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fileSharing readOnlyRecommended="1" userName="Deanna Goas" algorithmName="SHA-512" hashValue="mw+k+TSGRK7BI4DqmwOKVWm+Y/dqXEX7sZTVSCthd3ydSJCz4goW7MB7OVuRVzLU+XzVyrF9PvKi/9tAyprJcw==" saltValue="2wtQ+FqyBNtxuW3USUfqGg==" spinCount="100000"/>
  <workbookPr filterPrivacy="1" codeName="ThisWorkbook" defaultThemeVersion="124226"/>
  <xr:revisionPtr revIDLastSave="0" documentId="13_ncr:10001_{563B37EB-003E-4A21-B079-4ED4257ABEDD}" xr6:coauthVersionLast="47" xr6:coauthVersionMax="47" xr10:uidLastSave="{00000000-0000-0000-0000-000000000000}"/>
  <bookViews>
    <workbookView xWindow="28680" yWindow="-120" windowWidth="29040" windowHeight="15720" tabRatio="641" xr2:uid="{00000000-000D-0000-FFFF-FFFF00000000}"/>
  </bookViews>
  <sheets>
    <sheet name="ATLAS SD-LOG" sheetId="18" r:id="rId1"/>
    <sheet name="Dashboard" sheetId="22" r:id="rId2"/>
    <sheet name="RFC to be Raised" sheetId="23" r:id="rId3"/>
    <sheet name="Summary (RFC Issues)" sheetId="26" r:id="rId4"/>
    <sheet name="Summary (Drawing Counts)" sheetId="27" r:id="rId5"/>
    <sheet name="Sheet4" sheetId="25" state="hidden" r:id="rId6"/>
    <sheet name="Sheet1" sheetId="9" state="hidden" r:id="rId7"/>
    <sheet name="Data" sheetId="17" state="hidden" r:id="rId8"/>
  </sheets>
  <externalReferences>
    <externalReference r:id="rId9"/>
    <externalReference r:id="rId10"/>
  </externalReferences>
  <definedNames>
    <definedName name="_xlnm._FilterDatabase" localSheetId="0" hidden="1">'ATLAS SD-LOG'!#REF!</definedName>
    <definedName name="OLE_LINK1" localSheetId="0">'ATLAS SD-LOG'!#REF!</definedName>
    <definedName name="_xlnm.Print_Area" localSheetId="0">'ATLAS SD-LOG'!$C$1:$BZ$193</definedName>
    <definedName name="_xlnm.Print_Area" localSheetId="7">Data!$G$16:$W$47</definedName>
    <definedName name="_xlnm.Print_Titles" localSheetId="0">'ATLAS SD-LOG'!$1:$9</definedName>
    <definedName name="Text6" localSheetId="0">'ATLAS SD-LOG'!#REF!</definedName>
    <definedName name="ThisWeekEnding">[1]Data!$G$2</definedName>
    <definedName name="V_Today">'[2]INTERNAL Submittal Log'!$Y$5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5" i="18" l="1"/>
  <c r="S632" i="18"/>
  <c r="T632" i="18"/>
  <c r="U632" i="18"/>
  <c r="V632" i="18"/>
  <c r="Y632" i="18" s="1"/>
  <c r="W632" i="18"/>
  <c r="X632" i="18"/>
  <c r="N632" i="18"/>
  <c r="N1082" i="18"/>
  <c r="S1082" i="18"/>
  <c r="T1082" i="18"/>
  <c r="U1082" i="18"/>
  <c r="V1082" i="18"/>
  <c r="Y1082" i="18" s="1"/>
  <c r="W1082" i="18"/>
  <c r="X1082" i="18"/>
  <c r="N1083" i="18"/>
  <c r="S1083" i="18"/>
  <c r="T1083" i="18"/>
  <c r="U1083" i="18"/>
  <c r="V1083" i="18"/>
  <c r="Y1083" i="18" s="1"/>
  <c r="W1083" i="18"/>
  <c r="X1083" i="18"/>
  <c r="N1084" i="18"/>
  <c r="S1084" i="18"/>
  <c r="T1084" i="18"/>
  <c r="U1084" i="18"/>
  <c r="V1084" i="18"/>
  <c r="Y1084" i="18" s="1"/>
  <c r="W1084" i="18"/>
  <c r="X1084" i="18"/>
  <c r="N1085" i="18"/>
  <c r="S1085" i="18"/>
  <c r="T1085" i="18"/>
  <c r="U1085" i="18"/>
  <c r="V1085" i="18"/>
  <c r="Y1085" i="18" s="1"/>
  <c r="W1085" i="18"/>
  <c r="X1085" i="18"/>
  <c r="N1086" i="18"/>
  <c r="S1086" i="18"/>
  <c r="T1086" i="18"/>
  <c r="U1086" i="18"/>
  <c r="V1086" i="18"/>
  <c r="Y1086" i="18" s="1"/>
  <c r="W1086" i="18"/>
  <c r="X1086" i="18"/>
  <c r="N1087" i="18"/>
  <c r="S1087" i="18"/>
  <c r="T1087" i="18"/>
  <c r="U1087" i="18"/>
  <c r="V1087" i="18"/>
  <c r="Y1087" i="18" s="1"/>
  <c r="W1087" i="18"/>
  <c r="X1087" i="18"/>
  <c r="N1088" i="18"/>
  <c r="S1088" i="18"/>
  <c r="T1088" i="18"/>
  <c r="U1088" i="18"/>
  <c r="V1088" i="18"/>
  <c r="Y1088" i="18" s="1"/>
  <c r="W1088" i="18"/>
  <c r="X1088" i="18"/>
  <c r="N1089" i="18"/>
  <c r="S1089" i="18"/>
  <c r="T1089" i="18"/>
  <c r="U1089" i="18"/>
  <c r="V1089" i="18"/>
  <c r="Y1089" i="18" s="1"/>
  <c r="W1089" i="18"/>
  <c r="X1089" i="18"/>
  <c r="N1090" i="18"/>
  <c r="S1090" i="18"/>
  <c r="T1090" i="18"/>
  <c r="U1090" i="18"/>
  <c r="V1090" i="18"/>
  <c r="Y1090" i="18" s="1"/>
  <c r="W1090" i="18"/>
  <c r="X1090" i="18"/>
  <c r="N1091" i="18"/>
  <c r="S1091" i="18"/>
  <c r="T1091" i="18"/>
  <c r="U1091" i="18"/>
  <c r="V1091" i="18"/>
  <c r="Y1091" i="18" s="1"/>
  <c r="W1091" i="18"/>
  <c r="X1091" i="18"/>
  <c r="N1092" i="18"/>
  <c r="S1092" i="18"/>
  <c r="T1092" i="18"/>
  <c r="U1092" i="18"/>
  <c r="V1092" i="18"/>
  <c r="Y1092" i="18" s="1"/>
  <c r="W1092" i="18"/>
  <c r="X1092" i="18"/>
  <c r="N1093" i="18"/>
  <c r="S1093" i="18"/>
  <c r="T1093" i="18"/>
  <c r="U1093" i="18"/>
  <c r="V1093" i="18"/>
  <c r="Y1093" i="18" s="1"/>
  <c r="W1093" i="18"/>
  <c r="X1093" i="18"/>
  <c r="N1094" i="18"/>
  <c r="S1094" i="18"/>
  <c r="T1094" i="18"/>
  <c r="U1094" i="18"/>
  <c r="V1094" i="18"/>
  <c r="Y1094" i="18" s="1"/>
  <c r="W1094" i="18"/>
  <c r="X1094" i="18"/>
  <c r="N1095" i="18"/>
  <c r="S1095" i="18"/>
  <c r="T1095" i="18"/>
  <c r="U1095" i="18"/>
  <c r="V1095" i="18"/>
  <c r="Y1095" i="18" s="1"/>
  <c r="W1095" i="18"/>
  <c r="X1095" i="18"/>
  <c r="N1096" i="18"/>
  <c r="S1096" i="18"/>
  <c r="T1096" i="18"/>
  <c r="U1096" i="18"/>
  <c r="V1096" i="18"/>
  <c r="Y1096" i="18" s="1"/>
  <c r="W1096" i="18"/>
  <c r="X1096" i="18"/>
  <c r="N1097" i="18"/>
  <c r="S1097" i="18"/>
  <c r="T1097" i="18"/>
  <c r="U1097" i="18"/>
  <c r="V1097" i="18"/>
  <c r="Y1097" i="18" s="1"/>
  <c r="W1097" i="18"/>
  <c r="X1097" i="18"/>
  <c r="N1098" i="18"/>
  <c r="S1098" i="18"/>
  <c r="T1098" i="18"/>
  <c r="U1098" i="18"/>
  <c r="V1098" i="18"/>
  <c r="Y1098" i="18" s="1"/>
  <c r="W1098" i="18"/>
  <c r="X1098" i="18"/>
  <c r="N1099" i="18"/>
  <c r="S1099" i="18"/>
  <c r="T1099" i="18"/>
  <c r="U1099" i="18"/>
  <c r="V1099" i="18"/>
  <c r="Y1099" i="18" s="1"/>
  <c r="W1099" i="18"/>
  <c r="X1099" i="18"/>
  <c r="N1100" i="18"/>
  <c r="S1100" i="18"/>
  <c r="T1100" i="18"/>
  <c r="U1100" i="18"/>
  <c r="V1100" i="18"/>
  <c r="Y1100" i="18" s="1"/>
  <c r="W1100" i="18"/>
  <c r="X1100" i="18"/>
  <c r="N1101" i="18"/>
  <c r="S1101" i="18"/>
  <c r="T1101" i="18"/>
  <c r="U1101" i="18"/>
  <c r="V1101" i="18"/>
  <c r="Y1101" i="18" s="1"/>
  <c r="W1101" i="18"/>
  <c r="X1101" i="18"/>
  <c r="N1102" i="18"/>
  <c r="S1102" i="18"/>
  <c r="T1102" i="18"/>
  <c r="U1102" i="18"/>
  <c r="V1102" i="18"/>
  <c r="Y1102" i="18" s="1"/>
  <c r="W1102" i="18"/>
  <c r="X1102" i="18"/>
  <c r="N1103" i="18"/>
  <c r="S1103" i="18"/>
  <c r="T1103" i="18"/>
  <c r="U1103" i="18"/>
  <c r="V1103" i="18"/>
  <c r="Y1103" i="18" s="1"/>
  <c r="W1103" i="18"/>
  <c r="X1103" i="18"/>
  <c r="N1104" i="18"/>
  <c r="S1104" i="18"/>
  <c r="T1104" i="18"/>
  <c r="U1104" i="18"/>
  <c r="V1104" i="18"/>
  <c r="Y1104" i="18" s="1"/>
  <c r="W1104" i="18"/>
  <c r="X1104" i="18"/>
  <c r="N1105" i="18"/>
  <c r="S1105" i="18"/>
  <c r="T1105" i="18"/>
  <c r="U1105" i="18"/>
  <c r="V1105" i="18"/>
  <c r="Y1105" i="18" s="1"/>
  <c r="W1105" i="18"/>
  <c r="X1105" i="18"/>
  <c r="N1106" i="18"/>
  <c r="S1106" i="18"/>
  <c r="T1106" i="18"/>
  <c r="U1106" i="18"/>
  <c r="V1106" i="18"/>
  <c r="Y1106" i="18" s="1"/>
  <c r="W1106" i="18"/>
  <c r="X1106" i="18"/>
  <c r="N1107" i="18"/>
  <c r="S1107" i="18"/>
  <c r="T1107" i="18"/>
  <c r="U1107" i="18"/>
  <c r="V1107" i="18"/>
  <c r="Y1107" i="18" s="1"/>
  <c r="W1107" i="18"/>
  <c r="X1107" i="18"/>
  <c r="N1108" i="18"/>
  <c r="S1108" i="18"/>
  <c r="T1108" i="18"/>
  <c r="U1108" i="18"/>
  <c r="V1108" i="18"/>
  <c r="Y1108" i="18" s="1"/>
  <c r="W1108" i="18"/>
  <c r="X1108" i="18"/>
  <c r="N1109" i="18"/>
  <c r="S1109" i="18"/>
  <c r="T1109" i="18"/>
  <c r="U1109" i="18"/>
  <c r="V1109" i="18"/>
  <c r="Y1109" i="18" s="1"/>
  <c r="W1109" i="18"/>
  <c r="X1109" i="18"/>
  <c r="N1110" i="18"/>
  <c r="S1110" i="18"/>
  <c r="T1110" i="18"/>
  <c r="U1110" i="18"/>
  <c r="V1110" i="18"/>
  <c r="Y1110" i="18" s="1"/>
  <c r="W1110" i="18"/>
  <c r="X1110" i="18"/>
  <c r="N1111" i="18"/>
  <c r="S1111" i="18"/>
  <c r="T1111" i="18"/>
  <c r="U1111" i="18"/>
  <c r="V1111" i="18"/>
  <c r="Y1111" i="18" s="1"/>
  <c r="W1111" i="18"/>
  <c r="X1111" i="18"/>
  <c r="N1112" i="18"/>
  <c r="S1112" i="18"/>
  <c r="T1112" i="18"/>
  <c r="U1112" i="18"/>
  <c r="V1112" i="18"/>
  <c r="Y1112" i="18" s="1"/>
  <c r="W1112" i="18"/>
  <c r="X1112" i="18"/>
  <c r="N1113" i="18"/>
  <c r="S1113" i="18"/>
  <c r="T1113" i="18"/>
  <c r="U1113" i="18"/>
  <c r="V1113" i="18"/>
  <c r="Y1113" i="18" s="1"/>
  <c r="W1113" i="18"/>
  <c r="X1113" i="18"/>
  <c r="N1114" i="18"/>
  <c r="S1114" i="18"/>
  <c r="T1114" i="18"/>
  <c r="U1114" i="18"/>
  <c r="V1114" i="18"/>
  <c r="Y1114" i="18" s="1"/>
  <c r="W1114" i="18"/>
  <c r="X1114" i="18"/>
  <c r="N1115" i="18"/>
  <c r="S1115" i="18"/>
  <c r="T1115" i="18"/>
  <c r="U1115" i="18"/>
  <c r="V1115" i="18"/>
  <c r="Y1115" i="18" s="1"/>
  <c r="W1115" i="18"/>
  <c r="X1115" i="18"/>
  <c r="N1116" i="18"/>
  <c r="S1116" i="18"/>
  <c r="T1116" i="18"/>
  <c r="U1116" i="18"/>
  <c r="V1116" i="18"/>
  <c r="Y1116" i="18" s="1"/>
  <c r="W1116" i="18"/>
  <c r="X1116" i="18"/>
  <c r="N1117" i="18"/>
  <c r="S1117" i="18"/>
  <c r="T1117" i="18"/>
  <c r="U1117" i="18"/>
  <c r="V1117" i="18"/>
  <c r="Y1117" i="18" s="1"/>
  <c r="W1117" i="18"/>
  <c r="X1117" i="18"/>
  <c r="N1118" i="18"/>
  <c r="S1118" i="18"/>
  <c r="T1118" i="18"/>
  <c r="U1118" i="18"/>
  <c r="V1118" i="18"/>
  <c r="Y1118" i="18" s="1"/>
  <c r="W1118" i="18"/>
  <c r="X1118" i="18"/>
  <c r="N1119" i="18"/>
  <c r="S1119" i="18"/>
  <c r="T1119" i="18"/>
  <c r="U1119" i="18"/>
  <c r="V1119" i="18"/>
  <c r="Y1119" i="18" s="1"/>
  <c r="W1119" i="18"/>
  <c r="X1119" i="18"/>
  <c r="N1120" i="18"/>
  <c r="S1120" i="18"/>
  <c r="T1120" i="18"/>
  <c r="U1120" i="18"/>
  <c r="V1120" i="18"/>
  <c r="Y1120" i="18" s="1"/>
  <c r="W1120" i="18"/>
  <c r="X1120" i="18"/>
  <c r="N1121" i="18"/>
  <c r="S1121" i="18"/>
  <c r="T1121" i="18"/>
  <c r="U1121" i="18"/>
  <c r="V1121" i="18"/>
  <c r="Y1121" i="18" s="1"/>
  <c r="W1121" i="18"/>
  <c r="X1121" i="18"/>
  <c r="N1122" i="18"/>
  <c r="S1122" i="18"/>
  <c r="T1122" i="18"/>
  <c r="U1122" i="18"/>
  <c r="V1122" i="18"/>
  <c r="Y1122" i="18" s="1"/>
  <c r="W1122" i="18"/>
  <c r="X1122" i="18"/>
  <c r="N1123" i="18"/>
  <c r="S1123" i="18"/>
  <c r="T1123" i="18"/>
  <c r="U1123" i="18"/>
  <c r="V1123" i="18"/>
  <c r="Y1123" i="18" s="1"/>
  <c r="W1123" i="18"/>
  <c r="X1123" i="18"/>
  <c r="N1124" i="18"/>
  <c r="S1124" i="18"/>
  <c r="T1124" i="18"/>
  <c r="U1124" i="18"/>
  <c r="V1124" i="18"/>
  <c r="Y1124" i="18" s="1"/>
  <c r="W1124" i="18"/>
  <c r="X1124" i="18"/>
  <c r="N1125" i="18"/>
  <c r="S1125" i="18"/>
  <c r="T1125" i="18"/>
  <c r="U1125" i="18"/>
  <c r="V1125" i="18"/>
  <c r="Y1125" i="18" s="1"/>
  <c r="W1125" i="18"/>
  <c r="X1125" i="18"/>
  <c r="N1126" i="18"/>
  <c r="S1126" i="18"/>
  <c r="T1126" i="18"/>
  <c r="U1126" i="18"/>
  <c r="V1126" i="18"/>
  <c r="Y1126" i="18" s="1"/>
  <c r="W1126" i="18"/>
  <c r="X1126" i="18"/>
  <c r="N1127" i="18"/>
  <c r="S1127" i="18"/>
  <c r="T1127" i="18"/>
  <c r="U1127" i="18"/>
  <c r="V1127" i="18"/>
  <c r="Y1127" i="18" s="1"/>
  <c r="W1127" i="18"/>
  <c r="X1127" i="18"/>
  <c r="N1128" i="18"/>
  <c r="S1128" i="18"/>
  <c r="T1128" i="18"/>
  <c r="U1128" i="18"/>
  <c r="V1128" i="18"/>
  <c r="Y1128" i="18" s="1"/>
  <c r="W1128" i="18"/>
  <c r="X1128" i="18"/>
  <c r="N1129" i="18"/>
  <c r="S1129" i="18"/>
  <c r="T1129" i="18"/>
  <c r="U1129" i="18"/>
  <c r="V1129" i="18"/>
  <c r="Y1129" i="18" s="1"/>
  <c r="W1129" i="18"/>
  <c r="X1129" i="18"/>
  <c r="N1130" i="18"/>
  <c r="S1130" i="18"/>
  <c r="T1130" i="18"/>
  <c r="U1130" i="18"/>
  <c r="V1130" i="18"/>
  <c r="Y1130" i="18" s="1"/>
  <c r="W1130" i="18"/>
  <c r="X1130" i="18"/>
  <c r="N1131" i="18"/>
  <c r="S1131" i="18"/>
  <c r="T1131" i="18"/>
  <c r="U1131" i="18"/>
  <c r="V1131" i="18"/>
  <c r="Y1131" i="18" s="1"/>
  <c r="W1131" i="18"/>
  <c r="X1131" i="18"/>
  <c r="N1132" i="18"/>
  <c r="S1132" i="18"/>
  <c r="T1132" i="18"/>
  <c r="U1132" i="18"/>
  <c r="V1132" i="18"/>
  <c r="Y1132" i="18" s="1"/>
  <c r="W1132" i="18"/>
  <c r="X1132" i="18"/>
  <c r="N1133" i="18"/>
  <c r="S1133" i="18"/>
  <c r="T1133" i="18"/>
  <c r="U1133" i="18"/>
  <c r="V1133" i="18"/>
  <c r="Y1133" i="18" s="1"/>
  <c r="W1133" i="18"/>
  <c r="X1133" i="18"/>
  <c r="N1134" i="18"/>
  <c r="S1134" i="18"/>
  <c r="T1134" i="18"/>
  <c r="U1134" i="18"/>
  <c r="V1134" i="18"/>
  <c r="Y1134" i="18" s="1"/>
  <c r="W1134" i="18"/>
  <c r="X1134" i="18"/>
  <c r="N1135" i="18"/>
  <c r="S1135" i="18"/>
  <c r="T1135" i="18"/>
  <c r="U1135" i="18"/>
  <c r="V1135" i="18"/>
  <c r="Y1135" i="18" s="1"/>
  <c r="W1135" i="18"/>
  <c r="X1135" i="18"/>
  <c r="N1136" i="18"/>
  <c r="S1136" i="18"/>
  <c r="T1136" i="18"/>
  <c r="U1136" i="18"/>
  <c r="V1136" i="18"/>
  <c r="Y1136" i="18" s="1"/>
  <c r="W1136" i="18"/>
  <c r="X1136" i="18"/>
  <c r="Z632" i="18" l="1"/>
  <c r="Z1100" i="18"/>
  <c r="Q1100" i="18" s="1"/>
  <c r="Z1106" i="18"/>
  <c r="Q1106" i="18" s="1"/>
  <c r="Z1130" i="18"/>
  <c r="Q1130" i="18" s="1"/>
  <c r="Z1118" i="18"/>
  <c r="Q1118" i="18" s="1"/>
  <c r="Z1136" i="18"/>
  <c r="Q1136" i="18" s="1"/>
  <c r="Z1114" i="18"/>
  <c r="Q1114" i="18" s="1"/>
  <c r="Z1132" i="18"/>
  <c r="Q1132" i="18" s="1"/>
  <c r="Z1126" i="18"/>
  <c r="Q1126" i="18" s="1"/>
  <c r="Z1102" i="18"/>
  <c r="Q1102" i="18" s="1"/>
  <c r="Z1124" i="18"/>
  <c r="Q1124" i="18" s="1"/>
  <c r="Z1120" i="18"/>
  <c r="Q1120" i="18" s="1"/>
  <c r="Z1108" i="18"/>
  <c r="Q1108" i="18" s="1"/>
  <c r="Z1119" i="18"/>
  <c r="Q1119" i="18" s="1"/>
  <c r="Z1131" i="18"/>
  <c r="Q1131" i="18" s="1"/>
  <c r="Z1125" i="18"/>
  <c r="Q1125" i="18" s="1"/>
  <c r="Z1112" i="18"/>
  <c r="Q1112" i="18" s="1"/>
  <c r="Z1133" i="18"/>
  <c r="Q1133" i="18" s="1"/>
  <c r="Z1127" i="18"/>
  <c r="Q1127" i="18" s="1"/>
  <c r="Z1121" i="18"/>
  <c r="Q1121" i="18" s="1"/>
  <c r="Z1115" i="18"/>
  <c r="Q1115" i="18" s="1"/>
  <c r="Z1104" i="18"/>
  <c r="Q1104" i="18" s="1"/>
  <c r="Z1116" i="18"/>
  <c r="Q1116" i="18" s="1"/>
  <c r="Z1134" i="18"/>
  <c r="Q1134" i="18" s="1"/>
  <c r="Z1128" i="18"/>
  <c r="Q1128" i="18" s="1"/>
  <c r="Z1122" i="18"/>
  <c r="Q1122" i="18" s="1"/>
  <c r="Z1097" i="18"/>
  <c r="Q1097" i="18" s="1"/>
  <c r="Z1103" i="18"/>
  <c r="Q1103" i="18" s="1"/>
  <c r="Z1117" i="18"/>
  <c r="Q1117" i="18" s="1"/>
  <c r="Z1101" i="18"/>
  <c r="Q1101" i="18" s="1"/>
  <c r="Z1109" i="18"/>
  <c r="Q1109" i="18" s="1"/>
  <c r="Z1107" i="18"/>
  <c r="Q1107" i="18" s="1"/>
  <c r="Z1098" i="18"/>
  <c r="Q1098" i="18" s="1"/>
  <c r="Z1113" i="18"/>
  <c r="Q1113" i="18" s="1"/>
  <c r="Z1099" i="18"/>
  <c r="Q1099" i="18" s="1"/>
  <c r="Z1110" i="18"/>
  <c r="Q1110" i="18" s="1"/>
  <c r="Z1105" i="18"/>
  <c r="Q1105" i="18" s="1"/>
  <c r="Z1111" i="18"/>
  <c r="Q1111" i="18" s="1"/>
  <c r="Z1135" i="18"/>
  <c r="Q1135" i="18" s="1"/>
  <c r="Z1129" i="18"/>
  <c r="Q1129" i="18" s="1"/>
  <c r="Z1123" i="18"/>
  <c r="Q1123" i="18" s="1"/>
  <c r="R1094" i="18"/>
  <c r="Z1094" i="18"/>
  <c r="Q1094" i="18" s="1"/>
  <c r="R1088" i="18"/>
  <c r="Z1088" i="18"/>
  <c r="Q1088" i="18" s="1"/>
  <c r="R1085" i="18"/>
  <c r="Z1085" i="18"/>
  <c r="Q1085" i="18" s="1"/>
  <c r="Z1095" i="18"/>
  <c r="Q1095" i="18" s="1"/>
  <c r="R1095" i="18"/>
  <c r="R1092" i="18"/>
  <c r="Z1092" i="18"/>
  <c r="Q1092" i="18" s="1"/>
  <c r="Z1083" i="18"/>
  <c r="Q1083" i="18" s="1"/>
  <c r="R1083" i="18"/>
  <c r="R1089" i="18"/>
  <c r="Z1089" i="18"/>
  <c r="Q1089" i="18" s="1"/>
  <c r="R1086" i="18"/>
  <c r="Z1086" i="18"/>
  <c r="Q1086" i="18" s="1"/>
  <c r="R1096" i="18"/>
  <c r="Z1096" i="18"/>
  <c r="Q1096" i="18" s="1"/>
  <c r="Z1093" i="18"/>
  <c r="Q1093" i="18" s="1"/>
  <c r="R1093" i="18"/>
  <c r="R1090" i="18"/>
  <c r="Z1090" i="18"/>
  <c r="Q1090" i="18" s="1"/>
  <c r="R1087" i="18"/>
  <c r="Z1087" i="18"/>
  <c r="Q1087" i="18" s="1"/>
  <c r="Z1084" i="18"/>
  <c r="Q1084" i="18" s="1"/>
  <c r="R1084" i="18"/>
  <c r="R1091" i="18"/>
  <c r="Z1091" i="18"/>
  <c r="Q1091" i="18" s="1"/>
  <c r="R1082" i="18"/>
  <c r="Z1082" i="18"/>
  <c r="Q1082" i="18" s="1"/>
  <c r="R1135" i="18"/>
  <c r="R1133" i="18"/>
  <c r="R1131" i="18"/>
  <c r="R1129" i="18"/>
  <c r="R1127" i="18"/>
  <c r="R1125" i="18"/>
  <c r="R1123" i="18"/>
  <c r="R1121" i="18"/>
  <c r="R1119" i="18"/>
  <c r="R1118" i="18"/>
  <c r="R1116" i="18"/>
  <c r="R1114" i="18"/>
  <c r="R1112" i="18"/>
  <c r="R1110" i="18"/>
  <c r="R1108" i="18"/>
  <c r="R1106" i="18"/>
  <c r="R1105" i="18"/>
  <c r="R1103" i="18"/>
  <c r="R1102" i="18"/>
  <c r="R1101" i="18"/>
  <c r="R1100" i="18"/>
  <c r="R1099" i="18"/>
  <c r="R1097" i="18"/>
  <c r="R1136" i="18"/>
  <c r="R1134" i="18"/>
  <c r="R1132" i="18"/>
  <c r="R1130" i="18"/>
  <c r="R1128" i="18"/>
  <c r="R1126" i="18"/>
  <c r="R1124" i="18"/>
  <c r="R1122" i="18"/>
  <c r="R1120" i="18"/>
  <c r="R1117" i="18"/>
  <c r="R1115" i="18"/>
  <c r="R1113" i="18"/>
  <c r="R1111" i="18"/>
  <c r="R1109" i="18"/>
  <c r="R1107" i="18"/>
  <c r="R1104" i="18"/>
  <c r="R1098" i="18"/>
  <c r="U1138" i="18"/>
  <c r="N331" i="18"/>
  <c r="S331" i="18"/>
  <c r="T331" i="18"/>
  <c r="U331" i="18"/>
  <c r="V331" i="18"/>
  <c r="Y331" i="18" s="1"/>
  <c r="W331" i="18"/>
  <c r="X331" i="18"/>
  <c r="N326" i="18"/>
  <c r="S326" i="18"/>
  <c r="T326" i="18"/>
  <c r="U326" i="18"/>
  <c r="V326" i="18"/>
  <c r="Y326" i="18" s="1"/>
  <c r="W326" i="18"/>
  <c r="X326" i="18"/>
  <c r="Z331" i="18" l="1"/>
  <c r="Q331" i="18" s="1"/>
  <c r="R331" i="18"/>
  <c r="R326" i="18"/>
  <c r="Z326" i="18"/>
  <c r="Q326" i="18" s="1"/>
  <c r="N538" i="18"/>
  <c r="S538" i="18"/>
  <c r="T538" i="18"/>
  <c r="U538" i="18"/>
  <c r="V538" i="18"/>
  <c r="Y538" i="18" s="1"/>
  <c r="W538" i="18"/>
  <c r="X538" i="18"/>
  <c r="N539" i="18"/>
  <c r="S539" i="18"/>
  <c r="T539" i="18"/>
  <c r="U539" i="18"/>
  <c r="V539" i="18"/>
  <c r="Y539" i="18" s="1"/>
  <c r="W539" i="18"/>
  <c r="X539" i="18"/>
  <c r="N540" i="18"/>
  <c r="S540" i="18"/>
  <c r="T540" i="18"/>
  <c r="U540" i="18"/>
  <c r="V540" i="18"/>
  <c r="Y540" i="18" s="1"/>
  <c r="W540" i="18"/>
  <c r="X540" i="18"/>
  <c r="N541" i="18"/>
  <c r="S541" i="18"/>
  <c r="T541" i="18"/>
  <c r="U541" i="18"/>
  <c r="V541" i="18"/>
  <c r="Y541" i="18" s="1"/>
  <c r="W541" i="18"/>
  <c r="X541" i="18"/>
  <c r="N542" i="18"/>
  <c r="S542" i="18"/>
  <c r="T542" i="18"/>
  <c r="U542" i="18"/>
  <c r="V542" i="18"/>
  <c r="Y542" i="18" s="1"/>
  <c r="W542" i="18"/>
  <c r="X542" i="18"/>
  <c r="N543" i="18"/>
  <c r="S543" i="18"/>
  <c r="T543" i="18"/>
  <c r="U543" i="18"/>
  <c r="V543" i="18"/>
  <c r="Y543" i="18" s="1"/>
  <c r="W543" i="18"/>
  <c r="X543" i="18"/>
  <c r="N544" i="18"/>
  <c r="S544" i="18"/>
  <c r="T544" i="18"/>
  <c r="U544" i="18"/>
  <c r="V544" i="18"/>
  <c r="Y544" i="18" s="1"/>
  <c r="W544" i="18"/>
  <c r="X544" i="18"/>
  <c r="N545" i="18"/>
  <c r="S545" i="18"/>
  <c r="T545" i="18"/>
  <c r="U545" i="18"/>
  <c r="V545" i="18"/>
  <c r="Y545" i="18" s="1"/>
  <c r="W545" i="18"/>
  <c r="X545" i="18"/>
  <c r="N546" i="18"/>
  <c r="S546" i="18"/>
  <c r="T546" i="18"/>
  <c r="U546" i="18"/>
  <c r="V546" i="18"/>
  <c r="Y546" i="18" s="1"/>
  <c r="W546" i="18"/>
  <c r="X546" i="18"/>
  <c r="N547" i="18"/>
  <c r="S547" i="18"/>
  <c r="T547" i="18"/>
  <c r="U547" i="18"/>
  <c r="V547" i="18"/>
  <c r="Y547" i="18" s="1"/>
  <c r="W547" i="18"/>
  <c r="X547" i="18"/>
  <c r="N548" i="18"/>
  <c r="S548" i="18"/>
  <c r="T548" i="18"/>
  <c r="U548" i="18"/>
  <c r="V548" i="18"/>
  <c r="Y548" i="18" s="1"/>
  <c r="W548" i="18"/>
  <c r="X548" i="18"/>
  <c r="N549" i="18"/>
  <c r="S549" i="18"/>
  <c r="T549" i="18"/>
  <c r="U549" i="18"/>
  <c r="V549" i="18"/>
  <c r="Y549" i="18" s="1"/>
  <c r="W549" i="18"/>
  <c r="X549" i="18"/>
  <c r="N550" i="18"/>
  <c r="S550" i="18"/>
  <c r="T550" i="18"/>
  <c r="U550" i="18"/>
  <c r="V550" i="18"/>
  <c r="Y550" i="18" s="1"/>
  <c r="W550" i="18"/>
  <c r="X550" i="18"/>
  <c r="N551" i="18"/>
  <c r="S551" i="18"/>
  <c r="T551" i="18"/>
  <c r="U551" i="18"/>
  <c r="V551" i="18"/>
  <c r="Y551" i="18" s="1"/>
  <c r="W551" i="18"/>
  <c r="X551" i="18"/>
  <c r="N552" i="18"/>
  <c r="S552" i="18"/>
  <c r="T552" i="18"/>
  <c r="U552" i="18"/>
  <c r="V552" i="18"/>
  <c r="Y552" i="18" s="1"/>
  <c r="W552" i="18"/>
  <c r="X552" i="18"/>
  <c r="N553" i="18"/>
  <c r="S553" i="18"/>
  <c r="T553" i="18"/>
  <c r="U553" i="18"/>
  <c r="V553" i="18"/>
  <c r="Y553" i="18" s="1"/>
  <c r="W553" i="18"/>
  <c r="X553" i="18"/>
  <c r="N554" i="18"/>
  <c r="S554" i="18"/>
  <c r="T554" i="18"/>
  <c r="U554" i="18"/>
  <c r="V554" i="18"/>
  <c r="Y554" i="18" s="1"/>
  <c r="W554" i="18"/>
  <c r="X554" i="18"/>
  <c r="N555" i="18"/>
  <c r="S555" i="18"/>
  <c r="T555" i="18"/>
  <c r="U555" i="18"/>
  <c r="V555" i="18"/>
  <c r="Y555" i="18" s="1"/>
  <c r="W555" i="18"/>
  <c r="X555" i="18"/>
  <c r="N556" i="18"/>
  <c r="S556" i="18"/>
  <c r="T556" i="18"/>
  <c r="U556" i="18"/>
  <c r="V556" i="18"/>
  <c r="Y556" i="18" s="1"/>
  <c r="W556" i="18"/>
  <c r="X556" i="18"/>
  <c r="N557" i="18"/>
  <c r="S557" i="18"/>
  <c r="T557" i="18"/>
  <c r="U557" i="18"/>
  <c r="V557" i="18"/>
  <c r="Y557" i="18" s="1"/>
  <c r="W557" i="18"/>
  <c r="X557" i="18"/>
  <c r="N558" i="18"/>
  <c r="S558" i="18"/>
  <c r="T558" i="18"/>
  <c r="U558" i="18"/>
  <c r="V558" i="18"/>
  <c r="Y558" i="18" s="1"/>
  <c r="W558" i="18"/>
  <c r="X558" i="18"/>
  <c r="N559" i="18"/>
  <c r="S559" i="18"/>
  <c r="T559" i="18"/>
  <c r="U559" i="18"/>
  <c r="V559" i="18"/>
  <c r="Y559" i="18" s="1"/>
  <c r="W559" i="18"/>
  <c r="X559" i="18"/>
  <c r="N560" i="18"/>
  <c r="S560" i="18"/>
  <c r="T560" i="18"/>
  <c r="U560" i="18"/>
  <c r="V560" i="18"/>
  <c r="Y560" i="18" s="1"/>
  <c r="W560" i="18"/>
  <c r="X560" i="18"/>
  <c r="N561" i="18"/>
  <c r="S561" i="18"/>
  <c r="T561" i="18"/>
  <c r="U561" i="18"/>
  <c r="V561" i="18"/>
  <c r="Y561" i="18" s="1"/>
  <c r="W561" i="18"/>
  <c r="X561" i="18"/>
  <c r="N562" i="18"/>
  <c r="S562" i="18"/>
  <c r="T562" i="18"/>
  <c r="U562" i="18"/>
  <c r="V562" i="18"/>
  <c r="Y562" i="18" s="1"/>
  <c r="W562" i="18"/>
  <c r="X562" i="18"/>
  <c r="N563" i="18"/>
  <c r="S563" i="18"/>
  <c r="T563" i="18"/>
  <c r="U563" i="18"/>
  <c r="V563" i="18"/>
  <c r="Y563" i="18" s="1"/>
  <c r="W563" i="18"/>
  <c r="X563" i="18"/>
  <c r="N564" i="18"/>
  <c r="S564" i="18"/>
  <c r="T564" i="18"/>
  <c r="U564" i="18"/>
  <c r="V564" i="18"/>
  <c r="Y564" i="18" s="1"/>
  <c r="W564" i="18"/>
  <c r="X564" i="18"/>
  <c r="N565" i="18"/>
  <c r="S565" i="18"/>
  <c r="T565" i="18"/>
  <c r="U565" i="18"/>
  <c r="V565" i="18"/>
  <c r="Y565" i="18" s="1"/>
  <c r="W565" i="18"/>
  <c r="X565" i="18"/>
  <c r="N566" i="18"/>
  <c r="S566" i="18"/>
  <c r="T566" i="18"/>
  <c r="U566" i="18"/>
  <c r="V566" i="18"/>
  <c r="Y566" i="18" s="1"/>
  <c r="W566" i="18"/>
  <c r="X566" i="18"/>
  <c r="N567" i="18"/>
  <c r="S567" i="18"/>
  <c r="T567" i="18"/>
  <c r="U567" i="18"/>
  <c r="V567" i="18"/>
  <c r="Y567" i="18" s="1"/>
  <c r="W567" i="18"/>
  <c r="X567" i="18"/>
  <c r="N568" i="18"/>
  <c r="S568" i="18"/>
  <c r="T568" i="18"/>
  <c r="U568" i="18"/>
  <c r="V568" i="18"/>
  <c r="Y568" i="18" s="1"/>
  <c r="W568" i="18"/>
  <c r="X568" i="18"/>
  <c r="N569" i="18"/>
  <c r="S569" i="18"/>
  <c r="T569" i="18"/>
  <c r="U569" i="18"/>
  <c r="V569" i="18"/>
  <c r="Y569" i="18" s="1"/>
  <c r="W569" i="18"/>
  <c r="X569" i="18"/>
  <c r="N570" i="18"/>
  <c r="S570" i="18"/>
  <c r="T570" i="18"/>
  <c r="U570" i="18"/>
  <c r="V570" i="18"/>
  <c r="Y570" i="18" s="1"/>
  <c r="W570" i="18"/>
  <c r="X570" i="18"/>
  <c r="N571" i="18"/>
  <c r="S571" i="18"/>
  <c r="T571" i="18"/>
  <c r="U571" i="18"/>
  <c r="V571" i="18"/>
  <c r="Y571" i="18" s="1"/>
  <c r="W571" i="18"/>
  <c r="X571" i="18"/>
  <c r="N572" i="18"/>
  <c r="S572" i="18"/>
  <c r="T572" i="18"/>
  <c r="U572" i="18"/>
  <c r="V572" i="18"/>
  <c r="Y572" i="18" s="1"/>
  <c r="W572" i="18"/>
  <c r="X572" i="18"/>
  <c r="N573" i="18"/>
  <c r="S573" i="18"/>
  <c r="T573" i="18"/>
  <c r="U573" i="18"/>
  <c r="V573" i="18"/>
  <c r="Y573" i="18" s="1"/>
  <c r="W573" i="18"/>
  <c r="X573" i="18"/>
  <c r="N574" i="18"/>
  <c r="S574" i="18"/>
  <c r="T574" i="18"/>
  <c r="U574" i="18"/>
  <c r="V574" i="18"/>
  <c r="Y574" i="18" s="1"/>
  <c r="W574" i="18"/>
  <c r="X574" i="18"/>
  <c r="Z551" i="18" l="1"/>
  <c r="Q551" i="18" s="1"/>
  <c r="Z559" i="18"/>
  <c r="Q559" i="18" s="1"/>
  <c r="Z567" i="18"/>
  <c r="Q567" i="18" s="1"/>
  <c r="Z552" i="18"/>
  <c r="Q552" i="18" s="1"/>
  <c r="Z560" i="18"/>
  <c r="Q560" i="18" s="1"/>
  <c r="Z568" i="18"/>
  <c r="Q568" i="18" s="1"/>
  <c r="Z543" i="18"/>
  <c r="Q543" i="18" s="1"/>
  <c r="Z544" i="18"/>
  <c r="Q544" i="18" s="1"/>
  <c r="Z566" i="18"/>
  <c r="Q566" i="18" s="1"/>
  <c r="Z558" i="18"/>
  <c r="Q558" i="18" s="1"/>
  <c r="Z550" i="18"/>
  <c r="Q550" i="18" s="1"/>
  <c r="Z542" i="18"/>
  <c r="Q542" i="18" s="1"/>
  <c r="Z574" i="18"/>
  <c r="Q574" i="18" s="1"/>
  <c r="Z572" i="18"/>
  <c r="Q572" i="18" s="1"/>
  <c r="Z564" i="18"/>
  <c r="Q564" i="18" s="1"/>
  <c r="Z556" i="18"/>
  <c r="Q556" i="18" s="1"/>
  <c r="Z548" i="18"/>
  <c r="Q548" i="18" s="1"/>
  <c r="Z540" i="18"/>
  <c r="Q540" i="18" s="1"/>
  <c r="Z570" i="18"/>
  <c r="Q570" i="18" s="1"/>
  <c r="Z562" i="18"/>
  <c r="Q562" i="18" s="1"/>
  <c r="Z554" i="18"/>
  <c r="Q554" i="18" s="1"/>
  <c r="Z546" i="18"/>
  <c r="Q546" i="18" s="1"/>
  <c r="Z538" i="18"/>
  <c r="Q538" i="18" s="1"/>
  <c r="Z571" i="18"/>
  <c r="Q571" i="18" s="1"/>
  <c r="Z569" i="18"/>
  <c r="Q569" i="18" s="1"/>
  <c r="Z563" i="18"/>
  <c r="Q563" i="18" s="1"/>
  <c r="Z555" i="18"/>
  <c r="Q555" i="18" s="1"/>
  <c r="Z545" i="18"/>
  <c r="Q545" i="18" s="1"/>
  <c r="Z561" i="18"/>
  <c r="Q561" i="18" s="1"/>
  <c r="Z553" i="18"/>
  <c r="Q553" i="18" s="1"/>
  <c r="Z547" i="18"/>
  <c r="Q547" i="18" s="1"/>
  <c r="Z539" i="18"/>
  <c r="Q539" i="18" s="1"/>
  <c r="Z565" i="18"/>
  <c r="Q565" i="18" s="1"/>
  <c r="Z549" i="18"/>
  <c r="Q549" i="18" s="1"/>
  <c r="Z541" i="18"/>
  <c r="Q541" i="18" s="1"/>
  <c r="Z557" i="18"/>
  <c r="Q557" i="18" s="1"/>
  <c r="Z573" i="18"/>
  <c r="Q573" i="18" s="1"/>
  <c r="R574" i="18"/>
  <c r="R573" i="18"/>
  <c r="R572" i="18"/>
  <c r="R571" i="18"/>
  <c r="R570" i="18"/>
  <c r="R569" i="18"/>
  <c r="R568" i="18"/>
  <c r="R567" i="18"/>
  <c r="R566" i="18"/>
  <c r="R565" i="18"/>
  <c r="R564" i="18"/>
  <c r="R563" i="18"/>
  <c r="R562" i="18"/>
  <c r="R561" i="18"/>
  <c r="R560" i="18"/>
  <c r="R559" i="18"/>
  <c r="R558" i="18"/>
  <c r="R557" i="18"/>
  <c r="R556" i="18"/>
  <c r="R555" i="18"/>
  <c r="R554" i="18"/>
  <c r="R553" i="18"/>
  <c r="R552" i="18"/>
  <c r="R551" i="18"/>
  <c r="R550" i="18"/>
  <c r="R549" i="18"/>
  <c r="R548" i="18"/>
  <c r="R547" i="18"/>
  <c r="R546" i="18"/>
  <c r="R545" i="18"/>
  <c r="R544" i="18"/>
  <c r="R543" i="18"/>
  <c r="R542" i="18"/>
  <c r="R541" i="18"/>
  <c r="R540" i="18"/>
  <c r="R539" i="18"/>
  <c r="R538" i="18"/>
  <c r="N1219" i="18"/>
  <c r="N1220" i="18"/>
  <c r="N1221" i="18"/>
  <c r="N1222" i="18"/>
  <c r="S1219" i="18"/>
  <c r="S1220" i="18"/>
  <c r="S1221" i="18"/>
  <c r="S1222" i="18"/>
  <c r="T1219" i="18"/>
  <c r="T1220" i="18"/>
  <c r="T1221" i="18"/>
  <c r="T1222" i="18"/>
  <c r="U1219" i="18"/>
  <c r="U1220" i="18"/>
  <c r="U1221" i="18"/>
  <c r="U1222" i="18"/>
  <c r="V1219" i="18"/>
  <c r="Y1219" i="18" s="1"/>
  <c r="V1220" i="18"/>
  <c r="Y1220" i="18" s="1"/>
  <c r="V1221" i="18"/>
  <c r="Y1221" i="18" s="1"/>
  <c r="V1222" i="18"/>
  <c r="Y1222" i="18" s="1"/>
  <c r="W1219" i="18"/>
  <c r="W1220" i="18"/>
  <c r="W1221" i="18"/>
  <c r="W1222" i="18"/>
  <c r="X1219" i="18"/>
  <c r="X1220" i="18"/>
  <c r="X1221" i="18"/>
  <c r="X1222" i="18"/>
  <c r="D24" i="22"/>
  <c r="D23" i="22"/>
  <c r="D5" i="22"/>
  <c r="Z1222" i="18" l="1"/>
  <c r="Q1222" i="18" s="1"/>
  <c r="R1221" i="18"/>
  <c r="Z1221" i="18"/>
  <c r="Q1221" i="18" s="1"/>
  <c r="Z1219" i="18"/>
  <c r="Q1219" i="18" s="1"/>
  <c r="R1219" i="18"/>
  <c r="R1220" i="18"/>
  <c r="Z1220" i="18"/>
  <c r="Q1220" i="18" s="1"/>
  <c r="R1222" i="18"/>
  <c r="N1202" i="18" l="1"/>
  <c r="S1202" i="18"/>
  <c r="T1202" i="18"/>
  <c r="U1202" i="18"/>
  <c r="V1202" i="18"/>
  <c r="Y1202" i="18" s="1"/>
  <c r="W1202" i="18"/>
  <c r="X1202" i="18"/>
  <c r="N1189" i="18"/>
  <c r="S1189" i="18"/>
  <c r="T1189" i="18"/>
  <c r="U1189" i="18"/>
  <c r="V1189" i="18"/>
  <c r="Y1189" i="18" s="1"/>
  <c r="W1189" i="18"/>
  <c r="X1189" i="18"/>
  <c r="N385" i="18"/>
  <c r="S385" i="18"/>
  <c r="T385" i="18"/>
  <c r="U385" i="18"/>
  <c r="V385" i="18"/>
  <c r="Y385" i="18" s="1"/>
  <c r="W385" i="18"/>
  <c r="X385" i="18"/>
  <c r="N381" i="18"/>
  <c r="N382" i="18"/>
  <c r="S381" i="18"/>
  <c r="S382" i="18"/>
  <c r="T381" i="18"/>
  <c r="T382" i="18"/>
  <c r="U381" i="18"/>
  <c r="U382" i="18"/>
  <c r="V381" i="18"/>
  <c r="Y381" i="18" s="1"/>
  <c r="V382" i="18"/>
  <c r="Y382" i="18" s="1"/>
  <c r="W381" i="18"/>
  <c r="W382" i="18"/>
  <c r="X381" i="18"/>
  <c r="X382" i="18"/>
  <c r="N1224" i="18"/>
  <c r="N1225" i="18"/>
  <c r="N1226" i="18"/>
  <c r="N1227" i="18"/>
  <c r="N1228" i="18"/>
  <c r="N1229" i="18"/>
  <c r="N1230" i="18"/>
  <c r="N1231" i="18"/>
  <c r="N1232" i="18"/>
  <c r="N1233" i="18"/>
  <c r="N1234" i="18"/>
  <c r="N1235" i="18"/>
  <c r="N1236" i="18"/>
  <c r="N1237" i="18"/>
  <c r="N1238" i="18"/>
  <c r="S1224" i="18"/>
  <c r="S1225" i="18"/>
  <c r="S1226" i="18"/>
  <c r="S1227" i="18"/>
  <c r="S1228" i="18"/>
  <c r="S1229" i="18"/>
  <c r="S1230" i="18"/>
  <c r="S1231" i="18"/>
  <c r="S1232" i="18"/>
  <c r="S1233" i="18"/>
  <c r="S1234" i="18"/>
  <c r="S1235" i="18"/>
  <c r="S1236" i="18"/>
  <c r="S1237" i="18"/>
  <c r="S1238" i="18"/>
  <c r="T1224" i="18"/>
  <c r="T1225" i="18"/>
  <c r="T1226" i="18"/>
  <c r="T1227" i="18"/>
  <c r="T1228" i="18"/>
  <c r="T1229" i="18"/>
  <c r="T1230" i="18"/>
  <c r="T1231" i="18"/>
  <c r="T1232" i="18"/>
  <c r="T1233" i="18"/>
  <c r="T1234" i="18"/>
  <c r="T1235" i="18"/>
  <c r="T1236" i="18"/>
  <c r="T1237" i="18"/>
  <c r="T1238" i="18"/>
  <c r="U1224" i="18"/>
  <c r="U1225" i="18"/>
  <c r="U1226" i="18"/>
  <c r="U1227" i="18"/>
  <c r="U1228" i="18"/>
  <c r="U1229" i="18"/>
  <c r="U1230" i="18"/>
  <c r="U1231" i="18"/>
  <c r="U1232" i="18"/>
  <c r="U1233" i="18"/>
  <c r="U1234" i="18"/>
  <c r="U1235" i="18"/>
  <c r="U1236" i="18"/>
  <c r="U1237" i="18"/>
  <c r="U1238" i="18"/>
  <c r="V1224" i="18"/>
  <c r="Y1224" i="18" s="1"/>
  <c r="V1225" i="18"/>
  <c r="Y1225" i="18" s="1"/>
  <c r="V1226" i="18"/>
  <c r="Y1226" i="18" s="1"/>
  <c r="V1227" i="18"/>
  <c r="Y1227" i="18" s="1"/>
  <c r="V1228" i="18"/>
  <c r="Y1228" i="18" s="1"/>
  <c r="V1229" i="18"/>
  <c r="Y1229" i="18" s="1"/>
  <c r="V1230" i="18"/>
  <c r="Y1230" i="18" s="1"/>
  <c r="V1231" i="18"/>
  <c r="Y1231" i="18" s="1"/>
  <c r="V1232" i="18"/>
  <c r="Y1232" i="18" s="1"/>
  <c r="V1233" i="18"/>
  <c r="Y1233" i="18" s="1"/>
  <c r="V1234" i="18"/>
  <c r="Y1234" i="18" s="1"/>
  <c r="V1235" i="18"/>
  <c r="Y1235" i="18" s="1"/>
  <c r="V1236" i="18"/>
  <c r="Y1236" i="18" s="1"/>
  <c r="V1237" i="18"/>
  <c r="Y1237" i="18" s="1"/>
  <c r="V1238" i="18"/>
  <c r="Y1238" i="18" s="1"/>
  <c r="W1224" i="18"/>
  <c r="W1225" i="18"/>
  <c r="W1226" i="18"/>
  <c r="W1227" i="18"/>
  <c r="W1228" i="18"/>
  <c r="W1229" i="18"/>
  <c r="W1230" i="18"/>
  <c r="W1231" i="18"/>
  <c r="W1232" i="18"/>
  <c r="W1233" i="18"/>
  <c r="W1234" i="18"/>
  <c r="W1235" i="18"/>
  <c r="W1236" i="18"/>
  <c r="W1237" i="18"/>
  <c r="W1238" i="18"/>
  <c r="X1224" i="18"/>
  <c r="X1225" i="18"/>
  <c r="X1226" i="18"/>
  <c r="X1227" i="18"/>
  <c r="X1228" i="18"/>
  <c r="X1229" i="18"/>
  <c r="X1230" i="18"/>
  <c r="X1231" i="18"/>
  <c r="X1232" i="18"/>
  <c r="X1233" i="18"/>
  <c r="X1234" i="18"/>
  <c r="X1235" i="18"/>
  <c r="X1236" i="18"/>
  <c r="X1237" i="18"/>
  <c r="X1238" i="18"/>
  <c r="N1203" i="18"/>
  <c r="N1204" i="18"/>
  <c r="N1205" i="18"/>
  <c r="N1206" i="18"/>
  <c r="N1207" i="18"/>
  <c r="N1208" i="18"/>
  <c r="N1209" i="18"/>
  <c r="N1210" i="18"/>
  <c r="N1211" i="18"/>
  <c r="N1212" i="18"/>
  <c r="N1213" i="18"/>
  <c r="N1214" i="18"/>
  <c r="N1215" i="18"/>
  <c r="N1216" i="18"/>
  <c r="N1217" i="18"/>
  <c r="S1203" i="18"/>
  <c r="S1204" i="18"/>
  <c r="S1205" i="18"/>
  <c r="S1206" i="18"/>
  <c r="S1207" i="18"/>
  <c r="S1208" i="18"/>
  <c r="S1209" i="18"/>
  <c r="S1210" i="18"/>
  <c r="S1211" i="18"/>
  <c r="S1212" i="18"/>
  <c r="S1213" i="18"/>
  <c r="S1214" i="18"/>
  <c r="S1215" i="18"/>
  <c r="S1216" i="18"/>
  <c r="S1217" i="18"/>
  <c r="T1203" i="18"/>
  <c r="T1204" i="18"/>
  <c r="T1205" i="18"/>
  <c r="T1206" i="18"/>
  <c r="T1207" i="18"/>
  <c r="T1208" i="18"/>
  <c r="T1209" i="18"/>
  <c r="T1210" i="18"/>
  <c r="T1211" i="18"/>
  <c r="T1212" i="18"/>
  <c r="T1213" i="18"/>
  <c r="T1214" i="18"/>
  <c r="T1215" i="18"/>
  <c r="T1216" i="18"/>
  <c r="T1217" i="18"/>
  <c r="U1203" i="18"/>
  <c r="U1204" i="18"/>
  <c r="U1205" i="18"/>
  <c r="U1206" i="18"/>
  <c r="U1207" i="18"/>
  <c r="U1208" i="18"/>
  <c r="U1209" i="18"/>
  <c r="U1210" i="18"/>
  <c r="U1211" i="18"/>
  <c r="U1212" i="18"/>
  <c r="U1213" i="18"/>
  <c r="U1214" i="18"/>
  <c r="U1215" i="18"/>
  <c r="U1216" i="18"/>
  <c r="U1217" i="18"/>
  <c r="V1203" i="18"/>
  <c r="Y1203" i="18" s="1"/>
  <c r="V1204" i="18"/>
  <c r="Y1204" i="18" s="1"/>
  <c r="V1205" i="18"/>
  <c r="Y1205" i="18" s="1"/>
  <c r="V1206" i="18"/>
  <c r="Y1206" i="18" s="1"/>
  <c r="V1207" i="18"/>
  <c r="Y1207" i="18" s="1"/>
  <c r="V1208" i="18"/>
  <c r="Y1208" i="18" s="1"/>
  <c r="V1209" i="18"/>
  <c r="Y1209" i="18" s="1"/>
  <c r="V1210" i="18"/>
  <c r="Y1210" i="18" s="1"/>
  <c r="V1211" i="18"/>
  <c r="Y1211" i="18" s="1"/>
  <c r="V1212" i="18"/>
  <c r="Y1212" i="18" s="1"/>
  <c r="V1213" i="18"/>
  <c r="Y1213" i="18" s="1"/>
  <c r="V1214" i="18"/>
  <c r="Y1214" i="18" s="1"/>
  <c r="V1215" i="18"/>
  <c r="Y1215" i="18" s="1"/>
  <c r="V1216" i="18"/>
  <c r="Y1216" i="18" s="1"/>
  <c r="V1217" i="18"/>
  <c r="Y1217" i="18" s="1"/>
  <c r="W1203" i="18"/>
  <c r="W1204" i="18"/>
  <c r="W1205" i="18"/>
  <c r="W1206" i="18"/>
  <c r="W1207" i="18"/>
  <c r="W1208" i="18"/>
  <c r="W1209" i="18"/>
  <c r="W1210" i="18"/>
  <c r="W1211" i="18"/>
  <c r="W1212" i="18"/>
  <c r="W1213" i="18"/>
  <c r="W1214" i="18"/>
  <c r="W1215" i="18"/>
  <c r="W1216" i="18"/>
  <c r="W1217" i="18"/>
  <c r="X1203" i="18"/>
  <c r="X1204" i="18"/>
  <c r="X1205" i="18"/>
  <c r="X1206" i="18"/>
  <c r="X1207" i="18"/>
  <c r="X1208" i="18"/>
  <c r="X1209" i="18"/>
  <c r="X1210" i="18"/>
  <c r="X1211" i="18"/>
  <c r="X1212" i="18"/>
  <c r="X1213" i="18"/>
  <c r="X1214" i="18"/>
  <c r="X1215" i="18"/>
  <c r="X1216" i="18"/>
  <c r="X1217" i="18"/>
  <c r="N1003" i="18"/>
  <c r="S1003" i="18"/>
  <c r="T1003" i="18"/>
  <c r="U1003" i="18"/>
  <c r="V1003" i="18"/>
  <c r="Y1003" i="18" s="1"/>
  <c r="W1003" i="18"/>
  <c r="X1003" i="18"/>
  <c r="D26" i="22"/>
  <c r="D27" i="22"/>
  <c r="D6" i="22"/>
  <c r="D7" i="22"/>
  <c r="D8" i="22"/>
  <c r="D9" i="22"/>
  <c r="D10" i="22"/>
  <c r="D11" i="22"/>
  <c r="D12" i="22"/>
  <c r="D13" i="22"/>
  <c r="D14" i="22"/>
  <c r="D15" i="22"/>
  <c r="D16" i="22"/>
  <c r="D17" i="22"/>
  <c r="D18" i="22"/>
  <c r="D19" i="22"/>
  <c r="D20" i="22"/>
  <c r="D21" i="22"/>
  <c r="D22" i="22"/>
  <c r="R1232" i="18" l="1"/>
  <c r="R1231" i="18"/>
  <c r="R1230" i="18"/>
  <c r="Z1202" i="18"/>
  <c r="Z1189" i="18"/>
  <c r="Z382" i="18"/>
  <c r="Z381" i="18"/>
  <c r="Z385" i="18"/>
  <c r="Z1224" i="18"/>
  <c r="Q1224" i="18" s="1"/>
  <c r="Z1205" i="18"/>
  <c r="Z1217" i="18"/>
  <c r="Z1216" i="18"/>
  <c r="Z1226" i="18"/>
  <c r="Q1226" i="18" s="1"/>
  <c r="Z1225" i="18"/>
  <c r="Q1225" i="18" s="1"/>
  <c r="R1235" i="18"/>
  <c r="Z1235" i="18"/>
  <c r="Q1235" i="18" s="1"/>
  <c r="R1234" i="18"/>
  <c r="Z1234" i="18"/>
  <c r="Q1234" i="18" s="1"/>
  <c r="R1233" i="18"/>
  <c r="Z1233" i="18"/>
  <c r="Q1233" i="18" s="1"/>
  <c r="R1229" i="18"/>
  <c r="Z1229" i="18"/>
  <c r="Q1229" i="18" s="1"/>
  <c r="R1228" i="18"/>
  <c r="Z1228" i="18"/>
  <c r="Q1228" i="18" s="1"/>
  <c r="R1227" i="18"/>
  <c r="Z1227" i="18"/>
  <c r="Q1227" i="18" s="1"/>
  <c r="R1226" i="18"/>
  <c r="R1225" i="18"/>
  <c r="R1224" i="18"/>
  <c r="R1238" i="18"/>
  <c r="Z1238" i="18"/>
  <c r="Q1238" i="18" s="1"/>
  <c r="R1237" i="18"/>
  <c r="Z1237" i="18"/>
  <c r="Q1237" i="18" s="1"/>
  <c r="R1236" i="18"/>
  <c r="Z1236" i="18"/>
  <c r="Q1236" i="18" s="1"/>
  <c r="Z1230" i="18"/>
  <c r="Q1230" i="18" s="1"/>
  <c r="Z1232" i="18"/>
  <c r="Q1232" i="18" s="1"/>
  <c r="Z1231" i="18"/>
  <c r="Q1231" i="18" s="1"/>
  <c r="Z1204" i="18"/>
  <c r="Z1211" i="18"/>
  <c r="Z1209" i="18"/>
  <c r="Z1214" i="18"/>
  <c r="Z1213" i="18"/>
  <c r="Z1208" i="18"/>
  <c r="Z1203" i="18"/>
  <c r="Z1207" i="18"/>
  <c r="Z1206" i="18"/>
  <c r="Z1215" i="18"/>
  <c r="Z1212" i="18"/>
  <c r="Z1210" i="18"/>
  <c r="Z1003" i="18"/>
  <c r="N1286" i="18"/>
  <c r="N1287" i="18"/>
  <c r="N1288" i="18"/>
  <c r="S1286" i="18"/>
  <c r="S1287" i="18"/>
  <c r="S1288" i="18"/>
  <c r="T1286" i="18"/>
  <c r="T1287" i="18"/>
  <c r="T1288" i="18"/>
  <c r="U1286" i="18"/>
  <c r="U1287" i="18"/>
  <c r="U1288" i="18"/>
  <c r="V1286" i="18"/>
  <c r="Y1286" i="18" s="1"/>
  <c r="V1287" i="18"/>
  <c r="Y1287" i="18" s="1"/>
  <c r="V1288" i="18"/>
  <c r="Y1288" i="18" s="1"/>
  <c r="W1286" i="18"/>
  <c r="W1287" i="18"/>
  <c r="W1288" i="18"/>
  <c r="X1286" i="18"/>
  <c r="X1287" i="18"/>
  <c r="X1288" i="18"/>
  <c r="R1286" i="18" l="1"/>
  <c r="Z1287" i="18"/>
  <c r="Q1287" i="18" s="1"/>
  <c r="Z1286" i="18"/>
  <c r="Q1286" i="18" s="1"/>
  <c r="Z1288" i="18"/>
  <c r="Q1288" i="18" s="1"/>
  <c r="R1288" i="18"/>
  <c r="R1287" i="18"/>
  <c r="T1201" i="18"/>
  <c r="T1200" i="18"/>
  <c r="T1199" i="18"/>
  <c r="T1198" i="18"/>
  <c r="T1197" i="18"/>
  <c r="T1196" i="18"/>
  <c r="T1195" i="18"/>
  <c r="T1194" i="18"/>
  <c r="T1193" i="18"/>
  <c r="T1192" i="18"/>
  <c r="T1191" i="18"/>
  <c r="T1190" i="18"/>
  <c r="B11" i="18" l="1"/>
  <c r="B12" i="18" s="1"/>
  <c r="B13" i="18" s="1"/>
  <c r="B14" i="18" s="1"/>
  <c r="B15" i="18" s="1"/>
  <c r="B16" i="18" s="1"/>
  <c r="B17" i="18" s="1"/>
  <c r="B18" i="18" s="1"/>
  <c r="B19" i="18" s="1"/>
  <c r="B20" i="18" s="1"/>
  <c r="B21" i="18" s="1"/>
  <c r="B22" i="18" s="1"/>
  <c r="B23" i="18" s="1"/>
  <c r="B24" i="18" s="1"/>
  <c r="B25" i="18" s="1"/>
  <c r="B26" i="18" s="1"/>
  <c r="B27" i="18" s="1"/>
  <c r="B28" i="18" s="1"/>
  <c r="B29" i="18" s="1"/>
  <c r="B30" i="18" s="1"/>
  <c r="B31" i="18" s="1"/>
  <c r="B32" i="18" s="1"/>
  <c r="B33" i="18" s="1"/>
  <c r="B34" i="18" s="1"/>
  <c r="B35" i="18" s="1"/>
  <c r="B36" i="18" s="1"/>
  <c r="B37" i="18" s="1"/>
  <c r="B38" i="18" s="1"/>
  <c r="B39" i="18" s="1"/>
  <c r="B40" i="18" s="1"/>
  <c r="B41" i="18" s="1"/>
  <c r="B42" i="18" s="1"/>
  <c r="B43" i="18" s="1"/>
  <c r="B44" i="18" s="1"/>
  <c r="B45" i="18" s="1"/>
  <c r="B46" i="18" s="1"/>
  <c r="B47" i="18" s="1"/>
  <c r="B48" i="18" s="1"/>
  <c r="B49" i="18" s="1"/>
  <c r="B50" i="18" s="1"/>
  <c r="B51" i="18" s="1"/>
  <c r="B52" i="18" s="1"/>
  <c r="B53" i="18" s="1"/>
  <c r="B54" i="18" s="1"/>
  <c r="B55" i="18" s="1"/>
  <c r="B56" i="18" s="1"/>
  <c r="B57" i="18" s="1"/>
  <c r="B58" i="18" s="1"/>
  <c r="B59" i="18" s="1"/>
  <c r="B60" i="18" s="1"/>
  <c r="B61" i="18" s="1"/>
  <c r="B62" i="18" s="1"/>
  <c r="B63" i="18" s="1"/>
  <c r="B64" i="18" s="1"/>
  <c r="B65" i="18" s="1"/>
  <c r="B66" i="18" s="1"/>
  <c r="B67" i="18" s="1"/>
  <c r="B68" i="18" s="1"/>
  <c r="B69" i="18" s="1"/>
  <c r="B70" i="18" s="1"/>
  <c r="B71" i="18" s="1"/>
  <c r="B72" i="18" s="1"/>
  <c r="B73" i="18" s="1"/>
  <c r="B74" i="18" s="1"/>
  <c r="B75" i="18" s="1"/>
  <c r="B76" i="18" s="1"/>
  <c r="B77" i="18" s="1"/>
  <c r="B78" i="18" s="1"/>
  <c r="B79" i="18" s="1"/>
  <c r="B80" i="18" s="1"/>
  <c r="B81" i="18" s="1"/>
  <c r="B82" i="18" s="1"/>
  <c r="B83" i="18" s="1"/>
  <c r="B84" i="18" s="1"/>
  <c r="B85" i="18" s="1"/>
  <c r="B86" i="18" s="1"/>
  <c r="B87" i="18" s="1"/>
  <c r="B88" i="18" s="1"/>
  <c r="B89" i="18" s="1"/>
  <c r="B90" i="18" s="1"/>
  <c r="B91" i="18" s="1"/>
  <c r="B92" i="18" s="1"/>
  <c r="B93" i="18" s="1"/>
  <c r="B94" i="18" s="1"/>
  <c r="B95" i="18" s="1"/>
  <c r="B96" i="18" s="1"/>
  <c r="B97" i="18" s="1"/>
  <c r="B98" i="18" s="1"/>
  <c r="B99" i="18" s="1"/>
  <c r="B100" i="18" s="1"/>
  <c r="B101" i="18" s="1"/>
  <c r="B102" i="18" s="1"/>
  <c r="B103" i="18" s="1"/>
  <c r="B104" i="18" s="1"/>
  <c r="B105" i="18" s="1"/>
  <c r="B106" i="18" s="1"/>
  <c r="B107" i="18" s="1"/>
  <c r="B108" i="18" s="1"/>
  <c r="B109" i="18" s="1"/>
  <c r="B110" i="18" s="1"/>
  <c r="B111" i="18" s="1"/>
  <c r="B112" i="18" s="1"/>
  <c r="B113" i="18" s="1"/>
  <c r="B114" i="18" s="1"/>
  <c r="B115" i="18" s="1"/>
  <c r="B116" i="18" s="1"/>
  <c r="B117" i="18" s="1"/>
  <c r="B118" i="18" s="1"/>
  <c r="B119" i="18" s="1"/>
  <c r="B120" i="18" s="1"/>
  <c r="B121" i="18" s="1"/>
  <c r="B122" i="18" s="1"/>
  <c r="B123" i="18" s="1"/>
  <c r="B124" i="18" s="1"/>
  <c r="B125" i="18" s="1"/>
  <c r="B126" i="18" s="1"/>
  <c r="B127" i="18" s="1"/>
  <c r="B128" i="18" s="1"/>
  <c r="B129" i="18" s="1"/>
  <c r="B130" i="18" s="1"/>
  <c r="B131" i="18" s="1"/>
  <c r="B132" i="18" s="1"/>
  <c r="B133" i="18" s="1"/>
  <c r="B134" i="18" s="1"/>
  <c r="B135" i="18" s="1"/>
  <c r="B136" i="18" s="1"/>
  <c r="B137" i="18" s="1"/>
  <c r="B138" i="18" s="1"/>
  <c r="B139" i="18" s="1"/>
  <c r="B140" i="18" s="1"/>
  <c r="B141" i="18" s="1"/>
  <c r="B142" i="18" s="1"/>
  <c r="B143" i="18" s="1"/>
  <c r="B144" i="18" s="1"/>
  <c r="B145" i="18" s="1"/>
  <c r="B146" i="18" s="1"/>
  <c r="B147" i="18" s="1"/>
  <c r="B148" i="18" s="1"/>
  <c r="B149" i="18" s="1"/>
  <c r="B150" i="18" s="1"/>
  <c r="B151" i="18" s="1"/>
  <c r="B152" i="18" s="1"/>
  <c r="B153" i="18" s="1"/>
  <c r="B154" i="18" s="1"/>
  <c r="B155" i="18" s="1"/>
  <c r="B156" i="18" s="1"/>
  <c r="B157" i="18" s="1"/>
  <c r="B158" i="18" s="1"/>
  <c r="B159" i="18" s="1"/>
  <c r="B160" i="18" s="1"/>
  <c r="B161" i="18" s="1"/>
  <c r="B162" i="18" s="1"/>
  <c r="B163" i="18" s="1"/>
  <c r="B164" i="18" s="1"/>
  <c r="B165" i="18" s="1"/>
  <c r="B166" i="18" s="1"/>
  <c r="B167" i="18" s="1"/>
  <c r="B168" i="18" s="1"/>
  <c r="B169" i="18" s="1"/>
  <c r="B170" i="18" s="1"/>
  <c r="B171" i="18" s="1"/>
  <c r="B172" i="18" s="1"/>
  <c r="B173" i="18" s="1"/>
  <c r="B174" i="18" s="1"/>
  <c r="B175" i="18" s="1"/>
  <c r="B176" i="18" s="1"/>
  <c r="B177" i="18" s="1"/>
  <c r="B178" i="18" s="1"/>
  <c r="B179" i="18" s="1"/>
  <c r="B180" i="18" s="1"/>
  <c r="B181" i="18" s="1"/>
  <c r="B182" i="18" s="1"/>
  <c r="B183" i="18" s="1"/>
  <c r="B184" i="18" s="1"/>
  <c r="B185" i="18" s="1"/>
  <c r="B186" i="18" s="1"/>
  <c r="B187" i="18" s="1"/>
  <c r="B188" i="18" s="1"/>
  <c r="B189" i="18" s="1"/>
  <c r="B190" i="18" s="1"/>
  <c r="B191" i="18" s="1"/>
  <c r="B192" i="18" s="1"/>
  <c r="B193" i="18" s="1"/>
  <c r="B194" i="18" s="1"/>
  <c r="B195" i="18" s="1"/>
  <c r="B196" i="18" s="1"/>
  <c r="B197" i="18" s="1"/>
  <c r="B198" i="18" s="1"/>
  <c r="B199" i="18" s="1"/>
  <c r="B200" i="18" s="1"/>
  <c r="B201" i="18" s="1"/>
  <c r="B202" i="18" s="1"/>
  <c r="B203" i="18" s="1"/>
  <c r="B204" i="18" s="1"/>
  <c r="B205" i="18" s="1"/>
  <c r="B206" i="18" s="1"/>
  <c r="B207" i="18" s="1"/>
  <c r="B208" i="18" s="1"/>
  <c r="B209" i="18" s="1"/>
  <c r="B210" i="18" s="1"/>
  <c r="B211" i="18" s="1"/>
  <c r="B212" i="18" s="1"/>
  <c r="B213" i="18" s="1"/>
  <c r="B214" i="18" s="1"/>
  <c r="B215" i="18" s="1"/>
  <c r="B216" i="18" s="1"/>
  <c r="B217" i="18" s="1"/>
  <c r="B218" i="18" s="1"/>
  <c r="B219" i="18" s="1"/>
  <c r="B220" i="18" s="1"/>
  <c r="B221" i="18" s="1"/>
  <c r="B222" i="18" s="1"/>
  <c r="B223" i="18" s="1"/>
  <c r="B224" i="18" s="1"/>
  <c r="B225" i="18" s="1"/>
  <c r="B226" i="18" s="1"/>
  <c r="B227" i="18" s="1"/>
  <c r="B228" i="18" s="1"/>
  <c r="B229" i="18" s="1"/>
  <c r="B230" i="18" s="1"/>
  <c r="B231" i="18" s="1"/>
  <c r="B232" i="18" s="1"/>
  <c r="B233" i="18" s="1"/>
  <c r="B234" i="18" s="1"/>
  <c r="B235" i="18" s="1"/>
  <c r="B236" i="18" s="1"/>
  <c r="B237" i="18" s="1"/>
  <c r="B238" i="18" s="1"/>
  <c r="B239" i="18" s="1"/>
  <c r="B240" i="18" s="1"/>
  <c r="B241" i="18" s="1"/>
  <c r="B242" i="18" s="1"/>
  <c r="B243" i="18" s="1"/>
  <c r="B244" i="18" s="1"/>
  <c r="B245" i="18" s="1"/>
  <c r="B246" i="18" s="1"/>
  <c r="B247" i="18" s="1"/>
  <c r="B248" i="18" s="1"/>
  <c r="B249" i="18" s="1"/>
  <c r="B250" i="18" s="1"/>
  <c r="B251" i="18" s="1"/>
  <c r="B252" i="18" s="1"/>
  <c r="B253" i="18" s="1"/>
  <c r="B254" i="18" s="1"/>
  <c r="B255" i="18" s="1"/>
  <c r="B256" i="18" s="1"/>
  <c r="B257" i="18" s="1"/>
  <c r="B258" i="18" s="1"/>
  <c r="B259" i="18" s="1"/>
  <c r="B260" i="18" s="1"/>
  <c r="B261" i="18" s="1"/>
  <c r="B262" i="18" s="1"/>
  <c r="B263" i="18" s="1"/>
  <c r="B264" i="18" s="1"/>
  <c r="B265" i="18" s="1"/>
  <c r="B266" i="18" s="1"/>
  <c r="B267" i="18" s="1"/>
  <c r="B268" i="18" s="1"/>
  <c r="B269" i="18" s="1"/>
  <c r="B270" i="18" s="1"/>
  <c r="B271" i="18" s="1"/>
  <c r="B272" i="18" s="1"/>
  <c r="B273" i="18" s="1"/>
  <c r="B274" i="18" s="1"/>
  <c r="B275" i="18" s="1"/>
  <c r="B276" i="18" s="1"/>
  <c r="B277" i="18" s="1"/>
  <c r="B278" i="18" s="1"/>
  <c r="B279" i="18" s="1"/>
  <c r="B280" i="18" s="1"/>
  <c r="B281" i="18" s="1"/>
  <c r="B282" i="18" s="1"/>
  <c r="B283" i="18" s="1"/>
  <c r="B284" i="18" s="1"/>
  <c r="B285" i="18" s="1"/>
  <c r="B286" i="18" s="1"/>
  <c r="B287" i="18" s="1"/>
  <c r="B288" i="18" s="1"/>
  <c r="B289" i="18" s="1"/>
  <c r="B290" i="18" s="1"/>
  <c r="B291" i="18" s="1"/>
  <c r="B292" i="18" s="1"/>
  <c r="B293" i="18" s="1"/>
  <c r="B294" i="18" s="1"/>
  <c r="B295" i="18" s="1"/>
  <c r="B296" i="18" s="1"/>
  <c r="B297" i="18" s="1"/>
  <c r="B298" i="18" s="1"/>
  <c r="B299" i="18" s="1"/>
  <c r="B300" i="18" s="1"/>
  <c r="B301" i="18" s="1"/>
  <c r="B302" i="18" s="1"/>
  <c r="B303" i="18" s="1"/>
  <c r="B304" i="18" s="1"/>
  <c r="B305" i="18" s="1"/>
  <c r="B306" i="18" s="1"/>
  <c r="B307" i="18" s="1"/>
  <c r="B308" i="18" s="1"/>
  <c r="B309" i="18" s="1"/>
  <c r="B310" i="18" s="1"/>
  <c r="B311" i="18" s="1"/>
  <c r="B312" i="18" s="1"/>
  <c r="B313" i="18" s="1"/>
  <c r="B314" i="18" s="1"/>
  <c r="B315" i="18" s="1"/>
  <c r="B316" i="18" s="1"/>
  <c r="B317" i="18" s="1"/>
  <c r="B318" i="18" s="1"/>
  <c r="B319" i="18" s="1"/>
  <c r="B320" i="18" s="1"/>
  <c r="B321" i="18" s="1"/>
  <c r="B322" i="18" s="1"/>
  <c r="B323" i="18" s="1"/>
  <c r="B324" i="18" s="1"/>
  <c r="B325" i="18" s="1"/>
  <c r="B326" i="18" s="1"/>
  <c r="B327" i="18" s="1"/>
  <c r="B328" i="18" s="1"/>
  <c r="B329" i="18" s="1"/>
  <c r="B330" i="18" s="1"/>
  <c r="B331" i="18" s="1"/>
  <c r="B332" i="18" s="1"/>
  <c r="B333" i="18" s="1"/>
  <c r="B334" i="18" s="1"/>
  <c r="B335" i="18" s="1"/>
  <c r="B336" i="18" s="1"/>
  <c r="B337" i="18" s="1"/>
  <c r="B338" i="18" s="1"/>
  <c r="B339" i="18" s="1"/>
  <c r="B340" i="18" s="1"/>
  <c r="B341" i="18" s="1"/>
  <c r="B342" i="18" s="1"/>
  <c r="B343" i="18" s="1"/>
  <c r="B344" i="18" s="1"/>
  <c r="B345" i="18" s="1"/>
  <c r="B346" i="18" s="1"/>
  <c r="B347" i="18" s="1"/>
  <c r="B348" i="18" s="1"/>
  <c r="B349" i="18" s="1"/>
  <c r="B350" i="18" s="1"/>
  <c r="B351" i="18" s="1"/>
  <c r="B352" i="18" s="1"/>
  <c r="B353" i="18" s="1"/>
  <c r="B354" i="18" s="1"/>
  <c r="B355" i="18" s="1"/>
  <c r="B356" i="18" s="1"/>
  <c r="B357" i="18" s="1"/>
  <c r="B358" i="18" s="1"/>
  <c r="B359" i="18" s="1"/>
  <c r="B360" i="18" s="1"/>
  <c r="B361" i="18" s="1"/>
  <c r="B362" i="18" s="1"/>
  <c r="B363" i="18" s="1"/>
  <c r="B364" i="18" s="1"/>
  <c r="B365" i="18" s="1"/>
  <c r="B366" i="18" s="1"/>
  <c r="B367" i="18" s="1"/>
  <c r="B368" i="18" s="1"/>
  <c r="B369" i="18" s="1"/>
  <c r="B370" i="18" s="1"/>
  <c r="B371" i="18" s="1"/>
  <c r="B372" i="18" s="1"/>
  <c r="B373" i="18" s="1"/>
  <c r="B374" i="18" s="1"/>
  <c r="B375" i="18" s="1"/>
  <c r="B376" i="18" s="1"/>
  <c r="B377" i="18" s="1"/>
  <c r="B378" i="18" s="1"/>
  <c r="B379" i="18" s="1"/>
  <c r="B380" i="18" s="1"/>
  <c r="B381" i="18" s="1"/>
  <c r="B382" i="18" s="1"/>
  <c r="B383" i="18" s="1"/>
  <c r="B384" i="18" s="1"/>
  <c r="B385" i="18" s="1"/>
  <c r="B386" i="18" s="1"/>
  <c r="B387" i="18" s="1"/>
  <c r="B388" i="18" s="1"/>
  <c r="B389" i="18" s="1"/>
  <c r="B390" i="18" s="1"/>
  <c r="B391" i="18" s="1"/>
  <c r="B392" i="18" s="1"/>
  <c r="B393" i="18" s="1"/>
  <c r="B394" i="18" s="1"/>
  <c r="B395" i="18" s="1"/>
  <c r="B396" i="18" s="1"/>
  <c r="B397" i="18" s="1"/>
  <c r="B398" i="18" s="1"/>
  <c r="B399" i="18" s="1"/>
  <c r="B400" i="18" s="1"/>
  <c r="B401" i="18" s="1"/>
  <c r="B402" i="18" s="1"/>
  <c r="B403" i="18" s="1"/>
  <c r="B404" i="18" s="1"/>
  <c r="B405" i="18" s="1"/>
  <c r="B406" i="18" s="1"/>
  <c r="B407" i="18" s="1"/>
  <c r="B408" i="18" s="1"/>
  <c r="B409" i="18" s="1"/>
  <c r="B410" i="18" s="1"/>
  <c r="B411" i="18" s="1"/>
  <c r="B412" i="18" s="1"/>
  <c r="B413" i="18" s="1"/>
  <c r="B414" i="18" s="1"/>
  <c r="B415" i="18" s="1"/>
  <c r="B416" i="18" s="1"/>
  <c r="B417" i="18" s="1"/>
  <c r="B418" i="18" s="1"/>
  <c r="B419" i="18" s="1"/>
  <c r="B420" i="18" s="1"/>
  <c r="B421" i="18" s="1"/>
  <c r="B422" i="18" s="1"/>
  <c r="B423" i="18" s="1"/>
  <c r="B424" i="18" s="1"/>
  <c r="B425" i="18" s="1"/>
  <c r="B426" i="18" s="1"/>
  <c r="B427" i="18" s="1"/>
  <c r="B428" i="18" s="1"/>
  <c r="B429" i="18" s="1"/>
  <c r="B430" i="18" s="1"/>
  <c r="B431" i="18" s="1"/>
  <c r="B432" i="18" s="1"/>
  <c r="B433" i="18" s="1"/>
  <c r="B434" i="18" s="1"/>
  <c r="B435" i="18" s="1"/>
  <c r="B436" i="18" s="1"/>
  <c r="B437" i="18" s="1"/>
  <c r="B438" i="18" s="1"/>
  <c r="B439" i="18" s="1"/>
  <c r="B440" i="18" s="1"/>
  <c r="B441" i="18" s="1"/>
  <c r="B442" i="18" s="1"/>
  <c r="B443" i="18" s="1"/>
  <c r="B444" i="18" s="1"/>
  <c r="B445" i="18" s="1"/>
  <c r="B446" i="18" s="1"/>
  <c r="B447" i="18" s="1"/>
  <c r="B448" i="18" s="1"/>
  <c r="B449" i="18" s="1"/>
  <c r="B450" i="18" s="1"/>
  <c r="B451" i="18" s="1"/>
  <c r="B452" i="18" s="1"/>
  <c r="B453" i="18" s="1"/>
  <c r="B454" i="18" s="1"/>
  <c r="B455" i="18" s="1"/>
  <c r="B456" i="18" s="1"/>
  <c r="B457" i="18" s="1"/>
  <c r="B458" i="18" s="1"/>
  <c r="B459" i="18" s="1"/>
  <c r="B460" i="18" s="1"/>
  <c r="B461" i="18" s="1"/>
  <c r="B462" i="18" s="1"/>
  <c r="B463" i="18" s="1"/>
  <c r="B464" i="18" s="1"/>
  <c r="B465" i="18" s="1"/>
  <c r="B466" i="18" s="1"/>
  <c r="B467" i="18" s="1"/>
  <c r="B468" i="18" s="1"/>
  <c r="B469" i="18" s="1"/>
  <c r="B470" i="18" s="1"/>
  <c r="B471" i="18" s="1"/>
  <c r="B472" i="18" s="1"/>
  <c r="B473" i="18" s="1"/>
  <c r="B474" i="18" s="1"/>
  <c r="B475" i="18" s="1"/>
  <c r="B476" i="18" s="1"/>
  <c r="B477" i="18" s="1"/>
  <c r="B478" i="18" s="1"/>
  <c r="B479" i="18" s="1"/>
  <c r="B480" i="18" s="1"/>
  <c r="B481" i="18" s="1"/>
  <c r="B482" i="18" s="1"/>
  <c r="B483" i="18" s="1"/>
  <c r="B484" i="18" s="1"/>
  <c r="B485" i="18" s="1"/>
  <c r="B486" i="18" s="1"/>
  <c r="B487" i="18" s="1"/>
  <c r="B488" i="18" s="1"/>
  <c r="B489" i="18" s="1"/>
  <c r="B490" i="18" s="1"/>
  <c r="B491" i="18" s="1"/>
  <c r="B492" i="18" s="1"/>
  <c r="B493" i="18" s="1"/>
  <c r="B494" i="18" s="1"/>
  <c r="B495" i="18" s="1"/>
  <c r="B496" i="18" s="1"/>
  <c r="B497" i="18" s="1"/>
  <c r="B498" i="18" s="1"/>
  <c r="B499" i="18" s="1"/>
  <c r="B500" i="18" s="1"/>
  <c r="B501" i="18" s="1"/>
  <c r="B502" i="18" s="1"/>
  <c r="B503" i="18" s="1"/>
  <c r="B504" i="18" s="1"/>
  <c r="B505" i="18" s="1"/>
  <c r="B506" i="18" s="1"/>
  <c r="B507" i="18" s="1"/>
  <c r="B508" i="18" s="1"/>
  <c r="B509" i="18" s="1"/>
  <c r="B510" i="18" s="1"/>
  <c r="B511" i="18" s="1"/>
  <c r="B512" i="18" s="1"/>
  <c r="B513" i="18" s="1"/>
  <c r="B514" i="18" s="1"/>
  <c r="B515" i="18" s="1"/>
  <c r="B516" i="18" s="1"/>
  <c r="B517" i="18" s="1"/>
  <c r="B518" i="18" s="1"/>
  <c r="B519" i="18" s="1"/>
  <c r="B520" i="18" s="1"/>
  <c r="B521" i="18" s="1"/>
  <c r="B522" i="18" s="1"/>
  <c r="B523" i="18" s="1"/>
  <c r="B524" i="18" s="1"/>
  <c r="B525" i="18" s="1"/>
  <c r="B526" i="18" s="1"/>
  <c r="B527" i="18" s="1"/>
  <c r="B528" i="18" s="1"/>
  <c r="B529" i="18" s="1"/>
  <c r="B530" i="18" s="1"/>
  <c r="B531" i="18" s="1"/>
  <c r="B532" i="18" s="1"/>
  <c r="B533" i="18" s="1"/>
  <c r="B534" i="18" s="1"/>
  <c r="B535" i="18" s="1"/>
  <c r="B536" i="18" s="1"/>
  <c r="B537" i="18" s="1"/>
  <c r="B538" i="18" s="1"/>
  <c r="B539" i="18" s="1"/>
  <c r="B540" i="18" s="1"/>
  <c r="B541" i="18" s="1"/>
  <c r="B542" i="18" s="1"/>
  <c r="B543" i="18" s="1"/>
  <c r="B544" i="18" s="1"/>
  <c r="B545" i="18" s="1"/>
  <c r="B546" i="18" s="1"/>
  <c r="B547" i="18" s="1"/>
  <c r="B548" i="18" s="1"/>
  <c r="B549" i="18" s="1"/>
  <c r="B550" i="18" s="1"/>
  <c r="B551" i="18" s="1"/>
  <c r="B552" i="18" s="1"/>
  <c r="B553" i="18" s="1"/>
  <c r="B554" i="18" s="1"/>
  <c r="B555" i="18" s="1"/>
  <c r="B556" i="18" s="1"/>
  <c r="B557" i="18" s="1"/>
  <c r="B558" i="18" s="1"/>
  <c r="B559" i="18" s="1"/>
  <c r="B560" i="18" s="1"/>
  <c r="B561" i="18" s="1"/>
  <c r="B562" i="18" s="1"/>
  <c r="B563" i="18" s="1"/>
  <c r="B564" i="18" s="1"/>
  <c r="B565" i="18" s="1"/>
  <c r="B566" i="18" s="1"/>
  <c r="B567" i="18" s="1"/>
  <c r="B568" i="18" s="1"/>
  <c r="B569" i="18" s="1"/>
  <c r="B570" i="18" s="1"/>
  <c r="B571" i="18" s="1"/>
  <c r="B572" i="18" s="1"/>
  <c r="B573" i="18" s="1"/>
  <c r="B574" i="18" s="1"/>
  <c r="B575" i="18" s="1"/>
  <c r="B576" i="18" s="1"/>
  <c r="B577" i="18" s="1"/>
  <c r="B578" i="18" s="1"/>
  <c r="B579" i="18" s="1"/>
  <c r="B580" i="18" s="1"/>
  <c r="B581" i="18" s="1"/>
  <c r="B582" i="18" s="1"/>
  <c r="B583" i="18" s="1"/>
  <c r="B584" i="18" s="1"/>
  <c r="B585" i="18" s="1"/>
  <c r="B586" i="18" s="1"/>
  <c r="B587" i="18" s="1"/>
  <c r="B588" i="18" s="1"/>
  <c r="B589" i="18" s="1"/>
  <c r="B590" i="18" s="1"/>
  <c r="B591" i="18" s="1"/>
  <c r="B592" i="18" s="1"/>
  <c r="B593" i="18" s="1"/>
  <c r="B594" i="18" s="1"/>
  <c r="B595" i="18" s="1"/>
  <c r="B596" i="18" s="1"/>
  <c r="B597" i="18" s="1"/>
  <c r="B598" i="18" s="1"/>
  <c r="B599" i="18" s="1"/>
  <c r="B600" i="18" s="1"/>
  <c r="B601" i="18" s="1"/>
  <c r="B602" i="18" s="1"/>
  <c r="B603" i="18" s="1"/>
  <c r="B604" i="18" s="1"/>
  <c r="B605" i="18" s="1"/>
  <c r="B606" i="18" s="1"/>
  <c r="B607" i="18" s="1"/>
  <c r="B608" i="18" s="1"/>
  <c r="B609" i="18" s="1"/>
  <c r="B610" i="18" s="1"/>
  <c r="B611" i="18" s="1"/>
  <c r="B612" i="18" s="1"/>
  <c r="B613" i="18" s="1"/>
  <c r="B614" i="18" s="1"/>
  <c r="B615" i="18" s="1"/>
  <c r="B616" i="18" s="1"/>
  <c r="B617" i="18" s="1"/>
  <c r="B618" i="18" s="1"/>
  <c r="B619" i="18" s="1"/>
  <c r="B620" i="18" s="1"/>
  <c r="B621" i="18" s="1"/>
  <c r="B622" i="18" s="1"/>
  <c r="B623" i="18" s="1"/>
  <c r="B624" i="18" s="1"/>
  <c r="B625" i="18" s="1"/>
  <c r="B626" i="18" s="1"/>
  <c r="B627" i="18" s="1"/>
  <c r="B628" i="18" s="1"/>
  <c r="B629" i="18" s="1"/>
  <c r="B630" i="18" s="1"/>
  <c r="B631" i="18" s="1"/>
  <c r="B632" i="18" s="1"/>
  <c r="B633" i="18" s="1"/>
  <c r="B634" i="18" s="1"/>
  <c r="B635" i="18" s="1"/>
  <c r="B636" i="18" s="1"/>
  <c r="B637" i="18" s="1"/>
  <c r="B638" i="18" s="1"/>
  <c r="B639" i="18" s="1"/>
  <c r="B640" i="18" s="1"/>
  <c r="B641" i="18" s="1"/>
  <c r="B642" i="18" s="1"/>
  <c r="B643" i="18" s="1"/>
  <c r="B644" i="18" s="1"/>
  <c r="B645" i="18" s="1"/>
  <c r="B646" i="18" s="1"/>
  <c r="B647" i="18" s="1"/>
  <c r="B648" i="18" s="1"/>
  <c r="B649" i="18" s="1"/>
  <c r="B650" i="18" s="1"/>
  <c r="B651" i="18" s="1"/>
  <c r="B652" i="18" s="1"/>
  <c r="B653" i="18" s="1"/>
  <c r="B654" i="18" s="1"/>
  <c r="B655" i="18" s="1"/>
  <c r="B656" i="18" s="1"/>
  <c r="B657" i="18" s="1"/>
  <c r="B658" i="18" s="1"/>
  <c r="B659" i="18" s="1"/>
  <c r="B660" i="18" s="1"/>
  <c r="B661" i="18" s="1"/>
  <c r="B662" i="18" s="1"/>
  <c r="B663" i="18" s="1"/>
  <c r="B664" i="18" s="1"/>
  <c r="B665" i="18" s="1"/>
  <c r="B666" i="18" s="1"/>
  <c r="B667" i="18" s="1"/>
  <c r="B668" i="18" s="1"/>
  <c r="B669" i="18" s="1"/>
  <c r="B670" i="18" s="1"/>
  <c r="B671" i="18" s="1"/>
  <c r="B672" i="18" s="1"/>
  <c r="B673" i="18" s="1"/>
  <c r="B674" i="18" s="1"/>
  <c r="B675" i="18" s="1"/>
  <c r="B676" i="18" s="1"/>
  <c r="B677" i="18" s="1"/>
  <c r="B678" i="18" s="1"/>
  <c r="B679" i="18" s="1"/>
  <c r="B680" i="18" s="1"/>
  <c r="B681" i="18" s="1"/>
  <c r="B682" i="18" s="1"/>
  <c r="B683" i="18" s="1"/>
  <c r="B684" i="18" s="1"/>
  <c r="B685" i="18" s="1"/>
  <c r="B686" i="18" s="1"/>
  <c r="B687" i="18" s="1"/>
  <c r="B688" i="18" s="1"/>
  <c r="B689" i="18" s="1"/>
  <c r="B690" i="18" s="1"/>
  <c r="B691" i="18" s="1"/>
  <c r="B692" i="18" s="1"/>
  <c r="B693" i="18" s="1"/>
  <c r="B694" i="18" s="1"/>
  <c r="B695" i="18" s="1"/>
  <c r="B696" i="18" s="1"/>
  <c r="B697" i="18" s="1"/>
  <c r="B698" i="18" s="1"/>
  <c r="B699" i="18" s="1"/>
  <c r="B700" i="18" s="1"/>
  <c r="B701" i="18" s="1"/>
  <c r="B702" i="18" s="1"/>
  <c r="B703" i="18" s="1"/>
  <c r="B704" i="18" s="1"/>
  <c r="B705" i="18" s="1"/>
  <c r="B706" i="18" s="1"/>
  <c r="B707" i="18" s="1"/>
  <c r="B708" i="18" s="1"/>
  <c r="B709" i="18" s="1"/>
  <c r="B710" i="18" s="1"/>
  <c r="B711" i="18" s="1"/>
  <c r="B712" i="18" s="1"/>
  <c r="B713" i="18" s="1"/>
  <c r="B714" i="18" s="1"/>
  <c r="B715" i="18" s="1"/>
  <c r="B716" i="18" s="1"/>
  <c r="B717" i="18" s="1"/>
  <c r="B718" i="18" s="1"/>
  <c r="B719" i="18" s="1"/>
  <c r="B720" i="18" s="1"/>
  <c r="B721" i="18" s="1"/>
  <c r="B722" i="18" s="1"/>
  <c r="B723" i="18" s="1"/>
  <c r="B724" i="18" s="1"/>
  <c r="B725" i="18" s="1"/>
  <c r="B726" i="18" s="1"/>
  <c r="B727" i="18" s="1"/>
  <c r="B728" i="18" s="1"/>
  <c r="B729" i="18" s="1"/>
  <c r="B730" i="18" s="1"/>
  <c r="B731" i="18" s="1"/>
  <c r="B732" i="18" s="1"/>
  <c r="B733" i="18" s="1"/>
  <c r="B734" i="18" s="1"/>
  <c r="B735" i="18" s="1"/>
  <c r="B736" i="18" s="1"/>
  <c r="B737" i="18" s="1"/>
  <c r="B738" i="18" s="1"/>
  <c r="B739" i="18" s="1"/>
  <c r="B740" i="18" s="1"/>
  <c r="B741" i="18" s="1"/>
  <c r="B742" i="18" s="1"/>
  <c r="B743" i="18" s="1"/>
  <c r="B744" i="18" s="1"/>
  <c r="B745" i="18" s="1"/>
  <c r="B746" i="18" s="1"/>
  <c r="B747" i="18" s="1"/>
  <c r="B748" i="18" s="1"/>
  <c r="B749" i="18" s="1"/>
  <c r="B750" i="18" s="1"/>
  <c r="B751" i="18" s="1"/>
  <c r="B752" i="18" s="1"/>
  <c r="B753" i="18" s="1"/>
  <c r="B754" i="18" s="1"/>
  <c r="B755" i="18" s="1"/>
  <c r="B756" i="18" s="1"/>
  <c r="B757" i="18" s="1"/>
  <c r="B758" i="18" s="1"/>
  <c r="B759" i="18" s="1"/>
  <c r="B760" i="18" s="1"/>
  <c r="B761" i="18" s="1"/>
  <c r="B762" i="18" s="1"/>
  <c r="B763" i="18" s="1"/>
  <c r="B764" i="18" s="1"/>
  <c r="B765" i="18" s="1"/>
  <c r="B766" i="18" s="1"/>
  <c r="B767" i="18" s="1"/>
  <c r="B768" i="18" s="1"/>
  <c r="B769" i="18" s="1"/>
  <c r="B770" i="18" s="1"/>
  <c r="B771" i="18" s="1"/>
  <c r="B772" i="18" s="1"/>
  <c r="B773" i="18" s="1"/>
  <c r="B774" i="18" s="1"/>
  <c r="B775" i="18" s="1"/>
  <c r="B776" i="18" s="1"/>
  <c r="B777" i="18" s="1"/>
  <c r="B778" i="18" s="1"/>
  <c r="B779" i="18" s="1"/>
  <c r="B780" i="18" s="1"/>
  <c r="B781" i="18" s="1"/>
  <c r="B782" i="18" s="1"/>
  <c r="B783" i="18" s="1"/>
  <c r="B784" i="18" s="1"/>
  <c r="B785" i="18" s="1"/>
  <c r="B786" i="18" s="1"/>
  <c r="B787" i="18" s="1"/>
  <c r="B788" i="18" s="1"/>
  <c r="B789" i="18" s="1"/>
  <c r="B790" i="18" s="1"/>
  <c r="B791" i="18" s="1"/>
  <c r="B792" i="18" s="1"/>
  <c r="B793" i="18" s="1"/>
  <c r="B794" i="18" s="1"/>
  <c r="B795" i="18" s="1"/>
  <c r="B796" i="18" s="1"/>
  <c r="B797" i="18" s="1"/>
  <c r="B798" i="18" s="1"/>
  <c r="B799" i="18" s="1"/>
  <c r="B800" i="18" s="1"/>
  <c r="B801" i="18" s="1"/>
  <c r="B802" i="18" s="1"/>
  <c r="B803" i="18" s="1"/>
  <c r="B804" i="18" s="1"/>
  <c r="B805" i="18" s="1"/>
  <c r="B806" i="18" s="1"/>
  <c r="B807" i="18" s="1"/>
  <c r="B808" i="18" s="1"/>
  <c r="B809" i="18" s="1"/>
  <c r="B810" i="18" s="1"/>
  <c r="B811" i="18" s="1"/>
  <c r="B812" i="18" s="1"/>
  <c r="B813" i="18" s="1"/>
  <c r="B814" i="18" s="1"/>
  <c r="B815" i="18" s="1"/>
  <c r="B816" i="18" s="1"/>
  <c r="B817" i="18" s="1"/>
  <c r="B818" i="18" s="1"/>
  <c r="B819" i="18" s="1"/>
  <c r="B820" i="18" s="1"/>
  <c r="B821" i="18" s="1"/>
  <c r="B822" i="18" s="1"/>
  <c r="B823" i="18" s="1"/>
  <c r="B824" i="18" s="1"/>
  <c r="B825" i="18" s="1"/>
  <c r="B826" i="18" s="1"/>
  <c r="B827" i="18" s="1"/>
  <c r="B828" i="18" s="1"/>
  <c r="B829" i="18" s="1"/>
  <c r="B830" i="18" s="1"/>
  <c r="B831" i="18" s="1"/>
  <c r="B832" i="18" s="1"/>
  <c r="B833" i="18" s="1"/>
  <c r="B834" i="18" s="1"/>
  <c r="B835" i="18" s="1"/>
  <c r="B836" i="18" s="1"/>
  <c r="B837" i="18" s="1"/>
  <c r="B838" i="18" s="1"/>
  <c r="B839" i="18" s="1"/>
  <c r="B840" i="18" s="1"/>
  <c r="B841" i="18" s="1"/>
  <c r="B842" i="18" s="1"/>
  <c r="B843" i="18" s="1"/>
  <c r="B844" i="18" s="1"/>
  <c r="B845" i="18" s="1"/>
  <c r="B846" i="18" s="1"/>
  <c r="B847" i="18" s="1"/>
  <c r="B848" i="18" s="1"/>
  <c r="B849" i="18" s="1"/>
  <c r="B850" i="18" s="1"/>
  <c r="B851" i="18" s="1"/>
  <c r="B852" i="18" s="1"/>
  <c r="B853" i="18" s="1"/>
  <c r="B854" i="18" s="1"/>
  <c r="B855" i="18" s="1"/>
  <c r="B856" i="18" s="1"/>
  <c r="B857" i="18" s="1"/>
  <c r="B858" i="18" s="1"/>
  <c r="B859" i="18" s="1"/>
  <c r="B860" i="18" s="1"/>
  <c r="B861" i="18" s="1"/>
  <c r="B862" i="18" s="1"/>
  <c r="B863" i="18" s="1"/>
  <c r="B864" i="18" s="1"/>
  <c r="B865" i="18" s="1"/>
  <c r="B866" i="18" s="1"/>
  <c r="B867" i="18" s="1"/>
  <c r="B868" i="18" s="1"/>
  <c r="B869" i="18" s="1"/>
  <c r="B870" i="18" s="1"/>
  <c r="B871" i="18" s="1"/>
  <c r="B872" i="18" s="1"/>
  <c r="B873" i="18" s="1"/>
  <c r="B874" i="18" s="1"/>
  <c r="B875" i="18" s="1"/>
  <c r="B876" i="18" s="1"/>
  <c r="B877" i="18" s="1"/>
  <c r="B878" i="18" s="1"/>
  <c r="B879" i="18" s="1"/>
  <c r="B880" i="18" s="1"/>
  <c r="B881" i="18" s="1"/>
  <c r="B882" i="18" s="1"/>
  <c r="B883" i="18" s="1"/>
  <c r="B884" i="18" s="1"/>
  <c r="B885" i="18" s="1"/>
  <c r="B886" i="18" s="1"/>
  <c r="B887" i="18" s="1"/>
  <c r="B888" i="18" s="1"/>
  <c r="B889" i="18" s="1"/>
  <c r="B890" i="18" s="1"/>
  <c r="B891" i="18" s="1"/>
  <c r="B892" i="18" s="1"/>
  <c r="B893" i="18" s="1"/>
  <c r="B894" i="18" s="1"/>
  <c r="B895" i="18" s="1"/>
  <c r="B896" i="18" s="1"/>
  <c r="B897" i="18" s="1"/>
  <c r="B898" i="18" s="1"/>
  <c r="B899" i="18" s="1"/>
  <c r="B900" i="18" s="1"/>
  <c r="B901" i="18" s="1"/>
  <c r="B902" i="18" s="1"/>
  <c r="B903" i="18" s="1"/>
  <c r="B904" i="18" s="1"/>
  <c r="B905" i="18" s="1"/>
  <c r="B906" i="18" s="1"/>
  <c r="B907" i="18" s="1"/>
  <c r="B908" i="18" s="1"/>
  <c r="B909" i="18" s="1"/>
  <c r="B910" i="18" s="1"/>
  <c r="B911" i="18" s="1"/>
  <c r="B912" i="18" s="1"/>
  <c r="B913" i="18" s="1"/>
  <c r="B914" i="18" s="1"/>
  <c r="B915" i="18" s="1"/>
  <c r="B916" i="18" s="1"/>
  <c r="B917" i="18" s="1"/>
  <c r="B918" i="18" s="1"/>
  <c r="B919" i="18" s="1"/>
  <c r="B920" i="18" s="1"/>
  <c r="B921" i="18" s="1"/>
  <c r="B922" i="18" s="1"/>
  <c r="B923" i="18" s="1"/>
  <c r="B924" i="18" s="1"/>
  <c r="B925" i="18" s="1"/>
  <c r="B926" i="18" s="1"/>
  <c r="B927" i="18" s="1"/>
  <c r="B928" i="18" s="1"/>
  <c r="B929" i="18" s="1"/>
  <c r="B930" i="18" s="1"/>
  <c r="B931" i="18" s="1"/>
  <c r="B932" i="18" s="1"/>
  <c r="B933" i="18" s="1"/>
  <c r="B934" i="18" s="1"/>
  <c r="B935" i="18" s="1"/>
  <c r="B936" i="18" s="1"/>
  <c r="B937" i="18" s="1"/>
  <c r="B938" i="18" s="1"/>
  <c r="B939" i="18" s="1"/>
  <c r="B940" i="18" s="1"/>
  <c r="B941" i="18" s="1"/>
  <c r="B942" i="18" s="1"/>
  <c r="B943" i="18" s="1"/>
  <c r="B944" i="18" s="1"/>
  <c r="B945" i="18" s="1"/>
  <c r="B946" i="18" s="1"/>
  <c r="B947" i="18" s="1"/>
  <c r="B948" i="18" s="1"/>
  <c r="B949" i="18" s="1"/>
  <c r="B950" i="18" s="1"/>
  <c r="B951" i="18" s="1"/>
  <c r="B952" i="18" s="1"/>
  <c r="B953" i="18" s="1"/>
  <c r="B954" i="18" s="1"/>
  <c r="B955" i="18" s="1"/>
  <c r="B956" i="18" s="1"/>
  <c r="B957" i="18" s="1"/>
  <c r="B958" i="18" s="1"/>
  <c r="B959" i="18" s="1"/>
  <c r="B960" i="18" s="1"/>
  <c r="B961" i="18" s="1"/>
  <c r="B962" i="18" s="1"/>
  <c r="B963" i="18" s="1"/>
  <c r="B964" i="18" s="1"/>
  <c r="B965" i="18" s="1"/>
  <c r="B966" i="18" s="1"/>
  <c r="B967" i="18" s="1"/>
  <c r="B968" i="18" s="1"/>
  <c r="B969" i="18" s="1"/>
  <c r="B970" i="18" s="1"/>
  <c r="B971" i="18" s="1"/>
  <c r="B972" i="18" s="1"/>
  <c r="B973" i="18" s="1"/>
  <c r="B974" i="18" s="1"/>
  <c r="B975" i="18" s="1"/>
  <c r="B976" i="18" s="1"/>
  <c r="B977" i="18" s="1"/>
  <c r="B978" i="18" s="1"/>
  <c r="B979" i="18" s="1"/>
  <c r="B980" i="18" s="1"/>
  <c r="B981" i="18" s="1"/>
  <c r="B982" i="18" s="1"/>
  <c r="B983" i="18" s="1"/>
  <c r="B984" i="18" s="1"/>
  <c r="B985" i="18" s="1"/>
  <c r="B986" i="18" s="1"/>
  <c r="B987" i="18" s="1"/>
  <c r="B988" i="18" s="1"/>
  <c r="B989" i="18" s="1"/>
  <c r="B990" i="18" s="1"/>
  <c r="B991" i="18" s="1"/>
  <c r="B992" i="18" s="1"/>
  <c r="B993" i="18" s="1"/>
  <c r="B994" i="18" s="1"/>
  <c r="B995" i="18" s="1"/>
  <c r="B996" i="18" s="1"/>
  <c r="B997" i="18" s="1"/>
  <c r="B998" i="18" s="1"/>
  <c r="B999" i="18" s="1"/>
  <c r="B1000" i="18" s="1"/>
  <c r="B1001" i="18" s="1"/>
  <c r="B1002" i="18" s="1"/>
  <c r="B1003" i="18" s="1"/>
  <c r="B1004" i="18" s="1"/>
  <c r="B1005" i="18" s="1"/>
  <c r="B1006" i="18" s="1"/>
  <c r="B1007" i="18" s="1"/>
  <c r="B1008" i="18" s="1"/>
  <c r="B1009" i="18" s="1"/>
  <c r="B1010" i="18" s="1"/>
  <c r="B1011" i="18" s="1"/>
  <c r="B1012" i="18" s="1"/>
  <c r="B1013" i="18" s="1"/>
  <c r="B1014" i="18" s="1"/>
  <c r="B1015" i="18" s="1"/>
  <c r="B1016" i="18" s="1"/>
  <c r="B1017" i="18" s="1"/>
  <c r="B1018" i="18" s="1"/>
  <c r="B1019" i="18" s="1"/>
  <c r="B1020" i="18" s="1"/>
  <c r="B1021" i="18" s="1"/>
  <c r="B1022" i="18" s="1"/>
  <c r="B1023" i="18" s="1"/>
  <c r="B1024" i="18" s="1"/>
  <c r="B1025" i="18" s="1"/>
  <c r="B1026" i="18" s="1"/>
  <c r="B1027" i="18" s="1"/>
  <c r="B1028" i="18" s="1"/>
  <c r="B1029" i="18" s="1"/>
  <c r="B1030" i="18" s="1"/>
  <c r="B1031" i="18" s="1"/>
  <c r="B1032" i="18" s="1"/>
  <c r="B1033" i="18" s="1"/>
  <c r="B1034" i="18" s="1"/>
  <c r="B1035" i="18" s="1"/>
  <c r="B1036" i="18" s="1"/>
  <c r="B1037" i="18" s="1"/>
  <c r="B1038" i="18" s="1"/>
  <c r="B1039" i="18" s="1"/>
  <c r="B1040" i="18" s="1"/>
  <c r="B1041" i="18" s="1"/>
  <c r="B1042" i="18" s="1"/>
  <c r="B1043" i="18" s="1"/>
  <c r="B1044" i="18" s="1"/>
  <c r="B1045" i="18" s="1"/>
  <c r="B1046" i="18" s="1"/>
  <c r="B1047" i="18" s="1"/>
  <c r="B1048" i="18" s="1"/>
  <c r="B1049" i="18" s="1"/>
  <c r="B1050" i="18" s="1"/>
  <c r="B1051" i="18" s="1"/>
  <c r="B1052" i="18" s="1"/>
  <c r="B1053" i="18" s="1"/>
  <c r="B1054" i="18" s="1"/>
  <c r="B1055" i="18" s="1"/>
  <c r="B1056" i="18" s="1"/>
  <c r="B1057" i="18" s="1"/>
  <c r="B1058" i="18" s="1"/>
  <c r="B1059" i="18" s="1"/>
  <c r="B1060" i="18" s="1"/>
  <c r="B1061" i="18" s="1"/>
  <c r="B1062" i="18" s="1"/>
  <c r="B1063" i="18" s="1"/>
  <c r="B1064" i="18" s="1"/>
  <c r="B1065" i="18" s="1"/>
  <c r="B1066" i="18" s="1"/>
  <c r="B1067" i="18" s="1"/>
  <c r="B1068" i="18" s="1"/>
  <c r="B1069" i="18" s="1"/>
  <c r="B1070" i="18" s="1"/>
  <c r="B1071" i="18" s="1"/>
  <c r="B1072" i="18" s="1"/>
  <c r="B1073" i="18" s="1"/>
  <c r="B1074" i="18" s="1"/>
  <c r="B1075" i="18" s="1"/>
  <c r="B1076" i="18" s="1"/>
  <c r="B1077" i="18" s="1"/>
  <c r="B1078" i="18" s="1"/>
  <c r="B1079" i="18" s="1"/>
  <c r="B1080" i="18" s="1"/>
  <c r="B1081" i="18" s="1"/>
  <c r="B1082" i="18" s="1"/>
  <c r="B1083" i="18" s="1"/>
  <c r="B1084" i="18" s="1"/>
  <c r="B1085" i="18" s="1"/>
  <c r="B1086" i="18" s="1"/>
  <c r="B1087" i="18" s="1"/>
  <c r="B1088" i="18" s="1"/>
  <c r="B1089" i="18" s="1"/>
  <c r="B1090" i="18" s="1"/>
  <c r="B1091" i="18" s="1"/>
  <c r="B1092" i="18" s="1"/>
  <c r="B1093" i="18" s="1"/>
  <c r="B1094" i="18" s="1"/>
  <c r="B1095" i="18" s="1"/>
  <c r="B1096" i="18" s="1"/>
  <c r="B1097" i="18" s="1"/>
  <c r="B1098" i="18" s="1"/>
  <c r="B1099" i="18" s="1"/>
  <c r="B1100" i="18" s="1"/>
  <c r="B1101" i="18" s="1"/>
  <c r="B1102" i="18" s="1"/>
  <c r="B1103" i="18" s="1"/>
  <c r="B1104" i="18" s="1"/>
  <c r="B1105" i="18" s="1"/>
  <c r="B1106" i="18" s="1"/>
  <c r="B1107" i="18" s="1"/>
  <c r="B1108" i="18" s="1"/>
  <c r="B1109" i="18" s="1"/>
  <c r="B1110" i="18" s="1"/>
  <c r="B1111" i="18" s="1"/>
  <c r="B1112" i="18" s="1"/>
  <c r="B1113" i="18" s="1"/>
  <c r="B1114" i="18" s="1"/>
  <c r="B1115" i="18" s="1"/>
  <c r="B1116" i="18" s="1"/>
  <c r="B1117" i="18" s="1"/>
  <c r="B1118" i="18" s="1"/>
  <c r="B1119" i="18" s="1"/>
  <c r="B1120" i="18" s="1"/>
  <c r="B1121" i="18" s="1"/>
  <c r="B1122" i="18" s="1"/>
  <c r="B1123" i="18" s="1"/>
  <c r="B1124" i="18" s="1"/>
  <c r="B1125" i="18" s="1"/>
  <c r="B1126" i="18" s="1"/>
  <c r="B1127" i="18" s="1"/>
  <c r="B1128" i="18" s="1"/>
  <c r="B1129" i="18" s="1"/>
  <c r="B1130" i="18" s="1"/>
  <c r="B1131" i="18" s="1"/>
  <c r="B1132" i="18" s="1"/>
  <c r="B1133" i="18" s="1"/>
  <c r="B1134" i="18" s="1"/>
  <c r="B1135" i="18" s="1"/>
  <c r="B1136" i="18" s="1"/>
  <c r="B1137" i="18" s="1"/>
  <c r="B1138" i="18" s="1"/>
  <c r="B1139" i="18" s="1"/>
  <c r="B1140" i="18" s="1"/>
  <c r="B1141" i="18" s="1"/>
  <c r="B1142" i="18" s="1"/>
  <c r="B1143" i="18" s="1"/>
  <c r="B1144" i="18" s="1"/>
  <c r="B1145" i="18" s="1"/>
  <c r="B1146" i="18" s="1"/>
  <c r="B1147" i="18" s="1"/>
  <c r="B1148" i="18" s="1"/>
  <c r="B1149" i="18" s="1"/>
  <c r="B1150" i="18" s="1"/>
  <c r="B1151" i="18" s="1"/>
  <c r="B1152" i="18" s="1"/>
  <c r="B1153" i="18" s="1"/>
  <c r="B1154" i="18" s="1"/>
  <c r="B1155" i="18" s="1"/>
  <c r="B1156" i="18" s="1"/>
  <c r="B1157" i="18" s="1"/>
  <c r="B1158" i="18" s="1"/>
  <c r="B1159" i="18" s="1"/>
  <c r="B1160" i="18" s="1"/>
  <c r="B1161" i="18" s="1"/>
  <c r="B1162" i="18" s="1"/>
  <c r="B1163" i="18" s="1"/>
  <c r="B1164" i="18" s="1"/>
  <c r="B1165" i="18" s="1"/>
  <c r="B1166" i="18" s="1"/>
  <c r="B1167" i="18" s="1"/>
  <c r="B1168" i="18" s="1"/>
  <c r="B1169" i="18" s="1"/>
  <c r="B1170" i="18" s="1"/>
  <c r="B1171" i="18" s="1"/>
  <c r="B1172" i="18" s="1"/>
  <c r="B1173" i="18" s="1"/>
  <c r="B1174" i="18" s="1"/>
  <c r="B1175" i="18" s="1"/>
  <c r="B1176" i="18" s="1"/>
  <c r="B1177" i="18" s="1"/>
  <c r="B1178" i="18" s="1"/>
  <c r="B1179" i="18" s="1"/>
  <c r="B1180" i="18" s="1"/>
  <c r="B1181" i="18" s="1"/>
  <c r="B1182" i="18" s="1"/>
  <c r="B1183" i="18" s="1"/>
  <c r="B1184" i="18" s="1"/>
  <c r="B1185" i="18" s="1"/>
  <c r="B1186" i="18" s="1"/>
  <c r="B1187" i="18" s="1"/>
  <c r="B1188" i="18" s="1"/>
  <c r="B1189" i="18" s="1"/>
  <c r="B1190" i="18" s="1"/>
  <c r="B1191" i="18" s="1"/>
  <c r="B1192" i="18" s="1"/>
  <c r="B1193" i="18" s="1"/>
  <c r="B1194" i="18" s="1"/>
  <c r="B1195" i="18" s="1"/>
  <c r="B1196" i="18" s="1"/>
  <c r="B1197" i="18" s="1"/>
  <c r="B1198" i="18" s="1"/>
  <c r="B1199" i="18" s="1"/>
  <c r="B1200" i="18" s="1"/>
  <c r="B1201" i="18" s="1"/>
  <c r="B1202" i="18" s="1"/>
  <c r="B1203" i="18" s="1"/>
  <c r="B1204" i="18" s="1"/>
  <c r="B1205" i="18" s="1"/>
  <c r="B1206" i="18" s="1"/>
  <c r="B1207" i="18" s="1"/>
  <c r="B1208" i="18" s="1"/>
  <c r="B1209" i="18" s="1"/>
  <c r="B1210" i="18" s="1"/>
  <c r="B1211" i="18" s="1"/>
  <c r="B1212" i="18" s="1"/>
  <c r="B1213" i="18" s="1"/>
  <c r="B1214" i="18" s="1"/>
  <c r="B1215" i="18" s="1"/>
  <c r="B1216" i="18" s="1"/>
  <c r="B1217" i="18" s="1"/>
  <c r="B1218" i="18" s="1"/>
  <c r="B1219" i="18" s="1"/>
  <c r="B1220" i="18" s="1"/>
  <c r="B1221" i="18" s="1"/>
  <c r="B1222" i="18" s="1"/>
  <c r="B1223" i="18" s="1"/>
  <c r="B1224" i="18" s="1"/>
  <c r="B1225" i="18" s="1"/>
  <c r="B1226" i="18" s="1"/>
  <c r="B1227" i="18" s="1"/>
  <c r="B1228" i="18" s="1"/>
  <c r="B1229" i="18" s="1"/>
  <c r="B1230" i="18" s="1"/>
  <c r="B1231" i="18" s="1"/>
  <c r="B1232" i="18" s="1"/>
  <c r="B1233" i="18" s="1"/>
  <c r="B1234" i="18" s="1"/>
  <c r="B1235" i="18" s="1"/>
  <c r="B1236" i="18" s="1"/>
  <c r="B1237" i="18" s="1"/>
  <c r="B1238" i="18" s="1"/>
  <c r="B1239" i="18" s="1"/>
  <c r="B1240" i="18" s="1"/>
  <c r="B1241" i="18" s="1"/>
  <c r="B1242" i="18" s="1"/>
  <c r="B1243" i="18" s="1"/>
  <c r="B1244" i="18" s="1"/>
  <c r="B1245" i="18" s="1"/>
  <c r="B1246" i="18" s="1"/>
  <c r="B1247" i="18" s="1"/>
  <c r="B1248" i="18" s="1"/>
  <c r="B1249" i="18" s="1"/>
  <c r="B1250" i="18" s="1"/>
  <c r="B1251" i="18" s="1"/>
  <c r="B1252" i="18" s="1"/>
  <c r="B1253" i="18" s="1"/>
  <c r="B1254" i="18" s="1"/>
  <c r="B1255" i="18" s="1"/>
  <c r="B1256" i="18" s="1"/>
  <c r="B1257" i="18" s="1"/>
  <c r="B1258" i="18" s="1"/>
  <c r="B1259" i="18" s="1"/>
  <c r="B1260" i="18" s="1"/>
  <c r="B1261" i="18" s="1"/>
  <c r="B1262" i="18" s="1"/>
  <c r="B1263" i="18" s="1"/>
  <c r="B1264" i="18" s="1"/>
  <c r="B1265" i="18" s="1"/>
  <c r="B1266" i="18" s="1"/>
  <c r="B1267" i="18" s="1"/>
  <c r="B1268" i="18" s="1"/>
  <c r="B1269" i="18" s="1"/>
  <c r="B1270" i="18" s="1"/>
  <c r="B1271" i="18" s="1"/>
  <c r="B1272" i="18" s="1"/>
  <c r="B1273" i="18" s="1"/>
  <c r="B1274" i="18" s="1"/>
  <c r="B1275" i="18" s="1"/>
  <c r="B1276" i="18" s="1"/>
  <c r="B1277" i="18" s="1"/>
  <c r="B1278" i="18" s="1"/>
  <c r="B1279" i="18" s="1"/>
  <c r="B1280" i="18" s="1"/>
  <c r="B1281" i="18" s="1"/>
  <c r="B1282" i="18" s="1"/>
  <c r="B1283" i="18" s="1"/>
  <c r="B1284" i="18" s="1"/>
  <c r="B1285" i="18" s="1"/>
  <c r="B1286" i="18" s="1"/>
  <c r="B1287" i="18" s="1"/>
  <c r="B1288" i="18" s="1"/>
  <c r="N1273" i="18"/>
  <c r="N1274" i="18"/>
  <c r="N1275" i="18"/>
  <c r="N1276" i="18"/>
  <c r="N1277" i="18"/>
  <c r="N1278" i="18"/>
  <c r="N1279" i="18"/>
  <c r="N1280" i="18"/>
  <c r="N1281" i="18"/>
  <c r="N1282" i="18"/>
  <c r="N1283" i="18"/>
  <c r="N1284" i="18"/>
  <c r="N1285" i="18"/>
  <c r="S1273" i="18"/>
  <c r="S1274" i="18"/>
  <c r="S1275" i="18"/>
  <c r="S1276" i="18"/>
  <c r="S1277" i="18"/>
  <c r="S1278" i="18"/>
  <c r="S1279" i="18"/>
  <c r="S1280" i="18"/>
  <c r="S1281" i="18"/>
  <c r="S1282" i="18"/>
  <c r="S1283" i="18"/>
  <c r="S1284" i="18"/>
  <c r="S1285" i="18"/>
  <c r="T1273" i="18"/>
  <c r="T1274" i="18"/>
  <c r="T1275" i="18"/>
  <c r="T1276" i="18"/>
  <c r="T1277" i="18"/>
  <c r="T1278" i="18"/>
  <c r="T1279" i="18"/>
  <c r="T1280" i="18"/>
  <c r="T1281" i="18"/>
  <c r="T1282" i="18"/>
  <c r="T1283" i="18"/>
  <c r="T1284" i="18"/>
  <c r="T1285" i="18"/>
  <c r="U1273" i="18"/>
  <c r="U1274" i="18"/>
  <c r="U1275" i="18"/>
  <c r="U1276" i="18"/>
  <c r="U1277" i="18"/>
  <c r="U1278" i="18"/>
  <c r="U1279" i="18"/>
  <c r="U1280" i="18"/>
  <c r="U1281" i="18"/>
  <c r="U1282" i="18"/>
  <c r="U1283" i="18"/>
  <c r="U1284" i="18"/>
  <c r="U1285" i="18"/>
  <c r="V1273" i="18"/>
  <c r="Y1273" i="18" s="1"/>
  <c r="V1274" i="18"/>
  <c r="Y1274" i="18" s="1"/>
  <c r="V1275" i="18"/>
  <c r="Y1275" i="18" s="1"/>
  <c r="V1276" i="18"/>
  <c r="Y1276" i="18" s="1"/>
  <c r="V1277" i="18"/>
  <c r="Y1277" i="18" s="1"/>
  <c r="V1278" i="18"/>
  <c r="Y1278" i="18" s="1"/>
  <c r="V1279" i="18"/>
  <c r="Y1279" i="18" s="1"/>
  <c r="V1280" i="18"/>
  <c r="Y1280" i="18" s="1"/>
  <c r="V1281" i="18"/>
  <c r="Y1281" i="18" s="1"/>
  <c r="V1282" i="18"/>
  <c r="Y1282" i="18" s="1"/>
  <c r="V1283" i="18"/>
  <c r="Y1283" i="18" s="1"/>
  <c r="V1284" i="18"/>
  <c r="Y1284" i="18" s="1"/>
  <c r="V1285" i="18"/>
  <c r="Y1285" i="18" s="1"/>
  <c r="W1273" i="18"/>
  <c r="W1274" i="18"/>
  <c r="W1275" i="18"/>
  <c r="W1276" i="18"/>
  <c r="W1277" i="18"/>
  <c r="W1278" i="18"/>
  <c r="W1279" i="18"/>
  <c r="W1280" i="18"/>
  <c r="W1281" i="18"/>
  <c r="W1282" i="18"/>
  <c r="W1283" i="18"/>
  <c r="W1284" i="18"/>
  <c r="W1285" i="18"/>
  <c r="X1273" i="18"/>
  <c r="X1274" i="18"/>
  <c r="X1275" i="18"/>
  <c r="X1276" i="18"/>
  <c r="X1277" i="18"/>
  <c r="X1278" i="18"/>
  <c r="X1279" i="18"/>
  <c r="X1280" i="18"/>
  <c r="X1281" i="18"/>
  <c r="X1282" i="18"/>
  <c r="X1283" i="18"/>
  <c r="X1284" i="18"/>
  <c r="X1285" i="18"/>
  <c r="N1002" i="18"/>
  <c r="S1002" i="18"/>
  <c r="T1002" i="18"/>
  <c r="U1002" i="18"/>
  <c r="V1002" i="18"/>
  <c r="Y1002" i="18" s="1"/>
  <c r="W1002" i="18"/>
  <c r="X1002" i="18"/>
  <c r="N1190" i="18"/>
  <c r="N1191" i="18"/>
  <c r="N1192" i="18"/>
  <c r="N1193" i="18"/>
  <c r="N1194" i="18"/>
  <c r="N1195" i="18"/>
  <c r="N1196" i="18"/>
  <c r="N1197" i="18"/>
  <c r="N1198" i="18"/>
  <c r="N1199" i="18"/>
  <c r="N1200" i="18"/>
  <c r="N1201" i="18"/>
  <c r="S1190" i="18"/>
  <c r="S1191" i="18"/>
  <c r="S1192" i="18"/>
  <c r="S1193" i="18"/>
  <c r="S1194" i="18"/>
  <c r="S1195" i="18"/>
  <c r="S1196" i="18"/>
  <c r="S1197" i="18"/>
  <c r="S1198" i="18"/>
  <c r="S1199" i="18"/>
  <c r="S1200" i="18"/>
  <c r="S1201" i="18"/>
  <c r="U1190" i="18"/>
  <c r="U1191" i="18"/>
  <c r="U1192" i="18"/>
  <c r="U1193" i="18"/>
  <c r="U1194" i="18"/>
  <c r="U1195" i="18"/>
  <c r="U1196" i="18"/>
  <c r="U1197" i="18"/>
  <c r="U1198" i="18"/>
  <c r="U1199" i="18"/>
  <c r="U1200" i="18"/>
  <c r="U1201" i="18"/>
  <c r="V1190" i="18"/>
  <c r="Y1190" i="18" s="1"/>
  <c r="V1191" i="18"/>
  <c r="Y1191" i="18" s="1"/>
  <c r="V1192" i="18"/>
  <c r="Y1192" i="18" s="1"/>
  <c r="V1193" i="18"/>
  <c r="Y1193" i="18" s="1"/>
  <c r="V1194" i="18"/>
  <c r="Y1194" i="18" s="1"/>
  <c r="V1195" i="18"/>
  <c r="Y1195" i="18" s="1"/>
  <c r="V1196" i="18"/>
  <c r="Y1196" i="18" s="1"/>
  <c r="V1197" i="18"/>
  <c r="Y1197" i="18" s="1"/>
  <c r="V1198" i="18"/>
  <c r="Y1198" i="18" s="1"/>
  <c r="V1199" i="18"/>
  <c r="Y1199" i="18" s="1"/>
  <c r="V1200" i="18"/>
  <c r="Y1200" i="18" s="1"/>
  <c r="V1201" i="18"/>
  <c r="Y1201" i="18" s="1"/>
  <c r="W1190" i="18"/>
  <c r="W1191" i="18"/>
  <c r="W1192" i="18"/>
  <c r="W1193" i="18"/>
  <c r="W1194" i="18"/>
  <c r="W1195" i="18"/>
  <c r="W1196" i="18"/>
  <c r="W1197" i="18"/>
  <c r="W1198" i="18"/>
  <c r="W1199" i="18"/>
  <c r="W1200" i="18"/>
  <c r="W1201" i="18"/>
  <c r="X1190" i="18"/>
  <c r="X1191" i="18"/>
  <c r="X1192" i="18"/>
  <c r="X1193" i="18"/>
  <c r="X1194" i="18"/>
  <c r="X1195" i="18"/>
  <c r="X1196" i="18"/>
  <c r="X1197" i="18"/>
  <c r="X1198" i="18"/>
  <c r="X1199" i="18"/>
  <c r="X1200" i="18"/>
  <c r="X1201" i="18"/>
  <c r="N508" i="18"/>
  <c r="S508" i="18"/>
  <c r="T508" i="18"/>
  <c r="U508" i="18"/>
  <c r="V508" i="18"/>
  <c r="Y508" i="18" s="1"/>
  <c r="W508" i="18"/>
  <c r="X508" i="18"/>
  <c r="K23" i="22" l="1"/>
  <c r="E23" i="22"/>
  <c r="F23" i="22" s="1"/>
  <c r="R1284" i="18"/>
  <c r="R1285" i="18"/>
  <c r="Z1002" i="18"/>
  <c r="Z1285" i="18"/>
  <c r="Q1285" i="18" s="1"/>
  <c r="Z1282" i="18"/>
  <c r="Q1282" i="18" s="1"/>
  <c r="Z1283" i="18"/>
  <c r="Q1283" i="18" s="1"/>
  <c r="J23" i="22"/>
  <c r="L23" i="22"/>
  <c r="M23" i="22"/>
  <c r="N23" i="22"/>
  <c r="O23" i="22"/>
  <c r="P23" i="22"/>
  <c r="Q23" i="22"/>
  <c r="R23" i="22"/>
  <c r="Z1284" i="18"/>
  <c r="Q1284" i="18" s="1"/>
  <c r="R1281" i="18"/>
  <c r="R1280" i="18"/>
  <c r="R1279" i="18"/>
  <c r="Z1279" i="18"/>
  <c r="Q1279" i="18" s="1"/>
  <c r="R1278" i="18"/>
  <c r="Z1278" i="18"/>
  <c r="Q1278" i="18" s="1"/>
  <c r="R1277" i="18"/>
  <c r="Z1277" i="18"/>
  <c r="Q1277" i="18" s="1"/>
  <c r="R1276" i="18"/>
  <c r="Z1276" i="18"/>
  <c r="Q1276" i="18" s="1"/>
  <c r="R1275" i="18"/>
  <c r="Z1275" i="18"/>
  <c r="Q1275" i="18" s="1"/>
  <c r="R1274" i="18"/>
  <c r="R1273" i="18"/>
  <c r="Z1281" i="18"/>
  <c r="Q1281" i="18" s="1"/>
  <c r="Z1280" i="18"/>
  <c r="Q1280" i="18" s="1"/>
  <c r="R1283" i="18"/>
  <c r="Z1274" i="18"/>
  <c r="Q1274" i="18" s="1"/>
  <c r="R1282" i="18"/>
  <c r="Z1273" i="18"/>
  <c r="Q1273" i="18" s="1"/>
  <c r="Z1200" i="18"/>
  <c r="Z1201" i="18"/>
  <c r="Z1199" i="18"/>
  <c r="Z1198" i="18"/>
  <c r="Z1197" i="18"/>
  <c r="Z1196" i="18"/>
  <c r="Z1195" i="18"/>
  <c r="Z1194" i="18"/>
  <c r="Z1193" i="18"/>
  <c r="Z1192" i="18"/>
  <c r="Z1191" i="18"/>
  <c r="Z1190" i="18"/>
  <c r="Z508" i="18"/>
  <c r="Q508" i="18" s="1"/>
  <c r="H23" i="22" l="1"/>
  <c r="V27" i="18"/>
  <c r="E12" i="23" l="1"/>
  <c r="E11" i="23"/>
  <c r="E10" i="23"/>
  <c r="E9" i="23"/>
  <c r="E8" i="23"/>
  <c r="E7" i="23"/>
  <c r="N515" i="18"/>
  <c r="N916" i="18" l="1"/>
  <c r="N917" i="18"/>
  <c r="N918" i="18"/>
  <c r="N919" i="18"/>
  <c r="S916" i="18"/>
  <c r="S917" i="18"/>
  <c r="S918" i="18"/>
  <c r="S919" i="18"/>
  <c r="T916" i="18"/>
  <c r="T917" i="18"/>
  <c r="T918" i="18"/>
  <c r="T919" i="18"/>
  <c r="U916" i="18"/>
  <c r="U917" i="18"/>
  <c r="U918" i="18"/>
  <c r="U919" i="18"/>
  <c r="V916" i="18"/>
  <c r="Y916" i="18" s="1"/>
  <c r="V917" i="18"/>
  <c r="Y917" i="18" s="1"/>
  <c r="V918" i="18"/>
  <c r="Y918" i="18" s="1"/>
  <c r="V919" i="18"/>
  <c r="Y919" i="18" s="1"/>
  <c r="W916" i="18"/>
  <c r="W917" i="18"/>
  <c r="W918" i="18"/>
  <c r="W919" i="18"/>
  <c r="X916" i="18"/>
  <c r="X917" i="18"/>
  <c r="X918" i="18"/>
  <c r="X919" i="18"/>
  <c r="N912" i="18"/>
  <c r="N913" i="18"/>
  <c r="S912" i="18"/>
  <c r="S913" i="18"/>
  <c r="T912" i="18"/>
  <c r="T913" i="18"/>
  <c r="U912" i="18"/>
  <c r="U913" i="18"/>
  <c r="V912" i="18"/>
  <c r="Y912" i="18" s="1"/>
  <c r="V913" i="18"/>
  <c r="Y913" i="18" s="1"/>
  <c r="W912" i="18"/>
  <c r="W913" i="18"/>
  <c r="X912" i="18"/>
  <c r="X913" i="18"/>
  <c r="N908" i="18"/>
  <c r="N909" i="18"/>
  <c r="S908" i="18"/>
  <c r="S909" i="18"/>
  <c r="T908" i="18"/>
  <c r="T909" i="18"/>
  <c r="U908" i="18"/>
  <c r="U909" i="18"/>
  <c r="V908" i="18"/>
  <c r="Y908" i="18" s="1"/>
  <c r="V909" i="18"/>
  <c r="Y909" i="18" s="1"/>
  <c r="W908" i="18"/>
  <c r="W909" i="18"/>
  <c r="X908" i="18"/>
  <c r="X909" i="18"/>
  <c r="N905" i="18"/>
  <c r="S905" i="18"/>
  <c r="T905" i="18"/>
  <c r="U905" i="18"/>
  <c r="V905" i="18"/>
  <c r="Y905" i="18" s="1"/>
  <c r="W905" i="18"/>
  <c r="X905" i="18"/>
  <c r="N439" i="18"/>
  <c r="N440" i="18"/>
  <c r="N441" i="18"/>
  <c r="S439" i="18"/>
  <c r="S440" i="18"/>
  <c r="S441" i="18"/>
  <c r="T439" i="18"/>
  <c r="T440" i="18"/>
  <c r="T441" i="18"/>
  <c r="U439" i="18"/>
  <c r="U440" i="18"/>
  <c r="U441" i="18"/>
  <c r="V439" i="18"/>
  <c r="Y439" i="18" s="1"/>
  <c r="V440" i="18"/>
  <c r="Y440" i="18" s="1"/>
  <c r="V441" i="18"/>
  <c r="Y441" i="18" s="1"/>
  <c r="W439" i="18"/>
  <c r="W440" i="18"/>
  <c r="W441" i="18"/>
  <c r="X439" i="18"/>
  <c r="X440" i="18"/>
  <c r="X441" i="18"/>
  <c r="N533" i="18"/>
  <c r="Z919" i="18" l="1"/>
  <c r="Q919" i="18" s="1"/>
  <c r="Z918" i="18"/>
  <c r="Q918" i="18" s="1"/>
  <c r="Z917" i="18"/>
  <c r="Q917" i="18" s="1"/>
  <c r="Z916" i="18"/>
  <c r="Q916" i="18" s="1"/>
  <c r="Z913" i="18"/>
  <c r="Q913" i="18" s="1"/>
  <c r="Z909" i="18"/>
  <c r="Q909" i="18" s="1"/>
  <c r="Z912" i="18"/>
  <c r="Q912" i="18" s="1"/>
  <c r="Z908" i="18"/>
  <c r="Q908" i="18" s="1"/>
  <c r="Z905" i="18"/>
  <c r="Q905" i="18" s="1"/>
  <c r="Z441" i="18"/>
  <c r="Q441" i="18" s="1"/>
  <c r="Z440" i="18"/>
  <c r="Q440" i="18" s="1"/>
  <c r="Z439" i="18"/>
  <c r="Q439" i="18" s="1"/>
  <c r="N504" i="18"/>
  <c r="S504" i="18"/>
  <c r="T504" i="18"/>
  <c r="U504" i="18"/>
  <c r="V504" i="18"/>
  <c r="Y504" i="18" s="1"/>
  <c r="W504" i="18"/>
  <c r="X504" i="18"/>
  <c r="Z504" i="18" l="1"/>
  <c r="Q504" i="18" s="1"/>
  <c r="N476" i="18"/>
  <c r="S476" i="18"/>
  <c r="T476" i="18"/>
  <c r="U476" i="18"/>
  <c r="V476" i="18"/>
  <c r="Y476" i="18" s="1"/>
  <c r="W476" i="18"/>
  <c r="X476" i="18"/>
  <c r="N499" i="18"/>
  <c r="N500" i="18"/>
  <c r="N501" i="18"/>
  <c r="N502" i="18"/>
  <c r="N503" i="18"/>
  <c r="N505" i="18"/>
  <c r="N506" i="18"/>
  <c r="N507" i="18"/>
  <c r="N509" i="18"/>
  <c r="N510" i="18"/>
  <c r="N511" i="18"/>
  <c r="N512" i="18"/>
  <c r="S499" i="18"/>
  <c r="S500" i="18"/>
  <c r="S501" i="18"/>
  <c r="S502" i="18"/>
  <c r="S503" i="18"/>
  <c r="S505" i="18"/>
  <c r="S506" i="18"/>
  <c r="S507" i="18"/>
  <c r="S509" i="18"/>
  <c r="S510" i="18"/>
  <c r="S511" i="18"/>
  <c r="S512" i="18"/>
  <c r="T499" i="18"/>
  <c r="T500" i="18"/>
  <c r="T501" i="18"/>
  <c r="T502" i="18"/>
  <c r="T503" i="18"/>
  <c r="T505" i="18"/>
  <c r="T506" i="18"/>
  <c r="T507" i="18"/>
  <c r="T509" i="18"/>
  <c r="T510" i="18"/>
  <c r="T511" i="18"/>
  <c r="T512" i="18"/>
  <c r="U499" i="18"/>
  <c r="U500" i="18"/>
  <c r="U501" i="18"/>
  <c r="U502" i="18"/>
  <c r="U503" i="18"/>
  <c r="U505" i="18"/>
  <c r="U506" i="18"/>
  <c r="U507" i="18"/>
  <c r="U509" i="18"/>
  <c r="U510" i="18"/>
  <c r="U511" i="18"/>
  <c r="U512" i="18"/>
  <c r="V499" i="18"/>
  <c r="Y499" i="18" s="1"/>
  <c r="V500" i="18"/>
  <c r="Y500" i="18" s="1"/>
  <c r="V501" i="18"/>
  <c r="Y501" i="18" s="1"/>
  <c r="V502" i="18"/>
  <c r="Y502" i="18" s="1"/>
  <c r="V503" i="18"/>
  <c r="Y503" i="18" s="1"/>
  <c r="V505" i="18"/>
  <c r="Y505" i="18" s="1"/>
  <c r="V506" i="18"/>
  <c r="Y506" i="18" s="1"/>
  <c r="V507" i="18"/>
  <c r="Y507" i="18" s="1"/>
  <c r="V509" i="18"/>
  <c r="Y509" i="18" s="1"/>
  <c r="V510" i="18"/>
  <c r="Y510" i="18" s="1"/>
  <c r="V511" i="18"/>
  <c r="Y511" i="18" s="1"/>
  <c r="V512" i="18"/>
  <c r="Y512" i="18" s="1"/>
  <c r="W499" i="18"/>
  <c r="W500" i="18"/>
  <c r="W501" i="18"/>
  <c r="W502" i="18"/>
  <c r="W503" i="18"/>
  <c r="W505" i="18"/>
  <c r="W506" i="18"/>
  <c r="W507" i="18"/>
  <c r="W509" i="18"/>
  <c r="W510" i="18"/>
  <c r="W511" i="18"/>
  <c r="W512" i="18"/>
  <c r="X499" i="18"/>
  <c r="X500" i="18"/>
  <c r="X501" i="18"/>
  <c r="X502" i="18"/>
  <c r="X503" i="18"/>
  <c r="X505" i="18"/>
  <c r="X506" i="18"/>
  <c r="X507" i="18"/>
  <c r="X509" i="18"/>
  <c r="X510" i="18"/>
  <c r="X511" i="18"/>
  <c r="X512" i="18"/>
  <c r="N495" i="18"/>
  <c r="N496" i="18"/>
  <c r="N497" i="18"/>
  <c r="N498" i="18"/>
  <c r="S495" i="18"/>
  <c r="S496" i="18"/>
  <c r="S497" i="18"/>
  <c r="S498" i="18"/>
  <c r="T495" i="18"/>
  <c r="T496" i="18"/>
  <c r="T497" i="18"/>
  <c r="T498" i="18"/>
  <c r="U495" i="18"/>
  <c r="U496" i="18"/>
  <c r="U497" i="18"/>
  <c r="U498" i="18"/>
  <c r="V495" i="18"/>
  <c r="Y495" i="18" s="1"/>
  <c r="V496" i="18"/>
  <c r="Y496" i="18" s="1"/>
  <c r="V497" i="18"/>
  <c r="Y497" i="18" s="1"/>
  <c r="V498" i="18"/>
  <c r="Y498" i="18" s="1"/>
  <c r="W495" i="18"/>
  <c r="W496" i="18"/>
  <c r="W497" i="18"/>
  <c r="W498" i="18"/>
  <c r="X495" i="18"/>
  <c r="X496" i="18"/>
  <c r="X497" i="18"/>
  <c r="X498" i="18"/>
  <c r="N402" i="18"/>
  <c r="S402" i="18"/>
  <c r="T402" i="18"/>
  <c r="U402" i="18"/>
  <c r="V402" i="18"/>
  <c r="Y402" i="18" s="1"/>
  <c r="W402" i="18"/>
  <c r="X402" i="18"/>
  <c r="N395" i="18"/>
  <c r="S395" i="18"/>
  <c r="T395" i="18"/>
  <c r="U395" i="18"/>
  <c r="V395" i="18"/>
  <c r="Y395" i="18" s="1"/>
  <c r="W395" i="18"/>
  <c r="X395" i="18"/>
  <c r="N377" i="18"/>
  <c r="K22" i="22" l="1"/>
  <c r="E22" i="22"/>
  <c r="J22" i="22"/>
  <c r="L22" i="22"/>
  <c r="R22" i="22"/>
  <c r="M22" i="22"/>
  <c r="N22" i="22"/>
  <c r="O22" i="22"/>
  <c r="P22" i="22"/>
  <c r="Q22" i="22"/>
  <c r="R499" i="18"/>
  <c r="Z476" i="18"/>
  <c r="R476" i="18"/>
  <c r="Z511" i="18"/>
  <c r="Q511" i="18" s="1"/>
  <c r="Z506" i="18"/>
  <c r="Q506" i="18" s="1"/>
  <c r="Z505" i="18"/>
  <c r="Q505" i="18" s="1"/>
  <c r="Z502" i="18"/>
  <c r="Q502" i="18" s="1"/>
  <c r="Z500" i="18"/>
  <c r="Q500" i="18" s="1"/>
  <c r="Z510" i="18"/>
  <c r="Q510" i="18" s="1"/>
  <c r="Z509" i="18"/>
  <c r="Q509" i="18" s="1"/>
  <c r="Z507" i="18"/>
  <c r="Q507" i="18" s="1"/>
  <c r="Z503" i="18"/>
  <c r="Q503" i="18" s="1"/>
  <c r="Z501" i="18"/>
  <c r="Q501" i="18" s="1"/>
  <c r="Z499" i="18"/>
  <c r="Q499" i="18" s="1"/>
  <c r="Z512" i="18"/>
  <c r="Q512" i="18" s="1"/>
  <c r="Z496" i="18"/>
  <c r="Q496" i="18" s="1"/>
  <c r="Z498" i="18"/>
  <c r="Q498" i="18" s="1"/>
  <c r="Z497" i="18"/>
  <c r="Q497" i="18" s="1"/>
  <c r="Z495" i="18"/>
  <c r="Q495" i="18" s="1"/>
  <c r="R498" i="18"/>
  <c r="R497" i="18"/>
  <c r="R496" i="18"/>
  <c r="R495" i="18"/>
  <c r="Z402" i="18"/>
  <c r="Z395" i="18"/>
  <c r="N374" i="18"/>
  <c r="N375" i="18"/>
  <c r="N376" i="18"/>
  <c r="S374" i="18"/>
  <c r="S375" i="18"/>
  <c r="S376" i="18"/>
  <c r="T374" i="18"/>
  <c r="T375" i="18"/>
  <c r="T376" i="18"/>
  <c r="U374" i="18"/>
  <c r="U375" i="18"/>
  <c r="U376" i="18"/>
  <c r="V374" i="18"/>
  <c r="Y374" i="18" s="1"/>
  <c r="V375" i="18"/>
  <c r="Y375" i="18" s="1"/>
  <c r="V376" i="18"/>
  <c r="Y376" i="18" s="1"/>
  <c r="W374" i="18"/>
  <c r="W375" i="18"/>
  <c r="W376" i="18"/>
  <c r="X374" i="18"/>
  <c r="X375" i="18"/>
  <c r="X376" i="18"/>
  <c r="N980" i="18"/>
  <c r="S980" i="18"/>
  <c r="T980" i="18"/>
  <c r="U980" i="18"/>
  <c r="V980" i="18"/>
  <c r="Y980" i="18" s="1"/>
  <c r="W980" i="18"/>
  <c r="X980" i="18"/>
  <c r="N974" i="18"/>
  <c r="N975" i="18"/>
  <c r="S974" i="18"/>
  <c r="S975" i="18"/>
  <c r="T974" i="18"/>
  <c r="T975" i="18"/>
  <c r="U974" i="18"/>
  <c r="U975" i="18"/>
  <c r="V974" i="18"/>
  <c r="Y974" i="18" s="1"/>
  <c r="V975" i="18"/>
  <c r="Y975" i="18" s="1"/>
  <c r="W974" i="18"/>
  <c r="W975" i="18"/>
  <c r="X974" i="18"/>
  <c r="X975" i="18"/>
  <c r="N970" i="18"/>
  <c r="N971" i="18"/>
  <c r="S970" i="18"/>
  <c r="S971" i="18"/>
  <c r="T970" i="18"/>
  <c r="T971" i="18"/>
  <c r="U970" i="18"/>
  <c r="U971" i="18"/>
  <c r="V970" i="18"/>
  <c r="Y970" i="18" s="1"/>
  <c r="V971" i="18"/>
  <c r="Y971" i="18" s="1"/>
  <c r="W970" i="18"/>
  <c r="W971" i="18"/>
  <c r="X970" i="18"/>
  <c r="X971" i="18"/>
  <c r="N967" i="18"/>
  <c r="S967" i="18"/>
  <c r="T967" i="18"/>
  <c r="U967" i="18"/>
  <c r="V967" i="18"/>
  <c r="Y967" i="18" s="1"/>
  <c r="W967" i="18"/>
  <c r="X967" i="18"/>
  <c r="N321" i="18"/>
  <c r="S321" i="18"/>
  <c r="T321" i="18"/>
  <c r="U321" i="18"/>
  <c r="V321" i="18"/>
  <c r="Y321" i="18" s="1"/>
  <c r="W321" i="18"/>
  <c r="X321" i="18"/>
  <c r="N320" i="18"/>
  <c r="S320" i="18"/>
  <c r="T320" i="18"/>
  <c r="U320" i="18"/>
  <c r="V320" i="18"/>
  <c r="Y320" i="18" s="1"/>
  <c r="W320" i="18"/>
  <c r="X320" i="18"/>
  <c r="N373" i="18"/>
  <c r="S373" i="18"/>
  <c r="T373" i="18"/>
  <c r="U373" i="18"/>
  <c r="V373" i="18"/>
  <c r="Y373" i="18" s="1"/>
  <c r="W373" i="18"/>
  <c r="X373" i="18"/>
  <c r="N368" i="18"/>
  <c r="S368" i="18"/>
  <c r="T368" i="18"/>
  <c r="U368" i="18"/>
  <c r="V368" i="18"/>
  <c r="Y368" i="18" s="1"/>
  <c r="W368" i="18"/>
  <c r="X368" i="18"/>
  <c r="N328" i="18"/>
  <c r="S328" i="18"/>
  <c r="T328" i="18"/>
  <c r="U328" i="18"/>
  <c r="V328" i="18"/>
  <c r="Y328" i="18" s="1"/>
  <c r="W328" i="18"/>
  <c r="X328" i="18"/>
  <c r="N323" i="18"/>
  <c r="S323" i="18"/>
  <c r="T323" i="18"/>
  <c r="U323" i="18"/>
  <c r="V323" i="18"/>
  <c r="Y323" i="18" s="1"/>
  <c r="W323" i="18"/>
  <c r="X323" i="18"/>
  <c r="N364" i="18"/>
  <c r="S364" i="18"/>
  <c r="T364" i="18"/>
  <c r="U364" i="18"/>
  <c r="V364" i="18"/>
  <c r="Y364" i="18" s="1"/>
  <c r="W364" i="18"/>
  <c r="X364" i="18"/>
  <c r="N362" i="18"/>
  <c r="S362" i="18"/>
  <c r="T362" i="18"/>
  <c r="U362" i="18"/>
  <c r="V362" i="18"/>
  <c r="Y362" i="18" s="1"/>
  <c r="W362" i="18"/>
  <c r="X362" i="18"/>
  <c r="N221" i="18"/>
  <c r="N222" i="18"/>
  <c r="S221" i="18"/>
  <c r="S222" i="18"/>
  <c r="T221" i="18"/>
  <c r="T222" i="18"/>
  <c r="U221" i="18"/>
  <c r="U222" i="18"/>
  <c r="V221" i="18"/>
  <c r="Y221" i="18" s="1"/>
  <c r="V222" i="18"/>
  <c r="Y222" i="18" s="1"/>
  <c r="W221" i="18"/>
  <c r="W222" i="18"/>
  <c r="X221" i="18"/>
  <c r="X222" i="18"/>
  <c r="N212" i="18"/>
  <c r="N213" i="18"/>
  <c r="N214" i="18"/>
  <c r="S212" i="18"/>
  <c r="S213" i="18"/>
  <c r="S214" i="18"/>
  <c r="T212" i="18"/>
  <c r="T213" i="18"/>
  <c r="T214" i="18"/>
  <c r="U212" i="18"/>
  <c r="U213" i="18"/>
  <c r="U214" i="18"/>
  <c r="V212" i="18"/>
  <c r="Y212" i="18" s="1"/>
  <c r="V213" i="18"/>
  <c r="Y213" i="18" s="1"/>
  <c r="V214" i="18"/>
  <c r="Y214" i="18" s="1"/>
  <c r="W212" i="18"/>
  <c r="W213" i="18"/>
  <c r="W214" i="18"/>
  <c r="X212" i="18"/>
  <c r="X213" i="18"/>
  <c r="X214" i="18"/>
  <c r="N207" i="18"/>
  <c r="N208" i="18"/>
  <c r="N209" i="18"/>
  <c r="N210" i="18"/>
  <c r="N211" i="18"/>
  <c r="S207" i="18"/>
  <c r="S208" i="18"/>
  <c r="S209" i="18"/>
  <c r="S210" i="18"/>
  <c r="S211" i="18"/>
  <c r="T207" i="18"/>
  <c r="T208" i="18"/>
  <c r="T209" i="18"/>
  <c r="T210" i="18"/>
  <c r="T211" i="18"/>
  <c r="U207" i="18"/>
  <c r="U208" i="18"/>
  <c r="U209" i="18"/>
  <c r="U210" i="18"/>
  <c r="U211" i="18"/>
  <c r="V207" i="18"/>
  <c r="Y207" i="18" s="1"/>
  <c r="V208" i="18"/>
  <c r="Y208" i="18" s="1"/>
  <c r="V209" i="18"/>
  <c r="Y209" i="18" s="1"/>
  <c r="V210" i="18"/>
  <c r="Y210" i="18" s="1"/>
  <c r="V211" i="18"/>
  <c r="Y211" i="18" s="1"/>
  <c r="W207" i="18"/>
  <c r="W208" i="18"/>
  <c r="W209" i="18"/>
  <c r="W210" i="18"/>
  <c r="W211" i="18"/>
  <c r="X207" i="18"/>
  <c r="X208" i="18"/>
  <c r="X209" i="18"/>
  <c r="X210" i="18"/>
  <c r="X211" i="18"/>
  <c r="N203" i="18"/>
  <c r="N204" i="18"/>
  <c r="S203" i="18"/>
  <c r="S204" i="18"/>
  <c r="T203" i="18"/>
  <c r="T204" i="18"/>
  <c r="U203" i="18"/>
  <c r="U204" i="18"/>
  <c r="V203" i="18"/>
  <c r="Y203" i="18" s="1"/>
  <c r="V204" i="18"/>
  <c r="Y204" i="18" s="1"/>
  <c r="W203" i="18"/>
  <c r="W204" i="18"/>
  <c r="X203" i="18"/>
  <c r="X204" i="18"/>
  <c r="N200" i="18"/>
  <c r="S200" i="18"/>
  <c r="T200" i="18"/>
  <c r="U200" i="18"/>
  <c r="V200" i="18"/>
  <c r="Y200" i="18" s="1"/>
  <c r="W200" i="18"/>
  <c r="X200" i="18"/>
  <c r="N281" i="18"/>
  <c r="N282" i="18"/>
  <c r="N283" i="18"/>
  <c r="S281" i="18"/>
  <c r="S282" i="18"/>
  <c r="S283" i="18"/>
  <c r="T281" i="18"/>
  <c r="T282" i="18"/>
  <c r="T283" i="18"/>
  <c r="U281" i="18"/>
  <c r="U282" i="18"/>
  <c r="U283" i="18"/>
  <c r="V281" i="18"/>
  <c r="Y281" i="18" s="1"/>
  <c r="V282" i="18"/>
  <c r="Y282" i="18" s="1"/>
  <c r="V283" i="18"/>
  <c r="Y283" i="18" s="1"/>
  <c r="W281" i="18"/>
  <c r="W282" i="18"/>
  <c r="W283" i="18"/>
  <c r="X281" i="18"/>
  <c r="X282" i="18"/>
  <c r="X283" i="18"/>
  <c r="N420" i="18"/>
  <c r="S420" i="18"/>
  <c r="T420" i="18"/>
  <c r="U420" i="18"/>
  <c r="V420" i="18"/>
  <c r="Y420" i="18" s="1"/>
  <c r="W420" i="18"/>
  <c r="X420" i="18"/>
  <c r="N341" i="18"/>
  <c r="N342" i="18"/>
  <c r="N343" i="18"/>
  <c r="N344" i="18"/>
  <c r="S341" i="18"/>
  <c r="S342" i="18"/>
  <c r="S343" i="18"/>
  <c r="S344" i="18"/>
  <c r="T341" i="18"/>
  <c r="T342" i="18"/>
  <c r="T343" i="18"/>
  <c r="T344" i="18"/>
  <c r="U341" i="18"/>
  <c r="U342" i="18"/>
  <c r="U343" i="18"/>
  <c r="U344" i="18"/>
  <c r="V341" i="18"/>
  <c r="Y341" i="18" s="1"/>
  <c r="V342" i="18"/>
  <c r="Y342" i="18" s="1"/>
  <c r="V343" i="18"/>
  <c r="Y343" i="18" s="1"/>
  <c r="V344" i="18"/>
  <c r="Y344" i="18" s="1"/>
  <c r="W341" i="18"/>
  <c r="W342" i="18"/>
  <c r="W343" i="18"/>
  <c r="W344" i="18"/>
  <c r="X341" i="18"/>
  <c r="X342" i="18"/>
  <c r="X343" i="18"/>
  <c r="X344" i="18"/>
  <c r="N333" i="18"/>
  <c r="N334" i="18"/>
  <c r="N335" i="18"/>
  <c r="N336" i="18"/>
  <c r="S333" i="18"/>
  <c r="S334" i="18"/>
  <c r="S335" i="18"/>
  <c r="S336" i="18"/>
  <c r="T333" i="18"/>
  <c r="T334" i="18"/>
  <c r="T335" i="18"/>
  <c r="T336" i="18"/>
  <c r="U333" i="18"/>
  <c r="U334" i="18"/>
  <c r="U335" i="18"/>
  <c r="U336" i="18"/>
  <c r="V333" i="18"/>
  <c r="Y333" i="18" s="1"/>
  <c r="V334" i="18"/>
  <c r="Y334" i="18" s="1"/>
  <c r="V335" i="18"/>
  <c r="Y335" i="18" s="1"/>
  <c r="V336" i="18"/>
  <c r="Y336" i="18" s="1"/>
  <c r="W333" i="18"/>
  <c r="W334" i="18"/>
  <c r="W335" i="18"/>
  <c r="W336" i="18"/>
  <c r="X333" i="18"/>
  <c r="X334" i="18"/>
  <c r="X335" i="18"/>
  <c r="X336" i="18"/>
  <c r="N267" i="18"/>
  <c r="S267" i="18"/>
  <c r="T267" i="18"/>
  <c r="U267" i="18"/>
  <c r="V267" i="18"/>
  <c r="Y267" i="18" s="1"/>
  <c r="W267" i="18"/>
  <c r="X267" i="18"/>
  <c r="N263" i="18"/>
  <c r="N264" i="18"/>
  <c r="S263" i="18"/>
  <c r="S264" i="18"/>
  <c r="T263" i="18"/>
  <c r="T264" i="18"/>
  <c r="U263" i="18"/>
  <c r="U264" i="18"/>
  <c r="V263" i="18"/>
  <c r="Y263" i="18" s="1"/>
  <c r="V264" i="18"/>
  <c r="Y264" i="18" s="1"/>
  <c r="W263" i="18"/>
  <c r="W264" i="18"/>
  <c r="X263" i="18"/>
  <c r="X264" i="18"/>
  <c r="N256" i="18"/>
  <c r="N257" i="18"/>
  <c r="N258" i="18"/>
  <c r="N259" i="18"/>
  <c r="N260" i="18"/>
  <c r="S256" i="18"/>
  <c r="S257" i="18"/>
  <c r="S258" i="18"/>
  <c r="S259" i="18"/>
  <c r="S260" i="18"/>
  <c r="T256" i="18"/>
  <c r="T257" i="18"/>
  <c r="T258" i="18"/>
  <c r="T259" i="18"/>
  <c r="T260" i="18"/>
  <c r="U256" i="18"/>
  <c r="U257" i="18"/>
  <c r="U258" i="18"/>
  <c r="U259" i="18"/>
  <c r="U260" i="18"/>
  <c r="V256" i="18"/>
  <c r="Y256" i="18" s="1"/>
  <c r="V257" i="18"/>
  <c r="Y257" i="18" s="1"/>
  <c r="V258" i="18"/>
  <c r="Y258" i="18" s="1"/>
  <c r="V259" i="18"/>
  <c r="Y259" i="18" s="1"/>
  <c r="V260" i="18"/>
  <c r="Y260" i="18" s="1"/>
  <c r="W256" i="18"/>
  <c r="W257" i="18"/>
  <c r="W258" i="18"/>
  <c r="W259" i="18"/>
  <c r="W260" i="18"/>
  <c r="X256" i="18"/>
  <c r="X257" i="18"/>
  <c r="X258" i="18"/>
  <c r="X259" i="18"/>
  <c r="X260" i="18"/>
  <c r="N247" i="18"/>
  <c r="S247" i="18"/>
  <c r="T247" i="18"/>
  <c r="U247" i="18"/>
  <c r="V247" i="18"/>
  <c r="Y247" i="18" s="1"/>
  <c r="W247" i="18"/>
  <c r="X247" i="18"/>
  <c r="N175" i="18"/>
  <c r="S175" i="18"/>
  <c r="T175" i="18"/>
  <c r="U175" i="18"/>
  <c r="V175" i="18"/>
  <c r="Y175" i="18" s="1"/>
  <c r="W175" i="18"/>
  <c r="X175" i="18"/>
  <c r="N171" i="18"/>
  <c r="S171" i="18"/>
  <c r="T171" i="18"/>
  <c r="U171" i="18"/>
  <c r="V171" i="18"/>
  <c r="Y171" i="18" s="1"/>
  <c r="W171" i="18"/>
  <c r="X171" i="18"/>
  <c r="N198" i="18"/>
  <c r="S198" i="18"/>
  <c r="T198" i="18"/>
  <c r="U198" i="18"/>
  <c r="V198" i="18"/>
  <c r="Y198" i="18" s="1"/>
  <c r="W198" i="18"/>
  <c r="X198" i="18"/>
  <c r="N196" i="18"/>
  <c r="S196" i="18"/>
  <c r="T196" i="18"/>
  <c r="U196" i="18"/>
  <c r="V196" i="18"/>
  <c r="Y196" i="18" s="1"/>
  <c r="W196" i="18"/>
  <c r="X196" i="18"/>
  <c r="N191" i="18"/>
  <c r="N192" i="18"/>
  <c r="S191" i="18"/>
  <c r="S192" i="18"/>
  <c r="T191" i="18"/>
  <c r="T192" i="18"/>
  <c r="U191" i="18"/>
  <c r="U192" i="18"/>
  <c r="V191" i="18"/>
  <c r="Y191" i="18" s="1"/>
  <c r="V192" i="18"/>
  <c r="Y192" i="18" s="1"/>
  <c r="W191" i="18"/>
  <c r="W192" i="18"/>
  <c r="X191" i="18"/>
  <c r="X192" i="18"/>
  <c r="N187" i="18"/>
  <c r="S187" i="18"/>
  <c r="T187" i="18"/>
  <c r="U187" i="18"/>
  <c r="V187" i="18"/>
  <c r="Y187" i="18" s="1"/>
  <c r="W187" i="18"/>
  <c r="X187" i="18"/>
  <c r="N150" i="18"/>
  <c r="N151" i="18"/>
  <c r="N152" i="18"/>
  <c r="S150" i="18"/>
  <c r="S151" i="18"/>
  <c r="S152" i="18"/>
  <c r="T150" i="18"/>
  <c r="T151" i="18"/>
  <c r="T152" i="18"/>
  <c r="U150" i="18"/>
  <c r="U151" i="18"/>
  <c r="U152" i="18"/>
  <c r="V150" i="18"/>
  <c r="Y150" i="18" s="1"/>
  <c r="V151" i="18"/>
  <c r="Y151" i="18" s="1"/>
  <c r="V152" i="18"/>
  <c r="Y152" i="18" s="1"/>
  <c r="W150" i="18"/>
  <c r="W151" i="18"/>
  <c r="W152" i="18"/>
  <c r="X150" i="18"/>
  <c r="X151" i="18"/>
  <c r="X152" i="18"/>
  <c r="N114" i="18"/>
  <c r="N115" i="18"/>
  <c r="N116" i="18"/>
  <c r="S114" i="18"/>
  <c r="S115" i="18"/>
  <c r="S116" i="18"/>
  <c r="T114" i="18"/>
  <c r="T115" i="18"/>
  <c r="T116" i="18"/>
  <c r="U114" i="18"/>
  <c r="U115" i="18"/>
  <c r="U116" i="18"/>
  <c r="V114" i="18"/>
  <c r="Y114" i="18" s="1"/>
  <c r="V115" i="18"/>
  <c r="Y115" i="18" s="1"/>
  <c r="V116" i="18"/>
  <c r="Y116" i="18" s="1"/>
  <c r="W114" i="18"/>
  <c r="W115" i="18"/>
  <c r="W116" i="18"/>
  <c r="X114" i="18"/>
  <c r="X115" i="18"/>
  <c r="X116" i="18"/>
  <c r="T1006" i="18"/>
  <c r="T319" i="18"/>
  <c r="T318" i="18"/>
  <c r="T1005" i="18"/>
  <c r="T317" i="18"/>
  <c r="T316" i="18"/>
  <c r="T315" i="18"/>
  <c r="T314" i="18"/>
  <c r="T313" i="18"/>
  <c r="T312" i="18"/>
  <c r="T311" i="18"/>
  <c r="T1004" i="18"/>
  <c r="T310" i="18"/>
  <c r="T136" i="18"/>
  <c r="T135" i="18"/>
  <c r="T134" i="18"/>
  <c r="T133" i="18"/>
  <c r="T132" i="18"/>
  <c r="T131" i="18"/>
  <c r="T130" i="18"/>
  <c r="T129" i="18"/>
  <c r="T128" i="18"/>
  <c r="T127" i="18"/>
  <c r="T126" i="18"/>
  <c r="T125" i="18"/>
  <c r="T124" i="18"/>
  <c r="T306" i="18"/>
  <c r="T305" i="18"/>
  <c r="T304" i="18"/>
  <c r="T303" i="18"/>
  <c r="T302" i="18"/>
  <c r="T301" i="18"/>
  <c r="T300" i="18"/>
  <c r="T299" i="18"/>
  <c r="T298" i="18"/>
  <c r="T297" i="18"/>
  <c r="T296" i="18"/>
  <c r="T295" i="18"/>
  <c r="T294" i="18"/>
  <c r="T70" i="18"/>
  <c r="T69" i="18"/>
  <c r="T68" i="18"/>
  <c r="T67" i="18"/>
  <c r="T66" i="18"/>
  <c r="T65" i="18"/>
  <c r="T64" i="18"/>
  <c r="T63" i="18"/>
  <c r="T62" i="18"/>
  <c r="T61" i="18"/>
  <c r="T60" i="18"/>
  <c r="T59" i="18"/>
  <c r="T58" i="18"/>
  <c r="T57" i="18"/>
  <c r="T56" i="18"/>
  <c r="T55" i="18"/>
  <c r="T84" i="18"/>
  <c r="T83" i="18"/>
  <c r="T82" i="18"/>
  <c r="T81" i="18"/>
  <c r="T80" i="18"/>
  <c r="T79" i="18"/>
  <c r="T78" i="18"/>
  <c r="T77" i="18"/>
  <c r="T76" i="18"/>
  <c r="T75" i="18"/>
  <c r="T240" i="18"/>
  <c r="T239" i="18"/>
  <c r="T238" i="18"/>
  <c r="T237" i="18"/>
  <c r="T236" i="18"/>
  <c r="T524" i="18"/>
  <c r="T118" i="18"/>
  <c r="T517" i="18"/>
  <c r="F22" i="22" l="1"/>
  <c r="H22" i="22"/>
  <c r="Z376" i="18"/>
  <c r="Q376" i="18" s="1"/>
  <c r="Z375" i="18"/>
  <c r="Q375" i="18" s="1"/>
  <c r="Z374" i="18"/>
  <c r="Q374" i="18" s="1"/>
  <c r="Z970" i="18"/>
  <c r="Q970" i="18" s="1"/>
  <c r="Z980" i="18"/>
  <c r="Q980" i="18" s="1"/>
  <c r="Z971" i="18"/>
  <c r="Q971" i="18" s="1"/>
  <c r="R975" i="18"/>
  <c r="Z974" i="18"/>
  <c r="Q974" i="18" s="1"/>
  <c r="Z975" i="18"/>
  <c r="Q975" i="18" s="1"/>
  <c r="R980" i="18"/>
  <c r="Z967" i="18"/>
  <c r="Q967" i="18" s="1"/>
  <c r="R974" i="18"/>
  <c r="R971" i="18"/>
  <c r="R970" i="18"/>
  <c r="R967" i="18"/>
  <c r="Z321" i="18"/>
  <c r="Q321" i="18" s="1"/>
  <c r="Z320" i="18"/>
  <c r="Q320" i="18" s="1"/>
  <c r="Z368" i="18"/>
  <c r="Q368" i="18" s="1"/>
  <c r="Z373" i="18"/>
  <c r="Q373" i="18" s="1"/>
  <c r="Z323" i="18"/>
  <c r="Q323" i="18" s="1"/>
  <c r="Z364" i="18"/>
  <c r="Q364" i="18" s="1"/>
  <c r="Z362" i="18"/>
  <c r="Q362" i="18" s="1"/>
  <c r="Z328" i="18"/>
  <c r="Q328" i="18" s="1"/>
  <c r="R328" i="18"/>
  <c r="R323" i="18"/>
  <c r="Z222" i="18"/>
  <c r="Q222" i="18" s="1"/>
  <c r="Z221" i="18"/>
  <c r="Q221" i="18" s="1"/>
  <c r="Z203" i="18"/>
  <c r="Q203" i="18" s="1"/>
  <c r="Z213" i="18"/>
  <c r="Q213" i="18" s="1"/>
  <c r="Z214" i="18"/>
  <c r="Q214" i="18" s="1"/>
  <c r="Z212" i="18"/>
  <c r="Q212" i="18" s="1"/>
  <c r="Z209" i="18"/>
  <c r="Q209" i="18" s="1"/>
  <c r="Z211" i="18"/>
  <c r="Q211" i="18" s="1"/>
  <c r="Z208" i="18"/>
  <c r="Q208" i="18" s="1"/>
  <c r="Z207" i="18"/>
  <c r="Q207" i="18" s="1"/>
  <c r="Z204" i="18"/>
  <c r="Q204" i="18" s="1"/>
  <c r="Z210" i="18"/>
  <c r="Q210" i="18" s="1"/>
  <c r="Z200" i="18"/>
  <c r="Q200" i="18" s="1"/>
  <c r="Z281" i="18"/>
  <c r="Q281" i="18" s="1"/>
  <c r="Z283" i="18"/>
  <c r="Q283" i="18" s="1"/>
  <c r="Z282" i="18"/>
  <c r="Q282" i="18" s="1"/>
  <c r="Z420" i="18"/>
  <c r="Q420" i="18" s="1"/>
  <c r="Z341" i="18"/>
  <c r="Q341" i="18" s="1"/>
  <c r="Z344" i="18"/>
  <c r="Q344" i="18" s="1"/>
  <c r="Z343" i="18"/>
  <c r="Q343" i="18" s="1"/>
  <c r="Z342" i="18"/>
  <c r="Q342" i="18" s="1"/>
  <c r="Z336" i="18"/>
  <c r="Q336" i="18" s="1"/>
  <c r="Z335" i="18"/>
  <c r="Q335" i="18" s="1"/>
  <c r="Z334" i="18"/>
  <c r="Q334" i="18" s="1"/>
  <c r="Z333" i="18"/>
  <c r="Q333" i="18" s="1"/>
  <c r="Z267" i="18"/>
  <c r="Q267" i="18" s="1"/>
  <c r="Z264" i="18"/>
  <c r="Q264" i="18" s="1"/>
  <c r="Z263" i="18"/>
  <c r="Q263" i="18" s="1"/>
  <c r="Z256" i="18"/>
  <c r="Q256" i="18" s="1"/>
  <c r="Z257" i="18"/>
  <c r="Q257" i="18" s="1"/>
  <c r="Z258" i="18"/>
  <c r="Q258" i="18" s="1"/>
  <c r="Z260" i="18"/>
  <c r="Q260" i="18" s="1"/>
  <c r="Z259" i="18"/>
  <c r="Q259" i="18" s="1"/>
  <c r="Z171" i="18"/>
  <c r="Q171" i="18" s="1"/>
  <c r="Z247" i="18"/>
  <c r="Q247" i="18" s="1"/>
  <c r="R247" i="18"/>
  <c r="Z175" i="18"/>
  <c r="Q175" i="18" s="1"/>
  <c r="Z198" i="18"/>
  <c r="Q198" i="18" s="1"/>
  <c r="Z196" i="18"/>
  <c r="Q196" i="18" s="1"/>
  <c r="Z192" i="18"/>
  <c r="Q192" i="18" s="1"/>
  <c r="Z191" i="18"/>
  <c r="Q191" i="18" s="1"/>
  <c r="Z187" i="18"/>
  <c r="Q187" i="18" s="1"/>
  <c r="Z151" i="18"/>
  <c r="Q151" i="18" s="1"/>
  <c r="Z152" i="18"/>
  <c r="Q152" i="18" s="1"/>
  <c r="Z150" i="18"/>
  <c r="Q150" i="18" s="1"/>
  <c r="Z116" i="18"/>
  <c r="Q116" i="18" s="1"/>
  <c r="Z115" i="18"/>
  <c r="Q115" i="18" s="1"/>
  <c r="Z114" i="18"/>
  <c r="Q114" i="18" s="1"/>
  <c r="N145" i="18"/>
  <c r="N146" i="18"/>
  <c r="S145" i="18"/>
  <c r="S146" i="18"/>
  <c r="T145" i="18"/>
  <c r="T146" i="18"/>
  <c r="U145" i="18"/>
  <c r="U146" i="18"/>
  <c r="V145" i="18"/>
  <c r="Y145" i="18" s="1"/>
  <c r="V146" i="18"/>
  <c r="Y146" i="18" s="1"/>
  <c r="W145" i="18"/>
  <c r="W146" i="18"/>
  <c r="X145" i="18"/>
  <c r="X146" i="18"/>
  <c r="N141" i="18"/>
  <c r="N142" i="18"/>
  <c r="S141" i="18"/>
  <c r="S142" i="18"/>
  <c r="T141" i="18"/>
  <c r="T142" i="18"/>
  <c r="U141" i="18"/>
  <c r="U142" i="18"/>
  <c r="V141" i="18"/>
  <c r="Y141" i="18" s="1"/>
  <c r="V142" i="18"/>
  <c r="Y142" i="18" s="1"/>
  <c r="W141" i="18"/>
  <c r="W142" i="18"/>
  <c r="X141" i="18"/>
  <c r="X142" i="18"/>
  <c r="N138" i="18"/>
  <c r="S138" i="18"/>
  <c r="T138" i="18"/>
  <c r="U138" i="18"/>
  <c r="V138" i="18"/>
  <c r="Y138" i="18" s="1"/>
  <c r="W138" i="18"/>
  <c r="X138" i="18"/>
  <c r="N132" i="18"/>
  <c r="S132" i="18"/>
  <c r="U132" i="18"/>
  <c r="V132" i="18"/>
  <c r="Y132" i="18" s="1"/>
  <c r="W132" i="18"/>
  <c r="X132" i="18"/>
  <c r="N129" i="18"/>
  <c r="S129" i="18"/>
  <c r="U129" i="18"/>
  <c r="V129" i="18"/>
  <c r="Y129" i="18" s="1"/>
  <c r="W129" i="18"/>
  <c r="X129" i="18"/>
  <c r="N302" i="18"/>
  <c r="N303" i="18"/>
  <c r="N304" i="18"/>
  <c r="N305" i="18"/>
  <c r="N306" i="18"/>
  <c r="S302" i="18"/>
  <c r="S303" i="18"/>
  <c r="S304" i="18"/>
  <c r="S305" i="18"/>
  <c r="S306" i="18"/>
  <c r="U302" i="18"/>
  <c r="U303" i="18"/>
  <c r="U304" i="18"/>
  <c r="U305" i="18"/>
  <c r="U306" i="18"/>
  <c r="V302" i="18"/>
  <c r="Y302" i="18" s="1"/>
  <c r="V303" i="18"/>
  <c r="Y303" i="18" s="1"/>
  <c r="V304" i="18"/>
  <c r="Y304" i="18" s="1"/>
  <c r="V305" i="18"/>
  <c r="Y305" i="18" s="1"/>
  <c r="V306" i="18"/>
  <c r="Y306" i="18" s="1"/>
  <c r="W302" i="18"/>
  <c r="W303" i="18"/>
  <c r="W304" i="18"/>
  <c r="W305" i="18"/>
  <c r="W306" i="18"/>
  <c r="X302" i="18"/>
  <c r="X303" i="18"/>
  <c r="X304" i="18"/>
  <c r="X305" i="18"/>
  <c r="X306" i="18"/>
  <c r="N298" i="18"/>
  <c r="N299" i="18"/>
  <c r="S298" i="18"/>
  <c r="S299" i="18"/>
  <c r="U298" i="18"/>
  <c r="U299" i="18"/>
  <c r="V298" i="18"/>
  <c r="Y298" i="18" s="1"/>
  <c r="V299" i="18"/>
  <c r="Y299" i="18" s="1"/>
  <c r="W298" i="18"/>
  <c r="W299" i="18"/>
  <c r="X298" i="18"/>
  <c r="X299" i="18"/>
  <c r="N295" i="18"/>
  <c r="S295" i="18"/>
  <c r="U295" i="18"/>
  <c r="V295" i="18"/>
  <c r="Y295" i="18" s="1"/>
  <c r="W295" i="18"/>
  <c r="X295" i="18"/>
  <c r="N236" i="18"/>
  <c r="N237" i="18"/>
  <c r="N238" i="18"/>
  <c r="N239" i="18"/>
  <c r="N240" i="18"/>
  <c r="S236" i="18"/>
  <c r="S237" i="18"/>
  <c r="S238" i="18"/>
  <c r="S239" i="18"/>
  <c r="S240" i="18"/>
  <c r="U236" i="18"/>
  <c r="U237" i="18"/>
  <c r="U238" i="18"/>
  <c r="U239" i="18"/>
  <c r="U240" i="18"/>
  <c r="V236" i="18"/>
  <c r="Y236" i="18" s="1"/>
  <c r="V237" i="18"/>
  <c r="Y237" i="18" s="1"/>
  <c r="V238" i="18"/>
  <c r="Y238" i="18" s="1"/>
  <c r="V239" i="18"/>
  <c r="Y239" i="18" s="1"/>
  <c r="V240" i="18"/>
  <c r="Y240" i="18" s="1"/>
  <c r="W236" i="18"/>
  <c r="W237" i="18"/>
  <c r="W238" i="18"/>
  <c r="W239" i="18"/>
  <c r="W240" i="18"/>
  <c r="X236" i="18"/>
  <c r="X237" i="18"/>
  <c r="X238" i="18"/>
  <c r="X239" i="18"/>
  <c r="X240" i="18"/>
  <c r="X14" i="18"/>
  <c r="Z145" i="18" l="1"/>
  <c r="Q145" i="18" s="1"/>
  <c r="Z146" i="18"/>
  <c r="Q146" i="18" s="1"/>
  <c r="Z142" i="18"/>
  <c r="Q142" i="18" s="1"/>
  <c r="Z141" i="18"/>
  <c r="Q141" i="18" s="1"/>
  <c r="Z132" i="18"/>
  <c r="Q132" i="18" s="1"/>
  <c r="Z138" i="18"/>
  <c r="Q138" i="18" s="1"/>
  <c r="Z303" i="18"/>
  <c r="Q303" i="18" s="1"/>
  <c r="Z304" i="18"/>
  <c r="Q304" i="18" s="1"/>
  <c r="Z129" i="18"/>
  <c r="Q129" i="18" s="1"/>
  <c r="Z299" i="18"/>
  <c r="Q299" i="18" s="1"/>
  <c r="Z298" i="18"/>
  <c r="Q298" i="18" s="1"/>
  <c r="Z302" i="18"/>
  <c r="Q302" i="18" s="1"/>
  <c r="Z306" i="18"/>
  <c r="Q306" i="18" s="1"/>
  <c r="Z305" i="18"/>
  <c r="Q305" i="18" s="1"/>
  <c r="Z295" i="18"/>
  <c r="Q295" i="18" s="1"/>
  <c r="Z240" i="18"/>
  <c r="Q240" i="18" s="1"/>
  <c r="Z238" i="18"/>
  <c r="Q238" i="18" s="1"/>
  <c r="Z237" i="18"/>
  <c r="Q237" i="18" s="1"/>
  <c r="Z236" i="18"/>
  <c r="Q236" i="18" s="1"/>
  <c r="R239" i="18"/>
  <c r="Z239" i="18"/>
  <c r="Q239" i="18" s="1"/>
  <c r="R240" i="18"/>
  <c r="R238" i="18"/>
  <c r="R237" i="18"/>
  <c r="R236" i="18"/>
  <c r="N63" i="18"/>
  <c r="S63" i="18"/>
  <c r="U63" i="18"/>
  <c r="V63" i="18"/>
  <c r="Y63" i="18" s="1"/>
  <c r="W63" i="18"/>
  <c r="X63" i="18"/>
  <c r="N59" i="18"/>
  <c r="S59" i="18"/>
  <c r="U59" i="18"/>
  <c r="V59" i="18"/>
  <c r="Y59" i="18" s="1"/>
  <c r="W59" i="18"/>
  <c r="X59" i="18"/>
  <c r="N60" i="18"/>
  <c r="S60" i="18"/>
  <c r="U60" i="18"/>
  <c r="V60" i="18"/>
  <c r="Y60" i="18" s="1"/>
  <c r="W60" i="18"/>
  <c r="X60" i="18"/>
  <c r="N56" i="18"/>
  <c r="S56" i="18"/>
  <c r="U56" i="18"/>
  <c r="V56" i="18"/>
  <c r="Y56" i="18" s="1"/>
  <c r="W56" i="18"/>
  <c r="X56" i="18"/>
  <c r="N30" i="18"/>
  <c r="S513" i="18"/>
  <c r="S514" i="18"/>
  <c r="S515" i="18"/>
  <c r="S516" i="18"/>
  <c r="S117" i="18"/>
  <c r="S517" i="18"/>
  <c r="S518" i="18"/>
  <c r="S519" i="18"/>
  <c r="S520" i="18"/>
  <c r="S521" i="18"/>
  <c r="S522" i="18"/>
  <c r="S523" i="18"/>
  <c r="S118" i="18"/>
  <c r="S524" i="18"/>
  <c r="S162" i="18"/>
  <c r="S525" i="18"/>
  <c r="S526" i="18"/>
  <c r="S527" i="18"/>
  <c r="S528" i="18"/>
  <c r="S529" i="18"/>
  <c r="S530" i="18"/>
  <c r="S531" i="18"/>
  <c r="S532" i="18"/>
  <c r="S361" i="18"/>
  <c r="S363" i="18"/>
  <c r="S365" i="18"/>
  <c r="S119" i="18"/>
  <c r="S120" i="18"/>
  <c r="S121" i="18"/>
  <c r="S122" i="18"/>
  <c r="S123" i="18"/>
  <c r="S533" i="18"/>
  <c r="S534" i="18"/>
  <c r="S535" i="18"/>
  <c r="S536" i="18"/>
  <c r="S537" i="18"/>
  <c r="S153" i="18"/>
  <c r="S154" i="18"/>
  <c r="S155" i="18"/>
  <c r="S156" i="18"/>
  <c r="S157" i="18"/>
  <c r="S322" i="18"/>
  <c r="S324" i="18"/>
  <c r="S325" i="18"/>
  <c r="S327" i="18"/>
  <c r="S329" i="18"/>
  <c r="S330" i="18"/>
  <c r="S75" i="18"/>
  <c r="S76" i="18"/>
  <c r="S77" i="18"/>
  <c r="S78" i="18"/>
  <c r="S79" i="18"/>
  <c r="S80" i="18"/>
  <c r="S81" i="18"/>
  <c r="S82" i="18"/>
  <c r="S83" i="18"/>
  <c r="S84" i="18"/>
  <c r="S575" i="18"/>
  <c r="S576" i="18"/>
  <c r="S577" i="18"/>
  <c r="S578" i="18"/>
  <c r="S579" i="18"/>
  <c r="S580" i="18"/>
  <c r="S241" i="18"/>
  <c r="S242" i="18"/>
  <c r="S243" i="18"/>
  <c r="S244" i="18"/>
  <c r="S245" i="18"/>
  <c r="S246" i="18"/>
  <c r="S248" i="18"/>
  <c r="S249" i="18"/>
  <c r="S250" i="18"/>
  <c r="S581" i="18"/>
  <c r="S582" i="18"/>
  <c r="S583" i="18"/>
  <c r="S584" i="18"/>
  <c r="S585" i="18"/>
  <c r="S586" i="18"/>
  <c r="S587" i="18"/>
  <c r="S588" i="18"/>
  <c r="S589" i="18"/>
  <c r="S590" i="18"/>
  <c r="S591" i="18"/>
  <c r="S592" i="18"/>
  <c r="S593" i="18"/>
  <c r="S594" i="18"/>
  <c r="S595" i="18"/>
  <c r="S596" i="18"/>
  <c r="S597" i="18"/>
  <c r="S598" i="18"/>
  <c r="S599" i="18"/>
  <c r="S600" i="18"/>
  <c r="S308" i="18"/>
  <c r="S309" i="18"/>
  <c r="S601" i="18"/>
  <c r="S602" i="18"/>
  <c r="S603" i="18"/>
  <c r="S462" i="18"/>
  <c r="S604" i="18"/>
  <c r="S605" i="18"/>
  <c r="S606" i="18"/>
  <c r="S607" i="18"/>
  <c r="S608" i="18"/>
  <c r="S609" i="18"/>
  <c r="S610" i="18"/>
  <c r="S611" i="18"/>
  <c r="S612" i="18"/>
  <c r="S613" i="18"/>
  <c r="S614" i="18"/>
  <c r="S615" i="18"/>
  <c r="S616" i="18"/>
  <c r="S617" i="18"/>
  <c r="S618" i="18"/>
  <c r="S619" i="18"/>
  <c r="S620" i="18"/>
  <c r="S621" i="18"/>
  <c r="S622" i="18"/>
  <c r="S623" i="18"/>
  <c r="S624" i="18"/>
  <c r="S366" i="18"/>
  <c r="S367" i="18"/>
  <c r="S369" i="18"/>
  <c r="S370" i="18"/>
  <c r="S371" i="18"/>
  <c r="S372" i="18"/>
  <c r="S71" i="18"/>
  <c r="S72" i="18"/>
  <c r="S73" i="18"/>
  <c r="S74" i="18"/>
  <c r="S251" i="18"/>
  <c r="S252" i="18"/>
  <c r="S253" i="18"/>
  <c r="S254" i="18"/>
  <c r="S625" i="18"/>
  <c r="S626" i="18"/>
  <c r="S627" i="18"/>
  <c r="S628" i="18"/>
  <c r="S629" i="18"/>
  <c r="S630" i="18"/>
  <c r="S631" i="18"/>
  <c r="S633" i="18"/>
  <c r="S634" i="18"/>
  <c r="S635" i="18"/>
  <c r="S636" i="18"/>
  <c r="S637" i="18"/>
  <c r="S638" i="18"/>
  <c r="S639" i="18"/>
  <c r="S640" i="18"/>
  <c r="S641" i="18"/>
  <c r="S642" i="18"/>
  <c r="S643" i="18"/>
  <c r="S644" i="18"/>
  <c r="S163" i="18"/>
  <c r="S164" i="18"/>
  <c r="S165" i="18"/>
  <c r="S166" i="18"/>
  <c r="S158" i="18"/>
  <c r="S159" i="18"/>
  <c r="S160" i="18"/>
  <c r="S161" i="18"/>
  <c r="S645" i="18"/>
  <c r="S646" i="18"/>
  <c r="S647" i="18"/>
  <c r="S648" i="18"/>
  <c r="S649" i="18"/>
  <c r="S650" i="18"/>
  <c r="S651" i="18"/>
  <c r="S652" i="18"/>
  <c r="S653" i="18"/>
  <c r="S654" i="18"/>
  <c r="S655" i="18"/>
  <c r="S656" i="18"/>
  <c r="S657" i="18"/>
  <c r="S658" i="18"/>
  <c r="S659" i="18"/>
  <c r="S660" i="18"/>
  <c r="S661" i="18"/>
  <c r="S662" i="18"/>
  <c r="S663" i="18"/>
  <c r="S664" i="18"/>
  <c r="S665" i="18"/>
  <c r="S666" i="18"/>
  <c r="S667" i="18"/>
  <c r="S668" i="18"/>
  <c r="S669" i="18"/>
  <c r="S670" i="18"/>
  <c r="S671" i="18"/>
  <c r="S672" i="18"/>
  <c r="S673" i="18"/>
  <c r="S674" i="18"/>
  <c r="S675" i="18"/>
  <c r="S676" i="18"/>
  <c r="S677" i="18"/>
  <c r="S678" i="18"/>
  <c r="S679" i="18"/>
  <c r="S680" i="18"/>
  <c r="S681" i="18"/>
  <c r="S682" i="18"/>
  <c r="S683" i="18"/>
  <c r="S684" i="18"/>
  <c r="S685" i="18"/>
  <c r="S686" i="18"/>
  <c r="S687" i="18"/>
  <c r="S688" i="18"/>
  <c r="S689" i="18"/>
  <c r="S690" i="18"/>
  <c r="S691" i="18"/>
  <c r="S692" i="18"/>
  <c r="S693" i="18"/>
  <c r="S694" i="18"/>
  <c r="S695" i="18"/>
  <c r="S696" i="18"/>
  <c r="S697" i="18"/>
  <c r="S698" i="18"/>
  <c r="S699" i="18"/>
  <c r="S700" i="18"/>
  <c r="S701" i="18"/>
  <c r="S702" i="18"/>
  <c r="S703" i="18"/>
  <c r="S704" i="18"/>
  <c r="S705" i="18"/>
  <c r="S706" i="18"/>
  <c r="S707" i="18"/>
  <c r="S708" i="18"/>
  <c r="S709" i="18"/>
  <c r="S710" i="18"/>
  <c r="S711" i="18"/>
  <c r="S712" i="18"/>
  <c r="S713" i="18"/>
  <c r="S714" i="18"/>
  <c r="S715" i="18"/>
  <c r="S716" i="18"/>
  <c r="S717" i="18"/>
  <c r="S718" i="18"/>
  <c r="S719" i="18"/>
  <c r="S720" i="18"/>
  <c r="S721" i="18"/>
  <c r="S722" i="18"/>
  <c r="S723" i="18"/>
  <c r="S724" i="18"/>
  <c r="S725" i="18"/>
  <c r="S726" i="18"/>
  <c r="S727" i="18"/>
  <c r="S728" i="18"/>
  <c r="S729" i="18"/>
  <c r="S730" i="18"/>
  <c r="S731" i="18"/>
  <c r="S732" i="18"/>
  <c r="S733" i="18"/>
  <c r="S734" i="18"/>
  <c r="S735" i="18"/>
  <c r="S736" i="18"/>
  <c r="S737" i="18"/>
  <c r="S738" i="18"/>
  <c r="S739" i="18"/>
  <c r="S740" i="18"/>
  <c r="S741" i="18"/>
  <c r="S742" i="18"/>
  <c r="S743" i="18"/>
  <c r="S744" i="18"/>
  <c r="S745" i="18"/>
  <c r="S746" i="18"/>
  <c r="S747" i="18"/>
  <c r="S748" i="18"/>
  <c r="S749" i="18"/>
  <c r="S750" i="18"/>
  <c r="S751" i="18"/>
  <c r="S752" i="18"/>
  <c r="S753" i="18"/>
  <c r="S754" i="18"/>
  <c r="S755" i="18"/>
  <c r="S756" i="18"/>
  <c r="S757" i="18"/>
  <c r="S758" i="18"/>
  <c r="S759" i="18"/>
  <c r="S760" i="18"/>
  <c r="S761" i="18"/>
  <c r="S762" i="18"/>
  <c r="S763" i="18"/>
  <c r="S764" i="18"/>
  <c r="S765" i="18"/>
  <c r="S766" i="18"/>
  <c r="S767" i="18"/>
  <c r="S768" i="18"/>
  <c r="S769" i="18"/>
  <c r="S770" i="18"/>
  <c r="S771" i="18"/>
  <c r="S772" i="18"/>
  <c r="S773" i="18"/>
  <c r="S774" i="18"/>
  <c r="S775" i="18"/>
  <c r="S776" i="18"/>
  <c r="S777" i="18"/>
  <c r="S778" i="18"/>
  <c r="S779" i="18"/>
  <c r="S780" i="18"/>
  <c r="S781" i="18"/>
  <c r="S782" i="18"/>
  <c r="S783" i="18"/>
  <c r="S784" i="18"/>
  <c r="S785" i="18"/>
  <c r="S786" i="18"/>
  <c r="S787" i="18"/>
  <c r="S788" i="18"/>
  <c r="S789" i="18"/>
  <c r="S790" i="18"/>
  <c r="S791" i="18"/>
  <c r="S792" i="18"/>
  <c r="S793" i="18"/>
  <c r="S794" i="18"/>
  <c r="S795" i="18"/>
  <c r="S796" i="18"/>
  <c r="S797" i="18"/>
  <c r="S798" i="18"/>
  <c r="S799" i="18"/>
  <c r="S800" i="18"/>
  <c r="S801" i="18"/>
  <c r="S802" i="18"/>
  <c r="S803" i="18"/>
  <c r="S804" i="18"/>
  <c r="S805" i="18"/>
  <c r="S806" i="18"/>
  <c r="S807" i="18"/>
  <c r="S808" i="18"/>
  <c r="S809" i="18"/>
  <c r="S810" i="18"/>
  <c r="S811" i="18"/>
  <c r="S812" i="18"/>
  <c r="S813" i="18"/>
  <c r="S814" i="18"/>
  <c r="S815" i="18"/>
  <c r="S816" i="18"/>
  <c r="S817" i="18"/>
  <c r="S818" i="18"/>
  <c r="S819" i="18"/>
  <c r="S820" i="18"/>
  <c r="S821" i="18"/>
  <c r="S822" i="18"/>
  <c r="S823" i="18"/>
  <c r="S824" i="18"/>
  <c r="S825" i="18"/>
  <c r="S255" i="18"/>
  <c r="S261" i="18"/>
  <c r="S262" i="18"/>
  <c r="S265" i="18"/>
  <c r="S266" i="18"/>
  <c r="S406" i="18"/>
  <c r="S407" i="18"/>
  <c r="S408" i="18"/>
  <c r="S409" i="18"/>
  <c r="S410" i="18"/>
  <c r="S411" i="18"/>
  <c r="S412" i="18"/>
  <c r="S413" i="18"/>
  <c r="S414" i="18"/>
  <c r="S415" i="18"/>
  <c r="S416" i="18"/>
  <c r="S417" i="18"/>
  <c r="S418" i="18"/>
  <c r="S419" i="18"/>
  <c r="S421" i="18"/>
  <c r="S268" i="18"/>
  <c r="S269" i="18"/>
  <c r="S270" i="18"/>
  <c r="S271" i="18"/>
  <c r="S272" i="18"/>
  <c r="S273" i="18"/>
  <c r="S274" i="18"/>
  <c r="S275" i="18"/>
  <c r="S276" i="18"/>
  <c r="S277" i="18"/>
  <c r="S278" i="18"/>
  <c r="S279" i="18"/>
  <c r="S280" i="18"/>
  <c r="S332" i="18"/>
  <c r="S337" i="18"/>
  <c r="S338" i="18"/>
  <c r="S339" i="18"/>
  <c r="S340" i="18"/>
  <c r="S14" i="18"/>
  <c r="S15" i="18"/>
  <c r="S16" i="18"/>
  <c r="S17" i="18"/>
  <c r="S18" i="18"/>
  <c r="S19" i="18"/>
  <c r="S20" i="18"/>
  <c r="S21" i="18"/>
  <c r="S22" i="18"/>
  <c r="S23" i="18"/>
  <c r="S24" i="18"/>
  <c r="S25" i="18"/>
  <c r="S26" i="18"/>
  <c r="S52" i="18"/>
  <c r="S46" i="18"/>
  <c r="S47" i="18"/>
  <c r="S48" i="18"/>
  <c r="S49" i="18"/>
  <c r="S10" i="18"/>
  <c r="S11" i="18"/>
  <c r="S53" i="18"/>
  <c r="S50" i="18"/>
  <c r="S12" i="18"/>
  <c r="S13" i="18"/>
  <c r="S54" i="18"/>
  <c r="S51" i="18"/>
  <c r="S27" i="18"/>
  <c r="S28" i="18"/>
  <c r="S29" i="18"/>
  <c r="S30" i="18"/>
  <c r="S31" i="18"/>
  <c r="S32" i="18"/>
  <c r="S33" i="18"/>
  <c r="S34" i="18"/>
  <c r="S35" i="18"/>
  <c r="S36" i="18"/>
  <c r="S37" i="18"/>
  <c r="S38" i="18"/>
  <c r="S39" i="18"/>
  <c r="S40" i="18"/>
  <c r="S41" i="18"/>
  <c r="S42" i="18"/>
  <c r="S43" i="18"/>
  <c r="S44" i="18"/>
  <c r="S45" i="18"/>
  <c r="S55" i="18"/>
  <c r="S57" i="18"/>
  <c r="S58" i="18"/>
  <c r="S61" i="18"/>
  <c r="S62" i="18"/>
  <c r="S64" i="18"/>
  <c r="S65" i="18"/>
  <c r="S66" i="18"/>
  <c r="S67" i="18"/>
  <c r="S68" i="18"/>
  <c r="S69" i="18"/>
  <c r="S70" i="18"/>
  <c r="S284" i="18"/>
  <c r="S826" i="18"/>
  <c r="S285" i="18"/>
  <c r="S286" i="18"/>
  <c r="S287" i="18"/>
  <c r="S288" i="18"/>
  <c r="S289" i="18"/>
  <c r="S290" i="18"/>
  <c r="S291" i="18"/>
  <c r="S827" i="18"/>
  <c r="S292" i="18"/>
  <c r="S293" i="18"/>
  <c r="S828" i="18"/>
  <c r="S345" i="18"/>
  <c r="S346" i="18"/>
  <c r="S347" i="18"/>
  <c r="S348" i="18"/>
  <c r="S349" i="18"/>
  <c r="S350" i="18"/>
  <c r="S351" i="18"/>
  <c r="S352" i="18"/>
  <c r="S353" i="18"/>
  <c r="S354" i="18"/>
  <c r="S355" i="18"/>
  <c r="S356" i="18"/>
  <c r="S357" i="18"/>
  <c r="S358" i="18"/>
  <c r="S359" i="18"/>
  <c r="S360" i="18"/>
  <c r="S829" i="18"/>
  <c r="S463" i="18"/>
  <c r="S464" i="18"/>
  <c r="S465" i="18"/>
  <c r="S466" i="18"/>
  <c r="S467" i="18"/>
  <c r="S468" i="18"/>
  <c r="S830" i="18"/>
  <c r="S831" i="18"/>
  <c r="S469" i="18"/>
  <c r="S470" i="18"/>
  <c r="S832" i="18"/>
  <c r="S471" i="18"/>
  <c r="S472" i="18"/>
  <c r="S473" i="18"/>
  <c r="S474" i="18"/>
  <c r="S833" i="18"/>
  <c r="S294" i="18"/>
  <c r="S296" i="18"/>
  <c r="S297" i="18"/>
  <c r="S300" i="18"/>
  <c r="S301" i="18"/>
  <c r="S834" i="18"/>
  <c r="S835" i="18"/>
  <c r="S836" i="18"/>
  <c r="S837" i="18"/>
  <c r="S838" i="18"/>
  <c r="S839" i="18"/>
  <c r="S840" i="18"/>
  <c r="S841" i="18"/>
  <c r="S842" i="18"/>
  <c r="S843" i="18"/>
  <c r="S844" i="18"/>
  <c r="S845" i="18"/>
  <c r="S846" i="18"/>
  <c r="S847" i="18"/>
  <c r="S848" i="18"/>
  <c r="S849" i="18"/>
  <c r="S850" i="18"/>
  <c r="S851" i="18"/>
  <c r="S852" i="18"/>
  <c r="S853" i="18"/>
  <c r="S854" i="18"/>
  <c r="S855" i="18"/>
  <c r="S856" i="18"/>
  <c r="S857" i="18"/>
  <c r="S858" i="18"/>
  <c r="S124" i="18"/>
  <c r="S125" i="18"/>
  <c r="S126" i="18"/>
  <c r="S127" i="18"/>
  <c r="S128" i="18"/>
  <c r="S130" i="18"/>
  <c r="S131" i="18"/>
  <c r="S133" i="18"/>
  <c r="S134" i="18"/>
  <c r="S135" i="18"/>
  <c r="S136" i="18"/>
  <c r="S85" i="18"/>
  <c r="S86" i="18"/>
  <c r="S87" i="18"/>
  <c r="S88" i="18"/>
  <c r="S89" i="18"/>
  <c r="S90" i="18"/>
  <c r="S91" i="18"/>
  <c r="S92" i="18"/>
  <c r="S93" i="18"/>
  <c r="S94" i="18"/>
  <c r="S95" i="18"/>
  <c r="S96" i="18"/>
  <c r="S97" i="18"/>
  <c r="S98" i="18"/>
  <c r="S99" i="18"/>
  <c r="S100" i="18"/>
  <c r="S101" i="18"/>
  <c r="S102" i="18"/>
  <c r="S103" i="18"/>
  <c r="S104" i="18"/>
  <c r="S105" i="18"/>
  <c r="S106" i="18"/>
  <c r="S107" i="18"/>
  <c r="S108" i="18"/>
  <c r="S109" i="18"/>
  <c r="S110" i="18"/>
  <c r="S111" i="18"/>
  <c r="S112" i="18"/>
  <c r="S113" i="18"/>
  <c r="S137" i="18"/>
  <c r="S139" i="18"/>
  <c r="S140" i="18"/>
  <c r="S143" i="18"/>
  <c r="S144" i="18"/>
  <c r="S147" i="18"/>
  <c r="S148" i="18"/>
  <c r="S149" i="18"/>
  <c r="S859" i="18"/>
  <c r="S860" i="18"/>
  <c r="S861" i="18"/>
  <c r="S862" i="18"/>
  <c r="S863" i="18"/>
  <c r="S864" i="18"/>
  <c r="S865" i="18"/>
  <c r="S866" i="18"/>
  <c r="S867" i="18"/>
  <c r="S868" i="18"/>
  <c r="S869" i="18"/>
  <c r="S870" i="18"/>
  <c r="S871" i="18"/>
  <c r="S872" i="18"/>
  <c r="S873" i="18"/>
  <c r="S874" i="18"/>
  <c r="S875" i="18"/>
  <c r="S876" i="18"/>
  <c r="S877" i="18"/>
  <c r="S878" i="18"/>
  <c r="S879" i="18"/>
  <c r="S880" i="18"/>
  <c r="S881" i="18"/>
  <c r="S882" i="18"/>
  <c r="S883" i="18"/>
  <c r="S884" i="18"/>
  <c r="S885" i="18"/>
  <c r="S886" i="18"/>
  <c r="S887" i="18"/>
  <c r="S888" i="18"/>
  <c r="S889" i="18"/>
  <c r="S890" i="18"/>
  <c r="S891" i="18"/>
  <c r="S892" i="18"/>
  <c r="S893" i="18"/>
  <c r="S894" i="18"/>
  <c r="S895" i="18"/>
  <c r="S896" i="18"/>
  <c r="S897" i="18"/>
  <c r="S898" i="18"/>
  <c r="S899" i="18"/>
  <c r="S900" i="18"/>
  <c r="S901" i="18"/>
  <c r="S902" i="18"/>
  <c r="S903" i="18"/>
  <c r="S904" i="18"/>
  <c r="S906" i="18"/>
  <c r="S907" i="18"/>
  <c r="S910" i="18"/>
  <c r="S911" i="18"/>
  <c r="S914" i="18"/>
  <c r="S915" i="18"/>
  <c r="S920" i="18"/>
  <c r="S921" i="18"/>
  <c r="S922" i="18"/>
  <c r="S923" i="18"/>
  <c r="S924" i="18"/>
  <c r="S925" i="18"/>
  <c r="S926" i="18"/>
  <c r="S927" i="18"/>
  <c r="S928" i="18"/>
  <c r="S929" i="18"/>
  <c r="S930" i="18"/>
  <c r="S931" i="18"/>
  <c r="S932" i="18"/>
  <c r="S933" i="18"/>
  <c r="S934" i="18"/>
  <c r="S935" i="18"/>
  <c r="S936" i="18"/>
  <c r="S937" i="18"/>
  <c r="S938" i="18"/>
  <c r="S939" i="18"/>
  <c r="S940" i="18"/>
  <c r="S941" i="18"/>
  <c r="S942" i="18"/>
  <c r="S943" i="18"/>
  <c r="S944" i="18"/>
  <c r="S945" i="18"/>
  <c r="S946" i="18"/>
  <c r="S947" i="18"/>
  <c r="S948" i="18"/>
  <c r="S949" i="18"/>
  <c r="S950" i="18"/>
  <c r="S951" i="18"/>
  <c r="S952" i="18"/>
  <c r="S953" i="18"/>
  <c r="S954" i="18"/>
  <c r="S955" i="18"/>
  <c r="S956" i="18"/>
  <c r="S957" i="18"/>
  <c r="S958" i="18"/>
  <c r="S959" i="18"/>
  <c r="S960" i="18"/>
  <c r="S961" i="18"/>
  <c r="S962" i="18"/>
  <c r="S963" i="18"/>
  <c r="S964" i="18"/>
  <c r="S965" i="18"/>
  <c r="S966" i="18"/>
  <c r="S968" i="18"/>
  <c r="S969" i="18"/>
  <c r="S972" i="18"/>
  <c r="S973" i="18"/>
  <c r="S976" i="18"/>
  <c r="S977" i="18"/>
  <c r="S978" i="18"/>
  <c r="S979" i="18"/>
  <c r="S981" i="18"/>
  <c r="S377" i="18"/>
  <c r="S378" i="18"/>
  <c r="S379" i="18"/>
  <c r="S380" i="18"/>
  <c r="S383" i="18"/>
  <c r="S384" i="18"/>
  <c r="S386" i="18"/>
  <c r="S387" i="18"/>
  <c r="S388" i="18"/>
  <c r="S389" i="18"/>
  <c r="S390" i="18"/>
  <c r="S391" i="18"/>
  <c r="S392" i="18"/>
  <c r="S393" i="18"/>
  <c r="S394" i="18"/>
  <c r="S396" i="18"/>
  <c r="S397" i="18"/>
  <c r="S398" i="18"/>
  <c r="S399" i="18"/>
  <c r="S400" i="18"/>
  <c r="S401" i="18"/>
  <c r="S403" i="18"/>
  <c r="S404" i="18"/>
  <c r="S405" i="18"/>
  <c r="S982" i="18"/>
  <c r="S983" i="18"/>
  <c r="S984" i="18"/>
  <c r="S985" i="18"/>
  <c r="S986" i="18"/>
  <c r="S987" i="18"/>
  <c r="S988" i="18"/>
  <c r="S989" i="18"/>
  <c r="S990" i="18"/>
  <c r="S991" i="18"/>
  <c r="S992" i="18"/>
  <c r="S993" i="18"/>
  <c r="S994" i="18"/>
  <c r="S995" i="18"/>
  <c r="S996" i="18"/>
  <c r="S997" i="18"/>
  <c r="S998" i="18"/>
  <c r="S999" i="18"/>
  <c r="S1000" i="18"/>
  <c r="S1001" i="18"/>
  <c r="S475" i="18"/>
  <c r="S477" i="18"/>
  <c r="S478" i="18"/>
  <c r="S479" i="18"/>
  <c r="S480" i="18"/>
  <c r="S481" i="18"/>
  <c r="S482" i="18"/>
  <c r="S483" i="18"/>
  <c r="S484" i="18"/>
  <c r="S485" i="18"/>
  <c r="S486" i="18"/>
  <c r="S487" i="18"/>
  <c r="S488" i="18"/>
  <c r="S489" i="18"/>
  <c r="S490" i="18"/>
  <c r="S491" i="18"/>
  <c r="S492" i="18"/>
  <c r="S493" i="18"/>
  <c r="S494" i="18"/>
  <c r="S310" i="18"/>
  <c r="S1004" i="18"/>
  <c r="S311" i="18"/>
  <c r="S312" i="18"/>
  <c r="S313" i="18"/>
  <c r="S314" i="18"/>
  <c r="S315" i="18"/>
  <c r="S316" i="18"/>
  <c r="S317" i="18"/>
  <c r="S1005" i="18"/>
  <c r="S318" i="18"/>
  <c r="S319" i="18"/>
  <c r="S1006" i="18"/>
  <c r="S1007" i="18"/>
  <c r="S1008" i="18"/>
  <c r="S1009" i="18"/>
  <c r="S1010" i="18"/>
  <c r="S1011" i="18"/>
  <c r="S1012" i="18"/>
  <c r="S1013" i="18"/>
  <c r="S1014" i="18"/>
  <c r="S1015" i="18"/>
  <c r="S1016" i="18"/>
  <c r="S1017" i="18"/>
  <c r="S1018" i="18"/>
  <c r="S1019" i="18"/>
  <c r="S1020" i="18"/>
  <c r="S1021" i="18"/>
  <c r="S1022" i="18"/>
  <c r="S1023" i="18"/>
  <c r="S1024" i="18"/>
  <c r="S1025" i="18"/>
  <c r="S1026" i="18"/>
  <c r="S1027" i="18"/>
  <c r="S1028" i="18"/>
  <c r="S1029" i="18"/>
  <c r="S1030" i="18"/>
  <c r="S1031" i="18"/>
  <c r="S1032" i="18"/>
  <c r="S1033" i="18"/>
  <c r="S1034" i="18"/>
  <c r="S1035" i="18"/>
  <c r="S1036" i="18"/>
  <c r="S1037" i="18"/>
  <c r="S1038" i="18"/>
  <c r="S1039" i="18"/>
  <c r="S1040" i="18"/>
  <c r="S1041" i="18"/>
  <c r="S1042" i="18"/>
  <c r="S1043" i="18"/>
  <c r="S1044" i="18"/>
  <c r="S422" i="18"/>
  <c r="S423" i="18"/>
  <c r="S424" i="18"/>
  <c r="S425" i="18"/>
  <c r="S426" i="18"/>
  <c r="S427" i="18"/>
  <c r="S428" i="18"/>
  <c r="S429" i="18"/>
  <c r="S430" i="18"/>
  <c r="S431" i="18"/>
  <c r="S432" i="18"/>
  <c r="S433" i="18"/>
  <c r="S434" i="18"/>
  <c r="S435" i="18"/>
  <c r="S436" i="18"/>
  <c r="S437" i="18"/>
  <c r="S438" i="18"/>
  <c r="S442" i="18"/>
  <c r="S443" i="18"/>
  <c r="S444" i="18"/>
  <c r="S445" i="18"/>
  <c r="S446" i="18"/>
  <c r="S447" i="18"/>
  <c r="S448" i="18"/>
  <c r="S449" i="18"/>
  <c r="S450" i="18"/>
  <c r="S451" i="18"/>
  <c r="S452" i="18"/>
  <c r="S453" i="18"/>
  <c r="S454" i="18"/>
  <c r="S455" i="18"/>
  <c r="S456" i="18"/>
  <c r="S457" i="18"/>
  <c r="S458" i="18"/>
  <c r="S459" i="18"/>
  <c r="S460" i="18"/>
  <c r="S461" i="18"/>
  <c r="S1045" i="18"/>
  <c r="S1046" i="18"/>
  <c r="S1047" i="18"/>
  <c r="S1048" i="18"/>
  <c r="S1049" i="18"/>
  <c r="S1050" i="18"/>
  <c r="S1051" i="18"/>
  <c r="S1052" i="18"/>
  <c r="S1053" i="18"/>
  <c r="S1054" i="18"/>
  <c r="S1055" i="18"/>
  <c r="S1056" i="18"/>
  <c r="S1057" i="18"/>
  <c r="S1058" i="18"/>
  <c r="S1059" i="18"/>
  <c r="S1060" i="18"/>
  <c r="S1061" i="18"/>
  <c r="S1062" i="18"/>
  <c r="S1063" i="18"/>
  <c r="S1064" i="18"/>
  <c r="S1065" i="18"/>
  <c r="S1066" i="18"/>
  <c r="S1067" i="18"/>
  <c r="S1068" i="18"/>
  <c r="S1069" i="18"/>
  <c r="S1070" i="18"/>
  <c r="S1071" i="18"/>
  <c r="S1072" i="18"/>
  <c r="S1073" i="18"/>
  <c r="S1074" i="18"/>
  <c r="S1075" i="18"/>
  <c r="S1076" i="18"/>
  <c r="S1077" i="18"/>
  <c r="S1078" i="18"/>
  <c r="S1079" i="18"/>
  <c r="S1080" i="18"/>
  <c r="S1081" i="18"/>
  <c r="S167" i="18"/>
  <c r="S168" i="18"/>
  <c r="S169" i="18"/>
  <c r="S170" i="18"/>
  <c r="S172" i="18"/>
  <c r="S173" i="18"/>
  <c r="S174" i="18"/>
  <c r="S176" i="18"/>
  <c r="S177" i="18"/>
  <c r="S178" i="18"/>
  <c r="S179" i="18"/>
  <c r="S180" i="18"/>
  <c r="S181" i="18"/>
  <c r="S182" i="18"/>
  <c r="S183" i="18"/>
  <c r="S184" i="18"/>
  <c r="S185" i="18"/>
  <c r="S186" i="18"/>
  <c r="S188" i="18"/>
  <c r="S189" i="18"/>
  <c r="S190" i="18"/>
  <c r="S193" i="18"/>
  <c r="S194" i="18"/>
  <c r="S195" i="18"/>
  <c r="S197" i="18"/>
  <c r="S199" i="18"/>
  <c r="S201" i="18"/>
  <c r="S202" i="18"/>
  <c r="S205" i="18"/>
  <c r="S206" i="18"/>
  <c r="S215" i="18"/>
  <c r="S216" i="18"/>
  <c r="S217" i="18"/>
  <c r="S218" i="18"/>
  <c r="S219" i="18"/>
  <c r="S220" i="18"/>
  <c r="S307" i="18"/>
  <c r="S223" i="18"/>
  <c r="S224" i="18"/>
  <c r="S225" i="18"/>
  <c r="S226" i="18"/>
  <c r="S227" i="18"/>
  <c r="S228" i="18"/>
  <c r="S229" i="18"/>
  <c r="S230" i="18"/>
  <c r="S231" i="18"/>
  <c r="S232" i="18"/>
  <c r="S233" i="18"/>
  <c r="S234" i="18"/>
  <c r="S235" i="18"/>
  <c r="S1137" i="18"/>
  <c r="S1138" i="18"/>
  <c r="S1139" i="18"/>
  <c r="S1140" i="18"/>
  <c r="S1141" i="18"/>
  <c r="S1142" i="18"/>
  <c r="S1143" i="18"/>
  <c r="S1144" i="18"/>
  <c r="S1145" i="18"/>
  <c r="S1146" i="18"/>
  <c r="S1147" i="18"/>
  <c r="S1148" i="18"/>
  <c r="S1149" i="18"/>
  <c r="S1150" i="18"/>
  <c r="S1151" i="18"/>
  <c r="S1152" i="18"/>
  <c r="S1153" i="18"/>
  <c r="S1154" i="18"/>
  <c r="S1155" i="18"/>
  <c r="S1156" i="18"/>
  <c r="S1157" i="18"/>
  <c r="S1158" i="18"/>
  <c r="S1159" i="18"/>
  <c r="S1160" i="18"/>
  <c r="S1161" i="18"/>
  <c r="S1162" i="18"/>
  <c r="S1163" i="18"/>
  <c r="S1164" i="18"/>
  <c r="S1165" i="18"/>
  <c r="S1166" i="18"/>
  <c r="S1167" i="18"/>
  <c r="S1168" i="18"/>
  <c r="S1169" i="18"/>
  <c r="S1170" i="18"/>
  <c r="S1171" i="18"/>
  <c r="S1172" i="18"/>
  <c r="S1173" i="18"/>
  <c r="S1174" i="18"/>
  <c r="S1175" i="18"/>
  <c r="S1176" i="18"/>
  <c r="S1177" i="18"/>
  <c r="S1178" i="18"/>
  <c r="S1179" i="18"/>
  <c r="S1180" i="18"/>
  <c r="S1181" i="18"/>
  <c r="S1182" i="18"/>
  <c r="S1183" i="18"/>
  <c r="S1184" i="18"/>
  <c r="S1185" i="18"/>
  <c r="S1186" i="18"/>
  <c r="S1187" i="18"/>
  <c r="S1188" i="18"/>
  <c r="S1218" i="18"/>
  <c r="S1223" i="18"/>
  <c r="S1239" i="18"/>
  <c r="S1240" i="18"/>
  <c r="S1241" i="18"/>
  <c r="S1242" i="18"/>
  <c r="S1243" i="18"/>
  <c r="S1244" i="18"/>
  <c r="S1245" i="18"/>
  <c r="S1246" i="18"/>
  <c r="S1247" i="18"/>
  <c r="S1248" i="18"/>
  <c r="S1249" i="18"/>
  <c r="S1250" i="18"/>
  <c r="S1251" i="18"/>
  <c r="S1252" i="18"/>
  <c r="S1253" i="18"/>
  <c r="S1254" i="18"/>
  <c r="S1255" i="18"/>
  <c r="S1256" i="18"/>
  <c r="S1257" i="18"/>
  <c r="S1258" i="18"/>
  <c r="S1259" i="18"/>
  <c r="S1260" i="18"/>
  <c r="S1261" i="18"/>
  <c r="S1262" i="18"/>
  <c r="S1263" i="18"/>
  <c r="S1264" i="18"/>
  <c r="S1265" i="18"/>
  <c r="S1266" i="18"/>
  <c r="S1267" i="18"/>
  <c r="S1268" i="18"/>
  <c r="S1269" i="18"/>
  <c r="S1270" i="18"/>
  <c r="S1271" i="18"/>
  <c r="S1272" i="18"/>
  <c r="U20" i="18"/>
  <c r="Z63" i="18" l="1"/>
  <c r="Q63" i="18" s="1"/>
  <c r="Z59" i="18"/>
  <c r="Q59" i="18" s="1"/>
  <c r="Z60" i="18"/>
  <c r="Q60" i="18" s="1"/>
  <c r="Z56" i="18"/>
  <c r="Q56" i="18" s="1"/>
  <c r="V14" i="18"/>
  <c r="W14" i="18" l="1"/>
  <c r="Y14" i="18"/>
  <c r="V513" i="18"/>
  <c r="V514" i="18"/>
  <c r="V515" i="18"/>
  <c r="V516" i="18"/>
  <c r="V117" i="18"/>
  <c r="V517" i="18"/>
  <c r="V518" i="18"/>
  <c r="V519" i="18"/>
  <c r="V520" i="18"/>
  <c r="V521" i="18"/>
  <c r="V522" i="18"/>
  <c r="V523" i="18"/>
  <c r="V118" i="18"/>
  <c r="V524" i="18"/>
  <c r="V162" i="18"/>
  <c r="V525" i="18"/>
  <c r="V526" i="18"/>
  <c r="V527" i="18"/>
  <c r="V528" i="18"/>
  <c r="V529" i="18"/>
  <c r="V530" i="18"/>
  <c r="V531" i="18"/>
  <c r="V532" i="18"/>
  <c r="V361" i="18"/>
  <c r="V363" i="18"/>
  <c r="V365" i="18"/>
  <c r="V119" i="18"/>
  <c r="Y119" i="18" s="1"/>
  <c r="V120" i="18"/>
  <c r="Y120" i="18" s="1"/>
  <c r="V121" i="18"/>
  <c r="Y121" i="18" s="1"/>
  <c r="V122" i="18"/>
  <c r="Y122" i="18" s="1"/>
  <c r="V123" i="18"/>
  <c r="Y123" i="18" s="1"/>
  <c r="V533" i="18"/>
  <c r="V534" i="18"/>
  <c r="V535" i="18"/>
  <c r="V536" i="18"/>
  <c r="V537" i="18"/>
  <c r="V153" i="18"/>
  <c r="V154" i="18"/>
  <c r="V155" i="18"/>
  <c r="V156" i="18"/>
  <c r="V157" i="18"/>
  <c r="V322" i="18"/>
  <c r="V324" i="18"/>
  <c r="V325" i="18"/>
  <c r="V327" i="18"/>
  <c r="V329" i="18"/>
  <c r="V330" i="18"/>
  <c r="V75" i="18"/>
  <c r="V76" i="18"/>
  <c r="Y76" i="18" s="1"/>
  <c r="V77" i="18"/>
  <c r="Y77" i="18" s="1"/>
  <c r="V78" i="18"/>
  <c r="Y78" i="18" s="1"/>
  <c r="V79" i="18"/>
  <c r="Y79" i="18" s="1"/>
  <c r="V80" i="18"/>
  <c r="Y80" i="18" s="1"/>
  <c r="V81" i="18"/>
  <c r="Y81" i="18" s="1"/>
  <c r="V82" i="18"/>
  <c r="Y82" i="18" s="1"/>
  <c r="V83" i="18"/>
  <c r="Y83" i="18" s="1"/>
  <c r="V84" i="18"/>
  <c r="Y84" i="18" s="1"/>
  <c r="V575" i="18"/>
  <c r="V576" i="18"/>
  <c r="V577" i="18"/>
  <c r="V578" i="18"/>
  <c r="V579" i="18"/>
  <c r="V580" i="18"/>
  <c r="V241" i="18"/>
  <c r="V242" i="18"/>
  <c r="V243" i="18"/>
  <c r="V244" i="18"/>
  <c r="V245" i="18"/>
  <c r="V246" i="18"/>
  <c r="V248" i="18"/>
  <c r="V249" i="18"/>
  <c r="V250" i="18"/>
  <c r="V581" i="18"/>
  <c r="V582" i="18"/>
  <c r="V583" i="18"/>
  <c r="V584" i="18"/>
  <c r="V585" i="18"/>
  <c r="V586" i="18"/>
  <c r="V587" i="18"/>
  <c r="V588" i="18"/>
  <c r="V589" i="18"/>
  <c r="V590" i="18"/>
  <c r="V591" i="18"/>
  <c r="V592" i="18"/>
  <c r="V593" i="18"/>
  <c r="V594" i="18"/>
  <c r="V595" i="18"/>
  <c r="V596" i="18"/>
  <c r="V597" i="18"/>
  <c r="V598" i="18"/>
  <c r="V599" i="18"/>
  <c r="V600" i="18"/>
  <c r="V308" i="18"/>
  <c r="V309" i="18"/>
  <c r="V601" i="18"/>
  <c r="V602" i="18"/>
  <c r="V603" i="18"/>
  <c r="V462" i="18"/>
  <c r="V604" i="18"/>
  <c r="V605" i="18"/>
  <c r="V606" i="18"/>
  <c r="V607" i="18"/>
  <c r="V608" i="18"/>
  <c r="V609" i="18"/>
  <c r="V610" i="18"/>
  <c r="V611" i="18"/>
  <c r="V612" i="18"/>
  <c r="V613" i="18"/>
  <c r="V614" i="18"/>
  <c r="V615" i="18"/>
  <c r="V616" i="18"/>
  <c r="V617" i="18"/>
  <c r="V618" i="18"/>
  <c r="V619" i="18"/>
  <c r="V620" i="18"/>
  <c r="V621" i="18"/>
  <c r="V622" i="18"/>
  <c r="V623" i="18"/>
  <c r="V624" i="18"/>
  <c r="V366" i="18"/>
  <c r="V367" i="18"/>
  <c r="V369" i="18"/>
  <c r="V370" i="18"/>
  <c r="V371" i="18"/>
  <c r="V372" i="18"/>
  <c r="V71" i="18"/>
  <c r="V72" i="18"/>
  <c r="V73" i="18"/>
  <c r="V74" i="18"/>
  <c r="V251" i="18"/>
  <c r="V252" i="18"/>
  <c r="V253" i="18"/>
  <c r="V254" i="18"/>
  <c r="V625" i="18"/>
  <c r="V626" i="18"/>
  <c r="V627" i="18"/>
  <c r="V628" i="18"/>
  <c r="V629" i="18"/>
  <c r="V630" i="18"/>
  <c r="V631" i="18"/>
  <c r="V633" i="18"/>
  <c r="V634" i="18"/>
  <c r="V635" i="18"/>
  <c r="V636" i="18"/>
  <c r="V637" i="18"/>
  <c r="V638" i="18"/>
  <c r="V639" i="18"/>
  <c r="V640" i="18"/>
  <c r="V641" i="18"/>
  <c r="V642" i="18"/>
  <c r="V643" i="18"/>
  <c r="V644" i="18"/>
  <c r="V163" i="18"/>
  <c r="V164" i="18"/>
  <c r="V165" i="18"/>
  <c r="V166" i="18"/>
  <c r="V158" i="18"/>
  <c r="V159" i="18"/>
  <c r="V160" i="18"/>
  <c r="V161" i="18"/>
  <c r="V645" i="18"/>
  <c r="V646" i="18"/>
  <c r="V647" i="18"/>
  <c r="V648" i="18"/>
  <c r="V649" i="18"/>
  <c r="V650" i="18"/>
  <c r="V651" i="18"/>
  <c r="V652" i="18"/>
  <c r="V653" i="18"/>
  <c r="V654" i="18"/>
  <c r="V655" i="18"/>
  <c r="V656" i="18"/>
  <c r="V657" i="18"/>
  <c r="V658" i="18"/>
  <c r="V659" i="18"/>
  <c r="V660" i="18"/>
  <c r="V661" i="18"/>
  <c r="V662" i="18"/>
  <c r="V663" i="18"/>
  <c r="V664" i="18"/>
  <c r="V665" i="18"/>
  <c r="V666" i="18"/>
  <c r="V667" i="18"/>
  <c r="V668" i="18"/>
  <c r="V669" i="18"/>
  <c r="V670" i="18"/>
  <c r="V671" i="18"/>
  <c r="V672" i="18"/>
  <c r="V673" i="18"/>
  <c r="V674" i="18"/>
  <c r="V675" i="18"/>
  <c r="V676" i="18"/>
  <c r="V677" i="18"/>
  <c r="V678" i="18"/>
  <c r="V679" i="18"/>
  <c r="V680" i="18"/>
  <c r="V681" i="18"/>
  <c r="V682" i="18"/>
  <c r="V683" i="18"/>
  <c r="V684" i="18"/>
  <c r="V685" i="18"/>
  <c r="V686" i="18"/>
  <c r="V687" i="18"/>
  <c r="V688" i="18"/>
  <c r="V689" i="18"/>
  <c r="V690" i="18"/>
  <c r="V691" i="18"/>
  <c r="V692" i="18"/>
  <c r="V693" i="18"/>
  <c r="V694" i="18"/>
  <c r="V695" i="18"/>
  <c r="V696" i="18"/>
  <c r="V697" i="18"/>
  <c r="V698" i="18"/>
  <c r="V699" i="18"/>
  <c r="V700" i="18"/>
  <c r="V701" i="18"/>
  <c r="V702" i="18"/>
  <c r="V703" i="18"/>
  <c r="V704" i="18"/>
  <c r="V705" i="18"/>
  <c r="V706" i="18"/>
  <c r="V707" i="18"/>
  <c r="V708" i="18"/>
  <c r="V709" i="18"/>
  <c r="V710" i="18"/>
  <c r="V711" i="18"/>
  <c r="V712" i="18"/>
  <c r="V713" i="18"/>
  <c r="V714" i="18"/>
  <c r="V715" i="18"/>
  <c r="V716" i="18"/>
  <c r="V717" i="18"/>
  <c r="V718" i="18"/>
  <c r="V719" i="18"/>
  <c r="V720" i="18"/>
  <c r="V721" i="18"/>
  <c r="V722" i="18"/>
  <c r="V723" i="18"/>
  <c r="V724" i="18"/>
  <c r="V725" i="18"/>
  <c r="V726" i="18"/>
  <c r="V727" i="18"/>
  <c r="V728" i="18"/>
  <c r="V729" i="18"/>
  <c r="V730" i="18"/>
  <c r="V731" i="18"/>
  <c r="V732" i="18"/>
  <c r="V733" i="18"/>
  <c r="V734" i="18"/>
  <c r="V735" i="18"/>
  <c r="V736" i="18"/>
  <c r="V737" i="18"/>
  <c r="V738" i="18"/>
  <c r="V739" i="18"/>
  <c r="V740" i="18"/>
  <c r="V741" i="18"/>
  <c r="V742" i="18"/>
  <c r="V743" i="18"/>
  <c r="V744" i="18"/>
  <c r="V745" i="18"/>
  <c r="V746" i="18"/>
  <c r="V747" i="18"/>
  <c r="V748" i="18"/>
  <c r="V749" i="18"/>
  <c r="V750" i="18"/>
  <c r="V751" i="18"/>
  <c r="V752" i="18"/>
  <c r="V753" i="18"/>
  <c r="V754" i="18"/>
  <c r="V755" i="18"/>
  <c r="V756" i="18"/>
  <c r="V757" i="18"/>
  <c r="V758" i="18"/>
  <c r="V759" i="18"/>
  <c r="V760" i="18"/>
  <c r="V761" i="18"/>
  <c r="V762" i="18"/>
  <c r="V763" i="18"/>
  <c r="V764" i="18"/>
  <c r="V765" i="18"/>
  <c r="V766" i="18"/>
  <c r="V767" i="18"/>
  <c r="V768" i="18"/>
  <c r="V769" i="18"/>
  <c r="V770" i="18"/>
  <c r="V771" i="18"/>
  <c r="V772" i="18"/>
  <c r="V773" i="18"/>
  <c r="V774" i="18"/>
  <c r="V775" i="18"/>
  <c r="V776" i="18"/>
  <c r="V777" i="18"/>
  <c r="V778" i="18"/>
  <c r="V779" i="18"/>
  <c r="V780" i="18"/>
  <c r="V781" i="18"/>
  <c r="V782" i="18"/>
  <c r="V783" i="18"/>
  <c r="V784" i="18"/>
  <c r="V785" i="18"/>
  <c r="V786" i="18"/>
  <c r="V787" i="18"/>
  <c r="V788" i="18"/>
  <c r="V789" i="18"/>
  <c r="V790" i="18"/>
  <c r="V791" i="18"/>
  <c r="V792" i="18"/>
  <c r="V793" i="18"/>
  <c r="V794" i="18"/>
  <c r="V795" i="18"/>
  <c r="V796" i="18"/>
  <c r="V797" i="18"/>
  <c r="V798" i="18"/>
  <c r="V799" i="18"/>
  <c r="V800" i="18"/>
  <c r="V801" i="18"/>
  <c r="V802" i="18"/>
  <c r="V803" i="18"/>
  <c r="V804" i="18"/>
  <c r="V805" i="18"/>
  <c r="V806" i="18"/>
  <c r="V807" i="18"/>
  <c r="V808" i="18"/>
  <c r="V809" i="18"/>
  <c r="V810" i="18"/>
  <c r="V811" i="18"/>
  <c r="V812" i="18"/>
  <c r="V813" i="18"/>
  <c r="V814" i="18"/>
  <c r="V815" i="18"/>
  <c r="V816" i="18"/>
  <c r="V817" i="18"/>
  <c r="V818" i="18"/>
  <c r="V819" i="18"/>
  <c r="V820" i="18"/>
  <c r="V821" i="18"/>
  <c r="V822" i="18"/>
  <c r="V823" i="18"/>
  <c r="V824" i="18"/>
  <c r="V825" i="18"/>
  <c r="V255" i="18"/>
  <c r="V261" i="18"/>
  <c r="V262" i="18"/>
  <c r="V265" i="18"/>
  <c r="V266" i="18"/>
  <c r="V406" i="18"/>
  <c r="V407" i="18"/>
  <c r="V408" i="18"/>
  <c r="V409" i="18"/>
  <c r="V410" i="18"/>
  <c r="V411" i="18"/>
  <c r="V412" i="18"/>
  <c r="V413" i="18"/>
  <c r="V414" i="18"/>
  <c r="V415" i="18"/>
  <c r="V416" i="18"/>
  <c r="V417" i="18"/>
  <c r="V418" i="18"/>
  <c r="V419" i="18"/>
  <c r="V421" i="18"/>
  <c r="V268" i="18"/>
  <c r="V269" i="18"/>
  <c r="V270" i="18"/>
  <c r="V271" i="18"/>
  <c r="V272" i="18"/>
  <c r="V273" i="18"/>
  <c r="V274" i="18"/>
  <c r="V275" i="18"/>
  <c r="V276" i="18"/>
  <c r="V277" i="18"/>
  <c r="V278" i="18"/>
  <c r="V279" i="18"/>
  <c r="V280" i="18"/>
  <c r="V332" i="18"/>
  <c r="V337" i="18"/>
  <c r="V338" i="18"/>
  <c r="V339" i="18"/>
  <c r="V340" i="18"/>
  <c r="V15" i="18"/>
  <c r="V16" i="18"/>
  <c r="V17" i="18"/>
  <c r="V18" i="18"/>
  <c r="V19" i="18"/>
  <c r="V20" i="18"/>
  <c r="V21" i="18"/>
  <c r="V22" i="18"/>
  <c r="V23" i="18"/>
  <c r="V24" i="18"/>
  <c r="V25" i="18"/>
  <c r="V26" i="18"/>
  <c r="V52" i="18"/>
  <c r="V46" i="18"/>
  <c r="V47" i="18"/>
  <c r="V48" i="18"/>
  <c r="V49" i="18"/>
  <c r="V10" i="18"/>
  <c r="Y10" i="18" s="1"/>
  <c r="V11" i="18"/>
  <c r="V53" i="18"/>
  <c r="V50" i="18"/>
  <c r="V12" i="18"/>
  <c r="V13" i="18"/>
  <c r="V54" i="18"/>
  <c r="V51" i="18"/>
  <c r="V28" i="18"/>
  <c r="V29" i="18"/>
  <c r="V30" i="18"/>
  <c r="V31" i="18"/>
  <c r="V32" i="18"/>
  <c r="V33" i="18"/>
  <c r="V34" i="18"/>
  <c r="V35" i="18"/>
  <c r="V36" i="18"/>
  <c r="V37" i="18"/>
  <c r="V38" i="18"/>
  <c r="V39" i="18"/>
  <c r="V40" i="18"/>
  <c r="V41" i="18"/>
  <c r="V42" i="18"/>
  <c r="V43" i="18"/>
  <c r="V44" i="18"/>
  <c r="V45" i="18"/>
  <c r="V55" i="18"/>
  <c r="V57" i="18"/>
  <c r="Y57" i="18" s="1"/>
  <c r="V58" i="18"/>
  <c r="Y58" i="18" s="1"/>
  <c r="V61" i="18"/>
  <c r="Y61" i="18" s="1"/>
  <c r="V62" i="18"/>
  <c r="Y62" i="18" s="1"/>
  <c r="V64" i="18"/>
  <c r="Y64" i="18" s="1"/>
  <c r="V65" i="18"/>
  <c r="Y65" i="18" s="1"/>
  <c r="V66" i="18"/>
  <c r="Y66" i="18" s="1"/>
  <c r="V67" i="18"/>
  <c r="Y67" i="18" s="1"/>
  <c r="V68" i="18"/>
  <c r="Y68" i="18" s="1"/>
  <c r="V69" i="18"/>
  <c r="Y69" i="18" s="1"/>
  <c r="V70" i="18"/>
  <c r="Y70" i="18" s="1"/>
  <c r="V284" i="18"/>
  <c r="V826" i="18"/>
  <c r="V285" i="18"/>
  <c r="V286" i="18"/>
  <c r="V287" i="18"/>
  <c r="V288" i="18"/>
  <c r="V289" i="18"/>
  <c r="V290" i="18"/>
  <c r="V291" i="18"/>
  <c r="V827" i="18"/>
  <c r="V292" i="18"/>
  <c r="V293" i="18"/>
  <c r="V828" i="18"/>
  <c r="V345" i="18"/>
  <c r="V346" i="18"/>
  <c r="V347" i="18"/>
  <c r="V348" i="18"/>
  <c r="V349" i="18"/>
  <c r="V350" i="18"/>
  <c r="V351" i="18"/>
  <c r="V352" i="18"/>
  <c r="V353" i="18"/>
  <c r="V354" i="18"/>
  <c r="V355" i="18"/>
  <c r="V356" i="18"/>
  <c r="V357" i="18"/>
  <c r="V358" i="18"/>
  <c r="V359" i="18"/>
  <c r="V360" i="18"/>
  <c r="V829" i="18"/>
  <c r="V463" i="18"/>
  <c r="V464" i="18"/>
  <c r="V465" i="18"/>
  <c r="V466" i="18"/>
  <c r="V467" i="18"/>
  <c r="V468" i="18"/>
  <c r="V830" i="18"/>
  <c r="V831" i="18"/>
  <c r="V469" i="18"/>
  <c r="V470" i="18"/>
  <c r="V832" i="18"/>
  <c r="V471" i="18"/>
  <c r="V472" i="18"/>
  <c r="V473" i="18"/>
  <c r="V474" i="18"/>
  <c r="V833" i="18"/>
  <c r="V294" i="18"/>
  <c r="V296" i="18"/>
  <c r="V297" i="18"/>
  <c r="V300" i="18"/>
  <c r="V301" i="18"/>
  <c r="V834" i="18"/>
  <c r="V835" i="18"/>
  <c r="V836" i="18"/>
  <c r="V837" i="18"/>
  <c r="V838" i="18"/>
  <c r="V839" i="18"/>
  <c r="V840" i="18"/>
  <c r="V841" i="18"/>
  <c r="V842" i="18"/>
  <c r="V843" i="18"/>
  <c r="V844" i="18"/>
  <c r="V845" i="18"/>
  <c r="V846" i="18"/>
  <c r="V847" i="18"/>
  <c r="V848" i="18"/>
  <c r="V849" i="18"/>
  <c r="V850" i="18"/>
  <c r="V851" i="18"/>
  <c r="V852" i="18"/>
  <c r="V853" i="18"/>
  <c r="V854" i="18"/>
  <c r="V855" i="18"/>
  <c r="V856" i="18"/>
  <c r="V857" i="18"/>
  <c r="V858" i="18"/>
  <c r="V124" i="18"/>
  <c r="V125" i="18"/>
  <c r="V126" i="18"/>
  <c r="V127" i="18"/>
  <c r="V128" i="18"/>
  <c r="V130" i="18"/>
  <c r="V131" i="18"/>
  <c r="V133" i="18"/>
  <c r="V134" i="18"/>
  <c r="V135" i="18"/>
  <c r="V136" i="18"/>
  <c r="V85" i="18"/>
  <c r="V86" i="18"/>
  <c r="V87" i="18"/>
  <c r="V88" i="18"/>
  <c r="V89" i="18"/>
  <c r="V90" i="18"/>
  <c r="V91" i="18"/>
  <c r="V92" i="18"/>
  <c r="V93" i="18"/>
  <c r="V94" i="18"/>
  <c r="V95" i="18"/>
  <c r="V96" i="18"/>
  <c r="V97" i="18"/>
  <c r="V98" i="18"/>
  <c r="V99" i="18"/>
  <c r="V100" i="18"/>
  <c r="V101" i="18"/>
  <c r="V102" i="18"/>
  <c r="V103" i="18"/>
  <c r="V104" i="18"/>
  <c r="V105" i="18"/>
  <c r="V106" i="18"/>
  <c r="V107" i="18"/>
  <c r="V108" i="18"/>
  <c r="V109" i="18"/>
  <c r="V110" i="18"/>
  <c r="V111" i="18"/>
  <c r="V112" i="18"/>
  <c r="V113" i="18"/>
  <c r="V137" i="18"/>
  <c r="V139" i="18"/>
  <c r="V140" i="18"/>
  <c r="V143" i="18"/>
  <c r="V144" i="18"/>
  <c r="V147" i="18"/>
  <c r="V148" i="18"/>
  <c r="V149" i="18"/>
  <c r="V859" i="18"/>
  <c r="V860" i="18"/>
  <c r="V861" i="18"/>
  <c r="V862" i="18"/>
  <c r="V863" i="18"/>
  <c r="V864" i="18"/>
  <c r="V865" i="18"/>
  <c r="V866" i="18"/>
  <c r="V867" i="18"/>
  <c r="V868" i="18"/>
  <c r="V869" i="18"/>
  <c r="V870" i="18"/>
  <c r="V871" i="18"/>
  <c r="V872" i="18"/>
  <c r="V873" i="18"/>
  <c r="V874" i="18"/>
  <c r="V875" i="18"/>
  <c r="V876" i="18"/>
  <c r="V877" i="18"/>
  <c r="V878" i="18"/>
  <c r="V879" i="18"/>
  <c r="V880" i="18"/>
  <c r="V881" i="18"/>
  <c r="V882" i="18"/>
  <c r="V883" i="18"/>
  <c r="V884" i="18"/>
  <c r="V885" i="18"/>
  <c r="V886" i="18"/>
  <c r="V887" i="18"/>
  <c r="V888" i="18"/>
  <c r="V889" i="18"/>
  <c r="V890" i="18"/>
  <c r="V891" i="18"/>
  <c r="V892" i="18"/>
  <c r="V893" i="18"/>
  <c r="V894" i="18"/>
  <c r="V895" i="18"/>
  <c r="V896" i="18"/>
  <c r="V897" i="18"/>
  <c r="V898" i="18"/>
  <c r="V899" i="18"/>
  <c r="V900" i="18"/>
  <c r="V901" i="18"/>
  <c r="V902" i="18"/>
  <c r="V903" i="18"/>
  <c r="V904" i="18"/>
  <c r="V906" i="18"/>
  <c r="V907" i="18"/>
  <c r="V910" i="18"/>
  <c r="V911" i="18"/>
  <c r="V914" i="18"/>
  <c r="V915" i="18"/>
  <c r="V920" i="18"/>
  <c r="V921" i="18"/>
  <c r="V922" i="18"/>
  <c r="V923" i="18"/>
  <c r="V924" i="18"/>
  <c r="V925" i="18"/>
  <c r="V926" i="18"/>
  <c r="V927" i="18"/>
  <c r="V928" i="18"/>
  <c r="V929" i="18"/>
  <c r="V930" i="18"/>
  <c r="V931" i="18"/>
  <c r="V932" i="18"/>
  <c r="V933" i="18"/>
  <c r="V934" i="18"/>
  <c r="V935" i="18"/>
  <c r="V936" i="18"/>
  <c r="V937" i="18"/>
  <c r="V938" i="18"/>
  <c r="V939" i="18"/>
  <c r="V940" i="18"/>
  <c r="V941" i="18"/>
  <c r="V942" i="18"/>
  <c r="V943" i="18"/>
  <c r="V944" i="18"/>
  <c r="V945" i="18"/>
  <c r="V946" i="18"/>
  <c r="V947" i="18"/>
  <c r="V948" i="18"/>
  <c r="V949" i="18"/>
  <c r="V950" i="18"/>
  <c r="V951" i="18"/>
  <c r="V952" i="18"/>
  <c r="V953" i="18"/>
  <c r="V954" i="18"/>
  <c r="V955" i="18"/>
  <c r="V956" i="18"/>
  <c r="V957" i="18"/>
  <c r="V958" i="18"/>
  <c r="V959" i="18"/>
  <c r="V960" i="18"/>
  <c r="V961" i="18"/>
  <c r="V962" i="18"/>
  <c r="V963" i="18"/>
  <c r="V964" i="18"/>
  <c r="V965" i="18"/>
  <c r="V966" i="18"/>
  <c r="V968" i="18"/>
  <c r="V969" i="18"/>
  <c r="V972" i="18"/>
  <c r="V973" i="18"/>
  <c r="V976" i="18"/>
  <c r="V977" i="18"/>
  <c r="V978" i="18"/>
  <c r="V979" i="18"/>
  <c r="V981" i="18"/>
  <c r="V377" i="18"/>
  <c r="V378" i="18"/>
  <c r="V379" i="18"/>
  <c r="V380" i="18"/>
  <c r="V383" i="18"/>
  <c r="V384" i="18"/>
  <c r="V386" i="18"/>
  <c r="V387" i="18"/>
  <c r="V388" i="18"/>
  <c r="V389" i="18"/>
  <c r="V390" i="18"/>
  <c r="V391" i="18"/>
  <c r="V392" i="18"/>
  <c r="V393" i="18"/>
  <c r="V394" i="18"/>
  <c r="V396" i="18"/>
  <c r="V397" i="18"/>
  <c r="V398" i="18"/>
  <c r="V399" i="18"/>
  <c r="V400" i="18"/>
  <c r="V401" i="18"/>
  <c r="V403" i="18"/>
  <c r="V404" i="18"/>
  <c r="V405" i="18"/>
  <c r="V982" i="18"/>
  <c r="V983" i="18"/>
  <c r="V984" i="18"/>
  <c r="V985" i="18"/>
  <c r="V986" i="18"/>
  <c r="V987" i="18"/>
  <c r="V988" i="18"/>
  <c r="V989" i="18"/>
  <c r="V990" i="18"/>
  <c r="V991" i="18"/>
  <c r="V992" i="18"/>
  <c r="V993" i="18"/>
  <c r="V994" i="18"/>
  <c r="V995" i="18"/>
  <c r="V996" i="18"/>
  <c r="V997" i="18"/>
  <c r="V998" i="18"/>
  <c r="V999" i="18"/>
  <c r="V1000" i="18"/>
  <c r="V1001" i="18"/>
  <c r="V475" i="18"/>
  <c r="V477" i="18"/>
  <c r="V478" i="18"/>
  <c r="V479" i="18"/>
  <c r="V480" i="18"/>
  <c r="V481" i="18"/>
  <c r="V482" i="18"/>
  <c r="V483" i="18"/>
  <c r="V484" i="18"/>
  <c r="V485" i="18"/>
  <c r="V486" i="18"/>
  <c r="V487" i="18"/>
  <c r="V488" i="18"/>
  <c r="V489" i="18"/>
  <c r="V490" i="18"/>
  <c r="V491" i="18"/>
  <c r="V492" i="18"/>
  <c r="V493" i="18"/>
  <c r="V494" i="18"/>
  <c r="V310" i="18"/>
  <c r="V1004" i="18"/>
  <c r="V311" i="18"/>
  <c r="V312" i="18"/>
  <c r="V313" i="18"/>
  <c r="V314" i="18"/>
  <c r="V315" i="18"/>
  <c r="V316" i="18"/>
  <c r="V317" i="18"/>
  <c r="V1005" i="18"/>
  <c r="V318" i="18"/>
  <c r="V319" i="18"/>
  <c r="V1006" i="18"/>
  <c r="V1007" i="18"/>
  <c r="V1008" i="18"/>
  <c r="V1009" i="18"/>
  <c r="V1010" i="18"/>
  <c r="V1011" i="18"/>
  <c r="V1012" i="18"/>
  <c r="V1013" i="18"/>
  <c r="V1014" i="18"/>
  <c r="V1015" i="18"/>
  <c r="V1016" i="18"/>
  <c r="V1017" i="18"/>
  <c r="V1018" i="18"/>
  <c r="V1019" i="18"/>
  <c r="V1020" i="18"/>
  <c r="V1021" i="18"/>
  <c r="V1022" i="18"/>
  <c r="V1023" i="18"/>
  <c r="V1024" i="18"/>
  <c r="V1025" i="18"/>
  <c r="V1026" i="18"/>
  <c r="V1027" i="18"/>
  <c r="V1028" i="18"/>
  <c r="V1029" i="18"/>
  <c r="V1030" i="18"/>
  <c r="V1031" i="18"/>
  <c r="V1032" i="18"/>
  <c r="V1033" i="18"/>
  <c r="V1034" i="18"/>
  <c r="V1035" i="18"/>
  <c r="V1036" i="18"/>
  <c r="V1037" i="18"/>
  <c r="V1038" i="18"/>
  <c r="V1039" i="18"/>
  <c r="V1040" i="18"/>
  <c r="V1041" i="18"/>
  <c r="V1042" i="18"/>
  <c r="V1043" i="18"/>
  <c r="V1044" i="18"/>
  <c r="V422" i="18"/>
  <c r="V423" i="18"/>
  <c r="V424" i="18"/>
  <c r="V425" i="18"/>
  <c r="V426" i="18"/>
  <c r="V427" i="18"/>
  <c r="V428" i="18"/>
  <c r="V429" i="18"/>
  <c r="V430" i="18"/>
  <c r="V431" i="18"/>
  <c r="V432" i="18"/>
  <c r="V433" i="18"/>
  <c r="V434" i="18"/>
  <c r="V435" i="18"/>
  <c r="V436" i="18"/>
  <c r="V437" i="18"/>
  <c r="V438" i="18"/>
  <c r="V442" i="18"/>
  <c r="V443" i="18"/>
  <c r="V444" i="18"/>
  <c r="V445" i="18"/>
  <c r="V446" i="18"/>
  <c r="V447" i="18"/>
  <c r="V448" i="18"/>
  <c r="V449" i="18"/>
  <c r="V450" i="18"/>
  <c r="V451" i="18"/>
  <c r="V452" i="18"/>
  <c r="V453" i="18"/>
  <c r="V454" i="18"/>
  <c r="V455" i="18"/>
  <c r="V456" i="18"/>
  <c r="V457" i="18"/>
  <c r="V458" i="18"/>
  <c r="V459" i="18"/>
  <c r="V460" i="18"/>
  <c r="V461" i="18"/>
  <c r="V1045" i="18"/>
  <c r="V1046" i="18"/>
  <c r="V1047" i="18"/>
  <c r="V1048" i="18"/>
  <c r="V1049" i="18"/>
  <c r="V1050" i="18"/>
  <c r="V1051" i="18"/>
  <c r="V1052" i="18"/>
  <c r="V1053" i="18"/>
  <c r="V1054" i="18"/>
  <c r="V1055" i="18"/>
  <c r="V1056" i="18"/>
  <c r="V1057" i="18"/>
  <c r="V1058" i="18"/>
  <c r="V1059" i="18"/>
  <c r="V1060" i="18"/>
  <c r="V1061" i="18"/>
  <c r="V1062" i="18"/>
  <c r="V1063" i="18"/>
  <c r="V1064" i="18"/>
  <c r="V1065" i="18"/>
  <c r="V1066" i="18"/>
  <c r="V1067" i="18"/>
  <c r="V1068" i="18"/>
  <c r="V1069" i="18"/>
  <c r="V1070" i="18"/>
  <c r="V1071" i="18"/>
  <c r="V1072" i="18"/>
  <c r="V1073" i="18"/>
  <c r="V1074" i="18"/>
  <c r="V1075" i="18"/>
  <c r="V1076" i="18"/>
  <c r="V1077" i="18"/>
  <c r="V1078" i="18"/>
  <c r="V1079" i="18"/>
  <c r="V1080" i="18"/>
  <c r="V1081" i="18"/>
  <c r="V167" i="18"/>
  <c r="V168" i="18"/>
  <c r="V169" i="18"/>
  <c r="V170" i="18"/>
  <c r="V172" i="18"/>
  <c r="V173" i="18"/>
  <c r="V174" i="18"/>
  <c r="V176" i="18"/>
  <c r="V177" i="18"/>
  <c r="V178" i="18"/>
  <c r="V179" i="18"/>
  <c r="V180" i="18"/>
  <c r="V181" i="18"/>
  <c r="V182" i="18"/>
  <c r="V183" i="18"/>
  <c r="V184" i="18"/>
  <c r="V185" i="18"/>
  <c r="V186" i="18"/>
  <c r="V188" i="18"/>
  <c r="V189" i="18"/>
  <c r="V190" i="18"/>
  <c r="V193" i="18"/>
  <c r="V194" i="18"/>
  <c r="V195" i="18"/>
  <c r="V197" i="18"/>
  <c r="V199" i="18"/>
  <c r="V201" i="18"/>
  <c r="V202" i="18"/>
  <c r="V205" i="18"/>
  <c r="V206" i="18"/>
  <c r="V215" i="18"/>
  <c r="V216" i="18"/>
  <c r="V217" i="18"/>
  <c r="V218" i="18"/>
  <c r="V219" i="18"/>
  <c r="V220" i="18"/>
  <c r="V307" i="18"/>
  <c r="V223" i="18"/>
  <c r="V224" i="18"/>
  <c r="V225" i="18"/>
  <c r="V226" i="18"/>
  <c r="V227" i="18"/>
  <c r="V228" i="18"/>
  <c r="V229" i="18"/>
  <c r="V230" i="18"/>
  <c r="V231" i="18"/>
  <c r="V232" i="18"/>
  <c r="V233" i="18"/>
  <c r="V234" i="18"/>
  <c r="V235" i="18"/>
  <c r="V1137" i="18"/>
  <c r="Y1137" i="18" s="1"/>
  <c r="V1138" i="18"/>
  <c r="Y1138" i="18" s="1"/>
  <c r="V1139" i="18"/>
  <c r="Y1139" i="18" s="1"/>
  <c r="V1140" i="18"/>
  <c r="Y1140" i="18" s="1"/>
  <c r="V1141" i="18"/>
  <c r="Y1141" i="18" s="1"/>
  <c r="V1142" i="18"/>
  <c r="Y1142" i="18" s="1"/>
  <c r="V1143" i="18"/>
  <c r="Y1143" i="18" s="1"/>
  <c r="V1144" i="18"/>
  <c r="Y1144" i="18" s="1"/>
  <c r="V1145" i="18"/>
  <c r="Y1145" i="18" s="1"/>
  <c r="V1146" i="18"/>
  <c r="Y1146" i="18" s="1"/>
  <c r="V1147" i="18"/>
  <c r="Y1147" i="18" s="1"/>
  <c r="V1148" i="18"/>
  <c r="Y1148" i="18" s="1"/>
  <c r="V1149" i="18"/>
  <c r="Y1149" i="18" s="1"/>
  <c r="V1150" i="18"/>
  <c r="Y1150" i="18" s="1"/>
  <c r="V1151" i="18"/>
  <c r="Y1151" i="18" s="1"/>
  <c r="V1152" i="18"/>
  <c r="Y1152" i="18" s="1"/>
  <c r="V1153" i="18"/>
  <c r="Y1153" i="18" s="1"/>
  <c r="V1154" i="18"/>
  <c r="Y1154" i="18" s="1"/>
  <c r="V1155" i="18"/>
  <c r="Y1155" i="18" s="1"/>
  <c r="V1156" i="18"/>
  <c r="Y1156" i="18" s="1"/>
  <c r="V1157" i="18"/>
  <c r="Y1157" i="18" s="1"/>
  <c r="V1158" i="18"/>
  <c r="Y1158" i="18" s="1"/>
  <c r="V1159" i="18"/>
  <c r="Y1159" i="18" s="1"/>
  <c r="V1160" i="18"/>
  <c r="Y1160" i="18" s="1"/>
  <c r="V1161" i="18"/>
  <c r="Y1161" i="18" s="1"/>
  <c r="V1162" i="18"/>
  <c r="Y1162" i="18" s="1"/>
  <c r="V1163" i="18"/>
  <c r="Y1163" i="18" s="1"/>
  <c r="V1164" i="18"/>
  <c r="Y1164" i="18" s="1"/>
  <c r="V1165" i="18"/>
  <c r="Y1165" i="18" s="1"/>
  <c r="V1166" i="18"/>
  <c r="V1167" i="18"/>
  <c r="V1168" i="18"/>
  <c r="V1169" i="18"/>
  <c r="V1170" i="18"/>
  <c r="V1171" i="18"/>
  <c r="V1172" i="18"/>
  <c r="V1173" i="18"/>
  <c r="V1174" i="18"/>
  <c r="V1175" i="18"/>
  <c r="V1176" i="18"/>
  <c r="V1177" i="18"/>
  <c r="V1178" i="18"/>
  <c r="V1179" i="18"/>
  <c r="V1180" i="18"/>
  <c r="V1181" i="18"/>
  <c r="V1182" i="18"/>
  <c r="V1183" i="18"/>
  <c r="V1184" i="18"/>
  <c r="V1185" i="18"/>
  <c r="V1186" i="18"/>
  <c r="V1187" i="18"/>
  <c r="V1188" i="18"/>
  <c r="V1218" i="18"/>
  <c r="V1223" i="18"/>
  <c r="V1239" i="18"/>
  <c r="V1240" i="18"/>
  <c r="V1241" i="18"/>
  <c r="V1242" i="18"/>
  <c r="V1243" i="18"/>
  <c r="V1244" i="18"/>
  <c r="V1245" i="18"/>
  <c r="V1246" i="18"/>
  <c r="V1247" i="18"/>
  <c r="V1248" i="18"/>
  <c r="V1249" i="18"/>
  <c r="V1250" i="18"/>
  <c r="V1251" i="18"/>
  <c r="V1252" i="18"/>
  <c r="V1253" i="18"/>
  <c r="V1254" i="18"/>
  <c r="V1255" i="18"/>
  <c r="V1256" i="18"/>
  <c r="V1257" i="18"/>
  <c r="V1258" i="18"/>
  <c r="V1259" i="18"/>
  <c r="V1260" i="18"/>
  <c r="V1261" i="18"/>
  <c r="V1262" i="18"/>
  <c r="V1263" i="18"/>
  <c r="V1264" i="18"/>
  <c r="V1265" i="18"/>
  <c r="V1266" i="18"/>
  <c r="V1267" i="18"/>
  <c r="V1268" i="18"/>
  <c r="V1269" i="18"/>
  <c r="V1270" i="18"/>
  <c r="V1271" i="18"/>
  <c r="V1272" i="18"/>
  <c r="N20" i="18"/>
  <c r="N1137" i="18"/>
  <c r="N1138" i="18"/>
  <c r="N1139" i="18"/>
  <c r="N1140" i="18"/>
  <c r="N1141" i="18"/>
  <c r="N1142" i="18"/>
  <c r="N1143" i="18"/>
  <c r="N1144" i="18"/>
  <c r="N1145" i="18"/>
  <c r="N1146" i="18"/>
  <c r="N1147" i="18"/>
  <c r="N1148" i="18"/>
  <c r="N1149" i="18"/>
  <c r="N1150" i="18"/>
  <c r="N1151" i="18"/>
  <c r="N1152" i="18"/>
  <c r="N1153" i="18"/>
  <c r="N1154" i="18"/>
  <c r="N1155" i="18"/>
  <c r="N1156" i="18"/>
  <c r="N1157" i="18"/>
  <c r="N1158" i="18"/>
  <c r="N1159" i="18"/>
  <c r="N1160" i="18"/>
  <c r="N1161" i="18"/>
  <c r="N1162" i="18"/>
  <c r="N1163" i="18"/>
  <c r="N1164" i="18"/>
  <c r="N1165" i="18"/>
  <c r="T1137" i="18"/>
  <c r="T1138" i="18"/>
  <c r="T1139" i="18"/>
  <c r="T1140" i="18"/>
  <c r="T1141" i="18"/>
  <c r="T1142" i="18"/>
  <c r="T1143" i="18"/>
  <c r="T1144" i="18"/>
  <c r="T1145" i="18"/>
  <c r="T1146" i="18"/>
  <c r="T1147" i="18"/>
  <c r="T1148" i="18"/>
  <c r="T1149" i="18"/>
  <c r="T1150" i="18"/>
  <c r="T1151" i="18"/>
  <c r="T1152" i="18"/>
  <c r="T1153" i="18"/>
  <c r="T1154" i="18"/>
  <c r="T1155" i="18"/>
  <c r="T1156" i="18"/>
  <c r="T1157" i="18"/>
  <c r="T1158" i="18"/>
  <c r="T1159" i="18"/>
  <c r="T1160" i="18"/>
  <c r="T1161" i="18"/>
  <c r="T1162" i="18"/>
  <c r="T1163" i="18"/>
  <c r="T1164" i="18"/>
  <c r="T1165" i="18"/>
  <c r="U1137" i="18"/>
  <c r="U1139" i="18"/>
  <c r="U1140" i="18"/>
  <c r="U1141" i="18"/>
  <c r="U1142" i="18"/>
  <c r="U1143" i="18"/>
  <c r="U1144" i="18"/>
  <c r="U1145" i="18"/>
  <c r="U1146" i="18"/>
  <c r="U1147" i="18"/>
  <c r="U1148" i="18"/>
  <c r="U1149" i="18"/>
  <c r="U1150" i="18"/>
  <c r="U1151" i="18"/>
  <c r="U1152" i="18"/>
  <c r="U1153" i="18"/>
  <c r="U1154" i="18"/>
  <c r="U1155" i="18"/>
  <c r="U1156" i="18"/>
  <c r="U1157" i="18"/>
  <c r="U1158" i="18"/>
  <c r="U1159" i="18"/>
  <c r="U1160" i="18"/>
  <c r="U1161" i="18"/>
  <c r="U1162" i="18"/>
  <c r="U1163" i="18"/>
  <c r="U1164" i="18"/>
  <c r="U1165" i="18"/>
  <c r="W1137" i="18"/>
  <c r="W1138" i="18"/>
  <c r="W1139" i="18"/>
  <c r="W1140" i="18"/>
  <c r="W1141" i="18"/>
  <c r="W1142" i="18"/>
  <c r="W1143" i="18"/>
  <c r="W1144" i="18"/>
  <c r="W1145" i="18"/>
  <c r="W1146" i="18"/>
  <c r="W1147" i="18"/>
  <c r="W1148" i="18"/>
  <c r="W1149" i="18"/>
  <c r="W1150" i="18"/>
  <c r="W1151" i="18"/>
  <c r="W1152" i="18"/>
  <c r="W1153" i="18"/>
  <c r="W1154" i="18"/>
  <c r="W1155" i="18"/>
  <c r="W1156" i="18"/>
  <c r="W1157" i="18"/>
  <c r="W1158" i="18"/>
  <c r="W1159" i="18"/>
  <c r="W1160" i="18"/>
  <c r="W1161" i="18"/>
  <c r="W1162" i="18"/>
  <c r="W1163" i="18"/>
  <c r="W1164" i="18"/>
  <c r="W1165" i="18"/>
  <c r="X1137" i="18"/>
  <c r="X1138" i="18"/>
  <c r="X1139" i="18"/>
  <c r="X1140" i="18"/>
  <c r="X1141" i="18"/>
  <c r="X1142" i="18"/>
  <c r="X1143" i="18"/>
  <c r="X1144" i="18"/>
  <c r="X1145" i="18"/>
  <c r="X1146" i="18"/>
  <c r="X1147" i="18"/>
  <c r="X1148" i="18"/>
  <c r="X1149" i="18"/>
  <c r="X1150" i="18"/>
  <c r="X1151" i="18"/>
  <c r="X1152" i="18"/>
  <c r="X1153" i="18"/>
  <c r="X1154" i="18"/>
  <c r="X1155" i="18"/>
  <c r="X1156" i="18"/>
  <c r="X1157" i="18"/>
  <c r="X1158" i="18"/>
  <c r="X1159" i="18"/>
  <c r="X1160" i="18"/>
  <c r="X1161" i="18"/>
  <c r="X1162" i="18"/>
  <c r="X1163" i="18"/>
  <c r="X1164" i="18"/>
  <c r="X1165" i="18"/>
  <c r="R1154" i="18" l="1"/>
  <c r="R1165" i="18"/>
  <c r="R1153" i="18"/>
  <c r="R1164" i="18"/>
  <c r="R1152" i="18"/>
  <c r="R1163" i="18"/>
  <c r="R1151" i="18"/>
  <c r="R1162" i="18"/>
  <c r="R1150" i="18"/>
  <c r="R1161" i="18"/>
  <c r="R1149" i="18"/>
  <c r="R1137" i="18"/>
  <c r="R1160" i="18"/>
  <c r="R1148" i="18"/>
  <c r="R1159" i="18"/>
  <c r="R1147" i="18"/>
  <c r="R1158" i="18"/>
  <c r="R1146" i="18"/>
  <c r="R1157" i="18"/>
  <c r="R1145" i="18"/>
  <c r="R1156" i="18"/>
  <c r="R1155" i="18"/>
  <c r="Z1161" i="18"/>
  <c r="Q1161" i="18" s="1"/>
  <c r="Z1149" i="18"/>
  <c r="Q1149" i="18" s="1"/>
  <c r="Z1137" i="18"/>
  <c r="Q1137" i="18" s="1"/>
  <c r="Z1158" i="18"/>
  <c r="Q1158" i="18" s="1"/>
  <c r="Z1146" i="18"/>
  <c r="Q1146" i="18" s="1"/>
  <c r="Z1157" i="18"/>
  <c r="Q1157" i="18" s="1"/>
  <c r="Z1145" i="18"/>
  <c r="Q1145" i="18" s="1"/>
  <c r="Z1156" i="18"/>
  <c r="Q1156" i="18" s="1"/>
  <c r="Z1144" i="18"/>
  <c r="Z1155" i="18"/>
  <c r="Q1155" i="18" s="1"/>
  <c r="Z1143" i="18"/>
  <c r="Z1154" i="18"/>
  <c r="Q1154" i="18" s="1"/>
  <c r="Z1142" i="18"/>
  <c r="Z1165" i="18"/>
  <c r="Q1165" i="18" s="1"/>
  <c r="Z1153" i="18"/>
  <c r="Q1153" i="18" s="1"/>
  <c r="Z1141" i="18"/>
  <c r="Z1164" i="18"/>
  <c r="Q1164" i="18" s="1"/>
  <c r="Z1152" i="18"/>
  <c r="Q1152" i="18" s="1"/>
  <c r="Z1140" i="18"/>
  <c r="Z1163" i="18"/>
  <c r="Q1163" i="18" s="1"/>
  <c r="Z1151" i="18"/>
  <c r="Q1151" i="18" s="1"/>
  <c r="Z1139" i="18"/>
  <c r="Z1162" i="18"/>
  <c r="Q1162" i="18" s="1"/>
  <c r="Z1150" i="18"/>
  <c r="Q1150" i="18" s="1"/>
  <c r="Z1138" i="18"/>
  <c r="Z1160" i="18"/>
  <c r="Q1160" i="18" s="1"/>
  <c r="Z1148" i="18"/>
  <c r="Q1148" i="18" s="1"/>
  <c r="Z1159" i="18"/>
  <c r="Q1159" i="18" s="1"/>
  <c r="Z1147" i="18"/>
  <c r="Q1147" i="18" s="1"/>
  <c r="B25" i="22" l="1"/>
  <c r="B4" i="22"/>
  <c r="D2" i="22" l="1"/>
  <c r="N513" i="18"/>
  <c r="N514" i="18"/>
  <c r="N516" i="18"/>
  <c r="N117" i="18"/>
  <c r="N517" i="18"/>
  <c r="N518" i="18"/>
  <c r="N519" i="18"/>
  <c r="N520" i="18"/>
  <c r="N521" i="18"/>
  <c r="N522" i="18"/>
  <c r="N523" i="18"/>
  <c r="N118" i="18"/>
  <c r="N524" i="18"/>
  <c r="N162" i="18"/>
  <c r="N525" i="18"/>
  <c r="N526" i="18"/>
  <c r="N527" i="18"/>
  <c r="N528" i="18"/>
  <c r="N529" i="18"/>
  <c r="N530" i="18"/>
  <c r="N531" i="18"/>
  <c r="N532" i="18"/>
  <c r="N361" i="18"/>
  <c r="N363" i="18"/>
  <c r="N365" i="18"/>
  <c r="N119" i="18"/>
  <c r="N120" i="18"/>
  <c r="N121" i="18"/>
  <c r="N122" i="18"/>
  <c r="N123" i="18"/>
  <c r="N534" i="18"/>
  <c r="N535" i="18"/>
  <c r="N536" i="18"/>
  <c r="N537" i="18"/>
  <c r="N153" i="18"/>
  <c r="N154" i="18"/>
  <c r="N156" i="18"/>
  <c r="N157" i="18"/>
  <c r="N322" i="18"/>
  <c r="N324" i="18"/>
  <c r="N325" i="18"/>
  <c r="N327" i="18"/>
  <c r="N329" i="18"/>
  <c r="N330" i="18"/>
  <c r="N75" i="18"/>
  <c r="N76" i="18"/>
  <c r="N77" i="18"/>
  <c r="N78" i="18"/>
  <c r="N79" i="18"/>
  <c r="N80" i="18"/>
  <c r="N81" i="18"/>
  <c r="N82" i="18"/>
  <c r="N83" i="18"/>
  <c r="N84" i="18"/>
  <c r="N575" i="18"/>
  <c r="N576" i="18"/>
  <c r="N577" i="18"/>
  <c r="N578" i="18"/>
  <c r="N579" i="18"/>
  <c r="N580" i="18"/>
  <c r="N241" i="18"/>
  <c r="N242" i="18"/>
  <c r="N243" i="18"/>
  <c r="N244" i="18"/>
  <c r="N245" i="18"/>
  <c r="N246" i="18"/>
  <c r="N248" i="18"/>
  <c r="N249" i="18"/>
  <c r="N250" i="18"/>
  <c r="N581" i="18"/>
  <c r="N582" i="18"/>
  <c r="N583" i="18"/>
  <c r="N584" i="18"/>
  <c r="N585" i="18"/>
  <c r="N586" i="18"/>
  <c r="N587" i="18"/>
  <c r="N588" i="18"/>
  <c r="N589" i="18"/>
  <c r="N590" i="18"/>
  <c r="N591" i="18"/>
  <c r="N592" i="18"/>
  <c r="N593" i="18"/>
  <c r="N594" i="18"/>
  <c r="N595" i="18"/>
  <c r="N596" i="18"/>
  <c r="N597" i="18"/>
  <c r="N598" i="18"/>
  <c r="N599" i="18"/>
  <c r="N600" i="18"/>
  <c r="N308" i="18"/>
  <c r="N309" i="18"/>
  <c r="N601" i="18"/>
  <c r="N602" i="18"/>
  <c r="N603" i="18"/>
  <c r="N462" i="18"/>
  <c r="N604" i="18"/>
  <c r="N605" i="18"/>
  <c r="N606" i="18"/>
  <c r="N607" i="18"/>
  <c r="N608" i="18"/>
  <c r="N609" i="18"/>
  <c r="N610" i="18"/>
  <c r="N611" i="18"/>
  <c r="N612" i="18"/>
  <c r="N613" i="18"/>
  <c r="N614" i="18"/>
  <c r="N615" i="18"/>
  <c r="N616" i="18"/>
  <c r="N617" i="18"/>
  <c r="N618" i="18"/>
  <c r="N619" i="18"/>
  <c r="N620" i="18"/>
  <c r="N621" i="18"/>
  <c r="N622" i="18"/>
  <c r="N623" i="18"/>
  <c r="N624" i="18"/>
  <c r="N366" i="18"/>
  <c r="N367" i="18"/>
  <c r="N369" i="18"/>
  <c r="N370" i="18"/>
  <c r="N371" i="18"/>
  <c r="N372" i="18"/>
  <c r="N71" i="18"/>
  <c r="N72" i="18"/>
  <c r="N73" i="18"/>
  <c r="N74" i="18"/>
  <c r="N251" i="18"/>
  <c r="N252" i="18"/>
  <c r="N253" i="18"/>
  <c r="N254" i="18"/>
  <c r="N625" i="18"/>
  <c r="N626" i="18"/>
  <c r="N627" i="18"/>
  <c r="N628" i="18"/>
  <c r="N629" i="18"/>
  <c r="N630" i="18"/>
  <c r="N631" i="18"/>
  <c r="N633" i="18"/>
  <c r="N634" i="18"/>
  <c r="N635" i="18"/>
  <c r="N636" i="18"/>
  <c r="N637" i="18"/>
  <c r="N638" i="18"/>
  <c r="N639" i="18"/>
  <c r="N640" i="18"/>
  <c r="N641" i="18"/>
  <c r="N642" i="18"/>
  <c r="N643" i="18"/>
  <c r="N644" i="18"/>
  <c r="N163" i="18"/>
  <c r="N164" i="18"/>
  <c r="N165" i="18"/>
  <c r="N166" i="18"/>
  <c r="N158" i="18"/>
  <c r="N159" i="18"/>
  <c r="N160" i="18"/>
  <c r="N161" i="18"/>
  <c r="N645" i="18"/>
  <c r="N646" i="18"/>
  <c r="N647" i="18"/>
  <c r="N648" i="18"/>
  <c r="N649" i="18"/>
  <c r="N650" i="18"/>
  <c r="N651" i="18"/>
  <c r="N652" i="18"/>
  <c r="N653" i="18"/>
  <c r="N654" i="18"/>
  <c r="N655" i="18"/>
  <c r="N656" i="18"/>
  <c r="N657" i="18"/>
  <c r="N658" i="18"/>
  <c r="N659" i="18"/>
  <c r="N660" i="18"/>
  <c r="N661" i="18"/>
  <c r="N662" i="18"/>
  <c r="N663" i="18"/>
  <c r="N664" i="18"/>
  <c r="N665" i="18"/>
  <c r="N666" i="18"/>
  <c r="N667" i="18"/>
  <c r="N668" i="18"/>
  <c r="N669" i="18"/>
  <c r="N670" i="18"/>
  <c r="N671" i="18"/>
  <c r="N672" i="18"/>
  <c r="N673" i="18"/>
  <c r="N674" i="18"/>
  <c r="N675" i="18"/>
  <c r="N676" i="18"/>
  <c r="N677" i="18"/>
  <c r="N678" i="18"/>
  <c r="N679" i="18"/>
  <c r="N680" i="18"/>
  <c r="N681" i="18"/>
  <c r="N682" i="18"/>
  <c r="N683" i="18"/>
  <c r="N684" i="18"/>
  <c r="N685" i="18"/>
  <c r="N686" i="18"/>
  <c r="N687" i="18"/>
  <c r="N688" i="18"/>
  <c r="N689" i="18"/>
  <c r="N690" i="18"/>
  <c r="N691" i="18"/>
  <c r="N692" i="18"/>
  <c r="N693" i="18"/>
  <c r="N694" i="18"/>
  <c r="N695" i="18"/>
  <c r="N696" i="18"/>
  <c r="N697" i="18"/>
  <c r="N698" i="18"/>
  <c r="N699" i="18"/>
  <c r="N700" i="18"/>
  <c r="N701" i="18"/>
  <c r="N702" i="18"/>
  <c r="N703" i="18"/>
  <c r="N704" i="18"/>
  <c r="N705" i="18"/>
  <c r="N706" i="18"/>
  <c r="N707" i="18"/>
  <c r="N708" i="18"/>
  <c r="N709" i="18"/>
  <c r="N710" i="18"/>
  <c r="N711" i="18"/>
  <c r="N712" i="18"/>
  <c r="N713" i="18"/>
  <c r="N714" i="18"/>
  <c r="N715" i="18"/>
  <c r="N716" i="18"/>
  <c r="N717" i="18"/>
  <c r="N718" i="18"/>
  <c r="N719" i="18"/>
  <c r="N720" i="18"/>
  <c r="N721" i="18"/>
  <c r="N722" i="18"/>
  <c r="N723" i="18"/>
  <c r="N724" i="18"/>
  <c r="N725" i="18"/>
  <c r="N726" i="18"/>
  <c r="N727" i="18"/>
  <c r="N728" i="18"/>
  <c r="N729" i="18"/>
  <c r="N730" i="18"/>
  <c r="N731" i="18"/>
  <c r="N732" i="18"/>
  <c r="N733" i="18"/>
  <c r="N734" i="18"/>
  <c r="N735" i="18"/>
  <c r="N736" i="18"/>
  <c r="N737" i="18"/>
  <c r="N738" i="18"/>
  <c r="N739" i="18"/>
  <c r="N740" i="18"/>
  <c r="N741" i="18"/>
  <c r="N742" i="18"/>
  <c r="N743" i="18"/>
  <c r="N744" i="18"/>
  <c r="N745" i="18"/>
  <c r="N746" i="18"/>
  <c r="N747" i="18"/>
  <c r="N748" i="18"/>
  <c r="N749" i="18"/>
  <c r="N750" i="18"/>
  <c r="N751" i="18"/>
  <c r="N752" i="18"/>
  <c r="N753" i="18"/>
  <c r="N754" i="18"/>
  <c r="N755" i="18"/>
  <c r="N756" i="18"/>
  <c r="N757" i="18"/>
  <c r="N758" i="18"/>
  <c r="N759" i="18"/>
  <c r="N760" i="18"/>
  <c r="N761" i="18"/>
  <c r="N762" i="18"/>
  <c r="N763" i="18"/>
  <c r="N764" i="18"/>
  <c r="N765" i="18"/>
  <c r="N766" i="18"/>
  <c r="N767" i="18"/>
  <c r="N768" i="18"/>
  <c r="N769" i="18"/>
  <c r="N770" i="18"/>
  <c r="N771" i="18"/>
  <c r="N772" i="18"/>
  <c r="N773" i="18"/>
  <c r="N774" i="18"/>
  <c r="N775" i="18"/>
  <c r="N776" i="18"/>
  <c r="N777" i="18"/>
  <c r="N778" i="18"/>
  <c r="N779" i="18"/>
  <c r="N780" i="18"/>
  <c r="N781" i="18"/>
  <c r="N782" i="18"/>
  <c r="N783" i="18"/>
  <c r="N784" i="18"/>
  <c r="N785" i="18"/>
  <c r="N786" i="18"/>
  <c r="N787" i="18"/>
  <c r="N788" i="18"/>
  <c r="N789" i="18"/>
  <c r="N790" i="18"/>
  <c r="N791" i="18"/>
  <c r="N792" i="18"/>
  <c r="N793" i="18"/>
  <c r="N794" i="18"/>
  <c r="N795" i="18"/>
  <c r="N796" i="18"/>
  <c r="N797" i="18"/>
  <c r="N798" i="18"/>
  <c r="N799" i="18"/>
  <c r="N800" i="18"/>
  <c r="N801" i="18"/>
  <c r="N802" i="18"/>
  <c r="N803" i="18"/>
  <c r="N804" i="18"/>
  <c r="N805" i="18"/>
  <c r="N806" i="18"/>
  <c r="N807" i="18"/>
  <c r="N808" i="18"/>
  <c r="N809" i="18"/>
  <c r="N810" i="18"/>
  <c r="N811" i="18"/>
  <c r="N812" i="18"/>
  <c r="N813" i="18"/>
  <c r="N814" i="18"/>
  <c r="N815" i="18"/>
  <c r="N816" i="18"/>
  <c r="N817" i="18"/>
  <c r="N818" i="18"/>
  <c r="N819" i="18"/>
  <c r="N820" i="18"/>
  <c r="N821" i="18"/>
  <c r="N822" i="18"/>
  <c r="N823" i="18"/>
  <c r="N824" i="18"/>
  <c r="N825" i="18"/>
  <c r="N255" i="18"/>
  <c r="N261" i="18"/>
  <c r="N262" i="18"/>
  <c r="N265" i="18"/>
  <c r="N266" i="18"/>
  <c r="N406" i="18"/>
  <c r="N407" i="18"/>
  <c r="N408" i="18"/>
  <c r="N409" i="18"/>
  <c r="N410" i="18"/>
  <c r="N411" i="18"/>
  <c r="N412" i="18"/>
  <c r="N413" i="18"/>
  <c r="N414" i="18"/>
  <c r="N415" i="18"/>
  <c r="N416" i="18"/>
  <c r="N417" i="18"/>
  <c r="N418" i="18"/>
  <c r="N419" i="18"/>
  <c r="N421" i="18"/>
  <c r="N268" i="18"/>
  <c r="N269" i="18"/>
  <c r="N270" i="18"/>
  <c r="N271" i="18"/>
  <c r="N272" i="18"/>
  <c r="N273" i="18"/>
  <c r="N274" i="18"/>
  <c r="N275" i="18"/>
  <c r="N276" i="18"/>
  <c r="N277" i="18"/>
  <c r="N278" i="18"/>
  <c r="N279" i="18"/>
  <c r="N280" i="18"/>
  <c r="N332" i="18"/>
  <c r="N337" i="18"/>
  <c r="N338" i="18"/>
  <c r="N339" i="18"/>
  <c r="N340" i="18"/>
  <c r="N14" i="18"/>
  <c r="N15" i="18"/>
  <c r="N16" i="18"/>
  <c r="N17" i="18"/>
  <c r="N18" i="18"/>
  <c r="N19" i="18"/>
  <c r="N21" i="18"/>
  <c r="N22" i="18"/>
  <c r="N23" i="18"/>
  <c r="N24" i="18"/>
  <c r="N25" i="18"/>
  <c r="N26" i="18"/>
  <c r="N52" i="18"/>
  <c r="N46" i="18"/>
  <c r="N47" i="18"/>
  <c r="N48" i="18"/>
  <c r="N49" i="18"/>
  <c r="N10" i="18"/>
  <c r="N11" i="18"/>
  <c r="N53" i="18"/>
  <c r="N50" i="18"/>
  <c r="N12" i="18"/>
  <c r="N13" i="18"/>
  <c r="N54" i="18"/>
  <c r="N51" i="18"/>
  <c r="N27" i="18"/>
  <c r="N28" i="18"/>
  <c r="N29" i="18"/>
  <c r="N31" i="18"/>
  <c r="N32" i="18"/>
  <c r="N33" i="18"/>
  <c r="N34" i="18"/>
  <c r="N35" i="18"/>
  <c r="N36" i="18"/>
  <c r="N37" i="18"/>
  <c r="N38" i="18"/>
  <c r="N39" i="18"/>
  <c r="N40" i="18"/>
  <c r="N41" i="18"/>
  <c r="N42" i="18"/>
  <c r="N43" i="18"/>
  <c r="N44" i="18"/>
  <c r="N45" i="18"/>
  <c r="N55" i="18"/>
  <c r="N57" i="18"/>
  <c r="N58" i="18"/>
  <c r="N61" i="18"/>
  <c r="N62" i="18"/>
  <c r="N64" i="18"/>
  <c r="N65" i="18"/>
  <c r="N66" i="18"/>
  <c r="N67" i="18"/>
  <c r="N68" i="18"/>
  <c r="N69" i="18"/>
  <c r="N70" i="18"/>
  <c r="N284" i="18"/>
  <c r="N826" i="18"/>
  <c r="N285" i="18"/>
  <c r="N286" i="18"/>
  <c r="N287" i="18"/>
  <c r="N288" i="18"/>
  <c r="N289" i="18"/>
  <c r="N290" i="18"/>
  <c r="N291" i="18"/>
  <c r="N827" i="18"/>
  <c r="N292" i="18"/>
  <c r="N293" i="18"/>
  <c r="N828" i="18"/>
  <c r="N345" i="18"/>
  <c r="N346" i="18"/>
  <c r="N347" i="18"/>
  <c r="N348" i="18"/>
  <c r="N349" i="18"/>
  <c r="N350" i="18"/>
  <c r="N351" i="18"/>
  <c r="N352" i="18"/>
  <c r="N353" i="18"/>
  <c r="N354" i="18"/>
  <c r="N355" i="18"/>
  <c r="N356" i="18"/>
  <c r="N357" i="18"/>
  <c r="N358" i="18"/>
  <c r="N359" i="18"/>
  <c r="N360" i="18"/>
  <c r="N829" i="18"/>
  <c r="N463" i="18"/>
  <c r="N464" i="18"/>
  <c r="N465" i="18"/>
  <c r="N466" i="18"/>
  <c r="N467" i="18"/>
  <c r="N468" i="18"/>
  <c r="N830" i="18"/>
  <c r="N831" i="18"/>
  <c r="N469" i="18"/>
  <c r="N470" i="18"/>
  <c r="N832" i="18"/>
  <c r="N471" i="18"/>
  <c r="N472" i="18"/>
  <c r="N473" i="18"/>
  <c r="N474" i="18"/>
  <c r="N833" i="18"/>
  <c r="N294" i="18"/>
  <c r="N296" i="18"/>
  <c r="N297" i="18"/>
  <c r="N300" i="18"/>
  <c r="N301" i="18"/>
  <c r="N834" i="18"/>
  <c r="N835" i="18"/>
  <c r="N836" i="18"/>
  <c r="N837" i="18"/>
  <c r="N838" i="18"/>
  <c r="N839" i="18"/>
  <c r="N840" i="18"/>
  <c r="N841" i="18"/>
  <c r="N842" i="18"/>
  <c r="N843" i="18"/>
  <c r="N844" i="18"/>
  <c r="N845" i="18"/>
  <c r="N846" i="18"/>
  <c r="N847" i="18"/>
  <c r="N848" i="18"/>
  <c r="N849" i="18"/>
  <c r="N850" i="18"/>
  <c r="N851" i="18"/>
  <c r="N852" i="18"/>
  <c r="N853" i="18"/>
  <c r="N854" i="18"/>
  <c r="N855" i="18"/>
  <c r="N856" i="18"/>
  <c r="N857" i="18"/>
  <c r="N858" i="18"/>
  <c r="N124" i="18"/>
  <c r="N125" i="18"/>
  <c r="N126" i="18"/>
  <c r="N127" i="18"/>
  <c r="N128" i="18"/>
  <c r="N130" i="18"/>
  <c r="N131" i="18"/>
  <c r="N133" i="18"/>
  <c r="N134" i="18"/>
  <c r="N135" i="18"/>
  <c r="N136" i="18"/>
  <c r="N85" i="18"/>
  <c r="N86" i="18"/>
  <c r="N87" i="18"/>
  <c r="N88" i="18"/>
  <c r="N89" i="18"/>
  <c r="N90" i="18"/>
  <c r="N91" i="18"/>
  <c r="N92" i="18"/>
  <c r="N93" i="18"/>
  <c r="N94" i="18"/>
  <c r="N95" i="18"/>
  <c r="N96" i="18"/>
  <c r="N97" i="18"/>
  <c r="N98" i="18"/>
  <c r="N99" i="18"/>
  <c r="N100" i="18"/>
  <c r="N101" i="18"/>
  <c r="N102" i="18"/>
  <c r="N103" i="18"/>
  <c r="N104" i="18"/>
  <c r="N105" i="18"/>
  <c r="N106" i="18"/>
  <c r="N107" i="18"/>
  <c r="N108" i="18"/>
  <c r="N109" i="18"/>
  <c r="N110" i="18"/>
  <c r="N111" i="18"/>
  <c r="N112" i="18"/>
  <c r="N113" i="18"/>
  <c r="N137" i="18"/>
  <c r="N139" i="18"/>
  <c r="N140" i="18"/>
  <c r="N143" i="18"/>
  <c r="N144" i="18"/>
  <c r="N147" i="18"/>
  <c r="N148" i="18"/>
  <c r="N149" i="18"/>
  <c r="N859" i="18"/>
  <c r="N860" i="18"/>
  <c r="N861" i="18"/>
  <c r="N862" i="18"/>
  <c r="N863" i="18"/>
  <c r="N864" i="18"/>
  <c r="N865" i="18"/>
  <c r="N866" i="18"/>
  <c r="N867" i="18"/>
  <c r="N868" i="18"/>
  <c r="N869" i="18"/>
  <c r="N870" i="18"/>
  <c r="N871" i="18"/>
  <c r="N872" i="18"/>
  <c r="N873" i="18"/>
  <c r="N874" i="18"/>
  <c r="N875" i="18"/>
  <c r="N876" i="18"/>
  <c r="N877" i="18"/>
  <c r="N878" i="18"/>
  <c r="N879" i="18"/>
  <c r="N880" i="18"/>
  <c r="N881" i="18"/>
  <c r="N882" i="18"/>
  <c r="N883" i="18"/>
  <c r="N884" i="18"/>
  <c r="N885" i="18"/>
  <c r="N886" i="18"/>
  <c r="N887" i="18"/>
  <c r="N888" i="18"/>
  <c r="N889" i="18"/>
  <c r="N890" i="18"/>
  <c r="N891" i="18"/>
  <c r="N892" i="18"/>
  <c r="N893" i="18"/>
  <c r="N894" i="18"/>
  <c r="N895" i="18"/>
  <c r="N896" i="18"/>
  <c r="N897" i="18"/>
  <c r="N898" i="18"/>
  <c r="N899" i="18"/>
  <c r="N900" i="18"/>
  <c r="N901" i="18"/>
  <c r="N902" i="18"/>
  <c r="N903" i="18"/>
  <c r="N904" i="18"/>
  <c r="N906" i="18"/>
  <c r="N907" i="18"/>
  <c r="N910" i="18"/>
  <c r="N911" i="18"/>
  <c r="N914" i="18"/>
  <c r="N915" i="18"/>
  <c r="N920" i="18"/>
  <c r="N921" i="18"/>
  <c r="N922" i="18"/>
  <c r="N923" i="18"/>
  <c r="N924" i="18"/>
  <c r="N925" i="18"/>
  <c r="N926" i="18"/>
  <c r="N927" i="18"/>
  <c r="N928" i="18"/>
  <c r="N929" i="18"/>
  <c r="N930" i="18"/>
  <c r="N931" i="18"/>
  <c r="N932" i="18"/>
  <c r="N933" i="18"/>
  <c r="N934" i="18"/>
  <c r="N935" i="18"/>
  <c r="N936" i="18"/>
  <c r="N937" i="18"/>
  <c r="N938" i="18"/>
  <c r="N939" i="18"/>
  <c r="N940" i="18"/>
  <c r="N941" i="18"/>
  <c r="N942" i="18"/>
  <c r="N943" i="18"/>
  <c r="N944" i="18"/>
  <c r="N945" i="18"/>
  <c r="N946" i="18"/>
  <c r="N947" i="18"/>
  <c r="N948" i="18"/>
  <c r="N949" i="18"/>
  <c r="N950" i="18"/>
  <c r="N951" i="18"/>
  <c r="N952" i="18"/>
  <c r="N953" i="18"/>
  <c r="N954" i="18"/>
  <c r="N955" i="18"/>
  <c r="N956" i="18"/>
  <c r="N957" i="18"/>
  <c r="N958" i="18"/>
  <c r="N959" i="18"/>
  <c r="N960" i="18"/>
  <c r="N961" i="18"/>
  <c r="N962" i="18"/>
  <c r="N963" i="18"/>
  <c r="N964" i="18"/>
  <c r="N965" i="18"/>
  <c r="N966" i="18"/>
  <c r="N968" i="18"/>
  <c r="N969" i="18"/>
  <c r="N972" i="18"/>
  <c r="N973" i="18"/>
  <c r="N976" i="18"/>
  <c r="N977" i="18"/>
  <c r="N978" i="18"/>
  <c r="N979" i="18"/>
  <c r="N981" i="18"/>
  <c r="N378" i="18"/>
  <c r="N379" i="18"/>
  <c r="N380" i="18"/>
  <c r="N383" i="18"/>
  <c r="N384" i="18"/>
  <c r="N386" i="18"/>
  <c r="N387" i="18"/>
  <c r="N388" i="18"/>
  <c r="N389" i="18"/>
  <c r="N390" i="18"/>
  <c r="N391" i="18"/>
  <c r="N392" i="18"/>
  <c r="N393" i="18"/>
  <c r="N394" i="18"/>
  <c r="N396" i="18"/>
  <c r="N397" i="18"/>
  <c r="N398" i="18"/>
  <c r="N399" i="18"/>
  <c r="N400" i="18"/>
  <c r="N401" i="18"/>
  <c r="N403" i="18"/>
  <c r="N404" i="18"/>
  <c r="N405" i="18"/>
  <c r="N982" i="18"/>
  <c r="N983" i="18"/>
  <c r="N984" i="18"/>
  <c r="N985" i="18"/>
  <c r="N986" i="18"/>
  <c r="N987" i="18"/>
  <c r="N988" i="18"/>
  <c r="N989" i="18"/>
  <c r="N990" i="18"/>
  <c r="N991" i="18"/>
  <c r="N992" i="18"/>
  <c r="N993" i="18"/>
  <c r="N994" i="18"/>
  <c r="N995" i="18"/>
  <c r="N996" i="18"/>
  <c r="N997" i="18"/>
  <c r="N998" i="18"/>
  <c r="N999" i="18"/>
  <c r="N1000" i="18"/>
  <c r="N1001" i="18"/>
  <c r="N475" i="18"/>
  <c r="N477" i="18"/>
  <c r="N478" i="18"/>
  <c r="N479" i="18"/>
  <c r="N480" i="18"/>
  <c r="N481" i="18"/>
  <c r="N482" i="18"/>
  <c r="N483" i="18"/>
  <c r="N484" i="18"/>
  <c r="N485" i="18"/>
  <c r="N486" i="18"/>
  <c r="N487" i="18"/>
  <c r="N488" i="18"/>
  <c r="N489" i="18"/>
  <c r="N490" i="18"/>
  <c r="N491" i="18"/>
  <c r="N492" i="18"/>
  <c r="N493" i="18"/>
  <c r="N494" i="18"/>
  <c r="N310" i="18"/>
  <c r="N1004" i="18"/>
  <c r="N311" i="18"/>
  <c r="N312" i="18"/>
  <c r="N313" i="18"/>
  <c r="N314" i="18"/>
  <c r="N315" i="18"/>
  <c r="N316" i="18"/>
  <c r="N317" i="18"/>
  <c r="N1005" i="18"/>
  <c r="N318" i="18"/>
  <c r="N319" i="18"/>
  <c r="N1006" i="18"/>
  <c r="N1007" i="18"/>
  <c r="N1008" i="18"/>
  <c r="N1009" i="18"/>
  <c r="N1010" i="18"/>
  <c r="N1011" i="18"/>
  <c r="N1012" i="18"/>
  <c r="N1013" i="18"/>
  <c r="N1014" i="18"/>
  <c r="N1015" i="18"/>
  <c r="N1016" i="18"/>
  <c r="N1017" i="18"/>
  <c r="N1018" i="18"/>
  <c r="N1019" i="18"/>
  <c r="N1020" i="18"/>
  <c r="N1021" i="18"/>
  <c r="N1022" i="18"/>
  <c r="N1023" i="18"/>
  <c r="N1024" i="18"/>
  <c r="N1025" i="18"/>
  <c r="N1026" i="18"/>
  <c r="N1027" i="18"/>
  <c r="N1028" i="18"/>
  <c r="N1029" i="18"/>
  <c r="N1030" i="18"/>
  <c r="N1031" i="18"/>
  <c r="N1032" i="18"/>
  <c r="N1033" i="18"/>
  <c r="N1034" i="18"/>
  <c r="N1035" i="18"/>
  <c r="N1036" i="18"/>
  <c r="N1037" i="18"/>
  <c r="N1038" i="18"/>
  <c r="N1039" i="18"/>
  <c r="N1040" i="18"/>
  <c r="N1041" i="18"/>
  <c r="N1042" i="18"/>
  <c r="N1043" i="18"/>
  <c r="N1044" i="18"/>
  <c r="N422" i="18"/>
  <c r="N423" i="18"/>
  <c r="N424" i="18"/>
  <c r="N425" i="18"/>
  <c r="N426" i="18"/>
  <c r="N427" i="18"/>
  <c r="N428" i="18"/>
  <c r="N429" i="18"/>
  <c r="N430" i="18"/>
  <c r="N431" i="18"/>
  <c r="N432" i="18"/>
  <c r="N433" i="18"/>
  <c r="N434" i="18"/>
  <c r="N435" i="18"/>
  <c r="N436" i="18"/>
  <c r="N437" i="18"/>
  <c r="N438" i="18"/>
  <c r="N442" i="18"/>
  <c r="N443" i="18"/>
  <c r="N444" i="18"/>
  <c r="N445" i="18"/>
  <c r="N446" i="18"/>
  <c r="N447" i="18"/>
  <c r="N448" i="18"/>
  <c r="N449" i="18"/>
  <c r="N450" i="18"/>
  <c r="N451" i="18"/>
  <c r="N452" i="18"/>
  <c r="N453" i="18"/>
  <c r="N454" i="18"/>
  <c r="N455" i="18"/>
  <c r="N456" i="18"/>
  <c r="N457" i="18"/>
  <c r="N458" i="18"/>
  <c r="N459" i="18"/>
  <c r="N460" i="18"/>
  <c r="N461" i="18"/>
  <c r="N1045" i="18"/>
  <c r="N1046" i="18"/>
  <c r="N1047" i="18"/>
  <c r="N1048" i="18"/>
  <c r="N1049" i="18"/>
  <c r="N1050" i="18"/>
  <c r="N1051" i="18"/>
  <c r="N1052" i="18"/>
  <c r="N1053" i="18"/>
  <c r="N1054" i="18"/>
  <c r="N1055" i="18"/>
  <c r="N1056" i="18"/>
  <c r="N1057" i="18"/>
  <c r="N1058" i="18"/>
  <c r="N1059" i="18"/>
  <c r="N1060" i="18"/>
  <c r="N1061" i="18"/>
  <c r="N1062" i="18"/>
  <c r="N1063" i="18"/>
  <c r="N1064" i="18"/>
  <c r="N1065" i="18"/>
  <c r="N1066" i="18"/>
  <c r="N1067" i="18"/>
  <c r="N1068" i="18"/>
  <c r="N1069" i="18"/>
  <c r="N1070" i="18"/>
  <c r="N1071" i="18"/>
  <c r="N1072" i="18"/>
  <c r="N1073" i="18"/>
  <c r="N1074" i="18"/>
  <c r="N1075" i="18"/>
  <c r="N1076" i="18"/>
  <c r="N1077" i="18"/>
  <c r="N1078" i="18"/>
  <c r="N1079" i="18"/>
  <c r="N1080" i="18"/>
  <c r="N1081" i="18"/>
  <c r="N167" i="18"/>
  <c r="N168" i="18"/>
  <c r="N169" i="18"/>
  <c r="N170" i="18"/>
  <c r="N172" i="18"/>
  <c r="N173" i="18"/>
  <c r="N174" i="18"/>
  <c r="N176" i="18"/>
  <c r="N177" i="18"/>
  <c r="N178" i="18"/>
  <c r="N179" i="18"/>
  <c r="N180" i="18"/>
  <c r="N181" i="18"/>
  <c r="N182" i="18"/>
  <c r="N183" i="18"/>
  <c r="N184" i="18"/>
  <c r="N185" i="18"/>
  <c r="N186" i="18"/>
  <c r="N188" i="18"/>
  <c r="N189" i="18"/>
  <c r="N190" i="18"/>
  <c r="N193" i="18"/>
  <c r="N194" i="18"/>
  <c r="N195" i="18"/>
  <c r="N197" i="18"/>
  <c r="N199" i="18"/>
  <c r="N201" i="18"/>
  <c r="N202" i="18"/>
  <c r="N205" i="18"/>
  <c r="N206" i="18"/>
  <c r="N215" i="18"/>
  <c r="N216" i="18"/>
  <c r="N217" i="18"/>
  <c r="N218" i="18"/>
  <c r="N219" i="18"/>
  <c r="N220" i="18"/>
  <c r="N307" i="18"/>
  <c r="N223" i="18"/>
  <c r="N224" i="18"/>
  <c r="N225" i="18"/>
  <c r="N226" i="18"/>
  <c r="N227" i="18"/>
  <c r="N228" i="18"/>
  <c r="N229" i="18"/>
  <c r="N230" i="18"/>
  <c r="N231" i="18"/>
  <c r="N232" i="18"/>
  <c r="N233" i="18"/>
  <c r="N234" i="18"/>
  <c r="N235" i="18"/>
  <c r="N1166" i="18"/>
  <c r="N1167" i="18"/>
  <c r="N1168" i="18"/>
  <c r="N1169" i="18"/>
  <c r="N1170" i="18"/>
  <c r="N1171" i="18"/>
  <c r="N1172" i="18"/>
  <c r="N1173" i="18"/>
  <c r="N1174" i="18"/>
  <c r="N1175" i="18"/>
  <c r="N1176" i="18"/>
  <c r="N1177" i="18"/>
  <c r="N1178" i="18"/>
  <c r="N1179" i="18"/>
  <c r="N1180" i="18"/>
  <c r="N1181" i="18"/>
  <c r="N1182" i="18"/>
  <c r="N1183" i="18"/>
  <c r="N1184" i="18"/>
  <c r="N1185" i="18"/>
  <c r="N1186" i="18"/>
  <c r="N1187" i="18"/>
  <c r="N1188" i="18"/>
  <c r="N1218" i="18"/>
  <c r="N1223" i="18"/>
  <c r="N1239" i="18"/>
  <c r="N1240" i="18"/>
  <c r="N1241" i="18"/>
  <c r="N1242" i="18"/>
  <c r="N1243" i="18"/>
  <c r="N1244" i="18"/>
  <c r="N1245" i="18"/>
  <c r="N1246" i="18"/>
  <c r="N1247" i="18"/>
  <c r="N1248" i="18"/>
  <c r="N1249" i="18"/>
  <c r="N1250" i="18"/>
  <c r="N1251" i="18"/>
  <c r="N1252" i="18"/>
  <c r="N1253" i="18"/>
  <c r="N1254" i="18"/>
  <c r="N1255" i="18"/>
  <c r="N1256" i="18"/>
  <c r="N1257" i="18"/>
  <c r="N1258" i="18"/>
  <c r="N1259" i="18"/>
  <c r="N1260" i="18"/>
  <c r="N1261" i="18"/>
  <c r="N1262" i="18"/>
  <c r="N1263" i="18"/>
  <c r="N1264" i="18"/>
  <c r="N1265" i="18"/>
  <c r="N1266" i="18"/>
  <c r="N1267" i="18"/>
  <c r="N1268" i="18"/>
  <c r="N1269" i="18"/>
  <c r="N1270" i="18"/>
  <c r="N1271" i="18"/>
  <c r="N1272" i="18"/>
  <c r="T715" i="18"/>
  <c r="U715" i="18"/>
  <c r="Y715" i="18"/>
  <c r="W715" i="18"/>
  <c r="X715" i="18"/>
  <c r="T716" i="18"/>
  <c r="U716" i="18"/>
  <c r="Y716" i="18"/>
  <c r="W716" i="18"/>
  <c r="X716" i="18"/>
  <c r="T717" i="18"/>
  <c r="U717" i="18"/>
  <c r="Y717" i="18"/>
  <c r="W717" i="18"/>
  <c r="X717" i="18"/>
  <c r="T718" i="18"/>
  <c r="U718" i="18"/>
  <c r="Y718" i="18"/>
  <c r="W718" i="18"/>
  <c r="X718" i="18"/>
  <c r="T719" i="18"/>
  <c r="U719" i="18"/>
  <c r="Y719" i="18"/>
  <c r="W719" i="18"/>
  <c r="X719" i="18"/>
  <c r="T720" i="18"/>
  <c r="U720" i="18"/>
  <c r="Y720" i="18"/>
  <c r="W720" i="18"/>
  <c r="X720" i="18"/>
  <c r="T721" i="18"/>
  <c r="U721" i="18"/>
  <c r="Y721" i="18"/>
  <c r="W721" i="18"/>
  <c r="X721" i="18"/>
  <c r="T722" i="18"/>
  <c r="U722" i="18"/>
  <c r="Y722" i="18"/>
  <c r="W722" i="18"/>
  <c r="X722" i="18"/>
  <c r="T723" i="18"/>
  <c r="U723" i="18"/>
  <c r="Y723" i="18"/>
  <c r="W723" i="18"/>
  <c r="X723" i="18"/>
  <c r="T724" i="18"/>
  <c r="U724" i="18"/>
  <c r="Y724" i="18"/>
  <c r="W724" i="18"/>
  <c r="X724" i="18"/>
  <c r="T725" i="18"/>
  <c r="U725" i="18"/>
  <c r="Y725" i="18"/>
  <c r="W725" i="18"/>
  <c r="X725" i="18"/>
  <c r="T726" i="18"/>
  <c r="U726" i="18"/>
  <c r="Y726" i="18"/>
  <c r="W726" i="18"/>
  <c r="X726" i="18"/>
  <c r="T727" i="18"/>
  <c r="U727" i="18"/>
  <c r="Y727" i="18"/>
  <c r="W727" i="18"/>
  <c r="X727" i="18"/>
  <c r="T728" i="18"/>
  <c r="U728" i="18"/>
  <c r="Y728" i="18"/>
  <c r="W728" i="18"/>
  <c r="X728" i="18"/>
  <c r="T729" i="18"/>
  <c r="U729" i="18"/>
  <c r="Y729" i="18"/>
  <c r="W729" i="18"/>
  <c r="X729" i="18"/>
  <c r="T730" i="18"/>
  <c r="U730" i="18"/>
  <c r="Y730" i="18"/>
  <c r="W730" i="18"/>
  <c r="X730" i="18"/>
  <c r="T731" i="18"/>
  <c r="U731" i="18"/>
  <c r="Y731" i="18"/>
  <c r="W731" i="18"/>
  <c r="X731" i="18"/>
  <c r="T732" i="18"/>
  <c r="U732" i="18"/>
  <c r="Y732" i="18"/>
  <c r="W732" i="18"/>
  <c r="X732" i="18"/>
  <c r="T733" i="18"/>
  <c r="U733" i="18"/>
  <c r="Y733" i="18"/>
  <c r="W733" i="18"/>
  <c r="X733" i="18"/>
  <c r="T734" i="18"/>
  <c r="U734" i="18"/>
  <c r="Y734" i="18"/>
  <c r="W734" i="18"/>
  <c r="X734" i="18"/>
  <c r="T735" i="18"/>
  <c r="U735" i="18"/>
  <c r="Y735" i="18"/>
  <c r="W735" i="18"/>
  <c r="X735" i="18"/>
  <c r="T736" i="18"/>
  <c r="U736" i="18"/>
  <c r="Y736" i="18"/>
  <c r="W736" i="18"/>
  <c r="X736" i="18"/>
  <c r="T737" i="18"/>
  <c r="U737" i="18"/>
  <c r="Y737" i="18"/>
  <c r="W737" i="18"/>
  <c r="X737" i="18"/>
  <c r="T738" i="18"/>
  <c r="U738" i="18"/>
  <c r="Y738" i="18"/>
  <c r="W738" i="18"/>
  <c r="X738" i="18"/>
  <c r="T739" i="18"/>
  <c r="U739" i="18"/>
  <c r="Y739" i="18"/>
  <c r="W739" i="18"/>
  <c r="X739" i="18"/>
  <c r="T740" i="18"/>
  <c r="U740" i="18"/>
  <c r="Y740" i="18"/>
  <c r="W740" i="18"/>
  <c r="X740" i="18"/>
  <c r="T741" i="18"/>
  <c r="U741" i="18"/>
  <c r="Y741" i="18"/>
  <c r="W741" i="18"/>
  <c r="X741" i="18"/>
  <c r="T742" i="18"/>
  <c r="U742" i="18"/>
  <c r="Y742" i="18"/>
  <c r="W742" i="18"/>
  <c r="X742" i="18"/>
  <c r="T743" i="18"/>
  <c r="U743" i="18"/>
  <c r="Y743" i="18"/>
  <c r="W743" i="18"/>
  <c r="X743" i="18"/>
  <c r="T744" i="18"/>
  <c r="U744" i="18"/>
  <c r="Y744" i="18"/>
  <c r="W744" i="18"/>
  <c r="X744" i="18"/>
  <c r="T745" i="18"/>
  <c r="U745" i="18"/>
  <c r="Y745" i="18"/>
  <c r="W745" i="18"/>
  <c r="X745" i="18"/>
  <c r="T746" i="18"/>
  <c r="U746" i="18"/>
  <c r="Y746" i="18"/>
  <c r="W746" i="18"/>
  <c r="X746" i="18"/>
  <c r="T747" i="18"/>
  <c r="U747" i="18"/>
  <c r="Y747" i="18"/>
  <c r="W747" i="18"/>
  <c r="X747" i="18"/>
  <c r="T748" i="18"/>
  <c r="U748" i="18"/>
  <c r="Y748" i="18"/>
  <c r="W748" i="18"/>
  <c r="X748" i="18"/>
  <c r="T749" i="18"/>
  <c r="U749" i="18"/>
  <c r="Y749" i="18"/>
  <c r="W749" i="18"/>
  <c r="X749" i="18"/>
  <c r="T750" i="18"/>
  <c r="U750" i="18"/>
  <c r="Y750" i="18"/>
  <c r="W750" i="18"/>
  <c r="X750" i="18"/>
  <c r="T751" i="18"/>
  <c r="U751" i="18"/>
  <c r="Y751" i="18"/>
  <c r="W751" i="18"/>
  <c r="X751" i="18"/>
  <c r="T752" i="18"/>
  <c r="U752" i="18"/>
  <c r="Y752" i="18"/>
  <c r="W752" i="18"/>
  <c r="X752" i="18"/>
  <c r="T753" i="18"/>
  <c r="U753" i="18"/>
  <c r="Y753" i="18"/>
  <c r="W753" i="18"/>
  <c r="X753" i="18"/>
  <c r="T754" i="18"/>
  <c r="U754" i="18"/>
  <c r="Y754" i="18"/>
  <c r="W754" i="18"/>
  <c r="X754" i="18"/>
  <c r="T755" i="18"/>
  <c r="U755" i="18"/>
  <c r="Y755" i="18"/>
  <c r="W755" i="18"/>
  <c r="X755" i="18"/>
  <c r="T756" i="18"/>
  <c r="U756" i="18"/>
  <c r="Y756" i="18"/>
  <c r="W756" i="18"/>
  <c r="X756" i="18"/>
  <c r="T757" i="18"/>
  <c r="U757" i="18"/>
  <c r="Y757" i="18"/>
  <c r="W757" i="18"/>
  <c r="X757" i="18"/>
  <c r="T758" i="18"/>
  <c r="U758" i="18"/>
  <c r="Y758" i="18"/>
  <c r="W758" i="18"/>
  <c r="X758" i="18"/>
  <c r="T759" i="18"/>
  <c r="U759" i="18"/>
  <c r="Y759" i="18"/>
  <c r="W759" i="18"/>
  <c r="X759" i="18"/>
  <c r="T760" i="18"/>
  <c r="U760" i="18"/>
  <c r="Y760" i="18"/>
  <c r="W760" i="18"/>
  <c r="X760" i="18"/>
  <c r="T761" i="18"/>
  <c r="U761" i="18"/>
  <c r="Y761" i="18"/>
  <c r="W761" i="18"/>
  <c r="X761" i="18"/>
  <c r="T762" i="18"/>
  <c r="U762" i="18"/>
  <c r="Y762" i="18"/>
  <c r="W762" i="18"/>
  <c r="X762" i="18"/>
  <c r="T763" i="18"/>
  <c r="U763" i="18"/>
  <c r="Y763" i="18"/>
  <c r="W763" i="18"/>
  <c r="X763" i="18"/>
  <c r="T764" i="18"/>
  <c r="U764" i="18"/>
  <c r="Y764" i="18"/>
  <c r="W764" i="18"/>
  <c r="X764" i="18"/>
  <c r="T765" i="18"/>
  <c r="U765" i="18"/>
  <c r="Y765" i="18"/>
  <c r="W765" i="18"/>
  <c r="X765" i="18"/>
  <c r="T766" i="18"/>
  <c r="U766" i="18"/>
  <c r="Y766" i="18"/>
  <c r="W766" i="18"/>
  <c r="X766" i="18"/>
  <c r="T767" i="18"/>
  <c r="U767" i="18"/>
  <c r="Y767" i="18"/>
  <c r="W767" i="18"/>
  <c r="X767" i="18"/>
  <c r="T768" i="18"/>
  <c r="U768" i="18"/>
  <c r="Y768" i="18"/>
  <c r="W768" i="18"/>
  <c r="X768" i="18"/>
  <c r="T769" i="18"/>
  <c r="U769" i="18"/>
  <c r="Y769" i="18"/>
  <c r="W769" i="18"/>
  <c r="X769" i="18"/>
  <c r="T770" i="18"/>
  <c r="U770" i="18"/>
  <c r="Y770" i="18"/>
  <c r="W770" i="18"/>
  <c r="X770" i="18"/>
  <c r="T771" i="18"/>
  <c r="U771" i="18"/>
  <c r="Y771" i="18"/>
  <c r="W771" i="18"/>
  <c r="X771" i="18"/>
  <c r="T772" i="18"/>
  <c r="U772" i="18"/>
  <c r="Y772" i="18"/>
  <c r="W772" i="18"/>
  <c r="X772" i="18"/>
  <c r="T773" i="18"/>
  <c r="U773" i="18"/>
  <c r="Y773" i="18"/>
  <c r="W773" i="18"/>
  <c r="X773" i="18"/>
  <c r="T774" i="18"/>
  <c r="U774" i="18"/>
  <c r="Y774" i="18"/>
  <c r="W774" i="18"/>
  <c r="X774" i="18"/>
  <c r="T775" i="18"/>
  <c r="U775" i="18"/>
  <c r="Y775" i="18"/>
  <c r="W775" i="18"/>
  <c r="X775" i="18"/>
  <c r="T776" i="18"/>
  <c r="U776" i="18"/>
  <c r="Y776" i="18"/>
  <c r="W776" i="18"/>
  <c r="X776" i="18"/>
  <c r="T777" i="18"/>
  <c r="U777" i="18"/>
  <c r="Y777" i="18"/>
  <c r="W777" i="18"/>
  <c r="X777" i="18"/>
  <c r="T778" i="18"/>
  <c r="U778" i="18"/>
  <c r="Y778" i="18"/>
  <c r="W778" i="18"/>
  <c r="X778" i="18"/>
  <c r="T779" i="18"/>
  <c r="U779" i="18"/>
  <c r="Y779" i="18"/>
  <c r="W779" i="18"/>
  <c r="X779" i="18"/>
  <c r="T780" i="18"/>
  <c r="U780" i="18"/>
  <c r="Y780" i="18"/>
  <c r="W780" i="18"/>
  <c r="X780" i="18"/>
  <c r="T781" i="18"/>
  <c r="U781" i="18"/>
  <c r="Y781" i="18"/>
  <c r="W781" i="18"/>
  <c r="X781" i="18"/>
  <c r="T782" i="18"/>
  <c r="U782" i="18"/>
  <c r="Y782" i="18"/>
  <c r="W782" i="18"/>
  <c r="X782" i="18"/>
  <c r="T783" i="18"/>
  <c r="U783" i="18"/>
  <c r="Y783" i="18"/>
  <c r="W783" i="18"/>
  <c r="X783" i="18"/>
  <c r="T784" i="18"/>
  <c r="U784" i="18"/>
  <c r="Y784" i="18"/>
  <c r="W784" i="18"/>
  <c r="X784" i="18"/>
  <c r="T785" i="18"/>
  <c r="U785" i="18"/>
  <c r="Y785" i="18"/>
  <c r="W785" i="18"/>
  <c r="X785" i="18"/>
  <c r="T786" i="18"/>
  <c r="U786" i="18"/>
  <c r="Y786" i="18"/>
  <c r="W786" i="18"/>
  <c r="X786" i="18"/>
  <c r="T787" i="18"/>
  <c r="U787" i="18"/>
  <c r="Y787" i="18"/>
  <c r="W787" i="18"/>
  <c r="X787" i="18"/>
  <c r="T788" i="18"/>
  <c r="U788" i="18"/>
  <c r="Y788" i="18"/>
  <c r="W788" i="18"/>
  <c r="X788" i="18"/>
  <c r="T789" i="18"/>
  <c r="U789" i="18"/>
  <c r="Y789" i="18"/>
  <c r="W789" i="18"/>
  <c r="X789" i="18"/>
  <c r="T790" i="18"/>
  <c r="U790" i="18"/>
  <c r="Y790" i="18"/>
  <c r="W790" i="18"/>
  <c r="X790" i="18"/>
  <c r="T791" i="18"/>
  <c r="U791" i="18"/>
  <c r="Y791" i="18"/>
  <c r="W791" i="18"/>
  <c r="X791" i="18"/>
  <c r="T792" i="18"/>
  <c r="U792" i="18"/>
  <c r="Y792" i="18"/>
  <c r="W792" i="18"/>
  <c r="X792" i="18"/>
  <c r="T793" i="18"/>
  <c r="U793" i="18"/>
  <c r="Y793" i="18"/>
  <c r="W793" i="18"/>
  <c r="X793" i="18"/>
  <c r="T794" i="18"/>
  <c r="U794" i="18"/>
  <c r="Y794" i="18"/>
  <c r="W794" i="18"/>
  <c r="X794" i="18"/>
  <c r="T795" i="18"/>
  <c r="U795" i="18"/>
  <c r="Y795" i="18"/>
  <c r="W795" i="18"/>
  <c r="X795" i="18"/>
  <c r="T796" i="18"/>
  <c r="U796" i="18"/>
  <c r="Y796" i="18"/>
  <c r="W796" i="18"/>
  <c r="X796" i="18"/>
  <c r="T797" i="18"/>
  <c r="U797" i="18"/>
  <c r="Y797" i="18"/>
  <c r="W797" i="18"/>
  <c r="X797" i="18"/>
  <c r="T798" i="18"/>
  <c r="U798" i="18"/>
  <c r="Y798" i="18"/>
  <c r="W798" i="18"/>
  <c r="X798" i="18"/>
  <c r="T799" i="18"/>
  <c r="U799" i="18"/>
  <c r="Y799" i="18"/>
  <c r="W799" i="18"/>
  <c r="X799" i="18"/>
  <c r="T800" i="18"/>
  <c r="U800" i="18"/>
  <c r="Y800" i="18"/>
  <c r="W800" i="18"/>
  <c r="X800" i="18"/>
  <c r="T801" i="18"/>
  <c r="U801" i="18"/>
  <c r="Y801" i="18"/>
  <c r="W801" i="18"/>
  <c r="X801" i="18"/>
  <c r="T802" i="18"/>
  <c r="U802" i="18"/>
  <c r="Y802" i="18"/>
  <c r="W802" i="18"/>
  <c r="X802" i="18"/>
  <c r="T803" i="18"/>
  <c r="U803" i="18"/>
  <c r="Y803" i="18"/>
  <c r="W803" i="18"/>
  <c r="X803" i="18"/>
  <c r="T804" i="18"/>
  <c r="U804" i="18"/>
  <c r="Y804" i="18"/>
  <c r="W804" i="18"/>
  <c r="X804" i="18"/>
  <c r="T805" i="18"/>
  <c r="U805" i="18"/>
  <c r="Y805" i="18"/>
  <c r="W805" i="18"/>
  <c r="X805" i="18"/>
  <c r="T806" i="18"/>
  <c r="U806" i="18"/>
  <c r="Y806" i="18"/>
  <c r="W806" i="18"/>
  <c r="X806" i="18"/>
  <c r="T807" i="18"/>
  <c r="U807" i="18"/>
  <c r="Y807" i="18"/>
  <c r="W807" i="18"/>
  <c r="X807" i="18"/>
  <c r="T808" i="18"/>
  <c r="U808" i="18"/>
  <c r="Y808" i="18"/>
  <c r="W808" i="18"/>
  <c r="X808" i="18"/>
  <c r="T809" i="18"/>
  <c r="U809" i="18"/>
  <c r="Y809" i="18"/>
  <c r="W809" i="18"/>
  <c r="X809" i="18"/>
  <c r="T810" i="18"/>
  <c r="U810" i="18"/>
  <c r="Y810" i="18"/>
  <c r="W810" i="18"/>
  <c r="X810" i="18"/>
  <c r="T811" i="18"/>
  <c r="U811" i="18"/>
  <c r="Y811" i="18"/>
  <c r="W811" i="18"/>
  <c r="X811" i="18"/>
  <c r="T812" i="18"/>
  <c r="U812" i="18"/>
  <c r="Y812" i="18"/>
  <c r="W812" i="18"/>
  <c r="X812" i="18"/>
  <c r="T813" i="18"/>
  <c r="U813" i="18"/>
  <c r="Y813" i="18"/>
  <c r="W813" i="18"/>
  <c r="X813" i="18"/>
  <c r="T814" i="18"/>
  <c r="U814" i="18"/>
  <c r="Y814" i="18"/>
  <c r="W814" i="18"/>
  <c r="X814" i="18"/>
  <c r="T815" i="18"/>
  <c r="U815" i="18"/>
  <c r="Y815" i="18"/>
  <c r="W815" i="18"/>
  <c r="X815" i="18"/>
  <c r="T816" i="18"/>
  <c r="U816" i="18"/>
  <c r="Y816" i="18"/>
  <c r="W816" i="18"/>
  <c r="X816" i="18"/>
  <c r="T817" i="18"/>
  <c r="U817" i="18"/>
  <c r="Y817" i="18"/>
  <c r="W817" i="18"/>
  <c r="X817" i="18"/>
  <c r="T818" i="18"/>
  <c r="U818" i="18"/>
  <c r="Y818" i="18"/>
  <c r="W818" i="18"/>
  <c r="X818" i="18"/>
  <c r="T819" i="18"/>
  <c r="U819" i="18"/>
  <c r="Y819" i="18"/>
  <c r="W819" i="18"/>
  <c r="X819" i="18"/>
  <c r="T820" i="18"/>
  <c r="U820" i="18"/>
  <c r="Y820" i="18"/>
  <c r="W820" i="18"/>
  <c r="X820" i="18"/>
  <c r="T821" i="18"/>
  <c r="U821" i="18"/>
  <c r="Y821" i="18"/>
  <c r="W821" i="18"/>
  <c r="X821" i="18"/>
  <c r="T822" i="18"/>
  <c r="U822" i="18"/>
  <c r="Y822" i="18"/>
  <c r="W822" i="18"/>
  <c r="X822" i="18"/>
  <c r="T823" i="18"/>
  <c r="U823" i="18"/>
  <c r="Y823" i="18"/>
  <c r="W823" i="18"/>
  <c r="X823" i="18"/>
  <c r="T824" i="18"/>
  <c r="U824" i="18"/>
  <c r="Y824" i="18"/>
  <c r="W824" i="18"/>
  <c r="X824" i="18"/>
  <c r="T825" i="18"/>
  <c r="U825" i="18"/>
  <c r="Y825" i="18"/>
  <c r="W825" i="18"/>
  <c r="X825" i="18"/>
  <c r="T255" i="18"/>
  <c r="U255" i="18"/>
  <c r="Y255" i="18"/>
  <c r="W255" i="18"/>
  <c r="X255" i="18"/>
  <c r="T261" i="18"/>
  <c r="U261" i="18"/>
  <c r="Y261" i="18"/>
  <c r="W261" i="18"/>
  <c r="X261" i="18"/>
  <c r="T262" i="18"/>
  <c r="U262" i="18"/>
  <c r="Y262" i="18"/>
  <c r="W262" i="18"/>
  <c r="X262" i="18"/>
  <c r="T265" i="18"/>
  <c r="U265" i="18"/>
  <c r="Y265" i="18"/>
  <c r="W265" i="18"/>
  <c r="X265" i="18"/>
  <c r="T266" i="18"/>
  <c r="U266" i="18"/>
  <c r="Y266" i="18"/>
  <c r="W266" i="18"/>
  <c r="X266" i="18"/>
  <c r="T406" i="18"/>
  <c r="U406" i="18"/>
  <c r="Y406" i="18"/>
  <c r="W406" i="18"/>
  <c r="X406" i="18"/>
  <c r="T407" i="18"/>
  <c r="U407" i="18"/>
  <c r="Y407" i="18"/>
  <c r="W407" i="18"/>
  <c r="X407" i="18"/>
  <c r="T408" i="18"/>
  <c r="U408" i="18"/>
  <c r="Y408" i="18"/>
  <c r="W408" i="18"/>
  <c r="X408" i="18"/>
  <c r="T409" i="18"/>
  <c r="U409" i="18"/>
  <c r="Y409" i="18"/>
  <c r="W409" i="18"/>
  <c r="X409" i="18"/>
  <c r="T410" i="18"/>
  <c r="U410" i="18"/>
  <c r="Y410" i="18"/>
  <c r="W410" i="18"/>
  <c r="X410" i="18"/>
  <c r="T411" i="18"/>
  <c r="U411" i="18"/>
  <c r="Y411" i="18"/>
  <c r="W411" i="18"/>
  <c r="X411" i="18"/>
  <c r="T412" i="18"/>
  <c r="U412" i="18"/>
  <c r="Y412" i="18"/>
  <c r="W412" i="18"/>
  <c r="X412" i="18"/>
  <c r="T413" i="18"/>
  <c r="U413" i="18"/>
  <c r="Y413" i="18"/>
  <c r="W413" i="18"/>
  <c r="X413" i="18"/>
  <c r="T414" i="18"/>
  <c r="U414" i="18"/>
  <c r="Y414" i="18"/>
  <c r="W414" i="18"/>
  <c r="X414" i="18"/>
  <c r="T415" i="18"/>
  <c r="U415" i="18"/>
  <c r="Y415" i="18"/>
  <c r="W415" i="18"/>
  <c r="X415" i="18"/>
  <c r="T416" i="18"/>
  <c r="U416" i="18"/>
  <c r="Y416" i="18"/>
  <c r="W416" i="18"/>
  <c r="X416" i="18"/>
  <c r="T417" i="18"/>
  <c r="U417" i="18"/>
  <c r="Y417" i="18"/>
  <c r="W417" i="18"/>
  <c r="X417" i="18"/>
  <c r="T418" i="18"/>
  <c r="U418" i="18"/>
  <c r="Y418" i="18"/>
  <c r="W418" i="18"/>
  <c r="X418" i="18"/>
  <c r="T419" i="18"/>
  <c r="U419" i="18"/>
  <c r="Y419" i="18"/>
  <c r="W419" i="18"/>
  <c r="X419" i="18"/>
  <c r="T421" i="18"/>
  <c r="U421" i="18"/>
  <c r="Y421" i="18"/>
  <c r="W421" i="18"/>
  <c r="X421" i="18"/>
  <c r="T268" i="18"/>
  <c r="U268" i="18"/>
  <c r="Y268" i="18"/>
  <c r="W268" i="18"/>
  <c r="X268" i="18"/>
  <c r="T269" i="18"/>
  <c r="U269" i="18"/>
  <c r="Y269" i="18"/>
  <c r="W269" i="18"/>
  <c r="X269" i="18"/>
  <c r="T270" i="18"/>
  <c r="U270" i="18"/>
  <c r="Y270" i="18"/>
  <c r="W270" i="18"/>
  <c r="X270" i="18"/>
  <c r="T271" i="18"/>
  <c r="U271" i="18"/>
  <c r="Y271" i="18"/>
  <c r="W271" i="18"/>
  <c r="X271" i="18"/>
  <c r="T272" i="18"/>
  <c r="U272" i="18"/>
  <c r="Y272" i="18"/>
  <c r="W272" i="18"/>
  <c r="X272" i="18"/>
  <c r="T273" i="18"/>
  <c r="U273" i="18"/>
  <c r="Y273" i="18"/>
  <c r="W273" i="18"/>
  <c r="X273" i="18"/>
  <c r="T274" i="18"/>
  <c r="U274" i="18"/>
  <c r="Y274" i="18"/>
  <c r="W274" i="18"/>
  <c r="X274" i="18"/>
  <c r="T275" i="18"/>
  <c r="U275" i="18"/>
  <c r="Y275" i="18"/>
  <c r="W275" i="18"/>
  <c r="X275" i="18"/>
  <c r="T276" i="18"/>
  <c r="U276" i="18"/>
  <c r="Y276" i="18"/>
  <c r="W276" i="18"/>
  <c r="X276" i="18"/>
  <c r="T277" i="18"/>
  <c r="U277" i="18"/>
  <c r="Y277" i="18"/>
  <c r="W277" i="18"/>
  <c r="X277" i="18"/>
  <c r="T278" i="18"/>
  <c r="U278" i="18"/>
  <c r="Y278" i="18"/>
  <c r="W278" i="18"/>
  <c r="X278" i="18"/>
  <c r="T279" i="18"/>
  <c r="U279" i="18"/>
  <c r="Y279" i="18"/>
  <c r="W279" i="18"/>
  <c r="X279" i="18"/>
  <c r="T280" i="18"/>
  <c r="U280" i="18"/>
  <c r="Y280" i="18"/>
  <c r="W280" i="18"/>
  <c r="X280" i="18"/>
  <c r="T332" i="18"/>
  <c r="U332" i="18"/>
  <c r="Y332" i="18"/>
  <c r="W332" i="18"/>
  <c r="X332" i="18"/>
  <c r="T337" i="18"/>
  <c r="U337" i="18"/>
  <c r="Y337" i="18"/>
  <c r="W337" i="18"/>
  <c r="X337" i="18"/>
  <c r="T338" i="18"/>
  <c r="U338" i="18"/>
  <c r="Y338" i="18"/>
  <c r="W338" i="18"/>
  <c r="X338" i="18"/>
  <c r="T339" i="18"/>
  <c r="U339" i="18"/>
  <c r="Y339" i="18"/>
  <c r="W339" i="18"/>
  <c r="X339" i="18"/>
  <c r="T340" i="18"/>
  <c r="U340" i="18"/>
  <c r="Y340" i="18"/>
  <c r="W340" i="18"/>
  <c r="X340" i="18"/>
  <c r="T14" i="18"/>
  <c r="U14" i="18"/>
  <c r="T15" i="18"/>
  <c r="U15" i="18"/>
  <c r="Y15" i="18"/>
  <c r="W15" i="18"/>
  <c r="X15" i="18"/>
  <c r="T16" i="18"/>
  <c r="U16" i="18"/>
  <c r="Y16" i="18"/>
  <c r="W16" i="18"/>
  <c r="X16" i="18"/>
  <c r="T17" i="18"/>
  <c r="U17" i="18"/>
  <c r="Y17" i="18"/>
  <c r="W17" i="18"/>
  <c r="X17" i="18"/>
  <c r="T18" i="18"/>
  <c r="U18" i="18"/>
  <c r="Y18" i="18"/>
  <c r="W18" i="18"/>
  <c r="X18" i="18"/>
  <c r="T19" i="18"/>
  <c r="U19" i="18"/>
  <c r="Y19" i="18"/>
  <c r="W19" i="18"/>
  <c r="X19" i="18"/>
  <c r="T20" i="18"/>
  <c r="Y20" i="18"/>
  <c r="W20" i="18"/>
  <c r="X20" i="18"/>
  <c r="T21" i="18"/>
  <c r="U21" i="18"/>
  <c r="Y21" i="18"/>
  <c r="W21" i="18"/>
  <c r="X21" i="18"/>
  <c r="T22" i="18"/>
  <c r="U22" i="18"/>
  <c r="Y22" i="18"/>
  <c r="W22" i="18"/>
  <c r="X22" i="18"/>
  <c r="T23" i="18"/>
  <c r="U23" i="18"/>
  <c r="Y23" i="18"/>
  <c r="W23" i="18"/>
  <c r="X23" i="18"/>
  <c r="T24" i="18"/>
  <c r="U24" i="18"/>
  <c r="Y24" i="18"/>
  <c r="W24" i="18"/>
  <c r="X24" i="18"/>
  <c r="T25" i="18"/>
  <c r="U25" i="18"/>
  <c r="Y25" i="18"/>
  <c r="W25" i="18"/>
  <c r="X25" i="18"/>
  <c r="T26" i="18"/>
  <c r="U26" i="18"/>
  <c r="Y26" i="18"/>
  <c r="W26" i="18"/>
  <c r="X26" i="18"/>
  <c r="T52" i="18"/>
  <c r="U52" i="18"/>
  <c r="Y52" i="18"/>
  <c r="W52" i="18"/>
  <c r="X52" i="18"/>
  <c r="T46" i="18"/>
  <c r="U46" i="18"/>
  <c r="Y46" i="18"/>
  <c r="W46" i="18"/>
  <c r="X46" i="18"/>
  <c r="T47" i="18"/>
  <c r="U47" i="18"/>
  <c r="Y47" i="18"/>
  <c r="W47" i="18"/>
  <c r="X47" i="18"/>
  <c r="T48" i="18"/>
  <c r="U48" i="18"/>
  <c r="Y48" i="18"/>
  <c r="W48" i="18"/>
  <c r="X48" i="18"/>
  <c r="T49" i="18"/>
  <c r="U49" i="18"/>
  <c r="Y49" i="18"/>
  <c r="W49" i="18"/>
  <c r="X49" i="18"/>
  <c r="T10" i="18"/>
  <c r="U10" i="18"/>
  <c r="W10" i="18"/>
  <c r="X10" i="18"/>
  <c r="T11" i="18"/>
  <c r="U11" i="18"/>
  <c r="Y11" i="18"/>
  <c r="W11" i="18"/>
  <c r="X11" i="18"/>
  <c r="T53" i="18"/>
  <c r="U53" i="18"/>
  <c r="Y53" i="18"/>
  <c r="W53" i="18"/>
  <c r="X53" i="18"/>
  <c r="T50" i="18"/>
  <c r="U50" i="18"/>
  <c r="Y50" i="18"/>
  <c r="W50" i="18"/>
  <c r="X50" i="18"/>
  <c r="T12" i="18"/>
  <c r="U12" i="18"/>
  <c r="Y12" i="18"/>
  <c r="W12" i="18"/>
  <c r="X12" i="18"/>
  <c r="T13" i="18"/>
  <c r="U13" i="18"/>
  <c r="Y13" i="18"/>
  <c r="W13" i="18"/>
  <c r="X13" i="18"/>
  <c r="T54" i="18"/>
  <c r="U54" i="18"/>
  <c r="Y54" i="18"/>
  <c r="W54" i="18"/>
  <c r="X54" i="18"/>
  <c r="T51" i="18"/>
  <c r="U51" i="18"/>
  <c r="Y51" i="18"/>
  <c r="W51" i="18"/>
  <c r="X51" i="18"/>
  <c r="T27" i="18"/>
  <c r="U27" i="18"/>
  <c r="Y27" i="18"/>
  <c r="W27" i="18"/>
  <c r="X27" i="18"/>
  <c r="T28" i="18"/>
  <c r="U28" i="18"/>
  <c r="Y28" i="18"/>
  <c r="W28" i="18"/>
  <c r="X28" i="18"/>
  <c r="T29" i="18"/>
  <c r="U29" i="18"/>
  <c r="Y29" i="18"/>
  <c r="W29" i="18"/>
  <c r="X29" i="18"/>
  <c r="T30" i="18"/>
  <c r="U30" i="18"/>
  <c r="Y30" i="18"/>
  <c r="W30" i="18"/>
  <c r="X30" i="18"/>
  <c r="T31" i="18"/>
  <c r="U31" i="18"/>
  <c r="Y31" i="18"/>
  <c r="W31" i="18"/>
  <c r="X31" i="18"/>
  <c r="T32" i="18"/>
  <c r="U32" i="18"/>
  <c r="Y32" i="18"/>
  <c r="W32" i="18"/>
  <c r="X32" i="18"/>
  <c r="T33" i="18"/>
  <c r="U33" i="18"/>
  <c r="Y33" i="18"/>
  <c r="W33" i="18"/>
  <c r="X33" i="18"/>
  <c r="T34" i="18"/>
  <c r="U34" i="18"/>
  <c r="Y34" i="18"/>
  <c r="W34" i="18"/>
  <c r="X34" i="18"/>
  <c r="T35" i="18"/>
  <c r="U35" i="18"/>
  <c r="Y35" i="18"/>
  <c r="W35" i="18"/>
  <c r="X35" i="18"/>
  <c r="T36" i="18"/>
  <c r="U36" i="18"/>
  <c r="Y36" i="18"/>
  <c r="W36" i="18"/>
  <c r="X36" i="18"/>
  <c r="T37" i="18"/>
  <c r="U37" i="18"/>
  <c r="Y37" i="18"/>
  <c r="W37" i="18"/>
  <c r="X37" i="18"/>
  <c r="T38" i="18"/>
  <c r="U38" i="18"/>
  <c r="Y38" i="18"/>
  <c r="W38" i="18"/>
  <c r="X38" i="18"/>
  <c r="T39" i="18"/>
  <c r="U39" i="18"/>
  <c r="Y39" i="18"/>
  <c r="W39" i="18"/>
  <c r="X39" i="18"/>
  <c r="T40" i="18"/>
  <c r="U40" i="18"/>
  <c r="Y40" i="18"/>
  <c r="W40" i="18"/>
  <c r="X40" i="18"/>
  <c r="T41" i="18"/>
  <c r="U41" i="18"/>
  <c r="Y41" i="18"/>
  <c r="W41" i="18"/>
  <c r="X41" i="18"/>
  <c r="T42" i="18"/>
  <c r="U42" i="18"/>
  <c r="Y42" i="18"/>
  <c r="W42" i="18"/>
  <c r="X42" i="18"/>
  <c r="T43" i="18"/>
  <c r="U43" i="18"/>
  <c r="Y43" i="18"/>
  <c r="W43" i="18"/>
  <c r="X43" i="18"/>
  <c r="T44" i="18"/>
  <c r="U44" i="18"/>
  <c r="Y44" i="18"/>
  <c r="W44" i="18"/>
  <c r="X44" i="18"/>
  <c r="T45" i="18"/>
  <c r="U45" i="18"/>
  <c r="Y45" i="18"/>
  <c r="W45" i="18"/>
  <c r="X45" i="18"/>
  <c r="U55" i="18"/>
  <c r="Y55" i="18"/>
  <c r="W55" i="18"/>
  <c r="X55" i="18"/>
  <c r="U57" i="18"/>
  <c r="W57" i="18"/>
  <c r="X57" i="18"/>
  <c r="U58" i="18"/>
  <c r="W58" i="18"/>
  <c r="X58" i="18"/>
  <c r="U61" i="18"/>
  <c r="W61" i="18"/>
  <c r="X61" i="18"/>
  <c r="U62" i="18"/>
  <c r="W62" i="18"/>
  <c r="X62" i="18"/>
  <c r="U64" i="18"/>
  <c r="W64" i="18"/>
  <c r="X64" i="18"/>
  <c r="U65" i="18"/>
  <c r="W65" i="18"/>
  <c r="X65" i="18"/>
  <c r="U66" i="18"/>
  <c r="W66" i="18"/>
  <c r="X66" i="18"/>
  <c r="U67" i="18"/>
  <c r="W67" i="18"/>
  <c r="X67" i="18"/>
  <c r="U68" i="18"/>
  <c r="W68" i="18"/>
  <c r="X68" i="18"/>
  <c r="U69" i="18"/>
  <c r="W69" i="18"/>
  <c r="X69" i="18"/>
  <c r="U70" i="18"/>
  <c r="W70" i="18"/>
  <c r="X70" i="18"/>
  <c r="T284" i="18"/>
  <c r="U284" i="18"/>
  <c r="Y284" i="18"/>
  <c r="W284" i="18"/>
  <c r="X284" i="18"/>
  <c r="T826" i="18"/>
  <c r="U826" i="18"/>
  <c r="Y826" i="18"/>
  <c r="W826" i="18"/>
  <c r="X826" i="18"/>
  <c r="T285" i="18"/>
  <c r="U285" i="18"/>
  <c r="Y285" i="18"/>
  <c r="W285" i="18"/>
  <c r="X285" i="18"/>
  <c r="T286" i="18"/>
  <c r="U286" i="18"/>
  <c r="Y286" i="18"/>
  <c r="W286" i="18"/>
  <c r="X286" i="18"/>
  <c r="T287" i="18"/>
  <c r="U287" i="18"/>
  <c r="Y287" i="18"/>
  <c r="W287" i="18"/>
  <c r="X287" i="18"/>
  <c r="T288" i="18"/>
  <c r="U288" i="18"/>
  <c r="Y288" i="18"/>
  <c r="W288" i="18"/>
  <c r="X288" i="18"/>
  <c r="T289" i="18"/>
  <c r="U289" i="18"/>
  <c r="Y289" i="18"/>
  <c r="W289" i="18"/>
  <c r="X289" i="18"/>
  <c r="T290" i="18"/>
  <c r="U290" i="18"/>
  <c r="Y290" i="18"/>
  <c r="W290" i="18"/>
  <c r="X290" i="18"/>
  <c r="T291" i="18"/>
  <c r="U291" i="18"/>
  <c r="Y291" i="18"/>
  <c r="W291" i="18"/>
  <c r="X291" i="18"/>
  <c r="T827" i="18"/>
  <c r="U827" i="18"/>
  <c r="Y827" i="18"/>
  <c r="W827" i="18"/>
  <c r="X827" i="18"/>
  <c r="T292" i="18"/>
  <c r="U292" i="18"/>
  <c r="Y292" i="18"/>
  <c r="W292" i="18"/>
  <c r="X292" i="18"/>
  <c r="T293" i="18"/>
  <c r="U293" i="18"/>
  <c r="Y293" i="18"/>
  <c r="W293" i="18"/>
  <c r="X293" i="18"/>
  <c r="T828" i="18"/>
  <c r="U828" i="18"/>
  <c r="Y828" i="18"/>
  <c r="W828" i="18"/>
  <c r="X828" i="18"/>
  <c r="T345" i="18"/>
  <c r="U345" i="18"/>
  <c r="Y345" i="18"/>
  <c r="W345" i="18"/>
  <c r="X345" i="18"/>
  <c r="T346" i="18"/>
  <c r="U346" i="18"/>
  <c r="Y346" i="18"/>
  <c r="W346" i="18"/>
  <c r="X346" i="18"/>
  <c r="T347" i="18"/>
  <c r="U347" i="18"/>
  <c r="Y347" i="18"/>
  <c r="W347" i="18"/>
  <c r="X347" i="18"/>
  <c r="T348" i="18"/>
  <c r="U348" i="18"/>
  <c r="Y348" i="18"/>
  <c r="W348" i="18"/>
  <c r="X348" i="18"/>
  <c r="T349" i="18"/>
  <c r="U349" i="18"/>
  <c r="Y349" i="18"/>
  <c r="W349" i="18"/>
  <c r="X349" i="18"/>
  <c r="T350" i="18"/>
  <c r="U350" i="18"/>
  <c r="Y350" i="18"/>
  <c r="W350" i="18"/>
  <c r="X350" i="18"/>
  <c r="T351" i="18"/>
  <c r="U351" i="18"/>
  <c r="Y351" i="18"/>
  <c r="W351" i="18"/>
  <c r="X351" i="18"/>
  <c r="T352" i="18"/>
  <c r="U352" i="18"/>
  <c r="Y352" i="18"/>
  <c r="W352" i="18"/>
  <c r="X352" i="18"/>
  <c r="T353" i="18"/>
  <c r="U353" i="18"/>
  <c r="Y353" i="18"/>
  <c r="W353" i="18"/>
  <c r="X353" i="18"/>
  <c r="T354" i="18"/>
  <c r="U354" i="18"/>
  <c r="Y354" i="18"/>
  <c r="W354" i="18"/>
  <c r="X354" i="18"/>
  <c r="T355" i="18"/>
  <c r="U355" i="18"/>
  <c r="Y355" i="18"/>
  <c r="W355" i="18"/>
  <c r="X355" i="18"/>
  <c r="T356" i="18"/>
  <c r="U356" i="18"/>
  <c r="Y356" i="18"/>
  <c r="W356" i="18"/>
  <c r="X356" i="18"/>
  <c r="T357" i="18"/>
  <c r="U357" i="18"/>
  <c r="Y357" i="18"/>
  <c r="W357" i="18"/>
  <c r="X357" i="18"/>
  <c r="T358" i="18"/>
  <c r="U358" i="18"/>
  <c r="Y358" i="18"/>
  <c r="W358" i="18"/>
  <c r="X358" i="18"/>
  <c r="T359" i="18"/>
  <c r="U359" i="18"/>
  <c r="Y359" i="18"/>
  <c r="W359" i="18"/>
  <c r="X359" i="18"/>
  <c r="T360" i="18"/>
  <c r="U360" i="18"/>
  <c r="Y360" i="18"/>
  <c r="W360" i="18"/>
  <c r="X360" i="18"/>
  <c r="T829" i="18"/>
  <c r="U829" i="18"/>
  <c r="Y829" i="18"/>
  <c r="W829" i="18"/>
  <c r="X829" i="18"/>
  <c r="T463" i="18"/>
  <c r="U463" i="18"/>
  <c r="Y463" i="18"/>
  <c r="W463" i="18"/>
  <c r="X463" i="18"/>
  <c r="T464" i="18"/>
  <c r="U464" i="18"/>
  <c r="Y464" i="18"/>
  <c r="W464" i="18"/>
  <c r="X464" i="18"/>
  <c r="T465" i="18"/>
  <c r="U465" i="18"/>
  <c r="Y465" i="18"/>
  <c r="W465" i="18"/>
  <c r="X465" i="18"/>
  <c r="T466" i="18"/>
  <c r="U466" i="18"/>
  <c r="Y466" i="18"/>
  <c r="W466" i="18"/>
  <c r="X466" i="18"/>
  <c r="T467" i="18"/>
  <c r="U467" i="18"/>
  <c r="Y467" i="18"/>
  <c r="W467" i="18"/>
  <c r="X467" i="18"/>
  <c r="T468" i="18"/>
  <c r="U468" i="18"/>
  <c r="Y468" i="18"/>
  <c r="W468" i="18"/>
  <c r="X468" i="18"/>
  <c r="T830" i="18"/>
  <c r="U830" i="18"/>
  <c r="Y830" i="18"/>
  <c r="W830" i="18"/>
  <c r="X830" i="18"/>
  <c r="T831" i="18"/>
  <c r="U831" i="18"/>
  <c r="Y831" i="18"/>
  <c r="W831" i="18"/>
  <c r="X831" i="18"/>
  <c r="T469" i="18"/>
  <c r="U469" i="18"/>
  <c r="Y469" i="18"/>
  <c r="W469" i="18"/>
  <c r="X469" i="18"/>
  <c r="T470" i="18"/>
  <c r="U470" i="18"/>
  <c r="Y470" i="18"/>
  <c r="W470" i="18"/>
  <c r="X470" i="18"/>
  <c r="T832" i="18"/>
  <c r="U832" i="18"/>
  <c r="Y832" i="18"/>
  <c r="W832" i="18"/>
  <c r="X832" i="18"/>
  <c r="T471" i="18"/>
  <c r="U471" i="18"/>
  <c r="Y471" i="18"/>
  <c r="W471" i="18"/>
  <c r="X471" i="18"/>
  <c r="T472" i="18"/>
  <c r="U472" i="18"/>
  <c r="Y472" i="18"/>
  <c r="W472" i="18"/>
  <c r="X472" i="18"/>
  <c r="T473" i="18"/>
  <c r="U473" i="18"/>
  <c r="Y473" i="18"/>
  <c r="W473" i="18"/>
  <c r="X473" i="18"/>
  <c r="T474" i="18"/>
  <c r="U474" i="18"/>
  <c r="Y474" i="18"/>
  <c r="W474" i="18"/>
  <c r="X474" i="18"/>
  <c r="T833" i="18"/>
  <c r="U833" i="18"/>
  <c r="Y833" i="18"/>
  <c r="W833" i="18"/>
  <c r="X833" i="18"/>
  <c r="U294" i="18"/>
  <c r="Y294" i="18"/>
  <c r="W294" i="18"/>
  <c r="X294" i="18"/>
  <c r="U296" i="18"/>
  <c r="Y296" i="18"/>
  <c r="W296" i="18"/>
  <c r="X296" i="18"/>
  <c r="U297" i="18"/>
  <c r="Y297" i="18"/>
  <c r="W297" i="18"/>
  <c r="X297" i="18"/>
  <c r="U300" i="18"/>
  <c r="Y300" i="18"/>
  <c r="W300" i="18"/>
  <c r="X300" i="18"/>
  <c r="U301" i="18"/>
  <c r="Y301" i="18"/>
  <c r="W301" i="18"/>
  <c r="X301" i="18"/>
  <c r="T834" i="18"/>
  <c r="U834" i="18"/>
  <c r="Y834" i="18"/>
  <c r="W834" i="18"/>
  <c r="X834" i="18"/>
  <c r="T835" i="18"/>
  <c r="U835" i="18"/>
  <c r="Y835" i="18"/>
  <c r="W835" i="18"/>
  <c r="X835" i="18"/>
  <c r="T836" i="18"/>
  <c r="U836" i="18"/>
  <c r="Y836" i="18"/>
  <c r="W836" i="18"/>
  <c r="X836" i="18"/>
  <c r="T837" i="18"/>
  <c r="U837" i="18"/>
  <c r="Y837" i="18"/>
  <c r="W837" i="18"/>
  <c r="X837" i="18"/>
  <c r="T838" i="18"/>
  <c r="U838" i="18"/>
  <c r="Y838" i="18"/>
  <c r="W838" i="18"/>
  <c r="X838" i="18"/>
  <c r="T839" i="18"/>
  <c r="U839" i="18"/>
  <c r="Y839" i="18"/>
  <c r="W839" i="18"/>
  <c r="X839" i="18"/>
  <c r="T840" i="18"/>
  <c r="U840" i="18"/>
  <c r="Y840" i="18"/>
  <c r="W840" i="18"/>
  <c r="X840" i="18"/>
  <c r="T841" i="18"/>
  <c r="U841" i="18"/>
  <c r="Y841" i="18"/>
  <c r="W841" i="18"/>
  <c r="X841" i="18"/>
  <c r="T842" i="18"/>
  <c r="U842" i="18"/>
  <c r="Y842" i="18"/>
  <c r="W842" i="18"/>
  <c r="X842" i="18"/>
  <c r="T843" i="18"/>
  <c r="U843" i="18"/>
  <c r="Y843" i="18"/>
  <c r="W843" i="18"/>
  <c r="X843" i="18"/>
  <c r="T844" i="18"/>
  <c r="U844" i="18"/>
  <c r="Y844" i="18"/>
  <c r="W844" i="18"/>
  <c r="X844" i="18"/>
  <c r="T845" i="18"/>
  <c r="U845" i="18"/>
  <c r="Y845" i="18"/>
  <c r="W845" i="18"/>
  <c r="X845" i="18"/>
  <c r="T846" i="18"/>
  <c r="U846" i="18"/>
  <c r="Y846" i="18"/>
  <c r="W846" i="18"/>
  <c r="X846" i="18"/>
  <c r="T847" i="18"/>
  <c r="U847" i="18"/>
  <c r="Y847" i="18"/>
  <c r="W847" i="18"/>
  <c r="X847" i="18"/>
  <c r="T848" i="18"/>
  <c r="U848" i="18"/>
  <c r="Y848" i="18"/>
  <c r="W848" i="18"/>
  <c r="X848" i="18"/>
  <c r="T849" i="18"/>
  <c r="U849" i="18"/>
  <c r="Y849" i="18"/>
  <c r="W849" i="18"/>
  <c r="X849" i="18"/>
  <c r="T850" i="18"/>
  <c r="U850" i="18"/>
  <c r="Y850" i="18"/>
  <c r="W850" i="18"/>
  <c r="X850" i="18"/>
  <c r="T851" i="18"/>
  <c r="U851" i="18"/>
  <c r="Y851" i="18"/>
  <c r="W851" i="18"/>
  <c r="X851" i="18"/>
  <c r="T852" i="18"/>
  <c r="U852" i="18"/>
  <c r="Y852" i="18"/>
  <c r="W852" i="18"/>
  <c r="X852" i="18"/>
  <c r="T853" i="18"/>
  <c r="U853" i="18"/>
  <c r="Y853" i="18"/>
  <c r="W853" i="18"/>
  <c r="X853" i="18"/>
  <c r="T854" i="18"/>
  <c r="U854" i="18"/>
  <c r="Y854" i="18"/>
  <c r="W854" i="18"/>
  <c r="X854" i="18"/>
  <c r="T855" i="18"/>
  <c r="U855" i="18"/>
  <c r="Y855" i="18"/>
  <c r="W855" i="18"/>
  <c r="X855" i="18"/>
  <c r="T856" i="18"/>
  <c r="U856" i="18"/>
  <c r="Y856" i="18"/>
  <c r="W856" i="18"/>
  <c r="X856" i="18"/>
  <c r="T857" i="18"/>
  <c r="U857" i="18"/>
  <c r="Y857" i="18"/>
  <c r="W857" i="18"/>
  <c r="X857" i="18"/>
  <c r="T858" i="18"/>
  <c r="U858" i="18"/>
  <c r="Y858" i="18"/>
  <c r="W858" i="18"/>
  <c r="X858" i="18"/>
  <c r="U124" i="18"/>
  <c r="Y124" i="18"/>
  <c r="W124" i="18"/>
  <c r="X124" i="18"/>
  <c r="U125" i="18"/>
  <c r="Y125" i="18"/>
  <c r="W125" i="18"/>
  <c r="X125" i="18"/>
  <c r="U126" i="18"/>
  <c r="Y126" i="18"/>
  <c r="W126" i="18"/>
  <c r="X126" i="18"/>
  <c r="U127" i="18"/>
  <c r="Y127" i="18"/>
  <c r="W127" i="18"/>
  <c r="X127" i="18"/>
  <c r="U128" i="18"/>
  <c r="Y128" i="18"/>
  <c r="W128" i="18"/>
  <c r="X128" i="18"/>
  <c r="U130" i="18"/>
  <c r="Y130" i="18"/>
  <c r="W130" i="18"/>
  <c r="X130" i="18"/>
  <c r="U131" i="18"/>
  <c r="Y131" i="18"/>
  <c r="W131" i="18"/>
  <c r="X131" i="18"/>
  <c r="U133" i="18"/>
  <c r="Y133" i="18"/>
  <c r="W133" i="18"/>
  <c r="X133" i="18"/>
  <c r="U134" i="18"/>
  <c r="Y134" i="18"/>
  <c r="W134" i="18"/>
  <c r="X134" i="18"/>
  <c r="U135" i="18"/>
  <c r="Y135" i="18"/>
  <c r="W135" i="18"/>
  <c r="X135" i="18"/>
  <c r="U136" i="18"/>
  <c r="Y136" i="18"/>
  <c r="W136" i="18"/>
  <c r="X136" i="18"/>
  <c r="T85" i="18"/>
  <c r="U85" i="18"/>
  <c r="Y85" i="18"/>
  <c r="W85" i="18"/>
  <c r="X85" i="18"/>
  <c r="T86" i="18"/>
  <c r="U86" i="18"/>
  <c r="Y86" i="18"/>
  <c r="W86" i="18"/>
  <c r="X86" i="18"/>
  <c r="T87" i="18"/>
  <c r="U87" i="18"/>
  <c r="Y87" i="18"/>
  <c r="W87" i="18"/>
  <c r="X87" i="18"/>
  <c r="T88" i="18"/>
  <c r="U88" i="18"/>
  <c r="Y88" i="18"/>
  <c r="W88" i="18"/>
  <c r="X88" i="18"/>
  <c r="T89" i="18"/>
  <c r="U89" i="18"/>
  <c r="Y89" i="18"/>
  <c r="W89" i="18"/>
  <c r="X89" i="18"/>
  <c r="T90" i="18"/>
  <c r="U90" i="18"/>
  <c r="Y90" i="18"/>
  <c r="W90" i="18"/>
  <c r="X90" i="18"/>
  <c r="T91" i="18"/>
  <c r="U91" i="18"/>
  <c r="Y91" i="18"/>
  <c r="W91" i="18"/>
  <c r="X91" i="18"/>
  <c r="T92" i="18"/>
  <c r="U92" i="18"/>
  <c r="Y92" i="18"/>
  <c r="W92" i="18"/>
  <c r="X92" i="18"/>
  <c r="T93" i="18"/>
  <c r="U93" i="18"/>
  <c r="Y93" i="18"/>
  <c r="W93" i="18"/>
  <c r="X93" i="18"/>
  <c r="T94" i="18"/>
  <c r="U94" i="18"/>
  <c r="Y94" i="18"/>
  <c r="W94" i="18"/>
  <c r="X94" i="18"/>
  <c r="T95" i="18"/>
  <c r="U95" i="18"/>
  <c r="Y95" i="18"/>
  <c r="W95" i="18"/>
  <c r="X95" i="18"/>
  <c r="T96" i="18"/>
  <c r="U96" i="18"/>
  <c r="Y96" i="18"/>
  <c r="W96" i="18"/>
  <c r="X96" i="18"/>
  <c r="T97" i="18"/>
  <c r="U97" i="18"/>
  <c r="Y97" i="18"/>
  <c r="W97" i="18"/>
  <c r="X97" i="18"/>
  <c r="T98" i="18"/>
  <c r="U98" i="18"/>
  <c r="Y98" i="18"/>
  <c r="W98" i="18"/>
  <c r="X98" i="18"/>
  <c r="T99" i="18"/>
  <c r="U99" i="18"/>
  <c r="Y99" i="18"/>
  <c r="W99" i="18"/>
  <c r="X99" i="18"/>
  <c r="T100" i="18"/>
  <c r="U100" i="18"/>
  <c r="Y100" i="18"/>
  <c r="W100" i="18"/>
  <c r="X100" i="18"/>
  <c r="T101" i="18"/>
  <c r="U101" i="18"/>
  <c r="Y101" i="18"/>
  <c r="W101" i="18"/>
  <c r="X101" i="18"/>
  <c r="T102" i="18"/>
  <c r="U102" i="18"/>
  <c r="Y102" i="18"/>
  <c r="W102" i="18"/>
  <c r="X102" i="18"/>
  <c r="T103" i="18"/>
  <c r="U103" i="18"/>
  <c r="Y103" i="18"/>
  <c r="W103" i="18"/>
  <c r="X103" i="18"/>
  <c r="T104" i="18"/>
  <c r="U104" i="18"/>
  <c r="Y104" i="18"/>
  <c r="W104" i="18"/>
  <c r="X104" i="18"/>
  <c r="T105" i="18"/>
  <c r="U105" i="18"/>
  <c r="Y105" i="18"/>
  <c r="W105" i="18"/>
  <c r="X105" i="18"/>
  <c r="T106" i="18"/>
  <c r="U106" i="18"/>
  <c r="Y106" i="18"/>
  <c r="W106" i="18"/>
  <c r="X106" i="18"/>
  <c r="T107" i="18"/>
  <c r="U107" i="18"/>
  <c r="Y107" i="18"/>
  <c r="W107" i="18"/>
  <c r="X107" i="18"/>
  <c r="T108" i="18"/>
  <c r="U108" i="18"/>
  <c r="Y108" i="18"/>
  <c r="W108" i="18"/>
  <c r="X108" i="18"/>
  <c r="T109" i="18"/>
  <c r="U109" i="18"/>
  <c r="Y109" i="18"/>
  <c r="W109" i="18"/>
  <c r="X109" i="18"/>
  <c r="T110" i="18"/>
  <c r="U110" i="18"/>
  <c r="Y110" i="18"/>
  <c r="W110" i="18"/>
  <c r="X110" i="18"/>
  <c r="T111" i="18"/>
  <c r="U111" i="18"/>
  <c r="Y111" i="18"/>
  <c r="W111" i="18"/>
  <c r="X111" i="18"/>
  <c r="T112" i="18"/>
  <c r="U112" i="18"/>
  <c r="Y112" i="18"/>
  <c r="W112" i="18"/>
  <c r="X112" i="18"/>
  <c r="T113" i="18"/>
  <c r="U113" i="18"/>
  <c r="Y113" i="18"/>
  <c r="W113" i="18"/>
  <c r="X113" i="18"/>
  <c r="T137" i="18"/>
  <c r="U137" i="18"/>
  <c r="Y137" i="18"/>
  <c r="W137" i="18"/>
  <c r="X137" i="18"/>
  <c r="T139" i="18"/>
  <c r="U139" i="18"/>
  <c r="Y139" i="18"/>
  <c r="W139" i="18"/>
  <c r="X139" i="18"/>
  <c r="T140" i="18"/>
  <c r="U140" i="18"/>
  <c r="Y140" i="18"/>
  <c r="W140" i="18"/>
  <c r="X140" i="18"/>
  <c r="T143" i="18"/>
  <c r="U143" i="18"/>
  <c r="Y143" i="18"/>
  <c r="W143" i="18"/>
  <c r="X143" i="18"/>
  <c r="T144" i="18"/>
  <c r="U144" i="18"/>
  <c r="Y144" i="18"/>
  <c r="W144" i="18"/>
  <c r="X144" i="18"/>
  <c r="T147" i="18"/>
  <c r="U147" i="18"/>
  <c r="Y147" i="18"/>
  <c r="W147" i="18"/>
  <c r="X147" i="18"/>
  <c r="T148" i="18"/>
  <c r="U148" i="18"/>
  <c r="Y148" i="18"/>
  <c r="W148" i="18"/>
  <c r="X148" i="18"/>
  <c r="T149" i="18"/>
  <c r="U149" i="18"/>
  <c r="Y149" i="18"/>
  <c r="W149" i="18"/>
  <c r="X149" i="18"/>
  <c r="T859" i="18"/>
  <c r="U859" i="18"/>
  <c r="Y859" i="18"/>
  <c r="W859" i="18"/>
  <c r="X859" i="18"/>
  <c r="T860" i="18"/>
  <c r="U860" i="18"/>
  <c r="Y860" i="18"/>
  <c r="W860" i="18"/>
  <c r="X860" i="18"/>
  <c r="T861" i="18"/>
  <c r="U861" i="18"/>
  <c r="Y861" i="18"/>
  <c r="W861" i="18"/>
  <c r="X861" i="18"/>
  <c r="T862" i="18"/>
  <c r="U862" i="18"/>
  <c r="Y862" i="18"/>
  <c r="W862" i="18"/>
  <c r="X862" i="18"/>
  <c r="T863" i="18"/>
  <c r="U863" i="18"/>
  <c r="Y863" i="18"/>
  <c r="W863" i="18"/>
  <c r="X863" i="18"/>
  <c r="T864" i="18"/>
  <c r="U864" i="18"/>
  <c r="Y864" i="18"/>
  <c r="W864" i="18"/>
  <c r="X864" i="18"/>
  <c r="T865" i="18"/>
  <c r="U865" i="18"/>
  <c r="Y865" i="18"/>
  <c r="W865" i="18"/>
  <c r="X865" i="18"/>
  <c r="T866" i="18"/>
  <c r="U866" i="18"/>
  <c r="Y866" i="18"/>
  <c r="W866" i="18"/>
  <c r="X866" i="18"/>
  <c r="T867" i="18"/>
  <c r="U867" i="18"/>
  <c r="Y867" i="18"/>
  <c r="W867" i="18"/>
  <c r="X867" i="18"/>
  <c r="T868" i="18"/>
  <c r="U868" i="18"/>
  <c r="Y868" i="18"/>
  <c r="W868" i="18"/>
  <c r="X868" i="18"/>
  <c r="T869" i="18"/>
  <c r="U869" i="18"/>
  <c r="Y869" i="18"/>
  <c r="W869" i="18"/>
  <c r="X869" i="18"/>
  <c r="T870" i="18"/>
  <c r="U870" i="18"/>
  <c r="Y870" i="18"/>
  <c r="W870" i="18"/>
  <c r="X870" i="18"/>
  <c r="T871" i="18"/>
  <c r="U871" i="18"/>
  <c r="Y871" i="18"/>
  <c r="W871" i="18"/>
  <c r="X871" i="18"/>
  <c r="T872" i="18"/>
  <c r="U872" i="18"/>
  <c r="Y872" i="18"/>
  <c r="W872" i="18"/>
  <c r="X872" i="18"/>
  <c r="T873" i="18"/>
  <c r="U873" i="18"/>
  <c r="Y873" i="18"/>
  <c r="W873" i="18"/>
  <c r="X873" i="18"/>
  <c r="T874" i="18"/>
  <c r="U874" i="18"/>
  <c r="Y874" i="18"/>
  <c r="W874" i="18"/>
  <c r="X874" i="18"/>
  <c r="T875" i="18"/>
  <c r="U875" i="18"/>
  <c r="Y875" i="18"/>
  <c r="W875" i="18"/>
  <c r="X875" i="18"/>
  <c r="T876" i="18"/>
  <c r="U876" i="18"/>
  <c r="Y876" i="18"/>
  <c r="W876" i="18"/>
  <c r="X876" i="18"/>
  <c r="T877" i="18"/>
  <c r="U877" i="18"/>
  <c r="Y877" i="18"/>
  <c r="W877" i="18"/>
  <c r="X877" i="18"/>
  <c r="T878" i="18"/>
  <c r="U878" i="18"/>
  <c r="Y878" i="18"/>
  <c r="W878" i="18"/>
  <c r="X878" i="18"/>
  <c r="T879" i="18"/>
  <c r="U879" i="18"/>
  <c r="Y879" i="18"/>
  <c r="W879" i="18"/>
  <c r="X879" i="18"/>
  <c r="T880" i="18"/>
  <c r="U880" i="18"/>
  <c r="Y880" i="18"/>
  <c r="W880" i="18"/>
  <c r="X880" i="18"/>
  <c r="T881" i="18"/>
  <c r="U881" i="18"/>
  <c r="Y881" i="18"/>
  <c r="W881" i="18"/>
  <c r="X881" i="18"/>
  <c r="T882" i="18"/>
  <c r="U882" i="18"/>
  <c r="Y882" i="18"/>
  <c r="W882" i="18"/>
  <c r="X882" i="18"/>
  <c r="T883" i="18"/>
  <c r="U883" i="18"/>
  <c r="Y883" i="18"/>
  <c r="W883" i="18"/>
  <c r="X883" i="18"/>
  <c r="T884" i="18"/>
  <c r="U884" i="18"/>
  <c r="Y884" i="18"/>
  <c r="W884" i="18"/>
  <c r="X884" i="18"/>
  <c r="T885" i="18"/>
  <c r="U885" i="18"/>
  <c r="Y885" i="18"/>
  <c r="W885" i="18"/>
  <c r="X885" i="18"/>
  <c r="T886" i="18"/>
  <c r="U886" i="18"/>
  <c r="Y886" i="18"/>
  <c r="W886" i="18"/>
  <c r="X886" i="18"/>
  <c r="T887" i="18"/>
  <c r="U887" i="18"/>
  <c r="Y887" i="18"/>
  <c r="W887" i="18"/>
  <c r="X887" i="18"/>
  <c r="T888" i="18"/>
  <c r="U888" i="18"/>
  <c r="Y888" i="18"/>
  <c r="W888" i="18"/>
  <c r="X888" i="18"/>
  <c r="T889" i="18"/>
  <c r="U889" i="18"/>
  <c r="Y889" i="18"/>
  <c r="W889" i="18"/>
  <c r="X889" i="18"/>
  <c r="T890" i="18"/>
  <c r="U890" i="18"/>
  <c r="Y890" i="18"/>
  <c r="W890" i="18"/>
  <c r="X890" i="18"/>
  <c r="T891" i="18"/>
  <c r="U891" i="18"/>
  <c r="Y891" i="18"/>
  <c r="W891" i="18"/>
  <c r="X891" i="18"/>
  <c r="T892" i="18"/>
  <c r="U892" i="18"/>
  <c r="Y892" i="18"/>
  <c r="W892" i="18"/>
  <c r="X892" i="18"/>
  <c r="T893" i="18"/>
  <c r="U893" i="18"/>
  <c r="Y893" i="18"/>
  <c r="W893" i="18"/>
  <c r="X893" i="18"/>
  <c r="T894" i="18"/>
  <c r="U894" i="18"/>
  <c r="Y894" i="18"/>
  <c r="W894" i="18"/>
  <c r="X894" i="18"/>
  <c r="T895" i="18"/>
  <c r="U895" i="18"/>
  <c r="Y895" i="18"/>
  <c r="W895" i="18"/>
  <c r="X895" i="18"/>
  <c r="T896" i="18"/>
  <c r="U896" i="18"/>
  <c r="Y896" i="18"/>
  <c r="W896" i="18"/>
  <c r="X896" i="18"/>
  <c r="T897" i="18"/>
  <c r="U897" i="18"/>
  <c r="Y897" i="18"/>
  <c r="W897" i="18"/>
  <c r="X897" i="18"/>
  <c r="T898" i="18"/>
  <c r="U898" i="18"/>
  <c r="Y898" i="18"/>
  <c r="W898" i="18"/>
  <c r="X898" i="18"/>
  <c r="T899" i="18"/>
  <c r="U899" i="18"/>
  <c r="Y899" i="18"/>
  <c r="W899" i="18"/>
  <c r="X899" i="18"/>
  <c r="T900" i="18"/>
  <c r="U900" i="18"/>
  <c r="Y900" i="18"/>
  <c r="W900" i="18"/>
  <c r="X900" i="18"/>
  <c r="T901" i="18"/>
  <c r="U901" i="18"/>
  <c r="Y901" i="18"/>
  <c r="W901" i="18"/>
  <c r="X901" i="18"/>
  <c r="T902" i="18"/>
  <c r="U902" i="18"/>
  <c r="Y902" i="18"/>
  <c r="W902" i="18"/>
  <c r="X902" i="18"/>
  <c r="T903" i="18"/>
  <c r="U903" i="18"/>
  <c r="Y903" i="18"/>
  <c r="W903" i="18"/>
  <c r="X903" i="18"/>
  <c r="T904" i="18"/>
  <c r="U904" i="18"/>
  <c r="Y904" i="18"/>
  <c r="W904" i="18"/>
  <c r="X904" i="18"/>
  <c r="T906" i="18"/>
  <c r="U906" i="18"/>
  <c r="Y906" i="18"/>
  <c r="W906" i="18"/>
  <c r="X906" i="18"/>
  <c r="T907" i="18"/>
  <c r="U907" i="18"/>
  <c r="Y907" i="18"/>
  <c r="W907" i="18"/>
  <c r="X907" i="18"/>
  <c r="T910" i="18"/>
  <c r="U910" i="18"/>
  <c r="Y910" i="18"/>
  <c r="W910" i="18"/>
  <c r="X910" i="18"/>
  <c r="T911" i="18"/>
  <c r="U911" i="18"/>
  <c r="Y911" i="18"/>
  <c r="W911" i="18"/>
  <c r="X911" i="18"/>
  <c r="T914" i="18"/>
  <c r="U914" i="18"/>
  <c r="Y914" i="18"/>
  <c r="W914" i="18"/>
  <c r="X914" i="18"/>
  <c r="T915" i="18"/>
  <c r="U915" i="18"/>
  <c r="Y915" i="18"/>
  <c r="W915" i="18"/>
  <c r="X915" i="18"/>
  <c r="T920" i="18"/>
  <c r="U920" i="18"/>
  <c r="Y920" i="18"/>
  <c r="W920" i="18"/>
  <c r="X920" i="18"/>
  <c r="T921" i="18"/>
  <c r="U921" i="18"/>
  <c r="Y921" i="18"/>
  <c r="W921" i="18"/>
  <c r="X921" i="18"/>
  <c r="T922" i="18"/>
  <c r="U922" i="18"/>
  <c r="Y922" i="18"/>
  <c r="W922" i="18"/>
  <c r="X922" i="18"/>
  <c r="T923" i="18"/>
  <c r="U923" i="18"/>
  <c r="Y923" i="18"/>
  <c r="W923" i="18"/>
  <c r="X923" i="18"/>
  <c r="T924" i="18"/>
  <c r="U924" i="18"/>
  <c r="Y924" i="18"/>
  <c r="W924" i="18"/>
  <c r="X924" i="18"/>
  <c r="T925" i="18"/>
  <c r="U925" i="18"/>
  <c r="Y925" i="18"/>
  <c r="W925" i="18"/>
  <c r="X925" i="18"/>
  <c r="T926" i="18"/>
  <c r="U926" i="18"/>
  <c r="Y926" i="18"/>
  <c r="W926" i="18"/>
  <c r="X926" i="18"/>
  <c r="T927" i="18"/>
  <c r="U927" i="18"/>
  <c r="Y927" i="18"/>
  <c r="W927" i="18"/>
  <c r="X927" i="18"/>
  <c r="T928" i="18"/>
  <c r="U928" i="18"/>
  <c r="Y928" i="18"/>
  <c r="W928" i="18"/>
  <c r="X928" i="18"/>
  <c r="T929" i="18"/>
  <c r="U929" i="18"/>
  <c r="Y929" i="18"/>
  <c r="W929" i="18"/>
  <c r="X929" i="18"/>
  <c r="T930" i="18"/>
  <c r="U930" i="18"/>
  <c r="Y930" i="18"/>
  <c r="W930" i="18"/>
  <c r="X930" i="18"/>
  <c r="T931" i="18"/>
  <c r="U931" i="18"/>
  <c r="Y931" i="18"/>
  <c r="W931" i="18"/>
  <c r="X931" i="18"/>
  <c r="T932" i="18"/>
  <c r="U932" i="18"/>
  <c r="Y932" i="18"/>
  <c r="W932" i="18"/>
  <c r="X932" i="18"/>
  <c r="T933" i="18"/>
  <c r="U933" i="18"/>
  <c r="Y933" i="18"/>
  <c r="W933" i="18"/>
  <c r="X933" i="18"/>
  <c r="T934" i="18"/>
  <c r="U934" i="18"/>
  <c r="Y934" i="18"/>
  <c r="W934" i="18"/>
  <c r="X934" i="18"/>
  <c r="T935" i="18"/>
  <c r="U935" i="18"/>
  <c r="Y935" i="18"/>
  <c r="W935" i="18"/>
  <c r="X935" i="18"/>
  <c r="T936" i="18"/>
  <c r="U936" i="18"/>
  <c r="Y936" i="18"/>
  <c r="W936" i="18"/>
  <c r="X936" i="18"/>
  <c r="T937" i="18"/>
  <c r="U937" i="18"/>
  <c r="Y937" i="18"/>
  <c r="W937" i="18"/>
  <c r="X937" i="18"/>
  <c r="T938" i="18"/>
  <c r="U938" i="18"/>
  <c r="Y938" i="18"/>
  <c r="W938" i="18"/>
  <c r="X938" i="18"/>
  <c r="T939" i="18"/>
  <c r="U939" i="18"/>
  <c r="Y939" i="18"/>
  <c r="W939" i="18"/>
  <c r="X939" i="18"/>
  <c r="T940" i="18"/>
  <c r="U940" i="18"/>
  <c r="Y940" i="18"/>
  <c r="W940" i="18"/>
  <c r="X940" i="18"/>
  <c r="T941" i="18"/>
  <c r="U941" i="18"/>
  <c r="Y941" i="18"/>
  <c r="W941" i="18"/>
  <c r="X941" i="18"/>
  <c r="T942" i="18"/>
  <c r="U942" i="18"/>
  <c r="Y942" i="18"/>
  <c r="W942" i="18"/>
  <c r="X942" i="18"/>
  <c r="T943" i="18"/>
  <c r="U943" i="18"/>
  <c r="Y943" i="18"/>
  <c r="W943" i="18"/>
  <c r="X943" i="18"/>
  <c r="T944" i="18"/>
  <c r="U944" i="18"/>
  <c r="Y944" i="18"/>
  <c r="W944" i="18"/>
  <c r="X944" i="18"/>
  <c r="T945" i="18"/>
  <c r="U945" i="18"/>
  <c r="Y945" i="18"/>
  <c r="W945" i="18"/>
  <c r="X945" i="18"/>
  <c r="T946" i="18"/>
  <c r="U946" i="18"/>
  <c r="Y946" i="18"/>
  <c r="W946" i="18"/>
  <c r="X946" i="18"/>
  <c r="T947" i="18"/>
  <c r="U947" i="18"/>
  <c r="Y947" i="18"/>
  <c r="W947" i="18"/>
  <c r="X947" i="18"/>
  <c r="T948" i="18"/>
  <c r="U948" i="18"/>
  <c r="Y948" i="18"/>
  <c r="W948" i="18"/>
  <c r="X948" i="18"/>
  <c r="T949" i="18"/>
  <c r="U949" i="18"/>
  <c r="Y949" i="18"/>
  <c r="W949" i="18"/>
  <c r="X949" i="18"/>
  <c r="T950" i="18"/>
  <c r="U950" i="18"/>
  <c r="Y950" i="18"/>
  <c r="W950" i="18"/>
  <c r="X950" i="18"/>
  <c r="T951" i="18"/>
  <c r="U951" i="18"/>
  <c r="Y951" i="18"/>
  <c r="W951" i="18"/>
  <c r="X951" i="18"/>
  <c r="T952" i="18"/>
  <c r="U952" i="18"/>
  <c r="Y952" i="18"/>
  <c r="W952" i="18"/>
  <c r="X952" i="18"/>
  <c r="T953" i="18"/>
  <c r="U953" i="18"/>
  <c r="Y953" i="18"/>
  <c r="W953" i="18"/>
  <c r="X953" i="18"/>
  <c r="T954" i="18"/>
  <c r="U954" i="18"/>
  <c r="Y954" i="18"/>
  <c r="W954" i="18"/>
  <c r="X954" i="18"/>
  <c r="T955" i="18"/>
  <c r="U955" i="18"/>
  <c r="Y955" i="18"/>
  <c r="W955" i="18"/>
  <c r="X955" i="18"/>
  <c r="T956" i="18"/>
  <c r="U956" i="18"/>
  <c r="Y956" i="18"/>
  <c r="W956" i="18"/>
  <c r="X956" i="18"/>
  <c r="T957" i="18"/>
  <c r="U957" i="18"/>
  <c r="Y957" i="18"/>
  <c r="W957" i="18"/>
  <c r="X957" i="18"/>
  <c r="T958" i="18"/>
  <c r="U958" i="18"/>
  <c r="Y958" i="18"/>
  <c r="W958" i="18"/>
  <c r="X958" i="18"/>
  <c r="T959" i="18"/>
  <c r="U959" i="18"/>
  <c r="Y959" i="18"/>
  <c r="W959" i="18"/>
  <c r="X959" i="18"/>
  <c r="T960" i="18"/>
  <c r="U960" i="18"/>
  <c r="Y960" i="18"/>
  <c r="W960" i="18"/>
  <c r="X960" i="18"/>
  <c r="T961" i="18"/>
  <c r="U961" i="18"/>
  <c r="Y961" i="18"/>
  <c r="W961" i="18"/>
  <c r="X961" i="18"/>
  <c r="T962" i="18"/>
  <c r="U962" i="18"/>
  <c r="Y962" i="18"/>
  <c r="W962" i="18"/>
  <c r="X962" i="18"/>
  <c r="T963" i="18"/>
  <c r="U963" i="18"/>
  <c r="Y963" i="18"/>
  <c r="W963" i="18"/>
  <c r="X963" i="18"/>
  <c r="T964" i="18"/>
  <c r="U964" i="18"/>
  <c r="Y964" i="18"/>
  <c r="W964" i="18"/>
  <c r="X964" i="18"/>
  <c r="T965" i="18"/>
  <c r="U965" i="18"/>
  <c r="Y965" i="18"/>
  <c r="W965" i="18"/>
  <c r="X965" i="18"/>
  <c r="T966" i="18"/>
  <c r="U966" i="18"/>
  <c r="Y966" i="18"/>
  <c r="W966" i="18"/>
  <c r="X966" i="18"/>
  <c r="T968" i="18"/>
  <c r="U968" i="18"/>
  <c r="Y968" i="18"/>
  <c r="W968" i="18"/>
  <c r="X968" i="18"/>
  <c r="T969" i="18"/>
  <c r="U969" i="18"/>
  <c r="Y969" i="18"/>
  <c r="W969" i="18"/>
  <c r="X969" i="18"/>
  <c r="T972" i="18"/>
  <c r="U972" i="18"/>
  <c r="Y972" i="18"/>
  <c r="W972" i="18"/>
  <c r="X972" i="18"/>
  <c r="T973" i="18"/>
  <c r="U973" i="18"/>
  <c r="Y973" i="18"/>
  <c r="W973" i="18"/>
  <c r="X973" i="18"/>
  <c r="T976" i="18"/>
  <c r="U976" i="18"/>
  <c r="Y976" i="18"/>
  <c r="W976" i="18"/>
  <c r="X976" i="18"/>
  <c r="T977" i="18"/>
  <c r="U977" i="18"/>
  <c r="Y977" i="18"/>
  <c r="W977" i="18"/>
  <c r="X977" i="18"/>
  <c r="T978" i="18"/>
  <c r="U978" i="18"/>
  <c r="Y978" i="18"/>
  <c r="W978" i="18"/>
  <c r="X978" i="18"/>
  <c r="T979" i="18"/>
  <c r="U979" i="18"/>
  <c r="Y979" i="18"/>
  <c r="W979" i="18"/>
  <c r="X979" i="18"/>
  <c r="T981" i="18"/>
  <c r="U981" i="18"/>
  <c r="Y981" i="18"/>
  <c r="W981" i="18"/>
  <c r="X981" i="18"/>
  <c r="T377" i="18"/>
  <c r="U377" i="18"/>
  <c r="Y377" i="18"/>
  <c r="W377" i="18"/>
  <c r="X377" i="18"/>
  <c r="T378" i="18"/>
  <c r="U378" i="18"/>
  <c r="Y378" i="18"/>
  <c r="W378" i="18"/>
  <c r="X378" i="18"/>
  <c r="T379" i="18"/>
  <c r="U379" i="18"/>
  <c r="Y379" i="18"/>
  <c r="W379" i="18"/>
  <c r="X379" i="18"/>
  <c r="T380" i="18"/>
  <c r="U380" i="18"/>
  <c r="Y380" i="18"/>
  <c r="W380" i="18"/>
  <c r="X380" i="18"/>
  <c r="T383" i="18"/>
  <c r="U383" i="18"/>
  <c r="Y383" i="18"/>
  <c r="W383" i="18"/>
  <c r="X383" i="18"/>
  <c r="T384" i="18"/>
  <c r="U384" i="18"/>
  <c r="Y384" i="18"/>
  <c r="W384" i="18"/>
  <c r="X384" i="18"/>
  <c r="T386" i="18"/>
  <c r="U386" i="18"/>
  <c r="Y386" i="18"/>
  <c r="W386" i="18"/>
  <c r="X386" i="18"/>
  <c r="T387" i="18"/>
  <c r="U387" i="18"/>
  <c r="Y387" i="18"/>
  <c r="W387" i="18"/>
  <c r="X387" i="18"/>
  <c r="T388" i="18"/>
  <c r="U388" i="18"/>
  <c r="Y388" i="18"/>
  <c r="W388" i="18"/>
  <c r="X388" i="18"/>
  <c r="T389" i="18"/>
  <c r="U389" i="18"/>
  <c r="Y389" i="18"/>
  <c r="W389" i="18"/>
  <c r="X389" i="18"/>
  <c r="T390" i="18"/>
  <c r="U390" i="18"/>
  <c r="Y390" i="18"/>
  <c r="W390" i="18"/>
  <c r="X390" i="18"/>
  <c r="T391" i="18"/>
  <c r="U391" i="18"/>
  <c r="Y391" i="18"/>
  <c r="W391" i="18"/>
  <c r="X391" i="18"/>
  <c r="T392" i="18"/>
  <c r="U392" i="18"/>
  <c r="Y392" i="18"/>
  <c r="W392" i="18"/>
  <c r="X392" i="18"/>
  <c r="T393" i="18"/>
  <c r="U393" i="18"/>
  <c r="Y393" i="18"/>
  <c r="W393" i="18"/>
  <c r="X393" i="18"/>
  <c r="T394" i="18"/>
  <c r="U394" i="18"/>
  <c r="Y394" i="18"/>
  <c r="W394" i="18"/>
  <c r="X394" i="18"/>
  <c r="T396" i="18"/>
  <c r="U396" i="18"/>
  <c r="Y396" i="18"/>
  <c r="W396" i="18"/>
  <c r="X396" i="18"/>
  <c r="T397" i="18"/>
  <c r="U397" i="18"/>
  <c r="Y397" i="18"/>
  <c r="W397" i="18"/>
  <c r="X397" i="18"/>
  <c r="T398" i="18"/>
  <c r="U398" i="18"/>
  <c r="Y398" i="18"/>
  <c r="W398" i="18"/>
  <c r="X398" i="18"/>
  <c r="T399" i="18"/>
  <c r="U399" i="18"/>
  <c r="Y399" i="18"/>
  <c r="W399" i="18"/>
  <c r="X399" i="18"/>
  <c r="T400" i="18"/>
  <c r="U400" i="18"/>
  <c r="Y400" i="18"/>
  <c r="W400" i="18"/>
  <c r="X400" i="18"/>
  <c r="T401" i="18"/>
  <c r="U401" i="18"/>
  <c r="Y401" i="18"/>
  <c r="W401" i="18"/>
  <c r="X401" i="18"/>
  <c r="T403" i="18"/>
  <c r="U403" i="18"/>
  <c r="Y403" i="18"/>
  <c r="W403" i="18"/>
  <c r="X403" i="18"/>
  <c r="T404" i="18"/>
  <c r="U404" i="18"/>
  <c r="Y404" i="18"/>
  <c r="W404" i="18"/>
  <c r="X404" i="18"/>
  <c r="T405" i="18"/>
  <c r="U405" i="18"/>
  <c r="Y405" i="18"/>
  <c r="W405" i="18"/>
  <c r="X405" i="18"/>
  <c r="T982" i="18"/>
  <c r="U982" i="18"/>
  <c r="Y982" i="18"/>
  <c r="W982" i="18"/>
  <c r="X982" i="18"/>
  <c r="T983" i="18"/>
  <c r="U983" i="18"/>
  <c r="Y983" i="18"/>
  <c r="W983" i="18"/>
  <c r="X983" i="18"/>
  <c r="T984" i="18"/>
  <c r="U984" i="18"/>
  <c r="Y984" i="18"/>
  <c r="W984" i="18"/>
  <c r="X984" i="18"/>
  <c r="T985" i="18"/>
  <c r="U985" i="18"/>
  <c r="Y985" i="18"/>
  <c r="W985" i="18"/>
  <c r="X985" i="18"/>
  <c r="T986" i="18"/>
  <c r="U986" i="18"/>
  <c r="Y986" i="18"/>
  <c r="W986" i="18"/>
  <c r="X986" i="18"/>
  <c r="T987" i="18"/>
  <c r="U987" i="18"/>
  <c r="Y987" i="18"/>
  <c r="W987" i="18"/>
  <c r="X987" i="18"/>
  <c r="T988" i="18"/>
  <c r="U988" i="18"/>
  <c r="Y988" i="18"/>
  <c r="W988" i="18"/>
  <c r="X988" i="18"/>
  <c r="T989" i="18"/>
  <c r="U989" i="18"/>
  <c r="Y989" i="18"/>
  <c r="W989" i="18"/>
  <c r="X989" i="18"/>
  <c r="T990" i="18"/>
  <c r="U990" i="18"/>
  <c r="Y990" i="18"/>
  <c r="W990" i="18"/>
  <c r="X990" i="18"/>
  <c r="T991" i="18"/>
  <c r="U991" i="18"/>
  <c r="Y991" i="18"/>
  <c r="W991" i="18"/>
  <c r="X991" i="18"/>
  <c r="T992" i="18"/>
  <c r="U992" i="18"/>
  <c r="Y992" i="18"/>
  <c r="W992" i="18"/>
  <c r="X992" i="18"/>
  <c r="T993" i="18"/>
  <c r="U993" i="18"/>
  <c r="Y993" i="18"/>
  <c r="W993" i="18"/>
  <c r="X993" i="18"/>
  <c r="T994" i="18"/>
  <c r="U994" i="18"/>
  <c r="Y994" i="18"/>
  <c r="W994" i="18"/>
  <c r="X994" i="18"/>
  <c r="T995" i="18"/>
  <c r="U995" i="18"/>
  <c r="Y995" i="18"/>
  <c r="W995" i="18"/>
  <c r="X995" i="18"/>
  <c r="T996" i="18"/>
  <c r="U996" i="18"/>
  <c r="Y996" i="18"/>
  <c r="W996" i="18"/>
  <c r="X996" i="18"/>
  <c r="T997" i="18"/>
  <c r="U997" i="18"/>
  <c r="Y997" i="18"/>
  <c r="W997" i="18"/>
  <c r="X997" i="18"/>
  <c r="T998" i="18"/>
  <c r="U998" i="18"/>
  <c r="Y998" i="18"/>
  <c r="W998" i="18"/>
  <c r="X998" i="18"/>
  <c r="T999" i="18"/>
  <c r="U999" i="18"/>
  <c r="Y999" i="18"/>
  <c r="W999" i="18"/>
  <c r="X999" i="18"/>
  <c r="T1000" i="18"/>
  <c r="U1000" i="18"/>
  <c r="Y1000" i="18"/>
  <c r="W1000" i="18"/>
  <c r="X1000" i="18"/>
  <c r="T1001" i="18"/>
  <c r="U1001" i="18"/>
  <c r="Y1001" i="18"/>
  <c r="W1001" i="18"/>
  <c r="X1001" i="18"/>
  <c r="T475" i="18"/>
  <c r="U475" i="18"/>
  <c r="Y475" i="18"/>
  <c r="W475" i="18"/>
  <c r="X475" i="18"/>
  <c r="T477" i="18"/>
  <c r="U477" i="18"/>
  <c r="Y477" i="18"/>
  <c r="W477" i="18"/>
  <c r="X477" i="18"/>
  <c r="T478" i="18"/>
  <c r="U478" i="18"/>
  <c r="Y478" i="18"/>
  <c r="W478" i="18"/>
  <c r="X478" i="18"/>
  <c r="T479" i="18"/>
  <c r="U479" i="18"/>
  <c r="Y479" i="18"/>
  <c r="W479" i="18"/>
  <c r="X479" i="18"/>
  <c r="T480" i="18"/>
  <c r="U480" i="18"/>
  <c r="Y480" i="18"/>
  <c r="W480" i="18"/>
  <c r="X480" i="18"/>
  <c r="T481" i="18"/>
  <c r="U481" i="18"/>
  <c r="Y481" i="18"/>
  <c r="W481" i="18"/>
  <c r="X481" i="18"/>
  <c r="T482" i="18"/>
  <c r="U482" i="18"/>
  <c r="Y482" i="18"/>
  <c r="W482" i="18"/>
  <c r="X482" i="18"/>
  <c r="T483" i="18"/>
  <c r="U483" i="18"/>
  <c r="Y483" i="18"/>
  <c r="W483" i="18"/>
  <c r="X483" i="18"/>
  <c r="T484" i="18"/>
  <c r="U484" i="18"/>
  <c r="Y484" i="18"/>
  <c r="W484" i="18"/>
  <c r="X484" i="18"/>
  <c r="T485" i="18"/>
  <c r="U485" i="18"/>
  <c r="Y485" i="18"/>
  <c r="W485" i="18"/>
  <c r="X485" i="18"/>
  <c r="T486" i="18"/>
  <c r="U486" i="18"/>
  <c r="Y486" i="18"/>
  <c r="W486" i="18"/>
  <c r="X486" i="18"/>
  <c r="T487" i="18"/>
  <c r="U487" i="18"/>
  <c r="Y487" i="18"/>
  <c r="W487" i="18"/>
  <c r="X487" i="18"/>
  <c r="T488" i="18"/>
  <c r="U488" i="18"/>
  <c r="Y488" i="18"/>
  <c r="W488" i="18"/>
  <c r="X488" i="18"/>
  <c r="T489" i="18"/>
  <c r="U489" i="18"/>
  <c r="Y489" i="18"/>
  <c r="W489" i="18"/>
  <c r="X489" i="18"/>
  <c r="T490" i="18"/>
  <c r="U490" i="18"/>
  <c r="Y490" i="18"/>
  <c r="W490" i="18"/>
  <c r="X490" i="18"/>
  <c r="T491" i="18"/>
  <c r="U491" i="18"/>
  <c r="Y491" i="18"/>
  <c r="W491" i="18"/>
  <c r="X491" i="18"/>
  <c r="T492" i="18"/>
  <c r="U492" i="18"/>
  <c r="Y492" i="18"/>
  <c r="W492" i="18"/>
  <c r="X492" i="18"/>
  <c r="T493" i="18"/>
  <c r="U493" i="18"/>
  <c r="Y493" i="18"/>
  <c r="W493" i="18"/>
  <c r="X493" i="18"/>
  <c r="T494" i="18"/>
  <c r="U494" i="18"/>
  <c r="Y494" i="18"/>
  <c r="W494" i="18"/>
  <c r="X494" i="18"/>
  <c r="U310" i="18"/>
  <c r="Y310" i="18"/>
  <c r="W310" i="18"/>
  <c r="X310" i="18"/>
  <c r="U1004" i="18"/>
  <c r="Y1004" i="18"/>
  <c r="W1004" i="18"/>
  <c r="X1004" i="18"/>
  <c r="U311" i="18"/>
  <c r="Y311" i="18"/>
  <c r="W311" i="18"/>
  <c r="X311" i="18"/>
  <c r="U312" i="18"/>
  <c r="Y312" i="18"/>
  <c r="W312" i="18"/>
  <c r="X312" i="18"/>
  <c r="U313" i="18"/>
  <c r="Y313" i="18"/>
  <c r="W313" i="18"/>
  <c r="X313" i="18"/>
  <c r="U314" i="18"/>
  <c r="Y314" i="18"/>
  <c r="W314" i="18"/>
  <c r="X314" i="18"/>
  <c r="U315" i="18"/>
  <c r="Y315" i="18"/>
  <c r="W315" i="18"/>
  <c r="X315" i="18"/>
  <c r="U316" i="18"/>
  <c r="Y316" i="18"/>
  <c r="W316" i="18"/>
  <c r="X316" i="18"/>
  <c r="U317" i="18"/>
  <c r="Y317" i="18"/>
  <c r="W317" i="18"/>
  <c r="X317" i="18"/>
  <c r="U1005" i="18"/>
  <c r="Y1005" i="18"/>
  <c r="W1005" i="18"/>
  <c r="X1005" i="18"/>
  <c r="U318" i="18"/>
  <c r="Y318" i="18"/>
  <c r="W318" i="18"/>
  <c r="X318" i="18"/>
  <c r="U319" i="18"/>
  <c r="Y319" i="18"/>
  <c r="W319" i="18"/>
  <c r="X319" i="18"/>
  <c r="U1006" i="18"/>
  <c r="Y1006" i="18"/>
  <c r="W1006" i="18"/>
  <c r="X1006" i="18"/>
  <c r="T1007" i="18"/>
  <c r="U1007" i="18"/>
  <c r="Y1007" i="18"/>
  <c r="W1007" i="18"/>
  <c r="X1007" i="18"/>
  <c r="T1008" i="18"/>
  <c r="U1008" i="18"/>
  <c r="Y1008" i="18"/>
  <c r="W1008" i="18"/>
  <c r="X1008" i="18"/>
  <c r="T1009" i="18"/>
  <c r="U1009" i="18"/>
  <c r="Y1009" i="18"/>
  <c r="W1009" i="18"/>
  <c r="X1009" i="18"/>
  <c r="T1010" i="18"/>
  <c r="U1010" i="18"/>
  <c r="Y1010" i="18"/>
  <c r="W1010" i="18"/>
  <c r="X1010" i="18"/>
  <c r="T1011" i="18"/>
  <c r="U1011" i="18"/>
  <c r="Y1011" i="18"/>
  <c r="W1011" i="18"/>
  <c r="X1011" i="18"/>
  <c r="T1012" i="18"/>
  <c r="U1012" i="18"/>
  <c r="Y1012" i="18"/>
  <c r="W1012" i="18"/>
  <c r="X1012" i="18"/>
  <c r="T1013" i="18"/>
  <c r="U1013" i="18"/>
  <c r="Y1013" i="18"/>
  <c r="W1013" i="18"/>
  <c r="X1013" i="18"/>
  <c r="T1014" i="18"/>
  <c r="U1014" i="18"/>
  <c r="Y1014" i="18"/>
  <c r="W1014" i="18"/>
  <c r="X1014" i="18"/>
  <c r="T1015" i="18"/>
  <c r="U1015" i="18"/>
  <c r="Y1015" i="18"/>
  <c r="W1015" i="18"/>
  <c r="X1015" i="18"/>
  <c r="T1016" i="18"/>
  <c r="U1016" i="18"/>
  <c r="Y1016" i="18"/>
  <c r="W1016" i="18"/>
  <c r="X1016" i="18"/>
  <c r="T1017" i="18"/>
  <c r="U1017" i="18"/>
  <c r="Y1017" i="18"/>
  <c r="W1017" i="18"/>
  <c r="X1017" i="18"/>
  <c r="T1018" i="18"/>
  <c r="U1018" i="18"/>
  <c r="Y1018" i="18"/>
  <c r="W1018" i="18"/>
  <c r="X1018" i="18"/>
  <c r="T1019" i="18"/>
  <c r="U1019" i="18"/>
  <c r="Y1019" i="18"/>
  <c r="W1019" i="18"/>
  <c r="X1019" i="18"/>
  <c r="T1020" i="18"/>
  <c r="U1020" i="18"/>
  <c r="Y1020" i="18"/>
  <c r="W1020" i="18"/>
  <c r="X1020" i="18"/>
  <c r="T1021" i="18"/>
  <c r="U1021" i="18"/>
  <c r="Y1021" i="18"/>
  <c r="W1021" i="18"/>
  <c r="X1021" i="18"/>
  <c r="T1022" i="18"/>
  <c r="U1022" i="18"/>
  <c r="Y1022" i="18"/>
  <c r="W1022" i="18"/>
  <c r="X1022" i="18"/>
  <c r="T1023" i="18"/>
  <c r="U1023" i="18"/>
  <c r="Y1023" i="18"/>
  <c r="W1023" i="18"/>
  <c r="X1023" i="18"/>
  <c r="T1024" i="18"/>
  <c r="U1024" i="18"/>
  <c r="Y1024" i="18"/>
  <c r="W1024" i="18"/>
  <c r="X1024" i="18"/>
  <c r="T1025" i="18"/>
  <c r="U1025" i="18"/>
  <c r="Y1025" i="18"/>
  <c r="W1025" i="18"/>
  <c r="X1025" i="18"/>
  <c r="T1026" i="18"/>
  <c r="U1026" i="18"/>
  <c r="Y1026" i="18"/>
  <c r="W1026" i="18"/>
  <c r="X1026" i="18"/>
  <c r="T1027" i="18"/>
  <c r="U1027" i="18"/>
  <c r="Y1027" i="18"/>
  <c r="W1027" i="18"/>
  <c r="X1027" i="18"/>
  <c r="T1028" i="18"/>
  <c r="U1028" i="18"/>
  <c r="Y1028" i="18"/>
  <c r="W1028" i="18"/>
  <c r="X1028" i="18"/>
  <c r="T1029" i="18"/>
  <c r="U1029" i="18"/>
  <c r="Y1029" i="18"/>
  <c r="W1029" i="18"/>
  <c r="X1029" i="18"/>
  <c r="T1030" i="18"/>
  <c r="U1030" i="18"/>
  <c r="Y1030" i="18"/>
  <c r="W1030" i="18"/>
  <c r="X1030" i="18"/>
  <c r="T1031" i="18"/>
  <c r="U1031" i="18"/>
  <c r="Y1031" i="18"/>
  <c r="W1031" i="18"/>
  <c r="X1031" i="18"/>
  <c r="T1032" i="18"/>
  <c r="U1032" i="18"/>
  <c r="Y1032" i="18"/>
  <c r="W1032" i="18"/>
  <c r="X1032" i="18"/>
  <c r="T1033" i="18"/>
  <c r="U1033" i="18"/>
  <c r="Y1033" i="18"/>
  <c r="W1033" i="18"/>
  <c r="X1033" i="18"/>
  <c r="T1034" i="18"/>
  <c r="U1034" i="18"/>
  <c r="Y1034" i="18"/>
  <c r="W1034" i="18"/>
  <c r="X1034" i="18"/>
  <c r="T1035" i="18"/>
  <c r="U1035" i="18"/>
  <c r="Y1035" i="18"/>
  <c r="W1035" i="18"/>
  <c r="X1035" i="18"/>
  <c r="T1036" i="18"/>
  <c r="U1036" i="18"/>
  <c r="Y1036" i="18"/>
  <c r="W1036" i="18"/>
  <c r="X1036" i="18"/>
  <c r="T1037" i="18"/>
  <c r="U1037" i="18"/>
  <c r="Y1037" i="18"/>
  <c r="W1037" i="18"/>
  <c r="X1037" i="18"/>
  <c r="T1038" i="18"/>
  <c r="U1038" i="18"/>
  <c r="Y1038" i="18"/>
  <c r="W1038" i="18"/>
  <c r="X1038" i="18"/>
  <c r="T1039" i="18"/>
  <c r="U1039" i="18"/>
  <c r="Y1039" i="18"/>
  <c r="W1039" i="18"/>
  <c r="X1039" i="18"/>
  <c r="T1040" i="18"/>
  <c r="U1040" i="18"/>
  <c r="Y1040" i="18"/>
  <c r="W1040" i="18"/>
  <c r="X1040" i="18"/>
  <c r="T1041" i="18"/>
  <c r="U1041" i="18"/>
  <c r="Y1041" i="18"/>
  <c r="W1041" i="18"/>
  <c r="X1041" i="18"/>
  <c r="T1042" i="18"/>
  <c r="U1042" i="18"/>
  <c r="Y1042" i="18"/>
  <c r="W1042" i="18"/>
  <c r="X1042" i="18"/>
  <c r="T1043" i="18"/>
  <c r="U1043" i="18"/>
  <c r="Y1043" i="18"/>
  <c r="W1043" i="18"/>
  <c r="X1043" i="18"/>
  <c r="T1044" i="18"/>
  <c r="U1044" i="18"/>
  <c r="Y1044" i="18"/>
  <c r="W1044" i="18"/>
  <c r="X1044" i="18"/>
  <c r="T422" i="18"/>
  <c r="U422" i="18"/>
  <c r="Y422" i="18"/>
  <c r="W422" i="18"/>
  <c r="X422" i="18"/>
  <c r="T423" i="18"/>
  <c r="U423" i="18"/>
  <c r="Y423" i="18"/>
  <c r="W423" i="18"/>
  <c r="X423" i="18"/>
  <c r="T424" i="18"/>
  <c r="U424" i="18"/>
  <c r="Y424" i="18"/>
  <c r="W424" i="18"/>
  <c r="X424" i="18"/>
  <c r="T425" i="18"/>
  <c r="U425" i="18"/>
  <c r="Y425" i="18"/>
  <c r="W425" i="18"/>
  <c r="X425" i="18"/>
  <c r="T426" i="18"/>
  <c r="U426" i="18"/>
  <c r="Y426" i="18"/>
  <c r="W426" i="18"/>
  <c r="X426" i="18"/>
  <c r="T427" i="18"/>
  <c r="U427" i="18"/>
  <c r="Y427" i="18"/>
  <c r="W427" i="18"/>
  <c r="X427" i="18"/>
  <c r="T428" i="18"/>
  <c r="U428" i="18"/>
  <c r="Y428" i="18"/>
  <c r="W428" i="18"/>
  <c r="X428" i="18"/>
  <c r="T429" i="18"/>
  <c r="U429" i="18"/>
  <c r="Y429" i="18"/>
  <c r="W429" i="18"/>
  <c r="X429" i="18"/>
  <c r="T430" i="18"/>
  <c r="U430" i="18"/>
  <c r="Y430" i="18"/>
  <c r="W430" i="18"/>
  <c r="X430" i="18"/>
  <c r="T431" i="18"/>
  <c r="U431" i="18"/>
  <c r="Y431" i="18"/>
  <c r="W431" i="18"/>
  <c r="X431" i="18"/>
  <c r="T432" i="18"/>
  <c r="U432" i="18"/>
  <c r="Y432" i="18"/>
  <c r="W432" i="18"/>
  <c r="X432" i="18"/>
  <c r="T433" i="18"/>
  <c r="U433" i="18"/>
  <c r="Y433" i="18"/>
  <c r="W433" i="18"/>
  <c r="X433" i="18"/>
  <c r="T434" i="18"/>
  <c r="U434" i="18"/>
  <c r="Y434" i="18"/>
  <c r="W434" i="18"/>
  <c r="X434" i="18"/>
  <c r="T435" i="18"/>
  <c r="U435" i="18"/>
  <c r="Y435" i="18"/>
  <c r="W435" i="18"/>
  <c r="X435" i="18"/>
  <c r="T436" i="18"/>
  <c r="U436" i="18"/>
  <c r="Y436" i="18"/>
  <c r="W436" i="18"/>
  <c r="X436" i="18"/>
  <c r="T437" i="18"/>
  <c r="U437" i="18"/>
  <c r="Y437" i="18"/>
  <c r="W437" i="18"/>
  <c r="X437" i="18"/>
  <c r="T438" i="18"/>
  <c r="U438" i="18"/>
  <c r="Y438" i="18"/>
  <c r="W438" i="18"/>
  <c r="X438" i="18"/>
  <c r="T442" i="18"/>
  <c r="U442" i="18"/>
  <c r="Y442" i="18"/>
  <c r="W442" i="18"/>
  <c r="X442" i="18"/>
  <c r="T443" i="18"/>
  <c r="U443" i="18"/>
  <c r="Y443" i="18"/>
  <c r="W443" i="18"/>
  <c r="X443" i="18"/>
  <c r="T444" i="18"/>
  <c r="U444" i="18"/>
  <c r="Y444" i="18"/>
  <c r="W444" i="18"/>
  <c r="X444" i="18"/>
  <c r="T445" i="18"/>
  <c r="U445" i="18"/>
  <c r="Y445" i="18"/>
  <c r="W445" i="18"/>
  <c r="X445" i="18"/>
  <c r="T446" i="18"/>
  <c r="U446" i="18"/>
  <c r="Y446" i="18"/>
  <c r="W446" i="18"/>
  <c r="X446" i="18"/>
  <c r="T447" i="18"/>
  <c r="U447" i="18"/>
  <c r="Y447" i="18"/>
  <c r="W447" i="18"/>
  <c r="X447" i="18"/>
  <c r="T448" i="18"/>
  <c r="U448" i="18"/>
  <c r="Y448" i="18"/>
  <c r="W448" i="18"/>
  <c r="X448" i="18"/>
  <c r="T449" i="18"/>
  <c r="U449" i="18"/>
  <c r="Y449" i="18"/>
  <c r="W449" i="18"/>
  <c r="X449" i="18"/>
  <c r="T450" i="18"/>
  <c r="U450" i="18"/>
  <c r="Y450" i="18"/>
  <c r="W450" i="18"/>
  <c r="X450" i="18"/>
  <c r="T451" i="18"/>
  <c r="U451" i="18"/>
  <c r="Y451" i="18"/>
  <c r="W451" i="18"/>
  <c r="X451" i="18"/>
  <c r="T452" i="18"/>
  <c r="U452" i="18"/>
  <c r="Y452" i="18"/>
  <c r="W452" i="18"/>
  <c r="X452" i="18"/>
  <c r="T453" i="18"/>
  <c r="U453" i="18"/>
  <c r="Y453" i="18"/>
  <c r="W453" i="18"/>
  <c r="X453" i="18"/>
  <c r="T454" i="18"/>
  <c r="U454" i="18"/>
  <c r="Y454" i="18"/>
  <c r="W454" i="18"/>
  <c r="X454" i="18"/>
  <c r="T455" i="18"/>
  <c r="U455" i="18"/>
  <c r="Y455" i="18"/>
  <c r="W455" i="18"/>
  <c r="X455" i="18"/>
  <c r="T456" i="18"/>
  <c r="U456" i="18"/>
  <c r="Y456" i="18"/>
  <c r="W456" i="18"/>
  <c r="X456" i="18"/>
  <c r="T457" i="18"/>
  <c r="U457" i="18"/>
  <c r="Y457" i="18"/>
  <c r="W457" i="18"/>
  <c r="X457" i="18"/>
  <c r="T458" i="18"/>
  <c r="U458" i="18"/>
  <c r="Y458" i="18"/>
  <c r="W458" i="18"/>
  <c r="X458" i="18"/>
  <c r="T459" i="18"/>
  <c r="U459" i="18"/>
  <c r="Y459" i="18"/>
  <c r="W459" i="18"/>
  <c r="X459" i="18"/>
  <c r="T460" i="18"/>
  <c r="U460" i="18"/>
  <c r="Y460" i="18"/>
  <c r="W460" i="18"/>
  <c r="X460" i="18"/>
  <c r="T461" i="18"/>
  <c r="U461" i="18"/>
  <c r="Y461" i="18"/>
  <c r="W461" i="18"/>
  <c r="X461" i="18"/>
  <c r="T1045" i="18"/>
  <c r="U1045" i="18"/>
  <c r="Y1045" i="18"/>
  <c r="W1045" i="18"/>
  <c r="X1045" i="18"/>
  <c r="T1046" i="18"/>
  <c r="U1046" i="18"/>
  <c r="Y1046" i="18"/>
  <c r="W1046" i="18"/>
  <c r="X1046" i="18"/>
  <c r="T1047" i="18"/>
  <c r="U1047" i="18"/>
  <c r="Y1047" i="18"/>
  <c r="W1047" i="18"/>
  <c r="X1047" i="18"/>
  <c r="T1048" i="18"/>
  <c r="U1048" i="18"/>
  <c r="Y1048" i="18"/>
  <c r="W1048" i="18"/>
  <c r="X1048" i="18"/>
  <c r="T1049" i="18"/>
  <c r="U1049" i="18"/>
  <c r="Y1049" i="18"/>
  <c r="W1049" i="18"/>
  <c r="X1049" i="18"/>
  <c r="T1050" i="18"/>
  <c r="U1050" i="18"/>
  <c r="Y1050" i="18"/>
  <c r="W1050" i="18"/>
  <c r="X1050" i="18"/>
  <c r="T1051" i="18"/>
  <c r="U1051" i="18"/>
  <c r="Y1051" i="18"/>
  <c r="W1051" i="18"/>
  <c r="X1051" i="18"/>
  <c r="T1052" i="18"/>
  <c r="U1052" i="18"/>
  <c r="Y1052" i="18"/>
  <c r="W1052" i="18"/>
  <c r="X1052" i="18"/>
  <c r="T1053" i="18"/>
  <c r="U1053" i="18"/>
  <c r="Y1053" i="18"/>
  <c r="W1053" i="18"/>
  <c r="X1053" i="18"/>
  <c r="T1054" i="18"/>
  <c r="U1054" i="18"/>
  <c r="Y1054" i="18"/>
  <c r="W1054" i="18"/>
  <c r="X1054" i="18"/>
  <c r="T1055" i="18"/>
  <c r="U1055" i="18"/>
  <c r="Y1055" i="18"/>
  <c r="W1055" i="18"/>
  <c r="X1055" i="18"/>
  <c r="T1056" i="18"/>
  <c r="U1056" i="18"/>
  <c r="Y1056" i="18"/>
  <c r="W1056" i="18"/>
  <c r="X1056" i="18"/>
  <c r="T1057" i="18"/>
  <c r="U1057" i="18"/>
  <c r="Y1057" i="18"/>
  <c r="W1057" i="18"/>
  <c r="X1057" i="18"/>
  <c r="T1058" i="18"/>
  <c r="U1058" i="18"/>
  <c r="Y1058" i="18"/>
  <c r="W1058" i="18"/>
  <c r="X1058" i="18"/>
  <c r="T1059" i="18"/>
  <c r="U1059" i="18"/>
  <c r="Y1059" i="18"/>
  <c r="W1059" i="18"/>
  <c r="X1059" i="18"/>
  <c r="T1060" i="18"/>
  <c r="U1060" i="18"/>
  <c r="Y1060" i="18"/>
  <c r="W1060" i="18"/>
  <c r="X1060" i="18"/>
  <c r="T1061" i="18"/>
  <c r="U1061" i="18"/>
  <c r="Y1061" i="18"/>
  <c r="W1061" i="18"/>
  <c r="X1061" i="18"/>
  <c r="T1062" i="18"/>
  <c r="U1062" i="18"/>
  <c r="Y1062" i="18"/>
  <c r="W1062" i="18"/>
  <c r="X1062" i="18"/>
  <c r="T1063" i="18"/>
  <c r="U1063" i="18"/>
  <c r="Y1063" i="18"/>
  <c r="W1063" i="18"/>
  <c r="X1063" i="18"/>
  <c r="T1064" i="18"/>
  <c r="U1064" i="18"/>
  <c r="Y1064" i="18"/>
  <c r="W1064" i="18"/>
  <c r="X1064" i="18"/>
  <c r="T1065" i="18"/>
  <c r="U1065" i="18"/>
  <c r="Y1065" i="18"/>
  <c r="W1065" i="18"/>
  <c r="X1065" i="18"/>
  <c r="T1066" i="18"/>
  <c r="U1066" i="18"/>
  <c r="Y1066" i="18"/>
  <c r="W1066" i="18"/>
  <c r="X1066" i="18"/>
  <c r="T1067" i="18"/>
  <c r="U1067" i="18"/>
  <c r="Y1067" i="18"/>
  <c r="W1067" i="18"/>
  <c r="X1067" i="18"/>
  <c r="T1068" i="18"/>
  <c r="U1068" i="18"/>
  <c r="Y1068" i="18"/>
  <c r="W1068" i="18"/>
  <c r="X1068" i="18"/>
  <c r="T1069" i="18"/>
  <c r="U1069" i="18"/>
  <c r="Y1069" i="18"/>
  <c r="W1069" i="18"/>
  <c r="X1069" i="18"/>
  <c r="T1070" i="18"/>
  <c r="U1070" i="18"/>
  <c r="Y1070" i="18"/>
  <c r="W1070" i="18"/>
  <c r="X1070" i="18"/>
  <c r="T1071" i="18"/>
  <c r="U1071" i="18"/>
  <c r="Y1071" i="18"/>
  <c r="W1071" i="18"/>
  <c r="X1071" i="18"/>
  <c r="T1072" i="18"/>
  <c r="U1072" i="18"/>
  <c r="Y1072" i="18"/>
  <c r="W1072" i="18"/>
  <c r="X1072" i="18"/>
  <c r="T1073" i="18"/>
  <c r="U1073" i="18"/>
  <c r="Y1073" i="18"/>
  <c r="W1073" i="18"/>
  <c r="X1073" i="18"/>
  <c r="T1074" i="18"/>
  <c r="U1074" i="18"/>
  <c r="Y1074" i="18"/>
  <c r="W1074" i="18"/>
  <c r="X1074" i="18"/>
  <c r="T1075" i="18"/>
  <c r="U1075" i="18"/>
  <c r="Y1075" i="18"/>
  <c r="W1075" i="18"/>
  <c r="X1075" i="18"/>
  <c r="T1076" i="18"/>
  <c r="U1076" i="18"/>
  <c r="Y1076" i="18"/>
  <c r="W1076" i="18"/>
  <c r="X1076" i="18"/>
  <c r="T1077" i="18"/>
  <c r="U1077" i="18"/>
  <c r="Y1077" i="18"/>
  <c r="W1077" i="18"/>
  <c r="X1077" i="18"/>
  <c r="T1078" i="18"/>
  <c r="U1078" i="18"/>
  <c r="Y1078" i="18"/>
  <c r="W1078" i="18"/>
  <c r="X1078" i="18"/>
  <c r="T1079" i="18"/>
  <c r="U1079" i="18"/>
  <c r="Y1079" i="18"/>
  <c r="W1079" i="18"/>
  <c r="X1079" i="18"/>
  <c r="T1080" i="18"/>
  <c r="U1080" i="18"/>
  <c r="Y1080" i="18"/>
  <c r="W1080" i="18"/>
  <c r="X1080" i="18"/>
  <c r="T1081" i="18"/>
  <c r="U1081" i="18"/>
  <c r="Y1081" i="18"/>
  <c r="W1081" i="18"/>
  <c r="X1081" i="18"/>
  <c r="T167" i="18"/>
  <c r="U167" i="18"/>
  <c r="Y167" i="18"/>
  <c r="W167" i="18"/>
  <c r="X167" i="18"/>
  <c r="T168" i="18"/>
  <c r="U168" i="18"/>
  <c r="Y168" i="18"/>
  <c r="W168" i="18"/>
  <c r="X168" i="18"/>
  <c r="T169" i="18"/>
  <c r="U169" i="18"/>
  <c r="Y169" i="18"/>
  <c r="W169" i="18"/>
  <c r="X169" i="18"/>
  <c r="T170" i="18"/>
  <c r="U170" i="18"/>
  <c r="Y170" i="18"/>
  <c r="W170" i="18"/>
  <c r="X170" i="18"/>
  <c r="T172" i="18"/>
  <c r="U172" i="18"/>
  <c r="Y172" i="18"/>
  <c r="W172" i="18"/>
  <c r="X172" i="18"/>
  <c r="T173" i="18"/>
  <c r="U173" i="18"/>
  <c r="Y173" i="18"/>
  <c r="W173" i="18"/>
  <c r="X173" i="18"/>
  <c r="T174" i="18"/>
  <c r="U174" i="18"/>
  <c r="Y174" i="18"/>
  <c r="W174" i="18"/>
  <c r="X174" i="18"/>
  <c r="T176" i="18"/>
  <c r="U176" i="18"/>
  <c r="Y176" i="18"/>
  <c r="W176" i="18"/>
  <c r="X176" i="18"/>
  <c r="T177" i="18"/>
  <c r="U177" i="18"/>
  <c r="Y177" i="18"/>
  <c r="W177" i="18"/>
  <c r="X177" i="18"/>
  <c r="T178" i="18"/>
  <c r="U178" i="18"/>
  <c r="Y178" i="18"/>
  <c r="W178" i="18"/>
  <c r="X178" i="18"/>
  <c r="T179" i="18"/>
  <c r="U179" i="18"/>
  <c r="Y179" i="18"/>
  <c r="W179" i="18"/>
  <c r="X179" i="18"/>
  <c r="T180" i="18"/>
  <c r="U180" i="18"/>
  <c r="Y180" i="18"/>
  <c r="W180" i="18"/>
  <c r="X180" i="18"/>
  <c r="T181" i="18"/>
  <c r="U181" i="18"/>
  <c r="Y181" i="18"/>
  <c r="W181" i="18"/>
  <c r="X181" i="18"/>
  <c r="T182" i="18"/>
  <c r="U182" i="18"/>
  <c r="Y182" i="18"/>
  <c r="W182" i="18"/>
  <c r="X182" i="18"/>
  <c r="T183" i="18"/>
  <c r="U183" i="18"/>
  <c r="Y183" i="18"/>
  <c r="W183" i="18"/>
  <c r="X183" i="18"/>
  <c r="T184" i="18"/>
  <c r="U184" i="18"/>
  <c r="Y184" i="18"/>
  <c r="W184" i="18"/>
  <c r="X184" i="18"/>
  <c r="T185" i="18"/>
  <c r="U185" i="18"/>
  <c r="Y185" i="18"/>
  <c r="W185" i="18"/>
  <c r="X185" i="18"/>
  <c r="T186" i="18"/>
  <c r="U186" i="18"/>
  <c r="Y186" i="18"/>
  <c r="W186" i="18"/>
  <c r="X186" i="18"/>
  <c r="T188" i="18"/>
  <c r="U188" i="18"/>
  <c r="Y188" i="18"/>
  <c r="W188" i="18"/>
  <c r="X188" i="18"/>
  <c r="T189" i="18"/>
  <c r="U189" i="18"/>
  <c r="Y189" i="18"/>
  <c r="W189" i="18"/>
  <c r="X189" i="18"/>
  <c r="T190" i="18"/>
  <c r="U190" i="18"/>
  <c r="Y190" i="18"/>
  <c r="W190" i="18"/>
  <c r="X190" i="18"/>
  <c r="T193" i="18"/>
  <c r="U193" i="18"/>
  <c r="Y193" i="18"/>
  <c r="W193" i="18"/>
  <c r="X193" i="18"/>
  <c r="T194" i="18"/>
  <c r="U194" i="18"/>
  <c r="Y194" i="18"/>
  <c r="W194" i="18"/>
  <c r="X194" i="18"/>
  <c r="T195" i="18"/>
  <c r="U195" i="18"/>
  <c r="Y195" i="18"/>
  <c r="W195" i="18"/>
  <c r="X195" i="18"/>
  <c r="T197" i="18"/>
  <c r="U197" i="18"/>
  <c r="Y197" i="18"/>
  <c r="W197" i="18"/>
  <c r="X197" i="18"/>
  <c r="T199" i="18"/>
  <c r="U199" i="18"/>
  <c r="Y199" i="18"/>
  <c r="W199" i="18"/>
  <c r="X199" i="18"/>
  <c r="T201" i="18"/>
  <c r="U201" i="18"/>
  <c r="Y201" i="18"/>
  <c r="W201" i="18"/>
  <c r="X201" i="18"/>
  <c r="T202" i="18"/>
  <c r="U202" i="18"/>
  <c r="Y202" i="18"/>
  <c r="W202" i="18"/>
  <c r="X202" i="18"/>
  <c r="T205" i="18"/>
  <c r="U205" i="18"/>
  <c r="Y205" i="18"/>
  <c r="W205" i="18"/>
  <c r="X205" i="18"/>
  <c r="T206" i="18"/>
  <c r="U206" i="18"/>
  <c r="Y206" i="18"/>
  <c r="W206" i="18"/>
  <c r="X206" i="18"/>
  <c r="T215" i="18"/>
  <c r="U215" i="18"/>
  <c r="Y215" i="18"/>
  <c r="W215" i="18"/>
  <c r="X215" i="18"/>
  <c r="T216" i="18"/>
  <c r="U216" i="18"/>
  <c r="Y216" i="18"/>
  <c r="W216" i="18"/>
  <c r="X216" i="18"/>
  <c r="T217" i="18"/>
  <c r="U217" i="18"/>
  <c r="Y217" i="18"/>
  <c r="W217" i="18"/>
  <c r="X217" i="18"/>
  <c r="T218" i="18"/>
  <c r="U218" i="18"/>
  <c r="Y218" i="18"/>
  <c r="W218" i="18"/>
  <c r="X218" i="18"/>
  <c r="T219" i="18"/>
  <c r="U219" i="18"/>
  <c r="Y219" i="18"/>
  <c r="W219" i="18"/>
  <c r="X219" i="18"/>
  <c r="T220" i="18"/>
  <c r="U220" i="18"/>
  <c r="Y220" i="18"/>
  <c r="W220" i="18"/>
  <c r="X220" i="18"/>
  <c r="T307" i="18"/>
  <c r="U307" i="18"/>
  <c r="Y307" i="18"/>
  <c r="W307" i="18"/>
  <c r="X307" i="18"/>
  <c r="T223" i="18"/>
  <c r="U223" i="18"/>
  <c r="Y223" i="18"/>
  <c r="W223" i="18"/>
  <c r="X223" i="18"/>
  <c r="T224" i="18"/>
  <c r="U224" i="18"/>
  <c r="Y224" i="18"/>
  <c r="W224" i="18"/>
  <c r="X224" i="18"/>
  <c r="T225" i="18"/>
  <c r="U225" i="18"/>
  <c r="Y225" i="18"/>
  <c r="W225" i="18"/>
  <c r="X225" i="18"/>
  <c r="T226" i="18"/>
  <c r="U226" i="18"/>
  <c r="Y226" i="18"/>
  <c r="W226" i="18"/>
  <c r="X226" i="18"/>
  <c r="T227" i="18"/>
  <c r="U227" i="18"/>
  <c r="Y227" i="18"/>
  <c r="W227" i="18"/>
  <c r="X227" i="18"/>
  <c r="T228" i="18"/>
  <c r="U228" i="18"/>
  <c r="Y228" i="18"/>
  <c r="W228" i="18"/>
  <c r="X228" i="18"/>
  <c r="T229" i="18"/>
  <c r="U229" i="18"/>
  <c r="Y229" i="18"/>
  <c r="W229" i="18"/>
  <c r="X229" i="18"/>
  <c r="T230" i="18"/>
  <c r="U230" i="18"/>
  <c r="Y230" i="18"/>
  <c r="W230" i="18"/>
  <c r="X230" i="18"/>
  <c r="T231" i="18"/>
  <c r="U231" i="18"/>
  <c r="Y231" i="18"/>
  <c r="W231" i="18"/>
  <c r="X231" i="18"/>
  <c r="T232" i="18"/>
  <c r="U232" i="18"/>
  <c r="Y232" i="18"/>
  <c r="W232" i="18"/>
  <c r="X232" i="18"/>
  <c r="T233" i="18"/>
  <c r="U233" i="18"/>
  <c r="Y233" i="18"/>
  <c r="W233" i="18"/>
  <c r="X233" i="18"/>
  <c r="T234" i="18"/>
  <c r="U234" i="18"/>
  <c r="Y234" i="18"/>
  <c r="W234" i="18"/>
  <c r="X234" i="18"/>
  <c r="T235" i="18"/>
  <c r="U235" i="18"/>
  <c r="Y235" i="18"/>
  <c r="W235" i="18"/>
  <c r="X235" i="18"/>
  <c r="T1166" i="18"/>
  <c r="U1166" i="18"/>
  <c r="Y1166" i="18"/>
  <c r="W1166" i="18"/>
  <c r="X1166" i="18"/>
  <c r="T1167" i="18"/>
  <c r="U1167" i="18"/>
  <c r="Y1167" i="18"/>
  <c r="W1167" i="18"/>
  <c r="X1167" i="18"/>
  <c r="T1168" i="18"/>
  <c r="U1168" i="18"/>
  <c r="Y1168" i="18"/>
  <c r="W1168" i="18"/>
  <c r="X1168" i="18"/>
  <c r="T1169" i="18"/>
  <c r="U1169" i="18"/>
  <c r="Y1169" i="18"/>
  <c r="W1169" i="18"/>
  <c r="X1169" i="18"/>
  <c r="T1170" i="18"/>
  <c r="U1170" i="18"/>
  <c r="Y1170" i="18"/>
  <c r="W1170" i="18"/>
  <c r="X1170" i="18"/>
  <c r="T1171" i="18"/>
  <c r="U1171" i="18"/>
  <c r="Y1171" i="18"/>
  <c r="W1171" i="18"/>
  <c r="X1171" i="18"/>
  <c r="T1172" i="18"/>
  <c r="U1172" i="18"/>
  <c r="Y1172" i="18"/>
  <c r="W1172" i="18"/>
  <c r="X1172" i="18"/>
  <c r="T1173" i="18"/>
  <c r="U1173" i="18"/>
  <c r="Y1173" i="18"/>
  <c r="W1173" i="18"/>
  <c r="X1173" i="18"/>
  <c r="T1174" i="18"/>
  <c r="U1174" i="18"/>
  <c r="Y1174" i="18"/>
  <c r="W1174" i="18"/>
  <c r="X1174" i="18"/>
  <c r="T1175" i="18"/>
  <c r="U1175" i="18"/>
  <c r="Y1175" i="18"/>
  <c r="W1175" i="18"/>
  <c r="X1175" i="18"/>
  <c r="T1176" i="18"/>
  <c r="U1176" i="18"/>
  <c r="Y1176" i="18"/>
  <c r="Q1176" i="18" s="1"/>
  <c r="W1176" i="18"/>
  <c r="X1176" i="18"/>
  <c r="T1177" i="18"/>
  <c r="U1177" i="18"/>
  <c r="Y1177" i="18"/>
  <c r="W1177" i="18"/>
  <c r="X1177" i="18"/>
  <c r="T1178" i="18"/>
  <c r="U1178" i="18"/>
  <c r="Y1178" i="18"/>
  <c r="W1178" i="18"/>
  <c r="X1178" i="18"/>
  <c r="T1179" i="18"/>
  <c r="U1179" i="18"/>
  <c r="Y1179" i="18"/>
  <c r="W1179" i="18"/>
  <c r="X1179" i="18"/>
  <c r="T1180" i="18"/>
  <c r="U1180" i="18"/>
  <c r="Y1180" i="18"/>
  <c r="W1180" i="18"/>
  <c r="X1180" i="18"/>
  <c r="T1181" i="18"/>
  <c r="U1181" i="18"/>
  <c r="Y1181" i="18"/>
  <c r="W1181" i="18"/>
  <c r="X1181" i="18"/>
  <c r="T1182" i="18"/>
  <c r="U1182" i="18"/>
  <c r="Y1182" i="18"/>
  <c r="W1182" i="18"/>
  <c r="X1182" i="18"/>
  <c r="T1183" i="18"/>
  <c r="U1183" i="18"/>
  <c r="Y1183" i="18"/>
  <c r="W1183" i="18"/>
  <c r="X1183" i="18"/>
  <c r="T1184" i="18"/>
  <c r="U1184" i="18"/>
  <c r="Y1184" i="18"/>
  <c r="W1184" i="18"/>
  <c r="X1184" i="18"/>
  <c r="T1185" i="18"/>
  <c r="U1185" i="18"/>
  <c r="Y1185" i="18"/>
  <c r="W1185" i="18"/>
  <c r="X1185" i="18"/>
  <c r="T1186" i="18"/>
  <c r="U1186" i="18"/>
  <c r="Y1186" i="18"/>
  <c r="W1186" i="18"/>
  <c r="X1186" i="18"/>
  <c r="T1187" i="18"/>
  <c r="U1187" i="18"/>
  <c r="Y1187" i="18"/>
  <c r="W1187" i="18"/>
  <c r="X1187" i="18"/>
  <c r="T1188" i="18"/>
  <c r="U1188" i="18"/>
  <c r="Y1188" i="18"/>
  <c r="W1188" i="18"/>
  <c r="X1188" i="18"/>
  <c r="T1218" i="18"/>
  <c r="U1218" i="18"/>
  <c r="Y1218" i="18"/>
  <c r="W1218" i="18"/>
  <c r="X1218" i="18"/>
  <c r="T1223" i="18"/>
  <c r="U1223" i="18"/>
  <c r="Y1223" i="18"/>
  <c r="W1223" i="18"/>
  <c r="X1223" i="18"/>
  <c r="T1239" i="18"/>
  <c r="U1239" i="18"/>
  <c r="Y1239" i="18"/>
  <c r="W1239" i="18"/>
  <c r="X1239" i="18"/>
  <c r="T1240" i="18"/>
  <c r="U1240" i="18"/>
  <c r="Y1240" i="18"/>
  <c r="W1240" i="18"/>
  <c r="X1240" i="18"/>
  <c r="T1241" i="18"/>
  <c r="U1241" i="18"/>
  <c r="Y1241" i="18"/>
  <c r="W1241" i="18"/>
  <c r="X1241" i="18"/>
  <c r="T1242" i="18"/>
  <c r="U1242" i="18"/>
  <c r="Y1242" i="18"/>
  <c r="W1242" i="18"/>
  <c r="X1242" i="18"/>
  <c r="T1243" i="18"/>
  <c r="U1243" i="18"/>
  <c r="Y1243" i="18"/>
  <c r="W1243" i="18"/>
  <c r="X1243" i="18"/>
  <c r="T1244" i="18"/>
  <c r="U1244" i="18"/>
  <c r="Y1244" i="18"/>
  <c r="W1244" i="18"/>
  <c r="X1244" i="18"/>
  <c r="T1245" i="18"/>
  <c r="U1245" i="18"/>
  <c r="Y1245" i="18"/>
  <c r="W1245" i="18"/>
  <c r="X1245" i="18"/>
  <c r="T1246" i="18"/>
  <c r="U1246" i="18"/>
  <c r="Y1246" i="18"/>
  <c r="W1246" i="18"/>
  <c r="X1246" i="18"/>
  <c r="T1247" i="18"/>
  <c r="U1247" i="18"/>
  <c r="Y1247" i="18"/>
  <c r="W1247" i="18"/>
  <c r="X1247" i="18"/>
  <c r="T1248" i="18"/>
  <c r="U1248" i="18"/>
  <c r="Y1248" i="18"/>
  <c r="W1248" i="18"/>
  <c r="X1248" i="18"/>
  <c r="T1249" i="18"/>
  <c r="U1249" i="18"/>
  <c r="Y1249" i="18"/>
  <c r="W1249" i="18"/>
  <c r="X1249" i="18"/>
  <c r="T1250" i="18"/>
  <c r="U1250" i="18"/>
  <c r="Y1250" i="18"/>
  <c r="W1250" i="18"/>
  <c r="X1250" i="18"/>
  <c r="T1251" i="18"/>
  <c r="U1251" i="18"/>
  <c r="Y1251" i="18"/>
  <c r="W1251" i="18"/>
  <c r="X1251" i="18"/>
  <c r="T1252" i="18"/>
  <c r="U1252" i="18"/>
  <c r="Y1252" i="18"/>
  <c r="W1252" i="18"/>
  <c r="X1252" i="18"/>
  <c r="T1253" i="18"/>
  <c r="U1253" i="18"/>
  <c r="Y1253" i="18"/>
  <c r="W1253" i="18"/>
  <c r="X1253" i="18"/>
  <c r="T1254" i="18"/>
  <c r="U1254" i="18"/>
  <c r="Y1254" i="18"/>
  <c r="W1254" i="18"/>
  <c r="X1254" i="18"/>
  <c r="T1255" i="18"/>
  <c r="U1255" i="18"/>
  <c r="Y1255" i="18"/>
  <c r="W1255" i="18"/>
  <c r="X1255" i="18"/>
  <c r="T1256" i="18"/>
  <c r="U1256" i="18"/>
  <c r="Y1256" i="18"/>
  <c r="W1256" i="18"/>
  <c r="X1256" i="18"/>
  <c r="T1257" i="18"/>
  <c r="U1257" i="18"/>
  <c r="Y1257" i="18"/>
  <c r="W1257" i="18"/>
  <c r="X1257" i="18"/>
  <c r="T1258" i="18"/>
  <c r="U1258" i="18"/>
  <c r="Y1258" i="18"/>
  <c r="W1258" i="18"/>
  <c r="X1258" i="18"/>
  <c r="T1259" i="18"/>
  <c r="U1259" i="18"/>
  <c r="Y1259" i="18"/>
  <c r="W1259" i="18"/>
  <c r="X1259" i="18"/>
  <c r="T1260" i="18"/>
  <c r="U1260" i="18"/>
  <c r="Y1260" i="18"/>
  <c r="W1260" i="18"/>
  <c r="X1260" i="18"/>
  <c r="T1261" i="18"/>
  <c r="U1261" i="18"/>
  <c r="Y1261" i="18"/>
  <c r="W1261" i="18"/>
  <c r="X1261" i="18"/>
  <c r="T1262" i="18"/>
  <c r="U1262" i="18"/>
  <c r="Y1262" i="18"/>
  <c r="W1262" i="18"/>
  <c r="X1262" i="18"/>
  <c r="T1263" i="18"/>
  <c r="U1263" i="18"/>
  <c r="Y1263" i="18"/>
  <c r="W1263" i="18"/>
  <c r="X1263" i="18"/>
  <c r="T1264" i="18"/>
  <c r="U1264" i="18"/>
  <c r="Y1264" i="18"/>
  <c r="W1264" i="18"/>
  <c r="X1264" i="18"/>
  <c r="T1265" i="18"/>
  <c r="U1265" i="18"/>
  <c r="Y1265" i="18"/>
  <c r="W1265" i="18"/>
  <c r="X1265" i="18"/>
  <c r="T1266" i="18"/>
  <c r="U1266" i="18"/>
  <c r="Y1266" i="18"/>
  <c r="W1266" i="18"/>
  <c r="X1266" i="18"/>
  <c r="T1267" i="18"/>
  <c r="U1267" i="18"/>
  <c r="Y1267" i="18"/>
  <c r="W1267" i="18"/>
  <c r="X1267" i="18"/>
  <c r="T1268" i="18"/>
  <c r="U1268" i="18"/>
  <c r="Y1268" i="18"/>
  <c r="W1268" i="18"/>
  <c r="X1268" i="18"/>
  <c r="T1269" i="18"/>
  <c r="U1269" i="18"/>
  <c r="Y1269" i="18"/>
  <c r="W1269" i="18"/>
  <c r="X1269" i="18"/>
  <c r="T1270" i="18"/>
  <c r="U1270" i="18"/>
  <c r="Y1270" i="18"/>
  <c r="W1270" i="18"/>
  <c r="X1270" i="18"/>
  <c r="T1271" i="18"/>
  <c r="U1271" i="18"/>
  <c r="Y1271" i="18"/>
  <c r="W1271" i="18"/>
  <c r="X1271" i="18"/>
  <c r="T1272" i="18"/>
  <c r="U1272" i="18"/>
  <c r="Y1272" i="18"/>
  <c r="W1272" i="18"/>
  <c r="X1272" i="18"/>
  <c r="T514" i="18"/>
  <c r="U514" i="18"/>
  <c r="Y514" i="18"/>
  <c r="W514" i="18"/>
  <c r="X514" i="18"/>
  <c r="T515" i="18"/>
  <c r="U515" i="18"/>
  <c r="Y515" i="18"/>
  <c r="W515" i="18"/>
  <c r="X515" i="18"/>
  <c r="T516" i="18"/>
  <c r="U516" i="18"/>
  <c r="Y516" i="18"/>
  <c r="W516" i="18"/>
  <c r="X516" i="18"/>
  <c r="T117" i="18"/>
  <c r="U117" i="18"/>
  <c r="Y117" i="18"/>
  <c r="W117" i="18"/>
  <c r="X117" i="18"/>
  <c r="U517" i="18"/>
  <c r="Y517" i="18"/>
  <c r="W517" i="18"/>
  <c r="X517" i="18"/>
  <c r="T518" i="18"/>
  <c r="U518" i="18"/>
  <c r="Y518" i="18"/>
  <c r="W518" i="18"/>
  <c r="X518" i="18"/>
  <c r="T519" i="18"/>
  <c r="U519" i="18"/>
  <c r="Y519" i="18"/>
  <c r="W519" i="18"/>
  <c r="X519" i="18"/>
  <c r="T520" i="18"/>
  <c r="U520" i="18"/>
  <c r="Y520" i="18"/>
  <c r="W520" i="18"/>
  <c r="X520" i="18"/>
  <c r="T521" i="18"/>
  <c r="U521" i="18"/>
  <c r="Y521" i="18"/>
  <c r="W521" i="18"/>
  <c r="X521" i="18"/>
  <c r="T522" i="18"/>
  <c r="U522" i="18"/>
  <c r="Y522" i="18"/>
  <c r="W522" i="18"/>
  <c r="X522" i="18"/>
  <c r="T523" i="18"/>
  <c r="U523" i="18"/>
  <c r="Y523" i="18"/>
  <c r="W523" i="18"/>
  <c r="X523" i="18"/>
  <c r="U118" i="18"/>
  <c r="Y118" i="18"/>
  <c r="W118" i="18"/>
  <c r="X118" i="18"/>
  <c r="U524" i="18"/>
  <c r="Y524" i="18"/>
  <c r="W524" i="18"/>
  <c r="X524" i="18"/>
  <c r="T162" i="18"/>
  <c r="U162" i="18"/>
  <c r="Y162" i="18"/>
  <c r="W162" i="18"/>
  <c r="X162" i="18"/>
  <c r="T525" i="18"/>
  <c r="U525" i="18"/>
  <c r="Y525" i="18"/>
  <c r="W525" i="18"/>
  <c r="X525" i="18"/>
  <c r="T526" i="18"/>
  <c r="U526" i="18"/>
  <c r="Y526" i="18"/>
  <c r="W526" i="18"/>
  <c r="X526" i="18"/>
  <c r="T527" i="18"/>
  <c r="U527" i="18"/>
  <c r="Y527" i="18"/>
  <c r="W527" i="18"/>
  <c r="X527" i="18"/>
  <c r="T528" i="18"/>
  <c r="U528" i="18"/>
  <c r="Y528" i="18"/>
  <c r="W528" i="18"/>
  <c r="X528" i="18"/>
  <c r="T529" i="18"/>
  <c r="U529" i="18"/>
  <c r="Y529" i="18"/>
  <c r="W529" i="18"/>
  <c r="X529" i="18"/>
  <c r="T530" i="18"/>
  <c r="U530" i="18"/>
  <c r="Y530" i="18"/>
  <c r="W530" i="18"/>
  <c r="X530" i="18"/>
  <c r="T531" i="18"/>
  <c r="U531" i="18"/>
  <c r="Y531" i="18"/>
  <c r="W531" i="18"/>
  <c r="X531" i="18"/>
  <c r="T532" i="18"/>
  <c r="U532" i="18"/>
  <c r="Y532" i="18"/>
  <c r="W532" i="18"/>
  <c r="X532" i="18"/>
  <c r="T361" i="18"/>
  <c r="U361" i="18"/>
  <c r="Y361" i="18"/>
  <c r="W361" i="18"/>
  <c r="X361" i="18"/>
  <c r="T363" i="18"/>
  <c r="U363" i="18"/>
  <c r="Y363" i="18"/>
  <c r="W363" i="18"/>
  <c r="X363" i="18"/>
  <c r="T365" i="18"/>
  <c r="U365" i="18"/>
  <c r="Y365" i="18"/>
  <c r="W365" i="18"/>
  <c r="X365" i="18"/>
  <c r="T119" i="18"/>
  <c r="U119" i="18"/>
  <c r="W119" i="18"/>
  <c r="X119" i="18"/>
  <c r="T120" i="18"/>
  <c r="U120" i="18"/>
  <c r="W120" i="18"/>
  <c r="X120" i="18"/>
  <c r="T121" i="18"/>
  <c r="U121" i="18"/>
  <c r="W121" i="18"/>
  <c r="X121" i="18"/>
  <c r="T122" i="18"/>
  <c r="U122" i="18"/>
  <c r="W122" i="18"/>
  <c r="X122" i="18"/>
  <c r="T123" i="18"/>
  <c r="U123" i="18"/>
  <c r="W123" i="18"/>
  <c r="X123" i="18"/>
  <c r="T533" i="18"/>
  <c r="U533" i="18"/>
  <c r="Y533" i="18"/>
  <c r="W533" i="18"/>
  <c r="X533" i="18"/>
  <c r="T534" i="18"/>
  <c r="U534" i="18"/>
  <c r="Y534" i="18"/>
  <c r="W534" i="18"/>
  <c r="X534" i="18"/>
  <c r="T535" i="18"/>
  <c r="U535" i="18"/>
  <c r="Y535" i="18"/>
  <c r="W535" i="18"/>
  <c r="X535" i="18"/>
  <c r="T536" i="18"/>
  <c r="U536" i="18"/>
  <c r="Y536" i="18"/>
  <c r="W536" i="18"/>
  <c r="X536" i="18"/>
  <c r="T537" i="18"/>
  <c r="U537" i="18"/>
  <c r="Y537" i="18"/>
  <c r="W537" i="18"/>
  <c r="X537" i="18"/>
  <c r="T153" i="18"/>
  <c r="U153" i="18"/>
  <c r="Y153" i="18"/>
  <c r="W153" i="18"/>
  <c r="X153" i="18"/>
  <c r="T154" i="18"/>
  <c r="U154" i="18"/>
  <c r="Y154" i="18"/>
  <c r="W154" i="18"/>
  <c r="X154" i="18"/>
  <c r="T155" i="18"/>
  <c r="U155" i="18"/>
  <c r="Y155" i="18"/>
  <c r="W155" i="18"/>
  <c r="X155" i="18"/>
  <c r="T156" i="18"/>
  <c r="U156" i="18"/>
  <c r="Y156" i="18"/>
  <c r="W156" i="18"/>
  <c r="X156" i="18"/>
  <c r="T157" i="18"/>
  <c r="U157" i="18"/>
  <c r="Y157" i="18"/>
  <c r="W157" i="18"/>
  <c r="X157" i="18"/>
  <c r="T322" i="18"/>
  <c r="U322" i="18"/>
  <c r="Y322" i="18"/>
  <c r="W322" i="18"/>
  <c r="X322" i="18"/>
  <c r="T324" i="18"/>
  <c r="U324" i="18"/>
  <c r="Y324" i="18"/>
  <c r="W324" i="18"/>
  <c r="X324" i="18"/>
  <c r="T325" i="18"/>
  <c r="U325" i="18"/>
  <c r="Y325" i="18"/>
  <c r="W325" i="18"/>
  <c r="X325" i="18"/>
  <c r="T327" i="18"/>
  <c r="U327" i="18"/>
  <c r="Y327" i="18"/>
  <c r="W327" i="18"/>
  <c r="X327" i="18"/>
  <c r="T329" i="18"/>
  <c r="U329" i="18"/>
  <c r="Y329" i="18"/>
  <c r="W329" i="18"/>
  <c r="X329" i="18"/>
  <c r="T330" i="18"/>
  <c r="U330" i="18"/>
  <c r="Y330" i="18"/>
  <c r="W330" i="18"/>
  <c r="X330" i="18"/>
  <c r="U75" i="18"/>
  <c r="Y75" i="18"/>
  <c r="W75" i="18"/>
  <c r="X75" i="18"/>
  <c r="U76" i="18"/>
  <c r="W76" i="18"/>
  <c r="X76" i="18"/>
  <c r="U77" i="18"/>
  <c r="W77" i="18"/>
  <c r="X77" i="18"/>
  <c r="U78" i="18"/>
  <c r="W78" i="18"/>
  <c r="X78" i="18"/>
  <c r="U79" i="18"/>
  <c r="W79" i="18"/>
  <c r="X79" i="18"/>
  <c r="U80" i="18"/>
  <c r="W80" i="18"/>
  <c r="X80" i="18"/>
  <c r="U81" i="18"/>
  <c r="W81" i="18"/>
  <c r="X81" i="18"/>
  <c r="U82" i="18"/>
  <c r="W82" i="18"/>
  <c r="X82" i="18"/>
  <c r="U83" i="18"/>
  <c r="W83" i="18"/>
  <c r="X83" i="18"/>
  <c r="U84" i="18"/>
  <c r="W84" i="18"/>
  <c r="X84" i="18"/>
  <c r="T575" i="18"/>
  <c r="U575" i="18"/>
  <c r="Y575" i="18"/>
  <c r="W575" i="18"/>
  <c r="X575" i="18"/>
  <c r="T576" i="18"/>
  <c r="U576" i="18"/>
  <c r="Y576" i="18"/>
  <c r="W576" i="18"/>
  <c r="X576" i="18"/>
  <c r="T577" i="18"/>
  <c r="U577" i="18"/>
  <c r="Y577" i="18"/>
  <c r="W577" i="18"/>
  <c r="X577" i="18"/>
  <c r="T578" i="18"/>
  <c r="U578" i="18"/>
  <c r="Y578" i="18"/>
  <c r="W578" i="18"/>
  <c r="X578" i="18"/>
  <c r="T579" i="18"/>
  <c r="U579" i="18"/>
  <c r="Y579" i="18"/>
  <c r="W579" i="18"/>
  <c r="X579" i="18"/>
  <c r="T580" i="18"/>
  <c r="U580" i="18"/>
  <c r="Y580" i="18"/>
  <c r="W580" i="18"/>
  <c r="X580" i="18"/>
  <c r="T241" i="18"/>
  <c r="U241" i="18"/>
  <c r="Y241" i="18"/>
  <c r="W241" i="18"/>
  <c r="X241" i="18"/>
  <c r="T242" i="18"/>
  <c r="U242" i="18"/>
  <c r="Y242" i="18"/>
  <c r="W242" i="18"/>
  <c r="X242" i="18"/>
  <c r="T243" i="18"/>
  <c r="U243" i="18"/>
  <c r="Y243" i="18"/>
  <c r="W243" i="18"/>
  <c r="X243" i="18"/>
  <c r="T244" i="18"/>
  <c r="U244" i="18"/>
  <c r="Y244" i="18"/>
  <c r="W244" i="18"/>
  <c r="X244" i="18"/>
  <c r="T245" i="18"/>
  <c r="U245" i="18"/>
  <c r="Y245" i="18"/>
  <c r="W245" i="18"/>
  <c r="X245" i="18"/>
  <c r="T246" i="18"/>
  <c r="U246" i="18"/>
  <c r="Y246" i="18"/>
  <c r="W246" i="18"/>
  <c r="X246" i="18"/>
  <c r="T248" i="18"/>
  <c r="U248" i="18"/>
  <c r="Y248" i="18"/>
  <c r="W248" i="18"/>
  <c r="X248" i="18"/>
  <c r="T249" i="18"/>
  <c r="U249" i="18"/>
  <c r="Y249" i="18"/>
  <c r="W249" i="18"/>
  <c r="X249" i="18"/>
  <c r="T250" i="18"/>
  <c r="U250" i="18"/>
  <c r="Y250" i="18"/>
  <c r="W250" i="18"/>
  <c r="X250" i="18"/>
  <c r="T581" i="18"/>
  <c r="U581" i="18"/>
  <c r="Y581" i="18"/>
  <c r="W581" i="18"/>
  <c r="X581" i="18"/>
  <c r="T582" i="18"/>
  <c r="U582" i="18"/>
  <c r="Y582" i="18"/>
  <c r="W582" i="18"/>
  <c r="X582" i="18"/>
  <c r="T583" i="18"/>
  <c r="U583" i="18"/>
  <c r="Y583" i="18"/>
  <c r="W583" i="18"/>
  <c r="X583" i="18"/>
  <c r="T584" i="18"/>
  <c r="U584" i="18"/>
  <c r="Y584" i="18"/>
  <c r="W584" i="18"/>
  <c r="X584" i="18"/>
  <c r="T585" i="18"/>
  <c r="U585" i="18"/>
  <c r="Y585" i="18"/>
  <c r="W585" i="18"/>
  <c r="X585" i="18"/>
  <c r="T586" i="18"/>
  <c r="U586" i="18"/>
  <c r="Y586" i="18"/>
  <c r="W586" i="18"/>
  <c r="X586" i="18"/>
  <c r="T587" i="18"/>
  <c r="U587" i="18"/>
  <c r="Y587" i="18"/>
  <c r="W587" i="18"/>
  <c r="X587" i="18"/>
  <c r="T588" i="18"/>
  <c r="U588" i="18"/>
  <c r="Y588" i="18"/>
  <c r="W588" i="18"/>
  <c r="X588" i="18"/>
  <c r="T589" i="18"/>
  <c r="U589" i="18"/>
  <c r="Y589" i="18"/>
  <c r="W589" i="18"/>
  <c r="X589" i="18"/>
  <c r="T590" i="18"/>
  <c r="U590" i="18"/>
  <c r="Y590" i="18"/>
  <c r="W590" i="18"/>
  <c r="X590" i="18"/>
  <c r="T591" i="18"/>
  <c r="U591" i="18"/>
  <c r="Y591" i="18"/>
  <c r="W591" i="18"/>
  <c r="X591" i="18"/>
  <c r="T592" i="18"/>
  <c r="U592" i="18"/>
  <c r="Y592" i="18"/>
  <c r="W592" i="18"/>
  <c r="X592" i="18"/>
  <c r="T593" i="18"/>
  <c r="U593" i="18"/>
  <c r="Y593" i="18"/>
  <c r="W593" i="18"/>
  <c r="X593" i="18"/>
  <c r="T594" i="18"/>
  <c r="U594" i="18"/>
  <c r="Y594" i="18"/>
  <c r="W594" i="18"/>
  <c r="X594" i="18"/>
  <c r="T595" i="18"/>
  <c r="U595" i="18"/>
  <c r="Y595" i="18"/>
  <c r="W595" i="18"/>
  <c r="X595" i="18"/>
  <c r="T596" i="18"/>
  <c r="U596" i="18"/>
  <c r="Y596" i="18"/>
  <c r="W596" i="18"/>
  <c r="X596" i="18"/>
  <c r="T597" i="18"/>
  <c r="U597" i="18"/>
  <c r="Y597" i="18"/>
  <c r="W597" i="18"/>
  <c r="X597" i="18"/>
  <c r="T598" i="18"/>
  <c r="U598" i="18"/>
  <c r="Y598" i="18"/>
  <c r="W598" i="18"/>
  <c r="X598" i="18"/>
  <c r="T599" i="18"/>
  <c r="U599" i="18"/>
  <c r="Y599" i="18"/>
  <c r="W599" i="18"/>
  <c r="X599" i="18"/>
  <c r="T600" i="18"/>
  <c r="U600" i="18"/>
  <c r="Y600" i="18"/>
  <c r="W600" i="18"/>
  <c r="X600" i="18"/>
  <c r="T308" i="18"/>
  <c r="U308" i="18"/>
  <c r="Y308" i="18"/>
  <c r="W308" i="18"/>
  <c r="X308" i="18"/>
  <c r="T309" i="18"/>
  <c r="U309" i="18"/>
  <c r="Y309" i="18"/>
  <c r="W309" i="18"/>
  <c r="X309" i="18"/>
  <c r="T601" i="18"/>
  <c r="U601" i="18"/>
  <c r="Y601" i="18"/>
  <c r="W601" i="18"/>
  <c r="X601" i="18"/>
  <c r="T602" i="18"/>
  <c r="U602" i="18"/>
  <c r="Y602" i="18"/>
  <c r="W602" i="18"/>
  <c r="X602" i="18"/>
  <c r="T603" i="18"/>
  <c r="U603" i="18"/>
  <c r="Y603" i="18"/>
  <c r="W603" i="18"/>
  <c r="X603" i="18"/>
  <c r="T462" i="18"/>
  <c r="U462" i="18"/>
  <c r="Y462" i="18"/>
  <c r="W462" i="18"/>
  <c r="X462" i="18"/>
  <c r="T604" i="18"/>
  <c r="U604" i="18"/>
  <c r="Y604" i="18"/>
  <c r="W604" i="18"/>
  <c r="X604" i="18"/>
  <c r="T605" i="18"/>
  <c r="U605" i="18"/>
  <c r="Y605" i="18"/>
  <c r="W605" i="18"/>
  <c r="X605" i="18"/>
  <c r="T606" i="18"/>
  <c r="U606" i="18"/>
  <c r="Y606" i="18"/>
  <c r="W606" i="18"/>
  <c r="X606" i="18"/>
  <c r="T607" i="18"/>
  <c r="U607" i="18"/>
  <c r="Y607" i="18"/>
  <c r="W607" i="18"/>
  <c r="X607" i="18"/>
  <c r="T608" i="18"/>
  <c r="U608" i="18"/>
  <c r="Y608" i="18"/>
  <c r="W608" i="18"/>
  <c r="X608" i="18"/>
  <c r="T609" i="18"/>
  <c r="U609" i="18"/>
  <c r="Y609" i="18"/>
  <c r="W609" i="18"/>
  <c r="X609" i="18"/>
  <c r="T610" i="18"/>
  <c r="U610" i="18"/>
  <c r="Y610" i="18"/>
  <c r="W610" i="18"/>
  <c r="X610" i="18"/>
  <c r="T611" i="18"/>
  <c r="U611" i="18"/>
  <c r="Y611" i="18"/>
  <c r="W611" i="18"/>
  <c r="X611" i="18"/>
  <c r="T612" i="18"/>
  <c r="U612" i="18"/>
  <c r="Y612" i="18"/>
  <c r="W612" i="18"/>
  <c r="X612" i="18"/>
  <c r="T613" i="18"/>
  <c r="U613" i="18"/>
  <c r="Y613" i="18"/>
  <c r="W613" i="18"/>
  <c r="X613" i="18"/>
  <c r="T614" i="18"/>
  <c r="U614" i="18"/>
  <c r="Y614" i="18"/>
  <c r="W614" i="18"/>
  <c r="X614" i="18"/>
  <c r="T615" i="18"/>
  <c r="U615" i="18"/>
  <c r="Y615" i="18"/>
  <c r="W615" i="18"/>
  <c r="X615" i="18"/>
  <c r="T616" i="18"/>
  <c r="U616" i="18"/>
  <c r="Y616" i="18"/>
  <c r="W616" i="18"/>
  <c r="X616" i="18"/>
  <c r="T617" i="18"/>
  <c r="U617" i="18"/>
  <c r="Y617" i="18"/>
  <c r="W617" i="18"/>
  <c r="X617" i="18"/>
  <c r="T618" i="18"/>
  <c r="U618" i="18"/>
  <c r="Y618" i="18"/>
  <c r="W618" i="18"/>
  <c r="X618" i="18"/>
  <c r="T619" i="18"/>
  <c r="U619" i="18"/>
  <c r="Y619" i="18"/>
  <c r="W619" i="18"/>
  <c r="X619" i="18"/>
  <c r="T620" i="18"/>
  <c r="U620" i="18"/>
  <c r="Y620" i="18"/>
  <c r="W620" i="18"/>
  <c r="X620" i="18"/>
  <c r="T621" i="18"/>
  <c r="U621" i="18"/>
  <c r="Y621" i="18"/>
  <c r="W621" i="18"/>
  <c r="X621" i="18"/>
  <c r="T622" i="18"/>
  <c r="U622" i="18"/>
  <c r="Y622" i="18"/>
  <c r="W622" i="18"/>
  <c r="X622" i="18"/>
  <c r="T623" i="18"/>
  <c r="U623" i="18"/>
  <c r="Y623" i="18"/>
  <c r="W623" i="18"/>
  <c r="X623" i="18"/>
  <c r="T624" i="18"/>
  <c r="U624" i="18"/>
  <c r="Y624" i="18"/>
  <c r="W624" i="18"/>
  <c r="X624" i="18"/>
  <c r="T366" i="18"/>
  <c r="U366" i="18"/>
  <c r="Y366" i="18"/>
  <c r="W366" i="18"/>
  <c r="X366" i="18"/>
  <c r="T367" i="18"/>
  <c r="U367" i="18"/>
  <c r="Y367" i="18"/>
  <c r="W367" i="18"/>
  <c r="X367" i="18"/>
  <c r="T369" i="18"/>
  <c r="U369" i="18"/>
  <c r="Y369" i="18"/>
  <c r="W369" i="18"/>
  <c r="X369" i="18"/>
  <c r="T370" i="18"/>
  <c r="U370" i="18"/>
  <c r="Y370" i="18"/>
  <c r="W370" i="18"/>
  <c r="X370" i="18"/>
  <c r="T371" i="18"/>
  <c r="U371" i="18"/>
  <c r="Y371" i="18"/>
  <c r="W371" i="18"/>
  <c r="X371" i="18"/>
  <c r="T372" i="18"/>
  <c r="U372" i="18"/>
  <c r="Y372" i="18"/>
  <c r="W372" i="18"/>
  <c r="X372" i="18"/>
  <c r="T71" i="18"/>
  <c r="U71" i="18"/>
  <c r="Y71" i="18"/>
  <c r="W71" i="18"/>
  <c r="X71" i="18"/>
  <c r="T72" i="18"/>
  <c r="U72" i="18"/>
  <c r="Y72" i="18"/>
  <c r="W72" i="18"/>
  <c r="X72" i="18"/>
  <c r="T73" i="18"/>
  <c r="U73" i="18"/>
  <c r="Y73" i="18"/>
  <c r="W73" i="18"/>
  <c r="X73" i="18"/>
  <c r="T74" i="18"/>
  <c r="U74" i="18"/>
  <c r="Y74" i="18"/>
  <c r="W74" i="18"/>
  <c r="X74" i="18"/>
  <c r="T251" i="18"/>
  <c r="U251" i="18"/>
  <c r="Y251" i="18"/>
  <c r="W251" i="18"/>
  <c r="X251" i="18"/>
  <c r="T252" i="18"/>
  <c r="U252" i="18"/>
  <c r="Y252" i="18"/>
  <c r="W252" i="18"/>
  <c r="X252" i="18"/>
  <c r="T253" i="18"/>
  <c r="U253" i="18"/>
  <c r="Y253" i="18"/>
  <c r="W253" i="18"/>
  <c r="X253" i="18"/>
  <c r="T254" i="18"/>
  <c r="U254" i="18"/>
  <c r="Y254" i="18"/>
  <c r="W254" i="18"/>
  <c r="X254" i="18"/>
  <c r="T625" i="18"/>
  <c r="U625" i="18"/>
  <c r="Y625" i="18"/>
  <c r="W625" i="18"/>
  <c r="X625" i="18"/>
  <c r="T626" i="18"/>
  <c r="U626" i="18"/>
  <c r="Y626" i="18"/>
  <c r="W626" i="18"/>
  <c r="X626" i="18"/>
  <c r="T627" i="18"/>
  <c r="U627" i="18"/>
  <c r="Y627" i="18"/>
  <c r="W627" i="18"/>
  <c r="X627" i="18"/>
  <c r="T628" i="18"/>
  <c r="U628" i="18"/>
  <c r="Y628" i="18"/>
  <c r="W628" i="18"/>
  <c r="X628" i="18"/>
  <c r="T629" i="18"/>
  <c r="U629" i="18"/>
  <c r="Y629" i="18"/>
  <c r="W629" i="18"/>
  <c r="X629" i="18"/>
  <c r="T630" i="18"/>
  <c r="U630" i="18"/>
  <c r="Y630" i="18"/>
  <c r="W630" i="18"/>
  <c r="X630" i="18"/>
  <c r="T631" i="18"/>
  <c r="U631" i="18"/>
  <c r="Y631" i="18"/>
  <c r="W631" i="18"/>
  <c r="X631" i="18"/>
  <c r="T633" i="18"/>
  <c r="U633" i="18"/>
  <c r="Y633" i="18"/>
  <c r="W633" i="18"/>
  <c r="X633" i="18"/>
  <c r="T634" i="18"/>
  <c r="U634" i="18"/>
  <c r="Y634" i="18"/>
  <c r="W634" i="18"/>
  <c r="X634" i="18"/>
  <c r="T635" i="18"/>
  <c r="U635" i="18"/>
  <c r="Y635" i="18"/>
  <c r="W635" i="18"/>
  <c r="X635" i="18"/>
  <c r="T636" i="18"/>
  <c r="U636" i="18"/>
  <c r="Y636" i="18"/>
  <c r="W636" i="18"/>
  <c r="X636" i="18"/>
  <c r="T637" i="18"/>
  <c r="U637" i="18"/>
  <c r="Y637" i="18"/>
  <c r="W637" i="18"/>
  <c r="X637" i="18"/>
  <c r="T638" i="18"/>
  <c r="U638" i="18"/>
  <c r="Y638" i="18"/>
  <c r="W638" i="18"/>
  <c r="X638" i="18"/>
  <c r="T639" i="18"/>
  <c r="U639" i="18"/>
  <c r="Y639" i="18"/>
  <c r="W639" i="18"/>
  <c r="X639" i="18"/>
  <c r="T640" i="18"/>
  <c r="U640" i="18"/>
  <c r="Y640" i="18"/>
  <c r="W640" i="18"/>
  <c r="X640" i="18"/>
  <c r="T641" i="18"/>
  <c r="U641" i="18"/>
  <c r="Y641" i="18"/>
  <c r="W641" i="18"/>
  <c r="X641" i="18"/>
  <c r="T642" i="18"/>
  <c r="U642" i="18"/>
  <c r="Y642" i="18"/>
  <c r="W642" i="18"/>
  <c r="X642" i="18"/>
  <c r="T643" i="18"/>
  <c r="U643" i="18"/>
  <c r="Y643" i="18"/>
  <c r="W643" i="18"/>
  <c r="X643" i="18"/>
  <c r="T644" i="18"/>
  <c r="U644" i="18"/>
  <c r="Y644" i="18"/>
  <c r="W644" i="18"/>
  <c r="X644" i="18"/>
  <c r="T163" i="18"/>
  <c r="U163" i="18"/>
  <c r="Y163" i="18"/>
  <c r="W163" i="18"/>
  <c r="X163" i="18"/>
  <c r="T164" i="18"/>
  <c r="U164" i="18"/>
  <c r="Y164" i="18"/>
  <c r="W164" i="18"/>
  <c r="X164" i="18"/>
  <c r="T165" i="18"/>
  <c r="U165" i="18"/>
  <c r="Y165" i="18"/>
  <c r="W165" i="18"/>
  <c r="X165" i="18"/>
  <c r="T166" i="18"/>
  <c r="U166" i="18"/>
  <c r="Y166" i="18"/>
  <c r="W166" i="18"/>
  <c r="X166" i="18"/>
  <c r="T158" i="18"/>
  <c r="U158" i="18"/>
  <c r="Y158" i="18"/>
  <c r="W158" i="18"/>
  <c r="X158" i="18"/>
  <c r="T159" i="18"/>
  <c r="U159" i="18"/>
  <c r="Y159" i="18"/>
  <c r="W159" i="18"/>
  <c r="X159" i="18"/>
  <c r="T160" i="18"/>
  <c r="U160" i="18"/>
  <c r="Y160" i="18"/>
  <c r="W160" i="18"/>
  <c r="X160" i="18"/>
  <c r="T161" i="18"/>
  <c r="U161" i="18"/>
  <c r="Y161" i="18"/>
  <c r="W161" i="18"/>
  <c r="X161" i="18"/>
  <c r="T645" i="18"/>
  <c r="U645" i="18"/>
  <c r="Y645" i="18"/>
  <c r="W645" i="18"/>
  <c r="X645" i="18"/>
  <c r="T646" i="18"/>
  <c r="U646" i="18"/>
  <c r="Y646" i="18"/>
  <c r="W646" i="18"/>
  <c r="X646" i="18"/>
  <c r="T647" i="18"/>
  <c r="U647" i="18"/>
  <c r="Y647" i="18"/>
  <c r="W647" i="18"/>
  <c r="X647" i="18"/>
  <c r="T648" i="18"/>
  <c r="U648" i="18"/>
  <c r="Y648" i="18"/>
  <c r="W648" i="18"/>
  <c r="X648" i="18"/>
  <c r="T649" i="18"/>
  <c r="U649" i="18"/>
  <c r="Y649" i="18"/>
  <c r="W649" i="18"/>
  <c r="X649" i="18"/>
  <c r="T650" i="18"/>
  <c r="U650" i="18"/>
  <c r="Y650" i="18"/>
  <c r="W650" i="18"/>
  <c r="X650" i="18"/>
  <c r="T651" i="18"/>
  <c r="U651" i="18"/>
  <c r="Y651" i="18"/>
  <c r="W651" i="18"/>
  <c r="X651" i="18"/>
  <c r="T652" i="18"/>
  <c r="U652" i="18"/>
  <c r="Y652" i="18"/>
  <c r="W652" i="18"/>
  <c r="X652" i="18"/>
  <c r="T653" i="18"/>
  <c r="U653" i="18"/>
  <c r="Y653" i="18"/>
  <c r="W653" i="18"/>
  <c r="X653" i="18"/>
  <c r="T654" i="18"/>
  <c r="U654" i="18"/>
  <c r="Y654" i="18"/>
  <c r="W654" i="18"/>
  <c r="X654" i="18"/>
  <c r="T655" i="18"/>
  <c r="U655" i="18"/>
  <c r="Y655" i="18"/>
  <c r="W655" i="18"/>
  <c r="X655" i="18"/>
  <c r="T656" i="18"/>
  <c r="U656" i="18"/>
  <c r="Y656" i="18"/>
  <c r="W656" i="18"/>
  <c r="X656" i="18"/>
  <c r="T657" i="18"/>
  <c r="U657" i="18"/>
  <c r="Y657" i="18"/>
  <c r="W657" i="18"/>
  <c r="X657" i="18"/>
  <c r="T658" i="18"/>
  <c r="U658" i="18"/>
  <c r="Y658" i="18"/>
  <c r="W658" i="18"/>
  <c r="X658" i="18"/>
  <c r="T659" i="18"/>
  <c r="U659" i="18"/>
  <c r="Y659" i="18"/>
  <c r="W659" i="18"/>
  <c r="X659" i="18"/>
  <c r="T660" i="18"/>
  <c r="U660" i="18"/>
  <c r="Y660" i="18"/>
  <c r="W660" i="18"/>
  <c r="X660" i="18"/>
  <c r="T661" i="18"/>
  <c r="U661" i="18"/>
  <c r="Y661" i="18"/>
  <c r="W661" i="18"/>
  <c r="X661" i="18"/>
  <c r="T662" i="18"/>
  <c r="U662" i="18"/>
  <c r="Y662" i="18"/>
  <c r="W662" i="18"/>
  <c r="X662" i="18"/>
  <c r="T663" i="18"/>
  <c r="U663" i="18"/>
  <c r="Y663" i="18"/>
  <c r="W663" i="18"/>
  <c r="X663" i="18"/>
  <c r="T664" i="18"/>
  <c r="U664" i="18"/>
  <c r="Y664" i="18"/>
  <c r="W664" i="18"/>
  <c r="X664" i="18"/>
  <c r="T665" i="18"/>
  <c r="U665" i="18"/>
  <c r="Y665" i="18"/>
  <c r="W665" i="18"/>
  <c r="X665" i="18"/>
  <c r="T666" i="18"/>
  <c r="U666" i="18"/>
  <c r="Y666" i="18"/>
  <c r="W666" i="18"/>
  <c r="X666" i="18"/>
  <c r="T667" i="18"/>
  <c r="U667" i="18"/>
  <c r="Y667" i="18"/>
  <c r="W667" i="18"/>
  <c r="X667" i="18"/>
  <c r="T668" i="18"/>
  <c r="U668" i="18"/>
  <c r="Y668" i="18"/>
  <c r="W668" i="18"/>
  <c r="X668" i="18"/>
  <c r="T669" i="18"/>
  <c r="U669" i="18"/>
  <c r="Y669" i="18"/>
  <c r="W669" i="18"/>
  <c r="X669" i="18"/>
  <c r="T670" i="18"/>
  <c r="U670" i="18"/>
  <c r="Y670" i="18"/>
  <c r="W670" i="18"/>
  <c r="X670" i="18"/>
  <c r="T671" i="18"/>
  <c r="U671" i="18"/>
  <c r="Y671" i="18"/>
  <c r="W671" i="18"/>
  <c r="X671" i="18"/>
  <c r="T672" i="18"/>
  <c r="U672" i="18"/>
  <c r="Y672" i="18"/>
  <c r="W672" i="18"/>
  <c r="X672" i="18"/>
  <c r="T673" i="18"/>
  <c r="U673" i="18"/>
  <c r="Y673" i="18"/>
  <c r="W673" i="18"/>
  <c r="X673" i="18"/>
  <c r="T674" i="18"/>
  <c r="U674" i="18"/>
  <c r="Y674" i="18"/>
  <c r="W674" i="18"/>
  <c r="X674" i="18"/>
  <c r="T675" i="18"/>
  <c r="U675" i="18"/>
  <c r="Y675" i="18"/>
  <c r="W675" i="18"/>
  <c r="X675" i="18"/>
  <c r="T676" i="18"/>
  <c r="U676" i="18"/>
  <c r="Y676" i="18"/>
  <c r="W676" i="18"/>
  <c r="X676" i="18"/>
  <c r="T677" i="18"/>
  <c r="U677" i="18"/>
  <c r="Y677" i="18"/>
  <c r="W677" i="18"/>
  <c r="X677" i="18"/>
  <c r="T678" i="18"/>
  <c r="U678" i="18"/>
  <c r="Y678" i="18"/>
  <c r="W678" i="18"/>
  <c r="X678" i="18"/>
  <c r="T679" i="18"/>
  <c r="U679" i="18"/>
  <c r="Y679" i="18"/>
  <c r="W679" i="18"/>
  <c r="X679" i="18"/>
  <c r="T680" i="18"/>
  <c r="U680" i="18"/>
  <c r="Y680" i="18"/>
  <c r="W680" i="18"/>
  <c r="X680" i="18"/>
  <c r="T681" i="18"/>
  <c r="U681" i="18"/>
  <c r="Y681" i="18"/>
  <c r="W681" i="18"/>
  <c r="X681" i="18"/>
  <c r="T682" i="18"/>
  <c r="U682" i="18"/>
  <c r="Y682" i="18"/>
  <c r="W682" i="18"/>
  <c r="X682" i="18"/>
  <c r="T683" i="18"/>
  <c r="U683" i="18"/>
  <c r="Y683" i="18"/>
  <c r="W683" i="18"/>
  <c r="X683" i="18"/>
  <c r="T684" i="18"/>
  <c r="U684" i="18"/>
  <c r="Y684" i="18"/>
  <c r="W684" i="18"/>
  <c r="X684" i="18"/>
  <c r="T685" i="18"/>
  <c r="U685" i="18"/>
  <c r="Y685" i="18"/>
  <c r="W685" i="18"/>
  <c r="X685" i="18"/>
  <c r="T686" i="18"/>
  <c r="U686" i="18"/>
  <c r="Y686" i="18"/>
  <c r="W686" i="18"/>
  <c r="X686" i="18"/>
  <c r="T687" i="18"/>
  <c r="U687" i="18"/>
  <c r="Y687" i="18"/>
  <c r="W687" i="18"/>
  <c r="X687" i="18"/>
  <c r="T688" i="18"/>
  <c r="U688" i="18"/>
  <c r="Y688" i="18"/>
  <c r="W688" i="18"/>
  <c r="X688" i="18"/>
  <c r="T689" i="18"/>
  <c r="U689" i="18"/>
  <c r="Y689" i="18"/>
  <c r="W689" i="18"/>
  <c r="X689" i="18"/>
  <c r="T690" i="18"/>
  <c r="U690" i="18"/>
  <c r="Y690" i="18"/>
  <c r="W690" i="18"/>
  <c r="X690" i="18"/>
  <c r="T691" i="18"/>
  <c r="U691" i="18"/>
  <c r="Y691" i="18"/>
  <c r="W691" i="18"/>
  <c r="X691" i="18"/>
  <c r="T692" i="18"/>
  <c r="U692" i="18"/>
  <c r="Y692" i="18"/>
  <c r="W692" i="18"/>
  <c r="X692" i="18"/>
  <c r="T693" i="18"/>
  <c r="U693" i="18"/>
  <c r="Y693" i="18"/>
  <c r="W693" i="18"/>
  <c r="X693" i="18"/>
  <c r="T694" i="18"/>
  <c r="U694" i="18"/>
  <c r="Y694" i="18"/>
  <c r="W694" i="18"/>
  <c r="X694" i="18"/>
  <c r="T695" i="18"/>
  <c r="U695" i="18"/>
  <c r="Y695" i="18"/>
  <c r="W695" i="18"/>
  <c r="X695" i="18"/>
  <c r="T696" i="18"/>
  <c r="U696" i="18"/>
  <c r="Y696" i="18"/>
  <c r="W696" i="18"/>
  <c r="X696" i="18"/>
  <c r="T697" i="18"/>
  <c r="U697" i="18"/>
  <c r="Y697" i="18"/>
  <c r="W697" i="18"/>
  <c r="X697" i="18"/>
  <c r="T698" i="18"/>
  <c r="U698" i="18"/>
  <c r="Y698" i="18"/>
  <c r="W698" i="18"/>
  <c r="X698" i="18"/>
  <c r="T699" i="18"/>
  <c r="U699" i="18"/>
  <c r="Y699" i="18"/>
  <c r="W699" i="18"/>
  <c r="X699" i="18"/>
  <c r="T700" i="18"/>
  <c r="U700" i="18"/>
  <c r="Y700" i="18"/>
  <c r="W700" i="18"/>
  <c r="X700" i="18"/>
  <c r="T701" i="18"/>
  <c r="U701" i="18"/>
  <c r="Y701" i="18"/>
  <c r="W701" i="18"/>
  <c r="X701" i="18"/>
  <c r="T702" i="18"/>
  <c r="U702" i="18"/>
  <c r="Y702" i="18"/>
  <c r="W702" i="18"/>
  <c r="X702" i="18"/>
  <c r="T703" i="18"/>
  <c r="U703" i="18"/>
  <c r="Y703" i="18"/>
  <c r="W703" i="18"/>
  <c r="X703" i="18"/>
  <c r="T704" i="18"/>
  <c r="U704" i="18"/>
  <c r="Y704" i="18"/>
  <c r="W704" i="18"/>
  <c r="X704" i="18"/>
  <c r="T705" i="18"/>
  <c r="U705" i="18"/>
  <c r="Y705" i="18"/>
  <c r="W705" i="18"/>
  <c r="X705" i="18"/>
  <c r="T706" i="18"/>
  <c r="U706" i="18"/>
  <c r="Y706" i="18"/>
  <c r="W706" i="18"/>
  <c r="X706" i="18"/>
  <c r="T707" i="18"/>
  <c r="U707" i="18"/>
  <c r="Y707" i="18"/>
  <c r="W707" i="18"/>
  <c r="X707" i="18"/>
  <c r="T708" i="18"/>
  <c r="U708" i="18"/>
  <c r="Y708" i="18"/>
  <c r="W708" i="18"/>
  <c r="X708" i="18"/>
  <c r="T709" i="18"/>
  <c r="U709" i="18"/>
  <c r="Y709" i="18"/>
  <c r="W709" i="18"/>
  <c r="X709" i="18"/>
  <c r="T710" i="18"/>
  <c r="U710" i="18"/>
  <c r="Y710" i="18"/>
  <c r="W710" i="18"/>
  <c r="X710" i="18"/>
  <c r="T711" i="18"/>
  <c r="U711" i="18"/>
  <c r="Y711" i="18"/>
  <c r="W711" i="18"/>
  <c r="X711" i="18"/>
  <c r="T712" i="18"/>
  <c r="U712" i="18"/>
  <c r="Y712" i="18"/>
  <c r="W712" i="18"/>
  <c r="X712" i="18"/>
  <c r="T713" i="18"/>
  <c r="U713" i="18"/>
  <c r="Y713" i="18"/>
  <c r="W713" i="18"/>
  <c r="X713" i="18"/>
  <c r="T714" i="18"/>
  <c r="U714" i="18"/>
  <c r="Y714" i="18"/>
  <c r="W714" i="18"/>
  <c r="X714" i="18"/>
  <c r="R684" i="18" l="1"/>
  <c r="R644" i="18"/>
  <c r="R621" i="18"/>
  <c r="R609" i="18"/>
  <c r="R600" i="18"/>
  <c r="R532" i="18"/>
  <c r="R1267" i="18"/>
  <c r="R1255" i="18"/>
  <c r="R1247" i="18"/>
  <c r="R1187" i="18"/>
  <c r="R1173" i="18"/>
  <c r="R1167" i="18"/>
  <c r="R1079" i="18"/>
  <c r="R1067" i="18"/>
  <c r="R1055" i="18"/>
  <c r="R1044" i="18"/>
  <c r="R1032" i="18"/>
  <c r="R1020" i="18"/>
  <c r="R1008" i="18"/>
  <c r="R964" i="18"/>
  <c r="R952" i="18"/>
  <c r="R940" i="18"/>
  <c r="R928" i="18"/>
  <c r="R852" i="18"/>
  <c r="R840" i="18"/>
  <c r="R825" i="18"/>
  <c r="R813" i="18"/>
  <c r="R801" i="18"/>
  <c r="R789" i="18"/>
  <c r="R777" i="18"/>
  <c r="R765" i="18"/>
  <c r="R753" i="18"/>
  <c r="R741" i="18"/>
  <c r="R729" i="18"/>
  <c r="R660" i="18"/>
  <c r="R679" i="18"/>
  <c r="R655" i="18"/>
  <c r="R639" i="18"/>
  <c r="R616" i="18"/>
  <c r="R604" i="18"/>
  <c r="R595" i="18"/>
  <c r="R583" i="18"/>
  <c r="R580" i="18"/>
  <c r="R527" i="18"/>
  <c r="R519" i="18"/>
  <c r="R1262" i="18"/>
  <c r="R1250" i="18"/>
  <c r="R1242" i="18"/>
  <c r="R1186" i="18"/>
  <c r="R1074" i="18"/>
  <c r="R1062" i="18"/>
  <c r="R1050" i="18"/>
  <c r="R1039" i="18"/>
  <c r="R1027" i="18"/>
  <c r="R1015" i="18"/>
  <c r="R976" i="18"/>
  <c r="R959" i="18"/>
  <c r="R947" i="18"/>
  <c r="R935" i="18"/>
  <c r="R923" i="18"/>
  <c r="R847" i="18"/>
  <c r="R835" i="18"/>
  <c r="R820" i="18"/>
  <c r="R808" i="18"/>
  <c r="R796" i="18"/>
  <c r="R784" i="18"/>
  <c r="R772" i="18"/>
  <c r="R760" i="18"/>
  <c r="R748" i="18"/>
  <c r="R736" i="18"/>
  <c r="R724" i="18"/>
  <c r="R703" i="18"/>
  <c r="R691" i="18"/>
  <c r="R698" i="18"/>
  <c r="R686" i="18"/>
  <c r="R674" i="18"/>
  <c r="R634" i="18"/>
  <c r="R623" i="18"/>
  <c r="R611" i="18"/>
  <c r="R575" i="18"/>
  <c r="R1269" i="18"/>
  <c r="R1257" i="18"/>
  <c r="R1218" i="18"/>
  <c r="R1185" i="18"/>
  <c r="R1181" i="18"/>
  <c r="R1081" i="18"/>
  <c r="R1069" i="18"/>
  <c r="R1057" i="18"/>
  <c r="R1034" i="18"/>
  <c r="R1022" i="18"/>
  <c r="R1010" i="18"/>
  <c r="R966" i="18"/>
  <c r="R954" i="18"/>
  <c r="R942" i="18"/>
  <c r="R930" i="18"/>
  <c r="R842" i="18"/>
  <c r="R815" i="18"/>
  <c r="R803" i="18"/>
  <c r="R791" i="18"/>
  <c r="R779" i="18"/>
  <c r="R767" i="18"/>
  <c r="R755" i="18"/>
  <c r="R743" i="18"/>
  <c r="R731" i="18"/>
  <c r="R719" i="18"/>
  <c r="R700" i="18"/>
  <c r="R696" i="18"/>
  <c r="R672" i="18"/>
  <c r="R693" i="18"/>
  <c r="R681" i="18"/>
  <c r="R669" i="18"/>
  <c r="R657" i="18"/>
  <c r="R641" i="18"/>
  <c r="R618" i="18"/>
  <c r="R606" i="18"/>
  <c r="R597" i="18"/>
  <c r="R529" i="18"/>
  <c r="R521" i="18"/>
  <c r="R1264" i="18"/>
  <c r="R1252" i="18"/>
  <c r="R1244" i="18"/>
  <c r="R1184" i="18"/>
  <c r="R1170" i="18"/>
  <c r="R1076" i="18"/>
  <c r="R1064" i="18"/>
  <c r="R1052" i="18"/>
  <c r="R1041" i="18"/>
  <c r="R1029" i="18"/>
  <c r="R1017" i="18"/>
  <c r="R978" i="18"/>
  <c r="R961" i="18"/>
  <c r="R949" i="18"/>
  <c r="R937" i="18"/>
  <c r="R925" i="18"/>
  <c r="R849" i="18"/>
  <c r="R837" i="18"/>
  <c r="R829" i="18"/>
  <c r="R822" i="18"/>
  <c r="R810" i="18"/>
  <c r="R798" i="18"/>
  <c r="R786" i="18"/>
  <c r="R774" i="18"/>
  <c r="R762" i="18"/>
  <c r="R750" i="18"/>
  <c r="R738" i="18"/>
  <c r="R726" i="18"/>
  <c r="R1271" i="18"/>
  <c r="R1259" i="18"/>
  <c r="R1249" i="18"/>
  <c r="R1239" i="18"/>
  <c r="R1177" i="18"/>
  <c r="R1071" i="18"/>
  <c r="R1059" i="18"/>
  <c r="R1047" i="18"/>
  <c r="R1036" i="18"/>
  <c r="R1024" i="18"/>
  <c r="R1012" i="18"/>
  <c r="R969" i="18"/>
  <c r="R956" i="18"/>
  <c r="R944" i="18"/>
  <c r="R932" i="18"/>
  <c r="R920" i="18"/>
  <c r="R844" i="18"/>
  <c r="R830" i="18"/>
  <c r="R817" i="18"/>
  <c r="R805" i="18"/>
  <c r="R793" i="18"/>
  <c r="R781" i="18"/>
  <c r="R769" i="18"/>
  <c r="R757" i="18"/>
  <c r="R745" i="18"/>
  <c r="R733" i="18"/>
  <c r="R721" i="18"/>
  <c r="R613" i="18"/>
  <c r="R577" i="18"/>
  <c r="R695" i="18"/>
  <c r="R683" i="18"/>
  <c r="R671" i="18"/>
  <c r="R659" i="18"/>
  <c r="R643" i="18"/>
  <c r="R620" i="18"/>
  <c r="R608" i="18"/>
  <c r="R599" i="18"/>
  <c r="R531" i="18"/>
  <c r="R1266" i="18"/>
  <c r="R1254" i="18"/>
  <c r="R1246" i="18"/>
  <c r="R1172" i="18"/>
  <c r="R1078" i="18"/>
  <c r="R1066" i="18"/>
  <c r="R1054" i="18"/>
  <c r="R1043" i="18"/>
  <c r="R1031" i="18"/>
  <c r="R1019" i="18"/>
  <c r="R1007" i="18"/>
  <c r="R981" i="18"/>
  <c r="R963" i="18"/>
  <c r="R951" i="18"/>
  <c r="R939" i="18"/>
  <c r="R927" i="18"/>
  <c r="R851" i="18"/>
  <c r="R839" i="18"/>
  <c r="R824" i="18"/>
  <c r="R812" i="18"/>
  <c r="R800" i="18"/>
  <c r="R788" i="18"/>
  <c r="R776" i="18"/>
  <c r="R764" i="18"/>
  <c r="R752" i="18"/>
  <c r="R740" i="18"/>
  <c r="R728" i="18"/>
  <c r="R688" i="18"/>
  <c r="R602" i="18"/>
  <c r="R702" i="18"/>
  <c r="R690" i="18"/>
  <c r="R678" i="18"/>
  <c r="R654" i="18"/>
  <c r="R638" i="18"/>
  <c r="R615" i="18"/>
  <c r="R594" i="18"/>
  <c r="R582" i="18"/>
  <c r="R579" i="18"/>
  <c r="R526" i="18"/>
  <c r="R1261" i="18"/>
  <c r="R1241" i="18"/>
  <c r="R1183" i="18"/>
  <c r="R1179" i="18"/>
  <c r="R1073" i="18"/>
  <c r="R1061" i="18"/>
  <c r="R1049" i="18"/>
  <c r="R1038" i="18"/>
  <c r="R1026" i="18"/>
  <c r="R1014" i="18"/>
  <c r="R973" i="18"/>
  <c r="R958" i="18"/>
  <c r="R946" i="18"/>
  <c r="R934" i="18"/>
  <c r="R922" i="18"/>
  <c r="R846" i="18"/>
  <c r="R834" i="18"/>
  <c r="R819" i="18"/>
  <c r="R807" i="18"/>
  <c r="R795" i="18"/>
  <c r="R783" i="18"/>
  <c r="R771" i="18"/>
  <c r="R759" i="18"/>
  <c r="R747" i="18"/>
  <c r="R735" i="18"/>
  <c r="R723" i="18"/>
  <c r="R633" i="18"/>
  <c r="R622" i="18"/>
  <c r="R610" i="18"/>
  <c r="R1268" i="18"/>
  <c r="R1256" i="18"/>
  <c r="R1248" i="18"/>
  <c r="R1188" i="18"/>
  <c r="R1174" i="18"/>
  <c r="R1168" i="18"/>
  <c r="R1080" i="18"/>
  <c r="R1068" i="18"/>
  <c r="R1056" i="18"/>
  <c r="R1033" i="18"/>
  <c r="R1021" i="18"/>
  <c r="R1009" i="18"/>
  <c r="R965" i="18"/>
  <c r="R953" i="18"/>
  <c r="R941" i="18"/>
  <c r="R929" i="18"/>
  <c r="R841" i="18"/>
  <c r="R833" i="18"/>
  <c r="R814" i="18"/>
  <c r="R802" i="18"/>
  <c r="R790" i="18"/>
  <c r="R778" i="18"/>
  <c r="R766" i="18"/>
  <c r="R754" i="18"/>
  <c r="R742" i="18"/>
  <c r="R730" i="18"/>
  <c r="R718" i="18"/>
  <c r="R656" i="18"/>
  <c r="R617" i="18"/>
  <c r="R605" i="18"/>
  <c r="R596" i="18"/>
  <c r="R584" i="18"/>
  <c r="R528" i="18"/>
  <c r="R520" i="18"/>
  <c r="R1263" i="18"/>
  <c r="R1251" i="18"/>
  <c r="R1243" i="18"/>
  <c r="R1075" i="18"/>
  <c r="R1063" i="18"/>
  <c r="R1051" i="18"/>
  <c r="R1040" i="18"/>
  <c r="R1028" i="18"/>
  <c r="R1016" i="18"/>
  <c r="R977" i="18"/>
  <c r="R960" i="18"/>
  <c r="R948" i="18"/>
  <c r="R936" i="18"/>
  <c r="R924" i="18"/>
  <c r="R848" i="18"/>
  <c r="R836" i="18"/>
  <c r="R832" i="18"/>
  <c r="R821" i="18"/>
  <c r="R809" i="18"/>
  <c r="R797" i="18"/>
  <c r="R785" i="18"/>
  <c r="R773" i="18"/>
  <c r="R761" i="18"/>
  <c r="R749" i="18"/>
  <c r="R737" i="18"/>
  <c r="R725" i="18"/>
  <c r="R636" i="18"/>
  <c r="R697" i="18"/>
  <c r="R673" i="18"/>
  <c r="R680" i="18"/>
  <c r="R640" i="18"/>
  <c r="R699" i="18"/>
  <c r="R687" i="18"/>
  <c r="R675" i="18"/>
  <c r="R635" i="18"/>
  <c r="R624" i="18"/>
  <c r="R612" i="18"/>
  <c r="R601" i="18"/>
  <c r="R576" i="18"/>
  <c r="R1270" i="18"/>
  <c r="R1258" i="18"/>
  <c r="R1223" i="18"/>
  <c r="R1182" i="18"/>
  <c r="R1070" i="18"/>
  <c r="R1058" i="18"/>
  <c r="R1046" i="18"/>
  <c r="R1035" i="18"/>
  <c r="R1023" i="18"/>
  <c r="R1011" i="18"/>
  <c r="R968" i="18"/>
  <c r="R955" i="18"/>
  <c r="R943" i="18"/>
  <c r="R931" i="18"/>
  <c r="R843" i="18"/>
  <c r="R816" i="18"/>
  <c r="R804" i="18"/>
  <c r="R792" i="18"/>
  <c r="R780" i="18"/>
  <c r="R768" i="18"/>
  <c r="R756" i="18"/>
  <c r="R744" i="18"/>
  <c r="R732" i="18"/>
  <c r="R720" i="18"/>
  <c r="R676" i="18"/>
  <c r="R685" i="18"/>
  <c r="R704" i="18"/>
  <c r="R694" i="18"/>
  <c r="R682" i="18"/>
  <c r="R670" i="18"/>
  <c r="R642" i="18"/>
  <c r="R619" i="18"/>
  <c r="R607" i="18"/>
  <c r="R598" i="18"/>
  <c r="R530" i="18"/>
  <c r="R1265" i="18"/>
  <c r="R1253" i="18"/>
  <c r="R1245" i="18"/>
  <c r="R1180" i="18"/>
  <c r="R1171" i="18"/>
  <c r="R1077" i="18"/>
  <c r="R1065" i="18"/>
  <c r="R1053" i="18"/>
  <c r="R1042" i="18"/>
  <c r="R1030" i="18"/>
  <c r="R1018" i="18"/>
  <c r="R979" i="18"/>
  <c r="R962" i="18"/>
  <c r="R950" i="18"/>
  <c r="R938" i="18"/>
  <c r="R926" i="18"/>
  <c r="R850" i="18"/>
  <c r="R838" i="18"/>
  <c r="R823" i="18"/>
  <c r="R811" i="18"/>
  <c r="R799" i="18"/>
  <c r="R787" i="18"/>
  <c r="R775" i="18"/>
  <c r="R763" i="18"/>
  <c r="R751" i="18"/>
  <c r="R739" i="18"/>
  <c r="R727" i="18"/>
  <c r="R692" i="18"/>
  <c r="R658" i="18"/>
  <c r="R701" i="18"/>
  <c r="R689" i="18"/>
  <c r="R677" i="18"/>
  <c r="R653" i="18"/>
  <c r="R637" i="18"/>
  <c r="R614" i="18"/>
  <c r="R581" i="18"/>
  <c r="R578" i="18"/>
  <c r="R525" i="18"/>
  <c r="R1272" i="18"/>
  <c r="R1260" i="18"/>
  <c r="R1240" i="18"/>
  <c r="R1178" i="18"/>
  <c r="R1072" i="18"/>
  <c r="R1060" i="18"/>
  <c r="R1048" i="18"/>
  <c r="R1037" i="18"/>
  <c r="R1025" i="18"/>
  <c r="R1013" i="18"/>
  <c r="R972" i="18"/>
  <c r="R957" i="18"/>
  <c r="R945" i="18"/>
  <c r="R933" i="18"/>
  <c r="R921" i="18"/>
  <c r="R845" i="18"/>
  <c r="R831" i="18"/>
  <c r="R818" i="18"/>
  <c r="R806" i="18"/>
  <c r="R794" i="18"/>
  <c r="R782" i="18"/>
  <c r="R770" i="18"/>
  <c r="R758" i="18"/>
  <c r="R746" i="18"/>
  <c r="R734" i="18"/>
  <c r="R722" i="18"/>
  <c r="K6" i="22"/>
  <c r="K24" i="22"/>
  <c r="K7" i="22"/>
  <c r="K26" i="22"/>
  <c r="K27" i="22"/>
  <c r="K11" i="22"/>
  <c r="K10" i="22"/>
  <c r="K18" i="22"/>
  <c r="K20" i="22"/>
  <c r="K15" i="22"/>
  <c r="K9" i="22"/>
  <c r="K8" i="22"/>
  <c r="K12" i="22"/>
  <c r="K19" i="22"/>
  <c r="K17" i="22"/>
  <c r="K14" i="22"/>
  <c r="K13" i="22"/>
  <c r="K21" i="22"/>
  <c r="K16" i="22"/>
  <c r="R1176" i="18"/>
  <c r="R858" i="18"/>
  <c r="R854" i="18"/>
  <c r="R856" i="18"/>
  <c r="R857" i="18"/>
  <c r="R855" i="18"/>
  <c r="R586" i="18"/>
  <c r="R587" i="18"/>
  <c r="E16" i="22"/>
  <c r="F16" i="22" s="1"/>
  <c r="E11" i="22"/>
  <c r="H11" i="22" s="1"/>
  <c r="E6" i="22"/>
  <c r="H6" i="22" s="1"/>
  <c r="E8" i="22"/>
  <c r="H8" i="22" s="1"/>
  <c r="E20" i="22"/>
  <c r="E18" i="22"/>
  <c r="E14" i="22"/>
  <c r="E13" i="22"/>
  <c r="H13" i="22" s="1"/>
  <c r="E26" i="22"/>
  <c r="E12" i="22"/>
  <c r="H12" i="22" s="1"/>
  <c r="E10" i="22"/>
  <c r="H10" i="22" s="1"/>
  <c r="E24" i="22"/>
  <c r="E19" i="22"/>
  <c r="E7" i="22"/>
  <c r="H7" i="22" s="1"/>
  <c r="E27" i="22"/>
  <c r="F27" i="22" s="1"/>
  <c r="E17" i="22"/>
  <c r="F17" i="22" s="1"/>
  <c r="E21" i="22"/>
  <c r="E15" i="22"/>
  <c r="E9" i="22"/>
  <c r="H9" i="22" s="1"/>
  <c r="R664" i="18"/>
  <c r="R663" i="18"/>
  <c r="R662" i="18"/>
  <c r="R1175" i="18"/>
  <c r="J24" i="22"/>
  <c r="Q24" i="22"/>
  <c r="O24" i="22"/>
  <c r="L24" i="22"/>
  <c r="M24" i="22"/>
  <c r="P24" i="22"/>
  <c r="N24" i="22"/>
  <c r="R24" i="22"/>
  <c r="R714" i="18"/>
  <c r="R715" i="18"/>
  <c r="R708" i="18"/>
  <c r="R710" i="18"/>
  <c r="R713" i="18"/>
  <c r="R712" i="18"/>
  <c r="R707" i="18"/>
  <c r="R709" i="18"/>
  <c r="R717" i="18"/>
  <c r="R711" i="18"/>
  <c r="R706" i="18"/>
  <c r="R716" i="18"/>
  <c r="R705" i="18"/>
  <c r="R651" i="18"/>
  <c r="R650" i="18"/>
  <c r="R652" i="18"/>
  <c r="R649" i="18"/>
  <c r="R490" i="18"/>
  <c r="R478" i="18"/>
  <c r="R482" i="18"/>
  <c r="R491" i="18"/>
  <c r="R479" i="18"/>
  <c r="R488" i="18"/>
  <c r="R475" i="18"/>
  <c r="R487" i="18"/>
  <c r="R486" i="18"/>
  <c r="R493" i="18"/>
  <c r="R485" i="18"/>
  <c r="R492" i="18"/>
  <c r="R494" i="18"/>
  <c r="R489" i="18"/>
  <c r="R484" i="18"/>
  <c r="R481" i="18"/>
  <c r="R483" i="18"/>
  <c r="R480" i="18"/>
  <c r="R477" i="18"/>
  <c r="R387" i="18"/>
  <c r="R378" i="18"/>
  <c r="R389" i="18"/>
  <c r="R330" i="18"/>
  <c r="R322" i="18"/>
  <c r="R325" i="18"/>
  <c r="R329" i="18"/>
  <c r="R324" i="18"/>
  <c r="R327" i="18"/>
  <c r="R246" i="18"/>
  <c r="R250" i="18"/>
  <c r="R244" i="18"/>
  <c r="R241" i="18"/>
  <c r="R245" i="18"/>
  <c r="R249" i="18"/>
  <c r="R248" i="18"/>
  <c r="R243" i="18"/>
  <c r="R242" i="18"/>
  <c r="P9" i="22"/>
  <c r="Q9" i="22"/>
  <c r="O9" i="22"/>
  <c r="R1166" i="18"/>
  <c r="P26" i="22"/>
  <c r="O26" i="22"/>
  <c r="Q26" i="22"/>
  <c r="R26" i="22"/>
  <c r="Q16" i="22"/>
  <c r="O16" i="22"/>
  <c r="P16" i="22"/>
  <c r="P12" i="22"/>
  <c r="Q12" i="22"/>
  <c r="O12" i="22"/>
  <c r="O19" i="22"/>
  <c r="Q19" i="22"/>
  <c r="P19" i="22"/>
  <c r="P11" i="22"/>
  <c r="Q11" i="22"/>
  <c r="O11" i="22"/>
  <c r="O6" i="22"/>
  <c r="Q6" i="22"/>
  <c r="P6" i="22"/>
  <c r="R1169" i="18"/>
  <c r="P27" i="22"/>
  <c r="O27" i="22"/>
  <c r="Q27" i="22"/>
  <c r="R27" i="22"/>
  <c r="Q18" i="22"/>
  <c r="O18" i="22"/>
  <c r="P18" i="22"/>
  <c r="Q13" i="22"/>
  <c r="O13" i="22"/>
  <c r="P13" i="22"/>
  <c r="P21" i="22"/>
  <c r="Q21" i="22"/>
  <c r="O21" i="22"/>
  <c r="Q17" i="22"/>
  <c r="O17" i="22"/>
  <c r="P17" i="22"/>
  <c r="P8" i="22"/>
  <c r="O8" i="22"/>
  <c r="Q8" i="22"/>
  <c r="P10" i="22"/>
  <c r="Q10" i="22"/>
  <c r="O10" i="22"/>
  <c r="P20" i="22"/>
  <c r="O20" i="22"/>
  <c r="Q20" i="22"/>
  <c r="Q15" i="22"/>
  <c r="O15" i="22"/>
  <c r="P15" i="22"/>
  <c r="P7" i="22"/>
  <c r="Q7" i="22"/>
  <c r="O7" i="22"/>
  <c r="Q14" i="22"/>
  <c r="O14" i="22"/>
  <c r="P14" i="22"/>
  <c r="R1005" i="18"/>
  <c r="R1004" i="18"/>
  <c r="R1006" i="18"/>
  <c r="R251" i="18"/>
  <c r="R254" i="18"/>
  <c r="R253" i="18"/>
  <c r="R252" i="18"/>
  <c r="R828" i="18"/>
  <c r="R827" i="18"/>
  <c r="R826" i="18"/>
  <c r="R585" i="18"/>
  <c r="R1045" i="18"/>
  <c r="R515" i="18"/>
  <c r="R661" i="18"/>
  <c r="R518" i="18"/>
  <c r="R514" i="18"/>
  <c r="R853" i="18"/>
  <c r="Z14" i="18"/>
  <c r="Z339" i="18"/>
  <c r="Q339" i="18" s="1"/>
  <c r="Z337" i="18"/>
  <c r="Q337" i="18" s="1"/>
  <c r="Z280" i="18"/>
  <c r="Q280" i="18" s="1"/>
  <c r="Z278" i="18"/>
  <c r="Q278" i="18" s="1"/>
  <c r="Z276" i="18"/>
  <c r="Q276" i="18" s="1"/>
  <c r="Z274" i="18"/>
  <c r="Q274" i="18" s="1"/>
  <c r="Z272" i="18"/>
  <c r="Q272" i="18" s="1"/>
  <c r="Z270" i="18"/>
  <c r="Q270" i="18" s="1"/>
  <c r="Z268" i="18"/>
  <c r="Q268" i="18" s="1"/>
  <c r="Z419" i="18"/>
  <c r="Q419" i="18" s="1"/>
  <c r="Z417" i="18"/>
  <c r="Q417" i="18" s="1"/>
  <c r="Z415" i="18"/>
  <c r="Q415" i="18" s="1"/>
  <c r="Z413" i="18"/>
  <c r="Q413" i="18" s="1"/>
  <c r="Z411" i="18"/>
  <c r="Q411" i="18" s="1"/>
  <c r="Z409" i="18"/>
  <c r="Q409" i="18" s="1"/>
  <c r="Z407" i="18"/>
  <c r="Q407" i="18" s="1"/>
  <c r="Z266" i="18"/>
  <c r="Q266" i="18" s="1"/>
  <c r="Z262" i="18"/>
  <c r="Q262" i="18" s="1"/>
  <c r="Z255" i="18"/>
  <c r="Q255" i="18" s="1"/>
  <c r="Z824" i="18"/>
  <c r="Q824" i="18" s="1"/>
  <c r="Z822" i="18"/>
  <c r="Q822" i="18" s="1"/>
  <c r="Z820" i="18"/>
  <c r="Q820" i="18" s="1"/>
  <c r="Z818" i="18"/>
  <c r="Q818" i="18" s="1"/>
  <c r="Z816" i="18"/>
  <c r="Q816" i="18" s="1"/>
  <c r="Z814" i="18"/>
  <c r="Q814" i="18" s="1"/>
  <c r="Z812" i="18"/>
  <c r="Q812" i="18" s="1"/>
  <c r="Z810" i="18"/>
  <c r="Q810" i="18" s="1"/>
  <c r="Z808" i="18"/>
  <c r="Q808" i="18" s="1"/>
  <c r="Z806" i="18"/>
  <c r="Q806" i="18" s="1"/>
  <c r="Z804" i="18"/>
  <c r="Q804" i="18" s="1"/>
  <c r="Z802" i="18"/>
  <c r="Q802" i="18" s="1"/>
  <c r="Z800" i="18"/>
  <c r="Q800" i="18" s="1"/>
  <c r="Z798" i="18"/>
  <c r="Q798" i="18" s="1"/>
  <c r="Z796" i="18"/>
  <c r="Q796" i="18" s="1"/>
  <c r="Z794" i="18"/>
  <c r="Q794" i="18" s="1"/>
  <c r="Z792" i="18"/>
  <c r="Q792" i="18" s="1"/>
  <c r="Z790" i="18"/>
  <c r="Q790" i="18" s="1"/>
  <c r="Z788" i="18"/>
  <c r="Q788" i="18" s="1"/>
  <c r="Z786" i="18"/>
  <c r="Q786" i="18" s="1"/>
  <c r="Z784" i="18"/>
  <c r="Q784" i="18" s="1"/>
  <c r="Z782" i="18"/>
  <c r="Q782" i="18" s="1"/>
  <c r="Z780" i="18"/>
  <c r="Q780" i="18" s="1"/>
  <c r="Z778" i="18"/>
  <c r="Q778" i="18" s="1"/>
  <c r="Z776" i="18"/>
  <c r="Q776" i="18" s="1"/>
  <c r="Z774" i="18"/>
  <c r="Q774" i="18" s="1"/>
  <c r="Z772" i="18"/>
  <c r="Q772" i="18" s="1"/>
  <c r="Z770" i="18"/>
  <c r="Q770" i="18" s="1"/>
  <c r="Z768" i="18"/>
  <c r="Q768" i="18" s="1"/>
  <c r="Z766" i="18"/>
  <c r="Q766" i="18" s="1"/>
  <c r="Z764" i="18"/>
  <c r="Z762" i="18"/>
  <c r="Z760" i="18"/>
  <c r="Z758" i="18"/>
  <c r="Z756" i="18"/>
  <c r="Z754" i="18"/>
  <c r="Z752" i="18"/>
  <c r="Z750" i="18"/>
  <c r="Z748" i="18"/>
  <c r="Q748" i="18" s="1"/>
  <c r="Z746" i="18"/>
  <c r="Q746" i="18" s="1"/>
  <c r="Z744" i="18"/>
  <c r="Q744" i="18" s="1"/>
  <c r="Z742" i="18"/>
  <c r="Q742" i="18" s="1"/>
  <c r="Z740" i="18"/>
  <c r="Q740" i="18" s="1"/>
  <c r="Z738" i="18"/>
  <c r="Q738" i="18" s="1"/>
  <c r="Z736" i="18"/>
  <c r="Q736" i="18" s="1"/>
  <c r="Z734" i="18"/>
  <c r="Q734" i="18" s="1"/>
  <c r="Z732" i="18"/>
  <c r="Q732" i="18" s="1"/>
  <c r="Z730" i="18"/>
  <c r="Q730" i="18" s="1"/>
  <c r="Z728" i="18"/>
  <c r="Q728" i="18" s="1"/>
  <c r="Z726" i="18"/>
  <c r="Q726" i="18" s="1"/>
  <c r="Z724" i="18"/>
  <c r="Q724" i="18" s="1"/>
  <c r="Z722" i="18"/>
  <c r="Q722" i="18" s="1"/>
  <c r="Z720" i="18"/>
  <c r="Q720" i="18" s="1"/>
  <c r="Z718" i="18"/>
  <c r="Q718" i="18" s="1"/>
  <c r="Z716" i="18"/>
  <c r="Q716" i="18" s="1"/>
  <c r="Z340" i="18"/>
  <c r="Q340" i="18" s="1"/>
  <c r="Z338" i="18"/>
  <c r="Q338" i="18" s="1"/>
  <c r="Z332" i="18"/>
  <c r="Q332" i="18" s="1"/>
  <c r="Z279" i="18"/>
  <c r="Q279" i="18" s="1"/>
  <c r="Z277" i="18"/>
  <c r="Q277" i="18" s="1"/>
  <c r="Z275" i="18"/>
  <c r="Q275" i="18" s="1"/>
  <c r="Z273" i="18"/>
  <c r="Q273" i="18" s="1"/>
  <c r="Z271" i="18"/>
  <c r="Q271" i="18" s="1"/>
  <c r="Z269" i="18"/>
  <c r="Q269" i="18" s="1"/>
  <c r="Z421" i="18"/>
  <c r="Q421" i="18" s="1"/>
  <c r="Z418" i="18"/>
  <c r="Q418" i="18" s="1"/>
  <c r="Z416" i="18"/>
  <c r="Q416" i="18" s="1"/>
  <c r="Z414" i="18"/>
  <c r="Q414" i="18" s="1"/>
  <c r="Z412" i="18"/>
  <c r="Q412" i="18" s="1"/>
  <c r="Z410" i="18"/>
  <c r="Q410" i="18" s="1"/>
  <c r="Z408" i="18"/>
  <c r="Q408" i="18" s="1"/>
  <c r="Z406" i="18"/>
  <c r="Q406" i="18" s="1"/>
  <c r="Z265" i="18"/>
  <c r="Q265" i="18" s="1"/>
  <c r="Z261" i="18"/>
  <c r="Q261" i="18" s="1"/>
  <c r="Z825" i="18"/>
  <c r="Q825" i="18" s="1"/>
  <c r="Z823" i="18"/>
  <c r="Q823" i="18" s="1"/>
  <c r="Z821" i="18"/>
  <c r="Q821" i="18" s="1"/>
  <c r="Z819" i="18"/>
  <c r="Q819" i="18" s="1"/>
  <c r="Z817" i="18"/>
  <c r="Q817" i="18" s="1"/>
  <c r="Z815" i="18"/>
  <c r="Q815" i="18" s="1"/>
  <c r="Z813" i="18"/>
  <c r="Q813" i="18" s="1"/>
  <c r="Z811" i="18"/>
  <c r="Q811" i="18" s="1"/>
  <c r="Z809" i="18"/>
  <c r="Q809" i="18" s="1"/>
  <c r="Z807" i="18"/>
  <c r="Q807" i="18" s="1"/>
  <c r="Z805" i="18"/>
  <c r="Q805" i="18" s="1"/>
  <c r="Z803" i="18"/>
  <c r="Q803" i="18" s="1"/>
  <c r="Z801" i="18"/>
  <c r="Q801" i="18" s="1"/>
  <c r="Z799" i="18"/>
  <c r="Q799" i="18" s="1"/>
  <c r="Z797" i="18"/>
  <c r="Q797" i="18" s="1"/>
  <c r="Z795" i="18"/>
  <c r="Q795" i="18" s="1"/>
  <c r="Z793" i="18"/>
  <c r="Q793" i="18" s="1"/>
  <c r="Z791" i="18"/>
  <c r="Q791" i="18" s="1"/>
  <c r="Z789" i="18"/>
  <c r="Q789" i="18" s="1"/>
  <c r="Z787" i="18"/>
  <c r="Q787" i="18" s="1"/>
  <c r="Z785" i="18"/>
  <c r="Q785" i="18" s="1"/>
  <c r="Z783" i="18"/>
  <c r="Q783" i="18" s="1"/>
  <c r="Z781" i="18"/>
  <c r="Q781" i="18" s="1"/>
  <c r="Z779" i="18"/>
  <c r="Q779" i="18" s="1"/>
  <c r="Z777" i="18"/>
  <c r="Q777" i="18" s="1"/>
  <c r="Z775" i="18"/>
  <c r="Q775" i="18" s="1"/>
  <c r="Z773" i="18"/>
  <c r="Q773" i="18" s="1"/>
  <c r="Z771" i="18"/>
  <c r="Q771" i="18" s="1"/>
  <c r="Z769" i="18"/>
  <c r="Q769" i="18" s="1"/>
  <c r="Z767" i="18"/>
  <c r="Q767" i="18" s="1"/>
  <c r="Z765" i="18"/>
  <c r="Z763" i="18"/>
  <c r="Z761" i="18"/>
  <c r="Z759" i="18"/>
  <c r="Z757" i="18"/>
  <c r="Z755" i="18"/>
  <c r="Z753" i="18"/>
  <c r="Z751" i="18"/>
  <c r="Z749" i="18"/>
  <c r="Q749" i="18" s="1"/>
  <c r="Z747" i="18"/>
  <c r="Q747" i="18" s="1"/>
  <c r="Z745" i="18"/>
  <c r="Q745" i="18" s="1"/>
  <c r="Z743" i="18"/>
  <c r="Q743" i="18" s="1"/>
  <c r="Z741" i="18"/>
  <c r="Q741" i="18" s="1"/>
  <c r="Z739" i="18"/>
  <c r="Q739" i="18" s="1"/>
  <c r="Z737" i="18"/>
  <c r="Q737" i="18" s="1"/>
  <c r="Z735" i="18"/>
  <c r="Q735" i="18" s="1"/>
  <c r="Z733" i="18"/>
  <c r="Q733" i="18" s="1"/>
  <c r="Z731" i="18"/>
  <c r="Q731" i="18" s="1"/>
  <c r="Z729" i="18"/>
  <c r="Q729" i="18" s="1"/>
  <c r="Z727" i="18"/>
  <c r="Q727" i="18" s="1"/>
  <c r="Z725" i="18"/>
  <c r="Q725" i="18" s="1"/>
  <c r="Z723" i="18"/>
  <c r="Q723" i="18" s="1"/>
  <c r="Z721" i="18"/>
  <c r="Q721" i="18" s="1"/>
  <c r="Z719" i="18"/>
  <c r="Q719" i="18" s="1"/>
  <c r="Z717" i="18"/>
  <c r="Q717" i="18" s="1"/>
  <c r="Z715" i="18"/>
  <c r="Q715" i="18" s="1"/>
  <c r="Z712" i="18"/>
  <c r="Q712" i="18" s="1"/>
  <c r="Z706" i="18"/>
  <c r="Q706" i="18" s="1"/>
  <c r="Z700" i="18"/>
  <c r="Q700" i="18" s="1"/>
  <c r="Z694" i="18"/>
  <c r="Q694" i="18" s="1"/>
  <c r="Z688" i="18"/>
  <c r="Q688" i="18" s="1"/>
  <c r="Z682" i="18"/>
  <c r="Q682" i="18" s="1"/>
  <c r="Z676" i="18"/>
  <c r="Q676" i="18" s="1"/>
  <c r="Z672" i="18"/>
  <c r="Q672" i="18" s="1"/>
  <c r="Z664" i="18"/>
  <c r="Q664" i="18" s="1"/>
  <c r="Z658" i="18"/>
  <c r="Q658" i="18" s="1"/>
  <c r="Z652" i="18"/>
  <c r="Q652" i="18" s="1"/>
  <c r="Z648" i="18"/>
  <c r="Q648" i="18" s="1"/>
  <c r="Z159" i="18"/>
  <c r="Q159" i="18" s="1"/>
  <c r="Z644" i="18"/>
  <c r="Q644" i="18" s="1"/>
  <c r="Z629" i="18"/>
  <c r="Z253" i="18"/>
  <c r="Q253" i="18" s="1"/>
  <c r="Z71" i="18"/>
  <c r="Q71" i="18" s="1"/>
  <c r="Z366" i="18"/>
  <c r="Q366" i="18" s="1"/>
  <c r="Z619" i="18"/>
  <c r="Q619" i="18" s="1"/>
  <c r="Z613" i="18"/>
  <c r="Q613" i="18" s="1"/>
  <c r="Z607" i="18"/>
  <c r="Q607" i="18" s="1"/>
  <c r="Z602" i="18"/>
  <c r="Q602" i="18" s="1"/>
  <c r="Z598" i="18"/>
  <c r="Q598" i="18" s="1"/>
  <c r="Z592" i="18"/>
  <c r="Z586" i="18"/>
  <c r="Q586" i="18" s="1"/>
  <c r="Z250" i="18"/>
  <c r="Q250" i="18" s="1"/>
  <c r="Z243" i="18"/>
  <c r="Q243" i="18" s="1"/>
  <c r="Z577" i="18"/>
  <c r="Q577" i="18" s="1"/>
  <c r="Z83" i="18"/>
  <c r="Q83" i="18" s="1"/>
  <c r="Z77" i="18"/>
  <c r="Q77" i="18" s="1"/>
  <c r="Z325" i="18"/>
  <c r="Q325" i="18" s="1"/>
  <c r="Z537" i="18"/>
  <c r="Q537" i="18" s="1"/>
  <c r="Z122" i="18"/>
  <c r="Q122" i="18" s="1"/>
  <c r="Z365" i="18"/>
  <c r="Q365" i="18" s="1"/>
  <c r="Z529" i="18"/>
  <c r="Q529" i="18" s="1"/>
  <c r="Z524" i="18"/>
  <c r="Q524" i="18" s="1"/>
  <c r="Z519" i="18"/>
  <c r="Q519" i="18" s="1"/>
  <c r="Z517" i="18"/>
  <c r="Q517" i="18" s="1"/>
  <c r="Z1271" i="18"/>
  <c r="Q1271" i="18" s="1"/>
  <c r="Z1265" i="18"/>
  <c r="Q1265" i="18" s="1"/>
  <c r="Z1259" i="18"/>
  <c r="Q1259" i="18" s="1"/>
  <c r="Z1253" i="18"/>
  <c r="Q1253" i="18" s="1"/>
  <c r="Z1249" i="18"/>
  <c r="Q1249" i="18" s="1"/>
  <c r="Z1245" i="18"/>
  <c r="Q1245" i="18" s="1"/>
  <c r="Z1239" i="18"/>
  <c r="Q1239" i="18" s="1"/>
  <c r="Z1187" i="18"/>
  <c r="Q1187" i="18" s="1"/>
  <c r="Z1185" i="18"/>
  <c r="Q1185" i="18" s="1"/>
  <c r="Z1183" i="18"/>
  <c r="Q1183" i="18" s="1"/>
  <c r="Z1179" i="18"/>
  <c r="Q1179" i="18" s="1"/>
  <c r="Z1177" i="18"/>
  <c r="Q1177" i="18" s="1"/>
  <c r="Z1175" i="18"/>
  <c r="Q1175" i="18" s="1"/>
  <c r="Z1173" i="18"/>
  <c r="Q1173" i="18" s="1"/>
  <c r="Z1171" i="18"/>
  <c r="Q1171" i="18" s="1"/>
  <c r="Z1169" i="18"/>
  <c r="Q1169" i="18" s="1"/>
  <c r="Z1167" i="18"/>
  <c r="Q1167" i="18" s="1"/>
  <c r="Z710" i="18"/>
  <c r="Q710" i="18" s="1"/>
  <c r="Z704" i="18"/>
  <c r="Q704" i="18" s="1"/>
  <c r="Z698" i="18"/>
  <c r="Q698" i="18" s="1"/>
  <c r="Z692" i="18"/>
  <c r="Q692" i="18" s="1"/>
  <c r="Z686" i="18"/>
  <c r="Q686" i="18" s="1"/>
  <c r="Z680" i="18"/>
  <c r="Q680" i="18" s="1"/>
  <c r="Z674" i="18"/>
  <c r="Q674" i="18" s="1"/>
  <c r="Z666" i="18"/>
  <c r="Z662" i="18"/>
  <c r="Q662" i="18" s="1"/>
  <c r="Z656" i="18"/>
  <c r="Q656" i="18" s="1"/>
  <c r="Z650" i="18"/>
  <c r="Q650" i="18" s="1"/>
  <c r="Z161" i="18"/>
  <c r="Q161" i="18" s="1"/>
  <c r="Z164" i="18"/>
  <c r="Q164" i="18" s="1"/>
  <c r="Z640" i="18"/>
  <c r="Q640" i="18" s="1"/>
  <c r="Z636" i="18"/>
  <c r="Q636" i="18" s="1"/>
  <c r="Z631" i="18"/>
  <c r="Z625" i="18"/>
  <c r="Z73" i="18"/>
  <c r="Q73" i="18" s="1"/>
  <c r="Z369" i="18"/>
  <c r="Q369" i="18" s="1"/>
  <c r="Z621" i="18"/>
  <c r="Q621" i="18" s="1"/>
  <c r="Z615" i="18"/>
  <c r="Q615" i="18" s="1"/>
  <c r="Z609" i="18"/>
  <c r="Q609" i="18" s="1"/>
  <c r="Z462" i="18"/>
  <c r="Z600" i="18"/>
  <c r="Q600" i="18" s="1"/>
  <c r="Z594" i="18"/>
  <c r="Q594" i="18" s="1"/>
  <c r="Z588" i="18"/>
  <c r="Q588" i="18" s="1"/>
  <c r="Z582" i="18"/>
  <c r="Q582" i="18" s="1"/>
  <c r="Z245" i="18"/>
  <c r="Q245" i="18" s="1"/>
  <c r="Z579" i="18"/>
  <c r="Q579" i="18" s="1"/>
  <c r="Z81" i="18"/>
  <c r="Q81" i="18" s="1"/>
  <c r="Z75" i="18"/>
  <c r="Q75" i="18" s="1"/>
  <c r="Z322" i="18"/>
  <c r="Q322" i="18" s="1"/>
  <c r="Z156" i="18"/>
  <c r="Z535" i="18"/>
  <c r="Q535" i="18" s="1"/>
  <c r="Z120" i="18"/>
  <c r="Q120" i="18" s="1"/>
  <c r="Z531" i="18"/>
  <c r="Q531" i="18" s="1"/>
  <c r="Z525" i="18"/>
  <c r="Q525" i="18" s="1"/>
  <c r="Z521" i="18"/>
  <c r="Q521" i="18" s="1"/>
  <c r="Z516" i="18"/>
  <c r="Q516" i="18" s="1"/>
  <c r="Z1269" i="18"/>
  <c r="Q1269" i="18" s="1"/>
  <c r="Z1263" i="18"/>
  <c r="Q1263" i="18" s="1"/>
  <c r="Z1257" i="18"/>
  <c r="Q1257" i="18" s="1"/>
  <c r="Z1251" i="18"/>
  <c r="Q1251" i="18" s="1"/>
  <c r="Z1243" i="18"/>
  <c r="Q1243" i="18" s="1"/>
  <c r="Z1218" i="18"/>
  <c r="Q1218" i="18" s="1"/>
  <c r="Z1181" i="18"/>
  <c r="Q1181" i="18" s="1"/>
  <c r="Z714" i="18"/>
  <c r="Q714" i="18" s="1"/>
  <c r="Z708" i="18"/>
  <c r="Q708" i="18" s="1"/>
  <c r="Z702" i="18"/>
  <c r="Q702" i="18" s="1"/>
  <c r="Z696" i="18"/>
  <c r="Q696" i="18" s="1"/>
  <c r="Z690" i="18"/>
  <c r="Q690" i="18" s="1"/>
  <c r="Z684" i="18"/>
  <c r="Q684" i="18" s="1"/>
  <c r="Z678" i="18"/>
  <c r="Q678" i="18" s="1"/>
  <c r="Z670" i="18"/>
  <c r="Q670" i="18" s="1"/>
  <c r="Z668" i="18"/>
  <c r="Z660" i="18"/>
  <c r="Q660" i="18" s="1"/>
  <c r="Z654" i="18"/>
  <c r="Q654" i="18" s="1"/>
  <c r="Z646" i="18"/>
  <c r="Q646" i="18" s="1"/>
  <c r="Z166" i="18"/>
  <c r="Q166" i="18" s="1"/>
  <c r="Z642" i="18"/>
  <c r="Q642" i="18" s="1"/>
  <c r="Z638" i="18"/>
  <c r="Q638" i="18" s="1"/>
  <c r="Z634" i="18"/>
  <c r="Q634" i="18" s="1"/>
  <c r="Z627" i="18"/>
  <c r="Z251" i="18"/>
  <c r="Q251" i="18" s="1"/>
  <c r="Z371" i="18"/>
  <c r="Q371" i="18" s="1"/>
  <c r="Z623" i="18"/>
  <c r="Q623" i="18" s="1"/>
  <c r="Z617" i="18"/>
  <c r="Q617" i="18" s="1"/>
  <c r="Z611" i="18"/>
  <c r="Q611" i="18" s="1"/>
  <c r="Z605" i="18"/>
  <c r="Q605" i="18" s="1"/>
  <c r="Z309" i="18"/>
  <c r="Q309" i="18" s="1"/>
  <c r="Z596" i="18"/>
  <c r="Q596" i="18" s="1"/>
  <c r="Z590" i="18"/>
  <c r="Z584" i="18"/>
  <c r="Q584" i="18" s="1"/>
  <c r="Z248" i="18"/>
  <c r="Q248" i="18" s="1"/>
  <c r="Z241" i="18"/>
  <c r="Q241" i="18" s="1"/>
  <c r="Z575" i="18"/>
  <c r="Q575" i="18" s="1"/>
  <c r="Z79" i="18"/>
  <c r="Q79" i="18" s="1"/>
  <c r="Z329" i="18"/>
  <c r="Q329" i="18" s="1"/>
  <c r="Z154" i="18"/>
  <c r="Z533" i="18"/>
  <c r="Q533" i="18" s="1"/>
  <c r="Z361" i="18"/>
  <c r="Q361" i="18" s="1"/>
  <c r="Z527" i="18"/>
  <c r="Q527" i="18" s="1"/>
  <c r="Z523" i="18"/>
  <c r="Q523" i="18" s="1"/>
  <c r="Z514" i="18"/>
  <c r="Q514" i="18" s="1"/>
  <c r="Z1267" i="18"/>
  <c r="Q1267" i="18" s="1"/>
  <c r="Z1261" i="18"/>
  <c r="Q1261" i="18" s="1"/>
  <c r="Z1255" i="18"/>
  <c r="Q1255" i="18" s="1"/>
  <c r="Z1247" i="18"/>
  <c r="Q1247" i="18" s="1"/>
  <c r="Z1241" i="18"/>
  <c r="Q1241" i="18" s="1"/>
  <c r="Z1180" i="18"/>
  <c r="Q1180" i="18" s="1"/>
  <c r="Z711" i="18"/>
  <c r="Q711" i="18" s="1"/>
  <c r="Z705" i="18"/>
  <c r="Q705" i="18" s="1"/>
  <c r="Z699" i="18"/>
  <c r="Q699" i="18" s="1"/>
  <c r="Z693" i="18"/>
  <c r="Q693" i="18" s="1"/>
  <c r="Z687" i="18"/>
  <c r="Q687" i="18" s="1"/>
  <c r="Z681" i="18"/>
  <c r="Q681" i="18" s="1"/>
  <c r="Z677" i="18"/>
  <c r="Q677" i="18" s="1"/>
  <c r="Z671" i="18"/>
  <c r="Q671" i="18" s="1"/>
  <c r="Z665" i="18"/>
  <c r="Z659" i="18"/>
  <c r="Q659" i="18" s="1"/>
  <c r="Z653" i="18"/>
  <c r="Q653" i="18" s="1"/>
  <c r="Z647" i="18"/>
  <c r="Q647" i="18" s="1"/>
  <c r="Z158" i="18"/>
  <c r="Q158" i="18" s="1"/>
  <c r="Z643" i="18"/>
  <c r="Q643" i="18" s="1"/>
  <c r="Z637" i="18"/>
  <c r="Q637" i="18" s="1"/>
  <c r="Z633" i="18"/>
  <c r="Q633" i="18" s="1"/>
  <c r="Z628" i="18"/>
  <c r="Z252" i="18"/>
  <c r="Q252" i="18" s="1"/>
  <c r="Z372" i="18"/>
  <c r="Q372" i="18" s="1"/>
  <c r="Z622" i="18"/>
  <c r="Q622" i="18" s="1"/>
  <c r="Z616" i="18"/>
  <c r="Q616" i="18" s="1"/>
  <c r="Z610" i="18"/>
  <c r="Q610" i="18" s="1"/>
  <c r="Z603" i="18"/>
  <c r="Q603" i="18" s="1"/>
  <c r="Z599" i="18"/>
  <c r="Q599" i="18" s="1"/>
  <c r="Z593" i="18"/>
  <c r="Z587" i="18"/>
  <c r="Q587" i="18" s="1"/>
  <c r="Z581" i="18"/>
  <c r="Q581" i="18" s="1"/>
  <c r="Z244" i="18"/>
  <c r="Q244" i="18" s="1"/>
  <c r="Z578" i="18"/>
  <c r="Q578" i="18" s="1"/>
  <c r="Z84" i="18"/>
  <c r="Q84" i="18" s="1"/>
  <c r="Z78" i="18"/>
  <c r="Q78" i="18" s="1"/>
  <c r="Z327" i="18"/>
  <c r="Q327" i="18" s="1"/>
  <c r="Z121" i="18"/>
  <c r="Q121" i="18" s="1"/>
  <c r="Z532" i="18"/>
  <c r="Q532" i="18" s="1"/>
  <c r="Z526" i="18"/>
  <c r="Q526" i="18" s="1"/>
  <c r="Z522" i="18"/>
  <c r="Z117" i="18"/>
  <c r="Q117" i="18" s="1"/>
  <c r="Z1270" i="18"/>
  <c r="Q1270" i="18" s="1"/>
  <c r="Z1264" i="18"/>
  <c r="Q1264" i="18" s="1"/>
  <c r="Z1258" i="18"/>
  <c r="Q1258" i="18" s="1"/>
  <c r="Z1252" i="18"/>
  <c r="Q1252" i="18" s="1"/>
  <c r="Z1244" i="18"/>
  <c r="Q1244" i="18" s="1"/>
  <c r="Z1223" i="18"/>
  <c r="Q1223" i="18" s="1"/>
  <c r="Z1186" i="18"/>
  <c r="Q1186" i="18" s="1"/>
  <c r="Z1174" i="18"/>
  <c r="Q1174" i="18" s="1"/>
  <c r="Z1168" i="18"/>
  <c r="Q1168" i="18" s="1"/>
  <c r="Z1166" i="18"/>
  <c r="Q1166" i="18" s="1"/>
  <c r="Z235" i="18"/>
  <c r="Z233" i="18"/>
  <c r="Z231" i="18"/>
  <c r="Z229" i="18"/>
  <c r="Z227" i="18"/>
  <c r="Z225" i="18"/>
  <c r="Z223" i="18"/>
  <c r="Z709" i="18"/>
  <c r="Q709" i="18" s="1"/>
  <c r="Z703" i="18"/>
  <c r="Q703" i="18" s="1"/>
  <c r="Z697" i="18"/>
  <c r="Q697" i="18" s="1"/>
  <c r="Z691" i="18"/>
  <c r="Q691" i="18" s="1"/>
  <c r="Z685" i="18"/>
  <c r="Q685" i="18" s="1"/>
  <c r="Z673" i="18"/>
  <c r="Q673" i="18" s="1"/>
  <c r="Z663" i="18"/>
  <c r="Q663" i="18" s="1"/>
  <c r="Z657" i="18"/>
  <c r="Q657" i="18" s="1"/>
  <c r="Z651" i="18"/>
  <c r="Q651" i="18" s="1"/>
  <c r="Z645" i="18"/>
  <c r="Q645" i="18" s="1"/>
  <c r="Z165" i="18"/>
  <c r="Q165" i="18" s="1"/>
  <c r="Z641" i="18"/>
  <c r="Q641" i="18" s="1"/>
  <c r="Z635" i="18"/>
  <c r="Q635" i="18" s="1"/>
  <c r="Z630" i="18"/>
  <c r="Z626" i="18"/>
  <c r="Z74" i="18"/>
  <c r="Q74" i="18" s="1"/>
  <c r="Z370" i="18"/>
  <c r="Q370" i="18" s="1"/>
  <c r="Z624" i="18"/>
  <c r="Q624" i="18" s="1"/>
  <c r="Z618" i="18"/>
  <c r="Q618" i="18" s="1"/>
  <c r="Z612" i="18"/>
  <c r="Q612" i="18" s="1"/>
  <c r="Z606" i="18"/>
  <c r="Q606" i="18" s="1"/>
  <c r="Z601" i="18"/>
  <c r="Z597" i="18"/>
  <c r="Q597" i="18" s="1"/>
  <c r="Z591" i="18"/>
  <c r="Z585" i="18"/>
  <c r="Q585" i="18" s="1"/>
  <c r="Z249" i="18"/>
  <c r="Q249" i="18" s="1"/>
  <c r="Z242" i="18"/>
  <c r="Q242" i="18" s="1"/>
  <c r="Z576" i="18"/>
  <c r="Q576" i="18" s="1"/>
  <c r="Z80" i="18"/>
  <c r="Q80" i="18" s="1"/>
  <c r="Z330" i="18"/>
  <c r="Q330" i="18" s="1"/>
  <c r="Z157" i="18"/>
  <c r="Z153" i="18"/>
  <c r="Z534" i="18"/>
  <c r="Q534" i="18" s="1"/>
  <c r="Z119" i="18"/>
  <c r="Q119" i="18" s="1"/>
  <c r="Z530" i="18"/>
  <c r="Q530" i="18" s="1"/>
  <c r="Z162" i="18"/>
  <c r="Q162" i="18" s="1"/>
  <c r="Z520" i="18"/>
  <c r="Q520" i="18" s="1"/>
  <c r="Z515" i="18"/>
  <c r="Z1268" i="18"/>
  <c r="Q1268" i="18" s="1"/>
  <c r="Z1262" i="18"/>
  <c r="Q1262" i="18" s="1"/>
  <c r="Z1256" i="18"/>
  <c r="Q1256" i="18" s="1"/>
  <c r="Z1250" i="18"/>
  <c r="Q1250" i="18" s="1"/>
  <c r="Z1248" i="18"/>
  <c r="Q1248" i="18" s="1"/>
  <c r="Z1242" i="18"/>
  <c r="Q1242" i="18" s="1"/>
  <c r="Z1184" i="18"/>
  <c r="Q1184" i="18" s="1"/>
  <c r="Z1182" i="18"/>
  <c r="Q1182" i="18" s="1"/>
  <c r="Z1170" i="18"/>
  <c r="Q1170" i="18" s="1"/>
  <c r="Z713" i="18"/>
  <c r="Q713" i="18" s="1"/>
  <c r="Z707" i="18"/>
  <c r="Q707" i="18" s="1"/>
  <c r="Z701" i="18"/>
  <c r="Q701" i="18" s="1"/>
  <c r="Z695" i="18"/>
  <c r="Q695" i="18" s="1"/>
  <c r="Z689" i="18"/>
  <c r="Q689" i="18" s="1"/>
  <c r="Z683" i="18"/>
  <c r="Q683" i="18" s="1"/>
  <c r="Z679" i="18"/>
  <c r="Q679" i="18" s="1"/>
  <c r="Z675" i="18"/>
  <c r="Q675" i="18" s="1"/>
  <c r="Z669" i="18"/>
  <c r="Q669" i="18" s="1"/>
  <c r="Z667" i="18"/>
  <c r="Z661" i="18"/>
  <c r="Q661" i="18" s="1"/>
  <c r="Z655" i="18"/>
  <c r="Q655" i="18" s="1"/>
  <c r="Z649" i="18"/>
  <c r="Q649" i="18" s="1"/>
  <c r="Z160" i="18"/>
  <c r="Q160" i="18" s="1"/>
  <c r="Z163" i="18"/>
  <c r="Q163" i="18" s="1"/>
  <c r="Z639" i="18"/>
  <c r="Q639" i="18" s="1"/>
  <c r="Z254" i="18"/>
  <c r="Q254" i="18" s="1"/>
  <c r="Z72" i="18"/>
  <c r="Q72" i="18" s="1"/>
  <c r="Z367" i="18"/>
  <c r="Q367" i="18" s="1"/>
  <c r="Z620" i="18"/>
  <c r="Q620" i="18" s="1"/>
  <c r="Z614" i="18"/>
  <c r="Q614" i="18" s="1"/>
  <c r="Z608" i="18"/>
  <c r="Q608" i="18" s="1"/>
  <c r="Z604" i="18"/>
  <c r="Q604" i="18" s="1"/>
  <c r="Z308" i="18"/>
  <c r="Q308" i="18" s="1"/>
  <c r="Z595" i="18"/>
  <c r="Q595" i="18" s="1"/>
  <c r="Z589" i="18"/>
  <c r="Z583" i="18"/>
  <c r="Q583" i="18" s="1"/>
  <c r="Z246" i="18"/>
  <c r="Q246" i="18" s="1"/>
  <c r="Z580" i="18"/>
  <c r="Q580" i="18" s="1"/>
  <c r="Z82" i="18"/>
  <c r="Q82" i="18" s="1"/>
  <c r="Z76" i="18"/>
  <c r="Q76" i="18" s="1"/>
  <c r="Z324" i="18"/>
  <c r="Q324" i="18" s="1"/>
  <c r="Z155" i="18"/>
  <c r="Z536" i="18"/>
  <c r="Q536" i="18" s="1"/>
  <c r="Z123" i="18"/>
  <c r="Q123" i="18" s="1"/>
  <c r="Z363" i="18"/>
  <c r="Q363" i="18" s="1"/>
  <c r="Z528" i="18"/>
  <c r="Q528" i="18" s="1"/>
  <c r="Z118" i="18"/>
  <c r="Q118" i="18" s="1"/>
  <c r="Z518" i="18"/>
  <c r="Q518" i="18" s="1"/>
  <c r="Z1272" i="18"/>
  <c r="Q1272" i="18" s="1"/>
  <c r="Z1266" i="18"/>
  <c r="Q1266" i="18" s="1"/>
  <c r="Z1260" i="18"/>
  <c r="Q1260" i="18" s="1"/>
  <c r="Z1254" i="18"/>
  <c r="Q1254" i="18" s="1"/>
  <c r="Z1246" i="18"/>
  <c r="Q1246" i="18" s="1"/>
  <c r="Z1240" i="18"/>
  <c r="Q1240" i="18" s="1"/>
  <c r="Z1188" i="18"/>
  <c r="Q1188" i="18" s="1"/>
  <c r="Z1178" i="18"/>
  <c r="Q1178" i="18" s="1"/>
  <c r="Z1172" i="18"/>
  <c r="Q1172" i="18" s="1"/>
  <c r="Z234" i="18"/>
  <c r="Z232" i="18"/>
  <c r="Z230" i="18"/>
  <c r="Z228" i="18"/>
  <c r="Z226" i="18"/>
  <c r="Z224" i="18"/>
  <c r="Z220" i="18"/>
  <c r="Q220" i="18" s="1"/>
  <c r="Z218" i="18"/>
  <c r="Q218" i="18" s="1"/>
  <c r="Z216" i="18"/>
  <c r="Q216" i="18" s="1"/>
  <c r="Z206" i="18"/>
  <c r="Q206" i="18" s="1"/>
  <c r="Z202" i="18"/>
  <c r="Q202" i="18" s="1"/>
  <c r="Z199" i="18"/>
  <c r="Q199" i="18" s="1"/>
  <c r="Z195" i="18"/>
  <c r="Q195" i="18" s="1"/>
  <c r="Z193" i="18"/>
  <c r="Q193" i="18" s="1"/>
  <c r="Z189" i="18"/>
  <c r="Q189" i="18" s="1"/>
  <c r="Z186" i="18"/>
  <c r="Q186" i="18" s="1"/>
  <c r="Z184" i="18"/>
  <c r="Q184" i="18" s="1"/>
  <c r="Z182" i="18"/>
  <c r="Q182" i="18" s="1"/>
  <c r="Z180" i="18"/>
  <c r="Q180" i="18" s="1"/>
  <c r="Z178" i="18"/>
  <c r="Q178" i="18" s="1"/>
  <c r="Z176" i="18"/>
  <c r="Q176" i="18" s="1"/>
  <c r="Z173" i="18"/>
  <c r="Q173" i="18" s="1"/>
  <c r="Z170" i="18"/>
  <c r="Q170" i="18" s="1"/>
  <c r="Z168" i="18"/>
  <c r="Q168" i="18" s="1"/>
  <c r="Z1081" i="18"/>
  <c r="Q1081" i="18" s="1"/>
  <c r="Z1079" i="18"/>
  <c r="Q1079" i="18" s="1"/>
  <c r="Z1077" i="18"/>
  <c r="Q1077" i="18" s="1"/>
  <c r="Z1075" i="18"/>
  <c r="Q1075" i="18" s="1"/>
  <c r="Z1073" i="18"/>
  <c r="Q1073" i="18" s="1"/>
  <c r="Z1071" i="18"/>
  <c r="Q1071" i="18" s="1"/>
  <c r="Z1069" i="18"/>
  <c r="Q1069" i="18" s="1"/>
  <c r="Z1067" i="18"/>
  <c r="Q1067" i="18" s="1"/>
  <c r="Z1065" i="18"/>
  <c r="Q1065" i="18" s="1"/>
  <c r="Z1063" i="18"/>
  <c r="Q1063" i="18" s="1"/>
  <c r="Z1061" i="18"/>
  <c r="Q1061" i="18" s="1"/>
  <c r="Z1059" i="18"/>
  <c r="Q1059" i="18" s="1"/>
  <c r="Z1057" i="18"/>
  <c r="Q1057" i="18" s="1"/>
  <c r="Z1055" i="18"/>
  <c r="Q1055" i="18" s="1"/>
  <c r="Z1053" i="18"/>
  <c r="Q1053" i="18" s="1"/>
  <c r="Z1051" i="18"/>
  <c r="Q1051" i="18" s="1"/>
  <c r="Z1049" i="18"/>
  <c r="Q1049" i="18" s="1"/>
  <c r="Z1047" i="18"/>
  <c r="Q1047" i="18" s="1"/>
  <c r="Z1045" i="18"/>
  <c r="Q1045" i="18" s="1"/>
  <c r="Z460" i="18"/>
  <c r="Q460" i="18" s="1"/>
  <c r="Z458" i="18"/>
  <c r="Q458" i="18" s="1"/>
  <c r="Z456" i="18"/>
  <c r="Q456" i="18" s="1"/>
  <c r="Z454" i="18"/>
  <c r="Q454" i="18" s="1"/>
  <c r="Z452" i="18"/>
  <c r="Q452" i="18" s="1"/>
  <c r="Z450" i="18"/>
  <c r="Q450" i="18" s="1"/>
  <c r="Z448" i="18"/>
  <c r="Q448" i="18" s="1"/>
  <c r="Z446" i="18"/>
  <c r="Q446" i="18" s="1"/>
  <c r="Z444" i="18"/>
  <c r="Q444" i="18" s="1"/>
  <c r="Z442" i="18"/>
  <c r="Q442" i="18" s="1"/>
  <c r="Z437" i="18"/>
  <c r="Q437" i="18" s="1"/>
  <c r="Z435" i="18"/>
  <c r="Q435" i="18" s="1"/>
  <c r="Z433" i="18"/>
  <c r="Q433" i="18" s="1"/>
  <c r="Z431" i="18"/>
  <c r="Q431" i="18" s="1"/>
  <c r="Z429" i="18"/>
  <c r="Q429" i="18" s="1"/>
  <c r="Z427" i="18"/>
  <c r="Q427" i="18" s="1"/>
  <c r="Z425" i="18"/>
  <c r="Q425" i="18" s="1"/>
  <c r="Z423" i="18"/>
  <c r="Q423" i="18" s="1"/>
  <c r="Z1044" i="18"/>
  <c r="Q1044" i="18" s="1"/>
  <c r="Z1042" i="18"/>
  <c r="Q1042" i="18" s="1"/>
  <c r="Z1040" i="18"/>
  <c r="Q1040" i="18" s="1"/>
  <c r="Z1038" i="18"/>
  <c r="Q1038" i="18" s="1"/>
  <c r="Z1036" i="18"/>
  <c r="Q1036" i="18" s="1"/>
  <c r="Z1034" i="18"/>
  <c r="Q1034" i="18" s="1"/>
  <c r="Z1032" i="18"/>
  <c r="Q1032" i="18" s="1"/>
  <c r="Z1030" i="18"/>
  <c r="Q1030" i="18" s="1"/>
  <c r="Z1028" i="18"/>
  <c r="Q1028" i="18" s="1"/>
  <c r="Z1026" i="18"/>
  <c r="Q1026" i="18" s="1"/>
  <c r="Z1024" i="18"/>
  <c r="Q1024" i="18" s="1"/>
  <c r="Z1022" i="18"/>
  <c r="Q1022" i="18" s="1"/>
  <c r="Z1020" i="18"/>
  <c r="Q1020" i="18" s="1"/>
  <c r="Z1018" i="18"/>
  <c r="Q1018" i="18" s="1"/>
  <c r="Z1016" i="18"/>
  <c r="Q1016" i="18" s="1"/>
  <c r="Z1014" i="18"/>
  <c r="Q1014" i="18" s="1"/>
  <c r="Z1012" i="18"/>
  <c r="Q1012" i="18" s="1"/>
  <c r="Z1010" i="18"/>
  <c r="Q1010" i="18" s="1"/>
  <c r="Z1008" i="18"/>
  <c r="Q1008" i="18" s="1"/>
  <c r="Z1006" i="18"/>
  <c r="Z318" i="18"/>
  <c r="Q318" i="18" s="1"/>
  <c r="Z317" i="18"/>
  <c r="Q317" i="18" s="1"/>
  <c r="Z315" i="18"/>
  <c r="Q315" i="18" s="1"/>
  <c r="Z313" i="18"/>
  <c r="Q313" i="18" s="1"/>
  <c r="Z311" i="18"/>
  <c r="Q311" i="18" s="1"/>
  <c r="Z310" i="18"/>
  <c r="Q310" i="18" s="1"/>
  <c r="Z493" i="18"/>
  <c r="Q493" i="18" s="1"/>
  <c r="Z491" i="18"/>
  <c r="Z490" i="18"/>
  <c r="Z488" i="18"/>
  <c r="Z486" i="18"/>
  <c r="Z484" i="18"/>
  <c r="Z482" i="18"/>
  <c r="Z480" i="18"/>
  <c r="Z307" i="18"/>
  <c r="Q307" i="18" s="1"/>
  <c r="Z219" i="18"/>
  <c r="Q219" i="18" s="1"/>
  <c r="Z217" i="18"/>
  <c r="Q217" i="18" s="1"/>
  <c r="Z215" i="18"/>
  <c r="Q215" i="18" s="1"/>
  <c r="Z205" i="18"/>
  <c r="Q205" i="18" s="1"/>
  <c r="Z201" i="18"/>
  <c r="Q201" i="18" s="1"/>
  <c r="Z197" i="18"/>
  <c r="Q197" i="18" s="1"/>
  <c r="Z194" i="18"/>
  <c r="Q194" i="18" s="1"/>
  <c r="Z190" i="18"/>
  <c r="Q190" i="18" s="1"/>
  <c r="Z188" i="18"/>
  <c r="Q188" i="18" s="1"/>
  <c r="Z185" i="18"/>
  <c r="Q185" i="18" s="1"/>
  <c r="Z183" i="18"/>
  <c r="Q183" i="18" s="1"/>
  <c r="Z181" i="18"/>
  <c r="Q181" i="18" s="1"/>
  <c r="Z179" i="18"/>
  <c r="Q179" i="18" s="1"/>
  <c r="Z177" i="18"/>
  <c r="Q177" i="18" s="1"/>
  <c r="Z174" i="18"/>
  <c r="Q174" i="18" s="1"/>
  <c r="Z172" i="18"/>
  <c r="Q172" i="18" s="1"/>
  <c r="Z169" i="18"/>
  <c r="Q169" i="18" s="1"/>
  <c r="Z167" i="18"/>
  <c r="Q167" i="18" s="1"/>
  <c r="Z1080" i="18"/>
  <c r="Q1080" i="18" s="1"/>
  <c r="Z1078" i="18"/>
  <c r="Q1078" i="18" s="1"/>
  <c r="Z1076" i="18"/>
  <c r="Q1076" i="18" s="1"/>
  <c r="Z1074" i="18"/>
  <c r="Q1074" i="18" s="1"/>
  <c r="Z1072" i="18"/>
  <c r="Q1072" i="18" s="1"/>
  <c r="Z1070" i="18"/>
  <c r="Q1070" i="18" s="1"/>
  <c r="Z1068" i="18"/>
  <c r="Q1068" i="18" s="1"/>
  <c r="Z1066" i="18"/>
  <c r="Q1066" i="18" s="1"/>
  <c r="Z1064" i="18"/>
  <c r="Q1064" i="18" s="1"/>
  <c r="Z1062" i="18"/>
  <c r="Q1062" i="18" s="1"/>
  <c r="Z1060" i="18"/>
  <c r="Q1060" i="18" s="1"/>
  <c r="Z1058" i="18"/>
  <c r="Q1058" i="18" s="1"/>
  <c r="Z1056" i="18"/>
  <c r="Q1056" i="18" s="1"/>
  <c r="Z1054" i="18"/>
  <c r="Q1054" i="18" s="1"/>
  <c r="Z1052" i="18"/>
  <c r="Q1052" i="18" s="1"/>
  <c r="Z1050" i="18"/>
  <c r="Q1050" i="18" s="1"/>
  <c r="Z1048" i="18"/>
  <c r="Q1048" i="18" s="1"/>
  <c r="Z1046" i="18"/>
  <c r="Q1046" i="18" s="1"/>
  <c r="Z461" i="18"/>
  <c r="Q461" i="18" s="1"/>
  <c r="Z459" i="18"/>
  <c r="Q459" i="18" s="1"/>
  <c r="Z457" i="18"/>
  <c r="Q457" i="18" s="1"/>
  <c r="Z455" i="18"/>
  <c r="Q455" i="18" s="1"/>
  <c r="Z453" i="18"/>
  <c r="Q453" i="18" s="1"/>
  <c r="Z451" i="18"/>
  <c r="Q451" i="18" s="1"/>
  <c r="Z449" i="18"/>
  <c r="Q449" i="18" s="1"/>
  <c r="Z447" i="18"/>
  <c r="Q447" i="18" s="1"/>
  <c r="Z445" i="18"/>
  <c r="Q445" i="18" s="1"/>
  <c r="Z443" i="18"/>
  <c r="Q443" i="18" s="1"/>
  <c r="Z438" i="18"/>
  <c r="Q438" i="18" s="1"/>
  <c r="Z436" i="18"/>
  <c r="Q436" i="18" s="1"/>
  <c r="Z434" i="18"/>
  <c r="Q434" i="18" s="1"/>
  <c r="Z432" i="18"/>
  <c r="Q432" i="18" s="1"/>
  <c r="Z430" i="18"/>
  <c r="Q430" i="18" s="1"/>
  <c r="Z428" i="18"/>
  <c r="Q428" i="18" s="1"/>
  <c r="Z426" i="18"/>
  <c r="Q426" i="18" s="1"/>
  <c r="Z424" i="18"/>
  <c r="Q424" i="18" s="1"/>
  <c r="Z422" i="18"/>
  <c r="Q422" i="18" s="1"/>
  <c r="Z1043" i="18"/>
  <c r="Q1043" i="18" s="1"/>
  <c r="Z1041" i="18"/>
  <c r="Q1041" i="18" s="1"/>
  <c r="Z1039" i="18"/>
  <c r="Q1039" i="18" s="1"/>
  <c r="Z1037" i="18"/>
  <c r="Q1037" i="18" s="1"/>
  <c r="Z1035" i="18"/>
  <c r="Q1035" i="18" s="1"/>
  <c r="Z1033" i="18"/>
  <c r="Q1033" i="18" s="1"/>
  <c r="Z1031" i="18"/>
  <c r="Q1031" i="18" s="1"/>
  <c r="Z1029" i="18"/>
  <c r="Q1029" i="18" s="1"/>
  <c r="Z1027" i="18"/>
  <c r="Q1027" i="18" s="1"/>
  <c r="Z1025" i="18"/>
  <c r="Q1025" i="18" s="1"/>
  <c r="Z1023" i="18"/>
  <c r="Q1023" i="18" s="1"/>
  <c r="Z1021" i="18"/>
  <c r="Q1021" i="18" s="1"/>
  <c r="Z1019" i="18"/>
  <c r="Q1019" i="18" s="1"/>
  <c r="Z1017" i="18"/>
  <c r="Q1017" i="18" s="1"/>
  <c r="Z1015" i="18"/>
  <c r="Q1015" i="18" s="1"/>
  <c r="Z1013" i="18"/>
  <c r="Q1013" i="18" s="1"/>
  <c r="Z1011" i="18"/>
  <c r="Q1011" i="18" s="1"/>
  <c r="Z1009" i="18"/>
  <c r="Q1009" i="18" s="1"/>
  <c r="Z1007" i="18"/>
  <c r="Q1007" i="18" s="1"/>
  <c r="Z319" i="18"/>
  <c r="Q319" i="18" s="1"/>
  <c r="Z1005" i="18"/>
  <c r="Z316" i="18"/>
  <c r="Q316" i="18" s="1"/>
  <c r="Z314" i="18"/>
  <c r="Q314" i="18" s="1"/>
  <c r="Z312" i="18"/>
  <c r="Q312" i="18" s="1"/>
  <c r="Z1004" i="18"/>
  <c r="Z494" i="18"/>
  <c r="Q494" i="18" s="1"/>
  <c r="Z492" i="18"/>
  <c r="Z489" i="18"/>
  <c r="Z487" i="18"/>
  <c r="Z485" i="18"/>
  <c r="Z483" i="18"/>
  <c r="Z481" i="18"/>
  <c r="Z479" i="18"/>
  <c r="Z477" i="18"/>
  <c r="Z1001" i="18"/>
  <c r="Z999" i="18"/>
  <c r="Z997" i="18"/>
  <c r="Z995" i="18"/>
  <c r="Z993" i="18"/>
  <c r="Z991" i="18"/>
  <c r="Z989" i="18"/>
  <c r="Z987" i="18"/>
  <c r="Z985" i="18"/>
  <c r="Z983" i="18"/>
  <c r="Z405" i="18"/>
  <c r="Z403" i="18"/>
  <c r="Z400" i="18"/>
  <c r="Z398" i="18"/>
  <c r="Z396" i="18"/>
  <c r="Z393" i="18"/>
  <c r="Z391" i="18"/>
  <c r="Z389" i="18"/>
  <c r="Q389" i="18" s="1"/>
  <c r="Z387" i="18"/>
  <c r="Q387" i="18" s="1"/>
  <c r="Z384" i="18"/>
  <c r="Z380" i="18"/>
  <c r="Z378" i="18"/>
  <c r="Q378" i="18" s="1"/>
  <c r="Z981" i="18"/>
  <c r="Q981" i="18" s="1"/>
  <c r="Z978" i="18"/>
  <c r="Q978" i="18" s="1"/>
  <c r="Z976" i="18"/>
  <c r="Q976" i="18" s="1"/>
  <c r="Z972" i="18"/>
  <c r="Q972" i="18" s="1"/>
  <c r="Z968" i="18"/>
  <c r="Q968" i="18" s="1"/>
  <c r="Z965" i="18"/>
  <c r="Q965" i="18" s="1"/>
  <c r="Z963" i="18"/>
  <c r="Q963" i="18" s="1"/>
  <c r="Z961" i="18"/>
  <c r="Q961" i="18" s="1"/>
  <c r="Z959" i="18"/>
  <c r="Q959" i="18" s="1"/>
  <c r="Z957" i="18"/>
  <c r="Q957" i="18" s="1"/>
  <c r="Z955" i="18"/>
  <c r="Q955" i="18" s="1"/>
  <c r="Z953" i="18"/>
  <c r="Q953" i="18" s="1"/>
  <c r="Z951" i="18"/>
  <c r="Q951" i="18" s="1"/>
  <c r="Z949" i="18"/>
  <c r="Q949" i="18" s="1"/>
  <c r="Z947" i="18"/>
  <c r="Q947" i="18" s="1"/>
  <c r="Z945" i="18"/>
  <c r="Q945" i="18" s="1"/>
  <c r="Z943" i="18"/>
  <c r="Q943" i="18" s="1"/>
  <c r="Z941" i="18"/>
  <c r="Q941" i="18" s="1"/>
  <c r="Z939" i="18"/>
  <c r="Q939" i="18" s="1"/>
  <c r="Z937" i="18"/>
  <c r="Q937" i="18" s="1"/>
  <c r="Z935" i="18"/>
  <c r="Q935" i="18" s="1"/>
  <c r="Z933" i="18"/>
  <c r="Q933" i="18" s="1"/>
  <c r="Z931" i="18"/>
  <c r="Q931" i="18" s="1"/>
  <c r="Z929" i="18"/>
  <c r="Q929" i="18" s="1"/>
  <c r="Z927" i="18"/>
  <c r="Q927" i="18" s="1"/>
  <c r="Z925" i="18"/>
  <c r="Q925" i="18" s="1"/>
  <c r="Z923" i="18"/>
  <c r="Q923" i="18" s="1"/>
  <c r="Z921" i="18"/>
  <c r="Q921" i="18" s="1"/>
  <c r="Z915" i="18"/>
  <c r="Q915" i="18" s="1"/>
  <c r="Z911" i="18"/>
  <c r="Q911" i="18" s="1"/>
  <c r="Z907" i="18"/>
  <c r="Q907" i="18" s="1"/>
  <c r="Z904" i="18"/>
  <c r="Q904" i="18" s="1"/>
  <c r="Z902" i="18"/>
  <c r="Q902" i="18" s="1"/>
  <c r="Z900" i="18"/>
  <c r="Q900" i="18" s="1"/>
  <c r="Z898" i="18"/>
  <c r="Q898" i="18" s="1"/>
  <c r="Z896" i="18"/>
  <c r="Q896" i="18" s="1"/>
  <c r="Z894" i="18"/>
  <c r="Q894" i="18" s="1"/>
  <c r="Z892" i="18"/>
  <c r="Q892" i="18" s="1"/>
  <c r="Z890" i="18"/>
  <c r="Q890" i="18" s="1"/>
  <c r="Z888" i="18"/>
  <c r="Q888" i="18" s="1"/>
  <c r="Z886" i="18"/>
  <c r="Q886" i="18" s="1"/>
  <c r="Z884" i="18"/>
  <c r="Q884" i="18" s="1"/>
  <c r="Z478" i="18"/>
  <c r="Z475" i="18"/>
  <c r="Z1000" i="18"/>
  <c r="Z998" i="18"/>
  <c r="Z996" i="18"/>
  <c r="Z994" i="18"/>
  <c r="Z992" i="18"/>
  <c r="Z990" i="18"/>
  <c r="Z988" i="18"/>
  <c r="Z986" i="18"/>
  <c r="Z984" i="18"/>
  <c r="Z982" i="18"/>
  <c r="Z404" i="18"/>
  <c r="Z401" i="18"/>
  <c r="Z399" i="18"/>
  <c r="Z397" i="18"/>
  <c r="Z394" i="18"/>
  <c r="Z392" i="18"/>
  <c r="Z390" i="18"/>
  <c r="Z388" i="18"/>
  <c r="Z386" i="18"/>
  <c r="Z383" i="18"/>
  <c r="Z379" i="18"/>
  <c r="Z377" i="18"/>
  <c r="Z979" i="18"/>
  <c r="Q979" i="18" s="1"/>
  <c r="Z977" i="18"/>
  <c r="Q977" i="18" s="1"/>
  <c r="Z973" i="18"/>
  <c r="Q973" i="18" s="1"/>
  <c r="Z969" i="18"/>
  <c r="Q969" i="18" s="1"/>
  <c r="Z966" i="18"/>
  <c r="Q966" i="18" s="1"/>
  <c r="Z964" i="18"/>
  <c r="Q964" i="18" s="1"/>
  <c r="Z962" i="18"/>
  <c r="Q962" i="18" s="1"/>
  <c r="Z960" i="18"/>
  <c r="Q960" i="18" s="1"/>
  <c r="Z958" i="18"/>
  <c r="Q958" i="18" s="1"/>
  <c r="Z956" i="18"/>
  <c r="Q956" i="18" s="1"/>
  <c r="Z954" i="18"/>
  <c r="Q954" i="18" s="1"/>
  <c r="Z952" i="18"/>
  <c r="Q952" i="18" s="1"/>
  <c r="Z950" i="18"/>
  <c r="Q950" i="18" s="1"/>
  <c r="Z948" i="18"/>
  <c r="Q948" i="18" s="1"/>
  <c r="Z946" i="18"/>
  <c r="Q946" i="18" s="1"/>
  <c r="Z944" i="18"/>
  <c r="Q944" i="18" s="1"/>
  <c r="Z942" i="18"/>
  <c r="Q942" i="18" s="1"/>
  <c r="Z940" i="18"/>
  <c r="Q940" i="18" s="1"/>
  <c r="Z938" i="18"/>
  <c r="Q938" i="18" s="1"/>
  <c r="Z936" i="18"/>
  <c r="Q936" i="18" s="1"/>
  <c r="Z934" i="18"/>
  <c r="Q934" i="18" s="1"/>
  <c r="Z932" i="18"/>
  <c r="Q932" i="18" s="1"/>
  <c r="Z930" i="18"/>
  <c r="Q930" i="18" s="1"/>
  <c r="Z928" i="18"/>
  <c r="Q928" i="18" s="1"/>
  <c r="Z926" i="18"/>
  <c r="Q926" i="18" s="1"/>
  <c r="Z924" i="18"/>
  <c r="Q924" i="18" s="1"/>
  <c r="Z922" i="18"/>
  <c r="Q922" i="18" s="1"/>
  <c r="Z920" i="18"/>
  <c r="Q920" i="18" s="1"/>
  <c r="Z914" i="18"/>
  <c r="Q914" i="18" s="1"/>
  <c r="Z910" i="18"/>
  <c r="Q910" i="18" s="1"/>
  <c r="Z906" i="18"/>
  <c r="Q906" i="18" s="1"/>
  <c r="Z903" i="18"/>
  <c r="Q903" i="18" s="1"/>
  <c r="Z901" i="18"/>
  <c r="Q901" i="18" s="1"/>
  <c r="Z899" i="18"/>
  <c r="Q899" i="18" s="1"/>
  <c r="Z897" i="18"/>
  <c r="Q897" i="18" s="1"/>
  <c r="Z895" i="18"/>
  <c r="Q895" i="18" s="1"/>
  <c r="Z893" i="18"/>
  <c r="Q893" i="18" s="1"/>
  <c r="Z891" i="18"/>
  <c r="Q891" i="18" s="1"/>
  <c r="Z889" i="18"/>
  <c r="Q889" i="18" s="1"/>
  <c r="Z887" i="18"/>
  <c r="Q887" i="18" s="1"/>
  <c r="Z885" i="18"/>
  <c r="Q885" i="18" s="1"/>
  <c r="Z883" i="18"/>
  <c r="Q883" i="18" s="1"/>
  <c r="Z881" i="18"/>
  <c r="Q881" i="18" s="1"/>
  <c r="Z879" i="18"/>
  <c r="Q879" i="18" s="1"/>
  <c r="Z877" i="18"/>
  <c r="Q877" i="18" s="1"/>
  <c r="Z875" i="18"/>
  <c r="Q875" i="18" s="1"/>
  <c r="Z873" i="18"/>
  <c r="Q873" i="18" s="1"/>
  <c r="Z871" i="18"/>
  <c r="Q871" i="18" s="1"/>
  <c r="Z869" i="18"/>
  <c r="Q869" i="18" s="1"/>
  <c r="Z867" i="18"/>
  <c r="Q867" i="18" s="1"/>
  <c r="Z865" i="18"/>
  <c r="Q865" i="18" s="1"/>
  <c r="Z863" i="18"/>
  <c r="Q863" i="18" s="1"/>
  <c r="Z861" i="18"/>
  <c r="Q861" i="18" s="1"/>
  <c r="Z859" i="18"/>
  <c r="Q859" i="18" s="1"/>
  <c r="Z148" i="18"/>
  <c r="Q148" i="18" s="1"/>
  <c r="Z144" i="18"/>
  <c r="Q144" i="18" s="1"/>
  <c r="Z140" i="18"/>
  <c r="Q140" i="18" s="1"/>
  <c r="Z137" i="18"/>
  <c r="Q137" i="18" s="1"/>
  <c r="Z112" i="18"/>
  <c r="Q112" i="18" s="1"/>
  <c r="Z110" i="18"/>
  <c r="Q110" i="18" s="1"/>
  <c r="Z108" i="18"/>
  <c r="Q108" i="18" s="1"/>
  <c r="Z106" i="18"/>
  <c r="Q106" i="18" s="1"/>
  <c r="Z104" i="18"/>
  <c r="Q104" i="18" s="1"/>
  <c r="Z102" i="18"/>
  <c r="Q102" i="18" s="1"/>
  <c r="Z100" i="18"/>
  <c r="Q100" i="18" s="1"/>
  <c r="Z98" i="18"/>
  <c r="Q98" i="18" s="1"/>
  <c r="Z96" i="18"/>
  <c r="Q96" i="18" s="1"/>
  <c r="Z94" i="18"/>
  <c r="Q94" i="18" s="1"/>
  <c r="Z92" i="18"/>
  <c r="Q92" i="18" s="1"/>
  <c r="Z90" i="18"/>
  <c r="Q90" i="18" s="1"/>
  <c r="Z88" i="18"/>
  <c r="Q88" i="18" s="1"/>
  <c r="Z86" i="18"/>
  <c r="Q86" i="18" s="1"/>
  <c r="Z136" i="18"/>
  <c r="Q136" i="18" s="1"/>
  <c r="Z134" i="18"/>
  <c r="Q134" i="18" s="1"/>
  <c r="Z131" i="18"/>
  <c r="Q131" i="18" s="1"/>
  <c r="Z128" i="18"/>
  <c r="Q128" i="18" s="1"/>
  <c r="Z126" i="18"/>
  <c r="Q126" i="18" s="1"/>
  <c r="Z124" i="18"/>
  <c r="Q124" i="18" s="1"/>
  <c r="Z857" i="18"/>
  <c r="Q857" i="18" s="1"/>
  <c r="Z853" i="18"/>
  <c r="Q853" i="18" s="1"/>
  <c r="Z851" i="18"/>
  <c r="Q851" i="18" s="1"/>
  <c r="Z849" i="18"/>
  <c r="Q849" i="18" s="1"/>
  <c r="Z847" i="18"/>
  <c r="Q847" i="18" s="1"/>
  <c r="Z845" i="18"/>
  <c r="Q845" i="18" s="1"/>
  <c r="Z843" i="18"/>
  <c r="Q843" i="18" s="1"/>
  <c r="Z841" i="18"/>
  <c r="Q841" i="18" s="1"/>
  <c r="Z839" i="18"/>
  <c r="Q839" i="18" s="1"/>
  <c r="Z837" i="18"/>
  <c r="Q837" i="18" s="1"/>
  <c r="Z835" i="18"/>
  <c r="Q835" i="18" s="1"/>
  <c r="Z301" i="18"/>
  <c r="Q301" i="18" s="1"/>
  <c r="Z297" i="18"/>
  <c r="Q297" i="18" s="1"/>
  <c r="Z294" i="18"/>
  <c r="Q294" i="18" s="1"/>
  <c r="Z474" i="18"/>
  <c r="Q474" i="18" s="1"/>
  <c r="Z472" i="18"/>
  <c r="Q472" i="18" s="1"/>
  <c r="Z832" i="18"/>
  <c r="Q832" i="18" s="1"/>
  <c r="Z469" i="18"/>
  <c r="Q469" i="18" s="1"/>
  <c r="Z830" i="18"/>
  <c r="Q830" i="18" s="1"/>
  <c r="Z467" i="18"/>
  <c r="Q467" i="18" s="1"/>
  <c r="Z465" i="18"/>
  <c r="Q465" i="18" s="1"/>
  <c r="Z463" i="18"/>
  <c r="Q463" i="18" s="1"/>
  <c r="Z360" i="18"/>
  <c r="Q360" i="18" s="1"/>
  <c r="Z358" i="18"/>
  <c r="Q358" i="18" s="1"/>
  <c r="Z356" i="18"/>
  <c r="Q356" i="18" s="1"/>
  <c r="Z354" i="18"/>
  <c r="Q354" i="18" s="1"/>
  <c r="Z352" i="18"/>
  <c r="Q352" i="18" s="1"/>
  <c r="Z350" i="18"/>
  <c r="Q350" i="18" s="1"/>
  <c r="Z348" i="18"/>
  <c r="Q348" i="18" s="1"/>
  <c r="Z346" i="18"/>
  <c r="Q346" i="18" s="1"/>
  <c r="Z828" i="18"/>
  <c r="Z292" i="18"/>
  <c r="Q292" i="18" s="1"/>
  <c r="Z291" i="18"/>
  <c r="Q291" i="18" s="1"/>
  <c r="Z289" i="18"/>
  <c r="Q289" i="18" s="1"/>
  <c r="Z287" i="18"/>
  <c r="Q287" i="18" s="1"/>
  <c r="Z285" i="18"/>
  <c r="Q285" i="18" s="1"/>
  <c r="Z284" i="18"/>
  <c r="Q284" i="18" s="1"/>
  <c r="Z69" i="18"/>
  <c r="Q69" i="18" s="1"/>
  <c r="Z67" i="18"/>
  <c r="Q67" i="18" s="1"/>
  <c r="Z65" i="18"/>
  <c r="Q65" i="18" s="1"/>
  <c r="Z62" i="18"/>
  <c r="Q62" i="18" s="1"/>
  <c r="Z58" i="18"/>
  <c r="Q58" i="18" s="1"/>
  <c r="Z55" i="18"/>
  <c r="Q55" i="18" s="1"/>
  <c r="Z44" i="18"/>
  <c r="Q44" i="18" s="1"/>
  <c r="Z42" i="18"/>
  <c r="Q42" i="18" s="1"/>
  <c r="Z40" i="18"/>
  <c r="Q40" i="18" s="1"/>
  <c r="Z38" i="18"/>
  <c r="Q38" i="18" s="1"/>
  <c r="Z36" i="18"/>
  <c r="Q36" i="18" s="1"/>
  <c r="Z34" i="18"/>
  <c r="Q34" i="18" s="1"/>
  <c r="Z32" i="18"/>
  <c r="Q32" i="18" s="1"/>
  <c r="Z30" i="18"/>
  <c r="Q30" i="18" s="1"/>
  <c r="Z28" i="18"/>
  <c r="Z51" i="18"/>
  <c r="Q51" i="18" s="1"/>
  <c r="Z13" i="18"/>
  <c r="Z50" i="18"/>
  <c r="Q50" i="18" s="1"/>
  <c r="Z11" i="18"/>
  <c r="Z49" i="18"/>
  <c r="Q49" i="18" s="1"/>
  <c r="Z47" i="18"/>
  <c r="Q47" i="18" s="1"/>
  <c r="Z52" i="18"/>
  <c r="Q52" i="18" s="1"/>
  <c r="Z25" i="18"/>
  <c r="Z23" i="18"/>
  <c r="Z21" i="18"/>
  <c r="Z19" i="18"/>
  <c r="Z17" i="18"/>
  <c r="Z15" i="18"/>
  <c r="Z882" i="18"/>
  <c r="Q882" i="18" s="1"/>
  <c r="Z880" i="18"/>
  <c r="Q880" i="18" s="1"/>
  <c r="Z878" i="18"/>
  <c r="Q878" i="18" s="1"/>
  <c r="Z876" i="18"/>
  <c r="Q876" i="18" s="1"/>
  <c r="Z874" i="18"/>
  <c r="Q874" i="18" s="1"/>
  <c r="Z872" i="18"/>
  <c r="Q872" i="18" s="1"/>
  <c r="Z870" i="18"/>
  <c r="Q870" i="18" s="1"/>
  <c r="Z868" i="18"/>
  <c r="Q868" i="18" s="1"/>
  <c r="Z866" i="18"/>
  <c r="Q866" i="18" s="1"/>
  <c r="Z864" i="18"/>
  <c r="Q864" i="18" s="1"/>
  <c r="Z862" i="18"/>
  <c r="Q862" i="18" s="1"/>
  <c r="Z860" i="18"/>
  <c r="Q860" i="18" s="1"/>
  <c r="Z149" i="18"/>
  <c r="Q149" i="18" s="1"/>
  <c r="Z147" i="18"/>
  <c r="Q147" i="18" s="1"/>
  <c r="Z143" i="18"/>
  <c r="Q143" i="18" s="1"/>
  <c r="Z139" i="18"/>
  <c r="Q139" i="18" s="1"/>
  <c r="Z113" i="18"/>
  <c r="Q113" i="18" s="1"/>
  <c r="Z111" i="18"/>
  <c r="Q111" i="18" s="1"/>
  <c r="Z109" i="18"/>
  <c r="Q109" i="18" s="1"/>
  <c r="Z107" i="18"/>
  <c r="Q107" i="18" s="1"/>
  <c r="Z105" i="18"/>
  <c r="Q105" i="18" s="1"/>
  <c r="Z103" i="18"/>
  <c r="Q103" i="18" s="1"/>
  <c r="Z101" i="18"/>
  <c r="Q101" i="18" s="1"/>
  <c r="Z99" i="18"/>
  <c r="Q99" i="18" s="1"/>
  <c r="Z97" i="18"/>
  <c r="Q97" i="18" s="1"/>
  <c r="Z95" i="18"/>
  <c r="Q95" i="18" s="1"/>
  <c r="Z93" i="18"/>
  <c r="Q93" i="18" s="1"/>
  <c r="Z91" i="18"/>
  <c r="Q91" i="18" s="1"/>
  <c r="Z89" i="18"/>
  <c r="Q89" i="18" s="1"/>
  <c r="Z87" i="18"/>
  <c r="Q87" i="18" s="1"/>
  <c r="Z85" i="18"/>
  <c r="Q85" i="18" s="1"/>
  <c r="Z135" i="18"/>
  <c r="Q135" i="18" s="1"/>
  <c r="Z133" i="18"/>
  <c r="Q133" i="18" s="1"/>
  <c r="Z130" i="18"/>
  <c r="Q130" i="18" s="1"/>
  <c r="Z127" i="18"/>
  <c r="Q127" i="18" s="1"/>
  <c r="Z125" i="18"/>
  <c r="Q125" i="18" s="1"/>
  <c r="Z858" i="18"/>
  <c r="Q858" i="18" s="1"/>
  <c r="Z856" i="18"/>
  <c r="Q856" i="18" s="1"/>
  <c r="Z855" i="18"/>
  <c r="Q855" i="18" s="1"/>
  <c r="Z854" i="18"/>
  <c r="Q854" i="18" s="1"/>
  <c r="Z852" i="18"/>
  <c r="Q852" i="18" s="1"/>
  <c r="Z850" i="18"/>
  <c r="Q850" i="18" s="1"/>
  <c r="Z848" i="18"/>
  <c r="Q848" i="18" s="1"/>
  <c r="Z846" i="18"/>
  <c r="Q846" i="18" s="1"/>
  <c r="Z844" i="18"/>
  <c r="Q844" i="18" s="1"/>
  <c r="Z842" i="18"/>
  <c r="Q842" i="18" s="1"/>
  <c r="Z840" i="18"/>
  <c r="Q840" i="18" s="1"/>
  <c r="Z838" i="18"/>
  <c r="Q838" i="18" s="1"/>
  <c r="Z836" i="18"/>
  <c r="Q836" i="18" s="1"/>
  <c r="Z834" i="18"/>
  <c r="Q834" i="18" s="1"/>
  <c r="Z300" i="18"/>
  <c r="Q300" i="18" s="1"/>
  <c r="Z296" i="18"/>
  <c r="Q296" i="18" s="1"/>
  <c r="Z833" i="18"/>
  <c r="Q833" i="18" s="1"/>
  <c r="Z473" i="18"/>
  <c r="Q473" i="18" s="1"/>
  <c r="Z471" i="18"/>
  <c r="Q471" i="18" s="1"/>
  <c r="Z470" i="18"/>
  <c r="Q470" i="18" s="1"/>
  <c r="Z831" i="18"/>
  <c r="Q831" i="18" s="1"/>
  <c r="Z468" i="18"/>
  <c r="Q468" i="18" s="1"/>
  <c r="Z466" i="18"/>
  <c r="Q466" i="18" s="1"/>
  <c r="Z464" i="18"/>
  <c r="Q464" i="18" s="1"/>
  <c r="Z829" i="18"/>
  <c r="Q829" i="18" s="1"/>
  <c r="Z359" i="18"/>
  <c r="Q359" i="18" s="1"/>
  <c r="Z357" i="18"/>
  <c r="Q357" i="18" s="1"/>
  <c r="Z355" i="18"/>
  <c r="Q355" i="18" s="1"/>
  <c r="Z353" i="18"/>
  <c r="Q353" i="18" s="1"/>
  <c r="Z351" i="18"/>
  <c r="Q351" i="18" s="1"/>
  <c r="Z349" i="18"/>
  <c r="Q349" i="18" s="1"/>
  <c r="Z347" i="18"/>
  <c r="Q347" i="18" s="1"/>
  <c r="Z345" i="18"/>
  <c r="Q345" i="18" s="1"/>
  <c r="Z293" i="18"/>
  <c r="Q293" i="18" s="1"/>
  <c r="Z827" i="18"/>
  <c r="Z290" i="18"/>
  <c r="Q290" i="18" s="1"/>
  <c r="Z288" i="18"/>
  <c r="Q288" i="18" s="1"/>
  <c r="Z286" i="18"/>
  <c r="Q286" i="18" s="1"/>
  <c r="Z826" i="18"/>
  <c r="Z70" i="18"/>
  <c r="Q70" i="18" s="1"/>
  <c r="Z68" i="18"/>
  <c r="Q68" i="18" s="1"/>
  <c r="Z66" i="18"/>
  <c r="Q66" i="18" s="1"/>
  <c r="Z64" i="18"/>
  <c r="Q64" i="18" s="1"/>
  <c r="Z61" i="18"/>
  <c r="Q61" i="18" s="1"/>
  <c r="Z57" i="18"/>
  <c r="Q57" i="18" s="1"/>
  <c r="Z45" i="18"/>
  <c r="Q45" i="18" s="1"/>
  <c r="Z43" i="18"/>
  <c r="Q43" i="18" s="1"/>
  <c r="Z41" i="18"/>
  <c r="Q41" i="18" s="1"/>
  <c r="Z39" i="18"/>
  <c r="Q39" i="18" s="1"/>
  <c r="Z37" i="18"/>
  <c r="Q37" i="18" s="1"/>
  <c r="Z35" i="18"/>
  <c r="Q35" i="18" s="1"/>
  <c r="Z33" i="18"/>
  <c r="Q33" i="18" s="1"/>
  <c r="Z31" i="18"/>
  <c r="Q31" i="18" s="1"/>
  <c r="Z29" i="18"/>
  <c r="Z27" i="18"/>
  <c r="Q27" i="18" s="1"/>
  <c r="Z54" i="18"/>
  <c r="Q54" i="18" s="1"/>
  <c r="Z12" i="18"/>
  <c r="Z53" i="18"/>
  <c r="Q53" i="18" s="1"/>
  <c r="Z10" i="18"/>
  <c r="Q10" i="18" s="1"/>
  <c r="Z48" i="18"/>
  <c r="Q48" i="18" s="1"/>
  <c r="Z46" i="18"/>
  <c r="Q46" i="18" s="1"/>
  <c r="Z26" i="18"/>
  <c r="Z24" i="18"/>
  <c r="Z22" i="18"/>
  <c r="Z20" i="18"/>
  <c r="Z18" i="18"/>
  <c r="Z16" i="18"/>
  <c r="R17" i="22"/>
  <c r="R9" i="22"/>
  <c r="R19" i="22"/>
  <c r="R15" i="22"/>
  <c r="R11" i="22"/>
  <c r="R21" i="22"/>
  <c r="R7" i="22"/>
  <c r="R6" i="22"/>
  <c r="R18" i="22"/>
  <c r="R13" i="22"/>
  <c r="R20" i="22"/>
  <c r="R10" i="22"/>
  <c r="R16" i="22"/>
  <c r="R12" i="22"/>
  <c r="R8" i="22"/>
  <c r="R14" i="22"/>
  <c r="J27" i="22"/>
  <c r="L27" i="22"/>
  <c r="M27" i="22"/>
  <c r="N27" i="22"/>
  <c r="N26" i="22"/>
  <c r="J26" i="22"/>
  <c r="L26" i="22"/>
  <c r="M26" i="22"/>
  <c r="L14" i="22"/>
  <c r="J14" i="22"/>
  <c r="M14" i="22"/>
  <c r="N14" i="22"/>
  <c r="J12" i="22"/>
  <c r="L12" i="22"/>
  <c r="M12" i="22"/>
  <c r="N12" i="22"/>
  <c r="M11" i="22"/>
  <c r="N11" i="22"/>
  <c r="J11" i="22"/>
  <c r="L11" i="22"/>
  <c r="M9" i="22"/>
  <c r="N9" i="22"/>
  <c r="J9" i="22"/>
  <c r="L9" i="22"/>
  <c r="M7" i="22"/>
  <c r="N7" i="22"/>
  <c r="J7" i="22"/>
  <c r="L7" i="22"/>
  <c r="M18" i="22"/>
  <c r="N18" i="22"/>
  <c r="J18" i="22"/>
  <c r="L18" i="22"/>
  <c r="L21" i="22"/>
  <c r="J21" i="22"/>
  <c r="M21" i="22"/>
  <c r="N21" i="22"/>
  <c r="J19" i="22"/>
  <c r="M19" i="22"/>
  <c r="N19" i="22"/>
  <c r="L19" i="22"/>
  <c r="M13" i="22"/>
  <c r="N13" i="22"/>
  <c r="J13" i="22"/>
  <c r="L13" i="22"/>
  <c r="L10" i="22"/>
  <c r="J10" i="22"/>
  <c r="M10" i="22"/>
  <c r="N10" i="22"/>
  <c r="J8" i="22"/>
  <c r="M8" i="22"/>
  <c r="N8" i="22"/>
  <c r="L8" i="22"/>
  <c r="J6" i="22"/>
  <c r="L6" i="22"/>
  <c r="M6" i="22"/>
  <c r="N6" i="22"/>
  <c r="J17" i="22"/>
  <c r="M17" i="22"/>
  <c r="N17" i="22"/>
  <c r="L17" i="22"/>
  <c r="M16" i="22"/>
  <c r="N16" i="22"/>
  <c r="J16" i="22"/>
  <c r="L16" i="22"/>
  <c r="M20" i="22"/>
  <c r="N20" i="22"/>
  <c r="J20" i="22"/>
  <c r="L20" i="22"/>
  <c r="L15" i="22"/>
  <c r="J15" i="22"/>
  <c r="M15" i="22"/>
  <c r="N15" i="22"/>
  <c r="Q25" i="22" l="1"/>
  <c r="K25" i="22"/>
  <c r="O25" i="22"/>
  <c r="F24" i="22"/>
  <c r="H24" i="22"/>
  <c r="R25" i="22"/>
  <c r="F26" i="22"/>
  <c r="H26" i="22"/>
  <c r="L25" i="22"/>
  <c r="H17" i="22"/>
  <c r="J25" i="22"/>
  <c r="E25" i="22"/>
  <c r="M25" i="22"/>
  <c r="H16" i="22"/>
  <c r="F20" i="22"/>
  <c r="H20" i="22"/>
  <c r="H19" i="22"/>
  <c r="F19" i="22"/>
  <c r="H14" i="22"/>
  <c r="F14" i="22"/>
  <c r="H18" i="22"/>
  <c r="F18" i="22"/>
  <c r="H21" i="22"/>
  <c r="F21" i="22"/>
  <c r="H15" i="22"/>
  <c r="F15" i="22"/>
  <c r="N67" i="22" l="1"/>
  <c r="N50" i="22"/>
  <c r="N44" i="22"/>
  <c r="J57" i="22"/>
  <c r="K57" i="22"/>
  <c r="L57" i="22"/>
  <c r="M57" i="22"/>
  <c r="N57" i="22"/>
  <c r="P57" i="22"/>
  <c r="J37" i="22"/>
  <c r="K37" i="22"/>
  <c r="L37" i="22"/>
  <c r="M37" i="22"/>
  <c r="N37" i="22"/>
  <c r="P37" i="22"/>
  <c r="D42" i="22" l="1"/>
  <c r="D46" i="22"/>
  <c r="D47" i="22"/>
  <c r="B44" i="22" l="1"/>
  <c r="D12" i="17" l="1"/>
  <c r="D11" i="17"/>
  <c r="D10" i="17"/>
  <c r="D9" i="17"/>
  <c r="D2" i="17"/>
  <c r="D3" i="17" s="1"/>
  <c r="BJ13" i="9"/>
  <c r="BJ12" i="9"/>
  <c r="BJ14" i="9" s="1"/>
  <c r="C9" i="9"/>
  <c r="D9" i="9" s="1"/>
  <c r="BI7" i="9"/>
  <c r="BH7" i="9"/>
  <c r="BG7" i="9"/>
  <c r="BF7" i="9"/>
  <c r="BE7" i="9"/>
  <c r="BD7" i="9"/>
  <c r="BC7" i="9"/>
  <c r="BB7" i="9"/>
  <c r="BA7" i="9"/>
  <c r="AZ7" i="9"/>
  <c r="D69" i="22"/>
  <c r="D68" i="22"/>
  <c r="I67" i="22"/>
  <c r="G67" i="22"/>
  <c r="D65" i="22"/>
  <c r="D64" i="22"/>
  <c r="D63" i="22"/>
  <c r="D62" i="22"/>
  <c r="D61" i="22"/>
  <c r="D60" i="22"/>
  <c r="D59" i="22"/>
  <c r="D58" i="22"/>
  <c r="E57" i="22"/>
  <c r="D57" i="22"/>
  <c r="D56" i="22"/>
  <c r="I54" i="22"/>
  <c r="D52" i="22"/>
  <c r="B50" i="22" s="1"/>
  <c r="D41" i="22"/>
  <c r="D40" i="22"/>
  <c r="D39" i="22"/>
  <c r="D38" i="22"/>
  <c r="E37" i="22"/>
  <c r="D37" i="22"/>
  <c r="D36" i="22"/>
  <c r="D35" i="22"/>
  <c r="D34" i="22"/>
  <c r="D33" i="22"/>
  <c r="D32" i="22"/>
  <c r="D31" i="22"/>
  <c r="J65" i="22"/>
  <c r="E65" i="22"/>
  <c r="J64" i="22"/>
  <c r="E64" i="22"/>
  <c r="E32" i="22"/>
  <c r="E39" i="22"/>
  <c r="J59" i="22"/>
  <c r="E59" i="22"/>
  <c r="E56" i="22"/>
  <c r="X513" i="18"/>
  <c r="W513" i="18"/>
  <c r="Y513" i="18"/>
  <c r="U513" i="18"/>
  <c r="T513" i="18"/>
  <c r="E5" i="22" s="1"/>
  <c r="E69" i="22"/>
  <c r="R6" i="18"/>
  <c r="Q750" i="18" l="1"/>
  <c r="Q759" i="18"/>
  <c r="Q756" i="18"/>
  <c r="Q751" i="18"/>
  <c r="Q762" i="18"/>
  <c r="Q753" i="18"/>
  <c r="Q764" i="18"/>
  <c r="Q757" i="18"/>
  <c r="Q763" i="18"/>
  <c r="Q765" i="18"/>
  <c r="Q752" i="18"/>
  <c r="Q754" i="18"/>
  <c r="Q761" i="18"/>
  <c r="Q758" i="18"/>
  <c r="Q760" i="18"/>
  <c r="Q755" i="18"/>
  <c r="Q826" i="18"/>
  <c r="Q828" i="18"/>
  <c r="Q827" i="18"/>
  <c r="Q1004" i="18"/>
  <c r="Q1005" i="18"/>
  <c r="Q1006" i="18"/>
  <c r="Q484" i="18"/>
  <c r="Q490" i="18"/>
  <c r="Q485" i="18"/>
  <c r="Q492" i="18"/>
  <c r="Q491" i="18"/>
  <c r="Q487" i="18"/>
  <c r="Q488" i="18"/>
  <c r="Q489" i="18"/>
  <c r="Q486" i="18"/>
  <c r="Q475" i="18"/>
  <c r="Q476" i="18"/>
  <c r="Q483" i="18"/>
  <c r="Q480" i="18"/>
  <c r="Q482" i="18"/>
  <c r="Q477" i="18"/>
  <c r="Q478" i="18"/>
  <c r="Q481" i="18"/>
  <c r="Q479" i="18"/>
  <c r="Q233" i="18"/>
  <c r="Q235" i="18"/>
  <c r="Q224" i="18"/>
  <c r="Q226" i="18"/>
  <c r="Q228" i="18"/>
  <c r="Q230" i="18"/>
  <c r="Q231" i="18"/>
  <c r="Q232" i="18"/>
  <c r="Q234" i="18"/>
  <c r="Q225" i="18"/>
  <c r="Q227" i="18"/>
  <c r="Q229" i="18"/>
  <c r="R1138" i="18"/>
  <c r="R1144" i="18"/>
  <c r="R629" i="18"/>
  <c r="R632" i="18"/>
  <c r="R630" i="18"/>
  <c r="R631" i="18"/>
  <c r="R999" i="18"/>
  <c r="R1003" i="18"/>
  <c r="R1002" i="18"/>
  <c r="R1000" i="18"/>
  <c r="R1001" i="18"/>
  <c r="Q1138" i="18"/>
  <c r="Q1144" i="18"/>
  <c r="R668" i="18"/>
  <c r="R667" i="18"/>
  <c r="R666" i="18"/>
  <c r="R982" i="18"/>
  <c r="R665" i="18"/>
  <c r="Q629" i="18"/>
  <c r="Q632" i="18"/>
  <c r="Q630" i="18"/>
  <c r="Q631" i="18"/>
  <c r="R592" i="18"/>
  <c r="R593" i="18"/>
  <c r="Q592" i="18"/>
  <c r="Q593" i="18"/>
  <c r="R591" i="18"/>
  <c r="Q591" i="18"/>
  <c r="R154" i="18"/>
  <c r="R156" i="18"/>
  <c r="R157" i="18"/>
  <c r="R155" i="18"/>
  <c r="Q156" i="18"/>
  <c r="Q157" i="18"/>
  <c r="Q154" i="18"/>
  <c r="Q155" i="18"/>
  <c r="Q223" i="18"/>
  <c r="R153" i="18"/>
  <c r="Q1003" i="18"/>
  <c r="Q1002" i="18"/>
  <c r="Q1000" i="18"/>
  <c r="Q1001" i="18"/>
  <c r="R522" i="18"/>
  <c r="Q999" i="18"/>
  <c r="R1141" i="18"/>
  <c r="R1142" i="18"/>
  <c r="Q982" i="18"/>
  <c r="R1143" i="18"/>
  <c r="Q665" i="18"/>
  <c r="Q666" i="18"/>
  <c r="Q667" i="18"/>
  <c r="Q668" i="18"/>
  <c r="Q522" i="18"/>
  <c r="Q153" i="18"/>
  <c r="Q1143" i="18"/>
  <c r="Q1142" i="18"/>
  <c r="Q1141" i="18"/>
  <c r="Q601" i="18"/>
  <c r="H5" i="22"/>
  <c r="E4" i="22"/>
  <c r="E2" i="22" s="1"/>
  <c r="F2" i="22" s="1"/>
  <c r="R1139" i="18"/>
  <c r="R1140" i="18"/>
  <c r="Q1139" i="18"/>
  <c r="Q1140" i="18"/>
  <c r="R1202" i="18"/>
  <c r="R1203" i="18"/>
  <c r="R1212" i="18"/>
  <c r="R1210" i="18"/>
  <c r="R1207" i="18"/>
  <c r="R1209" i="18"/>
  <c r="R1214" i="18"/>
  <c r="R1206" i="18"/>
  <c r="R1211" i="18"/>
  <c r="R1216" i="18"/>
  <c r="R1205" i="18"/>
  <c r="R1213" i="18"/>
  <c r="R1215" i="18"/>
  <c r="R1208" i="18"/>
  <c r="R1217" i="18"/>
  <c r="R1204" i="18"/>
  <c r="R1189" i="18"/>
  <c r="R1201" i="18"/>
  <c r="R1200" i="18"/>
  <c r="R1199" i="18"/>
  <c r="R1193" i="18"/>
  <c r="R1196" i="18"/>
  <c r="R1190" i="18"/>
  <c r="R1194" i="18"/>
  <c r="R1198" i="18"/>
  <c r="R1192" i="18"/>
  <c r="R1197" i="18"/>
  <c r="R1191" i="18"/>
  <c r="R1195" i="18"/>
  <c r="R627" i="18"/>
  <c r="R626" i="18"/>
  <c r="R628" i="18"/>
  <c r="Q626" i="18"/>
  <c r="Q627" i="18"/>
  <c r="Q628" i="18"/>
  <c r="R590" i="18"/>
  <c r="R625" i="18"/>
  <c r="Q625" i="18"/>
  <c r="R589" i="18"/>
  <c r="Q590" i="18"/>
  <c r="Q1202" i="18"/>
  <c r="Q1215" i="18"/>
  <c r="Q1208" i="18"/>
  <c r="Q1209" i="18"/>
  <c r="Q1203" i="18"/>
  <c r="Q1212" i="18"/>
  <c r="Q1211" i="18"/>
  <c r="Q1210" i="18"/>
  <c r="Q1206" i="18"/>
  <c r="Q1214" i="18"/>
  <c r="Q1204" i="18"/>
  <c r="Q1207" i="18"/>
  <c r="Q1216" i="18"/>
  <c r="Q1213" i="18"/>
  <c r="Q1217" i="18"/>
  <c r="Q1205" i="18"/>
  <c r="Q1189" i="18"/>
  <c r="Q1194" i="18"/>
  <c r="Q1200" i="18"/>
  <c r="Q1197" i="18"/>
  <c r="Q1198" i="18"/>
  <c r="Q1201" i="18"/>
  <c r="Q1190" i="18"/>
  <c r="Q1191" i="18"/>
  <c r="Q1192" i="18"/>
  <c r="Q1195" i="18"/>
  <c r="Q1196" i="18"/>
  <c r="Q1193" i="18"/>
  <c r="Q1199" i="18"/>
  <c r="R388" i="18"/>
  <c r="Q380" i="18"/>
  <c r="Q392" i="18"/>
  <c r="Q404" i="18"/>
  <c r="Q589" i="18"/>
  <c r="Q986" i="18"/>
  <c r="Q998" i="18"/>
  <c r="Q391" i="18"/>
  <c r="Q985" i="18"/>
  <c r="Q381" i="18"/>
  <c r="Q393" i="18"/>
  <c r="Q405" i="18"/>
  <c r="Q987" i="18"/>
  <c r="Q382" i="18"/>
  <c r="Q394" i="18"/>
  <c r="Q988" i="18"/>
  <c r="Q379" i="18"/>
  <c r="Q383" i="18"/>
  <c r="Q395" i="18"/>
  <c r="Q515" i="18"/>
  <c r="Q989" i="18"/>
  <c r="Q403" i="18"/>
  <c r="Q384" i="18"/>
  <c r="Q396" i="18"/>
  <c r="Q990" i="18"/>
  <c r="Q385" i="18"/>
  <c r="Q397" i="18"/>
  <c r="Q991" i="18"/>
  <c r="Q386" i="18"/>
  <c r="Q398" i="18"/>
  <c r="Q992" i="18"/>
  <c r="Q997" i="18"/>
  <c r="Q399" i="18"/>
  <c r="Q993" i="18"/>
  <c r="Q388" i="18"/>
  <c r="Q400" i="18"/>
  <c r="Q994" i="18"/>
  <c r="Q377" i="18"/>
  <c r="Q401" i="18"/>
  <c r="Q983" i="18"/>
  <c r="Q995" i="18"/>
  <c r="Q390" i="18"/>
  <c r="Q402" i="18"/>
  <c r="Q462" i="18"/>
  <c r="Q984" i="18"/>
  <c r="Q996" i="18"/>
  <c r="R377" i="18"/>
  <c r="R385" i="18"/>
  <c r="R382" i="18"/>
  <c r="R381" i="18"/>
  <c r="R380" i="18"/>
  <c r="R386" i="18"/>
  <c r="R384" i="18"/>
  <c r="R379" i="18"/>
  <c r="R383" i="18"/>
  <c r="R390" i="18"/>
  <c r="R395" i="18"/>
  <c r="R402" i="18"/>
  <c r="R401" i="18"/>
  <c r="R399" i="18"/>
  <c r="R396" i="18"/>
  <c r="R404" i="18"/>
  <c r="R403" i="18"/>
  <c r="R394" i="18"/>
  <c r="R397" i="18"/>
  <c r="R391" i="18"/>
  <c r="R400" i="18"/>
  <c r="R398" i="18"/>
  <c r="R392" i="18"/>
  <c r="R405" i="18"/>
  <c r="R393" i="18"/>
  <c r="R524" i="18"/>
  <c r="R523" i="18"/>
  <c r="R517" i="18"/>
  <c r="R645" i="18"/>
  <c r="R648" i="18"/>
  <c r="R647" i="18"/>
  <c r="R646" i="18"/>
  <c r="R983" i="18"/>
  <c r="R988" i="18"/>
  <c r="R998" i="18"/>
  <c r="R986" i="18"/>
  <c r="R995" i="18"/>
  <c r="R997" i="18"/>
  <c r="R991" i="18"/>
  <c r="R985" i="18"/>
  <c r="R992" i="18"/>
  <c r="R994" i="18"/>
  <c r="R993" i="18"/>
  <c r="R989" i="18"/>
  <c r="R990" i="18"/>
  <c r="R987" i="18"/>
  <c r="R996" i="18"/>
  <c r="R984" i="18"/>
  <c r="R588" i="18"/>
  <c r="R872" i="18"/>
  <c r="R882" i="18"/>
  <c r="R877" i="18"/>
  <c r="R879" i="18"/>
  <c r="R886" i="18"/>
  <c r="R874" i="18"/>
  <c r="R881" i="18"/>
  <c r="R885" i="18"/>
  <c r="R873" i="18"/>
  <c r="R880" i="18"/>
  <c r="R884" i="18"/>
  <c r="R876" i="18"/>
  <c r="R883" i="18"/>
  <c r="R887" i="18"/>
  <c r="R878" i="18"/>
  <c r="R875" i="18"/>
  <c r="R75" i="18"/>
  <c r="R80" i="18"/>
  <c r="R82" i="18"/>
  <c r="R79" i="18"/>
  <c r="R84" i="18"/>
  <c r="R78" i="18"/>
  <c r="R77" i="18"/>
  <c r="R81" i="18"/>
  <c r="R76" i="18"/>
  <c r="R83" i="18"/>
  <c r="R375" i="18"/>
  <c r="R376" i="18"/>
  <c r="R374" i="18"/>
  <c r="R121" i="18"/>
  <c r="R120" i="18"/>
  <c r="R123" i="18"/>
  <c r="R122" i="18"/>
  <c r="R603" i="18"/>
  <c r="R119" i="18"/>
  <c r="R508" i="18"/>
  <c r="R500" i="18"/>
  <c r="R504" i="18"/>
  <c r="R510" i="18"/>
  <c r="R501" i="18"/>
  <c r="R509" i="18"/>
  <c r="R507" i="18"/>
  <c r="R506" i="18"/>
  <c r="R503" i="18"/>
  <c r="R512" i="18"/>
  <c r="R511" i="18"/>
  <c r="R505" i="18"/>
  <c r="R502" i="18"/>
  <c r="R516" i="18"/>
  <c r="R361" i="18"/>
  <c r="R364" i="18"/>
  <c r="R362" i="18"/>
  <c r="R365" i="18"/>
  <c r="R363" i="18"/>
  <c r="R534" i="18"/>
  <c r="R536" i="18"/>
  <c r="R537" i="18"/>
  <c r="R535" i="18"/>
  <c r="R320" i="18"/>
  <c r="R533" i="18"/>
  <c r="R321" i="18"/>
  <c r="R472" i="18"/>
  <c r="R465" i="18"/>
  <c r="R473" i="18"/>
  <c r="R464" i="18"/>
  <c r="R468" i="18"/>
  <c r="R474" i="18"/>
  <c r="R470" i="18"/>
  <c r="R469" i="18"/>
  <c r="R467" i="18"/>
  <c r="R471" i="18"/>
  <c r="R466" i="18"/>
  <c r="R909" i="18"/>
  <c r="R908" i="18"/>
  <c r="R905" i="18"/>
  <c r="R919" i="18"/>
  <c r="R918" i="18"/>
  <c r="R917" i="18"/>
  <c r="R913" i="18"/>
  <c r="R916" i="18"/>
  <c r="R912" i="18"/>
  <c r="R915" i="18"/>
  <c r="R906" i="18"/>
  <c r="R910" i="18"/>
  <c r="R914" i="18"/>
  <c r="R907" i="18"/>
  <c r="R911" i="18"/>
  <c r="R904" i="18"/>
  <c r="R898" i="18"/>
  <c r="R895" i="18"/>
  <c r="R897" i="18"/>
  <c r="R892" i="18"/>
  <c r="R902" i="18"/>
  <c r="R899" i="18"/>
  <c r="R890" i="18"/>
  <c r="R901" i="18"/>
  <c r="R893" i="18"/>
  <c r="R900" i="18"/>
  <c r="R894" i="18"/>
  <c r="R896" i="18"/>
  <c r="R889" i="18"/>
  <c r="R903" i="18"/>
  <c r="R891" i="18"/>
  <c r="R888" i="18"/>
  <c r="R863" i="18"/>
  <c r="R865" i="18"/>
  <c r="R867" i="18"/>
  <c r="R861" i="18"/>
  <c r="R868" i="18"/>
  <c r="R862" i="18"/>
  <c r="R870" i="18"/>
  <c r="R860" i="18"/>
  <c r="R869" i="18"/>
  <c r="R871" i="18"/>
  <c r="R866" i="18"/>
  <c r="R864" i="18"/>
  <c r="R859" i="18"/>
  <c r="R463" i="18"/>
  <c r="R74" i="18"/>
  <c r="R72" i="18"/>
  <c r="R73" i="18"/>
  <c r="R71" i="18"/>
  <c r="R441" i="18"/>
  <c r="R440" i="18"/>
  <c r="R439" i="18"/>
  <c r="R422" i="18"/>
  <c r="R460" i="18"/>
  <c r="R449" i="18"/>
  <c r="R437" i="18"/>
  <c r="R448" i="18"/>
  <c r="R451" i="18"/>
  <c r="R425" i="18"/>
  <c r="R455" i="18"/>
  <c r="R443" i="18"/>
  <c r="R436" i="18"/>
  <c r="R458" i="18"/>
  <c r="R445" i="18"/>
  <c r="R424" i="18"/>
  <c r="R457" i="18"/>
  <c r="R438" i="18"/>
  <c r="R431" i="18"/>
  <c r="R446" i="18"/>
  <c r="R432" i="18"/>
  <c r="R433" i="18"/>
  <c r="R454" i="18"/>
  <c r="R447" i="18"/>
  <c r="R427" i="18"/>
  <c r="R459" i="18"/>
  <c r="R442" i="18"/>
  <c r="R434" i="18"/>
  <c r="R461" i="18"/>
  <c r="R453" i="18"/>
  <c r="R428" i="18"/>
  <c r="R456" i="18"/>
  <c r="R426" i="18"/>
  <c r="R435" i="18"/>
  <c r="R444" i="18"/>
  <c r="R450" i="18"/>
  <c r="R423" i="18"/>
  <c r="R429" i="18"/>
  <c r="R452" i="18"/>
  <c r="R430" i="18"/>
  <c r="R462" i="18"/>
  <c r="R406" i="18"/>
  <c r="R420" i="18"/>
  <c r="R418" i="18"/>
  <c r="R413" i="18"/>
  <c r="R421" i="18"/>
  <c r="R408" i="18"/>
  <c r="R419" i="18"/>
  <c r="R415" i="18"/>
  <c r="R407" i="18"/>
  <c r="R417" i="18"/>
  <c r="R412" i="18"/>
  <c r="R414" i="18"/>
  <c r="R409" i="18"/>
  <c r="R411" i="18"/>
  <c r="R410" i="18"/>
  <c r="R416" i="18"/>
  <c r="R360" i="18"/>
  <c r="R348" i="18"/>
  <c r="R358" i="18"/>
  <c r="R346" i="18"/>
  <c r="R353" i="18"/>
  <c r="R355" i="18"/>
  <c r="R359" i="18"/>
  <c r="R349" i="18"/>
  <c r="R347" i="18"/>
  <c r="R350" i="18"/>
  <c r="R356" i="18"/>
  <c r="R352" i="18"/>
  <c r="R357" i="18"/>
  <c r="R354" i="18"/>
  <c r="R351" i="18"/>
  <c r="R345" i="18"/>
  <c r="R373" i="18"/>
  <c r="R368" i="18"/>
  <c r="R367" i="18"/>
  <c r="R370" i="18"/>
  <c r="R369" i="18"/>
  <c r="R372" i="18"/>
  <c r="R371" i="18"/>
  <c r="R366" i="18"/>
  <c r="R342" i="18"/>
  <c r="R334" i="18"/>
  <c r="R333" i="18"/>
  <c r="R341" i="18"/>
  <c r="R344" i="18"/>
  <c r="R336" i="18"/>
  <c r="R343" i="18"/>
  <c r="R335" i="18"/>
  <c r="R337" i="18"/>
  <c r="R338" i="18"/>
  <c r="R339" i="18"/>
  <c r="R340" i="18"/>
  <c r="R332" i="18"/>
  <c r="R318" i="18"/>
  <c r="R319" i="18"/>
  <c r="R310" i="18"/>
  <c r="R312" i="18"/>
  <c r="R314" i="18"/>
  <c r="R315" i="18"/>
  <c r="R316" i="18"/>
  <c r="R313" i="18"/>
  <c r="R311" i="18"/>
  <c r="R317" i="18"/>
  <c r="R308" i="18"/>
  <c r="R309" i="18"/>
  <c r="R294" i="18"/>
  <c r="R306" i="18"/>
  <c r="R305" i="18"/>
  <c r="R304" i="18"/>
  <c r="R303" i="18"/>
  <c r="R299" i="18"/>
  <c r="R302" i="18"/>
  <c r="R298" i="18"/>
  <c r="R295" i="18"/>
  <c r="R300" i="18"/>
  <c r="R301" i="18"/>
  <c r="R297" i="18"/>
  <c r="R296" i="18"/>
  <c r="R268" i="18"/>
  <c r="R283" i="18"/>
  <c r="R282" i="18"/>
  <c r="R281" i="18"/>
  <c r="R275" i="18"/>
  <c r="R276" i="18"/>
  <c r="R269" i="18"/>
  <c r="R270" i="18"/>
  <c r="R277" i="18"/>
  <c r="R274" i="18"/>
  <c r="R271" i="18"/>
  <c r="R273" i="18"/>
  <c r="R280" i="18"/>
  <c r="R272" i="18"/>
  <c r="R279" i="18"/>
  <c r="R278" i="18"/>
  <c r="R267" i="18"/>
  <c r="R260" i="18"/>
  <c r="R258" i="18"/>
  <c r="R263" i="18"/>
  <c r="R256" i="18"/>
  <c r="R257" i="18"/>
  <c r="R264" i="18"/>
  <c r="R259" i="18"/>
  <c r="R265" i="18"/>
  <c r="R262" i="18"/>
  <c r="R266" i="18"/>
  <c r="R261" i="18"/>
  <c r="R307" i="18"/>
  <c r="R255" i="18"/>
  <c r="R293" i="18"/>
  <c r="R292" i="18"/>
  <c r="R287" i="18"/>
  <c r="R291" i="18"/>
  <c r="R286" i="18"/>
  <c r="R289" i="18"/>
  <c r="R290" i="18"/>
  <c r="R288" i="18"/>
  <c r="R285" i="18"/>
  <c r="R284" i="18"/>
  <c r="R162" i="18"/>
  <c r="R158" i="18"/>
  <c r="R159" i="18"/>
  <c r="R160" i="18"/>
  <c r="R161" i="18"/>
  <c r="R163" i="18"/>
  <c r="R164" i="18"/>
  <c r="R165" i="18"/>
  <c r="R166" i="18"/>
  <c r="R215" i="18"/>
  <c r="R221" i="18"/>
  <c r="R222" i="18"/>
  <c r="R220" i="18"/>
  <c r="R219" i="18"/>
  <c r="R218" i="18"/>
  <c r="R217" i="18"/>
  <c r="R216" i="18"/>
  <c r="R228" i="18"/>
  <c r="R232" i="18"/>
  <c r="R234" i="18"/>
  <c r="R231" i="18"/>
  <c r="R235" i="18"/>
  <c r="R230" i="18"/>
  <c r="R227" i="18"/>
  <c r="R225" i="18"/>
  <c r="R224" i="18"/>
  <c r="R226" i="18"/>
  <c r="R229" i="18"/>
  <c r="R233" i="18"/>
  <c r="R223" i="18"/>
  <c r="R199" i="18"/>
  <c r="R210" i="18"/>
  <c r="R214" i="18"/>
  <c r="R200" i="18"/>
  <c r="R209" i="18"/>
  <c r="R208" i="18"/>
  <c r="R207" i="18"/>
  <c r="R203" i="18"/>
  <c r="R204" i="18"/>
  <c r="R212" i="18"/>
  <c r="R213" i="18"/>
  <c r="R211" i="18"/>
  <c r="R206" i="18"/>
  <c r="R205" i="18"/>
  <c r="R201" i="18"/>
  <c r="R202" i="18"/>
  <c r="R167" i="18"/>
  <c r="R175" i="18"/>
  <c r="R171" i="18"/>
  <c r="R174" i="18"/>
  <c r="R173" i="18"/>
  <c r="R172" i="18"/>
  <c r="R170" i="18"/>
  <c r="R169" i="18"/>
  <c r="R182" i="18"/>
  <c r="R168" i="18"/>
  <c r="R181" i="18"/>
  <c r="R180" i="18"/>
  <c r="R179" i="18"/>
  <c r="R178" i="18"/>
  <c r="R177" i="18"/>
  <c r="R176" i="18"/>
  <c r="R196" i="18"/>
  <c r="R187" i="18"/>
  <c r="R198" i="18"/>
  <c r="R192" i="18"/>
  <c r="R191" i="18"/>
  <c r="R188" i="18"/>
  <c r="R186" i="18"/>
  <c r="R185" i="18"/>
  <c r="R184" i="18"/>
  <c r="R197" i="18"/>
  <c r="R195" i="18"/>
  <c r="R194" i="18"/>
  <c r="R193" i="18"/>
  <c r="R190" i="18"/>
  <c r="R189" i="18"/>
  <c r="R183" i="18"/>
  <c r="R114" i="18"/>
  <c r="R116" i="18"/>
  <c r="R115" i="18"/>
  <c r="R103" i="18"/>
  <c r="R104" i="18"/>
  <c r="R107" i="18"/>
  <c r="R102" i="18"/>
  <c r="R110" i="18"/>
  <c r="R105" i="18"/>
  <c r="R109" i="18"/>
  <c r="R111" i="18"/>
  <c r="R106" i="18"/>
  <c r="R108" i="18"/>
  <c r="R112" i="18"/>
  <c r="R113" i="18"/>
  <c r="R101" i="18"/>
  <c r="R91" i="18"/>
  <c r="R92" i="18"/>
  <c r="R90" i="18"/>
  <c r="R100" i="18"/>
  <c r="R86" i="18"/>
  <c r="R95" i="18"/>
  <c r="R99" i="18"/>
  <c r="R87" i="18"/>
  <c r="R94" i="18"/>
  <c r="R89" i="18"/>
  <c r="R98" i="18"/>
  <c r="R93" i="18"/>
  <c r="R88" i="18"/>
  <c r="R97" i="18"/>
  <c r="R96" i="18"/>
  <c r="R85" i="18"/>
  <c r="R152" i="18"/>
  <c r="R151" i="18"/>
  <c r="R150" i="18"/>
  <c r="R142" i="18"/>
  <c r="R146" i="18"/>
  <c r="R145" i="18"/>
  <c r="R141" i="18"/>
  <c r="R138" i="18"/>
  <c r="R139" i="18"/>
  <c r="R144" i="18"/>
  <c r="R149" i="18"/>
  <c r="R143" i="18"/>
  <c r="R147" i="18"/>
  <c r="R140" i="18"/>
  <c r="R148" i="18"/>
  <c r="R137" i="18"/>
  <c r="R132" i="18"/>
  <c r="R129" i="18"/>
  <c r="R124" i="18"/>
  <c r="R131" i="18"/>
  <c r="R127" i="18"/>
  <c r="R128" i="18"/>
  <c r="R134" i="18"/>
  <c r="R136" i="18"/>
  <c r="R126" i="18"/>
  <c r="R135" i="18"/>
  <c r="R130" i="18"/>
  <c r="R125" i="18"/>
  <c r="R133" i="18"/>
  <c r="R117" i="18"/>
  <c r="R118" i="18"/>
  <c r="Q5" i="22"/>
  <c r="Q4" i="22" s="1"/>
  <c r="Q2" i="22" s="1"/>
  <c r="O5" i="22"/>
  <c r="O4" i="22" s="1"/>
  <c r="O2" i="22" s="1"/>
  <c r="P5" i="22"/>
  <c r="P4" i="22" s="1"/>
  <c r="R50" i="18"/>
  <c r="R51" i="18"/>
  <c r="R49" i="18"/>
  <c r="R47" i="18"/>
  <c r="R46" i="18"/>
  <c r="R48" i="18"/>
  <c r="R55" i="18"/>
  <c r="R60" i="18"/>
  <c r="R63" i="18"/>
  <c r="R59" i="18"/>
  <c r="R56" i="18"/>
  <c r="R61" i="18"/>
  <c r="R67" i="18"/>
  <c r="R58" i="18"/>
  <c r="R66" i="18"/>
  <c r="R57" i="18"/>
  <c r="R65" i="18"/>
  <c r="R64" i="18"/>
  <c r="R62" i="18"/>
  <c r="R69" i="18"/>
  <c r="R68" i="18"/>
  <c r="R70" i="18"/>
  <c r="R54" i="18"/>
  <c r="R52" i="18"/>
  <c r="R53" i="18"/>
  <c r="R30" i="18"/>
  <c r="R36" i="18"/>
  <c r="R35" i="18"/>
  <c r="R34" i="18"/>
  <c r="R33" i="18"/>
  <c r="R32" i="18"/>
  <c r="R31" i="18"/>
  <c r="R42" i="18"/>
  <c r="R41" i="18"/>
  <c r="R40" i="18"/>
  <c r="R43" i="18"/>
  <c r="R39" i="18"/>
  <c r="R44" i="18"/>
  <c r="R38" i="18"/>
  <c r="R45" i="18"/>
  <c r="R37" i="18"/>
  <c r="R24" i="18"/>
  <c r="R19" i="18"/>
  <c r="R26" i="18"/>
  <c r="R21" i="18"/>
  <c r="R23" i="18"/>
  <c r="R16" i="18"/>
  <c r="R18" i="18"/>
  <c r="R25" i="18"/>
  <c r="R20" i="18"/>
  <c r="R15" i="18"/>
  <c r="R22" i="18"/>
  <c r="R17" i="18"/>
  <c r="R27" i="18"/>
  <c r="R29" i="18"/>
  <c r="R28" i="18"/>
  <c r="R11" i="18"/>
  <c r="R12" i="18"/>
  <c r="R13" i="18"/>
  <c r="R10" i="18"/>
  <c r="R513" i="18"/>
  <c r="R5" i="22"/>
  <c r="R4" i="22" s="1"/>
  <c r="R2" i="22" s="1"/>
  <c r="Q14" i="18"/>
  <c r="R14" i="18"/>
  <c r="Z513" i="18"/>
  <c r="Q513" i="18" s="1"/>
  <c r="Q19" i="18"/>
  <c r="Q20" i="18"/>
  <c r="Q21" i="18"/>
  <c r="Q11" i="18"/>
  <c r="Q22" i="18"/>
  <c r="Q23" i="18"/>
  <c r="Q24" i="18"/>
  <c r="Q12" i="18"/>
  <c r="Q25" i="18"/>
  <c r="Q13" i="18"/>
  <c r="Q28" i="18"/>
  <c r="Q26" i="18"/>
  <c r="Q15" i="18"/>
  <c r="Q16" i="18"/>
  <c r="Q17" i="18"/>
  <c r="Q18" i="18"/>
  <c r="Q29" i="18"/>
  <c r="F5" i="22"/>
  <c r="M5" i="22"/>
  <c r="L5" i="22"/>
  <c r="L4" i="22" s="1"/>
  <c r="K5" i="22"/>
  <c r="K4" i="22" s="1"/>
  <c r="K2" i="22" s="1"/>
  <c r="J5" i="22"/>
  <c r="J4" i="22" s="1"/>
  <c r="N5" i="22"/>
  <c r="N4" i="22" s="1"/>
  <c r="B54" i="22"/>
  <c r="B29" i="22"/>
  <c r="J62" i="22"/>
  <c r="J60" i="22"/>
  <c r="N42" i="22"/>
  <c r="P42" i="22"/>
  <c r="J42" i="22"/>
  <c r="K42" i="22"/>
  <c r="M42" i="22"/>
  <c r="L42" i="22"/>
  <c r="J61" i="22"/>
  <c r="K61" i="22"/>
  <c r="L61" i="22"/>
  <c r="M61" i="22"/>
  <c r="N61" i="22"/>
  <c r="P61" i="22"/>
  <c r="K60" i="22"/>
  <c r="L60" i="22"/>
  <c r="M60" i="22"/>
  <c r="N60" i="22"/>
  <c r="P60" i="22"/>
  <c r="J63" i="22"/>
  <c r="K63" i="22"/>
  <c r="L63" i="22"/>
  <c r="M63" i="22"/>
  <c r="N63" i="22"/>
  <c r="P63" i="22"/>
  <c r="J35" i="22"/>
  <c r="K35" i="22"/>
  <c r="L35" i="22"/>
  <c r="M35" i="22"/>
  <c r="N35" i="22"/>
  <c r="P35" i="22"/>
  <c r="N32" i="22"/>
  <c r="P32" i="22"/>
  <c r="M32" i="22"/>
  <c r="J32" i="22"/>
  <c r="K32" i="22"/>
  <c r="L32" i="22"/>
  <c r="J39" i="22"/>
  <c r="K39" i="22"/>
  <c r="L39" i="22"/>
  <c r="M39" i="22"/>
  <c r="N39" i="22"/>
  <c r="P39" i="22"/>
  <c r="L52" i="22"/>
  <c r="L50" i="22" s="1"/>
  <c r="M52" i="22"/>
  <c r="M50" i="22" s="1"/>
  <c r="P52" i="22"/>
  <c r="P50" i="22" s="1"/>
  <c r="K52" i="22"/>
  <c r="K50" i="22" s="1"/>
  <c r="J31" i="22"/>
  <c r="K62" i="22"/>
  <c r="L62" i="22"/>
  <c r="M62" i="22"/>
  <c r="N62" i="22"/>
  <c r="P62" i="22"/>
  <c r="K65" i="22"/>
  <c r="L65" i="22"/>
  <c r="M65" i="22"/>
  <c r="N65" i="22"/>
  <c r="P65" i="22"/>
  <c r="J69" i="22"/>
  <c r="K69" i="22"/>
  <c r="L69" i="22"/>
  <c r="M69" i="22"/>
  <c r="P69" i="22"/>
  <c r="K58" i="22"/>
  <c r="L58" i="22"/>
  <c r="M58" i="22"/>
  <c r="N58" i="22"/>
  <c r="P58" i="22"/>
  <c r="J58" i="22"/>
  <c r="K59" i="22"/>
  <c r="L59" i="22"/>
  <c r="M59" i="22"/>
  <c r="N59" i="22"/>
  <c r="P59" i="22"/>
  <c r="N38" i="22"/>
  <c r="P38" i="22"/>
  <c r="J38" i="22"/>
  <c r="M38" i="22"/>
  <c r="K38" i="22"/>
  <c r="L38" i="22"/>
  <c r="J33" i="22"/>
  <c r="K33" i="22"/>
  <c r="L33" i="22"/>
  <c r="M33" i="22"/>
  <c r="N33" i="22"/>
  <c r="P33" i="22"/>
  <c r="K64" i="22"/>
  <c r="L64" i="22"/>
  <c r="M64" i="22"/>
  <c r="N64" i="22"/>
  <c r="P64" i="22"/>
  <c r="N40" i="22"/>
  <c r="P40" i="22"/>
  <c r="M40" i="22"/>
  <c r="J40" i="22"/>
  <c r="K40" i="22"/>
  <c r="L40" i="22"/>
  <c r="J41" i="22"/>
  <c r="K41" i="22"/>
  <c r="L41" i="22"/>
  <c r="M41" i="22"/>
  <c r="N41" i="22"/>
  <c r="P41" i="22"/>
  <c r="J47" i="22"/>
  <c r="K47" i="22"/>
  <c r="L47" i="22"/>
  <c r="M47" i="22"/>
  <c r="P47" i="22"/>
  <c r="N34" i="22"/>
  <c r="P34" i="22"/>
  <c r="J34" i="22"/>
  <c r="K34" i="22"/>
  <c r="L34" i="22"/>
  <c r="M34" i="22"/>
  <c r="N36" i="22"/>
  <c r="P36" i="22"/>
  <c r="M36" i="22"/>
  <c r="J36" i="22"/>
  <c r="K36" i="22"/>
  <c r="L36" i="22"/>
  <c r="F7" i="22"/>
  <c r="F56" i="22"/>
  <c r="F64" i="22"/>
  <c r="H59" i="22"/>
  <c r="E9" i="9"/>
  <c r="D8" i="9"/>
  <c r="C7" i="9"/>
  <c r="D10" i="9"/>
  <c r="D11" i="9" s="1"/>
  <c r="C10" i="9"/>
  <c r="C11" i="9" s="1"/>
  <c r="C8" i="9"/>
  <c r="F69" i="22"/>
  <c r="H32" i="22"/>
  <c r="E42" i="22"/>
  <c r="F42" i="22" s="1"/>
  <c r="E47" i="22"/>
  <c r="F47" i="22" s="1"/>
  <c r="H65" i="22"/>
  <c r="B67" i="22"/>
  <c r="F37" i="22"/>
  <c r="E68" i="22"/>
  <c r="E58" i="22"/>
  <c r="F58" i="22" s="1"/>
  <c r="E38" i="22"/>
  <c r="H38" i="22" s="1"/>
  <c r="E61" i="22"/>
  <c r="H61" i="22" s="1"/>
  <c r="E31" i="22"/>
  <c r="H27" i="22"/>
  <c r="J52" i="22"/>
  <c r="J50" i="22" s="1"/>
  <c r="F12" i="22"/>
  <c r="E46" i="22"/>
  <c r="K46" i="22"/>
  <c r="J46" i="22"/>
  <c r="P46" i="22"/>
  <c r="M46" i="22"/>
  <c r="L46" i="22"/>
  <c r="N31" i="22"/>
  <c r="M31" i="22"/>
  <c r="L31" i="22"/>
  <c r="K31" i="22"/>
  <c r="P31" i="22"/>
  <c r="F8" i="22"/>
  <c r="E52" i="22"/>
  <c r="H52" i="22" s="1"/>
  <c r="H50" i="22" s="1"/>
  <c r="E34" i="22"/>
  <c r="F34" i="22" s="1"/>
  <c r="H39" i="22"/>
  <c r="F39" i="22"/>
  <c r="J56" i="22"/>
  <c r="P56" i="22"/>
  <c r="N56" i="22"/>
  <c r="M56" i="22"/>
  <c r="L56" i="22"/>
  <c r="K56" i="22"/>
  <c r="E36" i="22"/>
  <c r="F36" i="22" s="1"/>
  <c r="E60" i="22"/>
  <c r="F60" i="22" s="1"/>
  <c r="E33" i="22"/>
  <c r="E35" i="22"/>
  <c r="H35" i="22" s="1"/>
  <c r="E62" i="22"/>
  <c r="F62" i="22" s="1"/>
  <c r="P68" i="22"/>
  <c r="M68" i="22"/>
  <c r="L68" i="22"/>
  <c r="K68" i="22"/>
  <c r="J68" i="22"/>
  <c r="E41" i="22"/>
  <c r="H41" i="22" s="1"/>
  <c r="E63" i="22"/>
  <c r="H63" i="22" s="1"/>
  <c r="E40" i="22"/>
  <c r="F40" i="22" s="1"/>
  <c r="H64" i="22"/>
  <c r="H57" i="22"/>
  <c r="H37" i="22"/>
  <c r="H56" i="22"/>
  <c r="H69" i="22"/>
  <c r="F59" i="22"/>
  <c r="F65" i="22"/>
  <c r="F32" i="22"/>
  <c r="F57" i="22"/>
  <c r="S5" i="17"/>
  <c r="R5" i="17" s="1"/>
  <c r="AE30" i="17"/>
  <c r="AD30" i="17" s="1"/>
  <c r="AC30" i="17" s="1"/>
  <c r="M4" i="22" l="1"/>
  <c r="M2" i="22" s="1"/>
  <c r="E29" i="22"/>
  <c r="H68" i="22"/>
  <c r="H67" i="22" s="1"/>
  <c r="E67" i="22"/>
  <c r="H46" i="22"/>
  <c r="E44" i="22"/>
  <c r="E54" i="22"/>
  <c r="L44" i="22"/>
  <c r="P44" i="22"/>
  <c r="M44" i="22"/>
  <c r="L67" i="22"/>
  <c r="P54" i="22"/>
  <c r="M67" i="22"/>
  <c r="J44" i="22"/>
  <c r="L29" i="22"/>
  <c r="N29" i="22"/>
  <c r="M29" i="22"/>
  <c r="P29" i="22"/>
  <c r="K44" i="22"/>
  <c r="P67" i="22"/>
  <c r="H31" i="22"/>
  <c r="J29" i="22"/>
  <c r="J2" i="22"/>
  <c r="C13" i="9"/>
  <c r="C12" i="9"/>
  <c r="F9" i="9"/>
  <c r="E8" i="9"/>
  <c r="D7" i="9"/>
  <c r="D12" i="9" s="1"/>
  <c r="D14" i="9" s="1"/>
  <c r="E10" i="9"/>
  <c r="E11" i="9" s="1"/>
  <c r="F31" i="22"/>
  <c r="F68" i="22"/>
  <c r="K67" i="22"/>
  <c r="H4" i="22"/>
  <c r="H47" i="22"/>
  <c r="H42" i="22"/>
  <c r="F61" i="22"/>
  <c r="H58" i="22"/>
  <c r="F6" i="22"/>
  <c r="J67" i="22"/>
  <c r="F35" i="22"/>
  <c r="F52" i="22"/>
  <c r="F10" i="22"/>
  <c r="F38" i="22"/>
  <c r="F11" i="22"/>
  <c r="H36" i="22"/>
  <c r="H34" i="22"/>
  <c r="E50" i="22"/>
  <c r="H60" i="22"/>
  <c r="F41" i="22"/>
  <c r="H62" i="22"/>
  <c r="F63" i="22"/>
  <c r="F13" i="22"/>
  <c r="F33" i="22"/>
  <c r="H33" i="22"/>
  <c r="F9" i="22"/>
  <c r="K54" i="22"/>
  <c r="L54" i="22"/>
  <c r="M54" i="22"/>
  <c r="N25" i="22"/>
  <c r="N2" i="22" s="1"/>
  <c r="N54" i="22"/>
  <c r="H25" i="22"/>
  <c r="P25" i="22"/>
  <c r="P2" i="22" s="1"/>
  <c r="J54" i="22"/>
  <c r="H40" i="22"/>
  <c r="F46" i="22"/>
  <c r="K29" i="22"/>
  <c r="AE27" i="17"/>
  <c r="AD27" i="17"/>
  <c r="AD28" i="17"/>
  <c r="AE28" i="17"/>
  <c r="S2" i="17"/>
  <c r="S3" i="17"/>
  <c r="AB30" i="17"/>
  <c r="AC28" i="17"/>
  <c r="AC27" i="17"/>
  <c r="Q5" i="17"/>
  <c r="R3" i="17"/>
  <c r="R2" i="17"/>
  <c r="H2" i="22" l="1"/>
  <c r="L2" i="22"/>
  <c r="H44" i="22"/>
  <c r="H54" i="22"/>
  <c r="H29" i="22"/>
  <c r="D13" i="9"/>
  <c r="G9" i="9"/>
  <c r="F8" i="9"/>
  <c r="E7" i="9"/>
  <c r="E13" i="9" s="1"/>
  <c r="F10" i="9"/>
  <c r="F11" i="9" s="1"/>
  <c r="C15" i="9"/>
  <c r="D15" i="9" s="1"/>
  <c r="C14" i="9"/>
  <c r="AD32" i="17"/>
  <c r="AD33" i="17" s="1"/>
  <c r="AE31" i="17"/>
  <c r="AD31" i="17"/>
  <c r="S6" i="17"/>
  <c r="R6" i="17"/>
  <c r="P5" i="17"/>
  <c r="Q3" i="17"/>
  <c r="Q9" i="17" s="1"/>
  <c r="Q2" i="17"/>
  <c r="AC32" i="17"/>
  <c r="AC33" i="17" s="1"/>
  <c r="AC31" i="17"/>
  <c r="AA30" i="17"/>
  <c r="AB28" i="17"/>
  <c r="AB27" i="17"/>
  <c r="H9" i="9" l="1"/>
  <c r="G8" i="9"/>
  <c r="F7" i="9"/>
  <c r="F12" i="9" s="1"/>
  <c r="F14" i="9" s="1"/>
  <c r="G10" i="9"/>
  <c r="G11" i="9" s="1"/>
  <c r="E12" i="9"/>
  <c r="E14" i="9" s="1"/>
  <c r="AB32" i="17"/>
  <c r="AB33" i="17" s="1"/>
  <c r="AB31" i="17"/>
  <c r="Z30" i="17"/>
  <c r="AA28" i="17"/>
  <c r="AA27" i="17"/>
  <c r="Q8" i="17"/>
  <c r="Q6" i="17"/>
  <c r="P2" i="17"/>
  <c r="O5" i="17"/>
  <c r="P3" i="17"/>
  <c r="P9" i="17" s="1"/>
  <c r="E15" i="9" l="1"/>
  <c r="F15" i="9" s="1"/>
  <c r="H10" i="9"/>
  <c r="H11" i="9" s="1"/>
  <c r="I9" i="9"/>
  <c r="H8" i="9"/>
  <c r="G7" i="9"/>
  <c r="G13" i="9" s="1"/>
  <c r="F13" i="9"/>
  <c r="N5" i="17"/>
  <c r="O3" i="17"/>
  <c r="O9" i="17" s="1"/>
  <c r="O2" i="17"/>
  <c r="P8" i="17"/>
  <c r="P6" i="17"/>
  <c r="AA32" i="17"/>
  <c r="AA33" i="17" s="1"/>
  <c r="AA31" i="17"/>
  <c r="Y30" i="17"/>
  <c r="Z28" i="17"/>
  <c r="Z27" i="17"/>
  <c r="I10" i="9" l="1"/>
  <c r="I11" i="9" s="1"/>
  <c r="J9" i="9"/>
  <c r="I8" i="9"/>
  <c r="H7" i="9"/>
  <c r="H13" i="9" s="1"/>
  <c r="G12" i="9"/>
  <c r="G14" i="9" s="1"/>
  <c r="O8" i="17"/>
  <c r="O6" i="17"/>
  <c r="M5" i="17"/>
  <c r="N3" i="17"/>
  <c r="N9" i="17" s="1"/>
  <c r="N2" i="17"/>
  <c r="Z32" i="17"/>
  <c r="Z33" i="17" s="1"/>
  <c r="Z31" i="17"/>
  <c r="X30" i="17"/>
  <c r="Y28" i="17"/>
  <c r="Y27" i="17"/>
  <c r="G15" i="9" l="1"/>
  <c r="K9" i="9"/>
  <c r="J8" i="9"/>
  <c r="I7" i="9"/>
  <c r="I13" i="9" s="1"/>
  <c r="J10" i="9"/>
  <c r="J11" i="9" s="1"/>
  <c r="H12" i="9"/>
  <c r="H14" i="9" s="1"/>
  <c r="L5" i="17"/>
  <c r="M2" i="17"/>
  <c r="M3" i="17"/>
  <c r="M9" i="17" s="1"/>
  <c r="Y32" i="17"/>
  <c r="Y33" i="17" s="1"/>
  <c r="Y31" i="17"/>
  <c r="X27" i="17"/>
  <c r="W30" i="17"/>
  <c r="X28" i="17"/>
  <c r="N8" i="17"/>
  <c r="N6" i="17"/>
  <c r="H15" i="9" l="1"/>
  <c r="I12" i="9"/>
  <c r="I14" i="9" s="1"/>
  <c r="L9" i="9"/>
  <c r="K8" i="9"/>
  <c r="J7" i="9"/>
  <c r="J12" i="9" s="1"/>
  <c r="K10" i="9"/>
  <c r="K11" i="9" s="1"/>
  <c r="V30" i="17"/>
  <c r="W28" i="17"/>
  <c r="W27" i="17"/>
  <c r="X32" i="17"/>
  <c r="X33" i="17" s="1"/>
  <c r="X31" i="17"/>
  <c r="M8" i="17"/>
  <c r="M6" i="17"/>
  <c r="K5" i="17"/>
  <c r="L3" i="17"/>
  <c r="L9" i="17" s="1"/>
  <c r="L2" i="17"/>
  <c r="J13" i="9" l="1"/>
  <c r="I15" i="9"/>
  <c r="J15" i="9" s="1"/>
  <c r="J14" i="9"/>
  <c r="M9" i="9"/>
  <c r="L8" i="9"/>
  <c r="K7" i="9"/>
  <c r="K13" i="9" s="1"/>
  <c r="L10" i="9"/>
  <c r="L11" i="9" s="1"/>
  <c r="L6" i="17"/>
  <c r="L8" i="17"/>
  <c r="J5" i="17"/>
  <c r="K3" i="17"/>
  <c r="K9" i="17" s="1"/>
  <c r="K2" i="17"/>
  <c r="W32" i="17"/>
  <c r="W33" i="17" s="1"/>
  <c r="W31" i="17"/>
  <c r="V27" i="17"/>
  <c r="V28" i="17"/>
  <c r="U30" i="17"/>
  <c r="K12" i="9" l="1"/>
  <c r="K14" i="9" s="1"/>
  <c r="N9" i="9"/>
  <c r="M8" i="9"/>
  <c r="L7" i="9"/>
  <c r="L13" i="9" s="1"/>
  <c r="M10" i="9"/>
  <c r="M11" i="9" s="1"/>
  <c r="I5" i="17"/>
  <c r="J3" i="17"/>
  <c r="J9" i="17" s="1"/>
  <c r="J2" i="17"/>
  <c r="T30" i="17"/>
  <c r="U28" i="17"/>
  <c r="U27" i="17"/>
  <c r="V32" i="17"/>
  <c r="V33" i="17" s="1"/>
  <c r="V31" i="17"/>
  <c r="K8" i="17"/>
  <c r="K6" i="17"/>
  <c r="L12" i="9" l="1"/>
  <c r="L14" i="9" s="1"/>
  <c r="K15" i="9"/>
  <c r="O9" i="9"/>
  <c r="N8" i="9"/>
  <c r="M7" i="9"/>
  <c r="M13" i="9" s="1"/>
  <c r="N10" i="9"/>
  <c r="N11" i="9" s="1"/>
  <c r="H5" i="17"/>
  <c r="I3" i="17"/>
  <c r="I9" i="17" s="1"/>
  <c r="I2" i="17"/>
  <c r="U31" i="17"/>
  <c r="U32" i="17"/>
  <c r="U33" i="17" s="1"/>
  <c r="S30" i="17"/>
  <c r="T28" i="17"/>
  <c r="T27" i="17"/>
  <c r="J6" i="17"/>
  <c r="J8" i="17"/>
  <c r="L15" i="9" l="1"/>
  <c r="P9" i="9"/>
  <c r="O8" i="9"/>
  <c r="N7" i="9"/>
  <c r="N13" i="9" s="1"/>
  <c r="O10" i="9"/>
  <c r="O11" i="9" s="1"/>
  <c r="M12" i="9"/>
  <c r="M14" i="9" s="1"/>
  <c r="T32" i="17"/>
  <c r="T33" i="17" s="1"/>
  <c r="T31" i="17"/>
  <c r="G5" i="17"/>
  <c r="H3" i="17"/>
  <c r="H9" i="17" s="1"/>
  <c r="H2" i="17"/>
  <c r="R30" i="17"/>
  <c r="S28" i="17"/>
  <c r="S27" i="17"/>
  <c r="I8" i="17"/>
  <c r="I6" i="17"/>
  <c r="M15" i="9" l="1"/>
  <c r="Q9" i="9"/>
  <c r="P8" i="9"/>
  <c r="O7" i="9"/>
  <c r="O13" i="9" s="1"/>
  <c r="P10" i="9"/>
  <c r="P11" i="9" s="1"/>
  <c r="N12" i="9"/>
  <c r="N14" i="9" s="1"/>
  <c r="Q30" i="17"/>
  <c r="R28" i="17"/>
  <c r="R27" i="17"/>
  <c r="H8" i="17"/>
  <c r="H6" i="17"/>
  <c r="S32" i="17"/>
  <c r="S33" i="17" s="1"/>
  <c r="S31" i="17"/>
  <c r="G3" i="17"/>
  <c r="G2" i="17"/>
  <c r="N15" i="9" l="1"/>
  <c r="R9" i="9"/>
  <c r="Q8" i="9"/>
  <c r="P7" i="9"/>
  <c r="P13" i="9" s="1"/>
  <c r="Q10" i="9"/>
  <c r="Q11" i="9" s="1"/>
  <c r="O12" i="9"/>
  <c r="O14" i="9" s="1"/>
  <c r="P30" i="17"/>
  <c r="Q28" i="17"/>
  <c r="Q27" i="17"/>
  <c r="G8" i="17"/>
  <c r="G6" i="17"/>
  <c r="R32" i="17"/>
  <c r="R33" i="17" s="1"/>
  <c r="R31" i="17"/>
  <c r="S9" i="9" l="1"/>
  <c r="R8" i="9"/>
  <c r="Q7" i="9"/>
  <c r="Q13" i="9" s="1"/>
  <c r="R10" i="9"/>
  <c r="R11" i="9" s="1"/>
  <c r="P12" i="9"/>
  <c r="P14" i="9" s="1"/>
  <c r="O15" i="9"/>
  <c r="O30" i="17"/>
  <c r="P28" i="17"/>
  <c r="P27" i="17"/>
  <c r="Q32" i="17"/>
  <c r="Q33" i="17" s="1"/>
  <c r="Q31" i="17"/>
  <c r="P15" i="9" l="1"/>
  <c r="T9" i="9"/>
  <c r="S8" i="9"/>
  <c r="R7" i="9"/>
  <c r="R12" i="9" s="1"/>
  <c r="R14" i="9" s="1"/>
  <c r="S10" i="9"/>
  <c r="S11" i="9" s="1"/>
  <c r="Q12" i="9"/>
  <c r="Q14" i="9" s="1"/>
  <c r="P32" i="17"/>
  <c r="P33" i="17" s="1"/>
  <c r="P31" i="17"/>
  <c r="N30" i="17"/>
  <c r="O28" i="17"/>
  <c r="O27" i="17"/>
  <c r="R13" i="9" l="1"/>
  <c r="T10" i="9"/>
  <c r="T11" i="9" s="1"/>
  <c r="T8" i="9"/>
  <c r="U9" i="9"/>
  <c r="S7" i="9"/>
  <c r="S13" i="9" s="1"/>
  <c r="Q15" i="9"/>
  <c r="R15" i="9" s="1"/>
  <c r="O32" i="17"/>
  <c r="O33" i="17" s="1"/>
  <c r="O31" i="17"/>
  <c r="M30" i="17"/>
  <c r="N28" i="17"/>
  <c r="N27" i="17"/>
  <c r="V9" i="9" l="1"/>
  <c r="U8" i="9"/>
  <c r="T7" i="9"/>
  <c r="T13" i="9" s="1"/>
  <c r="U10" i="9"/>
  <c r="U11" i="9" s="1"/>
  <c r="S12" i="9"/>
  <c r="S14" i="9" s="1"/>
  <c r="N32" i="17"/>
  <c r="N33" i="17" s="1"/>
  <c r="N31" i="17"/>
  <c r="L30" i="17"/>
  <c r="M28" i="17"/>
  <c r="M27" i="17"/>
  <c r="W9" i="9" l="1"/>
  <c r="V8" i="9"/>
  <c r="U7" i="9"/>
  <c r="U13" i="9" s="1"/>
  <c r="V10" i="9"/>
  <c r="V11" i="9" s="1"/>
  <c r="T12" i="9"/>
  <c r="T14" i="9" s="1"/>
  <c r="S15" i="9"/>
  <c r="M32" i="17"/>
  <c r="M33" i="17" s="1"/>
  <c r="M31" i="17"/>
  <c r="L27" i="17"/>
  <c r="K30" i="17"/>
  <c r="L28" i="17"/>
  <c r="T15" i="9" l="1"/>
  <c r="U12" i="9"/>
  <c r="U14" i="9" s="1"/>
  <c r="X9" i="9"/>
  <c r="W8" i="9"/>
  <c r="V7" i="9"/>
  <c r="V13" i="9" s="1"/>
  <c r="W10" i="9"/>
  <c r="W11" i="9" s="1"/>
  <c r="J30" i="17"/>
  <c r="K28" i="17"/>
  <c r="K27" i="17"/>
  <c r="L32" i="17"/>
  <c r="L33" i="17" s="1"/>
  <c r="L31" i="17"/>
  <c r="U15" i="9" l="1"/>
  <c r="V12" i="9"/>
  <c r="Y9" i="9"/>
  <c r="X8" i="9"/>
  <c r="W7" i="9"/>
  <c r="W12" i="9" s="1"/>
  <c r="W14" i="9" s="1"/>
  <c r="X10" i="9"/>
  <c r="X11" i="9" s="1"/>
  <c r="K32" i="17"/>
  <c r="K33" i="17" s="1"/>
  <c r="K31" i="17"/>
  <c r="J27" i="17"/>
  <c r="J28" i="17"/>
  <c r="I30" i="17"/>
  <c r="W13" i="9" l="1"/>
  <c r="Z9" i="9"/>
  <c r="Y8" i="9"/>
  <c r="X7" i="9"/>
  <c r="X13" i="9" s="1"/>
  <c r="Y10" i="9"/>
  <c r="Y11" i="9" s="1"/>
  <c r="V14" i="9"/>
  <c r="V15" i="9"/>
  <c r="W15" i="9" s="1"/>
  <c r="H30" i="17"/>
  <c r="I28" i="17"/>
  <c r="I27" i="17"/>
  <c r="J32" i="17"/>
  <c r="J33" i="17" s="1"/>
  <c r="J31" i="17"/>
  <c r="AA9" i="9" l="1"/>
  <c r="Z8" i="9"/>
  <c r="Y7" i="9"/>
  <c r="Y13" i="9" s="1"/>
  <c r="Z10" i="9"/>
  <c r="Z11" i="9" s="1"/>
  <c r="X12" i="9"/>
  <c r="X14" i="9" s="1"/>
  <c r="I31" i="17"/>
  <c r="I32" i="17"/>
  <c r="I33" i="17" s="1"/>
  <c r="G30" i="17"/>
  <c r="H28" i="17"/>
  <c r="H27" i="17"/>
  <c r="AB9" i="9" l="1"/>
  <c r="AA8" i="9"/>
  <c r="Z7" i="9"/>
  <c r="Z13" i="9" s="1"/>
  <c r="AA10" i="9"/>
  <c r="AA11" i="9" s="1"/>
  <c r="X15" i="9"/>
  <c r="Y12" i="9"/>
  <c r="Y14" i="9" s="1"/>
  <c r="H32" i="17"/>
  <c r="H33" i="17" s="1"/>
  <c r="H31" i="17"/>
  <c r="G28" i="17"/>
  <c r="G27" i="17"/>
  <c r="Z12" i="9" l="1"/>
  <c r="Z14" i="9" s="1"/>
  <c r="Y15" i="9"/>
  <c r="AC9" i="9"/>
  <c r="AB8" i="9"/>
  <c r="AA7" i="9"/>
  <c r="AA13" i="9" s="1"/>
  <c r="AB10" i="9"/>
  <c r="AB11" i="9" s="1"/>
  <c r="G31" i="17"/>
  <c r="G32" i="17"/>
  <c r="G33" i="17" s="1"/>
  <c r="Z15" i="9" l="1"/>
  <c r="AA12" i="9"/>
  <c r="AA14" i="9" s="1"/>
  <c r="AD9" i="9"/>
  <c r="AC8" i="9"/>
  <c r="AB7" i="9"/>
  <c r="AB13" i="9" s="1"/>
  <c r="AC10" i="9"/>
  <c r="AC11" i="9" s="1"/>
  <c r="AA15" i="9" l="1"/>
  <c r="AE9" i="9"/>
  <c r="AD8" i="9"/>
  <c r="AC7" i="9"/>
  <c r="AC12" i="9" s="1"/>
  <c r="AC14" i="9" s="1"/>
  <c r="AD10" i="9"/>
  <c r="AD11" i="9" s="1"/>
  <c r="AB12" i="9"/>
  <c r="AB14" i="9" s="1"/>
  <c r="AC13" i="9" l="1"/>
  <c r="AF9" i="9"/>
  <c r="AE8" i="9"/>
  <c r="AD7" i="9"/>
  <c r="AD13" i="9" s="1"/>
  <c r="AE10" i="9"/>
  <c r="AE11" i="9" s="1"/>
  <c r="AB15" i="9"/>
  <c r="AC15" i="9" s="1"/>
  <c r="AF10" i="9" l="1"/>
  <c r="AF11" i="9" s="1"/>
  <c r="AG9" i="9"/>
  <c r="AF8" i="9"/>
  <c r="AE7" i="9"/>
  <c r="AE13" i="9" s="1"/>
  <c r="AD12" i="9"/>
  <c r="AD14" i="9" s="1"/>
  <c r="AG10" i="9" l="1"/>
  <c r="AG11" i="9" s="1"/>
  <c r="AH9" i="9"/>
  <c r="AG8" i="9"/>
  <c r="AF7" i="9"/>
  <c r="AF12" i="9" s="1"/>
  <c r="AF14" i="9" s="1"/>
  <c r="AE12" i="9"/>
  <c r="AE14" i="9" s="1"/>
  <c r="AD15" i="9"/>
  <c r="AE15" i="9" l="1"/>
  <c r="AF15" i="9" s="1"/>
  <c r="AF13" i="9"/>
  <c r="AI9" i="9"/>
  <c r="AH8" i="9"/>
  <c r="AG7" i="9"/>
  <c r="AG12" i="9" s="1"/>
  <c r="AG14" i="9" s="1"/>
  <c r="AH10" i="9"/>
  <c r="AH11" i="9" s="1"/>
  <c r="AG13" i="9" l="1"/>
  <c r="AJ9" i="9"/>
  <c r="AI8" i="9"/>
  <c r="AH7" i="9"/>
  <c r="AH13" i="9" s="1"/>
  <c r="AI10" i="9"/>
  <c r="AI11" i="9" s="1"/>
  <c r="AG15" i="9"/>
  <c r="AK9" i="9" l="1"/>
  <c r="AJ8" i="9"/>
  <c r="AI7" i="9"/>
  <c r="AI13" i="9" s="1"/>
  <c r="AJ10" i="9"/>
  <c r="AJ11" i="9" s="1"/>
  <c r="AH12" i="9"/>
  <c r="AH14" i="9" s="1"/>
  <c r="AI12" i="9" l="1"/>
  <c r="AI14" i="9" s="1"/>
  <c r="AL9" i="9"/>
  <c r="AK8" i="9"/>
  <c r="AJ7" i="9"/>
  <c r="AJ12" i="9" s="1"/>
  <c r="AJ14" i="9" s="1"/>
  <c r="AK10" i="9"/>
  <c r="AK11" i="9" s="1"/>
  <c r="AH15" i="9"/>
  <c r="AI15" i="9" l="1"/>
  <c r="AJ15" i="9" s="1"/>
  <c r="AJ13" i="9"/>
  <c r="AM9" i="9"/>
  <c r="AL8" i="9"/>
  <c r="AK7" i="9"/>
  <c r="AK13" i="9" s="1"/>
  <c r="AL10" i="9"/>
  <c r="AL11" i="9" s="1"/>
  <c r="AN9" i="9" l="1"/>
  <c r="AM8" i="9"/>
  <c r="AL7" i="9"/>
  <c r="AL13" i="9" s="1"/>
  <c r="AM10" i="9"/>
  <c r="AM11" i="9" s="1"/>
  <c r="AK12" i="9"/>
  <c r="AK14" i="9" s="1"/>
  <c r="AK15" i="9" l="1"/>
  <c r="AO9" i="9"/>
  <c r="AN8" i="9"/>
  <c r="AM7" i="9"/>
  <c r="AM12" i="9" s="1"/>
  <c r="AM14" i="9" s="1"/>
  <c r="AN10" i="9"/>
  <c r="AN11" i="9" s="1"/>
  <c r="AL12" i="9"/>
  <c r="AL14" i="9" s="1"/>
  <c r="AM13" i="9" l="1"/>
  <c r="AP9" i="9"/>
  <c r="AO8" i="9"/>
  <c r="AN7" i="9"/>
  <c r="AN13" i="9" s="1"/>
  <c r="AO10" i="9"/>
  <c r="AO11" i="9" s="1"/>
  <c r="AL15" i="9"/>
  <c r="AM15" i="9" s="1"/>
  <c r="AQ9" i="9" l="1"/>
  <c r="AP8" i="9"/>
  <c r="AO7" i="9"/>
  <c r="AO12" i="9" s="1"/>
  <c r="AO14" i="9" s="1"/>
  <c r="AP10" i="9"/>
  <c r="AP11" i="9" s="1"/>
  <c r="AN12" i="9"/>
  <c r="AN14" i="9" s="1"/>
  <c r="AO13" i="9" l="1"/>
  <c r="AR9" i="9"/>
  <c r="AQ8" i="9"/>
  <c r="AP7" i="9"/>
  <c r="AP13" i="9" s="1"/>
  <c r="AQ10" i="9"/>
  <c r="AQ11" i="9" s="1"/>
  <c r="AN15" i="9"/>
  <c r="AO15" i="9" s="1"/>
  <c r="AP12" i="9" l="1"/>
  <c r="AP14" i="9" s="1"/>
  <c r="AR10" i="9"/>
  <c r="AR11" i="9" s="1"/>
  <c r="AR8" i="9"/>
  <c r="AS9" i="9"/>
  <c r="AQ7" i="9"/>
  <c r="AQ13" i="9" s="1"/>
  <c r="AP15" i="9" l="1"/>
  <c r="AT9" i="9"/>
  <c r="AS8" i="9"/>
  <c r="AR7" i="9"/>
  <c r="AR13" i="9" s="1"/>
  <c r="AS10" i="9"/>
  <c r="AS11" i="9" s="1"/>
  <c r="AQ12" i="9"/>
  <c r="AR12" i="9" l="1"/>
  <c r="AR14" i="9" s="1"/>
  <c r="AQ14" i="9"/>
  <c r="AQ15" i="9"/>
  <c r="AU9" i="9"/>
  <c r="AT8" i="9"/>
  <c r="AS7" i="9"/>
  <c r="AS13" i="9" s="1"/>
  <c r="AT10" i="9"/>
  <c r="AT11" i="9" s="1"/>
  <c r="AR15" i="9" l="1"/>
  <c r="AS12" i="9"/>
  <c r="AS14" i="9" s="1"/>
  <c r="AV9" i="9"/>
  <c r="AU8" i="9"/>
  <c r="AT7" i="9"/>
  <c r="AT13" i="9" s="1"/>
  <c r="AU10" i="9"/>
  <c r="AU11" i="9" s="1"/>
  <c r="AS15" i="9" l="1"/>
  <c r="AW9" i="9"/>
  <c r="AV8" i="9"/>
  <c r="AU7" i="9"/>
  <c r="AU13" i="9" s="1"/>
  <c r="AV10" i="9"/>
  <c r="AV11" i="9" s="1"/>
  <c r="AT12" i="9"/>
  <c r="AT14" i="9" s="1"/>
  <c r="AU12" i="9" l="1"/>
  <c r="AU14" i="9" s="1"/>
  <c r="AX9" i="9"/>
  <c r="AW8" i="9"/>
  <c r="AV7" i="9"/>
  <c r="AV12" i="9" s="1"/>
  <c r="AV14" i="9" s="1"/>
  <c r="AW10" i="9"/>
  <c r="AW11" i="9" s="1"/>
  <c r="AT15" i="9"/>
  <c r="AU15" i="9" l="1"/>
  <c r="AV15" i="9" s="1"/>
  <c r="AV13" i="9"/>
  <c r="AY9" i="9"/>
  <c r="AX8" i="9"/>
  <c r="AW7" i="9"/>
  <c r="AW13" i="9" s="1"/>
  <c r="AX10" i="9"/>
  <c r="AX11" i="9" s="1"/>
  <c r="AZ9" i="9" l="1"/>
  <c r="AY8" i="9"/>
  <c r="AX7" i="9"/>
  <c r="AX12" i="9" s="1"/>
  <c r="AX14" i="9" s="1"/>
  <c r="AY10" i="9"/>
  <c r="AY11" i="9" s="1"/>
  <c r="AW12" i="9"/>
  <c r="AW14" i="9" s="1"/>
  <c r="AX13" i="9" l="1"/>
  <c r="BA9" i="9"/>
  <c r="AZ8" i="9"/>
  <c r="AZ10" i="9"/>
  <c r="AZ11" i="9" s="1"/>
  <c r="AW15" i="9"/>
  <c r="AX15" i="9" s="1"/>
  <c r="BB9" i="9" l="1"/>
  <c r="BA8" i="9"/>
  <c r="BA10" i="9"/>
  <c r="BA11" i="9" s="1"/>
  <c r="AZ13" i="9"/>
  <c r="AZ12" i="9"/>
  <c r="AZ14" i="9" s="1"/>
  <c r="BC9" i="9" l="1"/>
  <c r="BB8" i="9"/>
  <c r="BB10" i="9"/>
  <c r="BB11" i="9" s="1"/>
  <c r="BA13" i="9"/>
  <c r="BA12" i="9"/>
  <c r="BA14" i="9" s="1"/>
  <c r="BB13" i="9" l="1"/>
  <c r="BB12" i="9"/>
  <c r="BB14" i="9" s="1"/>
  <c r="BD9" i="9"/>
  <c r="BC8" i="9"/>
  <c r="BC10" i="9"/>
  <c r="BC11" i="9" s="1"/>
  <c r="BC13" i="9" l="1"/>
  <c r="BC12" i="9"/>
  <c r="BC14" i="9" s="1"/>
  <c r="BD10" i="9"/>
  <c r="BD11" i="9" s="1"/>
  <c r="BE9" i="9"/>
  <c r="BD8" i="9"/>
  <c r="BD13" i="9" l="1"/>
  <c r="BD12" i="9"/>
  <c r="BD14" i="9" s="1"/>
  <c r="BE10" i="9"/>
  <c r="BE11" i="9" s="1"/>
  <c r="BF9" i="9"/>
  <c r="BE8" i="9"/>
  <c r="BE13" i="9" l="1"/>
  <c r="BE12" i="9"/>
  <c r="BE14" i="9" s="1"/>
  <c r="BG9" i="9"/>
  <c r="BF8" i="9"/>
  <c r="BF10" i="9"/>
  <c r="BF11" i="9" s="1"/>
  <c r="BH9" i="9" l="1"/>
  <c r="BG8" i="9"/>
  <c r="BG10" i="9"/>
  <c r="BG11" i="9" s="1"/>
  <c r="BF13" i="9"/>
  <c r="BF12" i="9"/>
  <c r="BF14" i="9" s="1"/>
  <c r="BG13" i="9" l="1"/>
  <c r="BG12" i="9"/>
  <c r="BG14" i="9" s="1"/>
  <c r="BI9" i="9"/>
  <c r="BH8" i="9"/>
  <c r="BH10" i="9"/>
  <c r="BH11" i="9" s="1"/>
  <c r="BJ9" i="9" l="1"/>
  <c r="BI8" i="9"/>
  <c r="BI10" i="9"/>
  <c r="BI11" i="9" s="1"/>
  <c r="BH13" i="9"/>
  <c r="BH12" i="9"/>
  <c r="BH14" i="9" s="1"/>
  <c r="BI13" i="9" l="1"/>
  <c r="BI12" i="9"/>
  <c r="BI14" i="9" s="1"/>
  <c r="AY7" i="9"/>
  <c r="BJ10" i="9"/>
  <c r="BJ11" i="9" s="1"/>
  <c r="AY13" i="9" l="1"/>
  <c r="AY12" i="9"/>
  <c r="AY14" i="9" l="1"/>
  <c r="AY15" i="9"/>
  <c r="AZ15" i="9" s="1"/>
  <c r="BA15" i="9" s="1"/>
  <c r="BB15" i="9" s="1"/>
  <c r="BC15" i="9" s="1"/>
  <c r="BD15" i="9" s="1"/>
  <c r="BE15" i="9" s="1"/>
  <c r="BF15" i="9" s="1"/>
  <c r="BG15" i="9" s="1"/>
  <c r="BH15" i="9" s="1"/>
  <c r="BI15" i="9" s="1"/>
  <c r="BJ15" i="9" s="1"/>
  <c r="G11" i="17" l="1"/>
  <c r="G12" i="17" s="1"/>
  <c r="P11" i="17"/>
  <c r="K11" i="17"/>
  <c r="L11" i="17"/>
  <c r="J11" i="17"/>
  <c r="O11" i="17"/>
  <c r="M11" i="17"/>
  <c r="H11" i="17"/>
  <c r="I11" i="17"/>
  <c r="N11" i="17"/>
  <c r="Q11" i="17"/>
  <c r="H12" i="17" l="1"/>
  <c r="I12" i="17" s="1"/>
  <c r="J12" i="17" s="1"/>
  <c r="K12" i="17" s="1"/>
  <c r="L12" i="17" s="1"/>
  <c r="M12" i="17" s="1"/>
  <c r="N12" i="17" s="1"/>
  <c r="O12" i="17" s="1"/>
  <c r="P12" i="17" s="1"/>
  <c r="Q12" i="17" s="1"/>
  <c r="AE32" i="17"/>
  <c r="AE33" i="17" s="1"/>
</calcChain>
</file>

<file path=xl/sharedStrings.xml><?xml version="1.0" encoding="utf-8"?>
<sst xmlns="http://schemas.openxmlformats.org/spreadsheetml/2006/main" count="38099" uniqueCount="1932">
  <si>
    <t>Project Name</t>
  </si>
  <si>
    <t>South Terminal Rehabilitation General Works Package Project Jeddah Airport</t>
  </si>
  <si>
    <t>Contract No</t>
  </si>
  <si>
    <t>Sub Contractor</t>
  </si>
  <si>
    <t>ATLAS SECURITY</t>
  </si>
  <si>
    <t xml:space="preserve">Clinet </t>
  </si>
  <si>
    <t xml:space="preserve">JEDCO </t>
  </si>
  <si>
    <t>Contractor</t>
  </si>
  <si>
    <t>AT-JV</t>
  </si>
  <si>
    <t>CURRENT STATUS OF THE DRAWING</t>
  </si>
  <si>
    <t>REV 00 SUBMISSION DETAILS</t>
  </si>
  <si>
    <t>STATUS DETAILS</t>
  </si>
  <si>
    <t>REV 01 SUBMISSION DETAILS</t>
  </si>
  <si>
    <t>REV 02 SUBMISSION DETAILS</t>
  </si>
  <si>
    <t>REV 03 SUBMISSION DETAILS</t>
  </si>
  <si>
    <t>REV 04 SUBMISSION DETAILS</t>
  </si>
  <si>
    <t>REV 05 SUBMISSION DETAILS</t>
  </si>
  <si>
    <t>REV 06 SUBMISSION DETAILS</t>
  </si>
  <si>
    <t>REV 07 SUBMISSION DETAILS</t>
  </si>
  <si>
    <t>SN</t>
  </si>
  <si>
    <t>System</t>
  </si>
  <si>
    <t>Sub-System</t>
  </si>
  <si>
    <t>Project Number</t>
  </si>
  <si>
    <t>Main Contrator or
Sub Contractor Initial</t>
  </si>
  <si>
    <t>Buildning Name</t>
  </si>
  <si>
    <t>Floor Level</t>
  </si>
  <si>
    <t>Drawing Zone</t>
  </si>
  <si>
    <t>Disipline</t>
  </si>
  <si>
    <t>Sub-Disipline</t>
  </si>
  <si>
    <t>Drawing Stage</t>
  </si>
  <si>
    <t>Drawing Sequence</t>
  </si>
  <si>
    <t>Drawing Number</t>
  </si>
  <si>
    <t>FORECAST DATE</t>
  </si>
  <si>
    <t>REVIEW TIME
(DAYS)</t>
  </si>
  <si>
    <t>REVIEW TIME
OVERDUE
DAYS</t>
  </si>
  <si>
    <t>REVISION</t>
  </si>
  <si>
    <t>SUBMISSION DTAE</t>
  </si>
  <si>
    <t>TRANSMITTAL NUMBER</t>
  </si>
  <si>
    <t>LATEST STATUS</t>
  </si>
  <si>
    <t>ENGINEER COMMENT DATE</t>
  </si>
  <si>
    <t>ENGINEER TRANSMITTAL NUMBER</t>
  </si>
  <si>
    <t>CURRENT STATUS</t>
  </si>
  <si>
    <t>REJECTED BY</t>
  </si>
  <si>
    <t>ATLAS SUB REFERENCE</t>
  </si>
  <si>
    <t>ATLAS DATE SUBMITTED</t>
  </si>
  <si>
    <t>ATJV REFERENCE #</t>
  </si>
  <si>
    <t>ATJV DATE SUBMITTED</t>
  </si>
  <si>
    <t>REPLY REFERENCE</t>
  </si>
  <si>
    <t>AT-JV COMMENT</t>
  </si>
  <si>
    <t>DATE</t>
  </si>
  <si>
    <t>CSC COMMENT</t>
  </si>
  <si>
    <t>SUB REFERENCE</t>
  </si>
  <si>
    <t>DATE SUBMITTED</t>
  </si>
  <si>
    <t>Sub Con</t>
  </si>
  <si>
    <t>Sub-Dec</t>
  </si>
  <si>
    <t>DS</t>
  </si>
  <si>
    <t>21</t>
  </si>
  <si>
    <t>REV_TIME</t>
  </si>
  <si>
    <t>REV_OD</t>
  </si>
  <si>
    <t>25</t>
  </si>
  <si>
    <t>27</t>
  </si>
  <si>
    <t>28</t>
  </si>
  <si>
    <t>AREF_0</t>
  </si>
  <si>
    <t>ASUB_0</t>
  </si>
  <si>
    <t>ASUB_02</t>
  </si>
  <si>
    <t>ASUB_03</t>
  </si>
  <si>
    <t>JVREF_0</t>
  </si>
  <si>
    <t>JVC_0</t>
  </si>
  <si>
    <t>JVCD_0</t>
  </si>
  <si>
    <t>CMAC_0</t>
  </si>
  <si>
    <t>AREF_1</t>
  </si>
  <si>
    <t>ASUB_1</t>
  </si>
  <si>
    <t>JVREF_1</t>
  </si>
  <si>
    <t>JVC_1</t>
  </si>
  <si>
    <t>JVCD_1</t>
  </si>
  <si>
    <t>CMAC_1</t>
  </si>
  <si>
    <t>AREF_2</t>
  </si>
  <si>
    <t>ASUB_2</t>
  </si>
  <si>
    <t>JVREF_2</t>
  </si>
  <si>
    <t>JVC_2</t>
  </si>
  <si>
    <t>JVCD_2</t>
  </si>
  <si>
    <t>CMAC_2</t>
  </si>
  <si>
    <t>AREF_3</t>
  </si>
  <si>
    <t>ASUB_3</t>
  </si>
  <si>
    <t>JVREF_3</t>
  </si>
  <si>
    <t>JVC_3</t>
  </si>
  <si>
    <t>JVCD_3</t>
  </si>
  <si>
    <t>CMAC_3</t>
  </si>
  <si>
    <t>AREF_4</t>
  </si>
  <si>
    <t>ASUB_4</t>
  </si>
  <si>
    <t>JVREF_4</t>
  </si>
  <si>
    <t>JVC_4</t>
  </si>
  <si>
    <t>JVCD_4</t>
  </si>
  <si>
    <t>CMAC_4</t>
  </si>
  <si>
    <t>AREF_5</t>
  </si>
  <si>
    <t>ASUB_5</t>
  </si>
  <si>
    <t>JVREF_5</t>
  </si>
  <si>
    <t>JVC_5</t>
  </si>
  <si>
    <t>JVCD_5</t>
  </si>
  <si>
    <t>CMAC_5</t>
  </si>
  <si>
    <t>AREF_6</t>
  </si>
  <si>
    <t>ASUB_6</t>
  </si>
  <si>
    <t>JVREF_6</t>
  </si>
  <si>
    <t>JVC_6</t>
  </si>
  <si>
    <t>JVCD_6</t>
  </si>
  <si>
    <t>CMAC_6</t>
  </si>
  <si>
    <t>AREF_7</t>
  </si>
  <si>
    <t>ASUB_7</t>
  </si>
  <si>
    <t>JVREF_7</t>
  </si>
  <si>
    <t>JVC_7</t>
  </si>
  <si>
    <t>JVCD_7</t>
  </si>
  <si>
    <t>CMAC_7</t>
  </si>
  <si>
    <t>ICT</t>
  </si>
  <si>
    <t>CONTAINMENT SYSTEM</t>
  </si>
  <si>
    <t>ATS</t>
  </si>
  <si>
    <t>B02</t>
  </si>
  <si>
    <t>GF</t>
  </si>
  <si>
    <t>00</t>
  </si>
  <si>
    <t>CNT</t>
  </si>
  <si>
    <t>SD</t>
  </si>
  <si>
    <t>Ground Floor Contaiment Overall Plan</t>
  </si>
  <si>
    <t>ATLS-004-SD-ICT-00009-R00</t>
  </si>
  <si>
    <t>AR (ATJV)</t>
  </si>
  <si>
    <t>---</t>
  </si>
  <si>
    <t>01</t>
  </si>
  <si>
    <t>Ground Floor Contaiment  Plan Part 01</t>
  </si>
  <si>
    <t>02</t>
  </si>
  <si>
    <t>Ground Floor Contaiment  Plan Part 02</t>
  </si>
  <si>
    <t>03</t>
  </si>
  <si>
    <t>Ground Floor Contaiment  Plan Part 03</t>
  </si>
  <si>
    <t>B01</t>
  </si>
  <si>
    <t>Ground Floor Contaiment   Plan Part-01</t>
  </si>
  <si>
    <t>ATLS-004-SD-ICT-00005-R00</t>
  </si>
  <si>
    <t>ATV-1300000403-SDS-ICT-00008-R00</t>
  </si>
  <si>
    <t>Code 2</t>
  </si>
  <si>
    <t>26 may 25</t>
  </si>
  <si>
    <t>Ground Floor Contaiment   Plan Part-02</t>
  </si>
  <si>
    <t>Ground Floor Contaiment   Plan Part-03</t>
  </si>
  <si>
    <t>04</t>
  </si>
  <si>
    <t>Ground Floor Contaiment   Plan Part-04</t>
  </si>
  <si>
    <t>08</t>
  </si>
  <si>
    <t>Ground Floor Contaiment   Plan Part-08</t>
  </si>
  <si>
    <t>12</t>
  </si>
  <si>
    <t>Ground Floor Contaiment   Plan Part-12</t>
  </si>
  <si>
    <t>ICT TECHNICAL ROOMS</t>
  </si>
  <si>
    <t>B07</t>
  </si>
  <si>
    <t>ENL</t>
  </si>
  <si>
    <t>Ict Technical Rooms Enlarged Plans</t>
  </si>
  <si>
    <t>FIRE ALARM SYSTEM</t>
  </si>
  <si>
    <t>FAS</t>
  </si>
  <si>
    <t>Ground Floor Fire Alarm System Plan</t>
  </si>
  <si>
    <t>DATA NETWORK SYSTEM</t>
  </si>
  <si>
    <t>DAT</t>
  </si>
  <si>
    <t>Ground Floor Data Network Plan</t>
  </si>
  <si>
    <t>IP TELEPHONE SYSTEM</t>
  </si>
  <si>
    <t>TEL</t>
  </si>
  <si>
    <t>Ground Floor Ip Telephone System Plan</t>
  </si>
  <si>
    <t>VIDEO SURVELLIANCE SYSTEM</t>
  </si>
  <si>
    <t>SEC</t>
  </si>
  <si>
    <t>Ground Floor Ip Cctv Systems Plan</t>
  </si>
  <si>
    <t>ATLS-004-SD-ICT-00016-R00</t>
  </si>
  <si>
    <t>ATV-1300000403-SDS-ICT-00011-R00</t>
  </si>
  <si>
    <t>UR (DAR)</t>
  </si>
  <si>
    <t>ACCESS CONTROL SYSTEM</t>
  </si>
  <si>
    <t>ACS</t>
  </si>
  <si>
    <t>Ground Floor Access Control System Plan</t>
  </si>
  <si>
    <t>SINGLE LINE DIAGRAM</t>
  </si>
  <si>
    <t>SLD</t>
  </si>
  <si>
    <t>Low Current Systems Single Line Diagram</t>
  </si>
  <si>
    <t>Ip Cctv &amp; Access Control Single Line Diagram</t>
  </si>
  <si>
    <t>B06</t>
  </si>
  <si>
    <t>Ground And Roof Top Floor Fire Alarm System Plan</t>
  </si>
  <si>
    <t>Ground Floor Data Network System Plan</t>
  </si>
  <si>
    <t>Ground Floor Ip Cctv System Plan</t>
  </si>
  <si>
    <t>MASTER CLOCK SYSTEM</t>
  </si>
  <si>
    <t>MCK</t>
  </si>
  <si>
    <t>Ground Floor Ip Master Clock System Plan</t>
  </si>
  <si>
    <t>Ip Cctv , Access Control &amp; Ip Master Clock Single-Line Diagram</t>
  </si>
  <si>
    <t>B05</t>
  </si>
  <si>
    <t>LF</t>
  </si>
  <si>
    <t>Lower Floor Fire Overall Plan At Level -1.5 And Level -5.0M Fire Alarm System Plan</t>
  </si>
  <si>
    <t>Lower Floor Fire At Level -1.5 And Level -5.0M Fire Alarm System Plan Part-01</t>
  </si>
  <si>
    <t>Lower Floor Fire At Level -1.5 And Level -5.0M Fire Alarm System Plan Part-02</t>
  </si>
  <si>
    <t>Lower Floor Fire At Level -1.5 And Level -5.0M Fire Alarm System Plan Part-03</t>
  </si>
  <si>
    <t>Lower Floor Fire At Level -1.5 And Level -5.0M Fire Alarm System Plan Part-04</t>
  </si>
  <si>
    <t>Lower Floor Overall Plan At Level -1.5 And Level -5.0M Access Control System Plan</t>
  </si>
  <si>
    <t>ATLS-004-SD-ICT-00014-R00</t>
  </si>
  <si>
    <t>Lower Floor Plan At Level -1.5 And Level -5.0M Access Control System Plan Part-01</t>
  </si>
  <si>
    <t>Lower Floor Plan At Level -1.5 And Level -5.0M Access Control System Plan Part-02</t>
  </si>
  <si>
    <t>Lower Floor Plan At Level -1.5 And Level -5.0M Access Control System Plan Part-03</t>
  </si>
  <si>
    <t>Lower Floor Plan At Level -1.5 And Level -5.0M Access Control System Plan Part-04</t>
  </si>
  <si>
    <t>COMMUNICATION EQUIPMENT SYSTEM</t>
  </si>
  <si>
    <t>COM</t>
  </si>
  <si>
    <t>Lower Floor Overall Plan At Level -1.5 And Level -5.0M Communication Equipment System Plan</t>
  </si>
  <si>
    <t>Lower Floor  At Level -1.5 And Level -5.0M Communication Equipment System Plan Part-02</t>
  </si>
  <si>
    <t>Lower Floor  At Level -1.5 And Level -5.0M Communication Equipment System Plan Part-04</t>
  </si>
  <si>
    <t>Lower Floor Overall Plan At Level -1.5 And Level -5.0M Overall Contaiment  Plan</t>
  </si>
  <si>
    <t>ATLS-004-SD-ICT-00023-R00</t>
  </si>
  <si>
    <t>Lower Floor  Plan At Level -1.5 And Level -5.0M Contaiment  Plan Part-01</t>
  </si>
  <si>
    <t>Lower Floor  Plan At Level -1.5 And Level -5.0M Contaiment  Plan Part-02</t>
  </si>
  <si>
    <t>Lower Floor  Plan At Level -1.5 And Level -5.0M Contaiment  Plan Part-03</t>
  </si>
  <si>
    <t>Lower Floor  Plan At Level -1.5 And Level -5.0M Contaiment  Plan Part-04</t>
  </si>
  <si>
    <t>Lower Floor Overall Plan At Level -1.5 And Level -5.0M Data Network System Plan</t>
  </si>
  <si>
    <t>Lower Floor  At Level -1.5 And Level -5.0M Data Network System Plan Part 01</t>
  </si>
  <si>
    <t>Lower Floor  At Level -1.5 And Level -5.0M Data Network System Plan Part 02</t>
  </si>
  <si>
    <t>Lower Floor  At Level -1.5 And Level -5.0M Data Network System Plan Part 03</t>
  </si>
  <si>
    <t>Lower Floor  At Level -1.5 And Level -5.0M Data Network System Plan Part 04</t>
  </si>
  <si>
    <t>Lower Floor Overall Plan At Level -1.5 And Level -5.0M Ip Video Surveillance System Plan</t>
  </si>
  <si>
    <t>ATLS-004-SD-ICT-00025-R00</t>
  </si>
  <si>
    <t>Lower Floor At Level -1.5 And Level -5.0M Ip Video Surveillance System Plan Part 01</t>
  </si>
  <si>
    <t>Lower Floor At Level -1.5 And Level -5.0M Ip Video Surveillance System Plan Part 02</t>
  </si>
  <si>
    <t>Lower Floor At Level -1.5 And Level -5.0M Ip Video Surveillance System Plan Part 03</t>
  </si>
  <si>
    <t>Lower Floor At Level -1.5 And Level -5.0M Ip Video Surveillance System Plan Part 04</t>
  </si>
  <si>
    <t>CPM</t>
  </si>
  <si>
    <t>Fire Alarm System Single Line Diagram</t>
  </si>
  <si>
    <t>Ict Data Network &amp; Bms Single Line Diagram</t>
  </si>
  <si>
    <t>Ict Rooms Detailed Layout</t>
  </si>
  <si>
    <t>Access Control &amp; Ip Cctv System Single-Line Diagram</t>
  </si>
  <si>
    <t>Ict Backbone Network Single Line Diagram</t>
  </si>
  <si>
    <t>05</t>
  </si>
  <si>
    <t>Car Parking Management System (Cpms) Single Line Diagram</t>
  </si>
  <si>
    <t>B04</t>
  </si>
  <si>
    <t>Lower Floor Overall Level Fire Alarm System Plan</t>
  </si>
  <si>
    <t>Lower Floor  Fire Alarm System Plan Part 01</t>
  </si>
  <si>
    <t>Lower Floor  Fire Alarm System Plan Part 02</t>
  </si>
  <si>
    <t>Lower Floor  Fire Alarm System Plan Part 03</t>
  </si>
  <si>
    <t>Lower Floor  Fire Alarm System Plan Part 04</t>
  </si>
  <si>
    <t>UF</t>
  </si>
  <si>
    <t>Upper Floor Overall Level Fire Alarm System Plan</t>
  </si>
  <si>
    <t>Upper Floor  Fire Alarm System Plan Part 01</t>
  </si>
  <si>
    <t>Upper Floor  Fire Alarm System Plan Part 02</t>
  </si>
  <si>
    <t>Upper Floor  Fire Alarm System Plan Part 03</t>
  </si>
  <si>
    <t>Upper Floor  Fire Alarm System Plan Part 04</t>
  </si>
  <si>
    <t>Lower Level Floor Overall Communication Equipment Plan</t>
  </si>
  <si>
    <t>Lower Level Floor Communication Equipment Plan Part 02</t>
  </si>
  <si>
    <t>Lower Level Floor Communication Equipment Plan Part 03</t>
  </si>
  <si>
    <t>Upper Level Floor Overall Communication Equipment Plan</t>
  </si>
  <si>
    <t>Upper Level Floor Communication Equipment Plan Part 02</t>
  </si>
  <si>
    <t>Upper Level Floor Communication Equipment Plan Part 03</t>
  </si>
  <si>
    <t>Lower Floor Overall Level Contaiment  Plan</t>
  </si>
  <si>
    <t>ATLS-004-SD-ICT-00019-R00</t>
  </si>
  <si>
    <t>Lower Floor  Contaiment  Plan Part 01</t>
  </si>
  <si>
    <t>Lower Floor  Contaiment  Plan Part 02</t>
  </si>
  <si>
    <t>Lower Floor  Contaiment  Plan Part 03</t>
  </si>
  <si>
    <t>Lower Floor  Contaiment  Plan Part 04</t>
  </si>
  <si>
    <t>Upper Floor Overall Level Contaiment  Plan</t>
  </si>
  <si>
    <t>Upper Floor  Contaiment  Plan Part 01</t>
  </si>
  <si>
    <t>Upper Floor  Contaiment  Plan Part 02</t>
  </si>
  <si>
    <t>Upper Floor  Contaiment  Plan Part 03</t>
  </si>
  <si>
    <t>Upper Floor  Contaiment  Plan Part 04</t>
  </si>
  <si>
    <t>Lower Floor Overall Level Data Network System Plan</t>
  </si>
  <si>
    <t>Lower Floor  Data Network System Plan Part 01</t>
  </si>
  <si>
    <t>Lower Floor  Data Network System Plan Part 02</t>
  </si>
  <si>
    <t>Lower Floor  Data Network System Plan Part 03</t>
  </si>
  <si>
    <t>Lower Floor  Data Network System Plan Part 04</t>
  </si>
  <si>
    <t>Upper Floor Overall Level Data Network System Plan</t>
  </si>
  <si>
    <t>Upper Floor  Data Network System Plan Part 01</t>
  </si>
  <si>
    <t>Upper Floor  Data Network System Plan Part 02</t>
  </si>
  <si>
    <t>Upper Floor  Data Network System Plan Part 03</t>
  </si>
  <si>
    <t>Upper Floor  Data Network System Plan Part 04</t>
  </si>
  <si>
    <t>Lower Floor Overall Level Ip Cctv System Plan</t>
  </si>
  <si>
    <t>Lower Floor  Ip Cctv System Plan Part 01</t>
  </si>
  <si>
    <t>Lower Floor  Ip Cctv System Plan Part 02</t>
  </si>
  <si>
    <t>Lower Floor  Ip Cctv System Plan Part 03</t>
  </si>
  <si>
    <t>Lower Floor  Ip Cctv System Plan Part 04</t>
  </si>
  <si>
    <t>Upper Floor Overall Level Ip Cctv System Plan</t>
  </si>
  <si>
    <t>Upper Floor  Ip Cctv System Plan Part 01</t>
  </si>
  <si>
    <t>Upper Floor  Ip Cctv System Plan Part 02</t>
  </si>
  <si>
    <t>Upper Floor  Ip Cctv System Plan Part 03</t>
  </si>
  <si>
    <t>Upper Floor  Ip Cctv System Plan Part 04</t>
  </si>
  <si>
    <t>RF</t>
  </si>
  <si>
    <t>Ict Data Network Single Line Diagram</t>
  </si>
  <si>
    <t>Car Parking Management System (Cpms ) Single Line Diagram</t>
  </si>
  <si>
    <t>Lower Floor Overall Level Access Control System Plan</t>
  </si>
  <si>
    <t>ATLS-004-SD-ICT-00028-R00</t>
  </si>
  <si>
    <t>Lower Floor  Access Control System Plan Part 01</t>
  </si>
  <si>
    <t>Lower Floor  Access Control System Plan Part 02</t>
  </si>
  <si>
    <t>Lower Floor  Access Control System Plan Part 03</t>
  </si>
  <si>
    <t>Lower Floor  Access Control System Plan Part 04</t>
  </si>
  <si>
    <t>Upper Floor Overall Level Access Control System Plan</t>
  </si>
  <si>
    <t>Upper Floor  Access Control System Plan Part 01</t>
  </si>
  <si>
    <t>Upper Floor  Access Control System Plan Part 02</t>
  </si>
  <si>
    <t>Upper Floor  Access Control System Plan Part 03</t>
  </si>
  <si>
    <t>Upper Floor  Access Control System Plan Part 04</t>
  </si>
  <si>
    <t>B03</t>
  </si>
  <si>
    <t>Ict Technical Rooms Enlarged Plan</t>
  </si>
  <si>
    <t>BF</t>
  </si>
  <si>
    <t>Basement Fire Alarm System Plan</t>
  </si>
  <si>
    <t>FF</t>
  </si>
  <si>
    <t>First Floor Fire Alarm System Plan</t>
  </si>
  <si>
    <t>SOUND MANAGEMENT SYSTEM</t>
  </si>
  <si>
    <t>PAS</t>
  </si>
  <si>
    <t>Basement Sound Managment System Plan</t>
  </si>
  <si>
    <t>Ground Floor Sound Management System Plan</t>
  </si>
  <si>
    <t>First Floor Sound Management System Plan</t>
  </si>
  <si>
    <t>Basement Data Network Plan</t>
  </si>
  <si>
    <t>First Floor Data Network Plan</t>
  </si>
  <si>
    <t>Basement Ip Cctv System Plan</t>
  </si>
  <si>
    <t>First Floor Ip Cctv System Plan</t>
  </si>
  <si>
    <t>Sound Management System Single-Line Diagram</t>
  </si>
  <si>
    <t>Ict Network &amp; Bms Single Line Diagram</t>
  </si>
  <si>
    <t>Access Control System Single-Line Diagram</t>
  </si>
  <si>
    <t>Ict Rooms Detailed Layouts</t>
  </si>
  <si>
    <t>Disabled Alarm Toilet Single Line Diagram</t>
  </si>
  <si>
    <t>06</t>
  </si>
  <si>
    <t>Ip Cctv Single Line Diagram</t>
  </si>
  <si>
    <t>Basement Access Control System Plan</t>
  </si>
  <si>
    <t>ATLS-004-SD-ICT-00029-R00</t>
  </si>
  <si>
    <t>Basement Floor Ip Telephone System Plan</t>
  </si>
  <si>
    <t>Basement Floor Communication Equipment Plan</t>
  </si>
  <si>
    <t>Ground Floor Communication Equipment Plan</t>
  </si>
  <si>
    <t>Ict Technical Rooms Enlarged Plans (1 Of 2)</t>
  </si>
  <si>
    <t>Ict Technical Rooms Enlarged Plans (2 Of 2)</t>
  </si>
  <si>
    <t>Ground Floor Fire Alarm System Overall Plan</t>
  </si>
  <si>
    <t>Ground Floor Fire Alarm System Plan Part 01</t>
  </si>
  <si>
    <t>Ground Floor Fire Alarm System Plan Part 02</t>
  </si>
  <si>
    <t>Ground Floor Fire Alarm System Plan Part 03</t>
  </si>
  <si>
    <t>First Floor Fire Alarm System Overall Plan</t>
  </si>
  <si>
    <t>First Floor Fire Alarm System Plan Part 01</t>
  </si>
  <si>
    <t>First Floor Fire Alarm System Plan Part 02</t>
  </si>
  <si>
    <t>First Floor Fire Alarm System Plan Part 03</t>
  </si>
  <si>
    <t>Roof Fire Alarm System Overall Plan</t>
  </si>
  <si>
    <t>Roof Fire Alarm System Plan Part 01</t>
  </si>
  <si>
    <t>Roof Fire Alarm System Plan Part 02</t>
  </si>
  <si>
    <t>Ground Floor Public Address And Mass Notification System Overall Plan</t>
  </si>
  <si>
    <t>Ground Floor Public Address And Mass Notification System Plan Part 01</t>
  </si>
  <si>
    <t>Ground Floor Public Address And Mass Notification System Plan Part 02</t>
  </si>
  <si>
    <t>Ground Floor Public Address And Mass Notification System Plan Part 03</t>
  </si>
  <si>
    <t>First Floor Public Address And Mass Notification System Overall Plan</t>
  </si>
  <si>
    <t>First Floor Public Address And Mass Notification System Plan Part 01</t>
  </si>
  <si>
    <t>First Floor Public Address And Mass Notification System Plan Part 02</t>
  </si>
  <si>
    <t>First Floor Public Address And Mass Notification System Plan Part 03</t>
  </si>
  <si>
    <t>Ground Floor Communication Equipment Overall Plan</t>
  </si>
  <si>
    <t>Ground Floor Communication Equipment Plan Part 01</t>
  </si>
  <si>
    <t>Ground Floor Communication Equipment Plan Part 03</t>
  </si>
  <si>
    <t>First Floor Communication Equipment Overall Plan</t>
  </si>
  <si>
    <t>First Floor Communication Equipment Plan Part 01</t>
  </si>
  <si>
    <t>First Floor Communication Equipment Plan Part 02</t>
  </si>
  <si>
    <t>First Floor Contaiment  Overall Plan</t>
  </si>
  <si>
    <t>ATLS-004-SD-ICT-00010-R00</t>
  </si>
  <si>
    <t>First Floor Contaiment   Plan Part 01</t>
  </si>
  <si>
    <t>First Floor Contaiment   Plan Part 02</t>
  </si>
  <si>
    <t>First Floor Contaiment   Plan Part 03</t>
  </si>
  <si>
    <t>Fire Alarm System Single-Line Diagram</t>
  </si>
  <si>
    <t>Public Address &amp; Voice Evacuation Systems Single-Line Diagram</t>
  </si>
  <si>
    <t>Ict Rooms Detailed Layouts (1 Of 2)</t>
  </si>
  <si>
    <t>Ict Rooms Detailed Layouts (2 Of 2)</t>
  </si>
  <si>
    <t>Ict Data Network Single Line Diagrams</t>
  </si>
  <si>
    <t>Ip Master Clock Single Line Diagram</t>
  </si>
  <si>
    <t>07</t>
  </si>
  <si>
    <t>Disabled Toilet Single Line Diagram</t>
  </si>
  <si>
    <t>09</t>
  </si>
  <si>
    <t>Fids &amp; Cids Single Line Diagram</t>
  </si>
  <si>
    <t>Access Control Single Line Diagram</t>
  </si>
  <si>
    <t>Electronic Visual Information Display (Evids) And Cid Single Line Diagrams</t>
  </si>
  <si>
    <t>Ground Floor Master Clock System Overall Plan</t>
  </si>
  <si>
    <t>ATLS-004-SD-ICT-00026-R00</t>
  </si>
  <si>
    <t>Ground Floor Master Clock System Plan Part 01</t>
  </si>
  <si>
    <t>Ground Floor Master Clock System Plan Part 02</t>
  </si>
  <si>
    <t>Ground Floor Master Clock System Plan Part 03</t>
  </si>
  <si>
    <t>First Floor Master Clock System Overall Plan</t>
  </si>
  <si>
    <t>ATLS-004-SD-ICT-00027-R00</t>
  </si>
  <si>
    <t>First Floor Master Clock System Plan Part 01</t>
  </si>
  <si>
    <t>First Floor Master Clock System Plan Part 02</t>
  </si>
  <si>
    <t>First Floor Master Clock System Plan Part 03</t>
  </si>
  <si>
    <t>Ground Floor Access Control System Overall Plan</t>
  </si>
  <si>
    <t>Ground Floor Access Control System Plan Part 01</t>
  </si>
  <si>
    <t>Ground Floor Access Control System Plan Part 02</t>
  </si>
  <si>
    <t>Ground Floor Access Control System Plan Part 03</t>
  </si>
  <si>
    <t>First Floor Access Control System Overall Plan</t>
  </si>
  <si>
    <t>First Floor Access Control System Plan Part 01</t>
  </si>
  <si>
    <t>First Floor Access Control System Plan Part 02</t>
  </si>
  <si>
    <t>First Floor Access Control System Plan Part 03</t>
  </si>
  <si>
    <t>Ground Floor Video Survelliance System Overall Plan</t>
  </si>
  <si>
    <t>Ground Floor Video Survelliance System Plan Part 01</t>
  </si>
  <si>
    <t>Ground Floor Video Survelliance System Plan Part 02</t>
  </si>
  <si>
    <t>Ground Floor Video Survelliance System Plan Part 03</t>
  </si>
  <si>
    <t>First Floor Video Survelliance System Overall Plan</t>
  </si>
  <si>
    <t>First Floor Video Survelliance System Plan Part 01</t>
  </si>
  <si>
    <t>First Floor Video Survelliance System Plan Part 02</t>
  </si>
  <si>
    <t>First Floor Video Survelliance System Plan Part 03</t>
  </si>
  <si>
    <t>WIRELESS LAN COMMUNICATION SYSTEM</t>
  </si>
  <si>
    <t>WAP</t>
  </si>
  <si>
    <t>Ground Floor Wireless Lan Communication System Overall Plan</t>
  </si>
  <si>
    <t>Ground Floor Wireless Lan Communication System Plan Part 01</t>
  </si>
  <si>
    <t>Ground Floor Wireless Lan Communication System Plan Part 02</t>
  </si>
  <si>
    <t>Ground Floor Wireless Lan Communication System Plan Part 03</t>
  </si>
  <si>
    <t>First Floor Wireless Lan Communication System Overall Plan</t>
  </si>
  <si>
    <t>First Floor Wireless Lan Communication System Plan Part 01</t>
  </si>
  <si>
    <t>First Floor Wireless Lan Communication System Plan Part 02</t>
  </si>
  <si>
    <t>First Floor Wireless Lan Communication System Plan Part 03</t>
  </si>
  <si>
    <t>ECS</t>
  </si>
  <si>
    <t>Ground Floor Data Network System Overall Plan</t>
  </si>
  <si>
    <t>Ground Floor Data Network System Plan Part 01</t>
  </si>
  <si>
    <t>Ground Floor Data Network System Plan Part 02</t>
  </si>
  <si>
    <t>Ground Floor Data Network System Plan Part 03</t>
  </si>
  <si>
    <t>First Floor Data Network System Overall Plan</t>
  </si>
  <si>
    <t>First Floor Data Network System  Plan Part 01</t>
  </si>
  <si>
    <t>First Floor Data Network System  Plan Part 02</t>
  </si>
  <si>
    <t>First Floor Data Network System  Plan Part 03</t>
  </si>
  <si>
    <t>Ict Technical Rooms Enlarged Plans (1 Of 10)</t>
  </si>
  <si>
    <t>Ict Technical Rooms Enlarged Plans (2 Of 10)</t>
  </si>
  <si>
    <t>Ict Technical Rooms Enlarged Plans (3 Of 10)</t>
  </si>
  <si>
    <t>Ict Technical Rooms Enlarged Plans (4 Of 10)</t>
  </si>
  <si>
    <t>Ict Technical Rooms Enlarged Plans (5 Of 10)</t>
  </si>
  <si>
    <t>Ict Technical Rooms Enlarged Plans (6 Of 10)</t>
  </si>
  <si>
    <t>Ict Technical Rooms Enlarged Plans (7 Of 10)</t>
  </si>
  <si>
    <t>Ict Technical Rooms Enlarged Plans (8 Of 10)</t>
  </si>
  <si>
    <t>Ict Technical Rooms Enlarged Plans (9 Of 10)</t>
  </si>
  <si>
    <t>Ict Technical Rooms Enlarged Plans (10 Of 10)</t>
  </si>
  <si>
    <t>Ict Rooms Detailed Layouts (1 Of 18)</t>
  </si>
  <si>
    <t>Ict Rooms Detailed Layouts (2 Of 18)</t>
  </si>
  <si>
    <t>Ict Rooms Detailed Layouts (3 Of 18)</t>
  </si>
  <si>
    <t>Ict Rooms Detailed Layouts (4 Of 18)</t>
  </si>
  <si>
    <t>Ict Rooms Detailed Layouts (5 Of 18)</t>
  </si>
  <si>
    <t>Ict Rooms Detailed Layouts (6 Of 18)</t>
  </si>
  <si>
    <t>Ict Rooms Detailed Layouts (7 Of 18)</t>
  </si>
  <si>
    <t>Ict Rooms Detailed Layouts (8 Of 18)</t>
  </si>
  <si>
    <t>Ict Rooms Detailed Layouts (9 Of 18)</t>
  </si>
  <si>
    <t>Ict Rooms Detailed Layouts (10 Of 18)</t>
  </si>
  <si>
    <t>Ict Rooms Detailed Layouts (11 Of 18)</t>
  </si>
  <si>
    <t>Ict Rooms Detailed Layouts (12 Of 18)</t>
  </si>
  <si>
    <t>Ict Rooms Detailed Layouts (13 Of 18)</t>
  </si>
  <si>
    <t>Ict Rooms Detailed Layouts (14 Of 18)</t>
  </si>
  <si>
    <t>Ict Rooms Detailed Layouts (15 Of 18)</t>
  </si>
  <si>
    <t>Ict Rooms Detailed Layouts (16 Of 18)</t>
  </si>
  <si>
    <t>Ict Rooms Detailed Layouts (17 Of 18)</t>
  </si>
  <si>
    <t>Ict Rooms Detailed Layouts (18 Of 18)</t>
  </si>
  <si>
    <t>Terminal Basement Floor Fire Alarm Overall  System Plan</t>
  </si>
  <si>
    <t>Terminal Basement Floor Fire Alarm  System Plan Part-01</t>
  </si>
  <si>
    <t>Terminal Basement Floor Fire Alarm  System Plan Part-02</t>
  </si>
  <si>
    <t>Terminal Basement Floor Fire Alarm  System Plan Part-03</t>
  </si>
  <si>
    <t>Terminal Basement Floor Fire Alarm  System Plan Part-04</t>
  </si>
  <si>
    <t>Terminal Basement Floor Fire Alarm  System Plan Part-05</t>
  </si>
  <si>
    <t>Terminal Basement Floor Fire Alarm  System Plan Part-06</t>
  </si>
  <si>
    <t>Terminal Basement Floor Fire Alarm  System Plan Part-07</t>
  </si>
  <si>
    <t>Terminal Basement Floor Fire Alarm  System Plan Part-08</t>
  </si>
  <si>
    <t>Terminal Basement Floor Fire Alarm  System Plan Part-09</t>
  </si>
  <si>
    <t>10</t>
  </si>
  <si>
    <t>Terminal Basement Floor Fire Alarm  System Plan Part-10</t>
  </si>
  <si>
    <t>11</t>
  </si>
  <si>
    <t>Terminal Basement Floor Fire Alarm  System Plan Part-11</t>
  </si>
  <si>
    <t>Terminal Basement Floor Fire Alarm  System Plan Part-12</t>
  </si>
  <si>
    <t>First Floor Fire Alarm Ovrall System Plan (Departure Level)</t>
  </si>
  <si>
    <t>First Floor Fire Alarm System Plan Part-01</t>
  </si>
  <si>
    <t>First Floor Fire Alarm System Plan Part-02</t>
  </si>
  <si>
    <t>First Floor Fire Alarm System Plan Part-03</t>
  </si>
  <si>
    <t>First Floor Fire Alarm System Plan Part-04</t>
  </si>
  <si>
    <t>First Floor Fire Alarm System Plan Part-05</t>
  </si>
  <si>
    <t>First Floor Fire Alarm System Plan Part-06</t>
  </si>
  <si>
    <t>First Floor Fire Alarm System Plan Part-07</t>
  </si>
  <si>
    <t>First Floor Fire Alarm System Plan Part-08</t>
  </si>
  <si>
    <t>First Floor Fire Alarm System Plan Part-09</t>
  </si>
  <si>
    <t>First Floor Fire Alarm System Plan Part-10</t>
  </si>
  <si>
    <t>First Floor Fire Alarm System Plan Part-11</t>
  </si>
  <si>
    <t>First Floor Fire Alarm System Plan Part-12</t>
  </si>
  <si>
    <t>13</t>
  </si>
  <si>
    <t>First Floor Fire Alarm System Plan Part-13</t>
  </si>
  <si>
    <t>14</t>
  </si>
  <si>
    <t>First Floor Fire Alarm System Plan Part-14</t>
  </si>
  <si>
    <t>15</t>
  </si>
  <si>
    <t>First Floor Fire Alarm System Plan Part-15</t>
  </si>
  <si>
    <t>MZ</t>
  </si>
  <si>
    <t>Mezzanine Fire Alarm Overall System Plan</t>
  </si>
  <si>
    <t>Mezzanine Fire Alarm System Plan Part-01</t>
  </si>
  <si>
    <t>Mezzanine Fire Alarm System Plan Part-02</t>
  </si>
  <si>
    <t>Mezzanine Fire Alarm System Plan Part-03</t>
  </si>
  <si>
    <t>Mezzanine Fire Alarm System Plan Part-04</t>
  </si>
  <si>
    <t>Mezzanine Fire Alarm System Plan Part-05</t>
  </si>
  <si>
    <t>Mezzanine Fire Alarm System Plan Part-06</t>
  </si>
  <si>
    <t>Mezzanine Fire Alarm System Plan Part-07</t>
  </si>
  <si>
    <t>Mezzanine Fire Alarm System Plan Part-08</t>
  </si>
  <si>
    <t>Mezzanine Fire Alarm System Plan Part-09</t>
  </si>
  <si>
    <t>Mezzanine Fire Alarm System Plan Part-10</t>
  </si>
  <si>
    <t>Mezzanine Fire Alarm System Plan Part-11</t>
  </si>
  <si>
    <t>Mezzanine Fire Alarm System Plan Part-12</t>
  </si>
  <si>
    <t>Mezzanine Fire Alarm System Plan Part-13</t>
  </si>
  <si>
    <t>Mezzanine Fire Alarm System Plan Part-14</t>
  </si>
  <si>
    <t>Mezzanine Fire Alarm System Plan Part-15</t>
  </si>
  <si>
    <t>Locker Area Fire Alarm System Plan</t>
  </si>
  <si>
    <t>Terminal Basement Floor Public Address And Mass Notification Overall System Plan</t>
  </si>
  <si>
    <t>Terminal Basement Floor Public Address And Mass Notification System Plan Part-01</t>
  </si>
  <si>
    <t>Terminal Basement Floor Public Address And Mass Notification System Plan Part-02</t>
  </si>
  <si>
    <t>Terminal Basement Floor Public Address And Mass Notification System Plan Part-03</t>
  </si>
  <si>
    <t>Terminal Basement Floor Public Address And Mass Notification System Plan Part-04</t>
  </si>
  <si>
    <t>Terminal Basement Floor Public Address And Mass Notification System Plan Part-05</t>
  </si>
  <si>
    <t>Terminal Basement Floor Public Address And Mass Notification System Plan Part-06</t>
  </si>
  <si>
    <t>Terminal Basement Floor Public Address And Mass Notification System Plan Part-07</t>
  </si>
  <si>
    <t>Terminal Basement Floor Public Address And Mass Notification System Plan Part-08</t>
  </si>
  <si>
    <t>Terminal Basement Floor Public Address And Mass Notification System Plan Part-09</t>
  </si>
  <si>
    <t>Terminal Basement Floor Public Address And Mass Notification System Plan Part-10</t>
  </si>
  <si>
    <t>Terminal Basement Floor Public Address And Mass Notification System Plan Part-11</t>
  </si>
  <si>
    <t>Terminal Basement Floor Public Address And Mass Notification System Plan Part-12</t>
  </si>
  <si>
    <t>Ground Floor Public Address And Mass Notification Overall System Plan (Arrival Level)</t>
  </si>
  <si>
    <t>Ground Floor Public Address And Mass Notification Ystem Plan Part-01</t>
  </si>
  <si>
    <t>Ground Floor Public Address And Mass Notification Ystem Plan Part-02</t>
  </si>
  <si>
    <t>Ground Floor Public Address And Mass Notification Ystem Plan Part-03</t>
  </si>
  <si>
    <t>Ground Floor Public Address And Mass Notification Ystem Plan Part-04</t>
  </si>
  <si>
    <t>Ground Floor Public Address And Mass Notification Ystem Plan Part-05</t>
  </si>
  <si>
    <t>Ground Floor Public Address And Mass Notification Ystem Plan Part-06</t>
  </si>
  <si>
    <t>Ground Floor Public Address And Mass Notification Ystem Plan Part-07</t>
  </si>
  <si>
    <t>Ground Floor Public Address And Mass Notification Ystem Plan Part-08</t>
  </si>
  <si>
    <t>Ground Floor Public Address And Mass Notification Ystem Plan Part-09</t>
  </si>
  <si>
    <t>Ground Floor Public Address And Mass Notification Ystem Plan Part-10</t>
  </si>
  <si>
    <t>Ground Floor Public Address And Mass Notification Ystem Plan Part-11</t>
  </si>
  <si>
    <t>Ground Floor Public Address And Mass Notification Ystem Plan Part-12</t>
  </si>
  <si>
    <t>Ground Floor Public Address And Mass Notification Ystem Plan Part-13</t>
  </si>
  <si>
    <t>Ground Floor Public Address And Mass Notification Ystem Plan Part-14</t>
  </si>
  <si>
    <t>Ground Floor Public Address And Mass Notification Ystem Plan Part-15</t>
  </si>
  <si>
    <t>Locker Area Public Address And Mass Notification System Plan</t>
  </si>
  <si>
    <t>First Floor Public Address And Mass Notification Overall System Plan(Departure Level)</t>
  </si>
  <si>
    <t>First Floor Public Address And Mass Notification System Plan Part-01</t>
  </si>
  <si>
    <t>First Floor Public Address And Mass Notification System Plan Part-02</t>
  </si>
  <si>
    <t>First Floor Public Address And Mass Notification System Plan Part-03</t>
  </si>
  <si>
    <t>First Floor Public Address And Mass Notification System Plan Part-04</t>
  </si>
  <si>
    <t>First Floor Public Address And Mass Notification System Plan Part-05</t>
  </si>
  <si>
    <t>First Floor Public Address And Mass Notification System Plan Part-06</t>
  </si>
  <si>
    <t>First Floor Public Address And Mass Notification System Plan Part-07</t>
  </si>
  <si>
    <t>First Floor Public Address And Mass Notification System Plan Part-08</t>
  </si>
  <si>
    <t>First Floor Public Address And Mass Notification System Plan Part-09</t>
  </si>
  <si>
    <t>First Floor Public Address And Mass Notification System Plan Part-10</t>
  </si>
  <si>
    <t>First Floor Public Address And Mass Notification System Plan Part-11</t>
  </si>
  <si>
    <t>First Floor Public Address And Mass Notification System Plan Part-12</t>
  </si>
  <si>
    <t>First Floor Public Address And Mass Notification System Plan Part-13</t>
  </si>
  <si>
    <t>First Floor Public Address And Mass Notification System Plan Part-14</t>
  </si>
  <si>
    <t>First Floor Public Address And Mass Notification System Plan Part-15</t>
  </si>
  <si>
    <t>Mezzanine Floor Public Address And Mass Notification Overall System Plan</t>
  </si>
  <si>
    <t>Mezzanine Floor Public Address And Mass Notification System Plan Part-01</t>
  </si>
  <si>
    <t>Mezzanine Floor Public Address And Mass Notification System Plan Part-02</t>
  </si>
  <si>
    <t>Mezzanine Floor Public Address And Mass Notification System Plan Part-03</t>
  </si>
  <si>
    <t>Mezzanine Floor Public Address And Mass Notification System Plan Part-04</t>
  </si>
  <si>
    <t>Mezzanine Floor Public Address And Mass Notification System Plan Part-05</t>
  </si>
  <si>
    <t>Mezzanine Floor Public Address And Mass Notification System Plan Part-06</t>
  </si>
  <si>
    <t>Mezzanine Floor Public Address And Mass Notification System Plan Part-07</t>
  </si>
  <si>
    <t>Mezzanine Floor Public Address And Mass Notification System Plan Part-08</t>
  </si>
  <si>
    <t>Mezzanine Floor Public Address And Mass Notification System Plan Part-09</t>
  </si>
  <si>
    <t>Mezzanine Floor Public Address And Mass Notification System Plan Part-10</t>
  </si>
  <si>
    <t>Mezzanine Floor Public Address And Mass Notification System Plan Part-11</t>
  </si>
  <si>
    <t>Mezzanine Floor Public Address And Mass Notification System Plan Part-12</t>
  </si>
  <si>
    <t>Basement Communication Eqpmnt Equipment Overall System Plan</t>
  </si>
  <si>
    <t>Basement Communication Eqpmnt Equipment System Plan Part-01</t>
  </si>
  <si>
    <t>Basement Communication Eqpmnt Equipment System Plan Part-02</t>
  </si>
  <si>
    <t>Basement Communication Eqpmnt Equipment System Plan Part-03</t>
  </si>
  <si>
    <t>Basement Communication Eqpmnt Equipment System Plan Part-04</t>
  </si>
  <si>
    <t>Basement Communication Eqpmnt Equipment System Plan Part-05</t>
  </si>
  <si>
    <t>Basement Communication Eqpmnt Equipment System Plan Part-06</t>
  </si>
  <si>
    <t>Basement Communication Eqpmnt Equipment System Plan Part-07</t>
  </si>
  <si>
    <t>Basement Communication Eqpmnt Equipment System Plan Part-08</t>
  </si>
  <si>
    <t>Basement Communication Eqpmnt Equipment System Plan Part-09</t>
  </si>
  <si>
    <t>Basement Communication Eqpmnt Equipment System Plan Part-10</t>
  </si>
  <si>
    <t>Basement Communication Eqpmnt Equipment System Plan Part-11</t>
  </si>
  <si>
    <t>Basement Communication Eqpmnt Equipment System Plan Part-12</t>
  </si>
  <si>
    <t>Ground Floor Communication Eqpmnt Equipment Overall System Plan(Arrival Level)</t>
  </si>
  <si>
    <t>Ground Floor Communication Eqpmnt Equipment System Plan Part-01</t>
  </si>
  <si>
    <t>Ground Floor Communication Eqpmnt Equipment System Plan Part-02</t>
  </si>
  <si>
    <t>Ground Floor Communication Eqpmnt Equipment System Plan Part-03</t>
  </si>
  <si>
    <t>Ground Floor Communication Eqpmnt Equipment System Plan Part-04</t>
  </si>
  <si>
    <t>Ground Floor Communication Eqpmnt Equipment System Plan Part-05</t>
  </si>
  <si>
    <t>Ground Floor Communication Eqpmnt Equipment System Plan Part-06</t>
  </si>
  <si>
    <t>Ground Floor Communication Eqpmnt Equipment System Plan Part-07</t>
  </si>
  <si>
    <t>Ground Floor Communication Eqpmnt Equipment System Plan Part-08</t>
  </si>
  <si>
    <t>Ground Floor Communication Eqpmnt Equipment System Plan Part-09</t>
  </si>
  <si>
    <t>Ground Floor Communication Eqpmnt Equipment System Plan Part-10</t>
  </si>
  <si>
    <t>Ground Floor Communication Eqpmnt Equipment System Plan Part-11</t>
  </si>
  <si>
    <t>Ground Floor Communication Eqpmnt Equipment System Plan Part-12</t>
  </si>
  <si>
    <t>Ground Floor Communication Eqpmnt Equipment System Plan Part-13</t>
  </si>
  <si>
    <t>Ground Floor Communication Eqpmnt Equipment System Plan Part-14</t>
  </si>
  <si>
    <t>Ground Floor Communication Eqpmnt Equipment System Plan Part-15</t>
  </si>
  <si>
    <t>First Floor Communication Eqpmnt Equipment Overall System Plan (Departure Level)</t>
  </si>
  <si>
    <t>First Floor Communication Eqpmnt Equipment System Plan Part-01</t>
  </si>
  <si>
    <t>First Floor Communication Eqpmnt Equipment System Plan Part-02</t>
  </si>
  <si>
    <t>First Floor Communication Eqpmnt Equipment System Plan Part-03</t>
  </si>
  <si>
    <t>First Floor Communication Eqpmnt Equipment System Plan Part-04</t>
  </si>
  <si>
    <t>First Floor Communication Eqpmnt Equipment System Plan Part-05</t>
  </si>
  <si>
    <t>First Floor Communication Eqpmnt Equipment System Plan Part-06</t>
  </si>
  <si>
    <t>First Floor Communication Eqpmnt Equipment System Plan Part-07</t>
  </si>
  <si>
    <t>First Floor Communication Eqpmnt Equipment System Plan Part-08</t>
  </si>
  <si>
    <t>First Floor Communication Eqpmnt Equipment System Plan Part-09</t>
  </si>
  <si>
    <t>First Floor Communication Eqpmnt Equipment System Plan Part-10</t>
  </si>
  <si>
    <t>First Floor Communication Eqpmnt Equipment System Plan Part-11</t>
  </si>
  <si>
    <t>First Floor Communication Eqpmnt Equipment System Plan Part-12</t>
  </si>
  <si>
    <t>First Floor Communication Eqpmnt Equipment System Plan Part-13</t>
  </si>
  <si>
    <t>First Floor Communication Eqpmnt Equipment System Plan Part-14</t>
  </si>
  <si>
    <t>First Floor Communication Eqpmnt Equipment System Plan Part-15</t>
  </si>
  <si>
    <t>Mezzanine Floor Communication Eqpmnt Overall Equipment Plan</t>
  </si>
  <si>
    <t>Mezzanine Floor Communication Eqpmnt Equipment Plan Part-01</t>
  </si>
  <si>
    <t>Mezzanine Floor Communication Eqpmnt Equipment Plan Part-02</t>
  </si>
  <si>
    <t>Mezzanine Floor Communication Eqpmnt Equipment Plan Part-03</t>
  </si>
  <si>
    <t>Mezzanine Floor Communication Eqpmnt Equipment Plan Part-04</t>
  </si>
  <si>
    <t>Mezzanine Floor Communication Eqpmnt Equipment Plan Part-05</t>
  </si>
  <si>
    <t>Mezzanine Floor Communication Eqpmnt Equipment Plan Part-06</t>
  </si>
  <si>
    <t>Mezzanine Floor Communication Eqpmnt Equipment Plan Part-07</t>
  </si>
  <si>
    <t>Mezzanine Floor Communication Eqpmnt Equipment Plan Part-08</t>
  </si>
  <si>
    <t>Mezzanine Floor Communication Eqpmnt Equipment Plan Part-09</t>
  </si>
  <si>
    <t>Mezzanine Floor Communication Eqpmnt Equipment Plan Part-10</t>
  </si>
  <si>
    <t>Mezzanine Floor Communication Eqpmnt Equipment Plan Part-11</t>
  </si>
  <si>
    <t>Mezzanine Floor Communication Eqpmnt Equipment Plan Part-12</t>
  </si>
  <si>
    <t>Ground Floor Contaiment  Overall   Plan (Arrival Level)</t>
  </si>
  <si>
    <t>ATLS-004-SD-ICT-00007-R00</t>
  </si>
  <si>
    <t>ATV-1300000403-SDS-ICT-00006-R00</t>
  </si>
  <si>
    <t>Ground Floor Contaiment   Plan Part-05 (AR)</t>
  </si>
  <si>
    <t>ATLS-004-SD-ICT-00001-R00</t>
  </si>
  <si>
    <t>ATV-1300000403-SDS-ICT-00003-R00</t>
  </si>
  <si>
    <t>20 May 25</t>
  </si>
  <si>
    <t>Ground Floor Contaiment   Plan Part-06 (AR)</t>
  </si>
  <si>
    <t>Ground Floor Contaiment   Plan Part-07</t>
  </si>
  <si>
    <t>Ground Floor Contaiment   Plan Part-09</t>
  </si>
  <si>
    <t>Ground Floor Contaiment   Plan Part-10</t>
  </si>
  <si>
    <t>Ground Floor Contaiment   Plan Part-11</t>
  </si>
  <si>
    <t>Ground Floor Contaiment   Plan Part-13</t>
  </si>
  <si>
    <t>ATLS-004-SD-ICT-00003-R00</t>
  </si>
  <si>
    <t>ATV-1300000403-SDS-ICT-00004-R00</t>
  </si>
  <si>
    <t>Ground Floor Contaiment   Plan Part-14 (AR)</t>
  </si>
  <si>
    <t>Ground Floor Contaiment   Plan Part-15 (AR)</t>
  </si>
  <si>
    <t>First Floor Contaiment  Overall   Plan (Departure Level)</t>
  </si>
  <si>
    <t>ATLS-004-SD-ICT-00004-R00</t>
  </si>
  <si>
    <t>ATV-1300000403-SDS-ICT-00005-R00</t>
  </si>
  <si>
    <t>First Floor Contaiment   Plan Part-01</t>
  </si>
  <si>
    <t>First Floor Contaiment   Plan Part-02</t>
  </si>
  <si>
    <t>First Floor Contaiment   Plan Part-03</t>
  </si>
  <si>
    <t>First Floor Contaiment   Plan Part-04</t>
  </si>
  <si>
    <t>First Floor Contaiment   Plan Part-05</t>
  </si>
  <si>
    <t>First Floor Contaiment   Plan Part-06</t>
  </si>
  <si>
    <t>First Floor Contaiment   Plan Part-07</t>
  </si>
  <si>
    <t>First Floor Contaiment   Plan Part-08</t>
  </si>
  <si>
    <t>First Floor Contaiment   Plan Part-09</t>
  </si>
  <si>
    <t>First Floor Contaiment   Plan Part-10</t>
  </si>
  <si>
    <t>First Floor Contaiment   Plan Part-11</t>
  </si>
  <si>
    <t>First Floor Contaiment   Plan Part-12</t>
  </si>
  <si>
    <t>First Floor Contaiment   Plan Part-13</t>
  </si>
  <si>
    <t>First Floor Contaiment   Plan Part-14</t>
  </si>
  <si>
    <t>First Floor Contaiment   Plan Part-15</t>
  </si>
  <si>
    <t>Mezzanine Floor Contaiment Overall  Plan</t>
  </si>
  <si>
    <t>ATLS-004-SD-ICT-00006-R00</t>
  </si>
  <si>
    <t>ATV-1300000403-SDS-ICT-00009-R00</t>
  </si>
  <si>
    <t>29 May 2025</t>
  </si>
  <si>
    <t>Mezzanine Floor Contaiment  Plan Part-01</t>
  </si>
  <si>
    <t>Mezzanine Floor Contaiment  Plan Part-02</t>
  </si>
  <si>
    <t>Mezzanine Floor Contaiment  Plan Part-03</t>
  </si>
  <si>
    <t>Mezzanine Floor Contaiment  Plan Part-04</t>
  </si>
  <si>
    <t>ATLS-004-SD-ICT-00011-R00</t>
  </si>
  <si>
    <t>Mezzanine Floor Contaiment  Plan Part-05</t>
  </si>
  <si>
    <t>Mezzanine Floor Contaiment  Plan Part-06</t>
  </si>
  <si>
    <t>Mezzanine Floor Contaiment  Plan Part-07</t>
  </si>
  <si>
    <t>Mezzanine Floor Contaiment  Plan Part-08</t>
  </si>
  <si>
    <t>ATLS-004-SD-ICT-00012-R00</t>
  </si>
  <si>
    <t>Mezzanine Floor Contaiment  Plan Part-09</t>
  </si>
  <si>
    <t>Mezzanine Floor Contaiment  Plan Part-10</t>
  </si>
  <si>
    <t>Mezzanine Floor Contaiment  Plan Part-11</t>
  </si>
  <si>
    <t>Mezzanine Floor Contaiment  Plan Part-12</t>
  </si>
  <si>
    <t>ATLS-004-SD-ICT-00013-R00</t>
  </si>
  <si>
    <t>Mezzanine Floor Contaiment  Plan Part-13</t>
  </si>
  <si>
    <t>Mezzanine Floor Contaiment  Plan Part-14</t>
  </si>
  <si>
    <t>Mezzanine Floor Contaiment  Plan Part-15</t>
  </si>
  <si>
    <t>Terminal Basement IP Telephony Overall System  Plan</t>
  </si>
  <si>
    <t>ATLS-004-SD-ICT-00008-R00</t>
  </si>
  <si>
    <t>Terminal Basement IP Telephony Plan Part-01</t>
  </si>
  <si>
    <t>Terminal Basement IP Telephony Plan Part-02</t>
  </si>
  <si>
    <t>Terminal Basement IP Telephony Plan Part-03</t>
  </si>
  <si>
    <t>Terminal Basement IP Telephony Plan Part-04</t>
  </si>
  <si>
    <t>Terminal Basement IP Telephony Plan Part-05</t>
  </si>
  <si>
    <t>Terminal Basement IP Telephony Plan Part-06</t>
  </si>
  <si>
    <t>Terminal Basement IP Telephony Plan Part-07</t>
  </si>
  <si>
    <t>Terminal Basement IP Telephony Plan Part-08</t>
  </si>
  <si>
    <t>Terminal Basement IP Telephony Plan Part-09</t>
  </si>
  <si>
    <t>Terminal Basement IP Telephony Plan Part-10</t>
  </si>
  <si>
    <t>Terminal Basement IP Telephony Plan Part-11</t>
  </si>
  <si>
    <t>Terminal Basement IP Telephony Plan Part-12</t>
  </si>
  <si>
    <t>Ground Floor Ip Telephony Overall System Plan (Arrival Level)</t>
  </si>
  <si>
    <t>Ground Floor Ip Telephony System Plan Part-01</t>
  </si>
  <si>
    <t>Ground Floor Ip Telephony System Plan Part-02</t>
  </si>
  <si>
    <t>Ground Floor Ip Telephony System Plan Part-03</t>
  </si>
  <si>
    <t>Ground Floor Ip Telephony System Plan Part-04</t>
  </si>
  <si>
    <t>Ground Floor Ip Telephony System Plan Part-05</t>
  </si>
  <si>
    <t>Ground Floor Ip Telephony System Plan Part-06</t>
  </si>
  <si>
    <t>Ground Floor Ip Telephony System Plan Part-07</t>
  </si>
  <si>
    <t>Ground Floor Ip Telephony System Plan Part-08</t>
  </si>
  <si>
    <t>Ground Floor Ip Telephony System Plan Part-09</t>
  </si>
  <si>
    <t>Ground Floor Ip Telephony System Plan Part-10</t>
  </si>
  <si>
    <t>Ground Floor Ip Telephony System Plan Part-11</t>
  </si>
  <si>
    <t>Ground Floor Ip Telephony System Plan Part-12</t>
  </si>
  <si>
    <t>Ground Floor Ip Telephony System Plan Part-13</t>
  </si>
  <si>
    <t>Ground Floor Ip Telephony System Plan Part-14</t>
  </si>
  <si>
    <t>Ground Floor Ip Telephony System Plan Part-15</t>
  </si>
  <si>
    <t>Locker Area Ip Telephony System Plan</t>
  </si>
  <si>
    <t>First Floor Ip Telephony Overall System Plan (Departure Level)</t>
  </si>
  <si>
    <t>First Floor Ip Telephony System Plan Part-01</t>
  </si>
  <si>
    <t>First Floor Ip Telephony System Plan Part-02</t>
  </si>
  <si>
    <t>First Floor Ip Telephony System Plan Part-03</t>
  </si>
  <si>
    <t>First Floor Ip Telephony System Plan Part-04</t>
  </si>
  <si>
    <t>First Floor Ip Telephony System Plan Part-05</t>
  </si>
  <si>
    <t>First Floor Ip Telephony System Plan Part-06</t>
  </si>
  <si>
    <t>First Floor Ip Telephony System Plan Part-07</t>
  </si>
  <si>
    <t>First Floor Ip Telephony System Plan Part-08</t>
  </si>
  <si>
    <t>First Floor Ip Telephony System Plan Part-09</t>
  </si>
  <si>
    <t>First Floor Ip Telephony System Plan Part-10</t>
  </si>
  <si>
    <t>First Floor Ip Telephony System Plan Part-11</t>
  </si>
  <si>
    <t>First Floor Ip Telephony System Plan Part-12</t>
  </si>
  <si>
    <t>First Floor Ip Telephony System Plan Part-13</t>
  </si>
  <si>
    <t>First Floor Ip Telephony System Plan Part-14</t>
  </si>
  <si>
    <t>First Floor Ip Telephony System Plan Part-15</t>
  </si>
  <si>
    <t>Mezzanine Floor Ip Telephony Overall System  Plan</t>
  </si>
  <si>
    <t>ATLS-004-SD-ICT-00018-R00</t>
  </si>
  <si>
    <t>Mezzanine Floor Ip Telephony System  Plan Part-01</t>
  </si>
  <si>
    <t>Mezzanine Floor Ip Telephony System  Plan Part-02</t>
  </si>
  <si>
    <t>Mezzanine Floor Ip Telephony System  Plan Part-03</t>
  </si>
  <si>
    <t>Mezzanine Floor Ip Telephony System  Plan Part-04</t>
  </si>
  <si>
    <t>Mezzanine Floor Ip Telephony System  Plan Part-05</t>
  </si>
  <si>
    <t>Mezzanine Floor Ip Telephony System  Plan Part-06</t>
  </si>
  <si>
    <t>Mezzanine Floor Ip Telephony System  Plan Part-07</t>
  </si>
  <si>
    <t>Mezzanine Floor Ip Telephony System  Plan Part-08</t>
  </si>
  <si>
    <t>Mezzanine Floor Ip Telephony System  Plan Part-09</t>
  </si>
  <si>
    <t>Mezzanine Floor Ip Telephony System  Plan Part-10</t>
  </si>
  <si>
    <t>Mezzanine Floor Ip Telephony System  Plan Part-11</t>
  </si>
  <si>
    <t>Mezzanine Floor Ip Telephony System  Plan Part-12</t>
  </si>
  <si>
    <t>Fire Alarm Single Line Diagram</t>
  </si>
  <si>
    <t>Public Address &amp; Voice Evacuation System Single-Line Diagram</t>
  </si>
  <si>
    <t>Ict Aan Telephone Network Single-Line Diagram</t>
  </si>
  <si>
    <t>Ip Video Surveillance System Network Single-Line Diagram</t>
  </si>
  <si>
    <t>Access Control System Single Line Diagram</t>
  </si>
  <si>
    <t>Master Clock System Single Line Diagram</t>
  </si>
  <si>
    <t>Emergency Communication System And Disabled Alarm Toilet Single Line Diagram</t>
  </si>
  <si>
    <t>Ict Backbone Network Single-Line Diagram</t>
  </si>
  <si>
    <t>Ict Aan Data Network Single-Line Diagram</t>
  </si>
  <si>
    <t>Ict Customs Data Network Single-Line Diagram</t>
  </si>
  <si>
    <t>Ict Gdp Data Network Single-Line Diagram</t>
  </si>
  <si>
    <t>Ict Gid Data Network Single-Line Diagram</t>
  </si>
  <si>
    <t>Ict Intelligent Services Data Network Single-Line Diagram</t>
  </si>
  <si>
    <t>Ict Nic_Myphone Data Network Single-Line Diagram</t>
  </si>
  <si>
    <t>Ict Pan (Wap) Data Network Single-Line Diagram</t>
  </si>
  <si>
    <t>Ict Rsaf Data Network Single-Line Diagram</t>
  </si>
  <si>
    <t>Sas Equipment Single Line Diagram</t>
  </si>
  <si>
    <t>Flight Information Dispaly System (Fids) Single-Line Diagram</t>
  </si>
  <si>
    <t>E-Gate Gdp Network Single-Line Diagram</t>
  </si>
  <si>
    <t>BAGGAGE RECONCILIATION SYSTEM</t>
  </si>
  <si>
    <t>BRS</t>
  </si>
  <si>
    <t>Ground Floor Baggage Reconciliation Overall System  Plan (Arrival Level)</t>
  </si>
  <si>
    <t>Ground Floor Baggage Reconciliation  System  Plan Part-05</t>
  </si>
  <si>
    <t>Ground Floor Baggage Reconciliation  System  Plan Part-09</t>
  </si>
  <si>
    <t>Ground Floor Baggage Reconciliation  System  Plan Part-13</t>
  </si>
  <si>
    <t>Ground Floor Baggage Reconciliation  System  Plan Part-14</t>
  </si>
  <si>
    <t>Ground Floor Baggage Reconciliation  System  Plan Part-15</t>
  </si>
  <si>
    <t>Terminal Basement Floor Master Clock Overall System Plan</t>
  </si>
  <si>
    <t>ATLS-004-SD-ICT-00015-R00</t>
  </si>
  <si>
    <t>ATV-1300000403-SDS-ICT-00010-R00</t>
  </si>
  <si>
    <t>Terminal Basement Floor Master Clock System Plan Part-01</t>
  </si>
  <si>
    <t>Terminal Basement Floor Master Clock System Plan Part-02</t>
  </si>
  <si>
    <t>Terminal Basement Floor Master Clock System Plan Part-03</t>
  </si>
  <si>
    <t>Terminal Basement Floor Master Clock System Plan Part-04</t>
  </si>
  <si>
    <t>Terminal Basement Floor Master Clock System Plan Part-05</t>
  </si>
  <si>
    <t>Terminal Basement Floor Master Clock System Plan Part-06</t>
  </si>
  <si>
    <t>Terminal Basement Floor Master Clock System Plan Part-07</t>
  </si>
  <si>
    <t>Terminal Basement Floor Master Clock System Plan Part-08</t>
  </si>
  <si>
    <t>Terminal Basement Floor Master Clock System Plan Part-09</t>
  </si>
  <si>
    <t>Terminal Basement Floor Master Clock System Plan Part-10</t>
  </si>
  <si>
    <t>Terminal Basement Floor Master Clock System Plan Part-11</t>
  </si>
  <si>
    <t>Terminal Basement Floor Master Clock System Plan Part-12</t>
  </si>
  <si>
    <t>Ground Floor Master Clock Overall System Plan (Arrival Level)</t>
  </si>
  <si>
    <t>ATLS-004-SD-ICT-00020-R00</t>
  </si>
  <si>
    <t>ATV-1300000403-SDS-ICT-00013-R00</t>
  </si>
  <si>
    <t>Ground Floor Master Clock System Plan Part-01</t>
  </si>
  <si>
    <t>Ground Floor Master Clock System Plan Part-02</t>
  </si>
  <si>
    <t>Ground Floor Master Clock System Plan Part-03</t>
  </si>
  <si>
    <t>Ground Floor Master Clock System Plan Part-04</t>
  </si>
  <si>
    <t>Ground Floor Master Clock System Plan Part-05</t>
  </si>
  <si>
    <t>Ground Floor Master Clock System Plan Part-06</t>
  </si>
  <si>
    <t>Ground Floor Master Clock System Plan Part-07</t>
  </si>
  <si>
    <t>Ground Floor Master Clock System Plan Part-08</t>
  </si>
  <si>
    <t>Ground Floor Master Clock System Plan Part-09</t>
  </si>
  <si>
    <t>Ground Floor Master Clock System Plan Part-10</t>
  </si>
  <si>
    <t>Ground Floor Master Clock System Plan Part-11</t>
  </si>
  <si>
    <t>Ground Floor Master Clock System Plan Part-12</t>
  </si>
  <si>
    <t>Ground Floor Master Clock System Plan Part-13</t>
  </si>
  <si>
    <t>Ground Floor Master Clock System Plan Part-14</t>
  </si>
  <si>
    <t>Ground Floor Master Clock System Plan Part-15</t>
  </si>
  <si>
    <t>First Floor Master Clock Overall System Plan (Departure Level)</t>
  </si>
  <si>
    <t>ATLS-004-SD-ICT-00021-R00</t>
  </si>
  <si>
    <t>ATV-1300000403-SDS-ICT-00014-R00</t>
  </si>
  <si>
    <t>First Floor Master Clock System Plan Part-01</t>
  </si>
  <si>
    <t>First Floor Master Clock System Plan Part-02</t>
  </si>
  <si>
    <t>First Floor Master Clock System Plan Part-03</t>
  </si>
  <si>
    <t>First Floor Master Clock System Plan Part-04</t>
  </si>
  <si>
    <t>First Floor Master Clock System Plan Part-05</t>
  </si>
  <si>
    <t>First Floor Master Clock System Plan Part-06</t>
  </si>
  <si>
    <t>First Floor Master Clock System Plan Part-07</t>
  </si>
  <si>
    <t>First Floor Master Clock System Plan Part-08</t>
  </si>
  <si>
    <t>First Floor Master Clock System Plan Part-09</t>
  </si>
  <si>
    <t>First Floor Master Clock System Plan Part-10</t>
  </si>
  <si>
    <t>First Floor Master Clock System Plan Part-11</t>
  </si>
  <si>
    <t>First Floor Master Clock System Plan Part-12</t>
  </si>
  <si>
    <t>First Floor Master Clock System Plan Part-13</t>
  </si>
  <si>
    <t>First Floor Master Clock System Plan Part-14</t>
  </si>
  <si>
    <t>First Floor Master Clock System Plan Part-15</t>
  </si>
  <si>
    <t>Mezzanine Floor Master Clock Overall System Plan</t>
  </si>
  <si>
    <t>ATLS-004-SD-ICT-00022-R00</t>
  </si>
  <si>
    <t>ATV-1300000403-SDS-ICT-00012-R00</t>
  </si>
  <si>
    <t>Mezzanine Floor Master Clock System Plan Part-01</t>
  </si>
  <si>
    <t>Mezzanine Floor Master Clock System Plan Part-02</t>
  </si>
  <si>
    <t>Mezzanine Floor Master Clock System Plan Part-03</t>
  </si>
  <si>
    <t>Mezzanine Floor Master Clock System Plan Part-04</t>
  </si>
  <si>
    <t>Mezzanine Floor Master Clock System Plan Part-05</t>
  </si>
  <si>
    <t>Mezzanine Floor Master Clock System Plan Part-06</t>
  </si>
  <si>
    <t>Mezzanine Floor Master Clock System Plan Part-07</t>
  </si>
  <si>
    <t>Mezzanine Floor Master Clock System Plan Part-08</t>
  </si>
  <si>
    <t>Mezzanine Floor Master Clock System Plan Part-09</t>
  </si>
  <si>
    <t>Mezzanine Floor Master Clock System Plan Part-10</t>
  </si>
  <si>
    <t>Mezzanine Floor Master Clock System Plan Part-11</t>
  </si>
  <si>
    <t>Mezzanine Floor Master Clock System Plan Part-12</t>
  </si>
  <si>
    <t>Mezzanine Floor Master Clock System Plan Part-13</t>
  </si>
  <si>
    <t>Mezzanine Floor Master Clock System Plan Part-14</t>
  </si>
  <si>
    <t>Mezzanine Floor Master Clock System Plan Part-15</t>
  </si>
  <si>
    <t>Terminal Basement Floor Access Control Overall System Plan</t>
  </si>
  <si>
    <t>Terminal Basement Floor Access Control System Plan Part-01</t>
  </si>
  <si>
    <t>Terminal Basement Floor Access Control System Plan Part-02</t>
  </si>
  <si>
    <t>Terminal Basement Floor Access Control System Plan Part-03</t>
  </si>
  <si>
    <t>Terminal Basement Floor Access Control System Plan Part-04</t>
  </si>
  <si>
    <t>Terminal Basement Floor Access Control System Plan Part-05</t>
  </si>
  <si>
    <t>Terminal Basement Floor Access Control System Plan Part-06</t>
  </si>
  <si>
    <t>Terminal Basement Floor Access Control System Plan Part-07</t>
  </si>
  <si>
    <t>Terminal Basement Floor Access Control System Plan Part-08</t>
  </si>
  <si>
    <t>Terminal Basement Floor Access Control System Plan Part-09</t>
  </si>
  <si>
    <t>Terminal Basement Floor Access Control System Plan Part-10</t>
  </si>
  <si>
    <t>Terminal Basement Floor Access Control System Plan Part-11</t>
  </si>
  <si>
    <t>Terminal Basement Floor Access Control System Plan Part-12</t>
  </si>
  <si>
    <t>Ground Floor Access Control Overall System Plan (Arrival Level)</t>
  </si>
  <si>
    <t>Ground Floor Access Control System Plan Part-01</t>
  </si>
  <si>
    <t>Ground Floor Access Control System Plan Part-02</t>
  </si>
  <si>
    <t>Ground Floor Access Control System Plan Part-03</t>
  </si>
  <si>
    <t>Ground Floor Access Control System Plan Part-04</t>
  </si>
  <si>
    <t>Ground Floor Access Control System Plan Part-05</t>
  </si>
  <si>
    <t>Ground Floor Access Control System Plan Part-06</t>
  </si>
  <si>
    <t>Ground Floor Access Control System Plan Part-07</t>
  </si>
  <si>
    <t>Ground Floor Access Control System Plan Part-08</t>
  </si>
  <si>
    <t>Ground Floor Access Control System Plan Part-09</t>
  </si>
  <si>
    <t>Ground Floor Access Control System Plan Part-10</t>
  </si>
  <si>
    <t>Ground Floor Access Control System Plan Part-11</t>
  </si>
  <si>
    <t>Ground Floor Access Control System Plan Part-12</t>
  </si>
  <si>
    <t>Ground Floor Access Control System Plan Part-13</t>
  </si>
  <si>
    <t>Ground Floor Access Control System Plan Part-14</t>
  </si>
  <si>
    <t>Ground Floor Access Control System Plan Part-15</t>
  </si>
  <si>
    <t>First Floor Access Control Overall System Plan(Departure Level)</t>
  </si>
  <si>
    <t>First Floor Access Control System Plan Part-01</t>
  </si>
  <si>
    <t>First Floor Access Control System Plan Part-02</t>
  </si>
  <si>
    <t>First Floor Access Control System Plan Part-03</t>
  </si>
  <si>
    <t>First Floor Access Control System Plan Part-04</t>
  </si>
  <si>
    <t>First Floor Access Control System Plan Part-05</t>
  </si>
  <si>
    <t>First Floor Access Control System Plan Part-06</t>
  </si>
  <si>
    <t>First Floor Access Control System Plan Part-07</t>
  </si>
  <si>
    <t>First Floor Access Control System Plan Part-08</t>
  </si>
  <si>
    <t>First Floor Access Control System Plan Part-09</t>
  </si>
  <si>
    <t>First Floor Access Control System Plan Part-10</t>
  </si>
  <si>
    <t>First Floor Access Control System Plan Part-11</t>
  </si>
  <si>
    <t>First Floor Access Control System Plan Part-12</t>
  </si>
  <si>
    <t>First Floor Access Control System Plan Part-13</t>
  </si>
  <si>
    <t>First Floor Access Control System Plan Part-14</t>
  </si>
  <si>
    <t>First Floor Access Control System Plan Part-15</t>
  </si>
  <si>
    <t>Mezzanine Floor Access Control Overall System Plan</t>
  </si>
  <si>
    <t>Mezzanine Floor Access Control System Plan Part-02</t>
  </si>
  <si>
    <t>Mezzanine Floor Access Control System Plan Part-03</t>
  </si>
  <si>
    <t>Mezzanine Floor Access Control System Plan Part-06</t>
  </si>
  <si>
    <t>Mezzanine Floor Access Control System Plan Part-07</t>
  </si>
  <si>
    <t>Mezzanine Floor Access Control System Plan Part-10</t>
  </si>
  <si>
    <t>Mezzanine Floor Access Control System Plan Part-11</t>
  </si>
  <si>
    <t>Terminal Basement Floor Video Survelliance Overall System Plan</t>
  </si>
  <si>
    <t>Terminal Basement Floor Video Survelliance System Plan Part-01</t>
  </si>
  <si>
    <t>Terminal Basement Floor Video Survelliance System Plan Part-02</t>
  </si>
  <si>
    <t>Terminal Basement Floor Video Survelliance System Plan Part-03</t>
  </si>
  <si>
    <t>Terminal Basement Floor Video Survelliance System Plan Part-04</t>
  </si>
  <si>
    <t>Terminal Basement Floor Video Survelliance System Plan Part-05</t>
  </si>
  <si>
    <t>Terminal Basement Floor Video Survelliance System Plan Part-06</t>
  </si>
  <si>
    <t>Terminal Basement Floor Video Survelliance System Plan Part-07</t>
  </si>
  <si>
    <t>Terminal Basement Floor Video Survelliance System Plan Part-08</t>
  </si>
  <si>
    <t>Terminal Basement Floor Video Survelliance System Plan Part-09</t>
  </si>
  <si>
    <t>Terminal Basement Floor Video Survelliance System Plan Part-10</t>
  </si>
  <si>
    <t>Terminal Basement Floor Video Survelliance System Plan Part-11</t>
  </si>
  <si>
    <t>Terminal Basement Floor Video Survelliance System Plan Part-12</t>
  </si>
  <si>
    <t>Ground Floor Video Survelliance Overall System Plan (Arrival Level)</t>
  </si>
  <si>
    <t>Ground Floor Video Survelliance System Plan Part-01</t>
  </si>
  <si>
    <t>Ground Floor Video Survelliance System Plan Part-02</t>
  </si>
  <si>
    <t>Ground Floor Video Survelliance System Plan Part-03</t>
  </si>
  <si>
    <t>Ground Floor Video Survelliance System Plan Part-04</t>
  </si>
  <si>
    <t>Ground Floor Video Survelliance System Plan Part-05</t>
  </si>
  <si>
    <t>Ground Floor Video Survelliance System Plan Part-06</t>
  </si>
  <si>
    <t>Ground Floor Video Survelliance System Plan Part-07</t>
  </si>
  <si>
    <t>Ground Floor Video Survelliance System Plan Part-08</t>
  </si>
  <si>
    <t>Ground Floor Video Survelliance System Plan Part-09</t>
  </si>
  <si>
    <t>Ground Floor Video Survelliance System Plan Part-10</t>
  </si>
  <si>
    <t>Ground Floor Video Survelliance System Plan Part-11</t>
  </si>
  <si>
    <t>Ground Floor Video Survelliance System Plan Part-12</t>
  </si>
  <si>
    <t>Ground Floor Video Survelliance System Plan Part-13</t>
  </si>
  <si>
    <t>Ground Floor Video Survelliance System Plan Part-14</t>
  </si>
  <si>
    <t>Ground Floor Video Survelliance System Plan Part-15</t>
  </si>
  <si>
    <t>Local Area Video Survelliance System Plan</t>
  </si>
  <si>
    <t>First Floor Video Survelliance Overall System Plan (Departure Level)</t>
  </si>
  <si>
    <t>First Floor Video Survelliance System Plan Part-01</t>
  </si>
  <si>
    <t>First Floor Video Survelliance System Plan Part-02</t>
  </si>
  <si>
    <t>First Floor Video Survelliance System Plan Part-03</t>
  </si>
  <si>
    <t>First Floor Video Survelliance System Plan Part-04</t>
  </si>
  <si>
    <t>First Floor Video Survelliance System Plan Part-05</t>
  </si>
  <si>
    <t>First Floor Video Survelliance System Plan Part-06</t>
  </si>
  <si>
    <t>First Floor Video Survelliance System Plan Part-07</t>
  </si>
  <si>
    <t>First Floor Video Survelliance System Plan Part-08</t>
  </si>
  <si>
    <t>First Floor Video Survelliance System Plan Part-09</t>
  </si>
  <si>
    <t>First Floor Video Survelliance System Plan Part-10</t>
  </si>
  <si>
    <t>First Floor Video Survelliance System Plan Part-11</t>
  </si>
  <si>
    <t>First Floor Video Survelliance System Plan Part-12</t>
  </si>
  <si>
    <t>First Floor Video Survelliance System Plan Part-13</t>
  </si>
  <si>
    <t>First Floor Video Survelliance System Plan Part-14</t>
  </si>
  <si>
    <t>First Floor Video Survelliance System Plan Part-15</t>
  </si>
  <si>
    <t>Mezzanine Floor Video Survelliance Overall System Plan</t>
  </si>
  <si>
    <t>Mezzanine Floor Video Survelliance System Plan Part-02</t>
  </si>
  <si>
    <t>Mezzanine Floor Video Survelliance System Plan Part-03</t>
  </si>
  <si>
    <t>Mezzanine Floor Video Survelliance System Plan Part-06</t>
  </si>
  <si>
    <t>Mezzanine Floor Video Survelliance System Plan Part-07</t>
  </si>
  <si>
    <t>Mezzanine Floor Video Survelliance System Plan Part-10</t>
  </si>
  <si>
    <t>Mezzanine Floor Video Survelliance System Plan Part-11</t>
  </si>
  <si>
    <t>Mezzanine Floor Video Survelliance System Plan Part-12</t>
  </si>
  <si>
    <t>Mezzanine Floor Video Survelliance System Plan Part-13</t>
  </si>
  <si>
    <t>Mezzanine Floor Video Survelliance System Plan Part-15</t>
  </si>
  <si>
    <t>Terminal Basement Wireless Lan Communication Overall System Plan</t>
  </si>
  <si>
    <t>Terminal Basement Wireless Lan Communication System Plan Part-01</t>
  </si>
  <si>
    <t>Terminal Basement Wireless Lan Communication System Plan Part-02</t>
  </si>
  <si>
    <t>Terminal Basement Wireless Lan Communication System Plan Part-03</t>
  </si>
  <si>
    <t>Terminal Basement Wireless Lan Communication System Plan Part-06</t>
  </si>
  <si>
    <t>Terminal Basement Wireless Lan Communication System Plan Part-07</t>
  </si>
  <si>
    <t>Terminal Basement Wireless Lan Communication System Plan Part-09</t>
  </si>
  <si>
    <t>Terminal Basement Wireless Lan Communication System Plan Part-10</t>
  </si>
  <si>
    <t>Terminal Basement Wireless Lan Communication System Plan Part-11</t>
  </si>
  <si>
    <t>Terminal Basement Wireless Lan Communication System Plan Part-12</t>
  </si>
  <si>
    <t>Ground Floor Wireless Lan Communication Overall System Plan (Arrival Level)</t>
  </si>
  <si>
    <t>Ground Floor Wireless Lan Communication System Plan Part-01</t>
  </si>
  <si>
    <t>Ground Floor Wireless Lan Communication System Plan Part-02</t>
  </si>
  <si>
    <t>Ground Floor Wireless Lan Communication System Plan Part-03</t>
  </si>
  <si>
    <t>Ground Floor Wireless Lan Communication System Plan Part-04</t>
  </si>
  <si>
    <t>Ground Floor Wireless Lan Communication System Plan Part-06</t>
  </si>
  <si>
    <t>Ground Floor Wireless Lan Communication System Plan Part-07</t>
  </si>
  <si>
    <t>Ground Floor Wireless Lan Communication System Plan Part-08</t>
  </si>
  <si>
    <t>Ground Floor Wireless Lan Communication System Plan Part-09</t>
  </si>
  <si>
    <t>Ground Floor Wireless Lan Communication System Plan Part-10</t>
  </si>
  <si>
    <t>Ground Floor Wireless Lan Communication System Plan Part-11</t>
  </si>
  <si>
    <t>Ground Floor Wireless Lan Communication System Plan Part-13</t>
  </si>
  <si>
    <t>Ground Floor Wireless Lan Communication System Plan Part-14</t>
  </si>
  <si>
    <t>Ground Floor Wireless Lan Communication System Plan Part-15</t>
  </si>
  <si>
    <t>Locker Area Wireless Lan Communication System  Plan</t>
  </si>
  <si>
    <t>First Floor Wireless Lan Communication Overall System Plan (Departure Level)</t>
  </si>
  <si>
    <t>First Floor Wireless Lan Communication System  Plan Part-01</t>
  </si>
  <si>
    <t>First Floor Wireless Lan Communication System  Plan Part-02</t>
  </si>
  <si>
    <t>First Floor Wireless Lan Communication System  Plan Part-03</t>
  </si>
  <si>
    <t>First Floor Wireless Lan Communication System  Plan Part-04</t>
  </si>
  <si>
    <t>First Floor Wireless Lan Communication System  Plan Part-05</t>
  </si>
  <si>
    <t>First Floor Wireless Lan Communication System  Plan Part-06</t>
  </si>
  <si>
    <t>First Floor Wireless Lan Communication System  Plan Part-07</t>
  </si>
  <si>
    <t>First Floor Wireless Lan Communication System  Plan Part-08</t>
  </si>
  <si>
    <t>First Floor Wireless Lan Communication System  Plan Part-09</t>
  </si>
  <si>
    <t>First Floor Wireless Lan Communication System  Plan Part-10</t>
  </si>
  <si>
    <t>First Floor Wireless Lan Communication System  Plan Part-11</t>
  </si>
  <si>
    <t>First Floor Wireless Lan Communication System  Plan Part-12</t>
  </si>
  <si>
    <t>First Floor Wireless Lan Communication System  Plan Part-13</t>
  </si>
  <si>
    <t>First Floor Wireless Lan Communication System  Plan Part-14</t>
  </si>
  <si>
    <t>First Floor Wireless Lan Communication System  Plan Part-15</t>
  </si>
  <si>
    <t>Mezzanine Floor Wireless Lan Communication Overall System Plan</t>
  </si>
  <si>
    <t>Mezzanine Floor Wireless Lan Communication System Plan Part-06</t>
  </si>
  <si>
    <t>Mezzanine Floor Wireless Lan Communication System Plan Part-07</t>
  </si>
  <si>
    <t>Terminal Basement Data Network Overall System Plan</t>
  </si>
  <si>
    <t>ATLS-004-SD-ICT-00017-R00</t>
  </si>
  <si>
    <t>Terminal Basement Data Network System Plan Part-01</t>
  </si>
  <si>
    <t>Terminal Basement Data Network System Plan Part-02</t>
  </si>
  <si>
    <t>Terminal Basement Data Network System Plan Part-03</t>
  </si>
  <si>
    <t>Terminal Basement Data Network System Plan Part-04</t>
  </si>
  <si>
    <t>Terminal Basement Data Network System Plan Part-05</t>
  </si>
  <si>
    <t>Terminal Basement Data Network System Plan Part-06</t>
  </si>
  <si>
    <t>Terminal Basement Data Network System Plan Part-07</t>
  </si>
  <si>
    <t>Terminal Basement Data Network System Plan Part-08</t>
  </si>
  <si>
    <t>Terminal Basement Data Network System Plan Part-09</t>
  </si>
  <si>
    <t>Terminal Basement Data Network System Plan Part-10</t>
  </si>
  <si>
    <t>Terminal Basement Data Network System Plan Part-11</t>
  </si>
  <si>
    <t>Terminal Basement Data Network System Plan Part-12</t>
  </si>
  <si>
    <t>Ground Floor Data Network Overall System Plan (Arrival Level)</t>
  </si>
  <si>
    <t>Ground Floor Data Network System Plan Part-01</t>
  </si>
  <si>
    <t>Ground Floor Data Network System Plan Part-02</t>
  </si>
  <si>
    <t>Ground Floor Data Network System Plan Part-03</t>
  </si>
  <si>
    <t>Ground Floor Data Network System Plan Part-04</t>
  </si>
  <si>
    <t>Ground Floor Data Network System Plan Part-05</t>
  </si>
  <si>
    <t>Ground Floor Data Network System Plan Part-06</t>
  </si>
  <si>
    <t>Ground Floor Data Network System Plan Part-07</t>
  </si>
  <si>
    <t>Ground Floor Data Network System Plan Part-08</t>
  </si>
  <si>
    <t>Ground Floor Data Network System Plan Part-09</t>
  </si>
  <si>
    <t>Ground Floor Data Network System Plan Part-10</t>
  </si>
  <si>
    <t>Ground Floor Data Network System Plan Part-11</t>
  </si>
  <si>
    <t>Ground Floor Data Network System Plan Part-12</t>
  </si>
  <si>
    <t>Ground Floor Data Network System Plan Part-13</t>
  </si>
  <si>
    <t>Ground Floor Data Network System Plan Part-14</t>
  </si>
  <si>
    <t>Ground Floor Data Network System Plan Part-15</t>
  </si>
  <si>
    <t>Locker Area Data Network System Plan</t>
  </si>
  <si>
    <t>First Floor Data Network Overall System Plan (Departure Level)</t>
  </si>
  <si>
    <t>First Floor Data Network System Plan Part-01</t>
  </si>
  <si>
    <t>First Floor Data Network System Plan Part-02</t>
  </si>
  <si>
    <t>First Floor Data Network System Plan Part-03</t>
  </si>
  <si>
    <t>First Floor Data Network System Plan Part-04</t>
  </si>
  <si>
    <t>First Floor Data Network System Plan Part-05</t>
  </si>
  <si>
    <t>First Floor Data Network System Plan Part-06</t>
  </si>
  <si>
    <t>First Floor Data Network System Plan Part-07</t>
  </si>
  <si>
    <t>First Floor Data Network System Plan Part-08</t>
  </si>
  <si>
    <t>First Floor Data Network System Plan Part-09</t>
  </si>
  <si>
    <t>First Floor Data Network System Plan Part-10</t>
  </si>
  <si>
    <t>First Floor Data Network System Plan Part-11</t>
  </si>
  <si>
    <t>First Floor Data Network System Plan Part-12</t>
  </si>
  <si>
    <t>First Floor Data Network System Plan Part-13</t>
  </si>
  <si>
    <t>First Floor Data Network System Plan Part-14</t>
  </si>
  <si>
    <t>First Floor Data Network System Plan Part-15</t>
  </si>
  <si>
    <t>Mezzanine Floor Data Network Overall System Plan</t>
  </si>
  <si>
    <t>Mezzanine Floor Data Network System Plan Part-02</t>
  </si>
  <si>
    <t>Mezzanine Floor Data Network System Plan Part-03</t>
  </si>
  <si>
    <t>Mezzanine Floor Data Network System Plan Part-06</t>
  </si>
  <si>
    <t>Mezzanine Floor Data Network System Plan Part-07</t>
  </si>
  <si>
    <t>SIGNAGE SYSTEM</t>
  </si>
  <si>
    <t>SIG</t>
  </si>
  <si>
    <t>Ground Floor Digital Signage Overall Layout Plan</t>
  </si>
  <si>
    <t>Ground Floor Digital Signage Layout Plan Part-01</t>
  </si>
  <si>
    <t>Ground Floor Digital Signage Layout Plan Part-02</t>
  </si>
  <si>
    <t>Ground Floor Digital Signage Layout Plan Part-03</t>
  </si>
  <si>
    <t>Ground Floor Digital Signage Layout Plan Part-04</t>
  </si>
  <si>
    <t>Ground Floor Digital Signage Layout Plan Part-05</t>
  </si>
  <si>
    <t>Ground Floor Digital Signage Layout Plan Part-06</t>
  </si>
  <si>
    <t>Ground Floor Digital Signage Layout Plan Part-07</t>
  </si>
  <si>
    <t>Ground Floor Digital Signage Layout Plan Part-08</t>
  </si>
  <si>
    <t>Ground Floor Digital Signage Layout Plan Part-09</t>
  </si>
  <si>
    <t>Ground Floor Digital Signage Layout Plan Part-10</t>
  </si>
  <si>
    <t>Ground Floor Digital Signage Layout Plan Part-11</t>
  </si>
  <si>
    <t>Ground Floor Digital Signage Layout Plan Part-12</t>
  </si>
  <si>
    <t>Ground Floor Digital Signage Layout Plan Part-13</t>
  </si>
  <si>
    <t>Ground Floor Digital Signage Layout Plan Part-14</t>
  </si>
  <si>
    <t>Ground Floor Digital Signage Layout Plan Part-15</t>
  </si>
  <si>
    <t>First Floor Digital Signage Overall Layout Plan</t>
  </si>
  <si>
    <t>First Floor Digital Signage Layout Plan Part-04</t>
  </si>
  <si>
    <t>First Floor Digital Signage Layout Plan Part-05</t>
  </si>
  <si>
    <t>First Floor Digital Signage Layout Plan Part-06</t>
  </si>
  <si>
    <t>Firstfloor Digital Signage Layout Plan Part-07</t>
  </si>
  <si>
    <t>First Floor Digital Signage Layout Plan Part-08</t>
  </si>
  <si>
    <t>Firstfloor Digital Signage Layout Plan Part-09</t>
  </si>
  <si>
    <t>First Floor Digital Signage Layout Plan Part-10</t>
  </si>
  <si>
    <t>First Floor Digital Signage Layout Plan Part-11</t>
  </si>
  <si>
    <t>First Floor Digital Signage Layout Plan Part-12</t>
  </si>
  <si>
    <t>First Floor Digital Signage Layout Plan Part-13</t>
  </si>
  <si>
    <t>First Floor Digital Signage Layout Plan Part-14</t>
  </si>
  <si>
    <t>First Floor Digital Signage Layout Plan Part-15</t>
  </si>
  <si>
    <t>SITE TELECOMMUNICATION SYSTEM</t>
  </si>
  <si>
    <t>B0X</t>
  </si>
  <si>
    <t>STL</t>
  </si>
  <si>
    <t>Master Site Plan Telecommunication Works</t>
  </si>
  <si>
    <t>Partial Site Telecommunication Plan (Part1)</t>
  </si>
  <si>
    <t>Partial Site Telecommunication Plan (Part2)</t>
  </si>
  <si>
    <t>Partial Site Telecommunication Plan (Part3)</t>
  </si>
  <si>
    <t>Partial Site Telecommunication Plan (Part4)</t>
  </si>
  <si>
    <t>Partial Site Telecommunication Plan (Part5)</t>
  </si>
  <si>
    <t>Partial Site Telecommunication Plan (Part6)</t>
  </si>
  <si>
    <t>Partial Site Telecommunication Plan (Part7)</t>
  </si>
  <si>
    <t>Partial Site Telecommunication Plan (Part8)</t>
  </si>
  <si>
    <t>Partial Site Telecommunication Plan (Part9)</t>
  </si>
  <si>
    <t>Partial Site Telecommunication Plan (Part10)</t>
  </si>
  <si>
    <t>Partial Site Telecommunication Plan (Part11)</t>
  </si>
  <si>
    <t>Partial Site Telecommunication Plan (Part12)</t>
  </si>
  <si>
    <t>Partial Site Telecommunication Plan (Part13)</t>
  </si>
  <si>
    <t>Partial Site Telecommunication Plan (Part14)</t>
  </si>
  <si>
    <t>Partial Site Telecommunication Plan (Part15)</t>
  </si>
  <si>
    <t>Partial Site Telecommunication Plan (Part16)</t>
  </si>
  <si>
    <t>Partial Site Telecommunication Plan (Part17)</t>
  </si>
  <si>
    <t>Partial Site Telecommunication Plan (Part18)</t>
  </si>
  <si>
    <t>Partial Site Telecommunication Plan (Part19)</t>
  </si>
  <si>
    <t>Partial Site Telecommunication Plan (Part20)</t>
  </si>
  <si>
    <t>Partial Site Telecommunication Plan (Part21)</t>
  </si>
  <si>
    <t>Partial Site Telecommunication Plan (Part22)</t>
  </si>
  <si>
    <t>Partial Site Telecommunication Plan (Part23)</t>
  </si>
  <si>
    <t>Partial Site Telecommunication Plan (Part24)</t>
  </si>
  <si>
    <t>Partial Site Telecommunication Plan (Part25)</t>
  </si>
  <si>
    <t>Partial Site Telecommunication Plan (Part26)</t>
  </si>
  <si>
    <t>Partial Site Telecommunication Plan (Part27)</t>
  </si>
  <si>
    <t>Partial Site Telecommunication Plan (Part28)</t>
  </si>
  <si>
    <t>Partial Site Telecommunication Plan (Part29)</t>
  </si>
  <si>
    <t>Partial Site Telecommunication Plan (Part30)</t>
  </si>
  <si>
    <t>Partial Site Telecommunication Plan (Part31)</t>
  </si>
  <si>
    <t>Site Plan Telecommunication Works ( For Departure Level )</t>
  </si>
  <si>
    <t>Site Plan Telecommunication Works ( For Departure Level ) Part 01</t>
  </si>
  <si>
    <t>Site Plan Telecommunication Works ( For Departure Level ) Part 02</t>
  </si>
  <si>
    <t>Site Plan Telecommunication Works ( For Departure Level ) Part 03</t>
  </si>
  <si>
    <t>Site Plan Telecommunication Works ( For Departure Level ) Part 04</t>
  </si>
  <si>
    <t>IPTV SYSTEM</t>
  </si>
  <si>
    <t>IPT</t>
  </si>
  <si>
    <t>Ground Floor Iptv System Overall Plan (Arrival Level)</t>
  </si>
  <si>
    <t>ATLS-004-SD-ICT-00032-R00</t>
  </si>
  <si>
    <t>Ground Floor Iptv System Plan (Arrival Level) Part 01</t>
  </si>
  <si>
    <t>Ground Floor Iptv System Plan (Arrival Level) Part 02</t>
  </si>
  <si>
    <t>Ground Floor Iptv System Plan (Arrival Level) Part 03</t>
  </si>
  <si>
    <t>Ground Floor Iptv System Plan (Arrival Level) Part 04</t>
  </si>
  <si>
    <t>Ground Floor Iptv System Plan (Arrival Level) Part 05</t>
  </si>
  <si>
    <t>Ground Floor Iptv System Plan (Arrival Level) Part 06</t>
  </si>
  <si>
    <t>Ground Floor Iptv System Plan (Arrival Level) Part 07</t>
  </si>
  <si>
    <t>Ground Floor Iptv System Plan (Arrival Level) Part 08</t>
  </si>
  <si>
    <t>Ground Floor Iptv System Plan (Arrival Level) Part 09</t>
  </si>
  <si>
    <t>Ground Floor Iptv System Plan (Arrival Level) Part 10</t>
  </si>
  <si>
    <t>Ground Floor Iptv System Plan (Arrival Level) Part 11</t>
  </si>
  <si>
    <t>Ground Floor Iptv System Plan (Arrival Level) Part 12</t>
  </si>
  <si>
    <t>Ground Floor Iptv System Plan (Arrival Level) Part 13</t>
  </si>
  <si>
    <t>Ground Floor Iptv System Plan (Arrival Level) Part 14</t>
  </si>
  <si>
    <t>Ground Floor Iptv System Plan (Arrival Level) Part 15</t>
  </si>
  <si>
    <t>First Floor Iptv System Overall Plan (Departure Level)</t>
  </si>
  <si>
    <t>ATLS-004-SD-ICT-00031-R00</t>
  </si>
  <si>
    <t>First Floor Iptv System Plan (Departure Level) Part 01</t>
  </si>
  <si>
    <t>First Floor Iptv System Plan (Departure Level) Part 02</t>
  </si>
  <si>
    <t>First Floor Iptv System Plan (Departure Level) Part 03</t>
  </si>
  <si>
    <t>First Floor Iptv System Plan (Departure Level) Part 04</t>
  </si>
  <si>
    <t>First Floor Iptv System Plan (Departure Level) Part 05</t>
  </si>
  <si>
    <t>First Floor Iptv System Plan (Departure Level) Part 06</t>
  </si>
  <si>
    <t>First Floor Iptv System Plan (Departure Level) Part 07</t>
  </si>
  <si>
    <t>First Floor Iptv System Plan (Departure Level) Part 08</t>
  </si>
  <si>
    <t>First Floor Iptv System Plan (Departure Level) Part 09</t>
  </si>
  <si>
    <t>First Floor Iptv System Plan (Departure Level) Part 10</t>
  </si>
  <si>
    <t>First Floor Iptv System Plan (Departure Level) Part 11</t>
  </si>
  <si>
    <t>First Floor Iptv System Plan (Departure Level) Part 12</t>
  </si>
  <si>
    <t>First Floor Iptv System Plan (Departure Level) Part 13</t>
  </si>
  <si>
    <t>First Floor Iptv System Plan (Departure Level) Part 14</t>
  </si>
  <si>
    <t>First Floor Iptv System Plan (Departure Level) Part 15</t>
  </si>
  <si>
    <t>Mezzanine Floor Iptv System Overall Plan</t>
  </si>
  <si>
    <t>ATLS-004-SD-ICT-00034-R00</t>
  </si>
  <si>
    <t>Mezzanine Floor Iptv System Plan Part 01</t>
  </si>
  <si>
    <t>Mezzanine Floor Iptv System Plan Part 02</t>
  </si>
  <si>
    <t>Mezzanine Floor Iptv System Plan Part 03</t>
  </si>
  <si>
    <t>Mezzanine Floor Iptv System Plan Part 04</t>
  </si>
  <si>
    <t>Mezzanine Floor Iptv System Plan Part 05</t>
  </si>
  <si>
    <t>Mezzanine Floor Iptv System Plan Part 06</t>
  </si>
  <si>
    <t>Mezzanine Floor Iptv System Plan Part 07</t>
  </si>
  <si>
    <t>Mezzanine Floor Iptv System Plan Part 08</t>
  </si>
  <si>
    <t>Mezzanine Floor Iptv System Plan Part 09</t>
  </si>
  <si>
    <t>Mezzanine Floor Iptv System Plan Part 10</t>
  </si>
  <si>
    <t>Mezzanine Floor Iptv System Plan Part 11</t>
  </si>
  <si>
    <t>Mezzanine Floor Iptv System Plan Part 12</t>
  </si>
  <si>
    <t>Mezzanine Floor Iptv System Plan Part 13</t>
  </si>
  <si>
    <t>Mezzanine Floor Iptv System Plan Part 14</t>
  </si>
  <si>
    <t>Mezzanine Floor Iptv System Plan Part 15</t>
  </si>
  <si>
    <t>Ground Floor Iptv System Overall Plan</t>
  </si>
  <si>
    <t>ATLS-004-SD-ICT-00033-R00</t>
  </si>
  <si>
    <t>Ground Floor Iptv System Plan Part 01</t>
  </si>
  <si>
    <t>Ground Floor Iptv System Plan Part 02</t>
  </si>
  <si>
    <t>Ground Floor Iptv System Plan Part 03</t>
  </si>
  <si>
    <t>First Floor Iptv System Overall Plan</t>
  </si>
  <si>
    <t>First Floor Iptv System Plan Part 01</t>
  </si>
  <si>
    <t>Ground Floor Iptv System Plan</t>
  </si>
  <si>
    <t>SECURITY SYSTEM ACS AND CCTV SCHEDULES</t>
  </si>
  <si>
    <t>SCH</t>
  </si>
  <si>
    <t>TYPICAL DRAWINGS</t>
  </si>
  <si>
    <t>TYP</t>
  </si>
  <si>
    <t>ACCESS CONTROL AC1 SINGLE DOOR INSTALLATION DETAIL</t>
  </si>
  <si>
    <t>ATLS-004-SD-ICT-00024-R00</t>
  </si>
  <si>
    <t>ACCESS CONTROL AC2 DOUBLE DOOR INSTALLATION DETAIL</t>
  </si>
  <si>
    <t>ACCESS CONTROL AC3 SINGLE DOOR INSTALLATION DETAIL</t>
  </si>
  <si>
    <t>ACCESS CONTROL AC4 DOUBLE DOOR INSTALLATION DETAIL</t>
  </si>
  <si>
    <t>ACCESS CONTROL AC5 SINGLE DOOR INSTALLATION DETAIL</t>
  </si>
  <si>
    <t>ACCESS CONTROL AC6 SINGLE DOOR INSTALLATION DETAIL</t>
  </si>
  <si>
    <t>ACCESS CONTROL AC7 DOUBLE DOOR INSTALLATION DETAIL</t>
  </si>
  <si>
    <t>ACCESS CONTROL AC8 SLIDING DOOR INSTALLATION DETAIL</t>
  </si>
  <si>
    <t>ACCESS CONTROL AC9 SINGLE DOOR INSTALLATION DETAIL</t>
  </si>
  <si>
    <t>ACCESS CONTROL AC10 DOUBLE DOOR INSTALLATION DETAIL</t>
  </si>
  <si>
    <t>ACCESS CONTROL AC11 SINGLE DOOR INSTALLATION DETAIL</t>
  </si>
  <si>
    <t>ACCESS CONTROL AC12 SHUTTER INSTALLATION DETAIL</t>
  </si>
  <si>
    <t>ACCESS CONTROL AC13 ELEVATOR INSTALLATION DETAIL</t>
  </si>
  <si>
    <t>ACCESS CONTROL SYSTEM SINGLE LINE DIAGRAM FOR BUILDING 05</t>
  </si>
  <si>
    <t>16</t>
  </si>
  <si>
    <t>17</t>
  </si>
  <si>
    <t>INSTALLATION DETAIL FOR IPTV</t>
  </si>
  <si>
    <t>18</t>
  </si>
  <si>
    <t>INSTALLATION DETAIL FOR MASTER CLOCK</t>
  </si>
  <si>
    <t>19</t>
  </si>
  <si>
    <t>ICT RM -B0001BS-047-SCR ROOM DETAILS AND RACK LAYOUT</t>
  </si>
  <si>
    <t>20</t>
  </si>
  <si>
    <t>MMR -B0001BS-025-SCR ROOM DETAILS AND RACK LAYOUT</t>
  </si>
  <si>
    <t>ICT RM -B0001BS-058-SCR ROOM DETAILS AND RACK LAYOUT</t>
  </si>
  <si>
    <t>22</t>
  </si>
  <si>
    <t>ICT RM / SERVIES CORRIDOR -B0001BS-105/155-SCR ROOM DETAILS AND RACK LAYOUT</t>
  </si>
  <si>
    <t>23</t>
  </si>
  <si>
    <t>MMR -B0001BS-110-SCR ROOM DETAILS AND RACK LAYOUT</t>
  </si>
  <si>
    <t>24</t>
  </si>
  <si>
    <t>MTR-B0001BS-140-SCR ROOM DETAILS AND RACK LAYOUT</t>
  </si>
  <si>
    <t>ICT RM -B0001BS-116-SCR ROOM DETAILS AND RACK LAYOUT</t>
  </si>
  <si>
    <t>26</t>
  </si>
  <si>
    <t>ICT RM-B0001GR-190-SCR ROOM DETAILS AND RACK LAYOUT</t>
  </si>
  <si>
    <t>DAS/TETRA RM-B0001GR-450-SCR ROOM DETAILS AND RACK LAYOUT</t>
  </si>
  <si>
    <t>ICT RM-B0001GR-172-SCR ROOM DETAILS AND RACK LAYOUT</t>
  </si>
  <si>
    <t>29</t>
  </si>
  <si>
    <t>SERVER RM -B0001GR-361-SCR ROOM DETAILS AND RACK LAYOUT</t>
  </si>
  <si>
    <t>30</t>
  </si>
  <si>
    <t>ICT RM -B0001GR-363-SCR ROOM DETAILS AND RACK LAYOUT</t>
  </si>
  <si>
    <t>31</t>
  </si>
  <si>
    <t>ICT RM -B0001GR-353-SCR ROOM DETAILS AND RACK LAYOUT</t>
  </si>
  <si>
    <t>32</t>
  </si>
  <si>
    <t>SERVER RM -B0001GR-218-SCR ROOM DETAILS AND RACK LAYOUT</t>
  </si>
  <si>
    <t>33</t>
  </si>
  <si>
    <t>ICT RM-B0001GR-216-SCR ROOM DETAILS AND RACK LAYOUT</t>
  </si>
  <si>
    <t>34</t>
  </si>
  <si>
    <t>ICT RM-B0001GR-136-SCR ROOM DETAILS AND RACK LAYOUT</t>
  </si>
  <si>
    <t>35</t>
  </si>
  <si>
    <t>ICT RM-B0001GR-155-SCR ROOM DETAILS AND RACK LAYOUT</t>
  </si>
  <si>
    <t>36</t>
  </si>
  <si>
    <t>ICT RM-B0001GR-097-SCR ROOM DETAILS AND RACK LAYOUT</t>
  </si>
  <si>
    <t>37</t>
  </si>
  <si>
    <t>ICT RM-B0001GR-028-SCR ROOM DETAILS AND RACK LAYOUT</t>
  </si>
  <si>
    <t>38</t>
  </si>
  <si>
    <t>ICT RM-B0001GR-014-SCR ROOM DETAILS AND RACK LAYOUT</t>
  </si>
  <si>
    <t>39</t>
  </si>
  <si>
    <t>ELEC RM-B0001GR-233-SCR ROOM DETAILS AND RACK LAYOUT</t>
  </si>
  <si>
    <t>40</t>
  </si>
  <si>
    <t>ICT RM -B0001GR-295-SCR ROOM DETAILS AND RACK LAYOUT</t>
  </si>
  <si>
    <t>41</t>
  </si>
  <si>
    <t>ICT RM-B0001 01-262-264-SCR ROOM DETAILS AND RACK LAYOUT</t>
  </si>
  <si>
    <t>42</t>
  </si>
  <si>
    <t>ICT RM-B0001 01-106-SCR ROOM DETAILS AND RACK LAYOUT</t>
  </si>
  <si>
    <t>43</t>
  </si>
  <si>
    <t>ICT RM-B0001 01-205-SCR ROOM DETAILS AND RACK LAYOUT</t>
  </si>
  <si>
    <t>44</t>
  </si>
  <si>
    <t>ICT RM-B0001 01-286-SCR ROOM DETAILS AND RACK LAYOUT</t>
  </si>
  <si>
    <t>45</t>
  </si>
  <si>
    <t>ICT RM-B0001 01-130-SCR ROOM DETAILS AND RACK LAYOUT</t>
  </si>
  <si>
    <t>46</t>
  </si>
  <si>
    <t>ICT RM-B000 1MZ-009-SCR ROOM DETAILS AND RACK LAYOUT</t>
  </si>
  <si>
    <t>47</t>
  </si>
  <si>
    <t>ICT RM-B000 1MZ-049-SCR ROOM DETAILS AND RACK LAYOUT</t>
  </si>
  <si>
    <t>48</t>
  </si>
  <si>
    <t>ICT RM-B000 1MZ-100-SCR ROOM DETAILS AND RACK LAYOUT</t>
  </si>
  <si>
    <t>49</t>
  </si>
  <si>
    <t>ICT RM-B000 1MZ-123-SCR ROOM DETAILS AND RACK LAYOUT</t>
  </si>
  <si>
    <t>50</t>
  </si>
  <si>
    <t>LC CLOSET -B0002-GR-108-SCR ROOM DETAILS AND RACK LAYOUT</t>
  </si>
  <si>
    <t>51</t>
  </si>
  <si>
    <t>ICT RM-B0002-GR-030-SCR ROOM DETAILS AND RACK LAYOUT</t>
  </si>
  <si>
    <t>52</t>
  </si>
  <si>
    <t>TELECOM RM-B0002-GR-025-SCR ROOM DETAILS AND RACK LAYOUT</t>
  </si>
  <si>
    <t>53</t>
  </si>
  <si>
    <t>ICT RM-B0002-01-021-SCR ROOM DETAILS AND RACK LAYOUT</t>
  </si>
  <si>
    <t>54</t>
  </si>
  <si>
    <t>LC ROOM-B0002-01-002-SCR ROOM DETAILS AND RACK LAYOUT</t>
  </si>
  <si>
    <t>55</t>
  </si>
  <si>
    <t>LC ROOM-B0003 BS-007-SCR ROOM DETAILS AND RACK LAYOUT</t>
  </si>
  <si>
    <t>56</t>
  </si>
  <si>
    <t>COMM.CLOSET-B0003 GR-002-SCR ROOM DETAILS AND RACK LAYOUT</t>
  </si>
  <si>
    <t>57</t>
  </si>
  <si>
    <t>COMM. ROOM-B0004 BS-011-SCR ROOM DETAILS AND RACK LAYOUT</t>
  </si>
  <si>
    <t>58</t>
  </si>
  <si>
    <t>COMM. ROOM-B0004 BS-012-SCR ROOM DETAILS AND RACK LAYOUT</t>
  </si>
  <si>
    <t>59</t>
  </si>
  <si>
    <t>COMM. ROOM-B0004 GD-010-SCR ROOM DETAILS AND RACK LAYOUT</t>
  </si>
  <si>
    <t>60</t>
  </si>
  <si>
    <t>COMM. ROOM-B0004 GD-009-SCR ROOM DETAILS AND RACK LAYOUT</t>
  </si>
  <si>
    <t>61</t>
  </si>
  <si>
    <t>COMM.ROOM-B0005 BS-032-SCR ROOM DETAILS AND RACK LAYOUT</t>
  </si>
  <si>
    <t>62</t>
  </si>
  <si>
    <t>COMM.ROOM-B0005 BS-026-SCR ROOM DETAILS AND RACK LAYOUT</t>
  </si>
  <si>
    <t>63</t>
  </si>
  <si>
    <t>TELEPHONE EQUIPMENT-B0005 BS-004-SCR ROOM DETAILS AND RACK LAYOUT</t>
  </si>
  <si>
    <t>64</t>
  </si>
  <si>
    <t>ICT RM-B0006 GR-004-SCR ROOM DETAILS AND RACK LAYOUT</t>
  </si>
  <si>
    <t>65</t>
  </si>
  <si>
    <t>COMM. ROOM-B0007-GR-006-SCR ROOM DETAILS AND RACK LAYOUT</t>
  </si>
  <si>
    <t>66</t>
  </si>
  <si>
    <t>Typical Drawings</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</si>
  <si>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</si>
  <si>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</si>
  <si>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</si>
  <si>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</si>
  <si>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</si>
  <si>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</si>
  <si>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</si>
  <si>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</si>
  <si>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</si>
  <si>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</si>
  <si>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</si>
  <si>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</si>
  <si>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</si>
  <si>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</si>
  <si>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</si>
  <si>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</si>
  <si>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</si>
  <si>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</si>
  <si>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</si>
  <si>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</si>
  <si>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</si>
  <si>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</si>
  <si>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</si>
  <si>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</si>
  <si>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</si>
  <si>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</si>
  <si>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</si>
  <si>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</si>
  <si>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</si>
  <si>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</si>
  <si>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</si>
  <si>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GSM-DAS &amp; TETRA</t>
  </si>
  <si>
    <t>GSM</t>
  </si>
  <si>
    <t>BXX</t>
  </si>
  <si>
    <t>XX</t>
  </si>
  <si>
    <t>TETRA</t>
  </si>
  <si>
    <t>Antenna Schedule For Tetra System Sheet-01</t>
  </si>
  <si>
    <t>Antenna Schedule For Tetra System Sheet-02</t>
  </si>
  <si>
    <t>Tetra Remote Units And Hubs Sheet-01</t>
  </si>
  <si>
    <t>RCK</t>
  </si>
  <si>
    <t>DET</t>
  </si>
  <si>
    <t>Installation And Mounting Details Sheet-01</t>
  </si>
  <si>
    <t>Installation And Mounting Details Sheet-02</t>
  </si>
  <si>
    <t>Installation And Mounting Details Sheet-03</t>
  </si>
  <si>
    <t>Installation And Mounting Details Sheet-04</t>
  </si>
  <si>
    <t>Gsm &amp; Tetra System Room Layout(B001-Gr-450)</t>
  </si>
  <si>
    <t>TET</t>
  </si>
  <si>
    <t>B0001 - Terminal Basement Floor Tetra Das Prediction Heatmap</t>
  </si>
  <si>
    <t>B0001 - Terminal Ground Floor Tetra Das Prediction Heatmap</t>
  </si>
  <si>
    <t>B0001 - Terminal Mezzanine Floor Tetra Das Prediction Heatmap</t>
  </si>
  <si>
    <t>B0001 - Terminal First Floor Tetra Das Prediction Heatmap</t>
  </si>
  <si>
    <t>B0002 - Group Check In Ground Floor Tetra Das Prediction Heatmap Over All Layout</t>
  </si>
  <si>
    <t>B0002 - Group Check In First Floor Tetra Das Prediction Heatmap Over All Layout</t>
  </si>
  <si>
    <t>B0003 - Mosque Basement Floor Tetra Das Prediction Heatmap</t>
  </si>
  <si>
    <t>B0003 - Mosque Ground Floor Tetra Das Prediction Heatmap Over All Layout</t>
  </si>
  <si>
    <t>B0003 - Mosque First Floor Tetra Das Prediction Heatmap Over All Layout</t>
  </si>
  <si>
    <t>B0004 - West Parking Lower Level Tetra Das Prediction Heatmap Over All Layout</t>
  </si>
  <si>
    <t>B0004 - West Parking Upper Level Tetra Das Prediction Heatmap Over All Layout</t>
  </si>
  <si>
    <t>B0005 - East Parking Lower Level Tetra Das Prediction Heatmap Over All Layout</t>
  </si>
  <si>
    <t>B0006 - Baggage Handling Area Tetra Das Prediction Heatmap</t>
  </si>
  <si>
    <t>B0007 - Hajj Building Tetra Das Prediction Heatmap</t>
  </si>
  <si>
    <t>B0006 - Baggage Handling Area Tetra Das Plan Layout</t>
  </si>
  <si>
    <t>Single Line Diagram For Tetra System</t>
  </si>
  <si>
    <t>Rack Elevation For Tetra System Sheet - 01</t>
  </si>
  <si>
    <t>Rack Elevation For Tetra System Sheet - 02</t>
  </si>
  <si>
    <t>Rack Elevation For Tetra System Sheet - 03</t>
  </si>
  <si>
    <t>Rack Elevation For Tetra System Sheet - 04</t>
  </si>
  <si>
    <t>Rack Elevation For Tetra System Sheet - 05</t>
  </si>
  <si>
    <t>Terminal Basement Contaiment Overall   Plan</t>
  </si>
  <si>
    <t>ATLS-004-SD-ICT-00002-R00</t>
  </si>
  <si>
    <t>ATV-1300000403-SDS-ICT-00002-R00</t>
  </si>
  <si>
    <t>Terminal Basement Contaiment   Plan Part-01</t>
  </si>
  <si>
    <t>Terminal Basement Contaiment   Plan Part-02</t>
  </si>
  <si>
    <t>Terminal Basement Contaiment   Plan Part-03</t>
  </si>
  <si>
    <t>Terminal Basement Contaiment   Plan Part-04</t>
  </si>
  <si>
    <t>Terminal Basement Contaiment   Plan Part-05</t>
  </si>
  <si>
    <t>Terminal Basement Contaiment   Plan Part-06</t>
  </si>
  <si>
    <t>Terminal Basement Contaiment   Plan Part-07</t>
  </si>
  <si>
    <t>Terminal Basement Contaiment   Plan Part-08</t>
  </si>
  <si>
    <t>Terminal Basement Contaiment   Plan Part-09</t>
  </si>
  <si>
    <t>Terminal Basement Contaiment   Plan Part-10</t>
  </si>
  <si>
    <t>Terminal Basement Contaiment   Plan Part-11</t>
  </si>
  <si>
    <t>Terminal Basement Contaiment   Plan Part-12</t>
  </si>
  <si>
    <t>Dashboard</t>
  </si>
  <si>
    <t>TOTAL QUANTITY</t>
  </si>
  <si>
    <t>SUBMITTED</t>
  </si>
  <si>
    <t>REV 0
TO GO</t>
  </si>
  <si>
    <t>CODE 1</t>
  </si>
  <si>
    <t>CODE 2</t>
  </si>
  <si>
    <t>CODE 3</t>
  </si>
  <si>
    <t>CODE 4</t>
  </si>
  <si>
    <t>CODE 5</t>
  </si>
  <si>
    <t>Return to Atlas By ATJV</t>
  </si>
  <si>
    <t>UR with ATJV</t>
  </si>
  <si>
    <t>UR with DAR</t>
  </si>
  <si>
    <t>CIVIL</t>
  </si>
  <si>
    <t>Barrier Fence</t>
  </si>
  <si>
    <t>NDRC</t>
  </si>
  <si>
    <t>Power and Lighting Trench Layout</t>
  </si>
  <si>
    <t>Electric Manhole</t>
  </si>
  <si>
    <t>CCTV and Radar Trench Layout</t>
  </si>
  <si>
    <t>Communication Trench Layout</t>
  </si>
  <si>
    <t>Manhole</t>
  </si>
  <si>
    <t>Survey Control Points</t>
  </si>
  <si>
    <t>Chain Link Fence Foundation</t>
  </si>
  <si>
    <t>Foundation Detail</t>
  </si>
  <si>
    <t>GENERAL</t>
  </si>
  <si>
    <t>ARCHITECTURE</t>
  </si>
  <si>
    <t>ARCH</t>
  </si>
  <si>
    <t>ARCHITECTURAL DRAWINGS</t>
  </si>
  <si>
    <t>Drawing List</t>
  </si>
  <si>
    <t>GEN</t>
  </si>
  <si>
    <t>STRUCTURAL</t>
  </si>
  <si>
    <t>STRUCTURE</t>
  </si>
  <si>
    <t>General</t>
  </si>
  <si>
    <t>Radar and Camera Pole</t>
  </si>
  <si>
    <t>Precast Manhole Typical</t>
  </si>
  <si>
    <t xml:space="preserve">Precast Foundation Details </t>
  </si>
  <si>
    <t>Pilling Setting</t>
  </si>
  <si>
    <t>Pilling Layout</t>
  </si>
  <si>
    <t>Footing Detail</t>
  </si>
  <si>
    <t>UPS BASE STAND</t>
  </si>
  <si>
    <t>Branch Duct bank connection</t>
  </si>
  <si>
    <t>MECHANICAL</t>
  </si>
  <si>
    <t>MCH</t>
  </si>
  <si>
    <t>HVAC LAYOUT</t>
  </si>
  <si>
    <t>AIR CONDITIONING</t>
  </si>
  <si>
    <t>SUBMISSION WEEK</t>
  </si>
  <si>
    <t>CMA REV 0</t>
  </si>
  <si>
    <t>CMA REV &gt;0</t>
  </si>
  <si>
    <t>TOTAL SUBM</t>
  </si>
  <si>
    <t>CUM REV 0</t>
  </si>
  <si>
    <t>Data Date</t>
  </si>
  <si>
    <t>Cutoff</t>
  </si>
  <si>
    <t>W -12</t>
  </si>
  <si>
    <t>W -11</t>
  </si>
  <si>
    <t>W -10</t>
  </si>
  <si>
    <t>W -9</t>
  </si>
  <si>
    <t>W -8</t>
  </si>
  <si>
    <t>W -7</t>
  </si>
  <si>
    <t>W -6</t>
  </si>
  <si>
    <t>W -5</t>
  </si>
  <si>
    <t>W -4</t>
  </si>
  <si>
    <t>W -3</t>
  </si>
  <si>
    <t>W -2</t>
  </si>
  <si>
    <t>W -1</t>
  </si>
  <si>
    <t>This Week</t>
  </si>
  <si>
    <t>Submitted</t>
  </si>
  <si>
    <t>APPROVED</t>
  </si>
  <si>
    <t>&gt;0</t>
  </si>
  <si>
    <t>UNDER REVIEW</t>
  </si>
  <si>
    <t>Over</t>
  </si>
  <si>
    <t>11 Weeks</t>
  </si>
  <si>
    <t>10 Weeks</t>
  </si>
  <si>
    <t>9 Weeks</t>
  </si>
  <si>
    <t>8 Weeks</t>
  </si>
  <si>
    <t>7 Weeks</t>
  </si>
  <si>
    <t>6 Weeks</t>
  </si>
  <si>
    <t>5 Weeks</t>
  </si>
  <si>
    <t>4 Weeks</t>
  </si>
  <si>
    <t>3 Weeks</t>
  </si>
  <si>
    <t>2 Weeks</t>
  </si>
  <si>
    <t>REJECTED</t>
  </si>
  <si>
    <t>Pending Review</t>
  </si>
  <si>
    <t>REV. 0 TO GO</t>
  </si>
  <si>
    <t>Cumulative</t>
  </si>
  <si>
    <t>W -24</t>
  </si>
  <si>
    <t>W -23</t>
  </si>
  <si>
    <t>W -22</t>
  </si>
  <si>
    <t>W -21</t>
  </si>
  <si>
    <t>W -20</t>
  </si>
  <si>
    <t>W -19</t>
  </si>
  <si>
    <t>W -18</t>
  </si>
  <si>
    <t>W -17</t>
  </si>
  <si>
    <t>W -16</t>
  </si>
  <si>
    <t>W -15</t>
  </si>
  <si>
    <t>W -14</t>
  </si>
  <si>
    <t>W -13</t>
  </si>
  <si>
    <t>THIS WEEK</t>
  </si>
  <si>
    <t>Q.ty Reviewed (or UR)</t>
  </si>
  <si>
    <t>Rev Time Overdue (Avg)</t>
  </si>
  <si>
    <t>ATLS-004-SD-ICT-00030-R00</t>
  </si>
  <si>
    <t>ATLS-004-SD-ICT-00035-R00</t>
  </si>
  <si>
    <t>ATLS-004-SD-ICT-00036-R00</t>
  </si>
  <si>
    <t>ATLS-004-SD-ICT-00037-R00</t>
  </si>
  <si>
    <t>01 jun 25</t>
  </si>
  <si>
    <t>01 Jun 25</t>
  </si>
  <si>
    <t>1 Jun 2025</t>
  </si>
  <si>
    <t>ATV-1300000403-SDS-ICT-00016-R00</t>
  </si>
  <si>
    <t>Code 3</t>
  </si>
  <si>
    <t>ATV-1300000403-SDS-ICT-00017-R00</t>
  </si>
  <si>
    <t>02 Jun 25</t>
  </si>
  <si>
    <t>ATV-1300000403-SDS-ICT-00018-R00</t>
  </si>
  <si>
    <t>ATV-1300000403-SDS-ICT-00019-R00</t>
  </si>
  <si>
    <t>ATV-1300000403-SDS-ICT-00020-R00</t>
  </si>
  <si>
    <t>ATLS-004-SD-ICT-00014-R01</t>
  </si>
  <si>
    <t>ATLS-004-SD-ICT-00028-R01</t>
  </si>
  <si>
    <t>First Floor Iptv System Plan Part 02</t>
  </si>
  <si>
    <t>First Floor Iptv System Plan Part 03</t>
  </si>
  <si>
    <t>ATV-1300000403-SDS-ICT-00021-R00</t>
  </si>
  <si>
    <t>ATV-1300000403-SDS-ICT-00022-R00</t>
  </si>
  <si>
    <t>ATV-1300000403-SDS-ICT-00023-R00</t>
  </si>
  <si>
    <t>ATV-1300000403-SDS-ICT-00024-R00</t>
  </si>
  <si>
    <t>Lower Floor  At Level -1.5 And Level -5.0M Communication Equipment System Plan Part-01</t>
  </si>
  <si>
    <t>Lower Floor  At Level -1.5 And Level -5.0M Communication Equipment System Plan Part-03</t>
  </si>
  <si>
    <t>Upper Level Floor Communication Equipment Plan Part 01</t>
  </si>
  <si>
    <t>Lower Level Floor Communication Equipment Plan Part 01</t>
  </si>
  <si>
    <t>Ground Floor Communication Equipment Plan Part 02</t>
  </si>
  <si>
    <t>First Floor Communication Equipment Plan Part 03</t>
  </si>
  <si>
    <t>Ground Floor Ip Telephone System Overall Plan</t>
  </si>
  <si>
    <t>Ground Floor Ip Telephone System Plan Part 01</t>
  </si>
  <si>
    <t>Ground Floor Ip Telephone System Plan Part 02</t>
  </si>
  <si>
    <t>Ground Floor Ip Telephone System Plan Part 03</t>
  </si>
  <si>
    <t>First Floor Ip Telephone System  Overall Plan</t>
  </si>
  <si>
    <t>First Floor Ip Telephone System  Plan Part 01</t>
  </si>
  <si>
    <t>First Floor Ip Telephone System  Plan Part 02</t>
  </si>
  <si>
    <t>ATV-1300000403-SDS-ICT-00025-R00</t>
  </si>
  <si>
    <t>03 Jun 25</t>
  </si>
  <si>
    <t>10 Jun 25</t>
  </si>
  <si>
    <t>ATLS-004-SD-ICT-00038-R00</t>
  </si>
  <si>
    <t>ATLS-004-SD-ICT-00039-R00</t>
  </si>
  <si>
    <t>ATLS-004-SD-ICT-00040-R00</t>
  </si>
  <si>
    <t>ATLS-004-SD-ICT-00041-R00</t>
  </si>
  <si>
    <t>ATLS-004-SD-ICT-00042-R00</t>
  </si>
  <si>
    <t>ATLS-004-SD-ICT-00043-R00</t>
  </si>
  <si>
    <t>ATLS-004-SD-ICT-00044-R00</t>
  </si>
  <si>
    <t>ATLS-004-SD-ICT-00045-R00</t>
  </si>
  <si>
    <t>ATLS-004-SD-ICT-00046-R00</t>
  </si>
  <si>
    <t>Mezzanine Floor Video Survelliance System Plan Part-01</t>
  </si>
  <si>
    <t>Mezzanine Floor Video Survelliance System Plan Part-04</t>
  </si>
  <si>
    <t>Mezzanine Floor Video Survelliance System Plan Part-05</t>
  </si>
  <si>
    <t>Mezzanine Floor Video Survelliance System Plan Part-08</t>
  </si>
  <si>
    <t>Mezzanine Floor Video Survelliance System Plan Part-09</t>
  </si>
  <si>
    <t>Mezzanine Floor Video Survelliance System Plan Part-14</t>
  </si>
  <si>
    <t>;04</t>
  </si>
  <si>
    <t>;05</t>
  </si>
  <si>
    <t>;08</t>
  </si>
  <si>
    <t>;09</t>
  </si>
  <si>
    <t>ATLS-004-SD-ICT-00047-R00</t>
  </si>
  <si>
    <t>ATLS-004-SD-ICT-00048-R00</t>
  </si>
  <si>
    <t>ATLS-004-SD-ICT-00049-R00</t>
  </si>
  <si>
    <t>ATV-1300000403-SDS-ICT-00026-R00</t>
  </si>
  <si>
    <t>Basement Floor Contaiment Overall Plan</t>
  </si>
  <si>
    <t>Basement Floor Contaiment Part-01</t>
  </si>
  <si>
    <t>Basement Floor Contaiment Part-02</t>
  </si>
  <si>
    <t>ATV-1300000403-SDS-ICT-00027-R00</t>
  </si>
  <si>
    <t>12 Jun 25</t>
  </si>
  <si>
    <t>ATV-1300000403-SDS-ICT-00028-R00</t>
  </si>
  <si>
    <t>ATV-1300000403-SDS-ICT-00029-R00</t>
  </si>
  <si>
    <t>ATV-1300000403-SDS-ICT-00030-R00</t>
  </si>
  <si>
    <t>12 jun 25</t>
  </si>
  <si>
    <t>ATV-1300000403-SDS-ICT-00032-R00</t>
  </si>
  <si>
    <t>ATV-1300000403-SDS-ICT-00033-R00</t>
  </si>
  <si>
    <t>ATV-1300000403-SDS-ICT-00034-R00</t>
  </si>
  <si>
    <t>ATV-1300000403-SDS-ICT-00035-R00</t>
  </si>
  <si>
    <t>04 Jun 25</t>
  </si>
  <si>
    <t>5 Jun 25</t>
  </si>
  <si>
    <t>06 Jun 25</t>
  </si>
  <si>
    <t>ATV-1300000403-SDS-ICT-00031-R00</t>
  </si>
  <si>
    <t>ATLS-004-SD-ICT-00050-R00</t>
  </si>
  <si>
    <t>ATLS-004-SD-ICT-00051-R00</t>
  </si>
  <si>
    <t>ATLS-004-SD-ICT-00052-R00</t>
  </si>
  <si>
    <t>Ground Floor Wireless Lan Communication System Plan Part-12</t>
  </si>
  <si>
    <t>Ground Floor Wireless Lan Communication System Plan Part-05</t>
  </si>
  <si>
    <t>SYSTEM</t>
  </si>
  <si>
    <t>SUB_SYSTEM</t>
  </si>
  <si>
    <t>PROJECT_NO</t>
  </si>
  <si>
    <t>BUILDING_NO</t>
  </si>
  <si>
    <t>FLOOR_LEVEL</t>
  </si>
  <si>
    <t>DRAWING_PARTS</t>
  </si>
  <si>
    <t>DISIPLINE</t>
  </si>
  <si>
    <t>DRAWING_SEQ</t>
  </si>
  <si>
    <t>DRAWING_NUMBER</t>
  </si>
  <si>
    <t>DRAWING_DESCRIPTION</t>
  </si>
  <si>
    <t>ALTAS_LATEST_SUB_DATE</t>
  </si>
  <si>
    <t>ATLAS_SUBMISSION</t>
  </si>
  <si>
    <t>LATEST_STATUS</t>
  </si>
  <si>
    <t>DAR_RESPONSE_DATE</t>
  </si>
  <si>
    <t>DAR_REFERENCE_NUMBER</t>
  </si>
  <si>
    <t>FINAL_STATUS</t>
  </si>
  <si>
    <t>REJECT_BY</t>
  </si>
  <si>
    <t>EMERGENCY COMMUNICATION SYSTEM</t>
  </si>
  <si>
    <t>DISABLED TOILET ALARM SYSTEM</t>
  </si>
  <si>
    <t>DTA</t>
  </si>
  <si>
    <t>Ground Floor Disabled Toilet Alarm Overall System Plan</t>
  </si>
  <si>
    <t>Ground Floor Emergency Communication System Overall System Plan (Arrival Level)</t>
  </si>
  <si>
    <t>Ground Floor Emergency Communication System Plan Part-03</t>
  </si>
  <si>
    <t>Ground Floor Emergency Communication System Plan Part-09</t>
  </si>
  <si>
    <t>Ground Floor Emergency Communication System Plan Part-13</t>
  </si>
  <si>
    <t>Ground Floor Emergency Communication System Plan Part-15</t>
  </si>
  <si>
    <t>Ground Floor Disabled Toilet Alarm Overall System Plan (Arrival Level)</t>
  </si>
  <si>
    <t>Ground Floor Disabled Toilet Alarm System Plan Part-07</t>
  </si>
  <si>
    <t>Ground Floor Disabled Toilet Alarm System Plan Part-08</t>
  </si>
  <si>
    <t>Ground Floor Disabled Toilet Alarm System Plan Part-10</t>
  </si>
  <si>
    <t>Ground Floor Disabled Toilet Alarm System Plan Part-11</t>
  </si>
  <si>
    <t>Ground Floor Disabled Toilet Alarm System Plan Part-12</t>
  </si>
  <si>
    <t>Ground Floor Disabled Toilet Alarm System Plan Part-13</t>
  </si>
  <si>
    <t>Ground Floor Disabled Toilet Alarm System Plan Part-14</t>
  </si>
  <si>
    <t>Ground Floor Disabled Toilet Alarm System Plan Part-15</t>
  </si>
  <si>
    <t>Ground Floor Disabled Toilet Alarm System Overall Plan</t>
  </si>
  <si>
    <t>Ground Floor Disabled Toilet Alarm System Plan Part 01</t>
  </si>
  <si>
    <t>First Floor Emergency Communication System Plan Part-06</t>
  </si>
  <si>
    <t>First Floor Emergency Communication System Overall Plan (Arrival Level)</t>
  </si>
  <si>
    <t>First Floor Emergency Communication System Plan Part-14</t>
  </si>
  <si>
    <t>First Floor Emergency Communication System Plan Part-15</t>
  </si>
  <si>
    <t>First Floor Disabled Toilet Alarm Overall System Plan (Arrival Level)</t>
  </si>
  <si>
    <t>First Floor Disabled Toilet Alarm System Plan Part-06</t>
  </si>
  <si>
    <t>First  Floor Disabled Toilet Alarm System Plan Part-07</t>
  </si>
  <si>
    <t>First  Floor Disabled Toilet Alarm System Plan Part-09</t>
  </si>
  <si>
    <t>First  Floor Disabled Toilet Alarm System Plan Part-10</t>
  </si>
  <si>
    <t>First  Floor Disabled Toilet Alarm System Plan Part-11</t>
  </si>
  <si>
    <t>First  Floor Disabled Toilet Alarm System Plan Part-12</t>
  </si>
  <si>
    <t>First  Floor Disabled Toilet Alarm System Plan Part-14</t>
  </si>
  <si>
    <t>First  Floor Disabled Toilet Alarm System Plan Part-15</t>
  </si>
  <si>
    <t>First Floor Disabled Toilet Alarm System Overall Plan</t>
  </si>
  <si>
    <t>N</t>
  </si>
  <si>
    <t>First Floor Disabled Toilet Alarm System Plan Part 01</t>
  </si>
  <si>
    <t>Mezzanine Floor Disabled Toilet Alarm Overall System Plan</t>
  </si>
  <si>
    <t>Mezzanine Floor Disabled Toilet Alarm System Plan Part-06</t>
  </si>
  <si>
    <t>Mezzanine Floor Emergency Communication System Overall Plan</t>
  </si>
  <si>
    <t>Mezzanine Floor Emergency Communication Syste Plan Part-06</t>
  </si>
  <si>
    <t>SIGNAGE TYP 01</t>
  </si>
  <si>
    <t>SIGNAGE TYP 02</t>
  </si>
  <si>
    <t>SIGNAGE TYP 03</t>
  </si>
  <si>
    <t>SIGNAGE TYP 04</t>
  </si>
  <si>
    <t>ATLS-004-SD-ICT-00053-R00</t>
  </si>
  <si>
    <t>ATLS-004-SD-ICT-00054-R00</t>
  </si>
  <si>
    <t>ATLS-004-SD-ICT-00055-R00</t>
  </si>
  <si>
    <t>ATLS-004-SD-ICT-00056-R00</t>
  </si>
  <si>
    <t xml:space="preserve">m </t>
  </si>
  <si>
    <t>ATLS-004-SD-ICT-00057-R00</t>
  </si>
  <si>
    <t>ATV-1300000403-SDS-ICT-00036-R00</t>
  </si>
  <si>
    <t>ATV-1300000403-SDS-ICT-00037-R00</t>
  </si>
  <si>
    <t>14 Jun 25</t>
  </si>
  <si>
    <t>13 Jun 25</t>
  </si>
  <si>
    <t>15 Jun 25</t>
  </si>
  <si>
    <t>Ground Floor Emergency Communication System Plan Part-14</t>
  </si>
  <si>
    <t>Typical for DTAS</t>
  </si>
  <si>
    <t>Typical for ECS</t>
  </si>
  <si>
    <t>ATLS-004-SD-ICT-00059-R00</t>
  </si>
  <si>
    <t>ATLS-004-SD-ICT-00060-R00</t>
  </si>
  <si>
    <t>First Floor Digital Signage Layout Plan Part-01</t>
  </si>
  <si>
    <t>ATLS-004-SD-ICT-00061-R00</t>
  </si>
  <si>
    <t>ATLS-004-SD-ICT-00062-R00</t>
  </si>
  <si>
    <t>ATLS-004-SD-ICT-00063-R00</t>
  </si>
  <si>
    <t>ATLS-004-SD-ICT-00064-R00</t>
  </si>
  <si>
    <t>ATLS-004-SD-ICT-00065-R00</t>
  </si>
  <si>
    <t>First Floor Digital Signage Layout Plan Part-02</t>
  </si>
  <si>
    <t>16 Jun 25</t>
  </si>
  <si>
    <t>17 Jun 25</t>
  </si>
  <si>
    <t>Mezzanine Floor Access Control System Plan Part-01</t>
  </si>
  <si>
    <t>Mezzanine Floor Access Control System Plan Part-04</t>
  </si>
  <si>
    <t>Mezzanine Floor Access Control System Plan Part-05</t>
  </si>
  <si>
    <t>Mezzanine Floor Access Control System Plan Part-08</t>
  </si>
  <si>
    <t>Mezzanine Floor Access Control System Plan Part-09</t>
  </si>
  <si>
    <t>Mezzanine Floor Access Control System Plan Part-12</t>
  </si>
  <si>
    <t>Mezzanine Floor Access Control System Plan Part-13</t>
  </si>
  <si>
    <t>Mezzanine Floor Access Control System Plan Part-14</t>
  </si>
  <si>
    <t>Mezzanine Floor Access Control System Plan Part-15</t>
  </si>
  <si>
    <t>ATLS-004-SD-ICT-00066-R00</t>
  </si>
  <si>
    <t>ATLS-004-SD-ICT-00058-R00</t>
  </si>
  <si>
    <t>ATV-1300000403-SDS-ICT-00041-R00</t>
  </si>
  <si>
    <t>ATV-1300000403-SDS-ICT-00017-R01</t>
  </si>
  <si>
    <t>ATV-1300000403-SDS-ICT-00016-R01</t>
  </si>
  <si>
    <t>ATV-1300000403-SDS-ICT-00038-R00</t>
  </si>
  <si>
    <t>ATV-1300000403-SDS-ICT-00039-R00</t>
  </si>
  <si>
    <t>ATV-1300000403-SDS-ICT-00040-R00</t>
  </si>
  <si>
    <t>ATLS-004-SD-ICT-00067-R00</t>
  </si>
  <si>
    <t>ATLS-004-SD-ICT-00068-R00</t>
  </si>
  <si>
    <t>19 Jun 25</t>
  </si>
  <si>
    <t>UR (ATJV)</t>
  </si>
  <si>
    <t>ATV-1300000403-SDS-ICT-00042-R00</t>
  </si>
  <si>
    <t>ATV-1300000403-SDS-ICT-00044-R00</t>
  </si>
  <si>
    <t>ATV-1300000403-SDS-ICT-00043-R00</t>
  </si>
  <si>
    <t>ATV-1300000403-SDS-ICT-00045-R00</t>
  </si>
  <si>
    <t>RTN (AS)</t>
  </si>
  <si>
    <t>First Floor Emergency Communication System Plan Part-07</t>
  </si>
  <si>
    <t>ATLS-004-SD-ICT-00069-R00</t>
  </si>
  <si>
    <t>ATLS-004-SD-ICT-00070-R00</t>
  </si>
  <si>
    <t>An RFC is required  for the below-listed shop drawings before proceeding</t>
  </si>
  <si>
    <t>Categories</t>
  </si>
  <si>
    <t>Justification for raising the RFC</t>
  </si>
  <si>
    <t>Building</t>
  </si>
  <si>
    <t>No of Drawings</t>
  </si>
  <si>
    <t>Action by</t>
  </si>
  <si>
    <t>Remarks</t>
  </si>
  <si>
    <t>Action Plan</t>
  </si>
  <si>
    <t>Resullt</t>
  </si>
  <si>
    <t>Category 1</t>
  </si>
  <si>
    <t>Cannot find the Redundancy Route</t>
  </si>
  <si>
    <t>B3,B4,B5</t>
  </si>
  <si>
    <t xml:space="preserve">Atlas </t>
  </si>
  <si>
    <t>Fiber optic cable redundancy is required; however, the IFC drawings only show the primary route, and no alternative routing could be identified</t>
  </si>
  <si>
    <t>Completed</t>
  </si>
  <si>
    <t>Atlas has been cordinated with ATJV and concluded shop drawing submitted with primary roue and upon confirmation shop drawing are officially submitted through Sharepoints on 23rd June 2025</t>
  </si>
  <si>
    <t>Category 2</t>
  </si>
  <si>
    <t>FOV Details have been provided to raise RFC</t>
  </si>
  <si>
    <t>B1,B2,B6</t>
  </si>
  <si>
    <t xml:space="preserve">ATJV / Atlas </t>
  </si>
  <si>
    <t>Atlas has addressed ATJV regarding 25 drawings that do not include the FOV. We are currently awaiting ATJV’s response in order to proceed with the FOV RFC submission since June 10th</t>
  </si>
  <si>
    <t>AT JV</t>
  </si>
  <si>
    <t>Category 3</t>
  </si>
  <si>
    <t>RFC Raised - Exceeding 90 m</t>
  </si>
  <si>
    <t>B1</t>
  </si>
  <si>
    <t>The data cable length exceeds 90 meters based on the current routing in the IFC drawings. Atlas has proposed a solution to address this issue and is currently awaiting the official RFC response from the client. The submitted RFC is presently under review with ATJV since June 11th</t>
  </si>
  <si>
    <t>Category 4</t>
  </si>
  <si>
    <t>Supplier hasn't been finalized</t>
  </si>
  <si>
    <t>B1,B2,B3</t>
  </si>
  <si>
    <t>Sound Management System</t>
  </si>
  <si>
    <t>ATLAS</t>
  </si>
  <si>
    <t xml:space="preserve">This is our internal Issues to finalisse the PAVA sub-contractor </t>
  </si>
  <si>
    <t>Category 5</t>
  </si>
  <si>
    <t>Supplier not confirmed</t>
  </si>
  <si>
    <t>B4,B5</t>
  </si>
  <si>
    <t>Car park mangement System</t>
  </si>
  <si>
    <t>The RFC, officially received under reference ATV-1300000403-RFC-ICT-00009-R00, has been concluded as descoped.</t>
  </si>
  <si>
    <t>Category 6</t>
  </si>
  <si>
    <t>Waiting for supplier confirmation for cable route</t>
  </si>
  <si>
    <t xml:space="preserve">This is our internal Issues to finalisse the t Disabled Toilet  Alaram sub-contractor </t>
  </si>
  <si>
    <t>Descripencies</t>
  </si>
  <si>
    <t>1300403-ATS-B01-FF-07-ICT-ECS-SD-00</t>
  </si>
  <si>
    <t/>
  </si>
  <si>
    <t>Sno</t>
  </si>
  <si>
    <t>Issues for RFC to be raised</t>
  </si>
  <si>
    <t>Grand Total</t>
  </si>
  <si>
    <t>To be submitted</t>
  </si>
  <si>
    <t>Atlas requires the RFC response in order to proceed with 165 drawings out of the total 1,540 drawings defined within the project scope.</t>
  </si>
  <si>
    <t>ATV-1300000403-SDS-ICT-00046-R00</t>
  </si>
  <si>
    <t>ATV-1300000403-SDS-ICT-00047-R00</t>
  </si>
  <si>
    <t>ATV-1300000403-SDS-ICT-00048-R00</t>
  </si>
  <si>
    <t>ATV-1300000403-SDS-ICT-00049-R00</t>
  </si>
  <si>
    <t>22 Jun 25</t>
  </si>
  <si>
    <t>23 Jun 25</t>
  </si>
  <si>
    <t>CATE</t>
  </si>
  <si>
    <t>Category</t>
  </si>
  <si>
    <t>ATLS-004-SD-ICT-00071-R00</t>
  </si>
  <si>
    <t>ATLS-004-SD-ICT-00072-R00</t>
  </si>
  <si>
    <t>ATLS-004-SD-ICT-00073-R00</t>
  </si>
  <si>
    <t>ATLS-004-SD-ICT-00074-R00</t>
  </si>
  <si>
    <t>ATLS-004-SD-ICT-00075-R00</t>
  </si>
  <si>
    <t>ATV-1300000403-SDS-ICT-00050-R00</t>
  </si>
  <si>
    <t>ATV-1300000403-SDS-ICT-00051-R00</t>
  </si>
  <si>
    <t>ATV-1300000403-SDS-ICT-00052-R00</t>
  </si>
  <si>
    <t>ATV-1300000403-SDS-ICT-00053-R00</t>
  </si>
  <si>
    <t>ATV-1300000403-SDS-ICT-00054-R00</t>
  </si>
  <si>
    <t>ATV-1300000403-SDS-ICT-00055-R00</t>
  </si>
  <si>
    <t>ATV-1300000403-SDS-ICT-00056-R00</t>
  </si>
  <si>
    <t>ATV-1300000403-SDS-ICT-00057-R00</t>
  </si>
  <si>
    <t>ATV-1300000403-SDS-ICT-00058-R00</t>
  </si>
  <si>
    <t>ATV-1300000403-SDS-ICT-00059-R00</t>
  </si>
  <si>
    <t>24 Jun 25</t>
  </si>
  <si>
    <t>Mezzanine Floor Wireless Lan Communication System Plan Part-10</t>
  </si>
  <si>
    <t>BHS SECURITY AND CUSTOMS NETWORK INFRASTRUCTURE</t>
  </si>
  <si>
    <t>BHS</t>
  </si>
  <si>
    <t>Ground Floor Bhs And Customs Screening Network Infrastructure Overall System Plan (Arrival Level)</t>
  </si>
  <si>
    <t>Ground Floor Bhs And Customs Screening Network Infrastructure Plan PART-01</t>
  </si>
  <si>
    <t>Ground Floor Bhs And Customs Screening Network Infrastructure Plan PART-02</t>
  </si>
  <si>
    <t>Ground Floor Bhs And Customs Screening Network Infrastructure Plan PART-03</t>
  </si>
  <si>
    <t>Ground Floor Bhs And Customs Screening Network Infrastructure Plan PART-04</t>
  </si>
  <si>
    <t>Ground Floor Bhs And Customs Screening Network Infrastructure Plan PART-05</t>
  </si>
  <si>
    <t>Ground Floor Bhs And Customs Screening Network Infrastructure Plan PART-06</t>
  </si>
  <si>
    <t>Ground Floor Bhs And Customs Screening Network Infrastructure Plan PART-07</t>
  </si>
  <si>
    <t>Ground Floor Bhs And Customs Screening Network Infrastructure Plan PART-08</t>
  </si>
  <si>
    <t>Ground Floor Bhs And Customs Screening Network Infrastructure Plan PART-09</t>
  </si>
  <si>
    <t>Ground Floor Bhs And Customs Screening Network Infrastructure Plan PART-10</t>
  </si>
  <si>
    <t>Ground Floor Bhs And Customs Screening Network Infrastructure Plan PART-11</t>
  </si>
  <si>
    <t>Ground Floor Bhs And Customs Screening Network Infrastructure Plan PART-12</t>
  </si>
  <si>
    <t>ATLS-004-SD-ICT-00076-R00</t>
  </si>
  <si>
    <t>ATLS-004-SD-ICT-00077-R00</t>
  </si>
  <si>
    <t>Terminal Basement Floor Tetra Das System PART-01</t>
  </si>
  <si>
    <t>Terminal Basement Floor Tetra Das System PART-02</t>
  </si>
  <si>
    <t>Terminal Basement Floor Tetra Das System PART-03</t>
  </si>
  <si>
    <t>Terminal Basement Floor Tetra Das System PART-04</t>
  </si>
  <si>
    <t>Terminal Basement Floor Tetra Das System PART-05</t>
  </si>
  <si>
    <t>Terminal Basement Floor Tetra Das System PART-06</t>
  </si>
  <si>
    <t>Terminal Basement Floor Tetra Das System PART-07</t>
  </si>
  <si>
    <t>Terminal Basement Floor Tetra Das System PART-08</t>
  </si>
  <si>
    <t>Terminal Basement Floor Tetra Das System PART-09</t>
  </si>
  <si>
    <t>Terminal Basement Floor Tetra Das System PART-10</t>
  </si>
  <si>
    <t>Terminal Basement Floor Tetra Das System PART-11</t>
  </si>
  <si>
    <t>Terminal Basement Floor Tetra Das System PART-12</t>
  </si>
  <si>
    <t>ATLS-004-SD-ICT-00078-R00</t>
  </si>
  <si>
    <t>ATLS-004-SD-ICT-00079-R00</t>
  </si>
  <si>
    <t>Ground Floor Bhs And Customs Screening Network Infrastructure Plan PART-13</t>
  </si>
  <si>
    <t>Ground Floor Bhs And Customs Screening Network Infrastructure Plan PART-14</t>
  </si>
  <si>
    <t>Ground Floor Bhs And Customs Screening Network Infrastructure Plan PART-15</t>
  </si>
  <si>
    <t>ATLS-004-SD-ICT-00080-R00</t>
  </si>
  <si>
    <t>ATLS-004-SD-ICT-00082-R00</t>
  </si>
  <si>
    <t>ATLS-004-SD-ICT-00083-R00</t>
  </si>
  <si>
    <t>ATLS-004-SD-ICT-00084-R00</t>
  </si>
  <si>
    <t>ATLS-004-SD-ICT-00081-R00</t>
  </si>
  <si>
    <t>Mezzanine Floor Wireless Lan Communication System Plan Part-11</t>
  </si>
  <si>
    <t>ATV-1300000403-SDS-ICT-00062-R00</t>
  </si>
  <si>
    <t>ATV-1300000403-SDS-ICT-00063-R00</t>
  </si>
  <si>
    <t>ATV-1300000403-SDS-ICT-00064-R00</t>
  </si>
  <si>
    <t>ATV-1300000403-SDS-ICT-00065-R00</t>
  </si>
  <si>
    <t>26 Jun 25</t>
  </si>
  <si>
    <t>25 Jun 25</t>
  </si>
  <si>
    <t>ATV-1300000403-SDS-ICT-00051-R01</t>
  </si>
  <si>
    <t>ATLS-004-SD-ICT-00058-R01</t>
  </si>
  <si>
    <t>Terminal Ground Floor Tetra Das System PART-01</t>
  </si>
  <si>
    <t>Terminal Ground Floor Tetra Das System PART-02</t>
  </si>
  <si>
    <t>Terminal Ground Floor Tetra Das System PART-03</t>
  </si>
  <si>
    <t>Terminal Ground Floor Tetra Das System PART-04</t>
  </si>
  <si>
    <t>Terminal Ground Floor Tetra Das System PART-05</t>
  </si>
  <si>
    <t>Terminal Ground Floor Tetra Das System PART-06</t>
  </si>
  <si>
    <t>Terminal Ground Floor Tetra Das System PART-07</t>
  </si>
  <si>
    <t>Terminal Ground Floor Tetra Das System PART-08</t>
  </si>
  <si>
    <t>Terminal Ground Floor Tetra Das System PART-09</t>
  </si>
  <si>
    <t>Terminal Ground Floor Tetra Das System PART-10</t>
  </si>
  <si>
    <t>Terminal Ground Floor Tetra Das System PART-11</t>
  </si>
  <si>
    <t>Terminal Ground Floor Tetra Das System PART-12</t>
  </si>
  <si>
    <t>Terminal Ground Floor Tetra Das System PART-13</t>
  </si>
  <si>
    <t>Terminal Ground Floor Tetra Das System PART-14</t>
  </si>
  <si>
    <t>Terminal Ground Floor Tetra Das System PART-15</t>
  </si>
  <si>
    <t>Terminal First Floor Tetra Das System Overall Plan</t>
  </si>
  <si>
    <t>Terminal First Floor Tetra Das System Plan PART-01</t>
  </si>
  <si>
    <t>Terminal First Floor Tetra Das System Plan PART-02</t>
  </si>
  <si>
    <t>Terminal First Floor Tetra Das System Plan PART-03</t>
  </si>
  <si>
    <t>Terminal First Floor Tetra Das System Plan PART-04</t>
  </si>
  <si>
    <t>Terminal First Floor Tetra Das System Plan PART-05</t>
  </si>
  <si>
    <t>Terminal First Floor Tetra Das System Plan PART-06</t>
  </si>
  <si>
    <t>Terminal First Floor Tetra Das System Plan PART-07</t>
  </si>
  <si>
    <t>Terminal First Floor Tetra Das System Plan PART-08</t>
  </si>
  <si>
    <t>Terminal First Floor Tetra Das System Plan PART-09</t>
  </si>
  <si>
    <t>Terminal First Floor Tetra Das System Plan PART-10</t>
  </si>
  <si>
    <t>Terminal First Floor Tetra Das System Plan PART-11</t>
  </si>
  <si>
    <t>Terminal First Floor Tetra Das System Plan PART-12</t>
  </si>
  <si>
    <t>Terminal First Floor Tetra Das System Plan PART-13</t>
  </si>
  <si>
    <t>Terminal First Floor Tetra Das System Plan PART-14</t>
  </si>
  <si>
    <t>Terminal First Floor Tetra Das System Plan PART-15</t>
  </si>
  <si>
    <t>ATLS-004-SD-ICT-00086-R00</t>
  </si>
  <si>
    <t>ATLS-004-SD-ICT-00087-R00</t>
  </si>
  <si>
    <t>ATLS-004-SD-ICT-00088-R00</t>
  </si>
  <si>
    <t>ATLS-004-SD-ICT-00089-R00</t>
  </si>
  <si>
    <t>ATLS-004-SD-ICT-00090-R00</t>
  </si>
  <si>
    <t>ATLS-004-SD-ICT-00085-R00</t>
  </si>
  <si>
    <t>Terminal Basement Wireless Lan Communication System Plan Part-04</t>
  </si>
  <si>
    <t>Terminal Basement Wireless Lan Communication System Plan Part-05</t>
  </si>
  <si>
    <t>Terminal Basement Wireless Lan Communication System Plan Part-08</t>
  </si>
  <si>
    <t>ATV-1300000403-SDS-ICT-00066-R00</t>
  </si>
  <si>
    <t>JVREF_13</t>
  </si>
  <si>
    <t>DAR REPLY REFERENCE</t>
  </si>
  <si>
    <t>ATV-1300000403-SDS-ICT-00052-R01</t>
  </si>
  <si>
    <t>29 Jun 2025</t>
  </si>
  <si>
    <t>29 Jun 25</t>
  </si>
  <si>
    <t>ATV-1300000403-SDS-ICT-00067-R00</t>
  </si>
  <si>
    <t>Terminal Basement Floor Tetra Das System Overall Plan</t>
  </si>
  <si>
    <t>Terminal Ground Floor Tetra Das System Overall Plan</t>
  </si>
  <si>
    <t>ATLS-004-SD-ICT-00091-R00</t>
  </si>
  <si>
    <t>30 Jun 25</t>
  </si>
  <si>
    <t>Telecommunication Cable Tray/Containment Typical Installation Details ( SHEET-01)</t>
  </si>
  <si>
    <t>Telecommunication Cable Tray/Containment Typical Installation Details ( SHEET-02)</t>
  </si>
  <si>
    <t>01 Jul 25</t>
  </si>
  <si>
    <t>ATLS-004-SD-ICT-00092-R00</t>
  </si>
  <si>
    <t>ATV-1300000403-SDS-ICT-00068-R00</t>
  </si>
  <si>
    <t>ATV-1300000403-SDS-ICT-00069-R00</t>
  </si>
  <si>
    <t>ATV-1300000403-SDS-ICT-00070-R00</t>
  </si>
  <si>
    <t>ATV-1300000403-SDS-ICT-00071-R00</t>
  </si>
  <si>
    <t>ATV-1300000403-SDS-ICT-00072-R00</t>
  </si>
  <si>
    <t>03 Jul 25</t>
  </si>
  <si>
    <t>02 Jul 25</t>
  </si>
  <si>
    <t>TERMINAL MEZZANINE FLOOR TETRA DAS SYSTEM OVERALL PLAN</t>
  </si>
  <si>
    <t>TERMINAL MEZZANINE FLOOR TETRA DAS SYSTEM PLAN PART-06</t>
  </si>
  <si>
    <t>TERMINAL MEZZANINE FLOOR TETRA DAS SYSTEM PLAN PART-07</t>
  </si>
  <si>
    <t>TERMINAL MEZZANINE FLOOR TETRA DAS SYSTEM PLAN PART-10</t>
  </si>
  <si>
    <t>TERMINAL MEZZANINE FLOOR TETRA DAS SYSTEM PLAN PART-11</t>
  </si>
  <si>
    <t>GROUND FLOOR TETRA DAS SYSTEM OVERALL PLAN</t>
  </si>
  <si>
    <t>GROUND FLOOR TETRA DAS SYSTEM PLAN PART - 01</t>
  </si>
  <si>
    <t>GROUND FLOOR TETRA DAS SYSTEM PLAN PART - 02</t>
  </si>
  <si>
    <t>GROUND FLOOR TETRA DAS SYSTEM PLAN PART - 03</t>
  </si>
  <si>
    <t>FIRST FLOOR TETRA DAS SYSTEM OVERALL PLAN</t>
  </si>
  <si>
    <t>FIRST FLOOR TETRA DAS SYSTEM PLAN PART-01</t>
  </si>
  <si>
    <t>FIRST FLOOR TETRA DAS SYSTEM PLAN PART-02</t>
  </si>
  <si>
    <t>FIRST FLOOR TETRA DAS SYSTEM PLAN PART-03</t>
  </si>
  <si>
    <t>BASEMENT FLOOR TETRA DAS SYSTEM OVERALL PLAN</t>
  </si>
  <si>
    <t>LOWER LEVEL FLOOR TETRA DAS SYSTEM OVERALL PLAN</t>
  </si>
  <si>
    <t>LOWER LEVEL FLOOR TETRA DAS SYSTEM PLAN PART - 01</t>
  </si>
  <si>
    <t>LOWER LEVEL FLOOR TETRA DAS SYSTEM PLAN PART - 02</t>
  </si>
  <si>
    <t>LOWER LEVEL FLOOR TETRA DAS SYSTEM PLAN PART - 03</t>
  </si>
  <si>
    <t>LOWER LEVEL FLOOR TETRA DAS SYSTEM PLAN PART - 04</t>
  </si>
  <si>
    <t>UPPER LEVEL FLOOR TETRA DAS SYSTEM OVERALL PLAN</t>
  </si>
  <si>
    <t>UPPER LEVEL FLOOR TETRA DAS SYSTEM PLAN PART - 01</t>
  </si>
  <si>
    <t>UPPER LEVEL FLOOR TETRA DAS SYSTEM PLAN PART - 02</t>
  </si>
  <si>
    <t>UPPER LEVEL FLOOR TETRA DAS SYSTEM PLAN PART - 03</t>
  </si>
  <si>
    <t>UPPER LEVEL FLOOR TETRA DAS SYSTEM PLAN PART - 04</t>
  </si>
  <si>
    <t>LOWER FLOOR OVERALL PLAN AT LEVEL - 1.5 AND LEVEL- 5.0M TETRA DAS SYSTEM PLAN</t>
  </si>
  <si>
    <t>LOWER FLOOR AT LEVEL - 1.5 AND LEVEL- 5.0M TETRA DAS SYSTEM PLAN PART - 01</t>
  </si>
  <si>
    <t>LOWER FLOOR AT LEVEL - 1.5 AND LEVEL- 5.0M TETRA DAS SYSTEM PLAN PART - 02</t>
  </si>
  <si>
    <t>LOWER FLOOR AT LEVEL - 1.5 AND LEVEL- 5.0M TETRA DAS SYSTEM PLAN PART - 03</t>
  </si>
  <si>
    <t>LOWER FLOOR AT LEVEL - 1.5 AND LEVEL- 5.0M TETRA DAS SYSTEM PLAN PART - 04</t>
  </si>
  <si>
    <t>ATLS-004-SD-ICT-00093-R00</t>
  </si>
  <si>
    <t>ATLS-004-SD-ICT-00094-R00</t>
  </si>
  <si>
    <t>ATLS-004-SD-ICT-00095-R00</t>
  </si>
  <si>
    <t>ATLS-004-SD-ICT-00096-R00</t>
  </si>
  <si>
    <t>ATLS-004-SD-ICT-00097-R00</t>
  </si>
  <si>
    <t>ATLS-004-SD-ICT-00098-R00</t>
  </si>
  <si>
    <t>ATLS-004-SD-ICT-00099-R00</t>
  </si>
  <si>
    <t>ATLS-004-SD-ICT-00100-R00</t>
  </si>
  <si>
    <t>ATLS-004-SD-ICT-00101-R00</t>
  </si>
  <si>
    <t>ATV-1300000403-SDS-ICT-00073-R00</t>
  </si>
  <si>
    <t>8 Jul 25</t>
  </si>
  <si>
    <t>9 Jul 25</t>
  </si>
  <si>
    <t>10 Jul 25</t>
  </si>
  <si>
    <t xml:space="preserve">Panoramic Camera Typical External Pole and Enclosure Installation Details </t>
  </si>
  <si>
    <t>Bullet Camera Typical External Pole and Enclosure Installation Details</t>
  </si>
  <si>
    <t>Telecommunications Typical Conduit Metal Box Installation Details</t>
  </si>
  <si>
    <t>ATLS-004-SD-ICT-00104-R00</t>
  </si>
  <si>
    <t>ATLS-004-SD-ICT-00085-R01</t>
  </si>
  <si>
    <t>ATV-1300000403-SDS-ICT-00070-R01</t>
  </si>
  <si>
    <t>ATLS-004-SD-ICT-00105-R00</t>
  </si>
  <si>
    <t>ATLS-004-SD-ICT-00106-R00</t>
  </si>
  <si>
    <t>13 Jul 25</t>
  </si>
  <si>
    <t>ATLS-004-SD-ICT-00108-R00</t>
  </si>
  <si>
    <t>Lower Level Floor Communication Equipment Plan Part 04</t>
  </si>
  <si>
    <t>Upper Level Floor Communication Equipment Plan Part 04</t>
  </si>
  <si>
    <t>ATLS-004-SD-ICT-00103-R00</t>
  </si>
  <si>
    <t>ATLS-004-SD-ICT-00109-R00</t>
  </si>
  <si>
    <t>ATLS-004-SD-ICT-00110-R00</t>
  </si>
  <si>
    <t>ATV-1300000403-SDS-ICT-00075-R00</t>
  </si>
  <si>
    <t>ATV-1300000403-SDS-ICT-00076-R00</t>
  </si>
  <si>
    <t>ATV-1300000403-SDS-ICT-00074-R00</t>
  </si>
  <si>
    <t>ATLS-004-SD-ICT-00024-R01</t>
  </si>
  <si>
    <t>ATV-1300000403-SDS-ICT-00025-R01</t>
  </si>
  <si>
    <t>ATJV REFERENCE</t>
  </si>
  <si>
    <t>JVREF_14</t>
  </si>
  <si>
    <t>ATJV SUBMISSION DATE</t>
  </si>
  <si>
    <t>TETRA DAS  INDOOR OMNI ANTENNA TYPICAL INSTALLATION DETAILS (CEILING MOUNTED)</t>
  </si>
  <si>
    <t>TETRA DAS  INDOOR OMNI ANTENNA TYPICAL INSTALLATION DETAILS (SUSPENDED SLAB SOFFIT)</t>
  </si>
  <si>
    <t>DOME CAMERA TYPICAL INSTALLATION DETAILS PART-01</t>
  </si>
  <si>
    <t>DOME CAMERA TYPICAL INSTALLATION DETAILS PART-02</t>
  </si>
  <si>
    <t>BULLET CAMERA TYPICAL INSTALLATION DETAILS PART-01</t>
  </si>
  <si>
    <t>BULLET CAMERA TYPICAL INSTALLATION DETAILS PART-02</t>
  </si>
  <si>
    <t>ATLS-004-SD-ICT-00076-R01</t>
  </si>
  <si>
    <t>ATV-1300000403-SDS-ICT-00068-R01</t>
  </si>
  <si>
    <t>ATLS-004-SD-ICT-00086-R01</t>
  </si>
  <si>
    <t>ATV-1300000403-SDS-ICT-00069-R01</t>
  </si>
  <si>
    <t>ATLS-004-SD-ICT-00077-R01</t>
  </si>
  <si>
    <t>ATLS-004-SD-ICT-00090-R01</t>
  </si>
  <si>
    <t>ATV-1300000403-SDS-ICT-00072-R01</t>
  </si>
  <si>
    <t>ATLS-004-SD-ICT-00111-R00</t>
  </si>
  <si>
    <t>ATV-1300000403-SDS-ICT-00071-R01</t>
  </si>
  <si>
    <t>TETRA ICT TECHNICAL ROOMS</t>
  </si>
  <si>
    <t>First Floor Ip Telephone System  Plan Part 03</t>
  </si>
  <si>
    <t>ATLS-004-SD-ICT-00112-R00</t>
  </si>
  <si>
    <t>ATV-1300000403-SDS-ICT-00077-R00</t>
  </si>
  <si>
    <t>ATV-1300000403-SDS-ICT-00078-R00</t>
  </si>
  <si>
    <t>VSS</t>
  </si>
  <si>
    <t>ATV-1300000403-SDS-ICT-00079-R00</t>
  </si>
  <si>
    <t>ATV-1300000403-SDS-ICT-00080-R00</t>
  </si>
  <si>
    <t>27 Jul 25</t>
  </si>
  <si>
    <t>Code 1</t>
  </si>
  <si>
    <t>28 Jul 25</t>
  </si>
  <si>
    <t>ACCESS CONTROL AIO TYPICAL INSTALLATION DETAIL</t>
  </si>
  <si>
    <t>ACCESS CONTROL AIO2 TYPICAL INSTALLATION DETAIL</t>
  </si>
  <si>
    <t>ACCESS CONTROL AIO3 TYPICAL INSTALLATION DETAIL</t>
  </si>
  <si>
    <t>ATLS-004-SD-ICT-00113-R00</t>
  </si>
  <si>
    <t>ATLS-004-SD-ICT-00114-R00</t>
  </si>
  <si>
    <t>ATLS-004-SD-ICT-00115-R00</t>
  </si>
  <si>
    <t>29-Jul-25</t>
  </si>
  <si>
    <t>30-Jul-25</t>
  </si>
  <si>
    <t>29 Jul 25</t>
  </si>
  <si>
    <t>ATV-1300000403-SDS-ICT-00081-R00</t>
  </si>
  <si>
    <t>ATV-1300000403-SDS-ICT-00082-R00</t>
  </si>
  <si>
    <t>ATV-1300000403-SDS-ICT-00083-R00</t>
  </si>
  <si>
    <t>ATLS-004-SD-ICT-00117-R00</t>
  </si>
  <si>
    <t>ATLS-004-SD-ICT-00116-R00</t>
  </si>
  <si>
    <t>3/8/2025</t>
  </si>
  <si>
    <t>ATLS-004-SD-ICT-00118-R00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</si>
</sst>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6">
    <numFmt numFmtId="44" formatCode="_(&quot;$&quot;* #,##0.00_);_(&quot;$&quot;* \(#,##0.00\);_(&quot;$&quot;* &quot;-&quot;??_);_(@_)"/>
    <numFmt numFmtId="43" formatCode="_(* #,##0.00_);_(* \(#,##0.00\);_(* &quot;-&quot;??_);_(@_)"/>
    <numFmt numFmtId="164" formatCode="_-* #,##0.00_-;\-* #,##0.00_-;_-* &quot;-&quot;??_-;_-@_-"/>
    <numFmt numFmtId="165" formatCode="00"/>
    <numFmt numFmtId="166" formatCode="dd\ mmm\ yy"/>
    <numFmt numFmtId="167" formatCode="##"/>
    <numFmt numFmtId="168" formatCode="#"/>
    <numFmt numFmtId="169" formatCode="ddd"/>
    <numFmt numFmtId="170" formatCode="dd"/>
    <numFmt numFmtId="171" formatCode="mmm"/>
    <numFmt numFmtId="172" formatCode="yyyy"/>
    <numFmt numFmtId="173" formatCode="0.0%"/>
    <numFmt numFmtId="174" formatCode="&quot;$&quot;#,##0;\-&quot;$&quot;#,##0"/>
    <numFmt numFmtId="175" formatCode="#,###"/>
    <numFmt numFmtId="176" formatCode="_-* #,##0_-;\-* #,##0_-;_-* &quot;-&quot;??_-;_-@_-"/>
    <numFmt numFmtId="177" formatCode="#;;;@"/>
    <numFmt numFmtId="178" formatCode="#,###;;&quot;-&quot;;@"/>
    <numFmt numFmtId="179" formatCode="[$-409]dd/mmm/yy;@"/>
    <numFmt numFmtId="180" formatCode="[$-409]d\-mmm\-yy;@"/>
    <numFmt numFmtId="181" formatCode="[$-409]mmm\-yy;@"/>
    <numFmt numFmtId="182" formatCode="[$-3409]dd\-mmm\-yy;@"/>
    <numFmt numFmtId="183" formatCode="[$-3409]dd/mmm/yy;@"/>
    <numFmt numFmtId="184" formatCode="&quot; &quot;#,##0.00&quot; &quot;;&quot;-&quot;#,##0.00&quot; &quot;;&quot; -&quot;00&quot; &quot;;&quot; &quot;@&quot; &quot;"/>
    <numFmt numFmtId="185" formatCode="&quot; &quot;#,##0&quot; &quot;;&quot;-&quot;#,##0&quot; &quot;;&quot; - &quot;;&quot; &quot;@&quot; &quot;"/>
    <numFmt numFmtId="186" formatCode="&quot; \&quot;#,##0&quot; &quot;;&quot;-\&quot;#,##0&quot; &quot;;&quot; \- &quot;;&quot; &quot;@&quot; &quot;"/>
    <numFmt numFmtId="187" formatCode="0.0000000"/>
    <numFmt numFmtId="188" formatCode="&quot; &quot;#,##0.000000&quot; &quot;;&quot; (&quot;#,##0.000000&quot;)&quot;;&quot; -&quot;00&quot; &quot;;&quot; &quot;@&quot; &quot;"/>
    <numFmt numFmtId="189" formatCode="&quot; &quot;#,##0.00&quot; &quot;;&quot; (&quot;#,##0.00&quot;)&quot;;&quot; -&quot;00&quot; &quot;;&quot; &quot;@&quot; &quot;"/>
    <numFmt numFmtId="190" formatCode="mm/dd/yy;@"/>
    <numFmt numFmtId="191" formatCode="#,##0&quot; &quot;;[Red]&quot;(&quot;#,##0&quot;)&quot;"/>
    <numFmt numFmtId="192" formatCode="&quot; £&quot;#,##0.0&quot; &quot;;&quot; £(&quot;#,##0.0&quot;)&quot;;&quot; £-&quot;00&quot; &quot;;&quot; &quot;@&quot; &quot;"/>
    <numFmt numFmtId="193" formatCode="0.00&quot; &quot;"/>
    <numFmt numFmtId="194" formatCode="&quot;$&quot;#,##0;&quot;-&quot;&quot;$&quot;#,##0"/>
    <numFmt numFmtId="195" formatCode="0.00000"/>
    <numFmt numFmtId="196" formatCode="#,##0.00&quot; &quot;;[Red]&quot;(&quot;#,##0.00&quot;)&quot;"/>
    <numFmt numFmtId="197" formatCode="dd/mm/yy"/>
  </numFmts>
  <fonts count="148">
    <font>
      <sz val="11"/>
      <color theme="1"/>
      <name val="Calibri"/>
      <family val="2"/>
      <scheme val="minor"/>
    </font>
    <font>
      <sz val="11"/>
      <color theme="1"/>
      <name val="Calibri"/>
      <family val="2"/>
      <scheme val="minor"/>
    </font>
    <font>
      <sz val="8"/>
      <color theme="1"/>
      <name val="Calibri"/>
      <family val="2"/>
      <scheme val="minor"/>
    </font>
    <font>
      <sz val="10"/>
      <color theme="1"/>
      <name val="Calibri"/>
      <family val="2"/>
      <scheme val="minor"/>
    </font>
    <font>
      <b/>
      <sz val="10"/>
      <color theme="1"/>
      <name val="Calibri"/>
      <family val="2"/>
      <scheme val="minor"/>
    </font>
    <font>
      <b/>
      <sz val="11"/>
      <color theme="1"/>
      <name val="Calibri"/>
      <family val="2"/>
      <scheme val="minor"/>
    </font>
    <font>
      <sz val="10"/>
      <color theme="0"/>
      <name val="Calibri"/>
      <family val="2"/>
      <scheme val="minor"/>
    </font>
    <font>
      <b/>
      <sz val="10"/>
      <color theme="0"/>
      <name val="Calibri"/>
      <family val="2"/>
      <scheme val="minor"/>
    </font>
    <font>
      <sz val="12"/>
      <color theme="1"/>
      <name val="Calibri"/>
      <family val="2"/>
      <scheme val="minor"/>
    </font>
    <font>
      <sz val="14"/>
      <color theme="1"/>
      <name val="Calibri"/>
      <family val="2"/>
      <scheme val="minor"/>
    </font>
    <font>
      <sz val="8"/>
      <color theme="0"/>
      <name val="Calibri"/>
      <family val="2"/>
      <scheme val="minor"/>
    </font>
    <font>
      <b/>
      <sz val="12"/>
      <color theme="1"/>
      <name val="Calibri"/>
      <family val="2"/>
      <scheme val="minor"/>
    </font>
    <font>
      <b/>
      <sz val="14"/>
      <color theme="1"/>
      <name val="Calibri"/>
      <family val="2"/>
      <scheme val="minor"/>
    </font>
    <font>
      <b/>
      <sz val="10"/>
      <color rgb="FF00FF00"/>
      <name val="Calibri"/>
      <family val="2"/>
      <scheme val="minor"/>
    </font>
    <font>
      <sz val="6"/>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Times New Roman"/>
      <family val="1"/>
    </font>
    <font>
      <u/>
      <sz val="12"/>
      <color indexed="12"/>
      <name val="Times New Roman"/>
      <family val="1"/>
    </font>
    <font>
      <sz val="10"/>
      <name val="Arial"/>
      <family val="2"/>
    </font>
    <font>
      <b/>
      <sz val="12"/>
      <color theme="3"/>
      <name val="Calibri"/>
      <family val="2"/>
      <scheme val="minor"/>
    </font>
    <font>
      <b/>
      <sz val="14"/>
      <color rgb="FF0070C0"/>
      <name val="Calibri"/>
      <family val="2"/>
      <scheme val="minor"/>
    </font>
    <font>
      <sz val="16"/>
      <color theme="0"/>
      <name val="Calibri"/>
      <family val="2"/>
      <scheme val="minor"/>
    </font>
    <font>
      <sz val="8"/>
      <name val="Calibri"/>
      <family val="2"/>
      <scheme val="minor"/>
    </font>
    <font>
      <sz val="10"/>
      <color rgb="FF0070C0"/>
      <name val="Calibri"/>
      <family val="2"/>
      <scheme val="minor"/>
    </font>
    <font>
      <b/>
      <sz val="10"/>
      <name val="Calibri"/>
      <family val="2"/>
      <scheme val="minor"/>
    </font>
    <font>
      <i/>
      <sz val="9"/>
      <color theme="2" tint="-0.499984740745262"/>
      <name val="Calibri"/>
      <family val="2"/>
      <scheme val="minor"/>
    </font>
    <font>
      <b/>
      <sz val="14"/>
      <color theme="3"/>
      <name val="Calibri"/>
      <family val="2"/>
      <scheme val="minor"/>
    </font>
    <font>
      <i/>
      <sz val="14"/>
      <color theme="2" tint="-0.499984740745262"/>
      <name val="Calibri"/>
      <family val="2"/>
      <scheme val="minor"/>
    </font>
    <font>
      <sz val="10"/>
      <name val="Calibri"/>
      <family val="2"/>
      <scheme val="minor"/>
    </font>
    <font>
      <b/>
      <sz val="20"/>
      <color rgb="FFFF0000"/>
      <name val="Calibri"/>
      <family val="2"/>
      <scheme val="minor"/>
    </font>
    <font>
      <b/>
      <sz val="10"/>
      <color rgb="FFFFFFCC"/>
      <name val="Calibri"/>
      <family val="2"/>
      <scheme val="minor"/>
    </font>
    <font>
      <b/>
      <sz val="20"/>
      <name val="Calibri"/>
      <family val="2"/>
      <scheme val="minor"/>
    </font>
    <font>
      <sz val="20"/>
      <name val="Calibri"/>
      <family val="2"/>
      <scheme val="minor"/>
    </font>
    <font>
      <sz val="11"/>
      <name val="Calibri"/>
      <family val="2"/>
    </font>
    <font>
      <sz val="8"/>
      <name val="Calibri"/>
      <family val="2"/>
    </font>
    <font>
      <sz val="8"/>
      <name val="Arial"/>
      <family val="2"/>
    </font>
    <font>
      <sz val="10"/>
      <color rgb="FF000000"/>
      <name val="Calibri"/>
      <family val="2"/>
      <scheme val="minor"/>
    </font>
    <font>
      <b/>
      <i/>
      <sz val="16"/>
      <color theme="1"/>
      <name val="Calibri"/>
      <family val="2"/>
      <scheme val="minor"/>
    </font>
    <font>
      <b/>
      <sz val="12"/>
      <color rgb="FFEE0000"/>
      <name val="Calibri"/>
      <family val="2"/>
      <scheme val="minor"/>
    </font>
    <font>
      <b/>
      <sz val="14"/>
      <color theme="0"/>
      <name val="Calibri"/>
      <family val="2"/>
      <scheme val="minor"/>
    </font>
    <font>
      <u/>
      <sz val="11"/>
      <color theme="10"/>
      <name val="Calibri"/>
      <family val="2"/>
      <scheme val="minor"/>
    </font>
    <font>
      <sz val="11"/>
      <color rgb="FF000000"/>
      <name val="Calibri"/>
      <family val="2"/>
    </font>
    <font>
      <sz val="11"/>
      <color theme="1"/>
      <name val="Calibri"/>
      <family val="2"/>
      <charset val="1"/>
      <scheme val="minor"/>
    </font>
    <font>
      <b/>
      <sz val="11"/>
      <color rgb="FF000000"/>
      <name val="Calibri"/>
      <family val="2"/>
    </font>
    <font>
      <sz val="11"/>
      <color indexed="8"/>
      <name val="Calibri"/>
      <family val="2"/>
    </font>
    <font>
      <sz val="10"/>
      <color rgb="FF000000"/>
      <name val="Calibri"/>
      <family val="2"/>
    </font>
    <font>
      <sz val="10"/>
      <name val="MS Sans Serif"/>
      <family val="2"/>
    </font>
    <font>
      <sz val="11"/>
      <color rgb="FF008000"/>
      <name val="宋体"/>
    </font>
    <font>
      <sz val="11"/>
      <color rgb="FF008000"/>
      <name val="Calibri"/>
      <family val="2"/>
    </font>
    <font>
      <sz val="11"/>
      <color rgb="FF008000"/>
      <name val="Tahoma"/>
      <family val="2"/>
    </font>
    <font>
      <sz val="11"/>
      <color rgb="FF800080"/>
      <name val="宋体"/>
    </font>
    <font>
      <sz val="11"/>
      <color rgb="FF800080"/>
      <name val="Calibri"/>
      <family val="2"/>
    </font>
    <font>
      <sz val="11"/>
      <color rgb="FF800080"/>
      <name val="Tahoma"/>
      <family val="2"/>
    </font>
    <font>
      <sz val="10"/>
      <color rgb="FF000000"/>
      <name val="Arial"/>
      <family val="2"/>
    </font>
    <font>
      <sz val="11"/>
      <color rgb="FF000000"/>
      <name val="宋体"/>
    </font>
    <font>
      <sz val="11"/>
      <color rgb="FFFFFFFF"/>
      <name val="宋体"/>
    </font>
    <font>
      <sz val="11"/>
      <color rgb="FFCCFFCC"/>
      <name val="Calibri"/>
      <family val="2"/>
    </font>
    <font>
      <sz val="11"/>
      <color rgb="FFCCFFCC"/>
      <name val="Tahoma"/>
      <family val="2"/>
    </font>
    <font>
      <b/>
      <sz val="18"/>
      <color rgb="FF333399"/>
      <name val="宋体"/>
    </font>
    <font>
      <b/>
      <sz val="15"/>
      <color rgb="FF333399"/>
      <name val="宋体"/>
    </font>
    <font>
      <b/>
      <sz val="15"/>
      <color rgb="FF003366"/>
      <name val="Calibri"/>
      <family val="2"/>
    </font>
    <font>
      <b/>
      <sz val="15"/>
      <color rgb="FF333399"/>
      <name val="Tahoma"/>
      <family val="2"/>
    </font>
    <font>
      <b/>
      <sz val="18"/>
      <color rgb="FF333399"/>
      <name val="宋体"/>
      <family val="3"/>
    </font>
    <font>
      <b/>
      <sz val="13"/>
      <color rgb="FF333399"/>
      <name val="宋体"/>
    </font>
    <font>
      <b/>
      <sz val="13"/>
      <color rgb="FF003366"/>
      <name val="Calibri"/>
      <family val="2"/>
    </font>
    <font>
      <b/>
      <sz val="13"/>
      <color rgb="FF333399"/>
      <name val="Tahoma"/>
      <family val="2"/>
    </font>
    <font>
      <b/>
      <sz val="11"/>
      <color rgb="FF333399"/>
      <name val="宋体"/>
    </font>
    <font>
      <b/>
      <sz val="11"/>
      <color rgb="FF003366"/>
      <name val="Calibri"/>
      <family val="2"/>
    </font>
    <font>
      <b/>
      <sz val="11"/>
      <color rgb="FF333399"/>
      <name val="Tahoma"/>
      <family val="2"/>
    </font>
    <font>
      <b/>
      <sz val="18"/>
      <color rgb="FF003366"/>
      <name val="Cambria"/>
      <family val="1"/>
    </font>
    <font>
      <b/>
      <sz val="11"/>
      <color rgb="FFCCFFCC"/>
      <name val="宋体"/>
    </font>
    <font>
      <b/>
      <sz val="11"/>
      <color rgb="FFCCFFCC"/>
      <name val="Calibri"/>
      <family val="2"/>
    </font>
    <font>
      <b/>
      <sz val="11"/>
      <color rgb="FFCCFFCC"/>
      <name val="Tahoma"/>
      <family val="2"/>
    </font>
    <font>
      <b/>
      <sz val="11"/>
      <color rgb="FF000000"/>
      <name val="宋体"/>
    </font>
    <font>
      <b/>
      <sz val="11"/>
      <color rgb="FF000000"/>
      <name val="Tahoma"/>
      <family val="2"/>
    </font>
    <font>
      <i/>
      <sz val="11"/>
      <color rgb="FF808080"/>
      <name val="宋体"/>
    </font>
    <font>
      <i/>
      <sz val="11"/>
      <color rgb="FF808080"/>
      <name val="Calibri"/>
      <family val="2"/>
    </font>
    <font>
      <i/>
      <sz val="11"/>
      <color rgb="FF808080"/>
      <name val="Tahoma"/>
      <family val="2"/>
    </font>
    <font>
      <sz val="11"/>
      <color rgb="FFFF0000"/>
      <name val="宋体"/>
    </font>
    <font>
      <sz val="11"/>
      <color rgb="FFFF0000"/>
      <name val="Calibri"/>
      <family val="2"/>
    </font>
    <font>
      <sz val="11"/>
      <color rgb="FFFF0000"/>
      <name val="Tahoma"/>
      <family val="2"/>
    </font>
    <font>
      <b/>
      <sz val="11"/>
      <color rgb="FFFF9900"/>
      <name val="宋体"/>
    </font>
    <font>
      <b/>
      <sz val="11"/>
      <color rgb="FFFF9900"/>
      <name val="Calibri"/>
      <family val="2"/>
    </font>
    <font>
      <b/>
      <sz val="11"/>
      <color rgb="FFFF9900"/>
      <name val="Tahoma"/>
      <family val="2"/>
    </font>
    <font>
      <u/>
      <sz val="10"/>
      <color rgb="FF0000FF"/>
      <name val="Arial"/>
      <family val="2"/>
    </font>
    <font>
      <sz val="11"/>
      <color rgb="FF333399"/>
      <name val="宋体"/>
    </font>
    <font>
      <sz val="11"/>
      <color rgb="FF333399"/>
      <name val="Calibri"/>
      <family val="2"/>
    </font>
    <font>
      <sz val="11"/>
      <color rgb="FF333399"/>
      <name val="Tahoma"/>
      <family val="2"/>
    </font>
    <font>
      <b/>
      <sz val="11"/>
      <color rgb="FF333333"/>
      <name val="宋体"/>
    </font>
    <font>
      <b/>
      <sz val="11"/>
      <color rgb="FF333333"/>
      <name val="Calibri"/>
      <family val="2"/>
    </font>
    <font>
      <b/>
      <sz val="11"/>
      <color rgb="FF333333"/>
      <name val="Tahoma"/>
      <family val="2"/>
    </font>
    <font>
      <sz val="11"/>
      <color rgb="FF993300"/>
      <name val="宋体"/>
    </font>
    <font>
      <sz val="11"/>
      <color rgb="FF993300"/>
      <name val="Calibri"/>
      <family val="2"/>
    </font>
    <font>
      <sz val="11"/>
      <color rgb="FF993300"/>
      <name val="Tahoma"/>
      <family val="2"/>
    </font>
    <font>
      <sz val="11"/>
      <color rgb="FFFF9900"/>
      <name val="宋体"/>
    </font>
    <font>
      <sz val="11"/>
      <color rgb="FFFF9900"/>
      <name val="Calibri"/>
      <family val="2"/>
    </font>
    <font>
      <sz val="11"/>
      <color rgb="FFFF9900"/>
      <name val="Tahoma"/>
      <family val="2"/>
    </font>
    <font>
      <sz val="11"/>
      <color rgb="FF000000"/>
      <name val="Tahoma"/>
      <family val="2"/>
    </font>
    <font>
      <sz val="11"/>
      <color rgb="FFFFFFFF"/>
      <name val="Calibri"/>
      <family val="2"/>
    </font>
    <font>
      <sz val="12"/>
      <color rgb="FF000000"/>
      <name val="돋움체"/>
      <family val="3"/>
    </font>
    <font>
      <b/>
      <sz val="13"/>
      <color rgb="FF404040"/>
      <name val="Cambria"/>
      <family val="1"/>
    </font>
    <font>
      <sz val="8"/>
      <color rgb="FF000000"/>
      <name val="Times New Roman"/>
      <family val="1"/>
    </font>
    <font>
      <b/>
      <sz val="11"/>
      <color rgb="FFFFFFFF"/>
      <name val="Calibri"/>
      <family val="2"/>
    </font>
    <font>
      <sz val="10"/>
      <color rgb="FF000000"/>
      <name val="MS Serif"/>
      <family val="1"/>
    </font>
    <font>
      <sz val="10"/>
      <color rgb="FF800000"/>
      <name val="MS Serif"/>
      <family val="1"/>
    </font>
    <font>
      <i/>
      <sz val="11"/>
      <color rgb="FF8064A2"/>
      <name val="Calibri"/>
      <family val="2"/>
    </font>
    <font>
      <sz val="10"/>
      <color rgb="FF000000"/>
      <name val="Geneva"/>
      <family val="2"/>
    </font>
    <font>
      <sz val="8"/>
      <color rgb="FF000000"/>
      <name val="Arial"/>
      <family val="2"/>
    </font>
    <font>
      <b/>
      <sz val="11"/>
      <color rgb="FF000000"/>
      <name val="Arial"/>
      <family val="2"/>
    </font>
    <font>
      <b/>
      <sz val="12"/>
      <color rgb="FF000000"/>
      <name val="Arial"/>
      <family val="2"/>
    </font>
    <font>
      <b/>
      <sz val="42"/>
      <color rgb="FF8064A2"/>
      <name val="Cambria"/>
      <family val="1"/>
    </font>
    <font>
      <b/>
      <sz val="11"/>
      <color rgb="FF595959"/>
      <name val="Calibri"/>
      <family val="2"/>
    </font>
    <font>
      <b/>
      <sz val="8"/>
      <color rgb="FF000000"/>
      <name val="MS Sans Serif"/>
      <family val="2"/>
    </font>
    <font>
      <u/>
      <sz val="12"/>
      <color rgb="FF0000FF"/>
      <name val="Times New Roman"/>
      <family val="1"/>
    </font>
    <font>
      <u/>
      <sz val="11"/>
      <color rgb="FF0000FF"/>
      <name val="Calibri"/>
      <family val="2"/>
    </font>
    <font>
      <u/>
      <sz val="9"/>
      <color rgb="FF0000FF"/>
      <name val="Arial"/>
      <family val="2"/>
    </font>
    <font>
      <u/>
      <sz val="12"/>
      <color rgb="FF0000FF"/>
      <name val="Arial"/>
      <family val="2"/>
    </font>
    <font>
      <u/>
      <sz val="6"/>
      <color rgb="FF0000FF"/>
      <name val="Arial"/>
      <family val="2"/>
    </font>
    <font>
      <sz val="14"/>
      <color rgb="FF404040"/>
      <name val="Calibri"/>
      <family val="2"/>
    </font>
    <font>
      <sz val="10"/>
      <color rgb="FF000000"/>
      <name val="Arabic Transparent"/>
    </font>
    <font>
      <b/>
      <i/>
      <sz val="16"/>
      <color rgb="FF000000"/>
      <name val="Helv"/>
    </font>
    <font>
      <sz val="12"/>
      <color rgb="FF000000"/>
      <name val="Times New Roman"/>
      <family val="1"/>
    </font>
    <font>
      <sz val="11"/>
      <color rgb="FF404040"/>
      <name val="Cambria"/>
      <family val="1"/>
    </font>
    <font>
      <sz val="10"/>
      <color rgb="FF000000"/>
      <name val="Times New Roman"/>
      <family val="1"/>
    </font>
    <font>
      <sz val="10"/>
      <color rgb="FF000000"/>
      <name val="MS Sans Serif"/>
      <family val="2"/>
    </font>
    <font>
      <b/>
      <sz val="13"/>
      <color rgb="FF8064A2"/>
      <name val="Cambria"/>
      <family val="1"/>
    </font>
    <font>
      <b/>
      <sz val="11"/>
      <color rgb="FF404040"/>
      <name val="Calibri"/>
      <family val="2"/>
    </font>
    <font>
      <sz val="12"/>
      <color rgb="FF404040"/>
      <name val="Cambria"/>
      <family val="1"/>
    </font>
    <font>
      <sz val="8"/>
      <color rgb="FF000000"/>
      <name val="MS Sans Serif"/>
      <family val="2"/>
    </font>
    <font>
      <b/>
      <sz val="8"/>
      <color rgb="FF000000"/>
      <name val="Helv"/>
    </font>
    <font>
      <b/>
      <sz val="18"/>
      <color rgb="FF1F497D"/>
      <name val="Cambria"/>
      <family val="1"/>
    </font>
    <font>
      <sz val="10"/>
      <color indexed="8"/>
      <name val="Helvetica Neue"/>
    </font>
    <font>
      <sz val="10"/>
      <name val="MS Sans Serif"/>
      <charset val="134"/>
    </font>
    <font>
      <u/>
      <sz val="11"/>
      <color theme="10"/>
      <name val="Calibri"/>
      <family val="2"/>
    </font>
  </fonts>
  <fills count="95">
    <fill>
      <patternFill patternType="none"/>
    </fill>
    <fill>
      <patternFill patternType="gray125"/>
    </fill>
    <fill>
      <patternFill patternType="solid">
        <fgColor theme="0" tint="-4.9989318521683403E-2"/>
        <bgColor indexed="64"/>
      </patternFill>
    </fill>
    <fill>
      <patternFill patternType="solid">
        <fgColor rgb="FFFFFFCC"/>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00B0F0"/>
        <bgColor indexed="64"/>
      </patternFill>
    </fill>
    <fill>
      <patternFill patternType="solid">
        <fgColor rgb="FF006600"/>
        <bgColor indexed="64"/>
      </patternFill>
    </fill>
    <fill>
      <patternFill patternType="solid">
        <fgColor rgb="FFCCFFCC"/>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2"/>
        <bgColor indexed="64"/>
      </patternFill>
    </fill>
    <fill>
      <patternFill patternType="solid">
        <fgColor theme="3" tint="-0.249977111117893"/>
        <bgColor indexed="64"/>
      </patternFill>
    </fill>
    <fill>
      <patternFill patternType="solid">
        <fgColor rgb="FF0070C0"/>
        <bgColor indexed="64"/>
      </patternFill>
    </fill>
    <fill>
      <patternFill patternType="solid">
        <fgColor rgb="FFEE0000"/>
        <bgColor indexed="64"/>
      </patternFill>
    </fill>
    <fill>
      <patternFill patternType="solid">
        <fgColor theme="4" tint="0.79998168889431442"/>
        <bgColor theme="4" tint="0.79998168889431442"/>
      </patternFill>
    </fill>
    <fill>
      <patternFill patternType="solid">
        <fgColor rgb="FFCCFFCC"/>
        <bgColor rgb="FFCCFFCC"/>
      </patternFill>
    </fill>
    <fill>
      <patternFill patternType="solid">
        <fgColor rgb="FFFF99CC"/>
        <bgColor rgb="FFFF99CC"/>
      </patternFill>
    </fill>
    <fill>
      <patternFill patternType="solid">
        <fgColor rgb="FF33CCCC"/>
        <bgColor rgb="FF33CCCC"/>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800080"/>
        <bgColor rgb="FF800080"/>
      </patternFill>
    </fill>
    <fill>
      <patternFill patternType="solid">
        <fgColor rgb="FF666699"/>
        <bgColor rgb="FF666699"/>
      </patternFill>
    </fill>
    <fill>
      <patternFill patternType="solid">
        <fgColor rgb="FFFF6600"/>
        <bgColor rgb="FFFF6600"/>
      </patternFill>
    </fill>
    <fill>
      <patternFill patternType="solid">
        <fgColor rgb="FF969696"/>
        <bgColor rgb="FF969696"/>
      </patternFill>
    </fill>
    <fill>
      <patternFill patternType="solid">
        <fgColor rgb="FFFFFFCC"/>
        <bgColor rgb="FFFFFFCC"/>
      </patternFill>
    </fill>
    <fill>
      <patternFill patternType="solid">
        <fgColor rgb="FFFFFFFF"/>
        <bgColor rgb="FFFFFFFF"/>
      </patternFill>
    </fill>
    <fill>
      <patternFill patternType="solid">
        <fgColor rgb="FFC0C0C0"/>
        <bgColor rgb="FFC0C0C0"/>
      </patternFill>
    </fill>
    <fill>
      <patternFill patternType="solid">
        <fgColor rgb="FFFFCC99"/>
        <bgColor rgb="FFFFCC99"/>
      </patternFill>
    </fill>
    <fill>
      <patternFill patternType="solid">
        <fgColor rgb="FFFFFF99"/>
        <bgColor rgb="FFFFFF99"/>
      </patternFill>
    </fill>
    <fill>
      <patternFill patternType="solid">
        <fgColor rgb="FF8064A2"/>
        <bgColor rgb="FF8064A2"/>
      </patternFill>
    </fill>
    <fill>
      <patternFill patternType="solid">
        <fgColor rgb="FFF79646"/>
        <bgColor rgb="FFF79646"/>
      </patternFill>
    </fill>
    <fill>
      <patternFill patternType="solid">
        <fgColor rgb="FFCCCCFF"/>
        <bgColor rgb="FFCCCCFF"/>
      </patternFill>
    </fill>
    <fill>
      <patternFill patternType="solid">
        <fgColor rgb="FFCC99FF"/>
        <bgColor rgb="FFCC99FF"/>
      </patternFill>
    </fill>
    <fill>
      <patternFill patternType="solid">
        <fgColor rgb="FFCCFFFF"/>
        <bgColor rgb="FFCCFFFF"/>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0066CC"/>
        <bgColor rgb="FF0066CC"/>
      </patternFill>
    </fill>
    <fill>
      <patternFill patternType="solid">
        <fgColor rgb="FFFF9900"/>
        <bgColor rgb="FFFF9900"/>
      </patternFill>
    </fill>
  </fills>
  <borders count="83">
    <border>
      <left/>
      <right/>
      <top/>
      <bottom/>
      <diagonal/>
    </border>
    <border>
      <left style="thin">
        <color indexed="64"/>
      </left>
      <right style="thin">
        <color indexed="64"/>
      </right>
      <top style="thin">
        <color indexed="64"/>
      </top>
      <bottom style="thin">
        <color indexed="64"/>
      </bottom>
      <diagonal/>
    </border>
    <border>
      <left style="thick">
        <color indexed="64"/>
      </left>
      <right/>
      <top/>
      <bottom/>
      <diagonal/>
    </border>
    <border>
      <left style="thin">
        <color theme="0" tint="-0.499984740745262"/>
      </left>
      <right style="thin">
        <color theme="0" tint="-0.499984740745262"/>
      </right>
      <top style="thin">
        <color theme="0" tint="-0.499984740745262"/>
      </top>
      <bottom style="hair">
        <color theme="0" tint="-0.499984740745262"/>
      </bottom>
      <diagonal/>
    </border>
    <border>
      <left style="thin">
        <color theme="0" tint="-0.499984740745262"/>
      </left>
      <right style="thin">
        <color theme="0" tint="-0.499984740745262"/>
      </right>
      <top style="hair">
        <color theme="0" tint="-0.499984740745262"/>
      </top>
      <bottom style="hair">
        <color theme="0" tint="-0.499984740745262"/>
      </bottom>
      <diagonal/>
    </border>
    <border>
      <left style="thin">
        <color theme="0" tint="-0.499984740745262"/>
      </left>
      <right style="thin">
        <color theme="0" tint="-0.499984740745262"/>
      </right>
      <top style="hair">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70C0"/>
      </left>
      <right/>
      <top/>
      <bottom/>
      <diagonal/>
    </border>
    <border>
      <left/>
      <right/>
      <top style="double">
        <color theme="0"/>
      </top>
      <bottom style="double">
        <color theme="0"/>
      </bottom>
      <diagonal/>
    </border>
    <border>
      <left style="double">
        <color auto="1"/>
      </left>
      <right style="double">
        <color auto="1"/>
      </right>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hair">
        <color auto="1"/>
      </left>
      <right style="hair">
        <color auto="1"/>
      </right>
      <top style="hair">
        <color auto="1"/>
      </top>
      <bottom style="hair">
        <color auto="1"/>
      </bottom>
      <diagonal/>
    </border>
    <border>
      <left style="thick">
        <color theme="0"/>
      </left>
      <right style="thick">
        <color theme="0"/>
      </right>
      <top style="thick">
        <color theme="0"/>
      </top>
      <bottom style="thick">
        <color theme="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double">
        <color theme="0"/>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theme="0" tint="-0.24994659260841701"/>
      </left>
      <right style="thin">
        <color theme="0" tint="-0.24994659260841701"/>
      </right>
      <top style="hair">
        <color theme="1" tint="0.499984740745262"/>
      </top>
      <bottom/>
      <diagonal/>
    </border>
    <border>
      <left style="thin">
        <color theme="0" tint="-0.24994659260841701"/>
      </left>
      <right/>
      <top/>
      <bottom/>
      <diagonal/>
    </border>
    <border>
      <left style="thin">
        <color theme="0" tint="-0.24994659260841701"/>
      </left>
      <right style="thin">
        <color theme="0" tint="-0.24994659260841701"/>
      </right>
      <top style="hair">
        <color theme="1" tint="0.499984740745262"/>
      </top>
      <bottom style="hair">
        <color theme="1" tint="0.499984740745262"/>
      </bottom>
      <diagonal/>
    </border>
    <border>
      <left style="double">
        <color indexed="64"/>
      </left>
      <right/>
      <top style="medium">
        <color indexed="64"/>
      </top>
      <bottom/>
      <diagonal/>
    </border>
    <border>
      <left/>
      <right style="double">
        <color indexed="64"/>
      </right>
      <top style="medium">
        <color indexed="64"/>
      </top>
      <bottom/>
      <diagonal/>
    </border>
    <border>
      <left style="double">
        <color indexed="64"/>
      </left>
      <right/>
      <top/>
      <bottom/>
      <diagonal/>
    </border>
    <border>
      <left/>
      <right style="double">
        <color indexed="64"/>
      </right>
      <top/>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double">
        <color rgb="FF0070C0"/>
      </left>
      <right style="double">
        <color rgb="FF0070C0"/>
      </right>
      <top style="double">
        <color rgb="FF0070C0"/>
      </top>
      <bottom style="double">
        <color rgb="FF0070C0"/>
      </bottom>
      <diagonal/>
    </border>
    <border>
      <left style="double">
        <color rgb="FF0070C0"/>
      </left>
      <right style="double">
        <color rgb="FF0070C0"/>
      </right>
      <top style="double">
        <color rgb="FF0070C0"/>
      </top>
      <bottom/>
      <diagonal/>
    </border>
    <border>
      <left style="double">
        <color rgb="FF0070C0"/>
      </left>
      <right style="double">
        <color rgb="FF0070C0"/>
      </right>
      <top style="double">
        <color rgb="FF0070C0"/>
      </top>
      <bottom style="double">
        <color theme="1" tint="0.499984740745262"/>
      </bottom>
      <diagonal/>
    </border>
    <border>
      <left style="double">
        <color rgb="FF0070C0"/>
      </left>
      <right style="double">
        <color rgb="FF0070C0"/>
      </right>
      <top style="double">
        <color auto="1"/>
      </top>
      <bottom/>
      <diagonal/>
    </border>
    <border>
      <left style="double">
        <color rgb="FF0070C0"/>
      </left>
      <right style="double">
        <color rgb="FF0070C0"/>
      </right>
      <top/>
      <bottom/>
      <diagonal/>
    </border>
    <border>
      <left/>
      <right/>
      <top/>
      <bottom style="double">
        <color rgb="FF0070C0"/>
      </bottom>
      <diagonal/>
    </border>
    <border>
      <left style="thick">
        <color theme="0"/>
      </left>
      <right style="thick">
        <color theme="0"/>
      </right>
      <top style="thick">
        <color theme="0"/>
      </top>
      <bottom style="double">
        <color rgb="FF0070C0"/>
      </bottom>
      <diagonal/>
    </border>
    <border>
      <left style="double">
        <color rgb="FF0070C0"/>
      </left>
      <right style="double">
        <color rgb="FF0070C0"/>
      </right>
      <top/>
      <bottom style="double">
        <color rgb="FF0070C0"/>
      </bottom>
      <diagonal/>
    </border>
    <border>
      <left/>
      <right style="double">
        <color rgb="FF0070C0"/>
      </right>
      <top style="double">
        <color rgb="FF0070C0"/>
      </top>
      <bottom style="double">
        <color rgb="FF0070C0"/>
      </bottom>
      <diagonal/>
    </border>
    <border>
      <left style="thick">
        <color theme="0"/>
      </left>
      <right style="thick">
        <color theme="0"/>
      </right>
      <top/>
      <bottom style="thick">
        <color theme="0"/>
      </bottom>
      <diagonal/>
    </border>
    <border>
      <left style="double">
        <color rgb="FF0070C0"/>
      </left>
      <right/>
      <top style="double">
        <color rgb="FF0070C0"/>
      </top>
      <bottom style="double">
        <color rgb="FF0070C0"/>
      </bottom>
      <diagonal/>
    </border>
    <border>
      <left/>
      <right/>
      <top style="double">
        <color rgb="FF0070C0"/>
      </top>
      <bottom style="double">
        <color rgb="FF0070C0"/>
      </bottom>
      <diagonal/>
    </border>
    <border>
      <left/>
      <right style="double">
        <color rgb="FF0070C0"/>
      </right>
      <top/>
      <bottom/>
      <diagonal/>
    </border>
    <border>
      <left style="hair">
        <color indexed="64"/>
      </left>
      <right style="hair">
        <color indexed="64"/>
      </right>
      <top/>
      <bottom/>
      <diagonal/>
    </border>
    <border>
      <left style="medium">
        <color indexed="64"/>
      </left>
      <right/>
      <top style="medium">
        <color indexed="64"/>
      </top>
      <bottom style="medium">
        <color indexed="64"/>
      </bottom>
      <diagonal/>
    </border>
    <border>
      <left/>
      <right/>
      <top/>
      <bottom style="thick">
        <color rgb="FF33CCCC"/>
      </bottom>
      <diagonal/>
    </border>
    <border>
      <left/>
      <right/>
      <top/>
      <bottom style="thick">
        <color rgb="FF333399"/>
      </bottom>
      <diagonal/>
    </border>
    <border>
      <left/>
      <right/>
      <top/>
      <bottom style="thick">
        <color rgb="FFC0C0C0"/>
      </bottom>
      <diagonal/>
    </border>
    <border>
      <left/>
      <right/>
      <top/>
      <bottom style="medium">
        <color rgb="FF33CCCC"/>
      </bottom>
      <diagonal/>
    </border>
    <border>
      <left/>
      <right/>
      <top/>
      <bottom style="medium">
        <color rgb="FF0066CC"/>
      </bottom>
      <diagonal/>
    </border>
    <border>
      <left style="double">
        <color rgb="FF333333"/>
      </left>
      <right style="double">
        <color rgb="FF333333"/>
      </right>
      <top style="double">
        <color rgb="FF333333"/>
      </top>
      <bottom style="double">
        <color rgb="FF333333"/>
      </bottom>
      <diagonal/>
    </border>
    <border>
      <left/>
      <right/>
      <top style="thin">
        <color rgb="FF33CCCC"/>
      </top>
      <bottom style="double">
        <color rgb="FF33CCCC"/>
      </bottom>
      <diagonal/>
    </border>
    <border>
      <left/>
      <right/>
      <top style="thin">
        <color rgb="FF333399"/>
      </top>
      <bottom style="double">
        <color rgb="FF333399"/>
      </bottom>
      <diagonal/>
    </border>
    <border>
      <left style="thin">
        <color rgb="FFC0C0C0"/>
      </left>
      <right style="thin">
        <color rgb="FFC0C0C0"/>
      </right>
      <top style="thin">
        <color rgb="FFC0C0C0"/>
      </top>
      <bottom style="thin">
        <color rgb="FFC0C0C0"/>
      </bottom>
      <diagonal/>
    </border>
    <border>
      <left style="thin">
        <color rgb="FF808080"/>
      </left>
      <right style="thin">
        <color rgb="FF808080"/>
      </right>
      <top style="thin">
        <color rgb="FF808080"/>
      </top>
      <bottom style="thin">
        <color rgb="FF808080"/>
      </bottom>
      <diagonal/>
    </border>
    <border>
      <left style="thin">
        <color rgb="FF333333"/>
      </left>
      <right style="thin">
        <color rgb="FF333333"/>
      </right>
      <top style="thin">
        <color rgb="FF333333"/>
      </top>
      <bottom style="thin">
        <color rgb="FF333333"/>
      </bottom>
      <diagonal/>
    </border>
    <border>
      <left style="thick">
        <color rgb="FFFFFFFF"/>
      </left>
      <right style="thick">
        <color rgb="FFFFFFFF"/>
      </right>
      <top style="thick">
        <color rgb="FFFFFFFF"/>
      </top>
      <bottom style="thick">
        <color rgb="FFFFFFFF"/>
      </bottom>
      <diagonal/>
    </border>
    <border>
      <left/>
      <right/>
      <top/>
      <bottom style="double">
        <color rgb="FFFF9900"/>
      </bottom>
      <diagonal/>
    </border>
    <border>
      <left/>
      <right/>
      <top style="medium">
        <color rgb="FF000000"/>
      </top>
      <bottom style="medium">
        <color rgb="FF000000"/>
      </bottom>
      <diagonal/>
    </border>
    <border>
      <left/>
      <right/>
      <top style="thin">
        <color rgb="FF000000"/>
      </top>
      <bottom style="thin">
        <color rgb="FF000000"/>
      </bottom>
      <diagonal/>
    </border>
    <border>
      <left/>
      <right/>
      <top/>
      <bottom style="medium">
        <color rgb="FF000000"/>
      </bottom>
      <diagonal/>
    </border>
    <border>
      <left/>
      <right/>
      <top/>
      <bottom style="thin">
        <color rgb="FF000000"/>
      </bottom>
      <diagonal/>
    </border>
    <border>
      <left/>
      <right/>
      <top/>
      <bottom style="thin">
        <color rgb="FF8064A2"/>
      </bottom>
      <diagonal/>
    </border>
    <border>
      <left/>
      <right/>
      <top style="thin">
        <color rgb="FFE26B0A"/>
      </top>
      <bottom style="thin">
        <color rgb="FFE26B0A"/>
      </bottom>
      <diagonal/>
    </border>
    <border>
      <left style="thick">
        <color rgb="FFFFFFFF"/>
      </left>
      <right style="thick">
        <color rgb="FFFFFFFF"/>
      </right>
      <top style="thin">
        <color rgb="FFFFFFFF"/>
      </top>
      <bottom style="thick">
        <color rgb="FFFFFFFF"/>
      </bottom>
      <diagonal/>
    </border>
    <border>
      <left style="thin">
        <color indexed="64"/>
      </left>
      <right style="thin">
        <color indexed="64"/>
      </right>
      <top style="thin">
        <color indexed="64"/>
      </top>
      <bottom/>
      <diagonal/>
    </border>
  </borders>
  <cellStyleXfs count="8284">
    <xf numFmtId="0" fontId="0" fillId="0" borderId="0"/>
    <xf numFmtId="9" fontId="1" fillId="0" borderId="0" applyFont="0" applyFill="0" applyBorder="0" applyAlignment="0" applyProtection="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18" fillId="0" borderId="8" applyNumberFormat="0" applyFill="0" applyAlignment="0" applyProtection="0"/>
    <xf numFmtId="0" fontId="18" fillId="0" borderId="0" applyNumberFormat="0" applyFill="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0" applyNumberFormat="0" applyBorder="0" applyAlignment="0" applyProtection="0"/>
    <xf numFmtId="0" fontId="22" fillId="10" borderId="9" applyNumberFormat="0" applyAlignment="0" applyProtection="0"/>
    <xf numFmtId="0" fontId="23" fillId="11" borderId="10" applyNumberFormat="0" applyAlignment="0" applyProtection="0"/>
    <xf numFmtId="0" fontId="24" fillId="11" borderId="9" applyNumberFormat="0" applyAlignment="0" applyProtection="0"/>
    <xf numFmtId="0" fontId="25" fillId="0" borderId="11" applyNumberFormat="0" applyFill="0" applyAlignment="0" applyProtection="0"/>
    <xf numFmtId="0" fontId="26" fillId="12" borderId="12" applyNumberFormat="0" applyAlignment="0" applyProtection="0"/>
    <xf numFmtId="0" fontId="27" fillId="0" borderId="0" applyNumberFormat="0" applyFill="0" applyBorder="0" applyAlignment="0" applyProtection="0"/>
    <xf numFmtId="0" fontId="1" fillId="13" borderId="13" applyNumberFormat="0" applyFont="0" applyAlignment="0" applyProtection="0"/>
    <xf numFmtId="0" fontId="28" fillId="0" borderId="0" applyNumberFormat="0" applyFill="0" applyBorder="0" applyAlignment="0" applyProtection="0"/>
    <xf numFmtId="0" fontId="5" fillId="0" borderId="14" applyNumberFormat="0" applyFill="0" applyAlignment="0" applyProtection="0"/>
    <xf numFmtId="0" fontId="29"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9" fillId="29" borderId="0" applyNumberFormat="0" applyBorder="0" applyAlignment="0" applyProtection="0"/>
    <xf numFmtId="0" fontId="29"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9" fillId="33" borderId="0" applyNumberFormat="0" applyBorder="0" applyAlignment="0" applyProtection="0"/>
    <xf numFmtId="0" fontId="29"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9" fillId="37" borderId="0" applyNumberFormat="0" applyBorder="0" applyAlignment="0" applyProtection="0"/>
    <xf numFmtId="43" fontId="30" fillId="0" borderId="0" applyFont="0" applyFill="0" applyBorder="0" applyAlignment="0" applyProtection="0"/>
    <xf numFmtId="0" fontId="31" fillId="0" borderId="0" applyNumberFormat="0" applyFill="0" applyBorder="0" applyAlignment="0" applyProtection="0">
      <alignment vertical="top"/>
      <protection locked="0"/>
    </xf>
    <xf numFmtId="0" fontId="1" fillId="0" borderId="0"/>
    <xf numFmtId="0" fontId="1" fillId="0" borderId="0"/>
    <xf numFmtId="0" fontId="30" fillId="0" borderId="0"/>
    <xf numFmtId="0" fontId="30" fillId="0" borderId="0"/>
    <xf numFmtId="0" fontId="30" fillId="0" borderId="0"/>
    <xf numFmtId="0" fontId="30" fillId="0" borderId="0"/>
    <xf numFmtId="0" fontId="30"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0" fillId="0" borderId="0"/>
    <xf numFmtId="0" fontId="30" fillId="0" borderId="0"/>
    <xf numFmtId="0" fontId="32" fillId="0" borderId="0"/>
    <xf numFmtId="0" fontId="32" fillId="0" borderId="0"/>
    <xf numFmtId="0" fontId="30" fillId="0" borderId="0"/>
    <xf numFmtId="0" fontId="30" fillId="0" borderId="0"/>
    <xf numFmtId="0" fontId="30" fillId="0" borderId="0"/>
    <xf numFmtId="0" fontId="32" fillId="0" borderId="0"/>
    <xf numFmtId="0" fontId="30" fillId="0" borderId="0"/>
    <xf numFmtId="174" fontId="30" fillId="0" borderId="0"/>
    <xf numFmtId="174" fontId="30" fillId="0" borderId="0"/>
    <xf numFmtId="174" fontId="30" fillId="0" borderId="0"/>
    <xf numFmtId="0" fontId="1" fillId="0" borderId="0"/>
    <xf numFmtId="0" fontId="1" fillId="0" borderId="0"/>
    <xf numFmtId="0" fontId="1" fillId="0" borderId="0"/>
    <xf numFmtId="0" fontId="30" fillId="0" borderId="0"/>
    <xf numFmtId="0" fontId="30" fillId="0" borderId="0"/>
    <xf numFmtId="0" fontId="30" fillId="0" borderId="0"/>
    <xf numFmtId="0" fontId="1" fillId="13" borderId="13" applyNumberFormat="0" applyFont="0" applyAlignment="0" applyProtection="0"/>
    <xf numFmtId="9" fontId="30" fillId="0" borderId="0" applyFont="0" applyFill="0" applyBorder="0" applyAlignment="0" applyProtection="0"/>
    <xf numFmtId="164" fontId="1" fillId="0" borderId="0" applyFont="0" applyFill="0" applyBorder="0" applyAlignment="0" applyProtection="0"/>
    <xf numFmtId="0" fontId="47" fillId="0" borderId="0"/>
    <xf numFmtId="0" fontId="55" fillId="0" borderId="0"/>
    <xf numFmtId="0" fontId="1" fillId="0" borderId="0"/>
    <xf numFmtId="0" fontId="58" fillId="0" borderId="0"/>
    <xf numFmtId="0" fontId="30" fillId="0" borderId="0"/>
    <xf numFmtId="0" fontId="60" fillId="0" borderId="0"/>
    <xf numFmtId="0" fontId="56" fillId="0" borderId="0"/>
    <xf numFmtId="0" fontId="58" fillId="0" borderId="0"/>
    <xf numFmtId="0" fontId="1" fillId="0" borderId="0"/>
    <xf numFmtId="0" fontId="1" fillId="0" borderId="0"/>
    <xf numFmtId="0" fontId="1" fillId="0" borderId="0"/>
    <xf numFmtId="0" fontId="1" fillId="0" borderId="0"/>
    <xf numFmtId="0" fontId="1" fillId="0" borderId="0"/>
    <xf numFmtId="0" fontId="55" fillId="0" borderId="0"/>
    <xf numFmtId="0" fontId="61" fillId="57" borderId="0" applyNumberFormat="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2" fillId="57" borderId="0" applyBorder="0" applyAlignment="0" applyProtection="0"/>
    <xf numFmtId="182" fontId="63" fillId="57" borderId="0" applyBorder="0" applyAlignment="0" applyProtection="0"/>
    <xf numFmtId="182" fontId="63" fillId="57" borderId="0" applyBorder="0" applyAlignment="0" applyProtection="0"/>
    <xf numFmtId="182" fontId="63" fillId="57" borderId="0" applyBorder="0" applyAlignment="0" applyProtection="0"/>
    <xf numFmtId="0" fontId="64" fillId="58" borderId="0" applyNumberFormat="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5" fillId="58" borderId="0" applyBorder="0" applyAlignment="0" applyProtection="0"/>
    <xf numFmtId="182" fontId="66" fillId="58" borderId="0" applyBorder="0" applyAlignment="0" applyProtection="0"/>
    <xf numFmtId="182" fontId="66" fillId="58" borderId="0" applyBorder="0" applyAlignment="0" applyProtection="0"/>
    <xf numFmtId="182" fontId="66" fillId="58" borderId="0" applyBorder="0" applyAlignment="0" applyProtection="0"/>
    <xf numFmtId="0" fontId="55" fillId="0" borderId="0" applyNumberFormat="0" applyFont="0" applyBorder="0" applyProtection="0">
      <alignment vertical="center"/>
    </xf>
    <xf numFmtId="0" fontId="55" fillId="0" borderId="0" applyNumberFormat="0" applyFont="0" applyBorder="0" applyProtection="0">
      <alignment vertical="center"/>
    </xf>
    <xf numFmtId="0" fontId="55" fillId="0" borderId="0" applyNumberFormat="0" applyFont="0" applyBorder="0" applyProtection="0">
      <alignment vertical="center"/>
    </xf>
    <xf numFmtId="182" fontId="67" fillId="0" borderId="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182" fontId="67" fillId="0" borderId="0" applyBorder="0" applyProtection="0"/>
    <xf numFmtId="0" fontId="68" fillId="0" borderId="0" applyNumberFormat="0" applyBorder="0" applyProtection="0">
      <alignment vertical="center"/>
    </xf>
    <xf numFmtId="0" fontId="68" fillId="0" borderId="0" applyNumberFormat="0" applyBorder="0" applyProtection="0">
      <alignment vertical="center"/>
    </xf>
    <xf numFmtId="0" fontId="68" fillId="0" borderId="0" applyNumberFormat="0" applyBorder="0" applyProtection="0">
      <alignment vertical="center"/>
    </xf>
    <xf numFmtId="0" fontId="68" fillId="0" borderId="0" applyNumberFormat="0" applyBorder="0" applyProtection="0">
      <alignment vertical="center"/>
    </xf>
    <xf numFmtId="0" fontId="68" fillId="0" borderId="0" applyNumberFormat="0" applyBorder="0" applyProtection="0">
      <alignment vertical="center"/>
    </xf>
    <xf numFmtId="0" fontId="68" fillId="0" borderId="0" applyNumberFormat="0" applyBorder="0" applyProtection="0">
      <alignment vertical="center"/>
    </xf>
    <xf numFmtId="0" fontId="68" fillId="0" borderId="0" applyNumberFormat="0" applyBorder="0" applyProtection="0">
      <alignment vertical="center"/>
    </xf>
    <xf numFmtId="0" fontId="68" fillId="0" borderId="0" applyNumberFormat="0" applyBorder="0" applyProtection="0">
      <alignment vertical="center"/>
    </xf>
    <xf numFmtId="0" fontId="55" fillId="0" borderId="0" applyNumberFormat="0" applyBorder="0" applyProtection="0"/>
    <xf numFmtId="0" fontId="68" fillId="0" borderId="0" applyNumberFormat="0" applyBorder="0" applyProtection="0">
      <alignment vertical="center"/>
    </xf>
    <xf numFmtId="0" fontId="68" fillId="0" borderId="0" applyNumberFormat="0" applyBorder="0" applyProtection="0">
      <alignment vertical="center"/>
    </xf>
    <xf numFmtId="0" fontId="68" fillId="0" borderId="0" applyNumberFormat="0" applyBorder="0" applyProtection="0">
      <alignment vertical="center"/>
    </xf>
    <xf numFmtId="0" fontId="68" fillId="0" borderId="0" applyNumberFormat="0" applyBorder="0" applyProtection="0">
      <alignment vertical="center"/>
    </xf>
    <xf numFmtId="0" fontId="55" fillId="0" borderId="0" applyNumberFormat="0" applyBorder="0" applyProtection="0"/>
    <xf numFmtId="0" fontId="68" fillId="0" borderId="0" applyNumberFormat="0" applyBorder="0" applyProtection="0">
      <alignment vertical="center"/>
    </xf>
    <xf numFmtId="0" fontId="68" fillId="0" borderId="0" applyNumberFormat="0" applyBorder="0" applyProtection="0">
      <alignment vertical="center"/>
    </xf>
    <xf numFmtId="0" fontId="55" fillId="0" borderId="0" applyNumberFormat="0" applyBorder="0" applyProtection="0"/>
    <xf numFmtId="182" fontId="55" fillId="0" borderId="0" applyFont="0" applyBorder="0" applyProtection="0">
      <alignment vertical="center"/>
    </xf>
    <xf numFmtId="0" fontId="55" fillId="0" borderId="0" applyNumberFormat="0" applyFont="0" applyBorder="0" applyProtection="0">
      <alignment vertical="center"/>
    </xf>
    <xf numFmtId="0" fontId="55" fillId="0" borderId="0" applyNumberFormat="0" applyFont="0" applyBorder="0" applyProtection="0">
      <alignment vertical="center"/>
    </xf>
    <xf numFmtId="0" fontId="68" fillId="0" borderId="0" applyNumberFormat="0" applyBorder="0" applyProtection="0">
      <alignment vertical="center"/>
    </xf>
    <xf numFmtId="0" fontId="55" fillId="0" borderId="0" applyNumberFormat="0" applyBorder="0" applyProtection="0"/>
    <xf numFmtId="0" fontId="68" fillId="0" borderId="0" applyNumberFormat="0" applyBorder="0" applyProtection="0">
      <alignment vertical="center"/>
    </xf>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182" fontId="67" fillId="0" borderId="0" applyBorder="0" applyProtection="0"/>
    <xf numFmtId="183" fontId="55" fillId="0" borderId="0" applyFont="0" applyBorder="0" applyProtection="0">
      <alignment vertical="center"/>
    </xf>
    <xf numFmtId="0" fontId="55" fillId="0" borderId="0" applyNumberFormat="0" applyFont="0" applyBorder="0" applyProtection="0">
      <alignment vertical="center"/>
    </xf>
    <xf numFmtId="0" fontId="55" fillId="0" borderId="0" applyNumberFormat="0" applyFont="0" applyBorder="0" applyProtection="0">
      <alignment vertical="center"/>
    </xf>
    <xf numFmtId="182" fontId="55" fillId="0" borderId="0" applyFont="0" applyBorder="0" applyProtection="0">
      <alignment vertical="center"/>
    </xf>
    <xf numFmtId="182" fontId="55" fillId="0" borderId="0" applyFont="0" applyBorder="0" applyProtection="0">
      <alignment vertical="center"/>
    </xf>
    <xf numFmtId="0" fontId="55" fillId="0" borderId="0" applyNumberFormat="0" applyFont="0" applyBorder="0" applyProtection="0">
      <alignment vertical="center"/>
    </xf>
    <xf numFmtId="0" fontId="55" fillId="0" borderId="0" applyNumberFormat="0" applyFont="0" applyBorder="0" applyProtection="0">
      <alignment vertical="center"/>
    </xf>
    <xf numFmtId="182" fontId="55" fillId="0" borderId="0" applyFont="0" applyBorder="0" applyProtection="0"/>
    <xf numFmtId="182" fontId="67" fillId="0" borderId="0" applyBorder="0" applyProtection="0"/>
    <xf numFmtId="0" fontId="55" fillId="0" borderId="0" applyNumberFormat="0" applyFont="0" applyBorder="0" applyProtection="0">
      <alignment vertical="center"/>
    </xf>
    <xf numFmtId="182" fontId="67" fillId="0" borderId="0" applyBorder="0" applyProtection="0"/>
    <xf numFmtId="182" fontId="55" fillId="0" borderId="0" applyFont="0" applyBorder="0" applyProtection="0">
      <alignment vertical="center"/>
    </xf>
    <xf numFmtId="183" fontId="55" fillId="0" borderId="0" applyFont="0" applyBorder="0" applyProtection="0">
      <alignment vertical="center"/>
    </xf>
    <xf numFmtId="182" fontId="55" fillId="0" borderId="0" applyFont="0" applyBorder="0" applyProtection="0">
      <alignment vertical="center"/>
    </xf>
    <xf numFmtId="0" fontId="69" fillId="59" borderId="0" applyNumberFormat="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0" fillId="60" borderId="0" applyBorder="0" applyAlignment="0" applyProtection="0"/>
    <xf numFmtId="182" fontId="71" fillId="59" borderId="0" applyBorder="0" applyAlignment="0" applyProtection="0"/>
    <xf numFmtId="182" fontId="71" fillId="59"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0" fillId="61" borderId="0" applyBorder="0" applyAlignment="0" applyProtection="0"/>
    <xf numFmtId="182" fontId="71" fillId="61" borderId="0" applyBorder="0" applyAlignment="0" applyProtection="0"/>
    <xf numFmtId="182" fontId="71" fillId="61"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0" fillId="62" borderId="0" applyBorder="0" applyAlignment="0" applyProtection="0"/>
    <xf numFmtId="182" fontId="71" fillId="62" borderId="0" applyBorder="0" applyAlignment="0" applyProtection="0"/>
    <xf numFmtId="182" fontId="71" fillId="62"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1" fillId="64" borderId="0" applyBorder="0" applyAlignment="0" applyProtection="0"/>
    <xf numFmtId="182" fontId="71" fillId="64"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1" fillId="59" borderId="0" applyBorder="0" applyAlignment="0" applyProtection="0"/>
    <xf numFmtId="182" fontId="71" fillId="59" borderId="0" applyBorder="0" applyAlignment="0" applyProtection="0"/>
    <xf numFmtId="0" fontId="69" fillId="62" borderId="0" applyNumberFormat="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0" fillId="65" borderId="0" applyBorder="0" applyAlignment="0" applyProtection="0"/>
    <xf numFmtId="182" fontId="71" fillId="65" borderId="0" applyBorder="0" applyAlignment="0" applyProtection="0"/>
    <xf numFmtId="182" fontId="71" fillId="65" borderId="0" applyBorder="0" applyAlignment="0" applyProtection="0"/>
    <xf numFmtId="0" fontId="72" fillId="0" borderId="0" applyNumberFormat="0" applyFill="0" applyBorder="0" applyAlignment="0" applyProtection="0"/>
    <xf numFmtId="0" fontId="73" fillId="0" borderId="62" applyNumberFormat="0"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4" fillId="0" borderId="63" applyFill="0" applyAlignment="0" applyProtection="0"/>
    <xf numFmtId="182" fontId="75" fillId="0" borderId="62" applyFill="0" applyAlignment="0" applyProtection="0"/>
    <xf numFmtId="182" fontId="75" fillId="0" borderId="62" applyFill="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2" fillId="0" borderId="0" applyFill="0" applyBorder="0" applyAlignment="0" applyProtection="0"/>
    <xf numFmtId="182" fontId="72"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6" fillId="0" borderId="0" applyFill="0" applyBorder="0" applyAlignment="0" applyProtection="0"/>
    <xf numFmtId="182" fontId="72" fillId="0" borderId="0" applyFill="0" applyBorder="0" applyAlignment="0" applyProtection="0"/>
    <xf numFmtId="182" fontId="72" fillId="0" borderId="0" applyFill="0" applyBorder="0" applyAlignment="0" applyProtection="0"/>
    <xf numFmtId="0" fontId="77" fillId="0" borderId="64" applyNumberFormat="0"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8" fillId="0" borderId="64" applyFill="0" applyAlignment="0" applyProtection="0"/>
    <xf numFmtId="182" fontId="79" fillId="0" borderId="64" applyFill="0" applyAlignment="0" applyProtection="0"/>
    <xf numFmtId="182" fontId="79" fillId="0" borderId="64" applyFill="0" applyAlignment="0" applyProtection="0"/>
    <xf numFmtId="0" fontId="80" fillId="0" borderId="65" applyNumberFormat="0"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1" fillId="0" borderId="66" applyFill="0" applyAlignment="0" applyProtection="0"/>
    <xf numFmtId="182" fontId="82" fillId="0" borderId="65" applyFill="0" applyAlignment="0" applyProtection="0"/>
    <xf numFmtId="182" fontId="82" fillId="0" borderId="65" applyFill="0" applyAlignment="0" applyProtection="0"/>
    <xf numFmtId="0" fontId="80" fillId="0" borderId="0" applyNumberFormat="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1" fillId="0" borderId="0" applyFill="0" applyBorder="0" applyAlignment="0" applyProtection="0"/>
    <xf numFmtId="182" fontId="82" fillId="0" borderId="0" applyFill="0" applyBorder="0" applyAlignment="0" applyProtection="0"/>
    <xf numFmtId="182" fontId="82"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182" fontId="83" fillId="0" borderId="0" applyFill="0" applyBorder="0" applyAlignment="0" applyProtection="0"/>
    <xf numFmtId="0" fontId="84" fillId="66" borderId="67" applyNumberFormat="0"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5" fillId="66" borderId="67" applyAlignment="0" applyProtection="0"/>
    <xf numFmtId="182" fontId="86" fillId="66" borderId="67" applyAlignment="0" applyProtection="0"/>
    <xf numFmtId="182" fontId="86" fillId="66" borderId="67"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0" fontId="87" fillId="0" borderId="68" applyNumberFormat="0"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57" fillId="0" borderId="69"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182" fontId="88" fillId="0" borderId="68" applyFill="0" applyAlignment="0" applyProtection="0"/>
    <xf numFmtId="0" fontId="87" fillId="0" borderId="68" applyNumberFormat="0" applyFill="0" applyAlignment="0" applyProtection="0"/>
    <xf numFmtId="0" fontId="87" fillId="0" borderId="68" applyNumberFormat="0" applyFill="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182" fontId="55" fillId="67" borderId="70" applyFont="0" applyAlignment="0" applyProtection="0"/>
    <xf numFmtId="0" fontId="55" fillId="67" borderId="70" applyNumberFormat="0" applyFont="0" applyAlignment="0" applyProtection="0"/>
    <xf numFmtId="0" fontId="55" fillId="67" borderId="70" applyNumberFormat="0" applyFont="0" applyAlignment="0" applyProtection="0"/>
    <xf numFmtId="0" fontId="89" fillId="0" borderId="0" applyNumberFormat="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0" fillId="0" borderId="0" applyFill="0" applyBorder="0" applyAlignment="0" applyProtection="0"/>
    <xf numFmtId="182" fontId="91" fillId="0" borderId="0" applyFill="0" applyBorder="0" applyAlignment="0" applyProtection="0"/>
    <xf numFmtId="182" fontId="91" fillId="0" borderId="0" applyFill="0" applyBorder="0" applyAlignment="0" applyProtection="0"/>
    <xf numFmtId="0" fontId="92" fillId="0" borderId="0" applyNumberFormat="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3" fillId="0" borderId="0" applyFill="0" applyBorder="0" applyAlignment="0" applyProtection="0"/>
    <xf numFmtId="182" fontId="94" fillId="0" borderId="0" applyFill="0" applyBorder="0" applyAlignment="0" applyProtection="0"/>
    <xf numFmtId="182" fontId="94" fillId="0" borderId="0" applyFill="0" applyBorder="0" applyAlignment="0" applyProtection="0"/>
    <xf numFmtId="0" fontId="95" fillId="68" borderId="71" applyNumberFormat="0" applyAlignment="0" applyProtection="0"/>
    <xf numFmtId="0" fontId="95" fillId="68" borderId="71" applyNumberFormat="0" applyAlignment="0" applyProtection="0"/>
    <xf numFmtId="0" fontId="95" fillId="68" borderId="71" applyNumberFormat="0" applyAlignment="0" applyProtection="0"/>
    <xf numFmtId="0" fontId="95" fillId="68" borderId="71" applyNumberFormat="0" applyAlignment="0" applyProtection="0"/>
    <xf numFmtId="0" fontId="95" fillId="68" borderId="71" applyNumberFormat="0" applyAlignment="0" applyProtection="0"/>
    <xf numFmtId="0" fontId="95" fillId="68" borderId="71" applyNumberFormat="0" applyAlignment="0" applyProtection="0"/>
    <xf numFmtId="0" fontId="95" fillId="68" borderId="71" applyNumberFormat="0" applyAlignment="0" applyProtection="0"/>
    <xf numFmtId="0" fontId="95" fillId="68" borderId="71" applyNumberFormat="0" applyAlignment="0" applyProtection="0"/>
    <xf numFmtId="0" fontId="95" fillId="68" borderId="71" applyNumberFormat="0" applyAlignment="0" applyProtection="0"/>
    <xf numFmtId="0" fontId="95" fillId="68" borderId="71" applyNumberFormat="0" applyAlignment="0" applyProtection="0"/>
    <xf numFmtId="0" fontId="95" fillId="68" borderId="71" applyNumberFormat="0" applyAlignment="0" applyProtection="0"/>
    <xf numFmtId="0" fontId="95" fillId="68" borderId="71" applyNumberFormat="0"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6" fillId="69"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182" fontId="97" fillId="68" borderId="71" applyAlignment="0" applyProtection="0"/>
    <xf numFmtId="0" fontId="95" fillId="68" borderId="71" applyNumberFormat="0" applyAlignment="0" applyProtection="0"/>
    <xf numFmtId="0" fontId="95" fillId="68" borderId="71" applyNumberFormat="0" applyAlignment="0" applyProtection="0"/>
    <xf numFmtId="0" fontId="98" fillId="0" borderId="0" applyNumberFormat="0" applyFill="0" applyBorder="0" applyAlignment="0" applyProtection="0"/>
    <xf numFmtId="0" fontId="99" fillId="70" borderId="71" applyNumberFormat="0" applyAlignment="0" applyProtection="0"/>
    <xf numFmtId="0" fontId="99" fillId="70" borderId="71" applyNumberFormat="0" applyAlignment="0" applyProtection="0"/>
    <xf numFmtId="0" fontId="99" fillId="70" borderId="71" applyNumberFormat="0" applyAlignment="0" applyProtection="0"/>
    <xf numFmtId="0" fontId="99" fillId="70" borderId="71" applyNumberFormat="0" applyAlignment="0" applyProtection="0"/>
    <xf numFmtId="0" fontId="99" fillId="70" borderId="71" applyNumberFormat="0" applyAlignment="0" applyProtection="0"/>
    <xf numFmtId="0" fontId="99" fillId="70" borderId="71" applyNumberFormat="0" applyAlignment="0" applyProtection="0"/>
    <xf numFmtId="0" fontId="99" fillId="70" borderId="71" applyNumberFormat="0" applyAlignment="0" applyProtection="0"/>
    <xf numFmtId="0" fontId="99" fillId="70" borderId="71" applyNumberFormat="0" applyAlignment="0" applyProtection="0"/>
    <xf numFmtId="0" fontId="99" fillId="70" borderId="71" applyNumberFormat="0" applyAlignment="0" applyProtection="0"/>
    <xf numFmtId="0" fontId="99" fillId="70" borderId="71" applyNumberFormat="0" applyAlignment="0" applyProtection="0"/>
    <xf numFmtId="0" fontId="99" fillId="70" borderId="71" applyNumberFormat="0" applyAlignment="0" applyProtection="0"/>
    <xf numFmtId="0" fontId="99" fillId="70" borderId="71" applyNumberFormat="0"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0"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182" fontId="101" fillId="70" borderId="71" applyAlignment="0" applyProtection="0"/>
    <xf numFmtId="0" fontId="99" fillId="70" borderId="71" applyNumberFormat="0" applyAlignment="0" applyProtection="0"/>
    <xf numFmtId="0" fontId="99" fillId="70" borderId="71"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0" fontId="102" fillId="68" borderId="72" applyNumberFormat="0"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3" fillId="69"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182" fontId="104" fillId="68" borderId="72" applyAlignment="0" applyProtection="0"/>
    <xf numFmtId="0" fontId="102" fillId="68" borderId="72" applyNumberFormat="0" applyAlignment="0" applyProtection="0"/>
    <xf numFmtId="0" fontId="102" fillId="68" borderId="72" applyNumberFormat="0" applyAlignment="0" applyProtection="0"/>
    <xf numFmtId="0" fontId="105" fillId="71" borderId="0" applyNumberFormat="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6" fillId="71" borderId="0" applyBorder="0" applyAlignment="0" applyProtection="0"/>
    <xf numFmtId="182" fontId="107" fillId="71" borderId="0" applyBorder="0" applyAlignment="0" applyProtection="0"/>
    <xf numFmtId="182" fontId="107" fillId="71" borderId="0" applyBorder="0" applyAlignment="0" applyProtection="0"/>
    <xf numFmtId="0" fontId="55" fillId="72" borderId="73" applyNumberFormat="0" applyFont="0" applyAlignment="0" applyProtection="0"/>
    <xf numFmtId="0" fontId="55" fillId="73" borderId="73" applyNumberFormat="0" applyFont="0" applyAlignment="0" applyProtection="0"/>
    <xf numFmtId="0" fontId="108" fillId="0" borderId="74" applyNumberFormat="0"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09" fillId="0" borderId="74" applyFill="0" applyAlignment="0" applyProtection="0"/>
    <xf numFmtId="182" fontId="110" fillId="0" borderId="74" applyFill="0" applyAlignment="0" applyProtection="0"/>
    <xf numFmtId="182" fontId="110" fillId="0" borderId="74" applyFill="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55" fillId="74" borderId="0" applyBorder="0" applyAlignment="0" applyProtection="0"/>
    <xf numFmtId="182" fontId="111" fillId="68" borderId="0" applyBorder="0" applyAlignment="0" applyProtection="0"/>
    <xf numFmtId="182" fontId="111" fillId="6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55" fillId="58" borderId="0" applyBorder="0" applyAlignment="0" applyProtection="0"/>
    <xf numFmtId="182" fontId="111" fillId="70" borderId="0" applyBorder="0" applyAlignment="0" applyProtection="0"/>
    <xf numFmtId="182" fontId="111" fillId="70"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55" fillId="57" borderId="0" applyBorder="0" applyAlignment="0" applyProtection="0"/>
    <xf numFmtId="182" fontId="111" fillId="67" borderId="0" applyBorder="0" applyAlignment="0" applyProtection="0"/>
    <xf numFmtId="182" fontId="111" fillId="67"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111" fillId="68" borderId="0" applyBorder="0" applyAlignment="0" applyProtection="0"/>
    <xf numFmtId="182" fontId="111" fillId="68"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55" fillId="76" borderId="0" applyBorder="0" applyAlignment="0" applyProtection="0"/>
    <xf numFmtId="182" fontId="111" fillId="76" borderId="0" applyBorder="0" applyAlignment="0" applyProtection="0"/>
    <xf numFmtId="182" fontId="111" fillId="76"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55" fillId="70" borderId="0" applyBorder="0" applyAlignment="0" applyProtection="0"/>
    <xf numFmtId="182" fontId="111" fillId="70" borderId="0" applyBorder="0" applyAlignment="0" applyProtection="0"/>
    <xf numFmtId="182" fontId="111" fillId="70" borderId="0" applyBorder="0" applyAlignment="0" applyProtection="0"/>
    <xf numFmtId="0" fontId="55" fillId="74" borderId="0" applyNumberFormat="0" applyBorder="0" applyAlignment="0" applyProtection="0"/>
    <xf numFmtId="0" fontId="55" fillId="74" borderId="0" applyNumberFormat="0" applyFont="0" applyBorder="0" applyAlignment="0" applyProtection="0"/>
    <xf numFmtId="0" fontId="55" fillId="74" borderId="0" applyNumberFormat="0" applyFont="0" applyBorder="0" applyAlignment="0" applyProtection="0"/>
    <xf numFmtId="0" fontId="55" fillId="77" borderId="0" applyNumberFormat="0" applyFont="0" applyBorder="0" applyAlignment="0" applyProtection="0"/>
    <xf numFmtId="0" fontId="55" fillId="74" borderId="0" applyNumberFormat="0" applyFont="0" applyBorder="0" applyAlignment="0" applyProtection="0"/>
    <xf numFmtId="0" fontId="55" fillId="77" borderId="0" applyNumberFormat="0" applyFont="0" applyBorder="0" applyAlignment="0" applyProtection="0"/>
    <xf numFmtId="0" fontId="55" fillId="58" borderId="0" applyNumberFormat="0" applyBorder="0" applyAlignment="0" applyProtection="0"/>
    <xf numFmtId="0" fontId="55" fillId="58" borderId="0" applyNumberFormat="0" applyFont="0" applyBorder="0" applyAlignment="0" applyProtection="0"/>
    <xf numFmtId="0" fontId="55" fillId="58" borderId="0" applyNumberFormat="0" applyFont="0" applyBorder="0" applyAlignment="0" applyProtection="0"/>
    <xf numFmtId="0" fontId="55" fillId="78" borderId="0" applyNumberFormat="0" applyFont="0" applyBorder="0" applyAlignment="0" applyProtection="0"/>
    <xf numFmtId="0" fontId="55" fillId="58" borderId="0" applyNumberFormat="0" applyFont="0" applyBorder="0" applyAlignment="0" applyProtection="0"/>
    <xf numFmtId="0" fontId="55" fillId="78" borderId="0" applyNumberFormat="0" applyFont="0" applyBorder="0" applyAlignment="0" applyProtection="0"/>
    <xf numFmtId="0" fontId="55" fillId="57" borderId="0" applyNumberFormat="0" applyBorder="0" applyAlignment="0" applyProtection="0"/>
    <xf numFmtId="0" fontId="55" fillId="57" borderId="0" applyNumberFormat="0" applyFont="0" applyBorder="0" applyAlignment="0" applyProtection="0"/>
    <xf numFmtId="0" fontId="55" fillId="57" borderId="0" applyNumberFormat="0" applyFont="0" applyBorder="0" applyAlignment="0" applyProtection="0"/>
    <xf numFmtId="0" fontId="55" fillId="79" borderId="0" applyNumberFormat="0" applyFont="0" applyBorder="0" applyAlignment="0" applyProtection="0"/>
    <xf numFmtId="0" fontId="55" fillId="57" borderId="0" applyNumberFormat="0" applyFont="0" applyBorder="0" applyAlignment="0" applyProtection="0"/>
    <xf numFmtId="0" fontId="55" fillId="79" borderId="0" applyNumberFormat="0" applyFont="0" applyBorder="0" applyAlignment="0" applyProtection="0"/>
    <xf numFmtId="0" fontId="55" fillId="75" borderId="0" applyNumberFormat="0" applyBorder="0" applyAlignment="0" applyProtection="0"/>
    <xf numFmtId="0" fontId="55" fillId="75" borderId="0" applyNumberFormat="0" applyFont="0" applyBorder="0" applyAlignment="0" applyProtection="0"/>
    <xf numFmtId="0" fontId="55" fillId="75" borderId="0" applyNumberFormat="0" applyFont="0" applyBorder="0" applyAlignment="0" applyProtection="0"/>
    <xf numFmtId="0" fontId="55" fillId="80" borderId="0" applyNumberFormat="0" applyFont="0" applyBorder="0" applyAlignment="0" applyProtection="0"/>
    <xf numFmtId="0" fontId="55" fillId="75" borderId="0" applyNumberFormat="0" applyFont="0" applyBorder="0" applyAlignment="0" applyProtection="0"/>
    <xf numFmtId="0" fontId="55" fillId="80" borderId="0" applyNumberFormat="0" applyFont="0" applyBorder="0" applyAlignment="0" applyProtection="0"/>
    <xf numFmtId="0" fontId="55" fillId="76" borderId="0" applyNumberFormat="0" applyBorder="0" applyAlignment="0" applyProtection="0"/>
    <xf numFmtId="0" fontId="55" fillId="81" borderId="0" applyNumberFormat="0" applyFont="0" applyBorder="0" applyAlignment="0" applyProtection="0"/>
    <xf numFmtId="0" fontId="55" fillId="81" borderId="0" applyNumberFormat="0" applyFont="0" applyBorder="0" applyAlignment="0" applyProtection="0"/>
    <xf numFmtId="0" fontId="55" fillId="70" borderId="0" applyNumberFormat="0" applyBorder="0" applyAlignment="0" applyProtection="0"/>
    <xf numFmtId="0" fontId="55" fillId="82" borderId="0" applyNumberFormat="0" applyFont="0" applyBorder="0" applyAlignment="0" applyProtection="0"/>
    <xf numFmtId="0" fontId="55" fillId="82" borderId="0" applyNumberFormat="0" applyFont="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111" fillId="69" borderId="0" applyBorder="0" applyAlignment="0" applyProtection="0"/>
    <xf numFmtId="182" fontId="111" fillId="69"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55" fillId="84" borderId="0" applyBorder="0" applyAlignment="0" applyProtection="0"/>
    <xf numFmtId="182" fontId="111" fillId="84" borderId="0" applyBorder="0" applyAlignment="0" applyProtection="0"/>
    <xf numFmtId="182" fontId="111" fillId="84"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55" fillId="85" borderId="0" applyBorder="0" applyAlignment="0" applyProtection="0"/>
    <xf numFmtId="182" fontId="111" fillId="71" borderId="0" applyBorder="0" applyAlignment="0" applyProtection="0"/>
    <xf numFmtId="182" fontId="111" fillId="71"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55" fillId="75" borderId="0" applyBorder="0" applyAlignment="0" applyProtection="0"/>
    <xf numFmtId="182" fontId="111" fillId="69" borderId="0" applyBorder="0" applyAlignment="0" applyProtection="0"/>
    <xf numFmtId="182" fontId="111" fillId="69"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55" fillId="83" borderId="0" applyBorder="0" applyAlignment="0" applyProtection="0"/>
    <xf numFmtId="182" fontId="111" fillId="83" borderId="0" applyBorder="0" applyAlignment="0" applyProtection="0"/>
    <xf numFmtId="182" fontId="111" fillId="83"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55" fillId="86" borderId="0" applyBorder="0" applyAlignment="0" applyProtection="0"/>
    <xf numFmtId="182" fontId="111" fillId="70" borderId="0" applyBorder="0" applyAlignment="0" applyProtection="0"/>
    <xf numFmtId="182" fontId="111" fillId="70" borderId="0" applyBorder="0" applyAlignment="0" applyProtection="0"/>
    <xf numFmtId="0" fontId="55" fillId="83" borderId="0" applyNumberFormat="0" applyBorder="0" applyAlignment="0" applyProtection="0"/>
    <xf numFmtId="0" fontId="55" fillId="87" borderId="0" applyNumberFormat="0" applyFont="0" applyBorder="0" applyAlignment="0" applyProtection="0"/>
    <xf numFmtId="0" fontId="55" fillId="87" borderId="0" applyNumberFormat="0" applyFont="0" applyBorder="0" applyAlignment="0" applyProtection="0"/>
    <xf numFmtId="0" fontId="55" fillId="84" borderId="0" applyNumberFormat="0" applyBorder="0" applyAlignment="0" applyProtection="0"/>
    <xf numFmtId="0" fontId="55" fillId="88" borderId="0" applyNumberFormat="0" applyFont="0" applyBorder="0" applyAlignment="0" applyProtection="0"/>
    <xf numFmtId="0" fontId="55" fillId="88" borderId="0" applyNumberFormat="0" applyFont="0" applyBorder="0" applyAlignment="0" applyProtection="0"/>
    <xf numFmtId="0" fontId="55" fillId="85" borderId="0" applyNumberFormat="0" applyBorder="0" applyAlignment="0" applyProtection="0"/>
    <xf numFmtId="0" fontId="55" fillId="85" borderId="0" applyNumberFormat="0" applyFont="0" applyBorder="0" applyAlignment="0" applyProtection="0"/>
    <xf numFmtId="0" fontId="55" fillId="85" borderId="0" applyNumberFormat="0" applyFont="0" applyBorder="0" applyAlignment="0" applyProtection="0"/>
    <xf numFmtId="0" fontId="55" fillId="89" borderId="0" applyNumberFormat="0" applyFont="0" applyBorder="0" applyAlignment="0" applyProtection="0"/>
    <xf numFmtId="0" fontId="55" fillId="85" borderId="0" applyNumberFormat="0" applyFont="0" applyBorder="0" applyAlignment="0" applyProtection="0"/>
    <xf numFmtId="0" fontId="55" fillId="89" borderId="0" applyNumberFormat="0" applyFont="0" applyBorder="0" applyAlignment="0" applyProtection="0"/>
    <xf numFmtId="0" fontId="55" fillId="75" borderId="0" applyNumberFormat="0" applyBorder="0" applyAlignment="0" applyProtection="0"/>
    <xf numFmtId="0" fontId="55" fillId="90" borderId="0" applyNumberFormat="0" applyFont="0" applyBorder="0" applyAlignment="0" applyProtection="0"/>
    <xf numFmtId="0" fontId="55" fillId="90" borderId="0" applyNumberFormat="0" applyFont="0" applyBorder="0" applyAlignment="0" applyProtection="0"/>
    <xf numFmtId="0" fontId="55" fillId="83" borderId="0" applyNumberFormat="0" applyBorder="0" applyAlignment="0" applyProtection="0"/>
    <xf numFmtId="0" fontId="55" fillId="91" borderId="0" applyNumberFormat="0" applyFont="0" applyBorder="0" applyAlignment="0" applyProtection="0"/>
    <xf numFmtId="0" fontId="55" fillId="91" borderId="0" applyNumberFormat="0" applyFont="0" applyBorder="0" applyAlignment="0" applyProtection="0"/>
    <xf numFmtId="0" fontId="55" fillId="86" borderId="0" applyNumberFormat="0" applyBorder="0" applyAlignment="0" applyProtection="0"/>
    <xf numFmtId="0" fontId="55" fillId="92" borderId="0" applyNumberFormat="0" applyFont="0" applyBorder="0" applyAlignment="0" applyProtection="0"/>
    <xf numFmtId="0" fontId="55" fillId="92" borderId="0" applyNumberFormat="0" applyFont="0" applyBorder="0" applyAlignment="0" applyProtection="0"/>
    <xf numFmtId="184" fontId="55" fillId="0" borderId="0" applyFont="0" applyFill="0" applyBorder="0" applyAlignment="0" applyProtection="0"/>
    <xf numFmtId="185" fontId="55" fillId="0" borderId="0" applyFont="0" applyFill="0" applyBorder="0" applyAlignment="0" applyProtection="0"/>
    <xf numFmtId="0" fontId="55" fillId="0" borderId="0" applyNumberFormat="0" applyFont="0" applyFill="0" applyBorder="0" applyAlignment="0" applyProtection="0"/>
    <xf numFmtId="186" fontId="55" fillId="0" borderId="0" applyFont="0" applyFill="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0" fillId="93" borderId="0" applyBorder="0" applyAlignment="0" applyProtection="0"/>
    <xf numFmtId="182" fontId="71" fillId="59" borderId="0" applyBorder="0" applyAlignment="0" applyProtection="0"/>
    <xf numFmtId="182" fontId="71" fillId="59"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0" fillId="84" borderId="0" applyBorder="0" applyAlignment="0" applyProtection="0"/>
    <xf numFmtId="182" fontId="71" fillId="84" borderId="0" applyBorder="0" applyAlignment="0" applyProtection="0"/>
    <xf numFmtId="182" fontId="71" fillId="84"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0" fillId="85" borderId="0" applyBorder="0" applyAlignment="0" applyProtection="0"/>
    <xf numFmtId="182" fontId="71" fillId="71" borderId="0" applyBorder="0" applyAlignment="0" applyProtection="0"/>
    <xf numFmtId="182" fontId="71" fillId="71"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0" fillId="63" borderId="0" applyBorder="0" applyAlignment="0" applyProtection="0"/>
    <xf numFmtId="182" fontId="71" fillId="69" borderId="0" applyBorder="0" applyAlignment="0" applyProtection="0"/>
    <xf numFmtId="182" fontId="71" fillId="6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0" fillId="59" borderId="0" applyBorder="0" applyAlignment="0" applyProtection="0"/>
    <xf numFmtId="182" fontId="71" fillId="59" borderId="0" applyBorder="0" applyAlignment="0" applyProtection="0"/>
    <xf numFmtId="182" fontId="71" fillId="59"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0" fillId="94" borderId="0" applyBorder="0" applyAlignment="0" applyProtection="0"/>
    <xf numFmtId="182" fontId="71" fillId="70" borderId="0" applyBorder="0" applyAlignment="0" applyProtection="0"/>
    <xf numFmtId="182" fontId="71" fillId="70" borderId="0" applyBorder="0" applyAlignment="0" applyProtection="0"/>
    <xf numFmtId="0" fontId="112" fillId="93" borderId="0" applyNumberFormat="0" applyBorder="0" applyAlignment="0" applyProtection="0"/>
    <xf numFmtId="0" fontId="112" fillId="84" borderId="0" applyNumberFormat="0" applyBorder="0" applyAlignment="0" applyProtection="0"/>
    <xf numFmtId="0" fontId="112" fillId="85" borderId="0" applyNumberFormat="0" applyBorder="0" applyAlignment="0" applyProtection="0"/>
    <xf numFmtId="0" fontId="112" fillId="85" borderId="0" applyNumberFormat="0" applyBorder="0" applyAlignment="0" applyProtection="0"/>
    <xf numFmtId="0" fontId="112" fillId="63" borderId="0" applyNumberFormat="0" applyBorder="0" applyAlignment="0" applyProtection="0"/>
    <xf numFmtId="0" fontId="112" fillId="63" borderId="0" applyNumberFormat="0" applyBorder="0" applyAlignment="0" applyProtection="0"/>
    <xf numFmtId="0" fontId="112" fillId="59" borderId="0" applyNumberFormat="0" applyBorder="0" applyAlignment="0" applyProtection="0"/>
    <xf numFmtId="0" fontId="112" fillId="94" borderId="0" applyNumberFormat="0" applyBorder="0" applyAlignment="0" applyProtection="0"/>
    <xf numFmtId="0" fontId="112" fillId="94" borderId="0" applyNumberFormat="0" applyBorder="0" applyAlignment="0" applyProtection="0"/>
    <xf numFmtId="0" fontId="113" fillId="0" borderId="0" applyNumberFormat="0" applyBorder="0" applyProtection="0"/>
    <xf numFmtId="0" fontId="112" fillId="60" borderId="0" applyNumberFormat="0" applyBorder="0" applyAlignment="0" applyProtection="0"/>
    <xf numFmtId="0" fontId="112" fillId="61" borderId="0" applyNumberFormat="0" applyBorder="0" applyAlignment="0" applyProtection="0"/>
    <xf numFmtId="0" fontId="112" fillId="62" borderId="0" applyNumberFormat="0" applyBorder="0" applyAlignment="0" applyProtection="0"/>
    <xf numFmtId="0" fontId="112" fillId="63" borderId="0" applyNumberFormat="0" applyBorder="0" applyAlignment="0" applyProtection="0"/>
    <xf numFmtId="0" fontId="112" fillId="59" borderId="0" applyNumberFormat="0" applyBorder="0" applyAlignment="0" applyProtection="0"/>
    <xf numFmtId="0" fontId="112" fillId="65" borderId="0" applyNumberFormat="0" applyBorder="0" applyAlignment="0" applyProtection="0"/>
    <xf numFmtId="0" fontId="114" fillId="0" borderId="0" applyNumberFormat="0" applyFill="0" applyBorder="0" applyProtection="0">
      <alignment horizontal="left" wrapText="1"/>
    </xf>
    <xf numFmtId="0" fontId="55" fillId="0" borderId="73" applyNumberFormat="0" applyFont="0" applyFill="0" applyAlignment="0" applyProtection="0"/>
    <xf numFmtId="0" fontId="55" fillId="0" borderId="73" applyNumberFormat="0" applyFont="0" applyFill="0" applyAlignment="0" applyProtection="0"/>
    <xf numFmtId="0" fontId="115" fillId="0" borderId="0" applyNumberFormat="0" applyBorder="0">
      <alignment horizontal="center" wrapText="1"/>
      <protection locked="0"/>
    </xf>
    <xf numFmtId="0" fontId="65" fillId="58" borderId="0" applyNumberFormat="0" applyBorder="0" applyAlignment="0" applyProtection="0"/>
    <xf numFmtId="187" fontId="55" fillId="0" borderId="0" applyFont="0" applyFill="0" applyBorder="0" applyAlignment="0" applyProtection="0"/>
    <xf numFmtId="188" fontId="67" fillId="0" borderId="0" applyFill="0" applyBorder="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96" fillId="69" borderId="71" applyNumberFormat="0" applyAlignment="0" applyProtection="0"/>
    <xf numFmtId="0" fontId="116" fillId="66" borderId="67" applyNumberFormat="0" applyAlignment="0" applyProtection="0"/>
    <xf numFmtId="189" fontId="55" fillId="0" borderId="0" applyFont="0" applyFill="0" applyBorder="0" applyAlignment="0" applyProtection="0"/>
    <xf numFmtId="189" fontId="55" fillId="0" borderId="0" applyFont="0" applyFill="0" applyBorder="0" applyAlignment="0" applyProtection="0"/>
    <xf numFmtId="189" fontId="55" fillId="0" borderId="0" applyFont="0" applyFill="0" applyBorder="0" applyAlignment="0" applyProtection="0"/>
    <xf numFmtId="189" fontId="55" fillId="0" borderId="0" applyFont="0" applyFill="0" applyBorder="0" applyAlignment="0" applyProtection="0"/>
    <xf numFmtId="184" fontId="55" fillId="0" borderId="0" applyFont="0" applyFill="0" applyBorder="0" applyAlignment="0" applyProtection="0"/>
    <xf numFmtId="184" fontId="55" fillId="0" borderId="0" applyFont="0" applyFill="0" applyBorder="0" applyAlignment="0" applyProtection="0"/>
    <xf numFmtId="184" fontId="55" fillId="0" borderId="0" applyFont="0" applyFill="0" applyBorder="0" applyAlignment="0" applyProtection="0"/>
    <xf numFmtId="184" fontId="55" fillId="0" borderId="0" applyFont="0" applyFill="0" applyBorder="0" applyAlignment="0" applyProtection="0"/>
    <xf numFmtId="189" fontId="55" fillId="0" borderId="0" applyFont="0" applyFill="0" applyBorder="0" applyAlignment="0" applyProtection="0"/>
    <xf numFmtId="189" fontId="55" fillId="0" borderId="0" applyFont="0" applyFill="0" applyBorder="0" applyAlignment="0" applyProtection="0"/>
    <xf numFmtId="0" fontId="117" fillId="0" borderId="0" applyNumberFormat="0" applyBorder="0" applyAlignment="0" applyProtection="0"/>
    <xf numFmtId="190" fontId="55" fillId="0" borderId="0" applyFont="0" applyFill="0" applyBorder="0" applyAlignment="0" applyProtection="0"/>
    <xf numFmtId="0" fontId="118" fillId="0" borderId="0" applyNumberFormat="0" applyBorder="0" applyAlignment="0" applyProtection="0"/>
    <xf numFmtId="0" fontId="90" fillId="0" borderId="0" applyNumberFormat="0" applyFill="0" applyBorder="0" applyAlignment="0" applyProtection="0"/>
    <xf numFmtId="0" fontId="119" fillId="0" borderId="0" applyNumberFormat="0" applyFill="0" applyBorder="0" applyProtection="0">
      <alignment vertical="center"/>
    </xf>
    <xf numFmtId="0" fontId="119" fillId="0" borderId="0" applyNumberFormat="0" applyFill="0" applyBorder="0" applyProtection="0">
      <alignment vertical="center"/>
    </xf>
    <xf numFmtId="2" fontId="120" fillId="0" borderId="0" applyBorder="0" applyProtection="0">
      <alignment horizontal="left"/>
    </xf>
    <xf numFmtId="0" fontId="62" fillId="57" borderId="0" applyNumberFormat="0" applyBorder="0" applyAlignment="0" applyProtection="0"/>
    <xf numFmtId="191" fontId="121" fillId="69" borderId="0" applyBorder="0" applyAlignment="0" applyProtection="0"/>
    <xf numFmtId="192" fontId="122" fillId="0" borderId="0" applyFill="0" applyBorder="0" applyProtection="0">
      <alignment horizontal="right"/>
    </xf>
    <xf numFmtId="0" fontId="123" fillId="0" borderId="75" applyNumberFormat="0" applyAlignment="0" applyProtection="0"/>
    <xf numFmtId="0" fontId="123" fillId="0" borderId="76" applyNumberFormat="0" applyProtection="0">
      <alignment horizontal="left" vertical="center"/>
    </xf>
    <xf numFmtId="0" fontId="123" fillId="0" borderId="76" applyNumberFormat="0" applyProtection="0">
      <alignment horizontal="left" vertical="center"/>
    </xf>
    <xf numFmtId="0" fontId="74" fillId="0" borderId="63" applyNumberFormat="0" applyFill="0" applyAlignment="0" applyProtection="0"/>
    <xf numFmtId="0" fontId="124" fillId="0" borderId="0" applyNumberFormat="0" applyFill="0" applyBorder="0" applyAlignment="0" applyProtection="0"/>
    <xf numFmtId="0" fontId="124" fillId="0" borderId="0" applyNumberFormat="0" applyFill="0" applyBorder="0" applyAlignment="0" applyProtection="0"/>
    <xf numFmtId="0" fontId="78" fillId="0" borderId="64" applyNumberFormat="0" applyFill="0" applyAlignment="0" applyProtection="0"/>
    <xf numFmtId="0" fontId="125" fillId="0" borderId="0" applyNumberFormat="0" applyFill="0" applyBorder="0" applyProtection="0">
      <alignment vertical="center"/>
    </xf>
    <xf numFmtId="0" fontId="125" fillId="0" borderId="0" applyNumberFormat="0" applyFill="0" applyBorder="0" applyProtection="0">
      <alignment vertical="center"/>
    </xf>
    <xf numFmtId="0" fontId="81" fillId="0" borderId="66" applyNumberFormat="0" applyFill="0" applyAlignment="0" applyProtection="0"/>
    <xf numFmtId="0" fontId="125" fillId="0" borderId="0" applyNumberFormat="0" applyFill="0" applyBorder="0" applyProtection="0">
      <alignment horizontal="center" vertical="center" wrapText="1"/>
    </xf>
    <xf numFmtId="0" fontId="125" fillId="0" borderId="0" applyNumberFormat="0" applyFill="0" applyBorder="0" applyProtection="0">
      <alignment horizontal="center" vertical="center" wrapText="1"/>
    </xf>
    <xf numFmtId="0" fontId="81" fillId="0" borderId="0" applyNumberFormat="0" applyFill="0" applyBorder="0" applyAlignment="0" applyProtection="0"/>
    <xf numFmtId="0" fontId="125" fillId="0" borderId="0" applyNumberFormat="0" applyFill="0" applyBorder="0" applyProtection="0">
      <alignment horizontal="left"/>
    </xf>
    <xf numFmtId="0" fontId="125" fillId="0" borderId="0" applyNumberFormat="0" applyFill="0" applyBorder="0" applyProtection="0">
      <alignment horizontal="left"/>
    </xf>
    <xf numFmtId="0" fontId="126" fillId="0" borderId="77" applyNumberFormat="0" applyProtection="0">
      <alignment horizontal="center"/>
    </xf>
    <xf numFmtId="0" fontId="126" fillId="0" borderId="0" applyNumberFormat="0" applyBorder="0" applyProtection="0">
      <alignment horizontal="center"/>
    </xf>
    <xf numFmtId="0" fontId="127" fillId="0" borderId="0" applyNumberFormat="0" applyFill="0" applyBorder="0" applyAlignment="0" applyProtection="0"/>
    <xf numFmtId="0" fontId="128" fillId="0" borderId="0" applyNumberFormat="0" applyFill="0" applyBorder="0" applyAlignment="0" applyProtection="0"/>
    <xf numFmtId="182" fontId="129" fillId="0" borderId="0" applyFill="0" applyBorder="0" applyAlignment="0" applyProtection="0"/>
    <xf numFmtId="0" fontId="130" fillId="0" borderId="0" applyNumberFormat="0" applyFill="0" applyBorder="0" applyAlignment="0" applyProtection="0"/>
    <xf numFmtId="0" fontId="127"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28" fillId="0" borderId="0" applyNumberFormat="0" applyFill="0" applyBorder="0" applyAlignment="0" applyProtection="0"/>
    <xf numFmtId="0" fontId="131" fillId="0" borderId="0" applyNumberFormat="0" applyFill="0" applyBorder="0" applyAlignment="0" applyProtection="0"/>
    <xf numFmtId="0" fontId="128"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0" fontId="127" fillId="0" borderId="0" applyNumberFormat="0" applyFill="0" applyBorder="0" applyAlignment="0" applyProtection="0"/>
    <xf numFmtId="10" fontId="121" fillId="67" borderId="0" applyBorder="0" applyAlignment="0" applyProtection="0"/>
    <xf numFmtId="10" fontId="121" fillId="67" borderId="0" applyBorder="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00" fillId="70" borderId="71" applyNumberFormat="0" applyAlignment="0" applyProtection="0"/>
    <xf numFmtId="0" fontId="132" fillId="0" borderId="0" applyNumberFormat="0" applyFill="0" applyBorder="0" applyProtection="0">
      <alignment horizontal="left" vertical="center"/>
    </xf>
    <xf numFmtId="0" fontId="109" fillId="0" borderId="74" applyNumberFormat="0" applyFill="0" applyAlignment="0" applyProtection="0"/>
    <xf numFmtId="0" fontId="133" fillId="0" borderId="78" applyNumberFormat="0" applyProtection="0">
      <alignment horizontal="right"/>
    </xf>
    <xf numFmtId="0" fontId="106" fillId="71" borderId="0" applyNumberFormat="0" applyBorder="0" applyAlignment="0" applyProtection="0"/>
    <xf numFmtId="193" fontId="134" fillId="0" borderId="0" applyBorder="0" applyProtection="0"/>
    <xf numFmtId="0" fontId="55" fillId="0" borderId="0" applyNumberFormat="0" applyFont="0" applyBorder="0" applyProtection="0"/>
    <xf numFmtId="182" fontId="55" fillId="0" borderId="0" applyFont="0" applyBorder="0" applyProtection="0"/>
    <xf numFmtId="0" fontId="67" fillId="0" borderId="0" applyNumberForma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68" fillId="0" borderId="0" applyNumberFormat="0" applyBorder="0" applyProtection="0">
      <alignment vertical="center"/>
    </xf>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67" fillId="0" borderId="0" applyNumberFormat="0" applyBorder="0" applyProtection="0"/>
    <xf numFmtId="0" fontId="67"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182" fontId="55" fillId="0" borderId="0" applyFont="0" applyBorder="0" applyProtection="0"/>
    <xf numFmtId="182" fontId="55" fillId="0" borderId="0" applyFont="0" applyBorder="0" applyProtection="0"/>
    <xf numFmtId="0" fontId="55" fillId="0" borderId="0" applyNumberFormat="0" applyFont="0" applyBorder="0" applyProtection="0"/>
    <xf numFmtId="0" fontId="55" fillId="0" borderId="0" applyNumberFormat="0" applyFont="0" applyBorder="0" applyProtection="0"/>
    <xf numFmtId="182" fontId="55" fillId="0" borderId="0" applyFont="0" applyBorder="0" applyProtection="0"/>
    <xf numFmtId="0" fontId="55" fillId="0" borderId="0" applyNumberFormat="0" applyFont="0" applyBorder="0" applyProtection="0"/>
    <xf numFmtId="0" fontId="55" fillId="0" borderId="0" applyNumberFormat="0" applyFont="0" applyBorder="0" applyProtection="0"/>
    <xf numFmtId="182" fontId="55" fillId="0" borderId="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182" fontId="55" fillId="0" borderId="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182" fontId="55" fillId="0" borderId="0" applyFont="0" applyBorder="0" applyProtection="0"/>
    <xf numFmtId="182" fontId="55" fillId="0" borderId="0" applyFont="0" applyBorder="0" applyProtection="0"/>
    <xf numFmtId="182" fontId="55" fillId="0" borderId="0" applyFont="0" applyBorder="0" applyProtection="0"/>
    <xf numFmtId="182" fontId="55" fillId="0" borderId="0" applyFont="0" applyBorder="0" applyProtection="0"/>
    <xf numFmtId="182" fontId="55" fillId="0" borderId="0" applyFont="0" applyBorder="0" applyProtection="0"/>
    <xf numFmtId="0" fontId="68" fillId="0" borderId="0" applyNumberFormat="0" applyBorder="0" applyProtection="0">
      <alignment vertical="center"/>
    </xf>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xf numFmtId="0" fontId="135" fillId="0" borderId="0" applyNumberFormat="0" applyBorder="0" applyProtection="0"/>
    <xf numFmtId="0" fontId="67" fillId="0" borderId="0" applyNumberForma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67" fillId="0" borderId="0" applyNumberFormat="0" applyBorder="0" applyProtection="0"/>
    <xf numFmtId="0" fontId="136" fillId="0" borderId="0" applyNumberFormat="0" applyFill="0" applyBorder="0" applyProtection="0">
      <alignment horizontal="center" vertical="center"/>
    </xf>
    <xf numFmtId="0" fontId="136" fillId="0" borderId="0" applyNumberFormat="0" applyFill="0" applyBorder="0" applyProtection="0">
      <alignment horizontal="center" vertical="center"/>
    </xf>
    <xf numFmtId="0" fontId="55" fillId="0" borderId="0" applyNumberFormat="0" applyFont="0" applyBorder="0" applyProtection="0"/>
    <xf numFmtId="0" fontId="67" fillId="0" borderId="0" applyNumberFormat="0" applyBorder="0" applyProtection="0"/>
    <xf numFmtId="0" fontId="137" fillId="0" borderId="0" applyNumberForma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67" fillId="0" borderId="0" applyNumberFormat="0" applyBorder="0" applyProtection="0"/>
    <xf numFmtId="0" fontId="135" fillId="0" borderId="0" applyNumberFormat="0" applyBorder="0" applyProtection="0"/>
    <xf numFmtId="182" fontId="135" fillId="0" borderId="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xf numFmtId="0" fontId="55" fillId="0" borderId="0" applyNumberFormat="0" applyFont="0" applyBorder="0" applyProtection="0"/>
    <xf numFmtId="0" fontId="135" fillId="0" borderId="0" applyNumberFormat="0" applyBorder="0" applyProtection="0"/>
    <xf numFmtId="182" fontId="135" fillId="0" borderId="0" applyBorder="0" applyProtection="0"/>
    <xf numFmtId="0" fontId="67" fillId="0" borderId="0" applyNumberFormat="0" applyBorder="0" applyProtection="0">
      <alignment vertical="top"/>
    </xf>
    <xf numFmtId="0" fontId="67" fillId="0" borderId="0" applyNumberFormat="0" applyBorder="0" applyProtection="0">
      <alignment vertical="top"/>
    </xf>
    <xf numFmtId="0" fontId="55" fillId="0" borderId="0" applyNumberFormat="0" applyBorder="0" applyProtection="0"/>
    <xf numFmtId="182" fontId="55" fillId="0" borderId="0" applyBorder="0" applyProtection="0"/>
    <xf numFmtId="0" fontId="135" fillId="0" borderId="0" applyNumberFormat="0" applyBorder="0" applyProtection="0"/>
    <xf numFmtId="0" fontId="67" fillId="0" borderId="0" applyNumberFormat="0" applyBorder="0" applyProtection="0"/>
    <xf numFmtId="0" fontId="67" fillId="0" borderId="0" applyNumberFormat="0" applyBorder="0" applyProtection="0">
      <alignment vertical="top"/>
    </xf>
    <xf numFmtId="0" fontId="135" fillId="0" borderId="0" applyNumberFormat="0" applyBorder="0" applyProtection="0"/>
    <xf numFmtId="0" fontId="135" fillId="0" borderId="0" applyNumberFormat="0" applyBorder="0" applyProtection="0"/>
    <xf numFmtId="0" fontId="55" fillId="0" borderId="0" applyNumberFormat="0" applyBorder="0" applyProtection="0"/>
    <xf numFmtId="0" fontId="135" fillId="0" borderId="0" applyNumberFormat="0" applyBorder="0" applyProtection="0"/>
    <xf numFmtId="0" fontId="67"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alignment vertical="top"/>
    </xf>
    <xf numFmtId="0" fontId="135" fillId="0" borderId="0" applyNumberFormat="0" applyBorder="0" applyProtection="0"/>
    <xf numFmtId="0" fontId="135" fillId="0" borderId="0" applyNumberFormat="0" applyBorder="0" applyProtection="0"/>
    <xf numFmtId="0" fontId="67" fillId="0" borderId="0" applyNumberFormat="0" applyBorder="0" applyProtection="0">
      <alignment vertical="top"/>
    </xf>
    <xf numFmtId="0" fontId="135" fillId="0" borderId="0" applyNumberFormat="0" applyBorder="0" applyProtection="0"/>
    <xf numFmtId="0" fontId="135" fillId="0" borderId="0" applyNumberFormat="0" applyBorder="0" applyProtection="0"/>
    <xf numFmtId="182" fontId="55" fillId="0" borderId="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55" fillId="0" borderId="0" applyNumberFormat="0" applyBorder="0" applyProtection="0">
      <alignment vertical="center"/>
    </xf>
    <xf numFmtId="0" fontId="135" fillId="0" borderId="0" applyNumberFormat="0" applyBorder="0" applyProtection="0"/>
    <xf numFmtId="0" fontId="67" fillId="0" borderId="0" applyNumberFormat="0" applyBorder="0" applyProtection="0">
      <alignment vertical="top"/>
    </xf>
    <xf numFmtId="0" fontId="135" fillId="0" borderId="0" applyNumberFormat="0" applyBorder="0" applyProtection="0"/>
    <xf numFmtId="0" fontId="67" fillId="0" borderId="0" applyNumberFormat="0" applyBorder="0" applyProtection="0">
      <alignment vertical="top"/>
    </xf>
    <xf numFmtId="0" fontId="135" fillId="0" borderId="0" applyNumberFormat="0" applyBorder="0" applyProtection="0"/>
    <xf numFmtId="0" fontId="135" fillId="0" borderId="0" applyNumberFormat="0" applyBorder="0" applyProtection="0"/>
    <xf numFmtId="0" fontId="67" fillId="0" borderId="0" applyNumberFormat="0" applyBorder="0" applyProtection="0">
      <alignment vertical="top"/>
    </xf>
    <xf numFmtId="0" fontId="135" fillId="0" borderId="0" applyNumberFormat="0" applyBorder="0" applyProtection="0"/>
    <xf numFmtId="0" fontId="135" fillId="0" borderId="0" applyNumberFormat="0" applyBorder="0" applyProtection="0"/>
    <xf numFmtId="0" fontId="55" fillId="0" borderId="0" applyNumberFormat="0" applyBorder="0" applyProtection="0">
      <alignment vertical="center"/>
    </xf>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alignment vertical="top"/>
    </xf>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alignment vertical="top"/>
    </xf>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alignment vertical="top"/>
    </xf>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alignment vertical="top"/>
    </xf>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55" fillId="0" borderId="0" applyNumberFormat="0" applyBorder="0" applyProtection="0"/>
    <xf numFmtId="0" fontId="138" fillId="0" borderId="0" applyNumberFormat="0" applyBorder="0" applyProtection="0"/>
    <xf numFmtId="182" fontId="138" fillId="0" borderId="0" applyBorder="0" applyProtection="0"/>
    <xf numFmtId="0" fontId="67"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135" fillId="0" borderId="0" applyNumberFormat="0" applyBorder="0" applyProtection="0"/>
    <xf numFmtId="0" fontId="55" fillId="0" borderId="0" applyNumberFormat="0" applyBorder="0" applyProtection="0"/>
    <xf numFmtId="0" fontId="136" fillId="0" borderId="0" applyNumberFormat="0" applyFill="0" applyBorder="0" applyProtection="0">
      <alignment horizontal="center" vertical="center"/>
    </xf>
    <xf numFmtId="182" fontId="135" fillId="0" borderId="0" applyBorder="0" applyProtection="0"/>
    <xf numFmtId="0" fontId="67"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xf numFmtId="0" fontId="135" fillId="0" borderId="0" applyNumberFormat="0" applyBorder="0" applyProtection="0"/>
    <xf numFmtId="0" fontId="67" fillId="0" borderId="0" applyNumberFormat="0" applyBorder="0" applyProtection="0"/>
    <xf numFmtId="0" fontId="135" fillId="0" borderId="0" applyNumberFormat="0" applyBorder="0" applyProtection="0"/>
    <xf numFmtId="0" fontId="55" fillId="0" borderId="0" applyNumberFormat="0" applyFont="0" applyBorder="0" applyProtection="0"/>
    <xf numFmtId="0" fontId="135" fillId="0" borderId="0" applyNumberForma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xf numFmtId="0" fontId="135" fillId="0" borderId="0" applyNumberFormat="0" applyBorder="0" applyProtection="0"/>
    <xf numFmtId="0" fontId="67" fillId="0" borderId="0" applyNumberFormat="0" applyBorder="0" applyProtection="0"/>
    <xf numFmtId="0" fontId="67" fillId="0" borderId="0" applyNumberFormat="0" applyBorder="0" applyProtection="0"/>
    <xf numFmtId="0" fontId="135"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9"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182" fontId="67" fillId="0" borderId="0" applyBorder="0" applyProtection="0"/>
    <xf numFmtId="194" fontId="135" fillId="0" borderId="0" applyBorder="0" applyProtection="0"/>
    <xf numFmtId="0" fontId="135" fillId="0" borderId="0" applyNumberFormat="0" applyBorder="0" applyProtection="0"/>
    <xf numFmtId="194" fontId="135" fillId="0" borderId="0" applyBorder="0" applyProtection="0"/>
    <xf numFmtId="0" fontId="55" fillId="0" borderId="0" applyNumberFormat="0" applyFont="0" applyBorder="0" applyProtection="0"/>
    <xf numFmtId="194" fontId="135" fillId="0" borderId="0" applyBorder="0" applyProtection="0"/>
    <xf numFmtId="194" fontId="135" fillId="0" borderId="0" applyBorder="0" applyProtection="0"/>
    <xf numFmtId="194" fontId="135" fillId="0" borderId="0" applyBorder="0" applyProtection="0"/>
    <xf numFmtId="0" fontId="135"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182" fontId="55" fillId="0" borderId="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67" fillId="0" borderId="0" applyNumberFormat="0" applyBorder="0" applyProtection="0"/>
    <xf numFmtId="0" fontId="67"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Fon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67"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135" fillId="0" borderId="0" applyNumberFormat="0" applyBorder="0" applyProtection="0"/>
    <xf numFmtId="0" fontId="135" fillId="0" borderId="0" applyNumberFormat="0" applyBorder="0" applyProtection="0"/>
    <xf numFmtId="0" fontId="67" fillId="0" borderId="0" applyNumberFormat="0" applyBorder="0" applyProtection="0"/>
    <xf numFmtId="0" fontId="135"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67"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182" fontId="55" fillId="0" borderId="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135" fillId="0" borderId="0" applyNumberFormat="0" applyBorder="0" applyProtection="0"/>
    <xf numFmtId="0" fontId="135" fillId="0" borderId="0" applyNumberFormat="0" applyBorder="0" applyProtection="0"/>
    <xf numFmtId="0" fontId="55" fillId="0" borderId="0" applyNumberFormat="0" applyFont="0" applyBorder="0" applyProtection="0"/>
    <xf numFmtId="0" fontId="135" fillId="0" borderId="0" applyNumberFormat="0" applyBorder="0" applyProtection="0"/>
    <xf numFmtId="0" fontId="67"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55" fillId="0" borderId="0" applyNumberFormat="0" applyBorder="0" applyProtection="0"/>
    <xf numFmtId="0" fontId="67" fillId="0" borderId="0" applyNumberForma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0" borderId="0" applyNumberFormat="0" applyFont="0" applyBorder="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13" applyNumberFormat="0" applyFont="0" applyAlignment="0" applyProtection="0"/>
    <xf numFmtId="0" fontId="55" fillId="67" borderId="13" applyNumberFormat="0" applyFont="0" applyAlignment="0" applyProtection="0"/>
    <xf numFmtId="0" fontId="55" fillId="67" borderId="13" applyNumberFormat="0" applyFont="0" applyAlignment="0" applyProtection="0"/>
    <xf numFmtId="0" fontId="55" fillId="67" borderId="13"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70" applyNumberFormat="0" applyFont="0" applyAlignment="0" applyProtection="0"/>
    <xf numFmtId="0" fontId="55" fillId="67" borderId="13" applyNumberFormat="0" applyFont="0" applyAlignment="0" applyProtection="0"/>
    <xf numFmtId="0" fontId="55" fillId="67" borderId="13" applyNumberFormat="0" applyFont="0" applyAlignment="0" applyProtection="0"/>
    <xf numFmtId="0" fontId="55" fillId="67" borderId="13" applyNumberFormat="0" applyFon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0" fontId="103" fillId="69" borderId="72" applyNumberFormat="0" applyAlignment="0" applyProtection="0"/>
    <xf numFmtId="14" fontId="115" fillId="0" borderId="0" applyBorder="0">
      <alignment horizontal="center" wrapText="1"/>
      <protection locked="0"/>
    </xf>
    <xf numFmtId="173" fontId="55" fillId="0" borderId="0" applyFont="0" applyFill="0" applyBorder="0" applyAlignment="0" applyProtection="0"/>
    <xf numFmtId="10"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55" fillId="0" borderId="0" applyFont="0" applyFill="0" applyBorder="0" applyAlignment="0" applyProtection="0"/>
    <xf numFmtId="9" fontId="139" fillId="0" borderId="0" applyFill="0" applyBorder="0" applyProtection="0">
      <alignment horizontal="center" vertical="center"/>
    </xf>
    <xf numFmtId="3" fontId="125" fillId="0" borderId="79" applyFill="0" applyProtection="0">
      <alignment horizontal="center"/>
    </xf>
    <xf numFmtId="0" fontId="140" fillId="92" borderId="80" applyNumberFormat="0" applyProtection="0">
      <alignment horizontal="left" vertical="center"/>
    </xf>
    <xf numFmtId="1" fontId="141" fillId="92" borderId="80" applyProtection="0">
      <alignment horizontal="center" vertical="center"/>
    </xf>
    <xf numFmtId="0" fontId="55" fillId="0" borderId="81" applyNumberFormat="0" applyFont="0" applyFill="0" applyAlignment="0" applyProtection="0"/>
    <xf numFmtId="0" fontId="125" fillId="0" borderId="0" applyNumberFormat="0" applyFill="0" applyBorder="0" applyProtection="0">
      <alignment horizontal="center" wrapText="1"/>
    </xf>
    <xf numFmtId="0" fontId="55" fillId="0" borderId="0" applyNumberFormat="0" applyFont="0" applyFill="0" applyBorder="0" applyAlignment="0" applyProtection="0"/>
    <xf numFmtId="195" fontId="67" fillId="0" borderId="0" applyFill="0" applyBorder="0" applyAlignment="0" applyProtection="0"/>
    <xf numFmtId="0" fontId="55" fillId="0" borderId="76" applyNumberFormat="0" applyFont="0" applyFill="0" applyAlignment="0" applyProtection="0"/>
    <xf numFmtId="0" fontId="55" fillId="0" borderId="76" applyNumberFormat="0" applyFont="0" applyFill="0" applyAlignment="0" applyProtection="0"/>
    <xf numFmtId="0" fontId="142" fillId="0" borderId="0" applyNumberFormat="0" applyFill="0" applyBorder="0" applyAlignment="0" applyProtection="0"/>
    <xf numFmtId="196" fontId="143" fillId="0" borderId="0" applyBorder="0" applyProtection="0">
      <alignment horizontal="right"/>
    </xf>
    <xf numFmtId="0" fontId="83" fillId="0" borderId="0" applyNumberFormat="0" applyFill="0" applyBorder="0" applyAlignment="0" applyProtection="0"/>
    <xf numFmtId="0" fontId="124" fillId="0" borderId="0" applyNumberFormat="0" applyFill="0" applyBorder="0" applyProtection="0">
      <alignment vertical="center"/>
    </xf>
    <xf numFmtId="0" fontId="144" fillId="0" borderId="0" applyNumberFormat="0" applyFill="0" applyBorder="0" applyAlignment="0" applyProtection="0"/>
    <xf numFmtId="0" fontId="124" fillId="0" borderId="0" applyNumberFormat="0" applyFill="0" applyBorder="0" applyProtection="0">
      <alignment vertical="center"/>
    </xf>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57" fillId="0" borderId="69" applyNumberFormat="0" applyFill="0" applyAlignment="0" applyProtection="0"/>
    <xf numFmtId="0" fontId="93" fillId="0" borderId="0" applyNumberFormat="0" applyFill="0" applyBorder="0" applyAlignment="0" applyProtection="0"/>
    <xf numFmtId="164" fontId="55" fillId="0" borderId="0" applyFont="0" applyFill="0" applyBorder="0" applyAlignment="0" applyProtection="0"/>
    <xf numFmtId="0" fontId="145" fillId="0" borderId="0" applyNumberFormat="0" applyFill="0" applyBorder="0" applyProtection="0">
      <alignment vertical="top" wrapText="1"/>
    </xf>
    <xf numFmtId="0" fontId="1" fillId="0" borderId="0"/>
    <xf numFmtId="0" fontId="17" fillId="0" borderId="7" applyNumberFormat="0" applyFill="0" applyAlignment="0" applyProtection="0"/>
    <xf numFmtId="0" fontId="32" fillId="0" borderId="0"/>
    <xf numFmtId="9" fontId="1" fillId="0" borderId="0" applyFont="0" applyFill="0" applyBorder="0" applyAlignment="0" applyProtection="0"/>
    <xf numFmtId="0" fontId="56"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0"/>
    <xf numFmtId="0" fontId="30" fillId="0" borderId="0"/>
    <xf numFmtId="0" fontId="58" fillId="0" borderId="0"/>
    <xf numFmtId="0" fontId="30" fillId="0" borderId="0"/>
    <xf numFmtId="0" fontId="1" fillId="0" borderId="0"/>
    <xf numFmtId="0" fontId="146" fillId="0" borderId="0"/>
    <xf numFmtId="0" fontId="1" fillId="0" borderId="0"/>
    <xf numFmtId="0" fontId="1" fillId="0" borderId="0"/>
    <xf numFmtId="0" fontId="1" fillId="0" borderId="0"/>
    <xf numFmtId="0" fontId="58" fillId="0" borderId="0"/>
    <xf numFmtId="0" fontId="58" fillId="0" borderId="0"/>
    <xf numFmtId="0" fontId="5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30" fillId="0" borderId="0"/>
    <xf numFmtId="0" fontId="30" fillId="0" borderId="0"/>
    <xf numFmtId="0" fontId="58" fillId="0" borderId="0"/>
    <xf numFmtId="0" fontId="30" fillId="0" borderId="0"/>
    <xf numFmtId="0" fontId="1" fillId="0" borderId="0"/>
    <xf numFmtId="0" fontId="1" fillId="0" borderId="0"/>
    <xf numFmtId="0" fontId="1" fillId="0" borderId="0"/>
    <xf numFmtId="0" fontId="5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5"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0"/>
    <xf numFmtId="0" fontId="5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55" fillId="0" borderId="0"/>
    <xf numFmtId="0" fontId="47" fillId="0" borderId="0"/>
    <xf numFmtId="0" fontId="32" fillId="0" borderId="0"/>
    <xf numFmtId="0" fontId="1" fillId="0" borderId="0"/>
    <xf numFmtId="0" fontId="1" fillId="0" borderId="0"/>
    <xf numFmtId="0" fontId="54" fillId="0" borderId="0" applyNumberFormat="0" applyFill="0" applyBorder="0" applyAlignment="0" applyProtection="0"/>
    <xf numFmtId="0" fontId="1" fillId="0" borderId="0"/>
    <xf numFmtId="0" fontId="56" fillId="0" borderId="0"/>
    <xf numFmtId="9" fontId="1" fillId="0" borderId="0" applyFont="0" applyFill="0" applyBorder="0" applyAlignment="0" applyProtection="0"/>
    <xf numFmtId="164" fontId="1" fillId="0" borderId="0" applyFont="0" applyFill="0" applyBorder="0" applyAlignment="0" applyProtection="0"/>
    <xf numFmtId="164" fontId="55"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47" fillId="0" borderId="0" applyNumberFormat="0" applyFill="0" applyBorder="0" applyAlignment="0" applyProtection="0"/>
  </cellStyleXfs>
  <cellXfs count="334">
    <xf numFmtId="0" fontId="0" fillId="0" borderId="0" xfId="0"/>
    <xf numFmtId="0" fontId="2" fillId="0" borderId="0" xfId="0" applyFont="1" applyAlignment="1">
      <alignment vertical="center"/>
    </xf>
    <xf numFmtId="0" fontId="2" fillId="0" borderId="0" xfId="0" applyFont="1" applyAlignment="1">
      <alignment horizontal="right" vertical="center"/>
    </xf>
    <xf numFmtId="0" fontId="14" fillId="0" borderId="3" xfId="0" applyFont="1" applyBorder="1" applyAlignment="1">
      <alignment horizontal="center" vertical="center" textRotation="90"/>
    </xf>
    <xf numFmtId="0" fontId="14" fillId="5" borderId="3" xfId="0" applyFont="1" applyFill="1" applyBorder="1" applyAlignment="1">
      <alignment horizontal="center" vertical="center" textRotation="90"/>
    </xf>
    <xf numFmtId="0" fontId="14" fillId="0" borderId="3" xfId="0" applyFont="1" applyBorder="1" applyAlignment="1">
      <alignment horizontal="center" vertical="center"/>
    </xf>
    <xf numFmtId="0" fontId="14" fillId="0" borderId="4" xfId="0" applyFont="1" applyBorder="1" applyAlignment="1">
      <alignment horizontal="center" vertical="center" textRotation="90"/>
    </xf>
    <xf numFmtId="0" fontId="14" fillId="5" borderId="4" xfId="0" applyFont="1" applyFill="1" applyBorder="1" applyAlignment="1">
      <alignment horizontal="center" vertical="center" textRotation="90"/>
    </xf>
    <xf numFmtId="0" fontId="14" fillId="0" borderId="4" xfId="0" applyFont="1" applyBorder="1" applyAlignment="1">
      <alignment horizontal="center" vertical="center"/>
    </xf>
    <xf numFmtId="170" fontId="2" fillId="0" borderId="4" xfId="0" applyNumberFormat="1" applyFont="1" applyBorder="1" applyAlignment="1">
      <alignment horizontal="center" vertical="center"/>
    </xf>
    <xf numFmtId="170" fontId="14" fillId="0" borderId="4" xfId="0" applyNumberFormat="1" applyFont="1" applyBorder="1" applyAlignment="1">
      <alignment horizontal="center" vertical="center"/>
    </xf>
    <xf numFmtId="170" fontId="14" fillId="5" borderId="4" xfId="0" applyNumberFormat="1" applyFont="1" applyFill="1" applyBorder="1" applyAlignment="1">
      <alignment horizontal="center" vertical="center"/>
    </xf>
    <xf numFmtId="171" fontId="14" fillId="0" borderId="4" xfId="0" applyNumberFormat="1" applyFont="1" applyBorder="1" applyAlignment="1">
      <alignment horizontal="center" vertical="center"/>
    </xf>
    <xf numFmtId="171" fontId="14" fillId="5" borderId="4" xfId="0" applyNumberFormat="1" applyFont="1" applyFill="1" applyBorder="1" applyAlignment="1">
      <alignment horizontal="center" vertical="center"/>
    </xf>
    <xf numFmtId="172" fontId="14" fillId="0" borderId="5" xfId="0" applyNumberFormat="1" applyFont="1" applyBorder="1" applyAlignment="1">
      <alignment horizontal="center" vertical="center"/>
    </xf>
    <xf numFmtId="172" fontId="14" fillId="5" borderId="5" xfId="0" applyNumberFormat="1" applyFont="1" applyFill="1" applyBorder="1" applyAlignment="1">
      <alignment horizontal="center" vertical="center"/>
    </xf>
    <xf numFmtId="168" fontId="2" fillId="0" borderId="0" xfId="0" applyNumberFormat="1" applyFont="1" applyAlignment="1">
      <alignment horizontal="center" vertical="center"/>
    </xf>
    <xf numFmtId="168" fontId="2" fillId="0" borderId="0" xfId="0" applyNumberFormat="1" applyFont="1" applyAlignment="1">
      <alignment vertical="center"/>
    </xf>
    <xf numFmtId="0" fontId="2" fillId="0" borderId="0" xfId="0" quotePrefix="1" applyFont="1" applyAlignment="1">
      <alignment horizontal="right" vertical="center"/>
    </xf>
    <xf numFmtId="14" fontId="2" fillId="0" borderId="0" xfId="0" applyNumberFormat="1" applyFont="1" applyAlignment="1" applyProtection="1">
      <alignment horizontal="center" vertical="center"/>
      <protection hidden="1"/>
    </xf>
    <xf numFmtId="0" fontId="2" fillId="0" borderId="0" xfId="0" applyFont="1" applyAlignment="1" applyProtection="1">
      <alignment horizontal="center" vertical="center" textRotation="90"/>
      <protection hidden="1"/>
    </xf>
    <xf numFmtId="0" fontId="10" fillId="0" borderId="0" xfId="0" applyFont="1" applyAlignment="1" applyProtection="1">
      <alignment horizontal="center" vertical="center"/>
      <protection hidden="1"/>
    </xf>
    <xf numFmtId="0" fontId="3" fillId="0" borderId="0" xfId="0" applyFont="1" applyAlignment="1" applyProtection="1">
      <alignment horizontal="center" vertical="center"/>
      <protection hidden="1"/>
    </xf>
    <xf numFmtId="165" fontId="2" fillId="0" borderId="0" xfId="0" applyNumberFormat="1" applyFont="1" applyAlignment="1" applyProtection="1">
      <alignment horizontal="center" vertical="center"/>
      <protection hidden="1"/>
    </xf>
    <xf numFmtId="0" fontId="0" fillId="0" borderId="0" xfId="0" applyAlignment="1" applyProtection="1">
      <alignment vertical="center"/>
      <protection hidden="1"/>
    </xf>
    <xf numFmtId="175" fontId="0" fillId="0" borderId="0" xfId="0" applyNumberFormat="1" applyAlignment="1" applyProtection="1">
      <alignment horizontal="right" vertical="center" indent="1"/>
      <protection hidden="1"/>
    </xf>
    <xf numFmtId="173" fontId="11" fillId="0" borderId="0" xfId="1" applyNumberFormat="1" applyFont="1" applyBorder="1" applyAlignment="1" applyProtection="1">
      <alignment horizontal="center" vertical="center"/>
      <protection hidden="1"/>
    </xf>
    <xf numFmtId="165" fontId="2" fillId="0" borderId="0" xfId="0" applyNumberFormat="1"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175" fontId="29" fillId="0" borderId="0" xfId="0" applyNumberFormat="1" applyFont="1" applyAlignment="1" applyProtection="1">
      <alignment horizontal="right" vertical="center" wrapText="1" indent="1"/>
      <protection hidden="1"/>
    </xf>
    <xf numFmtId="0" fontId="0" fillId="0" borderId="0" xfId="0" applyAlignment="1" applyProtection="1">
      <alignment vertical="center" wrapText="1"/>
      <protection hidden="1"/>
    </xf>
    <xf numFmtId="0" fontId="4" fillId="0" borderId="0" xfId="0" applyFont="1" applyAlignment="1" applyProtection="1">
      <alignment horizontal="center" vertical="center" wrapText="1"/>
      <protection hidden="1"/>
    </xf>
    <xf numFmtId="165" fontId="8" fillId="0" borderId="0" xfId="0" applyNumberFormat="1" applyFont="1" applyAlignment="1" applyProtection="1">
      <alignment horizontal="center" vertical="center" wrapText="1"/>
      <protection hidden="1"/>
    </xf>
    <xf numFmtId="0" fontId="8" fillId="0" borderId="0" xfId="0" applyFont="1" applyAlignment="1" applyProtection="1">
      <alignment horizontal="center" vertical="center" wrapText="1"/>
      <protection hidden="1"/>
    </xf>
    <xf numFmtId="175" fontId="33" fillId="6" borderId="16" xfId="0" applyNumberFormat="1" applyFont="1" applyFill="1" applyBorder="1" applyAlignment="1" applyProtection="1">
      <alignment horizontal="right" vertical="center" wrapText="1" indent="1"/>
      <protection hidden="1"/>
    </xf>
    <xf numFmtId="0" fontId="33" fillId="6" borderId="16" xfId="0" applyFont="1" applyFill="1" applyBorder="1" applyAlignment="1" applyProtection="1">
      <alignment horizontal="center" vertical="center" wrapText="1"/>
      <protection hidden="1"/>
    </xf>
    <xf numFmtId="176" fontId="33" fillId="6" borderId="16" xfId="107" applyNumberFormat="1" applyFont="1" applyFill="1" applyBorder="1" applyAlignment="1" applyProtection="1">
      <alignment horizontal="center" vertical="center" wrapText="1"/>
      <protection hidden="1"/>
    </xf>
    <xf numFmtId="175" fontId="9" fillId="0" borderId="0" xfId="0" applyNumberFormat="1" applyFont="1" applyAlignment="1" applyProtection="1">
      <alignment horizontal="right" vertical="center" indent="1"/>
      <protection hidden="1"/>
    </xf>
    <xf numFmtId="176" fontId="9" fillId="0" borderId="0" xfId="107" applyNumberFormat="1" applyFont="1" applyFill="1" applyAlignment="1" applyProtection="1">
      <alignment horizontal="center" vertical="center"/>
      <protection hidden="1"/>
    </xf>
    <xf numFmtId="0" fontId="9" fillId="0" borderId="0" xfId="0" applyFont="1" applyAlignment="1" applyProtection="1">
      <alignment vertical="center"/>
      <protection hidden="1"/>
    </xf>
    <xf numFmtId="0" fontId="8" fillId="0" borderId="0" xfId="0" applyFont="1" applyAlignment="1" applyProtection="1">
      <alignment vertical="center"/>
      <protection hidden="1"/>
    </xf>
    <xf numFmtId="176" fontId="8" fillId="0" borderId="0" xfId="107" applyNumberFormat="1" applyFont="1" applyFill="1" applyAlignment="1" applyProtection="1">
      <alignment horizontal="center" vertical="center"/>
      <protection hidden="1"/>
    </xf>
    <xf numFmtId="9" fontId="8" fillId="0" borderId="0" xfId="1" applyFont="1" applyAlignment="1" applyProtection="1">
      <alignment horizontal="center" vertical="center"/>
      <protection hidden="1"/>
    </xf>
    <xf numFmtId="177" fontId="11" fillId="3" borderId="17" xfId="1" applyNumberFormat="1" applyFont="1" applyFill="1" applyBorder="1" applyAlignment="1" applyProtection="1">
      <alignment horizontal="center" vertical="center"/>
      <protection hidden="1"/>
    </xf>
    <xf numFmtId="175" fontId="8" fillId="0" borderId="15" xfId="107" applyNumberFormat="1" applyFont="1" applyBorder="1" applyAlignment="1" applyProtection="1">
      <alignment horizontal="center" vertical="center"/>
      <protection hidden="1"/>
    </xf>
    <xf numFmtId="175" fontId="8" fillId="0" borderId="0" xfId="107" applyNumberFormat="1" applyFont="1" applyBorder="1" applyAlignment="1" applyProtection="1">
      <alignment horizontal="center" vertical="center"/>
      <protection hidden="1"/>
    </xf>
    <xf numFmtId="0" fontId="12" fillId="0" borderId="0" xfId="0" applyFont="1" applyAlignment="1" applyProtection="1">
      <alignment horizontal="right" vertical="center"/>
      <protection hidden="1"/>
    </xf>
    <xf numFmtId="0" fontId="9" fillId="0" borderId="0" xfId="0" applyFont="1" applyAlignment="1" applyProtection="1">
      <alignment horizontal="center" vertical="center"/>
      <protection hidden="1"/>
    </xf>
    <xf numFmtId="0" fontId="9" fillId="0" borderId="0" xfId="0" applyFont="1" applyAlignment="1" applyProtection="1">
      <alignment horizontal="right" vertical="center"/>
      <protection hidden="1"/>
    </xf>
    <xf numFmtId="0" fontId="1" fillId="0" borderId="0" xfId="0" applyFont="1" applyAlignment="1" applyProtection="1">
      <alignment vertical="center"/>
      <protection hidden="1"/>
    </xf>
    <xf numFmtId="177" fontId="12" fillId="3" borderId="0" xfId="0" applyNumberFormat="1" applyFont="1" applyFill="1" applyAlignment="1" applyProtection="1">
      <alignment vertical="center"/>
      <protection hidden="1"/>
    </xf>
    <xf numFmtId="0" fontId="9" fillId="0" borderId="15" xfId="0" applyFont="1" applyBorder="1" applyAlignment="1" applyProtection="1">
      <alignment horizontal="center" vertical="center"/>
      <protection hidden="1"/>
    </xf>
    <xf numFmtId="177" fontId="12" fillId="0" borderId="0" xfId="0" applyNumberFormat="1" applyFont="1" applyAlignment="1" applyProtection="1">
      <alignment vertical="center"/>
      <protection hidden="1"/>
    </xf>
    <xf numFmtId="176" fontId="9" fillId="0" borderId="0" xfId="107" applyNumberFormat="1" applyFont="1" applyFill="1" applyAlignment="1" applyProtection="1">
      <alignment vertical="center"/>
      <protection hidden="1"/>
    </xf>
    <xf numFmtId="0" fontId="2" fillId="0" borderId="0" xfId="0" applyFont="1" applyProtection="1">
      <protection hidden="1"/>
    </xf>
    <xf numFmtId="14" fontId="2" fillId="0" borderId="0" xfId="0" applyNumberFormat="1" applyFont="1" applyProtection="1">
      <protection hidden="1"/>
    </xf>
    <xf numFmtId="169" fontId="2" fillId="0" borderId="0" xfId="0" applyNumberFormat="1" applyFont="1" applyAlignment="1" applyProtection="1">
      <alignment horizontal="center" vertical="center"/>
      <protection hidden="1"/>
    </xf>
    <xf numFmtId="14" fontId="2" fillId="0" borderId="18" xfId="0" applyNumberFormat="1" applyFont="1" applyBorder="1" applyProtection="1">
      <protection hidden="1"/>
    </xf>
    <xf numFmtId="166" fontId="2" fillId="0" borderId="19" xfId="0" applyNumberFormat="1" applyFont="1" applyBorder="1" applyAlignment="1" applyProtection="1">
      <alignment horizontal="center" vertical="center"/>
      <protection hidden="1"/>
    </xf>
    <xf numFmtId="166" fontId="2" fillId="0" borderId="20" xfId="0" applyNumberFormat="1" applyFont="1" applyBorder="1" applyAlignment="1" applyProtection="1">
      <alignment horizontal="center" vertical="center"/>
      <protection hidden="1"/>
    </xf>
    <xf numFmtId="14" fontId="2" fillId="0" borderId="21" xfId="0" applyNumberFormat="1" applyFont="1" applyBorder="1" applyProtection="1">
      <protection hidden="1"/>
    </xf>
    <xf numFmtId="178" fontId="2" fillId="0" borderId="21" xfId="0" applyNumberFormat="1" applyFont="1" applyBorder="1" applyAlignment="1" applyProtection="1">
      <alignment horizontal="center" vertical="center"/>
      <protection hidden="1"/>
    </xf>
    <xf numFmtId="169" fontId="2" fillId="0" borderId="0" xfId="0" applyNumberFormat="1" applyFont="1" applyProtection="1">
      <protection hidden="1"/>
    </xf>
    <xf numFmtId="177" fontId="2" fillId="0" borderId="21" xfId="0" applyNumberFormat="1" applyFont="1" applyBorder="1" applyAlignment="1" applyProtection="1">
      <alignment horizontal="center" vertical="center"/>
      <protection hidden="1"/>
    </xf>
    <xf numFmtId="0" fontId="2" fillId="0" borderId="22" xfId="0" applyFont="1" applyBorder="1" applyProtection="1">
      <protection hidden="1"/>
    </xf>
    <xf numFmtId="0" fontId="2" fillId="0" borderId="0" xfId="0" applyFont="1" applyAlignment="1" applyProtection="1">
      <alignment horizontal="center" vertical="center"/>
      <protection hidden="1"/>
    </xf>
    <xf numFmtId="175" fontId="2" fillId="0" borderId="0" xfId="1" applyNumberFormat="1" applyFont="1" applyAlignment="1" applyProtection="1">
      <alignment horizontal="center" vertical="center"/>
      <protection hidden="1"/>
    </xf>
    <xf numFmtId="168" fontId="2" fillId="0" borderId="0" xfId="0" applyNumberFormat="1" applyFont="1" applyAlignment="1" applyProtection="1">
      <alignment horizontal="center" vertical="center"/>
      <protection hidden="1"/>
    </xf>
    <xf numFmtId="9" fontId="5" fillId="4" borderId="23" xfId="1" applyFont="1" applyFill="1" applyBorder="1" applyAlignment="1" applyProtection="1">
      <alignment horizontal="center" vertical="center"/>
      <protection hidden="1"/>
    </xf>
    <xf numFmtId="0" fontId="5" fillId="0" borderId="23" xfId="0" applyFont="1" applyBorder="1" applyAlignment="1" applyProtection="1">
      <alignment vertical="center"/>
      <protection hidden="1"/>
    </xf>
    <xf numFmtId="0" fontId="0" fillId="0" borderId="0" xfId="0" applyAlignment="1">
      <alignment horizontal="left" vertical="center" indent="1"/>
    </xf>
    <xf numFmtId="175" fontId="11" fillId="0" borderId="1" xfId="0" quotePrefix="1" applyNumberFormat="1" applyFont="1" applyBorder="1" applyAlignment="1" applyProtection="1">
      <alignment horizontal="center" vertical="center" textRotation="90"/>
      <protection hidden="1"/>
    </xf>
    <xf numFmtId="175" fontId="11" fillId="0" borderId="0" xfId="0" quotePrefix="1" applyNumberFormat="1" applyFont="1" applyAlignment="1" applyProtection="1">
      <alignment horizontal="center" vertical="center" textRotation="90"/>
      <protection hidden="1"/>
    </xf>
    <xf numFmtId="0" fontId="3" fillId="0" borderId="0" xfId="0" applyFont="1" applyAlignment="1">
      <alignment horizontal="center" vertical="center"/>
    </xf>
    <xf numFmtId="166" fontId="3" fillId="0" borderId="0" xfId="0" applyNumberFormat="1" applyFont="1" applyAlignment="1" applyProtection="1">
      <alignment horizontal="center" vertical="center"/>
      <protection hidden="1"/>
    </xf>
    <xf numFmtId="168" fontId="3" fillId="0" borderId="0" xfId="0" applyNumberFormat="1" applyFont="1" applyAlignment="1" applyProtection="1">
      <alignment horizontal="center" vertical="center"/>
      <protection hidden="1"/>
    </xf>
    <xf numFmtId="0" fontId="3" fillId="0" borderId="2" xfId="0" applyFont="1" applyBorder="1" applyAlignment="1" applyProtection="1">
      <alignment horizontal="center" vertical="center"/>
      <protection hidden="1"/>
    </xf>
    <xf numFmtId="0" fontId="3" fillId="0" borderId="0" xfId="0" quotePrefix="1" applyFont="1" applyAlignment="1">
      <alignment horizontal="center" vertical="center"/>
    </xf>
    <xf numFmtId="165" fontId="39" fillId="0" borderId="0" xfId="0" applyNumberFormat="1" applyFont="1" applyAlignment="1" applyProtection="1">
      <alignment horizontal="center" vertical="center"/>
      <protection hidden="1"/>
    </xf>
    <xf numFmtId="0" fontId="3" fillId="40" borderId="0" xfId="0" quotePrefix="1" applyFont="1" applyFill="1" applyAlignment="1">
      <alignment horizontal="center" vertical="center"/>
    </xf>
    <xf numFmtId="0" fontId="3" fillId="40" borderId="0" xfId="0" applyFont="1" applyFill="1" applyAlignment="1">
      <alignment horizontal="center" vertical="center"/>
    </xf>
    <xf numFmtId="175" fontId="40" fillId="6" borderId="16" xfId="0" applyNumberFormat="1" applyFont="1" applyFill="1" applyBorder="1" applyAlignment="1" applyProtection="1">
      <alignment horizontal="right" vertical="center" wrapText="1" indent="1"/>
      <protection hidden="1"/>
    </xf>
    <xf numFmtId="0" fontId="40" fillId="6" borderId="16" xfId="0" applyFont="1" applyFill="1" applyBorder="1" applyAlignment="1" applyProtection="1">
      <alignment horizontal="center" vertical="center" wrapText="1"/>
      <protection hidden="1"/>
    </xf>
    <xf numFmtId="176" fontId="40" fillId="6" borderId="16" xfId="107" applyNumberFormat="1" applyFont="1" applyFill="1" applyBorder="1" applyAlignment="1" applyProtection="1">
      <alignment horizontal="center" vertical="center" wrapText="1"/>
      <protection hidden="1"/>
    </xf>
    <xf numFmtId="176" fontId="40" fillId="6" borderId="16" xfId="0" applyNumberFormat="1" applyFont="1" applyFill="1" applyBorder="1" applyAlignment="1" applyProtection="1">
      <alignment horizontal="center" vertical="center" wrapText="1"/>
      <protection hidden="1"/>
    </xf>
    <xf numFmtId="177" fontId="40" fillId="6" borderId="16" xfId="0" applyNumberFormat="1" applyFont="1" applyFill="1" applyBorder="1" applyAlignment="1" applyProtection="1">
      <alignment horizontal="center" vertical="center" wrapText="1"/>
      <protection hidden="1"/>
    </xf>
    <xf numFmtId="175" fontId="40" fillId="6" borderId="16" xfId="0" applyNumberFormat="1" applyFont="1" applyFill="1" applyBorder="1" applyAlignment="1" applyProtection="1">
      <alignment horizontal="center" vertical="center" wrapText="1"/>
      <protection hidden="1"/>
    </xf>
    <xf numFmtId="165" fontId="41" fillId="0" borderId="0" xfId="0" applyNumberFormat="1" applyFont="1" applyAlignment="1" applyProtection="1">
      <alignment horizontal="center" vertical="center"/>
      <protection hidden="1"/>
    </xf>
    <xf numFmtId="175" fontId="40" fillId="0" borderId="0" xfId="0" applyNumberFormat="1" applyFont="1" applyAlignment="1" applyProtection="1">
      <alignment horizontal="right" vertical="center" wrapText="1" indent="1"/>
      <protection hidden="1"/>
    </xf>
    <xf numFmtId="0" fontId="40" fillId="0" borderId="0" xfId="0" applyFont="1" applyAlignment="1" applyProtection="1">
      <alignment horizontal="center" vertical="center" wrapText="1"/>
      <protection hidden="1"/>
    </xf>
    <xf numFmtId="176" fontId="40" fillId="0" borderId="0" xfId="107" applyNumberFormat="1" applyFont="1" applyFill="1" applyBorder="1" applyAlignment="1" applyProtection="1">
      <alignment horizontal="center" vertical="center" wrapText="1"/>
      <protection hidden="1"/>
    </xf>
    <xf numFmtId="176" fontId="40" fillId="0" borderId="0" xfId="0" applyNumberFormat="1" applyFont="1" applyAlignment="1" applyProtection="1">
      <alignment horizontal="center" vertical="center" wrapText="1"/>
      <protection hidden="1"/>
    </xf>
    <xf numFmtId="177" fontId="40" fillId="0" borderId="0" xfId="0" applyNumberFormat="1" applyFont="1" applyAlignment="1" applyProtection="1">
      <alignment horizontal="center" vertical="center" wrapText="1"/>
      <protection hidden="1"/>
    </xf>
    <xf numFmtId="175" fontId="40" fillId="0" borderId="0" xfId="0" applyNumberFormat="1" applyFont="1" applyAlignment="1" applyProtection="1">
      <alignment horizontal="center" vertical="center" wrapText="1"/>
      <protection hidden="1"/>
    </xf>
    <xf numFmtId="9" fontId="5" fillId="0" borderId="0" xfId="1" applyFont="1" applyFill="1" applyBorder="1" applyAlignment="1" applyProtection="1">
      <alignment horizontal="center" vertical="center"/>
      <protection hidden="1"/>
    </xf>
    <xf numFmtId="9" fontId="8" fillId="0" borderId="0" xfId="1" applyFont="1" applyFill="1" applyAlignment="1" applyProtection="1">
      <alignment horizontal="center" vertical="center"/>
      <protection hidden="1"/>
    </xf>
    <xf numFmtId="177" fontId="11" fillId="0" borderId="0" xfId="1" applyNumberFormat="1" applyFont="1" applyFill="1" applyBorder="1" applyAlignment="1" applyProtection="1">
      <alignment horizontal="center" vertical="center"/>
      <protection hidden="1"/>
    </xf>
    <xf numFmtId="0" fontId="38" fillId="0" borderId="0" xfId="0" applyFont="1" applyAlignment="1" applyProtection="1">
      <alignment vertical="center" wrapText="1"/>
      <protection hidden="1"/>
    </xf>
    <xf numFmtId="0" fontId="6" fillId="0" borderId="0" xfId="0" applyFont="1" applyAlignment="1" applyProtection="1">
      <alignment vertical="center"/>
      <protection hidden="1"/>
    </xf>
    <xf numFmtId="0" fontId="43" fillId="0" borderId="0" xfId="0" applyFont="1" applyAlignment="1" applyProtection="1">
      <alignment vertical="center"/>
      <protection hidden="1"/>
    </xf>
    <xf numFmtId="0" fontId="13" fillId="0" borderId="0" xfId="0" applyFont="1" applyAlignment="1" applyProtection="1">
      <alignment horizontal="center"/>
      <protection hidden="1"/>
    </xf>
    <xf numFmtId="0" fontId="44" fillId="0" borderId="0" xfId="0" applyFont="1" applyAlignment="1">
      <alignment horizontal="center"/>
    </xf>
    <xf numFmtId="0" fontId="42" fillId="0" borderId="0" xfId="0" applyFont="1" applyAlignment="1" applyProtection="1">
      <alignment vertical="center"/>
      <protection hidden="1"/>
    </xf>
    <xf numFmtId="0" fontId="46" fillId="0" borderId="0" xfId="0" applyFont="1" applyAlignment="1" applyProtection="1">
      <alignment vertical="center"/>
      <protection hidden="1"/>
    </xf>
    <xf numFmtId="0" fontId="35" fillId="0" borderId="0" xfId="0" applyFont="1" applyAlignment="1" applyProtection="1">
      <alignment vertical="center"/>
      <protection hidden="1"/>
    </xf>
    <xf numFmtId="0" fontId="45" fillId="0" borderId="0" xfId="0" applyFont="1" applyAlignment="1" applyProtection="1">
      <alignment vertical="center"/>
      <protection hidden="1"/>
    </xf>
    <xf numFmtId="0" fontId="38" fillId="0" borderId="0" xfId="0" applyFont="1" applyAlignment="1" applyProtection="1">
      <alignment horizontal="left" vertical="center" wrapText="1"/>
      <protection hidden="1"/>
    </xf>
    <xf numFmtId="0" fontId="4" fillId="0" borderId="33" xfId="0" applyFont="1" applyBorder="1" applyAlignment="1" applyProtection="1">
      <alignment horizontal="center" vertical="center" textRotation="90" wrapText="1"/>
      <protection hidden="1"/>
    </xf>
    <xf numFmtId="0" fontId="4" fillId="0" borderId="33" xfId="0" applyFont="1" applyBorder="1" applyAlignment="1" applyProtection="1">
      <alignment horizontal="center" vertical="center" wrapText="1"/>
      <protection hidden="1"/>
    </xf>
    <xf numFmtId="14" fontId="36" fillId="0" borderId="0" xfId="0" applyNumberFormat="1" applyFont="1" applyAlignment="1" applyProtection="1">
      <alignment horizontal="center" vertical="center"/>
      <protection hidden="1"/>
    </xf>
    <xf numFmtId="0" fontId="7" fillId="42" borderId="1" xfId="0" applyFont="1" applyFill="1" applyBorder="1" applyAlignment="1" applyProtection="1">
      <alignment horizontal="center" vertical="center" textRotation="90" wrapText="1"/>
      <protection hidden="1"/>
    </xf>
    <xf numFmtId="0" fontId="42" fillId="0" borderId="0" xfId="0" applyFont="1" applyAlignment="1">
      <alignment horizontal="center" vertical="center"/>
    </xf>
    <xf numFmtId="0" fontId="3" fillId="0" borderId="39" xfId="0" applyFont="1" applyBorder="1" applyAlignment="1" applyProtection="1">
      <alignment horizontal="center" vertical="center"/>
      <protection locked="0"/>
    </xf>
    <xf numFmtId="0" fontId="4" fillId="43" borderId="1" xfId="0" applyFont="1" applyFill="1" applyBorder="1" applyAlignment="1" applyProtection="1">
      <alignment horizontal="center" vertical="center" wrapText="1"/>
      <protection hidden="1"/>
    </xf>
    <xf numFmtId="0" fontId="4" fillId="38" borderId="35" xfId="0" applyFont="1" applyFill="1" applyBorder="1" applyAlignment="1" applyProtection="1">
      <alignment horizontal="center" vertical="center" wrapText="1"/>
      <protection hidden="1"/>
    </xf>
    <xf numFmtId="0" fontId="4" fillId="38" borderId="45" xfId="0" applyFont="1" applyFill="1" applyBorder="1" applyAlignment="1" applyProtection="1">
      <alignment horizontal="center" vertical="center" textRotation="90" wrapText="1"/>
      <protection hidden="1"/>
    </xf>
    <xf numFmtId="1" fontId="3" fillId="0" borderId="0" xfId="0" applyNumberFormat="1" applyFont="1" applyAlignment="1">
      <alignment horizontal="center" vertical="center"/>
    </xf>
    <xf numFmtId="1" fontId="3" fillId="40" borderId="0" xfId="0" applyNumberFormat="1" applyFont="1" applyFill="1" applyAlignment="1">
      <alignment horizontal="center" vertical="center"/>
    </xf>
    <xf numFmtId="1" fontId="3" fillId="0" borderId="39" xfId="0" applyNumberFormat="1" applyFont="1" applyBorder="1" applyAlignment="1" applyProtection="1">
      <alignment horizontal="center" vertical="center"/>
      <protection locked="0"/>
    </xf>
    <xf numFmtId="1" fontId="3" fillId="0" borderId="0" xfId="0" applyNumberFormat="1" applyFont="1" applyAlignment="1" applyProtection="1">
      <alignment horizontal="center" vertical="center"/>
      <protection hidden="1"/>
    </xf>
    <xf numFmtId="166" fontId="3" fillId="0" borderId="0" xfId="0" applyNumberFormat="1" applyFont="1" applyAlignment="1" applyProtection="1">
      <alignment horizontal="left" vertical="center"/>
      <protection hidden="1"/>
    </xf>
    <xf numFmtId="166" fontId="3" fillId="0" borderId="0" xfId="0" applyNumberFormat="1" applyFont="1" applyAlignment="1">
      <alignment horizontal="left" vertical="center"/>
    </xf>
    <xf numFmtId="166" fontId="3" fillId="0" borderId="40" xfId="0" applyNumberFormat="1" applyFont="1" applyBorder="1" applyAlignment="1" applyProtection="1">
      <alignment horizontal="left" vertical="center"/>
      <protection hidden="1"/>
    </xf>
    <xf numFmtId="175" fontId="12" fillId="0" borderId="47" xfId="0" applyNumberFormat="1" applyFont="1" applyBorder="1" applyAlignment="1" applyProtection="1">
      <alignment horizontal="center" vertical="center" wrapText="1"/>
      <protection hidden="1"/>
    </xf>
    <xf numFmtId="175" fontId="34" fillId="0" borderId="47" xfId="0" applyNumberFormat="1" applyFont="1" applyBorder="1" applyAlignment="1" applyProtection="1">
      <alignment horizontal="center" vertical="center" wrapText="1"/>
      <protection hidden="1"/>
    </xf>
    <xf numFmtId="173" fontId="34" fillId="0" borderId="47" xfId="1" applyNumberFormat="1" applyFont="1" applyBorder="1" applyAlignment="1" applyProtection="1">
      <alignment horizontal="center" vertical="center"/>
      <protection hidden="1"/>
    </xf>
    <xf numFmtId="0" fontId="4" fillId="0" borderId="47" xfId="0" applyFont="1" applyBorder="1" applyAlignment="1" applyProtection="1">
      <alignment horizontal="center" vertical="center" wrapText="1"/>
      <protection hidden="1"/>
    </xf>
    <xf numFmtId="176" fontId="8" fillId="0" borderId="0" xfId="107" applyNumberFormat="1" applyFont="1" applyFill="1" applyBorder="1" applyAlignment="1" applyProtection="1">
      <alignment horizontal="center" vertical="center"/>
      <protection hidden="1"/>
    </xf>
    <xf numFmtId="9" fontId="8" fillId="0" borderId="0" xfId="1" applyFont="1" applyBorder="1" applyAlignment="1" applyProtection="1">
      <alignment horizontal="center" vertical="center"/>
      <protection hidden="1"/>
    </xf>
    <xf numFmtId="176" fontId="8" fillId="0" borderId="52" xfId="107" applyNumberFormat="1" applyFont="1" applyFill="1" applyBorder="1" applyAlignment="1" applyProtection="1">
      <alignment horizontal="center" vertical="center"/>
      <protection hidden="1"/>
    </xf>
    <xf numFmtId="175" fontId="34" fillId="0" borderId="47" xfId="0" applyNumberFormat="1" applyFont="1" applyBorder="1" applyAlignment="1" applyProtection="1">
      <alignment horizontal="center" vertical="center"/>
      <protection hidden="1"/>
    </xf>
    <xf numFmtId="175" fontId="8" fillId="0" borderId="51" xfId="107" applyNumberFormat="1" applyFont="1" applyBorder="1" applyAlignment="1" applyProtection="1">
      <alignment horizontal="center" vertical="center"/>
      <protection hidden="1"/>
    </xf>
    <xf numFmtId="175" fontId="8" fillId="0" borderId="54" xfId="107" applyNumberFormat="1" applyFont="1" applyBorder="1" applyAlignment="1" applyProtection="1">
      <alignment horizontal="center" vertical="center"/>
      <protection hidden="1"/>
    </xf>
    <xf numFmtId="175" fontId="12" fillId="44" borderId="49" xfId="0" applyNumberFormat="1" applyFont="1" applyFill="1" applyBorder="1" applyAlignment="1" applyProtection="1">
      <alignment horizontal="center" vertical="center" wrapText="1"/>
      <protection hidden="1"/>
    </xf>
    <xf numFmtId="0" fontId="4" fillId="44" borderId="50" xfId="0" applyFont="1" applyFill="1" applyBorder="1" applyAlignment="1" applyProtection="1">
      <alignment horizontal="center" vertical="center" wrapText="1"/>
      <protection hidden="1"/>
    </xf>
    <xf numFmtId="177" fontId="11" fillId="44" borderId="51" xfId="1" applyNumberFormat="1" applyFont="1" applyFill="1" applyBorder="1" applyAlignment="1" applyProtection="1">
      <alignment horizontal="center" vertical="center"/>
      <protection hidden="1"/>
    </xf>
    <xf numFmtId="177" fontId="11" fillId="44" borderId="54" xfId="1" applyNumberFormat="1" applyFont="1" applyFill="1" applyBorder="1" applyAlignment="1" applyProtection="1">
      <alignment horizontal="center" vertical="center"/>
      <protection hidden="1"/>
    </xf>
    <xf numFmtId="175" fontId="40" fillId="6" borderId="57" xfId="0" applyNumberFormat="1" applyFont="1" applyFill="1" applyBorder="1" applyAlignment="1" applyProtection="1">
      <alignment horizontal="center" vertical="center" wrapText="1"/>
      <protection hidden="1"/>
    </xf>
    <xf numFmtId="0" fontId="40" fillId="6" borderId="58" xfId="0" applyFont="1" applyFill="1" applyBorder="1" applyAlignment="1" applyProtection="1">
      <alignment horizontal="center" vertical="center" wrapText="1"/>
      <protection hidden="1"/>
    </xf>
    <xf numFmtId="176" fontId="40" fillId="6" borderId="58" xfId="107" applyNumberFormat="1" applyFont="1" applyFill="1" applyBorder="1" applyAlignment="1" applyProtection="1">
      <alignment horizontal="center" vertical="center" wrapText="1"/>
      <protection hidden="1"/>
    </xf>
    <xf numFmtId="177" fontId="40" fillId="6" borderId="58" xfId="0" applyNumberFormat="1" applyFont="1" applyFill="1" applyBorder="1" applyAlignment="1" applyProtection="1">
      <alignment horizontal="center" vertical="center" wrapText="1"/>
      <protection hidden="1"/>
    </xf>
    <xf numFmtId="175" fontId="40" fillId="6" borderId="58" xfId="0" applyNumberFormat="1" applyFont="1" applyFill="1" applyBorder="1" applyAlignment="1" applyProtection="1">
      <alignment horizontal="center" vertical="center" wrapText="1"/>
      <protection hidden="1"/>
    </xf>
    <xf numFmtId="9" fontId="8" fillId="0" borderId="52" xfId="1" applyFont="1" applyBorder="1" applyAlignment="1" applyProtection="1">
      <alignment horizontal="center" vertical="center"/>
      <protection hidden="1"/>
    </xf>
    <xf numFmtId="175" fontId="40" fillId="6" borderId="57" xfId="0" applyNumberFormat="1" applyFont="1" applyFill="1" applyBorder="1" applyAlignment="1" applyProtection="1">
      <alignment horizontal="right" vertical="center" wrapText="1" indent="1"/>
      <protection hidden="1"/>
    </xf>
    <xf numFmtId="0" fontId="0" fillId="0" borderId="0" xfId="0" applyAlignment="1">
      <alignment vertical="center"/>
    </xf>
    <xf numFmtId="0" fontId="0" fillId="0" borderId="52" xfId="0" applyBorder="1" applyAlignment="1">
      <alignment vertical="center"/>
    </xf>
    <xf numFmtId="9" fontId="5" fillId="45" borderId="56" xfId="1" applyFont="1" applyFill="1" applyBorder="1" applyAlignment="1" applyProtection="1">
      <alignment horizontal="center" vertical="center"/>
      <protection hidden="1"/>
    </xf>
    <xf numFmtId="9" fontId="5" fillId="45" borderId="23" xfId="1" applyFont="1" applyFill="1" applyBorder="1" applyAlignment="1" applyProtection="1">
      <alignment horizontal="center" vertical="center"/>
      <protection hidden="1"/>
    </xf>
    <xf numFmtId="9" fontId="5" fillId="45" borderId="53" xfId="1" applyFont="1" applyFill="1" applyBorder="1" applyAlignment="1" applyProtection="1">
      <alignment horizontal="center" vertical="center"/>
      <protection hidden="1"/>
    </xf>
    <xf numFmtId="0" fontId="38" fillId="41" borderId="1" xfId="0" applyFont="1" applyFill="1" applyBorder="1" applyAlignment="1">
      <alignment horizontal="center" vertical="center" textRotation="90" wrapText="1"/>
    </xf>
    <xf numFmtId="0" fontId="38" fillId="43" borderId="1" xfId="0" applyFont="1" applyFill="1" applyBorder="1" applyAlignment="1">
      <alignment horizontal="center" vertical="center" wrapText="1"/>
    </xf>
    <xf numFmtId="0" fontId="4" fillId="38" borderId="46" xfId="0" applyFont="1" applyFill="1" applyBorder="1" applyAlignment="1" applyProtection="1">
      <alignment horizontal="center" vertical="center" wrapText="1"/>
      <protection hidden="1"/>
    </xf>
    <xf numFmtId="166" fontId="3" fillId="0" borderId="0" xfId="0" applyNumberFormat="1" applyFont="1" applyAlignment="1" applyProtection="1">
      <alignment horizontal="left" vertical="center" wrapText="1"/>
      <protection locked="0"/>
    </xf>
    <xf numFmtId="0" fontId="42" fillId="38" borderId="43" xfId="0" applyFont="1" applyFill="1" applyBorder="1" applyAlignment="1" applyProtection="1">
      <alignment horizontal="center" vertical="center"/>
      <protection hidden="1"/>
    </xf>
    <xf numFmtId="0" fontId="42" fillId="38" borderId="0" xfId="0" applyFont="1" applyFill="1" applyAlignment="1" applyProtection="1">
      <alignment horizontal="center" vertical="center"/>
      <protection hidden="1"/>
    </xf>
    <xf numFmtId="0" fontId="42" fillId="38" borderId="44" xfId="0" applyFont="1" applyFill="1" applyBorder="1" applyAlignment="1" applyProtection="1">
      <alignment horizontal="center" vertical="center"/>
      <protection hidden="1"/>
    </xf>
    <xf numFmtId="167" fontId="3" fillId="38" borderId="43" xfId="0" applyNumberFormat="1" applyFont="1" applyFill="1" applyBorder="1" applyAlignment="1" applyProtection="1">
      <alignment horizontal="center" vertical="center"/>
      <protection hidden="1"/>
    </xf>
    <xf numFmtId="179" fontId="3" fillId="38" borderId="0" xfId="0" applyNumberFormat="1" applyFont="1" applyFill="1" applyAlignment="1" applyProtection="1">
      <alignment horizontal="center" vertical="center"/>
      <protection hidden="1"/>
    </xf>
    <xf numFmtId="166" fontId="3" fillId="38" borderId="0" xfId="0" applyNumberFormat="1" applyFont="1" applyFill="1" applyAlignment="1" applyProtection="1">
      <alignment horizontal="center" vertical="center"/>
      <protection hidden="1"/>
    </xf>
    <xf numFmtId="0" fontId="3" fillId="38" borderId="0" xfId="0" applyFont="1" applyFill="1" applyAlignment="1" applyProtection="1">
      <alignment horizontal="center" vertical="center"/>
      <protection hidden="1"/>
    </xf>
    <xf numFmtId="0" fontId="37" fillId="38" borderId="0" xfId="0" applyFont="1" applyFill="1" applyAlignment="1" applyProtection="1">
      <alignment horizontal="center" vertical="center"/>
      <protection hidden="1"/>
    </xf>
    <xf numFmtId="0" fontId="3" fillId="38" borderId="44" xfId="0" applyFont="1" applyFill="1" applyBorder="1" applyAlignment="1" applyProtection="1">
      <alignment horizontal="center" vertical="center"/>
      <protection hidden="1"/>
    </xf>
    <xf numFmtId="0" fontId="42" fillId="2" borderId="0" xfId="0" applyFont="1" applyFill="1" applyAlignment="1" applyProtection="1">
      <alignment horizontal="center" vertical="center"/>
      <protection hidden="1"/>
    </xf>
    <xf numFmtId="0" fontId="38" fillId="46" borderId="24" xfId="0" applyFont="1" applyFill="1" applyBorder="1" applyAlignment="1" applyProtection="1">
      <alignment horizontal="center" vertical="center" wrapText="1"/>
      <protection hidden="1"/>
    </xf>
    <xf numFmtId="0" fontId="42" fillId="46" borderId="0" xfId="0" applyFont="1" applyFill="1" applyAlignment="1" applyProtection="1">
      <alignment horizontal="center" vertical="center"/>
      <protection hidden="1"/>
    </xf>
    <xf numFmtId="0" fontId="38" fillId="45" borderId="34" xfId="0" applyFont="1" applyFill="1" applyBorder="1" applyAlignment="1" applyProtection="1">
      <alignment horizontal="center" vertical="center" wrapText="1"/>
      <protection hidden="1"/>
    </xf>
    <xf numFmtId="0" fontId="38" fillId="45" borderId="24" xfId="0" applyFont="1" applyFill="1" applyBorder="1" applyAlignment="1" applyProtection="1">
      <alignment horizontal="center" vertical="center" wrapText="1"/>
      <protection hidden="1"/>
    </xf>
    <xf numFmtId="0" fontId="42" fillId="45" borderId="0" xfId="0" applyFont="1" applyFill="1" applyAlignment="1" applyProtection="1">
      <alignment horizontal="center" vertical="center"/>
      <protection hidden="1"/>
    </xf>
    <xf numFmtId="0" fontId="38" fillId="4" borderId="24" xfId="0" applyFont="1" applyFill="1" applyBorder="1" applyAlignment="1" applyProtection="1">
      <alignment horizontal="center" vertical="center" wrapText="1"/>
      <protection hidden="1"/>
    </xf>
    <xf numFmtId="0" fontId="42" fillId="4" borderId="0" xfId="0" applyFont="1" applyFill="1" applyAlignment="1" applyProtection="1">
      <alignment horizontal="center" vertical="center"/>
      <protection hidden="1"/>
    </xf>
    <xf numFmtId="0" fontId="38" fillId="4" borderId="34" xfId="0" applyFont="1" applyFill="1" applyBorder="1" applyAlignment="1" applyProtection="1">
      <alignment horizontal="center" vertical="center" wrapText="1"/>
      <protection hidden="1"/>
    </xf>
    <xf numFmtId="0" fontId="38" fillId="47" borderId="24" xfId="0" applyFont="1" applyFill="1" applyBorder="1" applyAlignment="1" applyProtection="1">
      <alignment horizontal="center" vertical="center" wrapText="1"/>
      <protection hidden="1"/>
    </xf>
    <xf numFmtId="0" fontId="42" fillId="47" borderId="0" xfId="0" applyFont="1" applyFill="1" applyAlignment="1" applyProtection="1">
      <alignment horizontal="center" vertical="center"/>
      <protection hidden="1"/>
    </xf>
    <xf numFmtId="0" fontId="38" fillId="48" borderId="24" xfId="0" applyFont="1" applyFill="1" applyBorder="1" applyAlignment="1" applyProtection="1">
      <alignment horizontal="center" vertical="center" wrapText="1"/>
      <protection hidden="1"/>
    </xf>
    <xf numFmtId="0" fontId="42" fillId="48" borderId="0" xfId="0" applyFont="1" applyFill="1" applyAlignment="1" applyProtection="1">
      <alignment horizontal="center" vertical="center"/>
      <protection hidden="1"/>
    </xf>
    <xf numFmtId="0" fontId="38" fillId="49" borderId="24" xfId="0" applyFont="1" applyFill="1" applyBorder="1" applyAlignment="1" applyProtection="1">
      <alignment horizontal="center" vertical="center" wrapText="1"/>
      <protection hidden="1"/>
    </xf>
    <xf numFmtId="0" fontId="38" fillId="39" borderId="24" xfId="0" applyFont="1" applyFill="1" applyBorder="1" applyAlignment="1" applyProtection="1">
      <alignment horizontal="center" vertical="center" wrapText="1"/>
      <protection hidden="1"/>
    </xf>
    <xf numFmtId="0" fontId="38" fillId="50" borderId="24" xfId="0" applyFont="1" applyFill="1" applyBorder="1" applyAlignment="1" applyProtection="1">
      <alignment horizontal="center" vertical="center" wrapText="1"/>
      <protection hidden="1"/>
    </xf>
    <xf numFmtId="0" fontId="42" fillId="50" borderId="0" xfId="0" applyFont="1" applyFill="1" applyAlignment="1" applyProtection="1">
      <alignment horizontal="center" vertical="center"/>
      <protection hidden="1"/>
    </xf>
    <xf numFmtId="0" fontId="42" fillId="39" borderId="0" xfId="0" applyFont="1" applyFill="1" applyAlignment="1" applyProtection="1">
      <alignment horizontal="center" vertical="center"/>
      <protection hidden="1"/>
    </xf>
    <xf numFmtId="0" fontId="42" fillId="49" borderId="0" xfId="0" applyFont="1" applyFill="1" applyAlignment="1" applyProtection="1">
      <alignment horizontal="center" vertical="center"/>
      <protection hidden="1"/>
    </xf>
    <xf numFmtId="180" fontId="2" fillId="0" borderId="0" xfId="0" applyNumberFormat="1" applyFont="1" applyAlignment="1" applyProtection="1">
      <alignment horizontal="center" vertical="center"/>
      <protection hidden="1"/>
    </xf>
    <xf numFmtId="0" fontId="2" fillId="0" borderId="0" xfId="0" applyFont="1" applyAlignment="1" applyProtection="1">
      <alignment horizontal="center" vertical="center" wrapText="1"/>
      <protection hidden="1"/>
    </xf>
    <xf numFmtId="0" fontId="42" fillId="4" borderId="0" xfId="0" applyFont="1" applyFill="1" applyAlignment="1" applyProtection="1">
      <alignment horizontal="center" vertical="center" wrapText="1"/>
      <protection hidden="1"/>
    </xf>
    <xf numFmtId="0" fontId="3" fillId="0" borderId="0" xfId="0" applyFont="1" applyAlignment="1" applyProtection="1">
      <alignment horizontal="center" vertical="center" wrapText="1"/>
      <protection hidden="1"/>
    </xf>
    <xf numFmtId="0" fontId="3" fillId="0" borderId="0" xfId="0" quotePrefix="1" applyFont="1" applyAlignment="1" applyProtection="1">
      <alignment horizontal="center" vertical="center"/>
      <protection hidden="1"/>
    </xf>
    <xf numFmtId="175" fontId="34" fillId="3" borderId="47" xfId="0" applyNumberFormat="1" applyFont="1" applyFill="1" applyBorder="1" applyAlignment="1" applyProtection="1">
      <alignment horizontal="center" vertical="center"/>
      <protection hidden="1"/>
    </xf>
    <xf numFmtId="0" fontId="4" fillId="3" borderId="47" xfId="0" applyFont="1" applyFill="1" applyBorder="1" applyAlignment="1" applyProtection="1">
      <alignment horizontal="center" vertical="center" wrapText="1"/>
      <protection hidden="1"/>
    </xf>
    <xf numFmtId="0" fontId="4" fillId="51" borderId="47" xfId="0" applyFont="1" applyFill="1" applyBorder="1" applyAlignment="1" applyProtection="1">
      <alignment horizontal="center" vertical="center" wrapText="1"/>
      <protection hidden="1"/>
    </xf>
    <xf numFmtId="175" fontId="40" fillId="51" borderId="55" xfId="0" applyNumberFormat="1" applyFont="1" applyFill="1" applyBorder="1" applyAlignment="1" applyProtection="1">
      <alignment horizontal="center" vertical="center" wrapText="1"/>
      <protection hidden="1"/>
    </xf>
    <xf numFmtId="49" fontId="3" fillId="0" borderId="0" xfId="0" quotePrefix="1" applyNumberFormat="1" applyFont="1" applyAlignment="1" applyProtection="1">
      <alignment horizontal="center" vertical="center"/>
      <protection hidden="1"/>
    </xf>
    <xf numFmtId="49" fontId="3" fillId="0" borderId="0" xfId="0" applyNumberFormat="1" applyFont="1" applyAlignment="1" applyProtection="1">
      <alignment horizontal="center" vertical="center"/>
      <protection hidden="1"/>
    </xf>
    <xf numFmtId="175" fontId="11" fillId="3" borderId="51" xfId="107" applyNumberFormat="1" applyFont="1" applyFill="1" applyBorder="1" applyAlignment="1" applyProtection="1">
      <alignment horizontal="center" vertical="center"/>
      <protection hidden="1"/>
    </xf>
    <xf numFmtId="175" fontId="11" fillId="51" borderId="51" xfId="107" applyNumberFormat="1" applyFont="1" applyFill="1" applyBorder="1" applyAlignment="1" applyProtection="1">
      <alignment horizontal="center" vertical="center"/>
      <protection hidden="1"/>
    </xf>
    <xf numFmtId="175" fontId="40" fillId="6" borderId="0" xfId="0" applyNumberFormat="1" applyFont="1" applyFill="1" applyAlignment="1" applyProtection="1">
      <alignment horizontal="center" vertical="center" wrapText="1"/>
      <protection hidden="1"/>
    </xf>
    <xf numFmtId="177" fontId="40" fillId="6" borderId="0" xfId="0" applyNumberFormat="1" applyFont="1" applyFill="1" applyAlignment="1" applyProtection="1">
      <alignment horizontal="center" vertical="center" wrapText="1"/>
      <protection hidden="1"/>
    </xf>
    <xf numFmtId="175" fontId="34" fillId="47" borderId="47" xfId="0" applyNumberFormat="1" applyFont="1" applyFill="1" applyBorder="1" applyAlignment="1" applyProtection="1">
      <alignment horizontal="center" vertical="center"/>
      <protection hidden="1"/>
    </xf>
    <xf numFmtId="0" fontId="4" fillId="47" borderId="47" xfId="0" applyFont="1" applyFill="1" applyBorder="1" applyAlignment="1" applyProtection="1">
      <alignment horizontal="center" vertical="center" wrapText="1"/>
      <protection hidden="1"/>
    </xf>
    <xf numFmtId="175" fontId="40" fillId="47" borderId="55" xfId="0" applyNumberFormat="1" applyFont="1" applyFill="1" applyBorder="1" applyAlignment="1" applyProtection="1">
      <alignment horizontal="center" vertical="center" wrapText="1"/>
      <protection hidden="1"/>
    </xf>
    <xf numFmtId="175" fontId="11" fillId="47" borderId="51" xfId="107" applyNumberFormat="1" applyFont="1" applyFill="1" applyBorder="1" applyAlignment="1" applyProtection="1">
      <alignment horizontal="center" vertical="center"/>
      <protection hidden="1"/>
    </xf>
    <xf numFmtId="0" fontId="5" fillId="0" borderId="0" xfId="0" applyFont="1" applyAlignment="1" applyProtection="1">
      <alignment vertical="center"/>
      <protection hidden="1"/>
    </xf>
    <xf numFmtId="1" fontId="3" fillId="0" borderId="0" xfId="0" applyNumberFormat="1" applyFont="1" applyAlignment="1" applyProtection="1">
      <alignment horizontal="center" vertical="center"/>
      <protection locked="0"/>
    </xf>
    <xf numFmtId="1" fontId="3" fillId="0" borderId="39" xfId="0" applyNumberFormat="1" applyFont="1" applyBorder="1" applyAlignment="1">
      <alignment horizontal="center" vertical="center"/>
    </xf>
    <xf numFmtId="0" fontId="3" fillId="0" borderId="0" xfId="0" applyFont="1" applyAlignment="1" applyProtection="1">
      <alignment horizontal="center" vertical="center"/>
      <protection locked="0"/>
    </xf>
    <xf numFmtId="0" fontId="3" fillId="0" borderId="39" xfId="0" applyFont="1" applyBorder="1" applyAlignment="1">
      <alignment horizontal="center" vertical="center"/>
    </xf>
    <xf numFmtId="166" fontId="3" fillId="0" borderId="40" xfId="0" applyNumberFormat="1" applyFont="1" applyBorder="1" applyAlignment="1">
      <alignment horizontal="left" vertical="center"/>
    </xf>
    <xf numFmtId="166" fontId="3" fillId="0" borderId="38" xfId="0" applyNumberFormat="1" applyFont="1" applyBorder="1" applyAlignment="1">
      <alignment horizontal="left" vertical="center"/>
    </xf>
    <xf numFmtId="166" fontId="3" fillId="0" borderId="0" xfId="0" quotePrefix="1" applyNumberFormat="1" applyFont="1" applyAlignment="1" applyProtection="1">
      <alignment horizontal="center" vertical="center"/>
      <protection hidden="1"/>
    </xf>
    <xf numFmtId="175" fontId="34" fillId="52" borderId="47" xfId="0" applyNumberFormat="1" applyFont="1" applyFill="1" applyBorder="1" applyAlignment="1" applyProtection="1">
      <alignment horizontal="center" vertical="center"/>
      <protection hidden="1"/>
    </xf>
    <xf numFmtId="0" fontId="4" fillId="52" borderId="47" xfId="0" applyFont="1" applyFill="1" applyBorder="1" applyAlignment="1" applyProtection="1">
      <alignment horizontal="center" vertical="center" wrapText="1"/>
      <protection hidden="1"/>
    </xf>
    <xf numFmtId="175" fontId="8" fillId="52" borderId="51" xfId="107" applyNumberFormat="1" applyFont="1" applyFill="1" applyBorder="1" applyAlignment="1" applyProtection="1">
      <alignment horizontal="center" vertical="center"/>
      <protection hidden="1"/>
    </xf>
    <xf numFmtId="175" fontId="40" fillId="6" borderId="47" xfId="0" applyNumberFormat="1" applyFont="1" applyFill="1" applyBorder="1" applyAlignment="1" applyProtection="1">
      <alignment horizontal="center" vertical="center" wrapText="1"/>
      <protection hidden="1"/>
    </xf>
    <xf numFmtId="175" fontId="40" fillId="3" borderId="47" xfId="0" applyNumberFormat="1" applyFont="1" applyFill="1" applyBorder="1" applyAlignment="1" applyProtection="1">
      <alignment horizontal="center" vertical="center" wrapText="1"/>
      <protection hidden="1"/>
    </xf>
    <xf numFmtId="175" fontId="40" fillId="47" borderId="47" xfId="0" applyNumberFormat="1" applyFont="1" applyFill="1" applyBorder="1" applyAlignment="1" applyProtection="1">
      <alignment horizontal="center" vertical="center" wrapText="1"/>
      <protection hidden="1"/>
    </xf>
    <xf numFmtId="175" fontId="40" fillId="51" borderId="47" xfId="0" applyNumberFormat="1" applyFont="1" applyFill="1" applyBorder="1" applyAlignment="1" applyProtection="1">
      <alignment horizontal="center" vertical="center" wrapText="1"/>
      <protection hidden="1"/>
    </xf>
    <xf numFmtId="175" fontId="34" fillId="51" borderId="47" xfId="0" applyNumberFormat="1" applyFont="1" applyFill="1" applyBorder="1" applyAlignment="1" applyProtection="1">
      <alignment horizontal="center" vertical="center"/>
      <protection hidden="1"/>
    </xf>
    <xf numFmtId="175" fontId="8" fillId="52" borderId="54" xfId="107" applyNumberFormat="1" applyFont="1" applyFill="1" applyBorder="1" applyAlignment="1" applyProtection="1">
      <alignment horizontal="center" vertical="center"/>
      <protection hidden="1"/>
    </xf>
    <xf numFmtId="175" fontId="8" fillId="47" borderId="51" xfId="107" applyNumberFormat="1" applyFont="1" applyFill="1" applyBorder="1" applyAlignment="1" applyProtection="1">
      <alignment horizontal="center" vertical="center"/>
      <protection hidden="1"/>
    </xf>
    <xf numFmtId="175" fontId="8" fillId="47" borderId="54" xfId="107" applyNumberFormat="1" applyFont="1" applyFill="1" applyBorder="1" applyAlignment="1" applyProtection="1">
      <alignment horizontal="center" vertical="center"/>
      <protection hidden="1"/>
    </xf>
    <xf numFmtId="175" fontId="8" fillId="3" borderId="51" xfId="107" applyNumberFormat="1" applyFont="1" applyFill="1" applyBorder="1" applyAlignment="1" applyProtection="1">
      <alignment horizontal="center" vertical="center"/>
      <protection hidden="1"/>
    </xf>
    <xf numFmtId="175" fontId="8" fillId="3" borderId="54" xfId="107" applyNumberFormat="1" applyFont="1" applyFill="1" applyBorder="1" applyAlignment="1" applyProtection="1">
      <alignment horizontal="center" vertical="center"/>
      <protection hidden="1"/>
    </xf>
    <xf numFmtId="175" fontId="8" fillId="51" borderId="51" xfId="107" applyNumberFormat="1" applyFont="1" applyFill="1" applyBorder="1" applyAlignment="1" applyProtection="1">
      <alignment horizontal="center" vertical="center"/>
      <protection hidden="1"/>
    </xf>
    <xf numFmtId="175" fontId="8" fillId="51" borderId="54" xfId="107" applyNumberFormat="1" applyFont="1" applyFill="1" applyBorder="1" applyAlignment="1" applyProtection="1">
      <alignment horizontal="center" vertical="center"/>
      <protection hidden="1"/>
    </xf>
    <xf numFmtId="14" fontId="3" fillId="38" borderId="0" xfId="0" applyNumberFormat="1" applyFont="1" applyFill="1" applyAlignment="1" applyProtection="1">
      <alignment horizontal="center" vertical="center"/>
      <protection hidden="1"/>
    </xf>
    <xf numFmtId="2" fontId="3" fillId="0" borderId="39" xfId="0" applyNumberFormat="1" applyFont="1" applyBorder="1" applyAlignment="1" applyProtection="1">
      <alignment horizontal="center" vertical="center"/>
      <protection locked="0"/>
    </xf>
    <xf numFmtId="166" fontId="3" fillId="0" borderId="1" xfId="0" applyNumberFormat="1" applyFont="1" applyBorder="1" applyAlignment="1" applyProtection="1">
      <alignment horizontal="left" vertical="center"/>
      <protection hidden="1"/>
    </xf>
    <xf numFmtId="49" fontId="3" fillId="0" borderId="0" xfId="0" applyNumberFormat="1" applyFont="1" applyAlignment="1" applyProtection="1">
      <alignment horizontal="center" vertical="center"/>
      <protection locked="0"/>
    </xf>
    <xf numFmtId="1" fontId="3" fillId="40" borderId="39" xfId="0" applyNumberFormat="1" applyFont="1" applyFill="1" applyBorder="1" applyAlignment="1">
      <alignment horizontal="center" vertical="center"/>
    </xf>
    <xf numFmtId="0" fontId="3" fillId="40" borderId="39" xfId="0" applyFont="1" applyFill="1" applyBorder="1" applyAlignment="1">
      <alignment horizontal="center" vertical="center"/>
    </xf>
    <xf numFmtId="166" fontId="3" fillId="0" borderId="40" xfId="0" applyNumberFormat="1" applyFont="1" applyBorder="1" applyAlignment="1" applyProtection="1">
      <alignment horizontal="left" vertical="center" wrapText="1"/>
      <protection locked="0"/>
    </xf>
    <xf numFmtId="166" fontId="3" fillId="0" borderId="38" xfId="0" applyNumberFormat="1" applyFont="1" applyBorder="1" applyAlignment="1" applyProtection="1">
      <alignment horizontal="left" vertical="center"/>
      <protection hidden="1"/>
    </xf>
    <xf numFmtId="181" fontId="49" fillId="0" borderId="0" xfId="0" applyNumberFormat="1" applyFont="1" applyAlignment="1" applyProtection="1">
      <alignment horizontal="center" vertical="center" wrapText="1"/>
      <protection locked="0"/>
    </xf>
    <xf numFmtId="166" fontId="3" fillId="0" borderId="1" xfId="0" applyNumberFormat="1" applyFont="1" applyBorder="1" applyAlignment="1" applyProtection="1">
      <alignment horizontal="center" vertical="center"/>
      <protection hidden="1"/>
    </xf>
    <xf numFmtId="0" fontId="48" fillId="0" borderId="0" xfId="108" applyFont="1" applyAlignment="1">
      <alignment horizontal="center" vertical="center"/>
    </xf>
    <xf numFmtId="0" fontId="3" fillId="0" borderId="1" xfId="0" applyFont="1" applyBorder="1" applyAlignment="1" applyProtection="1">
      <alignment horizontal="center" vertical="center"/>
      <protection hidden="1"/>
    </xf>
    <xf numFmtId="49" fontId="43" fillId="0" borderId="0" xfId="0" applyNumberFormat="1" applyFont="1" applyAlignment="1" applyProtection="1">
      <alignment vertical="center"/>
      <protection hidden="1"/>
    </xf>
    <xf numFmtId="49" fontId="46" fillId="0" borderId="0" xfId="0" applyNumberFormat="1" applyFont="1" applyAlignment="1" applyProtection="1">
      <alignment vertical="center"/>
      <protection hidden="1"/>
    </xf>
    <xf numFmtId="49" fontId="13" fillId="0" borderId="0" xfId="0" applyNumberFormat="1" applyFont="1" applyAlignment="1" applyProtection="1">
      <alignment horizontal="center"/>
      <protection hidden="1"/>
    </xf>
    <xf numFmtId="49" fontId="38" fillId="41" borderId="1" xfId="0" applyNumberFormat="1" applyFont="1" applyFill="1" applyBorder="1" applyAlignment="1">
      <alignment horizontal="center" vertical="center" textRotation="90" wrapText="1"/>
    </xf>
    <xf numFmtId="49" fontId="42" fillId="2" borderId="0" xfId="0" applyNumberFormat="1" applyFont="1" applyFill="1" applyAlignment="1" applyProtection="1">
      <alignment horizontal="center" vertical="center"/>
      <protection hidden="1"/>
    </xf>
    <xf numFmtId="49" fontId="3" fillId="0" borderId="0" xfId="0" applyNumberFormat="1" applyFont="1" applyAlignment="1">
      <alignment horizontal="center" vertical="center"/>
    </xf>
    <xf numFmtId="49" fontId="3" fillId="0" borderId="0" xfId="0" quotePrefix="1" applyNumberFormat="1" applyFont="1" applyAlignment="1">
      <alignment horizontal="center" vertical="center"/>
    </xf>
    <xf numFmtId="49" fontId="3" fillId="40" borderId="0" xfId="0" quotePrefix="1" applyNumberFormat="1" applyFont="1" applyFill="1" applyAlignment="1">
      <alignment horizontal="center" vertical="center"/>
    </xf>
    <xf numFmtId="49" fontId="2" fillId="0" borderId="0" xfId="0" applyNumberFormat="1" applyFont="1" applyAlignment="1" applyProtection="1">
      <alignment horizontal="center" vertical="center"/>
      <protection hidden="1"/>
    </xf>
    <xf numFmtId="180" fontId="3" fillId="2" borderId="0" xfId="0" applyNumberFormat="1" applyFont="1" applyFill="1" applyAlignment="1" applyProtection="1">
      <alignment horizontal="center" vertical="center"/>
      <protection hidden="1"/>
    </xf>
    <xf numFmtId="180" fontId="3" fillId="0" borderId="0" xfId="0" applyNumberFormat="1" applyFont="1" applyAlignment="1" applyProtection="1">
      <alignment horizontal="center" vertical="center"/>
      <protection hidden="1"/>
    </xf>
    <xf numFmtId="180" fontId="3" fillId="0" borderId="0" xfId="0" applyNumberFormat="1" applyFont="1" applyAlignment="1">
      <alignment horizontal="center" vertical="center"/>
    </xf>
    <xf numFmtId="180" fontId="3" fillId="2" borderId="0" xfId="0" applyNumberFormat="1" applyFont="1" applyFill="1" applyAlignment="1">
      <alignment horizontal="center" vertical="center"/>
    </xf>
    <xf numFmtId="15" fontId="50" fillId="0" borderId="0" xfId="0" applyNumberFormat="1" applyFont="1" applyAlignment="1">
      <alignment horizontal="center" vertical="center"/>
    </xf>
    <xf numFmtId="0" fontId="51" fillId="0" borderId="0" xfId="0" applyFont="1"/>
    <xf numFmtId="0" fontId="52" fillId="0" borderId="0" xfId="0" applyFont="1"/>
    <xf numFmtId="0" fontId="26" fillId="53" borderId="22" xfId="0" applyFont="1" applyFill="1" applyBorder="1" applyAlignment="1">
      <alignment horizontal="center" vertical="center"/>
    </xf>
    <xf numFmtId="0" fontId="26" fillId="53" borderId="22" xfId="0" applyFont="1" applyFill="1" applyBorder="1" applyAlignment="1">
      <alignment horizontal="center" vertical="center" wrapText="1"/>
    </xf>
    <xf numFmtId="0" fontId="26" fillId="53" borderId="60" xfId="0" applyFont="1" applyFill="1" applyBorder="1" applyAlignment="1">
      <alignment horizontal="center" vertical="center"/>
    </xf>
    <xf numFmtId="0" fontId="0" fillId="0" borderId="22" xfId="0" applyBorder="1" applyAlignment="1">
      <alignment horizontal="center" vertical="center"/>
    </xf>
    <xf numFmtId="0" fontId="0" fillId="0" borderId="22" xfId="0" applyBorder="1" applyAlignment="1">
      <alignment horizontal="center" vertical="center" wrapText="1"/>
    </xf>
    <xf numFmtId="0" fontId="0" fillId="51" borderId="22" xfId="0" applyFill="1" applyBorder="1" applyAlignment="1">
      <alignment horizontal="center" vertical="center"/>
    </xf>
    <xf numFmtId="0" fontId="0" fillId="51" borderId="22" xfId="0" applyFill="1" applyBorder="1" applyAlignment="1">
      <alignment horizontal="center" vertical="center" wrapText="1"/>
    </xf>
    <xf numFmtId="0" fontId="0" fillId="0" borderId="0" xfId="0" applyAlignment="1">
      <alignment horizontal="center" vertical="center"/>
    </xf>
    <xf numFmtId="0" fontId="7" fillId="55" borderId="0" xfId="0" applyFont="1" applyFill="1" applyAlignment="1" applyProtection="1">
      <alignment horizontal="center" vertical="center"/>
      <protection hidden="1"/>
    </xf>
    <xf numFmtId="0" fontId="38" fillId="50" borderId="61" xfId="0" applyFont="1" applyFill="1" applyBorder="1" applyAlignment="1" applyProtection="1">
      <alignment horizontal="center" vertical="center" wrapText="1"/>
      <protection hidden="1"/>
    </xf>
    <xf numFmtId="0" fontId="2" fillId="0" borderId="24" xfId="0" applyFont="1" applyBorder="1" applyAlignment="1" applyProtection="1">
      <alignment horizontal="center" vertical="center" textRotation="90"/>
      <protection hidden="1"/>
    </xf>
    <xf numFmtId="0" fontId="2" fillId="0" borderId="30" xfId="0" applyFont="1" applyBorder="1" applyAlignment="1" applyProtection="1">
      <alignment horizontal="center" vertical="center"/>
      <protection hidden="1"/>
    </xf>
    <xf numFmtId="0" fontId="2" fillId="0" borderId="25" xfId="0" applyFont="1" applyBorder="1" applyAlignment="1" applyProtection="1">
      <alignment horizontal="center" vertical="center"/>
      <protection hidden="1"/>
    </xf>
    <xf numFmtId="0" fontId="26" fillId="54" borderId="1" xfId="0" applyFont="1" applyFill="1" applyBorder="1" applyAlignment="1">
      <alignment horizontal="center" vertical="center"/>
    </xf>
    <xf numFmtId="0" fontId="5" fillId="51" borderId="1" xfId="0" applyFont="1" applyFill="1" applyBorder="1" applyAlignment="1">
      <alignment horizontal="left" vertical="center"/>
    </xf>
    <xf numFmtId="0" fontId="5" fillId="51" borderId="1" xfId="0" applyFont="1" applyFill="1" applyBorder="1" applyAlignment="1">
      <alignment horizontal="center" vertical="center"/>
    </xf>
    <xf numFmtId="0" fontId="0" fillId="51" borderId="1"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29" fillId="54" borderId="1" xfId="0" applyFont="1" applyFill="1" applyBorder="1" applyAlignment="1">
      <alignment horizontal="center" vertical="center"/>
    </xf>
    <xf numFmtId="0" fontId="26" fillId="54" borderId="1" xfId="0" applyFont="1" applyFill="1" applyBorder="1" applyAlignment="1">
      <alignment horizontal="left" vertical="center"/>
    </xf>
    <xf numFmtId="0" fontId="53" fillId="54" borderId="1" xfId="0" applyFont="1" applyFill="1" applyBorder="1" applyAlignment="1">
      <alignment horizontal="center" vertical="center"/>
    </xf>
    <xf numFmtId="0" fontId="5" fillId="56" borderId="1" xfId="0" applyFont="1" applyFill="1" applyBorder="1" applyAlignment="1">
      <alignment horizontal="center" vertical="center"/>
    </xf>
    <xf numFmtId="0" fontId="12" fillId="51" borderId="1" xfId="0" applyFont="1" applyFill="1" applyBorder="1" applyAlignment="1">
      <alignment horizontal="center" vertical="center"/>
    </xf>
    <xf numFmtId="0" fontId="5" fillId="0" borderId="1" xfId="0" applyFont="1" applyBorder="1" applyAlignment="1">
      <alignment horizontal="center" vertical="center"/>
    </xf>
    <xf numFmtId="0" fontId="12" fillId="0" borderId="1" xfId="0" applyFont="1" applyBorder="1" applyAlignment="1">
      <alignment horizontal="center" vertical="center"/>
    </xf>
    <xf numFmtId="0" fontId="38" fillId="0" borderId="28" xfId="0" applyFont="1" applyBorder="1" applyAlignment="1" applyProtection="1">
      <alignment horizontal="center" vertical="center"/>
      <protection hidden="1"/>
    </xf>
    <xf numFmtId="0" fontId="38" fillId="0" borderId="36" xfId="0" applyFont="1" applyBorder="1" applyAlignment="1" applyProtection="1">
      <alignment horizontal="center" vertical="center"/>
      <protection hidden="1"/>
    </xf>
    <xf numFmtId="49" fontId="3" fillId="0" borderId="39" xfId="0" applyNumberFormat="1" applyFont="1" applyBorder="1" applyAlignment="1" applyProtection="1">
      <alignment horizontal="center" vertical="center"/>
      <protection locked="0"/>
    </xf>
    <xf numFmtId="0" fontId="38" fillId="45" borderId="30" xfId="0" applyFont="1" applyFill="1" applyBorder="1" applyAlignment="1" applyProtection="1">
      <alignment horizontal="center" vertical="center"/>
      <protection hidden="1"/>
    </xf>
    <xf numFmtId="0" fontId="38" fillId="45" borderId="25" xfId="0" applyFont="1" applyFill="1" applyBorder="1" applyAlignment="1" applyProtection="1">
      <alignment horizontal="center" vertical="center"/>
      <protection hidden="1"/>
    </xf>
    <xf numFmtId="181" fontId="49" fillId="0" borderId="1" xfId="109" applyNumberFormat="1" applyFont="1" applyBorder="1" applyAlignment="1" applyProtection="1">
      <alignment horizontal="center" vertical="center" wrapText="1"/>
      <protection locked="0"/>
    </xf>
    <xf numFmtId="181" fontId="49" fillId="0" borderId="1" xfId="0" applyNumberFormat="1" applyFont="1" applyBorder="1" applyAlignment="1" applyProtection="1">
      <alignment horizontal="center" vertical="center" wrapText="1"/>
      <protection locked="0"/>
    </xf>
    <xf numFmtId="1" fontId="42" fillId="0" borderId="0" xfId="0" applyNumberFormat="1" applyFont="1" applyAlignment="1" applyProtection="1">
      <alignment horizontal="center" vertical="center"/>
      <protection hidden="1"/>
    </xf>
    <xf numFmtId="197" fontId="3" fillId="38" borderId="0" xfId="0" applyNumberFormat="1" applyFont="1" applyFill="1" applyAlignment="1" applyProtection="1">
      <alignment horizontal="center" vertical="center"/>
      <protection hidden="1"/>
    </xf>
    <xf numFmtId="176" fontId="40" fillId="6" borderId="58" xfId="0" applyNumberFormat="1" applyFont="1" applyFill="1" applyBorder="1" applyAlignment="1" applyProtection="1">
      <alignment horizontal="center" vertical="center" wrapText="1"/>
      <protection hidden="1"/>
    </xf>
    <xf numFmtId="167" fontId="3" fillId="0" borderId="43" xfId="0" applyNumberFormat="1" applyFont="1" applyBorder="1" applyAlignment="1" applyProtection="1">
      <alignment horizontal="center" vertical="center"/>
      <protection hidden="1"/>
    </xf>
    <xf numFmtId="179" fontId="3" fillId="0" borderId="0" xfId="0" applyNumberFormat="1" applyFont="1" applyAlignment="1" applyProtection="1">
      <alignment horizontal="center" vertical="center"/>
      <protection hidden="1"/>
    </xf>
    <xf numFmtId="0" fontId="37" fillId="0" borderId="0" xfId="0" applyFont="1" applyAlignment="1" applyProtection="1">
      <alignment horizontal="center" vertical="center"/>
      <protection hidden="1"/>
    </xf>
    <xf numFmtId="0" fontId="3" fillId="0" borderId="44" xfId="0" applyFont="1" applyBorder="1" applyAlignment="1" applyProtection="1">
      <alignment horizontal="center" vertical="center"/>
      <protection hidden="1"/>
    </xf>
    <xf numFmtId="181" fontId="49" fillId="0" borderId="82" xfId="0" applyNumberFormat="1" applyFont="1" applyBorder="1" applyAlignment="1" applyProtection="1">
      <alignment horizontal="center" vertical="center" wrapText="1"/>
      <protection locked="0"/>
    </xf>
    <xf numFmtId="15" fontId="3" fillId="0" borderId="0" xfId="0" applyNumberFormat="1" applyFont="1" applyAlignment="1" applyProtection="1">
      <alignment horizontal="center" vertical="center"/>
      <protection hidden="1"/>
    </xf>
    <xf numFmtId="166" fontId="3" fillId="0" borderId="40" xfId="0" applyNumberFormat="1" applyFont="1" applyBorder="1" applyAlignment="1" applyProtection="1">
      <alignment horizontal="left" vertical="center" wrapText="1"/>
      <protection hidden="1"/>
    </xf>
    <xf numFmtId="0" fontId="4" fillId="38" borderId="41" xfId="0" applyFont="1" applyFill="1" applyBorder="1" applyAlignment="1" applyProtection="1">
      <alignment horizontal="center" vertical="center"/>
      <protection hidden="1"/>
    </xf>
    <xf numFmtId="0" fontId="4" fillId="38" borderId="29" xfId="0" applyFont="1" applyFill="1" applyBorder="1" applyAlignment="1" applyProtection="1">
      <alignment horizontal="center" vertical="center"/>
      <protection hidden="1"/>
    </xf>
    <xf numFmtId="0" fontId="4" fillId="38" borderId="42" xfId="0" applyFont="1" applyFill="1" applyBorder="1" applyAlignment="1" applyProtection="1">
      <alignment horizontal="center" vertical="center"/>
      <protection hidden="1"/>
    </xf>
    <xf numFmtId="0" fontId="4" fillId="38" borderId="43" xfId="0" applyFont="1" applyFill="1" applyBorder="1" applyAlignment="1" applyProtection="1">
      <alignment horizontal="center" vertical="center"/>
      <protection hidden="1"/>
    </xf>
    <xf numFmtId="0" fontId="4" fillId="38" borderId="0" xfId="0" applyFont="1" applyFill="1" applyAlignment="1" applyProtection="1">
      <alignment horizontal="center" vertical="center"/>
      <protection hidden="1"/>
    </xf>
    <xf numFmtId="0" fontId="4" fillId="38" borderId="44" xfId="0" applyFont="1" applyFill="1" applyBorder="1" applyAlignment="1" applyProtection="1">
      <alignment horizontal="center" vertical="center"/>
      <protection hidden="1"/>
    </xf>
    <xf numFmtId="0" fontId="38" fillId="4" borderId="29" xfId="0" applyFont="1" applyFill="1" applyBorder="1" applyAlignment="1" applyProtection="1">
      <alignment horizontal="center" vertical="center" wrapText="1"/>
      <protection hidden="1"/>
    </xf>
    <xf numFmtId="0" fontId="38" fillId="4" borderId="29" xfId="0" applyFont="1" applyFill="1" applyBorder="1" applyAlignment="1" applyProtection="1">
      <alignment horizontal="center" vertical="center"/>
      <protection hidden="1"/>
    </xf>
    <xf numFmtId="0" fontId="38" fillId="4" borderId="31" xfId="0" applyFont="1" applyFill="1" applyBorder="1" applyAlignment="1" applyProtection="1">
      <alignment horizontal="center" vertical="center"/>
      <protection hidden="1"/>
    </xf>
    <xf numFmtId="0" fontId="38" fillId="4" borderId="37" xfId="0" applyFont="1" applyFill="1" applyBorder="1" applyAlignment="1" applyProtection="1">
      <alignment horizontal="center" vertical="center" wrapText="1"/>
      <protection hidden="1"/>
    </xf>
    <xf numFmtId="0" fontId="38" fillId="4" borderId="37" xfId="0" applyFont="1" applyFill="1" applyBorder="1" applyAlignment="1" applyProtection="1">
      <alignment horizontal="center" vertical="center"/>
      <protection hidden="1"/>
    </xf>
    <xf numFmtId="0" fontId="38" fillId="4" borderId="32" xfId="0" applyFont="1" applyFill="1" applyBorder="1" applyAlignment="1" applyProtection="1">
      <alignment horizontal="center" vertical="center"/>
      <protection hidden="1"/>
    </xf>
    <xf numFmtId="0" fontId="38" fillId="4" borderId="28" xfId="0" applyFont="1" applyFill="1" applyBorder="1" applyAlignment="1" applyProtection="1">
      <alignment horizontal="center" vertical="center"/>
      <protection hidden="1"/>
    </xf>
    <xf numFmtId="0" fontId="38" fillId="4" borderId="36" xfId="0" applyFont="1" applyFill="1" applyBorder="1" applyAlignment="1" applyProtection="1">
      <alignment horizontal="center" vertical="center"/>
      <protection hidden="1"/>
    </xf>
    <xf numFmtId="0" fontId="38" fillId="45" borderId="30" xfId="0" applyFont="1" applyFill="1" applyBorder="1" applyAlignment="1" applyProtection="1">
      <alignment horizontal="center" vertical="center"/>
      <protection hidden="1"/>
    </xf>
    <xf numFmtId="0" fontId="38" fillId="45" borderId="25" xfId="0" applyFont="1" applyFill="1" applyBorder="1" applyAlignment="1" applyProtection="1">
      <alignment horizontal="center" vertical="center"/>
      <protection hidden="1"/>
    </xf>
    <xf numFmtId="0" fontId="38" fillId="39" borderId="30" xfId="0" applyFont="1" applyFill="1" applyBorder="1" applyAlignment="1" applyProtection="1">
      <alignment horizontal="center" vertical="center"/>
      <protection hidden="1"/>
    </xf>
    <xf numFmtId="0" fontId="38" fillId="39" borderId="25" xfId="0" applyFont="1" applyFill="1" applyBorder="1" applyAlignment="1" applyProtection="1">
      <alignment horizontal="center" vertical="center"/>
      <protection hidden="1"/>
    </xf>
    <xf numFmtId="0" fontId="38" fillId="46" borderId="30" xfId="0" applyFont="1" applyFill="1" applyBorder="1" applyAlignment="1" applyProtection="1">
      <alignment horizontal="center" vertical="center"/>
      <protection hidden="1"/>
    </xf>
    <xf numFmtId="0" fontId="38" fillId="46" borderId="25" xfId="0" applyFont="1" applyFill="1" applyBorder="1" applyAlignment="1" applyProtection="1">
      <alignment horizontal="center" vertical="center"/>
      <protection hidden="1"/>
    </xf>
    <xf numFmtId="0" fontId="38" fillId="49" borderId="30" xfId="0" applyFont="1" applyFill="1" applyBorder="1" applyAlignment="1" applyProtection="1">
      <alignment horizontal="center" vertical="center"/>
      <protection hidden="1"/>
    </xf>
    <xf numFmtId="0" fontId="38" fillId="49" borderId="25" xfId="0" applyFont="1" applyFill="1" applyBorder="1" applyAlignment="1" applyProtection="1">
      <alignment horizontal="center" vertical="center"/>
      <protection hidden="1"/>
    </xf>
    <xf numFmtId="0" fontId="38" fillId="47" borderId="30" xfId="0" applyFont="1" applyFill="1" applyBorder="1" applyAlignment="1" applyProtection="1">
      <alignment horizontal="center" vertical="center"/>
      <protection hidden="1"/>
    </xf>
    <xf numFmtId="0" fontId="38" fillId="47" borderId="25" xfId="0" applyFont="1" applyFill="1" applyBorder="1" applyAlignment="1" applyProtection="1">
      <alignment horizontal="center" vertical="center"/>
      <protection hidden="1"/>
    </xf>
    <xf numFmtId="0" fontId="38" fillId="48" borderId="30" xfId="0" applyFont="1" applyFill="1" applyBorder="1" applyAlignment="1" applyProtection="1">
      <alignment horizontal="center" vertical="center"/>
      <protection hidden="1"/>
    </xf>
    <xf numFmtId="0" fontId="38" fillId="48" borderId="25" xfId="0" applyFont="1" applyFill="1" applyBorder="1" applyAlignment="1" applyProtection="1">
      <alignment horizontal="center" vertical="center"/>
      <protection hidden="1"/>
    </xf>
    <xf numFmtId="0" fontId="38" fillId="50" borderId="30" xfId="0" applyFont="1" applyFill="1" applyBorder="1" applyAlignment="1" applyProtection="1">
      <alignment horizontal="center" vertical="center"/>
      <protection hidden="1"/>
    </xf>
    <xf numFmtId="0" fontId="38" fillId="50" borderId="25" xfId="0" applyFont="1" applyFill="1" applyBorder="1" applyAlignment="1" applyProtection="1">
      <alignment horizontal="center" vertical="center"/>
      <protection hidden="1"/>
    </xf>
    <xf numFmtId="0" fontId="38" fillId="50" borderId="28" xfId="0" applyFont="1" applyFill="1" applyBorder="1" applyAlignment="1" applyProtection="1">
      <alignment horizontal="center" vertical="center"/>
      <protection hidden="1"/>
    </xf>
    <xf numFmtId="0" fontId="38" fillId="50" borderId="36" xfId="0" applyFont="1" applyFill="1" applyBorder="1" applyAlignment="1" applyProtection="1">
      <alignment horizontal="center" vertical="center"/>
      <protection hidden="1"/>
    </xf>
    <xf numFmtId="175" fontId="12" fillId="0" borderId="0" xfId="0" applyNumberFormat="1" applyFont="1" applyAlignment="1" applyProtection="1">
      <alignment horizontal="center" vertical="center"/>
      <protection hidden="1"/>
    </xf>
    <xf numFmtId="175" fontId="12" fillId="0" borderId="59" xfId="0" applyNumberFormat="1" applyFont="1" applyBorder="1" applyAlignment="1" applyProtection="1">
      <alignment horizontal="center" vertical="center"/>
      <protection hidden="1"/>
    </xf>
    <xf numFmtId="0" fontId="4" fillId="0" borderId="47" xfId="0" applyFont="1" applyBorder="1" applyAlignment="1" applyProtection="1">
      <alignment horizontal="center" vertical="center" wrapText="1"/>
      <protection hidden="1"/>
    </xf>
    <xf numFmtId="175" fontId="11" fillId="0" borderId="26" xfId="0" quotePrefix="1" applyNumberFormat="1" applyFont="1" applyBorder="1" applyAlignment="1" applyProtection="1">
      <alignment horizontal="center" vertical="center" textRotation="90"/>
      <protection hidden="1"/>
    </xf>
    <xf numFmtId="175" fontId="11" fillId="0" borderId="0" xfId="0" quotePrefix="1" applyNumberFormat="1" applyFont="1" applyAlignment="1" applyProtection="1">
      <alignment horizontal="center" vertical="center" textRotation="90"/>
      <protection hidden="1"/>
    </xf>
    <xf numFmtId="175" fontId="11" fillId="0" borderId="27" xfId="0" quotePrefix="1" applyNumberFormat="1" applyFont="1" applyBorder="1" applyAlignment="1" applyProtection="1">
      <alignment horizontal="center" vertical="center" textRotation="90"/>
      <protection hidden="1"/>
    </xf>
    <xf numFmtId="175" fontId="11" fillId="0" borderId="48" xfId="0" applyNumberFormat="1" applyFont="1" applyBorder="1" applyAlignment="1" applyProtection="1">
      <alignment horizontal="center" vertical="center" textRotation="90" wrapText="1"/>
      <protection hidden="1"/>
    </xf>
    <xf numFmtId="175" fontId="11" fillId="0" borderId="51" xfId="0" applyNumberFormat="1" applyFont="1" applyBorder="1" applyAlignment="1" applyProtection="1">
      <alignment horizontal="center" vertical="center" textRotation="90" wrapText="1"/>
      <protection hidden="1"/>
    </xf>
    <xf numFmtId="175" fontId="11" fillId="0" borderId="54" xfId="0" applyNumberFormat="1" applyFont="1" applyBorder="1" applyAlignment="1" applyProtection="1">
      <alignment horizontal="center" vertical="center" textRotation="90" wrapText="1"/>
      <protection hidden="1"/>
    </xf>
    <xf numFmtId="0" fontId="0" fillId="0" borderId="1" xfId="0" applyBorder="1" applyAlignment="1">
      <alignment horizontal="center" vertical="center"/>
    </xf>
  </cellXfs>
  <cellStyles count="8284">
    <cellStyle name="% complete" xfId="5883" xr:uid="{00000000-0005-0000-0000-000000000000}"/>
    <cellStyle name="% complete (beyond plan) legend" xfId="5884" xr:uid="{00000000-0005-0000-0000-000001000000}"/>
    <cellStyle name="20% - Accent1" xfId="20" builtinId="30" customBuiltin="1"/>
    <cellStyle name="20% - Accent1 2" xfId="5991" xr:uid="{00000000-0005-0000-0000-000002000000}"/>
    <cellStyle name="20% - Accent1 3" xfId="5992" xr:uid="{00000000-0005-0000-0000-000003000000}"/>
    <cellStyle name="20% - Accent1 3 2" xfId="5993" xr:uid="{00000000-0005-0000-0000-000004000000}"/>
    <cellStyle name="20% - Accent1 3 3" xfId="5994" xr:uid="{00000000-0005-0000-0000-000005000000}"/>
    <cellStyle name="20% - Accent1 3 4" xfId="5995" xr:uid="{00000000-0005-0000-0000-000006000000}"/>
    <cellStyle name="20% - Accent1 4" xfId="5996" xr:uid="{00000000-0005-0000-0000-000007000000}"/>
    <cellStyle name="20% - Accent2" xfId="24" builtinId="34" customBuiltin="1"/>
    <cellStyle name="20% - Accent2 2" xfId="5997" xr:uid="{00000000-0005-0000-0000-000008000000}"/>
    <cellStyle name="20% - Accent2 3" xfId="5998" xr:uid="{00000000-0005-0000-0000-000009000000}"/>
    <cellStyle name="20% - Accent2 3 2" xfId="5999" xr:uid="{00000000-0005-0000-0000-00000A000000}"/>
    <cellStyle name="20% - Accent2 3 3" xfId="6000" xr:uid="{00000000-0005-0000-0000-00000B000000}"/>
    <cellStyle name="20% - Accent2 3 4" xfId="6001" xr:uid="{00000000-0005-0000-0000-00000C000000}"/>
    <cellStyle name="20% - Accent2 4" xfId="6002" xr:uid="{00000000-0005-0000-0000-00000D000000}"/>
    <cellStyle name="20% - Accent3" xfId="28" builtinId="38" customBuiltin="1"/>
    <cellStyle name="20% - Accent3 2" xfId="6003" xr:uid="{00000000-0005-0000-0000-00000E000000}"/>
    <cellStyle name="20% - Accent3 3" xfId="6004" xr:uid="{00000000-0005-0000-0000-00000F000000}"/>
    <cellStyle name="20% - Accent3 3 2" xfId="6005" xr:uid="{00000000-0005-0000-0000-000010000000}"/>
    <cellStyle name="20% - Accent3 3 3" xfId="6006" xr:uid="{00000000-0005-0000-0000-000011000000}"/>
    <cellStyle name="20% - Accent3 3 4" xfId="6007" xr:uid="{00000000-0005-0000-0000-000012000000}"/>
    <cellStyle name="20% - Accent3 4" xfId="6008" xr:uid="{00000000-0005-0000-0000-000013000000}"/>
    <cellStyle name="20% - Accent4" xfId="32" builtinId="42" customBuiltin="1"/>
    <cellStyle name="20% - Accent4 2" xfId="6009" xr:uid="{00000000-0005-0000-0000-000014000000}"/>
    <cellStyle name="20% - Accent4 3" xfId="6010" xr:uid="{00000000-0005-0000-0000-000015000000}"/>
    <cellStyle name="20% - Accent4 3 2" xfId="6011" xr:uid="{00000000-0005-0000-0000-000016000000}"/>
    <cellStyle name="20% - Accent4 3 3" xfId="6012" xr:uid="{00000000-0005-0000-0000-000017000000}"/>
    <cellStyle name="20% - Accent4 3 4" xfId="6013" xr:uid="{00000000-0005-0000-0000-000018000000}"/>
    <cellStyle name="20% - Accent4 4" xfId="6014" xr:uid="{00000000-0005-0000-0000-000019000000}"/>
    <cellStyle name="20% - Accent5" xfId="36" builtinId="46" customBuiltin="1"/>
    <cellStyle name="20% - Accent5 2" xfId="6015" xr:uid="{00000000-0005-0000-0000-00001A000000}"/>
    <cellStyle name="20% - Accent5 3" xfId="6016" xr:uid="{00000000-0005-0000-0000-00001B000000}"/>
    <cellStyle name="20% - Accent5 4" xfId="6017" xr:uid="{00000000-0005-0000-0000-00001C000000}"/>
    <cellStyle name="20% - Accent6" xfId="40" builtinId="50" customBuiltin="1"/>
    <cellStyle name="20% - Accent6 2" xfId="6018" xr:uid="{00000000-0005-0000-0000-00001D000000}"/>
    <cellStyle name="20% - Accent6 3" xfId="6019" xr:uid="{00000000-0005-0000-0000-00001E000000}"/>
    <cellStyle name="20% - Accent6 4" xfId="6020" xr:uid="{00000000-0005-0000-0000-00001F000000}"/>
    <cellStyle name="20% - 强调文字颜色 1 2" xfId="5901" xr:uid="{00000000-0005-0000-0000-000020000000}"/>
    <cellStyle name="20% - 强调文字颜色 1 2 2" xfId="5902" xr:uid="{00000000-0005-0000-0000-000021000000}"/>
    <cellStyle name="20% - 强调文字颜色 1 2 3" xfId="5903" xr:uid="{00000000-0005-0000-0000-000022000000}"/>
    <cellStyle name="20% - 强调文字颜色 1 2 4" xfId="5904" xr:uid="{00000000-0005-0000-0000-000023000000}"/>
    <cellStyle name="20% - 强调文字颜色 1 2 5" xfId="5905" xr:uid="{00000000-0005-0000-0000-000024000000}"/>
    <cellStyle name="20% - 强调文字颜色 1 2 6" xfId="5906" xr:uid="{00000000-0005-0000-0000-000025000000}"/>
    <cellStyle name="20% - 强调文字颜色 1 2 7" xfId="5907" xr:uid="{00000000-0005-0000-0000-000026000000}"/>
    <cellStyle name="20% - 强调文字颜色 1 2 8" xfId="5908" xr:uid="{00000000-0005-0000-0000-000027000000}"/>
    <cellStyle name="20% - 强调文字颜色 1 2 9" xfId="5909" xr:uid="{00000000-0005-0000-0000-000028000000}"/>
    <cellStyle name="20% - 强调文字颜色 1 3" xfId="5910" xr:uid="{00000000-0005-0000-0000-000029000000}"/>
    <cellStyle name="20% - 强调文字颜色 1 4" xfId="5911" xr:uid="{00000000-0005-0000-0000-00002A000000}"/>
    <cellStyle name="20% - 强调文字颜色 1 5" xfId="5912" xr:uid="{00000000-0005-0000-0000-00002B000000}"/>
    <cellStyle name="20% - 强调文字颜色 1 6" xfId="5913" xr:uid="{00000000-0005-0000-0000-00002C000000}"/>
    <cellStyle name="20% - 强调文字颜色 1 7" xfId="5914" xr:uid="{00000000-0005-0000-0000-00002D000000}"/>
    <cellStyle name="20% - 强调文字颜色 1 8" xfId="5915" xr:uid="{00000000-0005-0000-0000-00002E000000}"/>
    <cellStyle name="20% - 强调文字颜色 2 2" xfId="5916" xr:uid="{00000000-0005-0000-0000-00002F000000}"/>
    <cellStyle name="20% - 强调文字颜色 2 2 2" xfId="5917" xr:uid="{00000000-0005-0000-0000-000030000000}"/>
    <cellStyle name="20% - 强调文字颜色 2 2 3" xfId="5918" xr:uid="{00000000-0005-0000-0000-000031000000}"/>
    <cellStyle name="20% - 强调文字颜色 2 2 4" xfId="5919" xr:uid="{00000000-0005-0000-0000-000032000000}"/>
    <cellStyle name="20% - 强调文字颜色 2 2 5" xfId="5920" xr:uid="{00000000-0005-0000-0000-000033000000}"/>
    <cellStyle name="20% - 强调文字颜色 2 2 6" xfId="5921" xr:uid="{00000000-0005-0000-0000-000034000000}"/>
    <cellStyle name="20% - 强调文字颜色 2 2 7" xfId="5922" xr:uid="{00000000-0005-0000-0000-000035000000}"/>
    <cellStyle name="20% - 强调文字颜色 2 2 8" xfId="5923" xr:uid="{00000000-0005-0000-0000-000036000000}"/>
    <cellStyle name="20% - 强调文字颜色 2 2 9" xfId="5924" xr:uid="{00000000-0005-0000-0000-000037000000}"/>
    <cellStyle name="20% - 强调文字颜色 2 3" xfId="5925" xr:uid="{00000000-0005-0000-0000-000038000000}"/>
    <cellStyle name="20% - 强调文字颜色 2 4" xfId="5926" xr:uid="{00000000-0005-0000-0000-000039000000}"/>
    <cellStyle name="20% - 强调文字颜色 2 5" xfId="5927" xr:uid="{00000000-0005-0000-0000-00003A000000}"/>
    <cellStyle name="20% - 强调文字颜色 2 6" xfId="5928" xr:uid="{00000000-0005-0000-0000-00003B000000}"/>
    <cellStyle name="20% - 强调文字颜色 2 7" xfId="5929" xr:uid="{00000000-0005-0000-0000-00003C000000}"/>
    <cellStyle name="20% - 强调文字颜色 2 8" xfId="5930" xr:uid="{00000000-0005-0000-0000-00003D000000}"/>
    <cellStyle name="20% - 强调文字颜色 3 2" xfId="5931" xr:uid="{00000000-0005-0000-0000-00003E000000}"/>
    <cellStyle name="20% - 强调文字颜色 3 2 2" xfId="5932" xr:uid="{00000000-0005-0000-0000-00003F000000}"/>
    <cellStyle name="20% - 强调文字颜色 3 2 3" xfId="5933" xr:uid="{00000000-0005-0000-0000-000040000000}"/>
    <cellStyle name="20% - 强调文字颜色 3 2 4" xfId="5934" xr:uid="{00000000-0005-0000-0000-000041000000}"/>
    <cellStyle name="20% - 强调文字颜色 3 2 5" xfId="5935" xr:uid="{00000000-0005-0000-0000-000042000000}"/>
    <cellStyle name="20% - 强调文字颜色 3 2 6" xfId="5936" xr:uid="{00000000-0005-0000-0000-000043000000}"/>
    <cellStyle name="20% - 强调文字颜色 3 2 7" xfId="5937" xr:uid="{00000000-0005-0000-0000-000044000000}"/>
    <cellStyle name="20% - 强调文字颜色 3 2 8" xfId="5938" xr:uid="{00000000-0005-0000-0000-000045000000}"/>
    <cellStyle name="20% - 强调文字颜色 3 2 9" xfId="5939" xr:uid="{00000000-0005-0000-0000-000046000000}"/>
    <cellStyle name="20% - 强调文字颜色 3 3" xfId="5940" xr:uid="{00000000-0005-0000-0000-000047000000}"/>
    <cellStyle name="20% - 强调文字颜色 3 4" xfId="5941" xr:uid="{00000000-0005-0000-0000-000048000000}"/>
    <cellStyle name="20% - 强调文字颜色 3 5" xfId="5942" xr:uid="{00000000-0005-0000-0000-000049000000}"/>
    <cellStyle name="20% - 强调文字颜色 3 6" xfId="5943" xr:uid="{00000000-0005-0000-0000-00004A000000}"/>
    <cellStyle name="20% - 强调文字颜色 3 7" xfId="5944" xr:uid="{00000000-0005-0000-0000-00004B000000}"/>
    <cellStyle name="20% - 强调文字颜色 3 8" xfId="5945" xr:uid="{00000000-0005-0000-0000-00004C000000}"/>
    <cellStyle name="20% - 强调文字颜色 4 2" xfId="5946" xr:uid="{00000000-0005-0000-0000-00004D000000}"/>
    <cellStyle name="20% - 强调文字颜色 4 2 2" xfId="5947" xr:uid="{00000000-0005-0000-0000-00004E000000}"/>
    <cellStyle name="20% - 强调文字颜色 4 2 3" xfId="5948" xr:uid="{00000000-0005-0000-0000-00004F000000}"/>
    <cellStyle name="20% - 强调文字颜色 4 2 4" xfId="5949" xr:uid="{00000000-0005-0000-0000-000050000000}"/>
    <cellStyle name="20% - 强调文字颜色 4 2 5" xfId="5950" xr:uid="{00000000-0005-0000-0000-000051000000}"/>
    <cellStyle name="20% - 强调文字颜色 4 2 6" xfId="5951" xr:uid="{00000000-0005-0000-0000-000052000000}"/>
    <cellStyle name="20% - 强调文字颜色 4 2 7" xfId="5952" xr:uid="{00000000-0005-0000-0000-000053000000}"/>
    <cellStyle name="20% - 强调文字颜色 4 2 8" xfId="5953" xr:uid="{00000000-0005-0000-0000-000054000000}"/>
    <cellStyle name="20% - 强调文字颜色 4 2 9" xfId="5954" xr:uid="{00000000-0005-0000-0000-000055000000}"/>
    <cellStyle name="20% - 强调文字颜色 4 3" xfId="5955" xr:uid="{00000000-0005-0000-0000-000056000000}"/>
    <cellStyle name="20% - 强调文字颜色 4 4" xfId="5956" xr:uid="{00000000-0005-0000-0000-000057000000}"/>
    <cellStyle name="20% - 强调文字颜色 4 5" xfId="5957" xr:uid="{00000000-0005-0000-0000-000058000000}"/>
    <cellStyle name="20% - 强调文字颜色 4 6" xfId="5958" xr:uid="{00000000-0005-0000-0000-000059000000}"/>
    <cellStyle name="20% - 强调文字颜色 4 7" xfId="5959" xr:uid="{00000000-0005-0000-0000-00005A000000}"/>
    <cellStyle name="20% - 强调文字颜色 4 8" xfId="5960" xr:uid="{00000000-0005-0000-0000-00005B000000}"/>
    <cellStyle name="20% - 强调文字颜色 5 2" xfId="5961" xr:uid="{00000000-0005-0000-0000-00005C000000}"/>
    <cellStyle name="20% - 强调文字颜色 5 2 2" xfId="5962" xr:uid="{00000000-0005-0000-0000-00005D000000}"/>
    <cellStyle name="20% - 强调文字颜色 5 2 3" xfId="5963" xr:uid="{00000000-0005-0000-0000-00005E000000}"/>
    <cellStyle name="20% - 强调文字颜色 5 2 4" xfId="5964" xr:uid="{00000000-0005-0000-0000-00005F000000}"/>
    <cellStyle name="20% - 强调文字颜色 5 2 5" xfId="5965" xr:uid="{00000000-0005-0000-0000-000060000000}"/>
    <cellStyle name="20% - 强调文字颜色 5 2 6" xfId="5966" xr:uid="{00000000-0005-0000-0000-000061000000}"/>
    <cellStyle name="20% - 强调文字颜色 5 2 7" xfId="5967" xr:uid="{00000000-0005-0000-0000-000062000000}"/>
    <cellStyle name="20% - 强调文字颜色 5 2 8" xfId="5968" xr:uid="{00000000-0005-0000-0000-000063000000}"/>
    <cellStyle name="20% - 强调文字颜色 5 2 9" xfId="5969" xr:uid="{00000000-0005-0000-0000-000064000000}"/>
    <cellStyle name="20% - 强调文字颜色 5 3" xfId="5970" xr:uid="{00000000-0005-0000-0000-000065000000}"/>
    <cellStyle name="20% - 强调文字颜色 5 4" xfId="5971" xr:uid="{00000000-0005-0000-0000-000066000000}"/>
    <cellStyle name="20% - 强调文字颜色 5 5" xfId="5972" xr:uid="{00000000-0005-0000-0000-000067000000}"/>
    <cellStyle name="20% - 强调文字颜色 5 6" xfId="5973" xr:uid="{00000000-0005-0000-0000-000068000000}"/>
    <cellStyle name="20% - 强调文字颜色 5 7" xfId="5974" xr:uid="{00000000-0005-0000-0000-000069000000}"/>
    <cellStyle name="20% - 强调文字颜色 5 8" xfId="5975" xr:uid="{00000000-0005-0000-0000-00006A000000}"/>
    <cellStyle name="20% - 强调文字颜色 6 2" xfId="5976" xr:uid="{00000000-0005-0000-0000-00006B000000}"/>
    <cellStyle name="20% - 强调文字颜色 6 2 2" xfId="5977" xr:uid="{00000000-0005-0000-0000-00006C000000}"/>
    <cellStyle name="20% - 强调文字颜色 6 2 3" xfId="5978" xr:uid="{00000000-0005-0000-0000-00006D000000}"/>
    <cellStyle name="20% - 强调文字颜色 6 2 4" xfId="5979" xr:uid="{00000000-0005-0000-0000-00006E000000}"/>
    <cellStyle name="20% - 强调文字颜色 6 2 5" xfId="5980" xr:uid="{00000000-0005-0000-0000-00006F000000}"/>
    <cellStyle name="20% - 强调文字颜色 6 2 6" xfId="5981" xr:uid="{00000000-0005-0000-0000-000070000000}"/>
    <cellStyle name="20% - 强调文字颜色 6 2 7" xfId="5982" xr:uid="{00000000-0005-0000-0000-000071000000}"/>
    <cellStyle name="20% - 强调文字颜色 6 2 8" xfId="5983" xr:uid="{00000000-0005-0000-0000-000072000000}"/>
    <cellStyle name="20% - 强调文字颜色 6 2 9" xfId="5984" xr:uid="{00000000-0005-0000-0000-000073000000}"/>
    <cellStyle name="20% - 强调文字颜色 6 3" xfId="5985" xr:uid="{00000000-0005-0000-0000-000074000000}"/>
    <cellStyle name="20% - 强调文字颜色 6 4" xfId="5986" xr:uid="{00000000-0005-0000-0000-000075000000}"/>
    <cellStyle name="20% - 强调文字颜色 6 5" xfId="5987" xr:uid="{00000000-0005-0000-0000-000076000000}"/>
    <cellStyle name="20% - 强调文字颜色 6 6" xfId="5988" xr:uid="{00000000-0005-0000-0000-000077000000}"/>
    <cellStyle name="20% - 强调文字颜色 6 7" xfId="5989" xr:uid="{00000000-0005-0000-0000-000078000000}"/>
    <cellStyle name="20% - 强调文字颜色 6 8" xfId="5990" xr:uid="{00000000-0005-0000-0000-000079000000}"/>
    <cellStyle name="40% - Accent1" xfId="21" builtinId="31" customBuiltin="1"/>
    <cellStyle name="40% - Accent1 2" xfId="6111" xr:uid="{00000000-0005-0000-0000-00007A000000}"/>
    <cellStyle name="40% - Accent1 3" xfId="6112" xr:uid="{00000000-0005-0000-0000-00007B000000}"/>
    <cellStyle name="40% - Accent1 4" xfId="6113" xr:uid="{00000000-0005-0000-0000-00007C000000}"/>
    <cellStyle name="40% - Accent2" xfId="25" builtinId="35" customBuiltin="1"/>
    <cellStyle name="40% - Accent2 2" xfId="6114" xr:uid="{00000000-0005-0000-0000-00007D000000}"/>
    <cellStyle name="40% - Accent2 3" xfId="6115" xr:uid="{00000000-0005-0000-0000-00007E000000}"/>
    <cellStyle name="40% - Accent2 4" xfId="6116" xr:uid="{00000000-0005-0000-0000-00007F000000}"/>
    <cellStyle name="40% - Accent3" xfId="29" builtinId="39" customBuiltin="1"/>
    <cellStyle name="40% - Accent3 2" xfId="6117" xr:uid="{00000000-0005-0000-0000-000080000000}"/>
    <cellStyle name="40% - Accent3 3" xfId="6118" xr:uid="{00000000-0005-0000-0000-000081000000}"/>
    <cellStyle name="40% - Accent3 3 2" xfId="6119" xr:uid="{00000000-0005-0000-0000-000082000000}"/>
    <cellStyle name="40% - Accent3 3 3" xfId="6120" xr:uid="{00000000-0005-0000-0000-000083000000}"/>
    <cellStyle name="40% - Accent3 3 4" xfId="6121" xr:uid="{00000000-0005-0000-0000-000084000000}"/>
    <cellStyle name="40% - Accent3 4" xfId="6122" xr:uid="{00000000-0005-0000-0000-000085000000}"/>
    <cellStyle name="40% - Accent4" xfId="33" builtinId="43" customBuiltin="1"/>
    <cellStyle name="40% - Accent4 2" xfId="6123" xr:uid="{00000000-0005-0000-0000-000086000000}"/>
    <cellStyle name="40% - Accent4 3" xfId="6124" xr:uid="{00000000-0005-0000-0000-000087000000}"/>
    <cellStyle name="40% - Accent4 4" xfId="6125" xr:uid="{00000000-0005-0000-0000-000088000000}"/>
    <cellStyle name="40% - Accent5" xfId="37" builtinId="47" customBuiltin="1"/>
    <cellStyle name="40% - Accent5 2" xfId="6126" xr:uid="{00000000-0005-0000-0000-000089000000}"/>
    <cellStyle name="40% - Accent5 3" xfId="6127" xr:uid="{00000000-0005-0000-0000-00008A000000}"/>
    <cellStyle name="40% - Accent5 4" xfId="6128" xr:uid="{00000000-0005-0000-0000-00008B000000}"/>
    <cellStyle name="40% - Accent6" xfId="41" builtinId="51" customBuiltin="1"/>
    <cellStyle name="40% - Accent6 2" xfId="6129" xr:uid="{00000000-0005-0000-0000-00008C000000}"/>
    <cellStyle name="40% - Accent6 3" xfId="6130" xr:uid="{00000000-0005-0000-0000-00008D000000}"/>
    <cellStyle name="40% - Accent6 4" xfId="6131" xr:uid="{00000000-0005-0000-0000-00008E000000}"/>
    <cellStyle name="40% - 强调文字颜色 1 2" xfId="6021" xr:uid="{00000000-0005-0000-0000-00008F000000}"/>
    <cellStyle name="40% - 强调文字颜色 1 2 2" xfId="6022" xr:uid="{00000000-0005-0000-0000-000090000000}"/>
    <cellStyle name="40% - 强调文字颜色 1 2 3" xfId="6023" xr:uid="{00000000-0005-0000-0000-000091000000}"/>
    <cellStyle name="40% - 强调文字颜色 1 2 4" xfId="6024" xr:uid="{00000000-0005-0000-0000-000092000000}"/>
    <cellStyle name="40% - 强调文字颜色 1 2 5" xfId="6025" xr:uid="{00000000-0005-0000-0000-000093000000}"/>
    <cellStyle name="40% - 强调文字颜色 1 2 6" xfId="6026" xr:uid="{00000000-0005-0000-0000-000094000000}"/>
    <cellStyle name="40% - 强调文字颜色 1 2 7" xfId="6027" xr:uid="{00000000-0005-0000-0000-000095000000}"/>
    <cellStyle name="40% - 强调文字颜色 1 2 8" xfId="6028" xr:uid="{00000000-0005-0000-0000-000096000000}"/>
    <cellStyle name="40% - 强调文字颜色 1 2 9" xfId="6029" xr:uid="{00000000-0005-0000-0000-000097000000}"/>
    <cellStyle name="40% - 强调文字颜色 1 3" xfId="6030" xr:uid="{00000000-0005-0000-0000-000098000000}"/>
    <cellStyle name="40% - 强调文字颜色 1 4" xfId="6031" xr:uid="{00000000-0005-0000-0000-000099000000}"/>
    <cellStyle name="40% - 强调文字颜色 1 5" xfId="6032" xr:uid="{00000000-0005-0000-0000-00009A000000}"/>
    <cellStyle name="40% - 强调文字颜色 1 6" xfId="6033" xr:uid="{00000000-0005-0000-0000-00009B000000}"/>
    <cellStyle name="40% - 强调文字颜色 1 7" xfId="6034" xr:uid="{00000000-0005-0000-0000-00009C000000}"/>
    <cellStyle name="40% - 强调文字颜色 1 8" xfId="6035" xr:uid="{00000000-0005-0000-0000-00009D000000}"/>
    <cellStyle name="40% - 强调文字颜色 2 2" xfId="6036" xr:uid="{00000000-0005-0000-0000-00009E000000}"/>
    <cellStyle name="40% - 强调文字颜色 2 2 2" xfId="6037" xr:uid="{00000000-0005-0000-0000-00009F000000}"/>
    <cellStyle name="40% - 强调文字颜色 2 2 3" xfId="6038" xr:uid="{00000000-0005-0000-0000-0000A0000000}"/>
    <cellStyle name="40% - 强调文字颜色 2 2 4" xfId="6039" xr:uid="{00000000-0005-0000-0000-0000A1000000}"/>
    <cellStyle name="40% - 强调文字颜色 2 2 5" xfId="6040" xr:uid="{00000000-0005-0000-0000-0000A2000000}"/>
    <cellStyle name="40% - 强调文字颜色 2 2 6" xfId="6041" xr:uid="{00000000-0005-0000-0000-0000A3000000}"/>
    <cellStyle name="40% - 强调文字颜色 2 2 7" xfId="6042" xr:uid="{00000000-0005-0000-0000-0000A4000000}"/>
    <cellStyle name="40% - 强调文字颜色 2 2 8" xfId="6043" xr:uid="{00000000-0005-0000-0000-0000A5000000}"/>
    <cellStyle name="40% - 强调文字颜色 2 2 9" xfId="6044" xr:uid="{00000000-0005-0000-0000-0000A6000000}"/>
    <cellStyle name="40% - 强调文字颜色 2 3" xfId="6045" xr:uid="{00000000-0005-0000-0000-0000A7000000}"/>
    <cellStyle name="40% - 强调文字颜色 2 4" xfId="6046" xr:uid="{00000000-0005-0000-0000-0000A8000000}"/>
    <cellStyle name="40% - 强调文字颜色 2 5" xfId="6047" xr:uid="{00000000-0005-0000-0000-0000A9000000}"/>
    <cellStyle name="40% - 强调文字颜色 2 6" xfId="6048" xr:uid="{00000000-0005-0000-0000-0000AA000000}"/>
    <cellStyle name="40% - 强调文字颜色 2 7" xfId="6049" xr:uid="{00000000-0005-0000-0000-0000AB000000}"/>
    <cellStyle name="40% - 强调文字颜色 2 8" xfId="6050" xr:uid="{00000000-0005-0000-0000-0000AC000000}"/>
    <cellStyle name="40% - 强调文字颜色 3 2" xfId="6051" xr:uid="{00000000-0005-0000-0000-0000AD000000}"/>
    <cellStyle name="40% - 强调文字颜色 3 2 2" xfId="6052" xr:uid="{00000000-0005-0000-0000-0000AE000000}"/>
    <cellStyle name="40% - 强调文字颜色 3 2 3" xfId="6053" xr:uid="{00000000-0005-0000-0000-0000AF000000}"/>
    <cellStyle name="40% - 强调文字颜色 3 2 4" xfId="6054" xr:uid="{00000000-0005-0000-0000-0000B0000000}"/>
    <cellStyle name="40% - 强调文字颜色 3 2 5" xfId="6055" xr:uid="{00000000-0005-0000-0000-0000B1000000}"/>
    <cellStyle name="40% - 强调文字颜色 3 2 6" xfId="6056" xr:uid="{00000000-0005-0000-0000-0000B2000000}"/>
    <cellStyle name="40% - 强调文字颜色 3 2 7" xfId="6057" xr:uid="{00000000-0005-0000-0000-0000B3000000}"/>
    <cellStyle name="40% - 强调文字颜色 3 2 8" xfId="6058" xr:uid="{00000000-0005-0000-0000-0000B4000000}"/>
    <cellStyle name="40% - 强调文字颜色 3 2 9" xfId="6059" xr:uid="{00000000-0005-0000-0000-0000B5000000}"/>
    <cellStyle name="40% - 强调文字颜色 3 3" xfId="6060" xr:uid="{00000000-0005-0000-0000-0000B6000000}"/>
    <cellStyle name="40% - 强调文字颜色 3 4" xfId="6061" xr:uid="{00000000-0005-0000-0000-0000B7000000}"/>
    <cellStyle name="40% - 强调文字颜色 3 5" xfId="6062" xr:uid="{00000000-0005-0000-0000-0000B8000000}"/>
    <cellStyle name="40% - 强调文字颜色 3 6" xfId="6063" xr:uid="{00000000-0005-0000-0000-0000B9000000}"/>
    <cellStyle name="40% - 强调文字颜色 3 7" xfId="6064" xr:uid="{00000000-0005-0000-0000-0000BA000000}"/>
    <cellStyle name="40% - 强调文字颜色 3 8" xfId="6065" xr:uid="{00000000-0005-0000-0000-0000BB000000}"/>
    <cellStyle name="40% - 强调文字颜色 4 2" xfId="6066" xr:uid="{00000000-0005-0000-0000-0000BC000000}"/>
    <cellStyle name="40% - 强调文字颜色 4 2 2" xfId="6067" xr:uid="{00000000-0005-0000-0000-0000BD000000}"/>
    <cellStyle name="40% - 强调文字颜色 4 2 3" xfId="6068" xr:uid="{00000000-0005-0000-0000-0000BE000000}"/>
    <cellStyle name="40% - 强调文字颜色 4 2 4" xfId="6069" xr:uid="{00000000-0005-0000-0000-0000BF000000}"/>
    <cellStyle name="40% - 强调文字颜色 4 2 5" xfId="6070" xr:uid="{00000000-0005-0000-0000-0000C0000000}"/>
    <cellStyle name="40% - 强调文字颜色 4 2 6" xfId="6071" xr:uid="{00000000-0005-0000-0000-0000C1000000}"/>
    <cellStyle name="40% - 强调文字颜色 4 2 7" xfId="6072" xr:uid="{00000000-0005-0000-0000-0000C2000000}"/>
    <cellStyle name="40% - 强调文字颜色 4 2 8" xfId="6073" xr:uid="{00000000-0005-0000-0000-0000C3000000}"/>
    <cellStyle name="40% - 强调文字颜色 4 2 9" xfId="6074" xr:uid="{00000000-0005-0000-0000-0000C4000000}"/>
    <cellStyle name="40% - 强调文字颜色 4 3" xfId="6075" xr:uid="{00000000-0005-0000-0000-0000C5000000}"/>
    <cellStyle name="40% - 强调文字颜色 4 4" xfId="6076" xr:uid="{00000000-0005-0000-0000-0000C6000000}"/>
    <cellStyle name="40% - 强调文字颜色 4 5" xfId="6077" xr:uid="{00000000-0005-0000-0000-0000C7000000}"/>
    <cellStyle name="40% - 强调文字颜色 4 6" xfId="6078" xr:uid="{00000000-0005-0000-0000-0000C8000000}"/>
    <cellStyle name="40% - 强调文字颜色 4 7" xfId="6079" xr:uid="{00000000-0005-0000-0000-0000C9000000}"/>
    <cellStyle name="40% - 强调文字颜色 4 8" xfId="6080" xr:uid="{00000000-0005-0000-0000-0000CA000000}"/>
    <cellStyle name="40% - 强调文字颜色 5 2" xfId="6081" xr:uid="{00000000-0005-0000-0000-0000CB000000}"/>
    <cellStyle name="40% - 强调文字颜色 5 2 2" xfId="6082" xr:uid="{00000000-0005-0000-0000-0000CC000000}"/>
    <cellStyle name="40% - 强调文字颜色 5 2 3" xfId="6083" xr:uid="{00000000-0005-0000-0000-0000CD000000}"/>
    <cellStyle name="40% - 强调文字颜色 5 2 4" xfId="6084" xr:uid="{00000000-0005-0000-0000-0000CE000000}"/>
    <cellStyle name="40% - 强调文字颜色 5 2 5" xfId="6085" xr:uid="{00000000-0005-0000-0000-0000CF000000}"/>
    <cellStyle name="40% - 强调文字颜色 5 2 6" xfId="6086" xr:uid="{00000000-0005-0000-0000-0000D0000000}"/>
    <cellStyle name="40% - 强调文字颜色 5 2 7" xfId="6087" xr:uid="{00000000-0005-0000-0000-0000D1000000}"/>
    <cellStyle name="40% - 强调文字颜色 5 2 8" xfId="6088" xr:uid="{00000000-0005-0000-0000-0000D2000000}"/>
    <cellStyle name="40% - 强调文字颜色 5 2 9" xfId="6089" xr:uid="{00000000-0005-0000-0000-0000D3000000}"/>
    <cellStyle name="40% - 强调文字颜色 5 3" xfId="6090" xr:uid="{00000000-0005-0000-0000-0000D4000000}"/>
    <cellStyle name="40% - 强调文字颜色 5 4" xfId="6091" xr:uid="{00000000-0005-0000-0000-0000D5000000}"/>
    <cellStyle name="40% - 强调文字颜色 5 5" xfId="6092" xr:uid="{00000000-0005-0000-0000-0000D6000000}"/>
    <cellStyle name="40% - 强调文字颜色 5 6" xfId="6093" xr:uid="{00000000-0005-0000-0000-0000D7000000}"/>
    <cellStyle name="40% - 强调文字颜色 5 7" xfId="6094" xr:uid="{00000000-0005-0000-0000-0000D8000000}"/>
    <cellStyle name="40% - 强调文字颜色 5 8" xfId="6095" xr:uid="{00000000-0005-0000-0000-0000D9000000}"/>
    <cellStyle name="40% - 强调文字颜色 6 2" xfId="6096" xr:uid="{00000000-0005-0000-0000-0000DA000000}"/>
    <cellStyle name="40% - 强调文字颜色 6 2 2" xfId="6097" xr:uid="{00000000-0005-0000-0000-0000DB000000}"/>
    <cellStyle name="40% - 强调文字颜色 6 2 3" xfId="6098" xr:uid="{00000000-0005-0000-0000-0000DC000000}"/>
    <cellStyle name="40% - 强调文字颜色 6 2 4" xfId="6099" xr:uid="{00000000-0005-0000-0000-0000DD000000}"/>
    <cellStyle name="40% - 强调文字颜色 6 2 5" xfId="6100" xr:uid="{00000000-0005-0000-0000-0000DE000000}"/>
    <cellStyle name="40% - 强调文字颜色 6 2 6" xfId="6101" xr:uid="{00000000-0005-0000-0000-0000DF000000}"/>
    <cellStyle name="40% - 强调文字颜色 6 2 7" xfId="6102" xr:uid="{00000000-0005-0000-0000-0000E0000000}"/>
    <cellStyle name="40% - 强调文字颜色 6 2 8" xfId="6103" xr:uid="{00000000-0005-0000-0000-0000E1000000}"/>
    <cellStyle name="40% - 强调文字颜色 6 2 9" xfId="6104" xr:uid="{00000000-0005-0000-0000-0000E2000000}"/>
    <cellStyle name="40% - 强调文字颜色 6 3" xfId="6105" xr:uid="{00000000-0005-0000-0000-0000E3000000}"/>
    <cellStyle name="40% - 强调文字颜色 6 4" xfId="6106" xr:uid="{00000000-0005-0000-0000-0000E4000000}"/>
    <cellStyle name="40% - 强调文字颜色 6 5" xfId="6107" xr:uid="{00000000-0005-0000-0000-0000E5000000}"/>
    <cellStyle name="40% - 强调文字颜色 6 6" xfId="6108" xr:uid="{00000000-0005-0000-0000-0000E6000000}"/>
    <cellStyle name="40% - 强调文字颜色 6 7" xfId="6109" xr:uid="{00000000-0005-0000-0000-0000E7000000}"/>
    <cellStyle name="40% - 强调文字颜色 6 8" xfId="6110" xr:uid="{00000000-0005-0000-0000-0000E8000000}"/>
    <cellStyle name="60% - Accent1" xfId="22" builtinId="32" customBuiltin="1"/>
    <cellStyle name="60% - Accent1 2" xfId="6226" xr:uid="{00000000-0005-0000-0000-0000E9000000}"/>
    <cellStyle name="60% - Accent2" xfId="26" builtinId="36" customBuiltin="1"/>
    <cellStyle name="60% - Accent2 2" xfId="6227" xr:uid="{00000000-0005-0000-0000-0000EA000000}"/>
    <cellStyle name="60% - Accent3" xfId="30" builtinId="40" customBuiltin="1"/>
    <cellStyle name="60% - Accent3 2" xfId="6228" xr:uid="{00000000-0005-0000-0000-0000EB000000}"/>
    <cellStyle name="60% - Accent3 3" xfId="6229" xr:uid="{00000000-0005-0000-0000-0000EC000000}"/>
    <cellStyle name="60% - Accent4" xfId="34" builtinId="44" customBuiltin="1"/>
    <cellStyle name="60% - Accent4 2" xfId="6230" xr:uid="{00000000-0005-0000-0000-0000ED000000}"/>
    <cellStyle name="60% - Accent4 3" xfId="6231" xr:uid="{00000000-0005-0000-0000-0000EE000000}"/>
    <cellStyle name="60% - Accent5" xfId="38" builtinId="48" customBuiltin="1"/>
    <cellStyle name="60% - Accent5 2" xfId="6232" xr:uid="{00000000-0005-0000-0000-0000EF000000}"/>
    <cellStyle name="60% - Accent6" xfId="42" builtinId="52" customBuiltin="1"/>
    <cellStyle name="60% - Accent6 2" xfId="6233" xr:uid="{00000000-0005-0000-0000-0000F0000000}"/>
    <cellStyle name="60% - Accent6 3" xfId="6234" xr:uid="{00000000-0005-0000-0000-0000F1000000}"/>
    <cellStyle name="60% - 强调文字颜色 1 2" xfId="6136" xr:uid="{00000000-0005-0000-0000-0000F2000000}"/>
    <cellStyle name="60% - 强调文字颜色 1 2 2" xfId="6137" xr:uid="{00000000-0005-0000-0000-0000F3000000}"/>
    <cellStyle name="60% - 强调文字颜色 1 2 3" xfId="6138" xr:uid="{00000000-0005-0000-0000-0000F4000000}"/>
    <cellStyle name="60% - 强调文字颜色 1 2 4" xfId="6139" xr:uid="{00000000-0005-0000-0000-0000F5000000}"/>
    <cellStyle name="60% - 强调文字颜色 1 2 5" xfId="6140" xr:uid="{00000000-0005-0000-0000-0000F6000000}"/>
    <cellStyle name="60% - 强调文字颜色 1 2 6" xfId="6141" xr:uid="{00000000-0005-0000-0000-0000F7000000}"/>
    <cellStyle name="60% - 强调文字颜色 1 2 7" xfId="6142" xr:uid="{00000000-0005-0000-0000-0000F8000000}"/>
    <cellStyle name="60% - 强调文字颜色 1 2 8" xfId="6143" xr:uid="{00000000-0005-0000-0000-0000F9000000}"/>
    <cellStyle name="60% - 强调文字颜色 1 2 9" xfId="6144" xr:uid="{00000000-0005-0000-0000-0000FA000000}"/>
    <cellStyle name="60% - 强调文字颜色 1 3" xfId="6145" xr:uid="{00000000-0005-0000-0000-0000FB000000}"/>
    <cellStyle name="60% - 强调文字颜色 1 4" xfId="6146" xr:uid="{00000000-0005-0000-0000-0000FC000000}"/>
    <cellStyle name="60% - 强调文字颜色 1 5" xfId="6147" xr:uid="{00000000-0005-0000-0000-0000FD000000}"/>
    <cellStyle name="60% - 强调文字颜色 1 6" xfId="6148" xr:uid="{00000000-0005-0000-0000-0000FE000000}"/>
    <cellStyle name="60% - 强调文字颜色 1 7" xfId="6149" xr:uid="{00000000-0005-0000-0000-0000FF000000}"/>
    <cellStyle name="60% - 强调文字颜色 1 8" xfId="6150" xr:uid="{00000000-0005-0000-0000-000000010000}"/>
    <cellStyle name="60% - 强调文字颜色 2 2" xfId="6151" xr:uid="{00000000-0005-0000-0000-000001010000}"/>
    <cellStyle name="60% - 强调文字颜色 2 2 2" xfId="6152" xr:uid="{00000000-0005-0000-0000-000002010000}"/>
    <cellStyle name="60% - 强调文字颜色 2 2 3" xfId="6153" xr:uid="{00000000-0005-0000-0000-000003010000}"/>
    <cellStyle name="60% - 强调文字颜色 2 2 4" xfId="6154" xr:uid="{00000000-0005-0000-0000-000004010000}"/>
    <cellStyle name="60% - 强调文字颜色 2 2 5" xfId="6155" xr:uid="{00000000-0005-0000-0000-000005010000}"/>
    <cellStyle name="60% - 强调文字颜色 2 2 6" xfId="6156" xr:uid="{00000000-0005-0000-0000-000006010000}"/>
    <cellStyle name="60% - 强调文字颜色 2 2 7" xfId="6157" xr:uid="{00000000-0005-0000-0000-000007010000}"/>
    <cellStyle name="60% - 强调文字颜色 2 2 8" xfId="6158" xr:uid="{00000000-0005-0000-0000-000008010000}"/>
    <cellStyle name="60% - 强调文字颜色 2 2 9" xfId="6159" xr:uid="{00000000-0005-0000-0000-000009010000}"/>
    <cellStyle name="60% - 强调文字颜色 2 3" xfId="6160" xr:uid="{00000000-0005-0000-0000-00000A010000}"/>
    <cellStyle name="60% - 强调文字颜色 2 4" xfId="6161" xr:uid="{00000000-0005-0000-0000-00000B010000}"/>
    <cellStyle name="60% - 强调文字颜色 2 5" xfId="6162" xr:uid="{00000000-0005-0000-0000-00000C010000}"/>
    <cellStyle name="60% - 强调文字颜色 2 6" xfId="6163" xr:uid="{00000000-0005-0000-0000-00000D010000}"/>
    <cellStyle name="60% - 强调文字颜色 2 7" xfId="6164" xr:uid="{00000000-0005-0000-0000-00000E010000}"/>
    <cellStyle name="60% - 强调文字颜色 2 8" xfId="6165" xr:uid="{00000000-0005-0000-0000-00000F010000}"/>
    <cellStyle name="60% - 强调文字颜色 3 2" xfId="6166" xr:uid="{00000000-0005-0000-0000-000010010000}"/>
    <cellStyle name="60% - 强调文字颜色 3 2 2" xfId="6167" xr:uid="{00000000-0005-0000-0000-000011010000}"/>
    <cellStyle name="60% - 强调文字颜色 3 2 3" xfId="6168" xr:uid="{00000000-0005-0000-0000-000012010000}"/>
    <cellStyle name="60% - 强调文字颜色 3 2 4" xfId="6169" xr:uid="{00000000-0005-0000-0000-000013010000}"/>
    <cellStyle name="60% - 强调文字颜色 3 2 5" xfId="6170" xr:uid="{00000000-0005-0000-0000-000014010000}"/>
    <cellStyle name="60% - 强调文字颜色 3 2 6" xfId="6171" xr:uid="{00000000-0005-0000-0000-000015010000}"/>
    <cellStyle name="60% - 强调文字颜色 3 2 7" xfId="6172" xr:uid="{00000000-0005-0000-0000-000016010000}"/>
    <cellStyle name="60% - 强调文字颜色 3 2 8" xfId="6173" xr:uid="{00000000-0005-0000-0000-000017010000}"/>
    <cellStyle name="60% - 强调文字颜色 3 2 9" xfId="6174" xr:uid="{00000000-0005-0000-0000-000018010000}"/>
    <cellStyle name="60% - 强调文字颜色 3 3" xfId="6175" xr:uid="{00000000-0005-0000-0000-000019010000}"/>
    <cellStyle name="60% - 强调文字颜色 3 4" xfId="6176" xr:uid="{00000000-0005-0000-0000-00001A010000}"/>
    <cellStyle name="60% - 强调文字颜色 3 5" xfId="6177" xr:uid="{00000000-0005-0000-0000-00001B010000}"/>
    <cellStyle name="60% - 强调文字颜色 3 6" xfId="6178" xr:uid="{00000000-0005-0000-0000-00001C010000}"/>
    <cellStyle name="60% - 强调文字颜色 3 7" xfId="6179" xr:uid="{00000000-0005-0000-0000-00001D010000}"/>
    <cellStyle name="60% - 强调文字颜色 3 8" xfId="6180" xr:uid="{00000000-0005-0000-0000-00001E010000}"/>
    <cellStyle name="60% - 强调文字颜色 4 2" xfId="6181" xr:uid="{00000000-0005-0000-0000-00001F010000}"/>
    <cellStyle name="60% - 强调文字颜色 4 2 2" xfId="6182" xr:uid="{00000000-0005-0000-0000-000020010000}"/>
    <cellStyle name="60% - 强调文字颜色 4 2 3" xfId="6183" xr:uid="{00000000-0005-0000-0000-000021010000}"/>
    <cellStyle name="60% - 强调文字颜色 4 2 4" xfId="6184" xr:uid="{00000000-0005-0000-0000-000022010000}"/>
    <cellStyle name="60% - 强调文字颜色 4 2 5" xfId="6185" xr:uid="{00000000-0005-0000-0000-000023010000}"/>
    <cellStyle name="60% - 强调文字颜色 4 2 6" xfId="6186" xr:uid="{00000000-0005-0000-0000-000024010000}"/>
    <cellStyle name="60% - 强调文字颜色 4 2 7" xfId="6187" xr:uid="{00000000-0005-0000-0000-000025010000}"/>
    <cellStyle name="60% - 强调文字颜色 4 2 8" xfId="6188" xr:uid="{00000000-0005-0000-0000-000026010000}"/>
    <cellStyle name="60% - 强调文字颜色 4 2 9" xfId="6189" xr:uid="{00000000-0005-0000-0000-000027010000}"/>
    <cellStyle name="60% - 强调文字颜色 4 3" xfId="6190" xr:uid="{00000000-0005-0000-0000-000028010000}"/>
    <cellStyle name="60% - 强调文字颜色 4 4" xfId="6191" xr:uid="{00000000-0005-0000-0000-000029010000}"/>
    <cellStyle name="60% - 强调文字颜色 4 5" xfId="6192" xr:uid="{00000000-0005-0000-0000-00002A010000}"/>
    <cellStyle name="60% - 强调文字颜色 4 6" xfId="6193" xr:uid="{00000000-0005-0000-0000-00002B010000}"/>
    <cellStyle name="60% - 强调文字颜色 4 7" xfId="6194" xr:uid="{00000000-0005-0000-0000-00002C010000}"/>
    <cellStyle name="60% - 强调文字颜色 4 8" xfId="6195" xr:uid="{00000000-0005-0000-0000-00002D010000}"/>
    <cellStyle name="60% - 强调文字颜色 5 2" xfId="6196" xr:uid="{00000000-0005-0000-0000-00002E010000}"/>
    <cellStyle name="60% - 强调文字颜色 5 2 2" xfId="6197" xr:uid="{00000000-0005-0000-0000-00002F010000}"/>
    <cellStyle name="60% - 强调文字颜色 5 2 3" xfId="6198" xr:uid="{00000000-0005-0000-0000-000030010000}"/>
    <cellStyle name="60% - 强调文字颜色 5 2 4" xfId="6199" xr:uid="{00000000-0005-0000-0000-000031010000}"/>
    <cellStyle name="60% - 强调文字颜色 5 2 5" xfId="6200" xr:uid="{00000000-0005-0000-0000-000032010000}"/>
    <cellStyle name="60% - 强调文字颜色 5 2 6" xfId="6201" xr:uid="{00000000-0005-0000-0000-000033010000}"/>
    <cellStyle name="60% - 强调文字颜色 5 2 7" xfId="6202" xr:uid="{00000000-0005-0000-0000-000034010000}"/>
    <cellStyle name="60% - 强调文字颜色 5 2 8" xfId="6203" xr:uid="{00000000-0005-0000-0000-000035010000}"/>
    <cellStyle name="60% - 强调文字颜色 5 2 9" xfId="6204" xr:uid="{00000000-0005-0000-0000-000036010000}"/>
    <cellStyle name="60% - 强调文字颜色 5 3" xfId="6205" xr:uid="{00000000-0005-0000-0000-000037010000}"/>
    <cellStyle name="60% - 强调文字颜色 5 4" xfId="6206" xr:uid="{00000000-0005-0000-0000-000038010000}"/>
    <cellStyle name="60% - 强调文字颜色 5 5" xfId="6207" xr:uid="{00000000-0005-0000-0000-000039010000}"/>
    <cellStyle name="60% - 强调文字颜色 5 6" xfId="6208" xr:uid="{00000000-0005-0000-0000-00003A010000}"/>
    <cellStyle name="60% - 强调文字颜色 5 7" xfId="6209" xr:uid="{00000000-0005-0000-0000-00003B010000}"/>
    <cellStyle name="60% - 强调文字颜色 5 8" xfId="6210" xr:uid="{00000000-0005-0000-0000-00003C010000}"/>
    <cellStyle name="60% - 强调文字颜色 6 2" xfId="6211" xr:uid="{00000000-0005-0000-0000-00003D010000}"/>
    <cellStyle name="60% - 强调文字颜色 6 2 2" xfId="6212" xr:uid="{00000000-0005-0000-0000-00003E010000}"/>
    <cellStyle name="60% - 强调文字颜色 6 2 3" xfId="6213" xr:uid="{00000000-0005-0000-0000-00003F010000}"/>
    <cellStyle name="60% - 强调文字颜色 6 2 4" xfId="6214" xr:uid="{00000000-0005-0000-0000-000040010000}"/>
    <cellStyle name="60% - 强调文字颜色 6 2 5" xfId="6215" xr:uid="{00000000-0005-0000-0000-000041010000}"/>
    <cellStyle name="60% - 强调文字颜色 6 2 6" xfId="6216" xr:uid="{00000000-0005-0000-0000-000042010000}"/>
    <cellStyle name="60% - 强调文字颜色 6 2 7" xfId="6217" xr:uid="{00000000-0005-0000-0000-000043010000}"/>
    <cellStyle name="60% - 强调文字颜色 6 2 8" xfId="6218" xr:uid="{00000000-0005-0000-0000-000044010000}"/>
    <cellStyle name="60% - 强调文字颜色 6 2 9" xfId="6219" xr:uid="{00000000-0005-0000-0000-000045010000}"/>
    <cellStyle name="60% - 强调文字颜色 6 3" xfId="6220" xr:uid="{00000000-0005-0000-0000-000046010000}"/>
    <cellStyle name="60% - 强调文字颜色 6 4" xfId="6221" xr:uid="{00000000-0005-0000-0000-000047010000}"/>
    <cellStyle name="60% - 强调文字颜色 6 5" xfId="6222" xr:uid="{00000000-0005-0000-0000-000048010000}"/>
    <cellStyle name="60% - 强调文字颜色 6 6" xfId="6223" xr:uid="{00000000-0005-0000-0000-000049010000}"/>
    <cellStyle name="60% - 强调文字颜色 6 7" xfId="6224" xr:uid="{00000000-0005-0000-0000-00004A010000}"/>
    <cellStyle name="60% - 强调文字颜色 6 8" xfId="6225" xr:uid="{00000000-0005-0000-0000-00004B010000}"/>
    <cellStyle name="Accent1" xfId="19" builtinId="29" customBuiltin="1"/>
    <cellStyle name="Accent1 2" xfId="6236" xr:uid="{00000000-0005-0000-0000-00004C010000}"/>
    <cellStyle name="Accent2" xfId="23" builtinId="33" customBuiltin="1"/>
    <cellStyle name="Accent2 2" xfId="6237" xr:uid="{00000000-0005-0000-0000-00004D010000}"/>
    <cellStyle name="Accent3" xfId="27" builtinId="37" customBuiltin="1"/>
    <cellStyle name="Accent3 2" xfId="6238" xr:uid="{00000000-0005-0000-0000-00004E010000}"/>
    <cellStyle name="Accent4" xfId="31" builtinId="41" customBuiltin="1"/>
    <cellStyle name="Accent4 2" xfId="6239" xr:uid="{00000000-0005-0000-0000-00004F010000}"/>
    <cellStyle name="Accent5" xfId="35" builtinId="45" customBuiltin="1"/>
    <cellStyle name="Accent5 2" xfId="6240" xr:uid="{00000000-0005-0000-0000-000050010000}"/>
    <cellStyle name="Accent6" xfId="39" builtinId="49" customBuiltin="1"/>
    <cellStyle name="Accent6 2" xfId="6241" xr:uid="{00000000-0005-0000-0000-000051010000}"/>
    <cellStyle name="Activity" xfId="6242" xr:uid="{00000000-0005-0000-0000-000052010000}"/>
    <cellStyle name="Actual (beyond plan) legend" xfId="6243" xr:uid="{00000000-0005-0000-0000-000053010000}"/>
    <cellStyle name="Actual legend" xfId="6244" xr:uid="{00000000-0005-0000-0000-000054010000}"/>
    <cellStyle name="args.style" xfId="6245" xr:uid="{00000000-0005-0000-0000-000055010000}"/>
    <cellStyle name="Bad" xfId="8" builtinId="27" customBuiltin="1"/>
    <cellStyle name="Bad 2" xfId="6246" xr:uid="{00000000-0005-0000-0000-000056010000}"/>
    <cellStyle name="blank" xfId="6247" xr:uid="{00000000-0005-0000-0000-000057010000}"/>
    <cellStyle name="Calc Currency (0)" xfId="6248" xr:uid="{00000000-0005-0000-0000-000058010000}"/>
    <cellStyle name="Calculation" xfId="12" builtinId="22" customBuiltin="1"/>
    <cellStyle name="Calculation 2" xfId="6249" xr:uid="{00000000-0005-0000-0000-000059010000}"/>
    <cellStyle name="Calculation 2 2" xfId="6250" xr:uid="{00000000-0005-0000-0000-00005A010000}"/>
    <cellStyle name="Calculation 2 2 2" xfId="6251" xr:uid="{00000000-0005-0000-0000-00005B010000}"/>
    <cellStyle name="Calculation 2 3" xfId="6252" xr:uid="{00000000-0005-0000-0000-00005C010000}"/>
    <cellStyle name="Calculation 2 3 2" xfId="6253" xr:uid="{00000000-0005-0000-0000-00005D010000}"/>
    <cellStyle name="Calculation 2 4" xfId="6254" xr:uid="{00000000-0005-0000-0000-00005E010000}"/>
    <cellStyle name="Calculation 2 4 2" xfId="6255" xr:uid="{00000000-0005-0000-0000-00005F010000}"/>
    <cellStyle name="Calculation 2 5" xfId="6256" xr:uid="{00000000-0005-0000-0000-000060010000}"/>
    <cellStyle name="Calculation 2 5 2" xfId="6257" xr:uid="{00000000-0005-0000-0000-000061010000}"/>
    <cellStyle name="Calculation 2 6" xfId="6258" xr:uid="{00000000-0005-0000-0000-000062010000}"/>
    <cellStyle name="Calculation 2 6 2" xfId="6259" xr:uid="{00000000-0005-0000-0000-000063010000}"/>
    <cellStyle name="Calculation 2 7" xfId="6260" xr:uid="{00000000-0005-0000-0000-000064010000}"/>
    <cellStyle name="Calculation 2 7 2" xfId="6261" xr:uid="{00000000-0005-0000-0000-000065010000}"/>
    <cellStyle name="Calculation 2 8" xfId="6262" xr:uid="{00000000-0005-0000-0000-000066010000}"/>
    <cellStyle name="Check Cell" xfId="14" builtinId="23" customBuiltin="1"/>
    <cellStyle name="Check Cell 2" xfId="6263" xr:uid="{00000000-0005-0000-0000-000067010000}"/>
    <cellStyle name="Comma" xfId="107" builtinId="3"/>
    <cellStyle name="Comma 10" xfId="6264" xr:uid="{00000000-0005-0000-0000-000068010000}"/>
    <cellStyle name="Comma 11" xfId="6926" xr:uid="{00000000-0005-0000-0000-000069010000}"/>
    <cellStyle name="Comma 11 2" xfId="7939" xr:uid="{005F7A9D-2620-45CF-AE28-039D563E17A9}"/>
    <cellStyle name="Comma 12" xfId="8275" xr:uid="{3CE7B376-D07D-40D1-BE40-B1FA4F61E3F4}"/>
    <cellStyle name="Comma 2" xfId="43" xr:uid="{00000000-0005-0000-0000-00001C000000}"/>
    <cellStyle name="Comma 2 2" xfId="6266" xr:uid="{00000000-0005-0000-0000-00006B010000}"/>
    <cellStyle name="Comma 2 3" xfId="8276" xr:uid="{D9FC3BF5-D04F-41CE-A29D-4B922279FC99}"/>
    <cellStyle name="Comma 2 4" xfId="6265" xr:uid="{00000000-0005-0000-0000-00006A010000}"/>
    <cellStyle name="Comma 3" xfId="6267" xr:uid="{00000000-0005-0000-0000-00006C010000}"/>
    <cellStyle name="Comma 4" xfId="6268" xr:uid="{00000000-0005-0000-0000-00006D010000}"/>
    <cellStyle name="Comma 5" xfId="6269" xr:uid="{00000000-0005-0000-0000-00006E010000}"/>
    <cellStyle name="Comma 6" xfId="6270" xr:uid="{00000000-0005-0000-0000-00006F010000}"/>
    <cellStyle name="Comma 7" xfId="6271" xr:uid="{00000000-0005-0000-0000-000070010000}"/>
    <cellStyle name="Comma 8" xfId="6272" xr:uid="{00000000-0005-0000-0000-000071010000}"/>
    <cellStyle name="Comma 9" xfId="6273" xr:uid="{00000000-0005-0000-0000-000072010000}"/>
    <cellStyle name="Copied" xfId="6274" xr:uid="{00000000-0005-0000-0000-000073010000}"/>
    <cellStyle name="Currency 2" xfId="6275" xr:uid="{00000000-0005-0000-0000-000074010000}"/>
    <cellStyle name="Currency 3" xfId="8278" xr:uid="{3A8CDC30-C630-45CF-8BB8-BDF35BA17ACA}"/>
    <cellStyle name="Entered" xfId="6276" xr:uid="{00000000-0005-0000-0000-000075010000}"/>
    <cellStyle name="Explanatory Text" xfId="17" builtinId="53" customBuiltin="1"/>
    <cellStyle name="Explanatory Text 2" xfId="6277" xr:uid="{00000000-0005-0000-0000-000076010000}"/>
    <cellStyle name="Explanatory Text 2 2" xfId="6278" xr:uid="{00000000-0005-0000-0000-000077010000}"/>
    <cellStyle name="Explanatory Text 3" xfId="6279" xr:uid="{00000000-0005-0000-0000-000078010000}"/>
    <cellStyle name="G10" xfId="6280" xr:uid="{00000000-0005-0000-0000-000079010000}"/>
    <cellStyle name="Good" xfId="7" builtinId="26" customBuiltin="1"/>
    <cellStyle name="Good 2" xfId="6281" xr:uid="{00000000-0005-0000-0000-00007A010000}"/>
    <cellStyle name="Grey" xfId="6282" xr:uid="{00000000-0005-0000-0000-00007B010000}"/>
    <cellStyle name="Header" xfId="6283" xr:uid="{00000000-0005-0000-0000-00007C010000}"/>
    <cellStyle name="Header1" xfId="6284" xr:uid="{00000000-0005-0000-0000-00007D010000}"/>
    <cellStyle name="Header2" xfId="6285" xr:uid="{00000000-0005-0000-0000-00007E010000}"/>
    <cellStyle name="Header2 2" xfId="6286" xr:uid="{00000000-0005-0000-0000-00007F010000}"/>
    <cellStyle name="Heading 1" xfId="3" builtinId="16" customBuiltin="1"/>
    <cellStyle name="Heading 1 2" xfId="6287" xr:uid="{00000000-0005-0000-0000-000080010000}"/>
    <cellStyle name="Heading 1 2 2" xfId="6288" xr:uid="{00000000-0005-0000-0000-000081010000}"/>
    <cellStyle name="Heading 1 3" xfId="6289" xr:uid="{00000000-0005-0000-0000-000082010000}"/>
    <cellStyle name="Heading 2" xfId="4" builtinId="17" customBuiltin="1"/>
    <cellStyle name="Heading 2 2" xfId="6290" xr:uid="{00000000-0005-0000-0000-000083010000}"/>
    <cellStyle name="Heading 2 2 2" xfId="6291" xr:uid="{00000000-0005-0000-0000-000084010000}"/>
    <cellStyle name="Heading 2 3" xfId="6292" xr:uid="{00000000-0005-0000-0000-000085010000}"/>
    <cellStyle name="Heading 2 4" xfId="6929" xr:uid="{00000000-0005-0000-0000-000086010000}"/>
    <cellStyle name="Heading 3" xfId="5" builtinId="18" customBuiltin="1"/>
    <cellStyle name="Heading 3 2" xfId="6293" xr:uid="{00000000-0005-0000-0000-000087010000}"/>
    <cellStyle name="Heading 3 2 2" xfId="6294" xr:uid="{00000000-0005-0000-0000-000088010000}"/>
    <cellStyle name="Heading 3 3" xfId="6295" xr:uid="{00000000-0005-0000-0000-000089010000}"/>
    <cellStyle name="Heading 4" xfId="6" builtinId="19" customBuiltin="1"/>
    <cellStyle name="Heading 4 2" xfId="6296" xr:uid="{00000000-0005-0000-0000-00008A010000}"/>
    <cellStyle name="Heading 4 2 2" xfId="6297" xr:uid="{00000000-0005-0000-0000-00008B010000}"/>
    <cellStyle name="Heading 4 3" xfId="6298" xr:uid="{00000000-0005-0000-0000-00008C010000}"/>
    <cellStyle name="HEADINGS" xfId="6299" xr:uid="{00000000-0005-0000-0000-00008D010000}"/>
    <cellStyle name="HEADINGSTOP" xfId="6300" xr:uid="{00000000-0005-0000-0000-00008E010000}"/>
    <cellStyle name="Hyperlink 10" xfId="6301" xr:uid="{00000000-0005-0000-0000-00008F010000}"/>
    <cellStyle name="Hyperlink 11" xfId="8271" xr:uid="{2ADCF1AC-FC98-41B0-8970-09AE7B86F435}"/>
    <cellStyle name="Hyperlink 12" xfId="8283" xr:uid="{00000000-0005-0000-0000-000005020000}"/>
    <cellStyle name="Hyperlink 2" xfId="44" xr:uid="{00000000-0005-0000-0000-000023000000}"/>
    <cellStyle name="Hyperlink 2 2" xfId="6303" xr:uid="{00000000-0005-0000-0000-000091010000}"/>
    <cellStyle name="Hyperlink 2 3" xfId="6304" xr:uid="{00000000-0005-0000-0000-000092010000}"/>
    <cellStyle name="Hyperlink 2 4" xfId="6302" xr:uid="{00000000-0005-0000-0000-000090010000}"/>
    <cellStyle name="Hyperlink 3" xfId="6305" xr:uid="{00000000-0005-0000-0000-000093010000}"/>
    <cellStyle name="Hyperlink 3 2" xfId="6306" xr:uid="{00000000-0005-0000-0000-000094010000}"/>
    <cellStyle name="Hyperlink 3 3" xfId="6307" xr:uid="{00000000-0005-0000-0000-000095010000}"/>
    <cellStyle name="Hyperlink 3_REVISED LOG" xfId="6308" xr:uid="{00000000-0005-0000-0000-000096010000}"/>
    <cellStyle name="Hyperlink 4" xfId="6309" xr:uid="{00000000-0005-0000-0000-000097010000}"/>
    <cellStyle name="Hyperlink 5" xfId="6310" xr:uid="{00000000-0005-0000-0000-000098010000}"/>
    <cellStyle name="Hyperlink 6" xfId="6311" xr:uid="{00000000-0005-0000-0000-000099010000}"/>
    <cellStyle name="Hyperlink 7" xfId="6312" xr:uid="{00000000-0005-0000-0000-00009A010000}"/>
    <cellStyle name="Hyperlink 8" xfId="6313" xr:uid="{00000000-0005-0000-0000-00009B010000}"/>
    <cellStyle name="Hyperlink 9" xfId="6314" xr:uid="{00000000-0005-0000-0000-00009C010000}"/>
    <cellStyle name="Input" xfId="10" builtinId="20" customBuiltin="1"/>
    <cellStyle name="Input [yellow]" xfId="6315" xr:uid="{00000000-0005-0000-0000-00009D010000}"/>
    <cellStyle name="Input [yellow] 2" xfId="6316" xr:uid="{00000000-0005-0000-0000-00009E010000}"/>
    <cellStyle name="Input 2" xfId="6317" xr:uid="{00000000-0005-0000-0000-00009F010000}"/>
    <cellStyle name="Input 2 2" xfId="6318" xr:uid="{00000000-0005-0000-0000-0000A0010000}"/>
    <cellStyle name="Input 2 2 2" xfId="6319" xr:uid="{00000000-0005-0000-0000-0000A1010000}"/>
    <cellStyle name="Input 2 3" xfId="6320" xr:uid="{00000000-0005-0000-0000-0000A2010000}"/>
    <cellStyle name="Input 2 3 2" xfId="6321" xr:uid="{00000000-0005-0000-0000-0000A3010000}"/>
    <cellStyle name="Input 2 4" xfId="6322" xr:uid="{00000000-0005-0000-0000-0000A4010000}"/>
    <cellStyle name="Input 2 4 2" xfId="6323" xr:uid="{00000000-0005-0000-0000-0000A5010000}"/>
    <cellStyle name="Input 2 5" xfId="6324" xr:uid="{00000000-0005-0000-0000-0000A6010000}"/>
    <cellStyle name="Input 2 5 2" xfId="6325" xr:uid="{00000000-0005-0000-0000-0000A7010000}"/>
    <cellStyle name="Input 2 6" xfId="6326" xr:uid="{00000000-0005-0000-0000-0000A8010000}"/>
    <cellStyle name="Input 2 6 2" xfId="6327" xr:uid="{00000000-0005-0000-0000-0000A9010000}"/>
    <cellStyle name="Input 2 7" xfId="6328" xr:uid="{00000000-0005-0000-0000-0000AA010000}"/>
    <cellStyle name="Input 2 7 2" xfId="6329" xr:uid="{00000000-0005-0000-0000-0000AB010000}"/>
    <cellStyle name="Input 2 8" xfId="6330" xr:uid="{00000000-0005-0000-0000-0000AC010000}"/>
    <cellStyle name="Label" xfId="6331" xr:uid="{00000000-0005-0000-0000-0000AD010000}"/>
    <cellStyle name="Linked Cell" xfId="13" builtinId="24" customBuiltin="1"/>
    <cellStyle name="Linked Cell 2" xfId="6332" xr:uid="{00000000-0005-0000-0000-0000AE010000}"/>
    <cellStyle name="MS_Arabic" xfId="6333" xr:uid="{00000000-0005-0000-0000-0000AF010000}"/>
    <cellStyle name="Neutral" xfId="9" builtinId="28" customBuiltin="1"/>
    <cellStyle name="Neutral 2" xfId="6334" xr:uid="{00000000-0005-0000-0000-0000B0010000}"/>
    <cellStyle name="Normal" xfId="0" builtinId="0"/>
    <cellStyle name="Normal - Style1" xfId="6335" xr:uid="{00000000-0005-0000-0000-0000B2010000}"/>
    <cellStyle name="Normal 10" xfId="45" xr:uid="{00000000-0005-0000-0000-000028000000}"/>
    <cellStyle name="Normal 10 10" xfId="6969" xr:uid="{00000000-0005-0000-0000-0000B4010000}"/>
    <cellStyle name="Normal 10 100" xfId="7876" xr:uid="{0B8D9966-60AB-4BB1-AEBF-E6306619CE78}"/>
    <cellStyle name="Normal 10 101" xfId="7895" xr:uid="{471D4BBE-72DB-425D-AE42-05FC91360230}"/>
    <cellStyle name="Normal 10 102" xfId="7920" xr:uid="{915248D8-A58B-437F-A806-C41A3BE6606F}"/>
    <cellStyle name="Normal 10 103" xfId="7925" xr:uid="{A8B2CCF9-735B-462B-B6B8-2FE5B90A6B1F}"/>
    <cellStyle name="Normal 10 104" xfId="7928" xr:uid="{0BCC963C-1C00-46D6-AA90-ABE964A9773C}"/>
    <cellStyle name="Normal 10 105" xfId="7930" xr:uid="{3EDCE870-6A16-4E8A-878E-ECF1DBB6802B}"/>
    <cellStyle name="Normal 10 106" xfId="7932" xr:uid="{278BF71F-8DA3-42EA-B58A-3F8BDADE1FC6}"/>
    <cellStyle name="Normal 10 107" xfId="7943" xr:uid="{8E180BAB-811D-4B7C-9CE1-DE39B5DCDE7F}"/>
    <cellStyle name="Normal 10 108" xfId="7947" xr:uid="{04322E1F-4235-4FD0-BF1F-B94DD9BFADDF}"/>
    <cellStyle name="Normal 10 109" xfId="7950" xr:uid="{D4A1150E-E2FC-4024-8C56-8574BBFD7C62}"/>
    <cellStyle name="Normal 10 11" xfId="6974" xr:uid="{00000000-0005-0000-0000-0000B5010000}"/>
    <cellStyle name="Normal 10 110" xfId="7952" xr:uid="{24C5AC34-2476-49CF-9398-D94691D0F802}"/>
    <cellStyle name="Normal 10 111" xfId="7954" xr:uid="{B3D507CE-5322-40CF-A81D-337FABEB8869}"/>
    <cellStyle name="Normal 10 112" xfId="7956" xr:uid="{43165A37-306B-4E17-A2B1-9622A14FA5C4}"/>
    <cellStyle name="Normal 10 113" xfId="7959" xr:uid="{BA3DDC73-BB7F-4F48-ADD4-19EECEF206F6}"/>
    <cellStyle name="Normal 10 114" xfId="7961" xr:uid="{76026B13-4965-4862-B1BF-6944E8C30D73}"/>
    <cellStyle name="Normal 10 115" xfId="7963" xr:uid="{F9165088-8441-411E-87D2-EB5BD966FAB6}"/>
    <cellStyle name="Normal 10 116" xfId="7965" xr:uid="{215A416F-E2C2-487D-9363-25B4E0C6DA53}"/>
    <cellStyle name="Normal 10 117" xfId="7968" xr:uid="{AF048FFD-787B-4974-BEDF-FB60F1FE075F}"/>
    <cellStyle name="Normal 10 118" xfId="7970" xr:uid="{DCD54276-74AE-4704-9BFC-D8C5E5026CA6}"/>
    <cellStyle name="Normal 10 119" xfId="7973" xr:uid="{4A9A8446-BCF4-4667-91C4-FCC686A68A9D}"/>
    <cellStyle name="Normal 10 12" xfId="6983" xr:uid="{00000000-0005-0000-0000-0000B6010000}"/>
    <cellStyle name="Normal 10 120" xfId="7978" xr:uid="{D7014381-1290-43F4-B942-34829C0B90A9}"/>
    <cellStyle name="Normal 10 121" xfId="7982" xr:uid="{6AA98184-F876-4401-A39F-F4C323359AAD}"/>
    <cellStyle name="Normal 10 122" xfId="8004" xr:uid="{9DB5659B-0FC9-4DE5-8622-621D5C2BB9F7}"/>
    <cellStyle name="Normal 10 123" xfId="8014" xr:uid="{B261A7A3-72C3-4C5D-BDA5-29CB44B7DA6C}"/>
    <cellStyle name="Normal 10 124" xfId="8029" xr:uid="{742B7A3A-5A1B-4B9C-B6C7-830A4386FF8F}"/>
    <cellStyle name="Normal 10 125" xfId="8034" xr:uid="{D31BC921-D049-41D7-AFCE-124B02FF3BA6}"/>
    <cellStyle name="Normal 10 126" xfId="8041" xr:uid="{2F0111AC-D598-49C9-BCD2-E76BAB0B1955}"/>
    <cellStyle name="Normal 10 127" xfId="8050" xr:uid="{268DD71D-4C8E-456C-9B23-FD08874A8EEF}"/>
    <cellStyle name="Normal 10 128" xfId="8053" xr:uid="{73A9C5F4-E233-42AD-B2FD-8F54DE116B8E}"/>
    <cellStyle name="Normal 10 129" xfId="8057" xr:uid="{6B01CEDB-AA57-4254-880A-BCB3EFF0D837}"/>
    <cellStyle name="Normal 10 13" xfId="6992" xr:uid="{00000000-0005-0000-0000-0000B7010000}"/>
    <cellStyle name="Normal 10 130" xfId="8074" xr:uid="{89DA42EC-3540-4EC8-B13B-3BD40DEE7C0D}"/>
    <cellStyle name="Normal 10 131" xfId="8117" xr:uid="{6DB5620E-540A-4248-9D9F-377EC67CE253}"/>
    <cellStyle name="Normal 10 132" xfId="8132" xr:uid="{76E966DB-10C0-4A92-981B-35B38040D993}"/>
    <cellStyle name="Normal 10 133" xfId="8144" xr:uid="{EB45E0CF-974E-4679-8F7B-2B2651AF8681}"/>
    <cellStyle name="Normal 10 134" xfId="8153" xr:uid="{4C719C1D-283D-4B4F-91A8-748C58CA751B}"/>
    <cellStyle name="Normal 10 135" xfId="8156" xr:uid="{174E8772-832D-44C2-A67A-60E5D484024A}"/>
    <cellStyle name="Normal 10 136" xfId="8165" xr:uid="{DB4C3199-F0A3-49D2-AEF6-1638194E09F0}"/>
    <cellStyle name="Normal 10 137" xfId="8212" xr:uid="{804428A3-E67D-4139-8241-82287E61A4F4}"/>
    <cellStyle name="Normal 10 138" xfId="8215" xr:uid="{7EA6B04C-FDB9-4466-A2A1-133BB5FE2A0E}"/>
    <cellStyle name="Normal 10 139" xfId="8233" xr:uid="{C55D0E66-5DE3-4ACA-A6E8-B811EE57FED6}"/>
    <cellStyle name="Normal 10 14" xfId="6997" xr:uid="{00000000-0005-0000-0000-0000B8010000}"/>
    <cellStyle name="Normal 10 140" xfId="8235" xr:uid="{0E98891E-7030-43E4-B4ED-6F7DE936507B}"/>
    <cellStyle name="Normal 10 141" xfId="8244" xr:uid="{61B0C612-24D3-40CF-9A36-17DA9CF6FF34}"/>
    <cellStyle name="Normal 10 15" xfId="7022" xr:uid="{00000000-0005-0000-0000-0000B9010000}"/>
    <cellStyle name="Normal 10 16" xfId="7036" xr:uid="{00000000-0005-0000-0000-0000BA010000}"/>
    <cellStyle name="Normal 10 17" xfId="7039" xr:uid="{00000000-0005-0000-0000-0000BB010000}"/>
    <cellStyle name="Normal 10 18" xfId="7044" xr:uid="{00000000-0005-0000-0000-0000BC010000}"/>
    <cellStyle name="Normal 10 19" xfId="7053" xr:uid="{00000000-0005-0000-0000-0000BD010000}"/>
    <cellStyle name="Normal 10 2" xfId="117" xr:uid="{00000000-0005-0000-0000-0000BE010000}"/>
    <cellStyle name="Normal 10 2 2" xfId="6338" xr:uid="{00000000-0005-0000-0000-0000BF010000}"/>
    <cellStyle name="Normal 10 2 2 2" xfId="6339" xr:uid="{00000000-0005-0000-0000-0000C0010000}"/>
    <cellStyle name="Normal 10 2 2 2 7" xfId="8268" xr:uid="{9FE7039B-488A-404F-811B-104BF8761463}"/>
    <cellStyle name="Normal 10 2 2 3" xfId="6340" xr:uid="{00000000-0005-0000-0000-0000C1010000}"/>
    <cellStyle name="Normal 10 2 2 4" xfId="6341" xr:uid="{00000000-0005-0000-0000-0000C2010000}"/>
    <cellStyle name="Normal 10 2 3" xfId="6337" xr:uid="{00000000-0005-0000-0000-0000C3010000}"/>
    <cellStyle name="Normal 10 2 4" xfId="8181" xr:uid="{E9F4A041-53DD-41F5-8798-E2E01B13915B}"/>
    <cellStyle name="Normal 10 20" xfId="7058" xr:uid="{00000000-0005-0000-0000-0000C4010000}"/>
    <cellStyle name="Normal 10 21" xfId="7086" xr:uid="{00000000-0005-0000-0000-0000C5010000}"/>
    <cellStyle name="Normal 10 22" xfId="7091" xr:uid="{00000000-0005-0000-0000-0000C6010000}"/>
    <cellStyle name="Normal 10 23" xfId="7112" xr:uid="{00000000-0005-0000-0000-0000C7010000}"/>
    <cellStyle name="Normal 10 24" xfId="7133" xr:uid="{00000000-0005-0000-0000-0000C8010000}"/>
    <cellStyle name="Normal 10 25" xfId="7166" xr:uid="{00000000-0005-0000-0000-0000C9010000}"/>
    <cellStyle name="Normal 10 26" xfId="7175" xr:uid="{00000000-0005-0000-0000-0000CA010000}"/>
    <cellStyle name="Normal 10 27" xfId="7190" xr:uid="{00000000-0005-0000-0000-0000CB010000}"/>
    <cellStyle name="Normal 10 28" xfId="7217" xr:uid="{00000000-0005-0000-0000-0000CC010000}"/>
    <cellStyle name="Normal 10 29" xfId="7220" xr:uid="{00000000-0005-0000-0000-0000CD010000}"/>
    <cellStyle name="Normal 10 3" xfId="6342" xr:uid="{00000000-0005-0000-0000-0000CE010000}"/>
    <cellStyle name="Normal 10 30" xfId="7223" xr:uid="{00000000-0005-0000-0000-0000CF010000}"/>
    <cellStyle name="Normal 10 31" xfId="7232" xr:uid="{00000000-0005-0000-0000-0000D0010000}"/>
    <cellStyle name="Normal 10 32" xfId="7241" xr:uid="{00000000-0005-0000-0000-0000D1010000}"/>
    <cellStyle name="Normal 10 33" xfId="7244" xr:uid="{00000000-0005-0000-0000-0000D2010000}"/>
    <cellStyle name="Normal 10 34" xfId="7259" xr:uid="{00000000-0005-0000-0000-0000D3010000}"/>
    <cellStyle name="Normal 10 35" xfId="7264" xr:uid="{00000000-0005-0000-0000-0000D4010000}"/>
    <cellStyle name="Normal 10 36" xfId="7271" xr:uid="{00000000-0005-0000-0000-0000D5010000}"/>
    <cellStyle name="Normal 10 37" xfId="7278" xr:uid="{00000000-0005-0000-0000-0000D6010000}"/>
    <cellStyle name="Normal 10 38" xfId="7288" xr:uid="{00000000-0005-0000-0000-0000D7010000}"/>
    <cellStyle name="Normal 10 39" xfId="7293" xr:uid="{00000000-0005-0000-0000-0000D8010000}"/>
    <cellStyle name="Normal 10 4" xfId="6343" xr:uid="{00000000-0005-0000-0000-0000D9010000}"/>
    <cellStyle name="Normal 10 40" xfId="7296" xr:uid="{00000000-0005-0000-0000-0000DA010000}"/>
    <cellStyle name="Normal 10 41" xfId="7299" xr:uid="{00000000-0005-0000-0000-0000DB010000}"/>
    <cellStyle name="Normal 10 42" xfId="7312" xr:uid="{00000000-0005-0000-0000-0000DC010000}"/>
    <cellStyle name="Normal 10 43" xfId="7325" xr:uid="{00000000-0005-0000-0000-0000DD010000}"/>
    <cellStyle name="Normal 10 44" xfId="7340" xr:uid="{00000000-0005-0000-0000-0000DE010000}"/>
    <cellStyle name="Normal 10 45" xfId="7345" xr:uid="{00000000-0005-0000-0000-0000DF010000}"/>
    <cellStyle name="Normal 10 46" xfId="7360" xr:uid="{00000000-0005-0000-0000-0000E0010000}"/>
    <cellStyle name="Normal 10 47" xfId="7369" xr:uid="{00000000-0005-0000-0000-0000E1010000}"/>
    <cellStyle name="Normal 10 48" xfId="7384" xr:uid="{00000000-0005-0000-0000-0000E2010000}"/>
    <cellStyle name="Normal 10 49" xfId="7387" xr:uid="{00000000-0005-0000-0000-0000E3010000}"/>
    <cellStyle name="Normal 10 5" xfId="6336" xr:uid="{00000000-0005-0000-0000-0000E4010000}"/>
    <cellStyle name="Normal 10 50" xfId="7392" xr:uid="{00000000-0005-0000-0000-0000E5010000}"/>
    <cellStyle name="Normal 10 51" xfId="7397" xr:uid="{00000000-0005-0000-0000-0000E6010000}"/>
    <cellStyle name="Normal 10 52" xfId="7410" xr:uid="{00000000-0005-0000-0000-0000E7010000}"/>
    <cellStyle name="Normal 10 53" xfId="7422" xr:uid="{00000000-0005-0000-0000-0000E8010000}"/>
    <cellStyle name="Normal 10 54" xfId="7427" xr:uid="{00000000-0005-0000-0000-0000E9010000}"/>
    <cellStyle name="Normal 10 55" xfId="7434" xr:uid="{00000000-0005-0000-0000-0000EA010000}"/>
    <cellStyle name="Normal 10 56" xfId="7439" xr:uid="{00000000-0005-0000-0000-0000EB010000}"/>
    <cellStyle name="Normal 10 57" xfId="7452" xr:uid="{00000000-0005-0000-0000-0000EC010000}"/>
    <cellStyle name="Normal 10 58" xfId="7461" xr:uid="{00000000-0005-0000-0000-0000ED010000}"/>
    <cellStyle name="Normal 10 59" xfId="7463" xr:uid="{00000000-0005-0000-0000-0000EE010000}"/>
    <cellStyle name="Normal 10 6" xfId="119" xr:uid="{00000000-0005-0000-0000-0000EF010000}"/>
    <cellStyle name="Normal 10 60" xfId="7475" xr:uid="{00000000-0005-0000-0000-0000F0010000}"/>
    <cellStyle name="Normal 10 61" xfId="7478" xr:uid="{00000000-0005-0000-0000-0000F1010000}"/>
    <cellStyle name="Normal 10 62" xfId="7526" xr:uid="{00000000-0005-0000-0000-0000F2010000}"/>
    <cellStyle name="Normal 10 63" xfId="7533" xr:uid="{00000000-0005-0000-0000-0000F3010000}"/>
    <cellStyle name="Normal 10 64" xfId="7538" xr:uid="{00000000-0005-0000-0000-0000F4010000}"/>
    <cellStyle name="Normal 10 65" xfId="7541" xr:uid="{00000000-0005-0000-0000-0000F5010000}"/>
    <cellStyle name="Normal 10 66" xfId="7546" xr:uid="{00000000-0005-0000-0000-0000F6010000}"/>
    <cellStyle name="Normal 10 67" xfId="7551" xr:uid="{00000000-0005-0000-0000-0000F7010000}"/>
    <cellStyle name="Normal 10 68" xfId="7576" xr:uid="{00000000-0005-0000-0000-0000F8010000}"/>
    <cellStyle name="Normal 10 69" xfId="7593" xr:uid="{00000000-0005-0000-0000-0000F9010000}"/>
    <cellStyle name="Normal 10 7" xfId="6937" xr:uid="{00000000-0005-0000-0000-0000FA010000}"/>
    <cellStyle name="Normal 10 70" xfId="7598" xr:uid="{00000000-0005-0000-0000-0000FB010000}"/>
    <cellStyle name="Normal 10 71" xfId="7603" xr:uid="{00000000-0005-0000-0000-0000FC010000}"/>
    <cellStyle name="Normal 10 72" xfId="7621" xr:uid="{00000000-0005-0000-0000-0000FD010000}"/>
    <cellStyle name="Normal 10 73" xfId="7628" xr:uid="{00000000-0005-0000-0000-0000FE010000}"/>
    <cellStyle name="Normal 10 74" xfId="7647" xr:uid="{00000000-0005-0000-0000-0000FF010000}"/>
    <cellStyle name="Normal 10 75" xfId="7659" xr:uid="{00000000-0005-0000-0000-000000020000}"/>
    <cellStyle name="Normal 10 76" xfId="7662" xr:uid="{00000000-0005-0000-0000-000001020000}"/>
    <cellStyle name="Normal 10 77" xfId="7667" xr:uid="{E6E77B94-622F-4873-8CBB-7F8FADC3437B}"/>
    <cellStyle name="Normal 10 78" xfId="7704" xr:uid="{ED4B7749-8147-45A1-AA06-639D7A148DBC}"/>
    <cellStyle name="Normal 10 79" xfId="7707" xr:uid="{3276F947-2820-41E2-B330-4348A6F34CF3}"/>
    <cellStyle name="Normal 10 8" xfId="6948" xr:uid="{00000000-0005-0000-0000-000002020000}"/>
    <cellStyle name="Normal 10 80" xfId="7714" xr:uid="{B03C30EC-35A1-407A-9FA6-A94A7BAB7D45}"/>
    <cellStyle name="Normal 10 81" xfId="7734" xr:uid="{76C90762-C197-426A-8679-5086281A34D9}"/>
    <cellStyle name="Normal 10 82" xfId="7738" xr:uid="{17ACDC12-1242-4B91-88A8-E7F6A65B96E0}"/>
    <cellStyle name="Normal 10 83" xfId="7741" xr:uid="{EDADA238-BC4F-4DB0-A462-04B7FB686526}"/>
    <cellStyle name="Normal 10 84" xfId="7758" xr:uid="{6A27C5DE-51F5-4782-848D-9068BAE4C679}"/>
    <cellStyle name="Normal 10 85" xfId="7761" xr:uid="{ED2525B2-27A1-4425-A054-7FB3B124356A}"/>
    <cellStyle name="Normal 10 86" xfId="7766" xr:uid="{52D1B09E-D46D-436C-BA48-03FFCDBD7E63}"/>
    <cellStyle name="Normal 10 87" xfId="7775" xr:uid="{0576DE91-8D4F-48D0-A6CD-24B62C8510E0}"/>
    <cellStyle name="Normal 10 88" xfId="7779" xr:uid="{AB205562-3FEF-4CDE-962B-6EB5694369DE}"/>
    <cellStyle name="Normal 10 89" xfId="7792" xr:uid="{87489281-0535-4658-BFB8-5BC79D7F7BA5}"/>
    <cellStyle name="Normal 10 9" xfId="6953" xr:uid="{00000000-0005-0000-0000-000003020000}"/>
    <cellStyle name="Normal 10 90" xfId="7795" xr:uid="{FBF6C5D2-C057-4343-A246-2DFDB21D7766}"/>
    <cellStyle name="Normal 10 91" xfId="7815" xr:uid="{B7A0117F-0DBD-400A-9C84-71BFFE2FBFBE}"/>
    <cellStyle name="Normal 10 92" xfId="7820" xr:uid="{08AD0FD7-E2AB-4260-8842-EFAF138F3E86}"/>
    <cellStyle name="Normal 10 93" xfId="7825" xr:uid="{32FE2577-BE5B-4575-993F-83E695253591}"/>
    <cellStyle name="Normal 10 94" xfId="7834" xr:uid="{8C710FB7-D8D0-40F5-B8BE-7A541D6DBD1F}"/>
    <cellStyle name="Normal 10 95" xfId="7837" xr:uid="{9959B212-84CD-452A-B8CC-4613FC440F0D}"/>
    <cellStyle name="Normal 10 96" xfId="7851" xr:uid="{B2416AA5-B607-434C-AEEA-B526E13D1588}"/>
    <cellStyle name="Normal 10 97" xfId="7859" xr:uid="{4A8DAC1D-4B98-486B-9CF8-F9E6A3B460E2}"/>
    <cellStyle name="Normal 10 98" xfId="7862" xr:uid="{0791E04A-713E-431E-B08F-68D57E969B08}"/>
    <cellStyle name="Normal 10 99" xfId="7870" xr:uid="{B963FD0D-9525-4C78-A874-1766050152C2}"/>
    <cellStyle name="Normal 100" xfId="6344" xr:uid="{00000000-0005-0000-0000-000004020000}"/>
    <cellStyle name="Normal 1000" xfId="7896" xr:uid="{CC57F60F-0CAE-4AA1-9A26-9BFDA9B9A752}"/>
    <cellStyle name="Normal 1001" xfId="7897" xr:uid="{1F744BAC-5417-4102-9FD0-5B7B1532733A}"/>
    <cellStyle name="Normal 1002" xfId="7900" xr:uid="{D3F6CBA9-4386-4464-A8F2-89850167CD5E}"/>
    <cellStyle name="Normal 1003" xfId="7898" xr:uid="{EA64E182-0895-4ABD-BBDC-CB65016BB72B}"/>
    <cellStyle name="Normal 1004" xfId="7901" xr:uid="{C28EC04C-572D-475D-8CEA-F4ED4F887716}"/>
    <cellStyle name="Normal 1005" xfId="7899" xr:uid="{55DCC30A-4B43-41AC-9919-E66BFBED6502}"/>
    <cellStyle name="Normal 1006" xfId="7911" xr:uid="{57BE4977-D617-48E4-80CA-550C159287DB}"/>
    <cellStyle name="Normal 1007" xfId="7916" xr:uid="{AAF5E6DE-8589-4C1B-B302-42BA4F21A042}"/>
    <cellStyle name="Normal 1008" xfId="7913" xr:uid="{229FF3B1-9001-4A85-8BC3-4B85324A7AAD}"/>
    <cellStyle name="Normal 1009" xfId="7914" xr:uid="{CD0D5ADB-4AB7-4192-8708-9FD4E8BB6E31}"/>
    <cellStyle name="Normal 101" xfId="6345" xr:uid="{00000000-0005-0000-0000-000005020000}"/>
    <cellStyle name="Normal 1010" xfId="7912" xr:uid="{935ADCB6-8537-4448-9ACA-0FF84020C4E1}"/>
    <cellStyle name="Normal 1011" xfId="7915" xr:uid="{DE5EA644-E7E7-469C-980D-F68896B8D39C}"/>
    <cellStyle name="Normal 1012" xfId="7910" xr:uid="{C5DB3EF5-DB1E-42AA-9DBA-8E6355E193DA}"/>
    <cellStyle name="Normal 1013" xfId="7902" xr:uid="{F6417898-5FA3-463C-B81F-07F8278A7A0F}"/>
    <cellStyle name="Normal 1014" xfId="7903" xr:uid="{0237748C-178C-43A3-A688-18C1BED75AC5}"/>
    <cellStyle name="Normal 1015" xfId="7904" xr:uid="{F54D7A04-D929-495D-8D4A-0B652E410C4D}"/>
    <cellStyle name="Normal 1016" xfId="7905" xr:uid="{C12465A0-6FEE-4009-9A01-CE7E6014E4A0}"/>
    <cellStyle name="Normal 1017" xfId="7906" xr:uid="{518D393D-6E02-4DDC-8FBF-D233DC0A4561}"/>
    <cellStyle name="Normal 1018" xfId="7907" xr:uid="{3926C230-64B5-48D8-9D88-944A9C7E845E}"/>
    <cellStyle name="Normal 1019" xfId="7908" xr:uid="{F326F586-64D7-4B46-B48A-7DFD557E9D6E}"/>
    <cellStyle name="Normal 102" xfId="6346" xr:uid="{00000000-0005-0000-0000-000006020000}"/>
    <cellStyle name="Normal 1020" xfId="7909" xr:uid="{B0A761B7-F563-4B73-AA01-EC506323906B}"/>
    <cellStyle name="Normal 1021" xfId="7919" xr:uid="{16819DFB-D4F4-4995-B189-22A1BF52966B}"/>
    <cellStyle name="Normal 1022" xfId="7921" xr:uid="{08F238AC-583A-410E-A61D-E60915934429}"/>
    <cellStyle name="Normal 1023" xfId="7922" xr:uid="{ACD5E79B-0273-44AD-84DA-0AEB63F002B3}"/>
    <cellStyle name="Normal 1024" xfId="7923" xr:uid="{971993F2-796D-406D-AE83-B16D19F00787}"/>
    <cellStyle name="Normal 1025" xfId="7924" xr:uid="{36FD76B0-AC63-402A-AF1C-22133EEEEE3D}"/>
    <cellStyle name="Normal 1026" xfId="7926" xr:uid="{69534093-1299-45D3-A6F2-D87889BF4B2B}"/>
    <cellStyle name="Normal 1027" xfId="7927" xr:uid="{12317D3C-F04B-4F7A-A2B5-FDE306BA8E06}"/>
    <cellStyle name="Normal 1028" xfId="7929" xr:uid="{83355055-82CF-49BC-B622-C1BC55243186}"/>
    <cellStyle name="Normal 1029" xfId="7931" xr:uid="{6BE3147D-ACD6-4B07-971C-8699DE0D9ACE}"/>
    <cellStyle name="Normal 103" xfId="6347" xr:uid="{00000000-0005-0000-0000-000007020000}"/>
    <cellStyle name="Normal 1030" xfId="7933" xr:uid="{39B513D6-8CC3-4CA6-B113-3ADC9CB8C108}"/>
    <cellStyle name="Normal 1030 2" xfId="8264" xr:uid="{1B9E645B-F9D3-43FB-9C11-BC471887A7AE}"/>
    <cellStyle name="Normal 1031" xfId="7938" xr:uid="{FCA238EE-DA74-4986-8032-2517A6626626}"/>
    <cellStyle name="Normal 1031 2" xfId="8263" xr:uid="{B2EA5E21-B34E-45D5-88E5-5C6DF7B23F24}"/>
    <cellStyle name="Normal 1032" xfId="7935" xr:uid="{50B70EE4-6C6C-4753-9B41-806EE8EBEC3B}"/>
    <cellStyle name="Normal 1033" xfId="7936" xr:uid="{6FF69B59-9F9C-4BC5-B48E-F5039DB07EBD}"/>
    <cellStyle name="Normal 1034" xfId="7934" xr:uid="{11F84DDD-DBE7-442B-ADF4-28D3E16990BB}"/>
    <cellStyle name="Normal 1035" xfId="7937" xr:uid="{3057E5FE-FDD8-4454-8684-75A411B666B3}"/>
    <cellStyle name="Normal 1036" xfId="7942" xr:uid="{AB18CCA4-5CF4-4024-A76F-807AF61A6384}"/>
    <cellStyle name="Normal 1037" xfId="7946" xr:uid="{5C5A6905-2CBC-4565-98D3-5CAEA3B8A161}"/>
    <cellStyle name="Normal 1038" xfId="7948" xr:uid="{F6AB099A-01AB-4F7E-B46C-1677CECDE6E4}"/>
    <cellStyle name="Normal 1039" xfId="7949" xr:uid="{1E2FE396-CDC0-4347-8C6D-C951718D7610}"/>
    <cellStyle name="Normal 104" xfId="6348" xr:uid="{00000000-0005-0000-0000-000008020000}"/>
    <cellStyle name="Normal 1040" xfId="7951" xr:uid="{A3CD34C6-D8E7-4C50-8A99-CD79744479A1}"/>
    <cellStyle name="Normal 1041" xfId="7953" xr:uid="{3E1C4F78-0EC5-44B2-9ECA-3E7CD543E754}"/>
    <cellStyle name="Normal 1042" xfId="7955" xr:uid="{110DBF23-51AB-4FCE-BA00-164B1014F3AF}"/>
    <cellStyle name="Normal 1043" xfId="7957" xr:uid="{2F07EB98-3759-4C37-B974-8B4C791A8B4F}"/>
    <cellStyle name="Normal 1044" xfId="7958" xr:uid="{FA856540-3FB5-4210-9EA0-ABA137E98532}"/>
    <cellStyle name="Normal 1045" xfId="7960" xr:uid="{05F4DA13-0608-40E7-9A7C-B829EE6458FD}"/>
    <cellStyle name="Normal 1046" xfId="7962" xr:uid="{4F52CF48-EE95-44C3-9F96-03E6C1FD31D5}"/>
    <cellStyle name="Normal 1047" xfId="7964" xr:uid="{4CD9BE3C-9658-4CC3-AD98-9060F76D42A6}"/>
    <cellStyle name="Normal 1048" xfId="7966" xr:uid="{82048413-844F-4448-8320-CAAAAD81E5FD}"/>
    <cellStyle name="Normal 1049" xfId="7967" xr:uid="{65532E8B-7F75-4746-A851-6C40A364B4A6}"/>
    <cellStyle name="Normal 105" xfId="6349" xr:uid="{00000000-0005-0000-0000-000009020000}"/>
    <cellStyle name="Normal 1050" xfId="7969" xr:uid="{0B0C6A0B-EAEB-403F-86C0-2C21BD888CBC}"/>
    <cellStyle name="Normal 1051" xfId="7972" xr:uid="{948FCB87-BA51-4480-96BE-7E3F1A8317E0}"/>
    <cellStyle name="Normal 1052" xfId="7974" xr:uid="{CDB494FF-8927-4439-86D3-9BCD05BE43D7}"/>
    <cellStyle name="Normal 1053" xfId="7975" xr:uid="{0B60431B-7204-47E1-9A87-E1C195048DDB}"/>
    <cellStyle name="Normal 1054" xfId="7976" xr:uid="{4FE289D0-411F-4DB7-A32F-2B933DDE9DBA}"/>
    <cellStyle name="Normal 1055" xfId="7977" xr:uid="{B9CB934E-21B1-4416-A3CC-B3F23FC63D32}"/>
    <cellStyle name="Normal 1056" xfId="7981" xr:uid="{F9D4E36C-52E1-4A5E-B13F-A10C5115D519}"/>
    <cellStyle name="Normal 1057" xfId="7983" xr:uid="{9EA4C768-671D-4512-B4E1-42FA8AF41B41}"/>
    <cellStyle name="Normal 1058" xfId="7984" xr:uid="{B270CA4C-825B-4CF8-B36B-503D8D7BE350}"/>
    <cellStyle name="Normal 1059" xfId="7987" xr:uid="{109A9C7F-2F13-4A76-A8B0-B905EC47E030}"/>
    <cellStyle name="Normal 106" xfId="6350" xr:uid="{00000000-0005-0000-0000-00000A020000}"/>
    <cellStyle name="Normal 1060" xfId="7988" xr:uid="{21468064-7F19-4824-B7B6-CE9E210906FD}"/>
    <cellStyle name="Normal 1061" xfId="7989" xr:uid="{536A663A-083A-4901-AC33-89F84A21F250}"/>
    <cellStyle name="Normal 1062" xfId="7985" xr:uid="{A670495D-BB17-479F-A3D7-C9580D9F9956}"/>
    <cellStyle name="Normal 1063" xfId="7991" xr:uid="{8950A829-D462-4770-B564-3E3FF311C461}"/>
    <cellStyle name="Normal 1064" xfId="7986" xr:uid="{8A53C16D-0D5E-4D8E-9287-734E5059CE28}"/>
    <cellStyle name="Normal 1065" xfId="7993" xr:uid="{4C7CBFBA-24C9-4142-921D-9C594A725895}"/>
    <cellStyle name="Normal 1066" xfId="7994" xr:uid="{40F8336D-602F-4897-9F25-8E5AD18A7850}"/>
    <cellStyle name="Normal 1067" xfId="7995" xr:uid="{9E959B5F-7A71-49F4-8CB3-5008CCC94E41}"/>
    <cellStyle name="Normal 1068" xfId="7990" xr:uid="{2C75F929-91A2-4F4E-AB4C-D7E6E5FA6C56}"/>
    <cellStyle name="Normal 1069" xfId="7997" xr:uid="{13A1F599-9F0F-4A79-A220-DBC7746CAA40}"/>
    <cellStyle name="Normal 107" xfId="6351" xr:uid="{00000000-0005-0000-0000-00000B020000}"/>
    <cellStyle name="Normal 1070" xfId="7998" xr:uid="{31D97C5B-11A9-4AC8-866B-298A33DC546C}"/>
    <cellStyle name="Normal 1071" xfId="7996" xr:uid="{C9C5FBD9-F471-480D-A26C-593777A4C67D}"/>
    <cellStyle name="Normal 1072" xfId="8000" xr:uid="{80E2B434-4EF3-41B4-8D85-356EA0FC7D0B}"/>
    <cellStyle name="Normal 1073" xfId="8001" xr:uid="{05B3D134-6D9B-4208-8F99-8F55A896AD2C}"/>
    <cellStyle name="Normal 1074" xfId="7999" xr:uid="{E7B0D322-C56B-412E-84CA-866E8CF749EA}"/>
    <cellStyle name="Normal 1075" xfId="7992" xr:uid="{61855021-8318-445E-9F0E-03B9C23B10DC}"/>
    <cellStyle name="Normal 1076" xfId="8002" xr:uid="{0E8FB948-0508-4BCA-80AC-D5698F1F4541}"/>
    <cellStyle name="Normal 1077" xfId="8003" xr:uid="{CE26EB4A-8991-49E3-B9C7-467E06480EEA}"/>
    <cellStyle name="Normal 1078" xfId="8005" xr:uid="{41B2D225-0A8B-4F30-AB2A-434BF8252784}"/>
    <cellStyle name="Normal 1079" xfId="8007" xr:uid="{91CB357B-F4E4-49D5-B6FE-043BC1939F1A}"/>
    <cellStyle name="Normal 108" xfId="6352" xr:uid="{00000000-0005-0000-0000-00000C020000}"/>
    <cellStyle name="Normal 1080" xfId="8008" xr:uid="{0C2B6236-3872-4567-A927-52F0EABEBBFE}"/>
    <cellStyle name="Normal 1081" xfId="8009" xr:uid="{3D18913B-0C01-45AE-82A6-E85C3C44EADD}"/>
    <cellStyle name="Normal 1082" xfId="8011" xr:uid="{D6D8D438-1C7E-4814-8953-CA8895AA59D7}"/>
    <cellStyle name="Normal 1083" xfId="8010" xr:uid="{2C7B254D-795C-4DBC-8124-79BDE45A2BA0}"/>
    <cellStyle name="Normal 1084" xfId="8012" xr:uid="{1E14CDDD-539E-4F30-A299-8698F8129C8C}"/>
    <cellStyle name="Normal 1085" xfId="8013" xr:uid="{213957FC-805B-4890-9C76-05FE0282E269}"/>
    <cellStyle name="Normal 1086" xfId="8015" xr:uid="{AB45CCC4-4A27-4311-B248-7A6D2E3463B1}"/>
    <cellStyle name="Normal 1087" xfId="8016" xr:uid="{602E9832-E927-4287-A05C-6D084EA36D2B}"/>
    <cellStyle name="Normal 1088" xfId="8020" xr:uid="{2FD6844D-CBBA-46B2-8654-E9A5F8DDA4B6}"/>
    <cellStyle name="Normal 1089" xfId="8017" xr:uid="{0CB227E3-EBF2-48CA-96CB-E9A2BD6BC90E}"/>
    <cellStyle name="Normal 109" xfId="6353" xr:uid="{00000000-0005-0000-0000-00000D020000}"/>
    <cellStyle name="Normal 1090" xfId="8021" xr:uid="{183BCA75-34AD-41B5-A6C0-7651FF7DD389}"/>
    <cellStyle name="Normal 1091" xfId="8018" xr:uid="{EF396B00-8016-4F56-BE04-EE029B1709F7}"/>
    <cellStyle name="Normal 1092" xfId="8022" xr:uid="{AB560D78-2723-4578-8971-036B2BAA4823}"/>
    <cellStyle name="Normal 1093" xfId="8023" xr:uid="{101082BA-8211-4F41-B520-9FEB13A28EE9}"/>
    <cellStyle name="Normal 1094" xfId="8024" xr:uid="{96E3F9D2-DAA9-4CB0-8F60-F9E100798466}"/>
    <cellStyle name="Normal 1095" xfId="8019" xr:uid="{73B4EA68-D4AC-4B8D-AA09-712DD9072CFE}"/>
    <cellStyle name="Normal 1096" xfId="8025" xr:uid="{F7CB5925-F390-459E-946B-18143C4F462A}"/>
    <cellStyle name="Normal 1097" xfId="8026" xr:uid="{A2FB62C3-636B-4B00-8A51-6F13461D0BEE}"/>
    <cellStyle name="Normal 1098" xfId="8027" xr:uid="{68FE8D4A-0EA7-438A-83A0-16933DB2F338}"/>
    <cellStyle name="Normal 1099" xfId="8028" xr:uid="{A3D22D68-EB5A-4497-A826-2592C61B5330}"/>
    <cellStyle name="Normal 11" xfId="46" xr:uid="{00000000-0005-0000-0000-000029000000}"/>
    <cellStyle name="Normal 11 2" xfId="6355" xr:uid="{00000000-0005-0000-0000-00000F020000}"/>
    <cellStyle name="Normal 11 2 2" xfId="6356" xr:uid="{00000000-0005-0000-0000-000010020000}"/>
    <cellStyle name="Normal 11 3" xfId="6354" xr:uid="{00000000-0005-0000-0000-00000E020000}"/>
    <cellStyle name="Normal 11 4" xfId="6357" xr:uid="{00000000-0005-0000-0000-000011020000}"/>
    <cellStyle name="Normal 11 4 2" xfId="6358" xr:uid="{00000000-0005-0000-0000-000012020000}"/>
    <cellStyle name="Normal 11 4 3" xfId="6359" xr:uid="{00000000-0005-0000-0000-000013020000}"/>
    <cellStyle name="Normal 110" xfId="6360" xr:uid="{00000000-0005-0000-0000-000014020000}"/>
    <cellStyle name="Normal 1100" xfId="8030" xr:uid="{C622FD1A-4D8F-4C37-B83E-CB93DAF8183A}"/>
    <cellStyle name="Normal 1101" xfId="8031" xr:uid="{460ED858-C4F1-4819-B142-C6725CBC5CAA}"/>
    <cellStyle name="Normal 1102" xfId="8032" xr:uid="{BC4A3741-A4EC-466F-B939-F79583CEB038}"/>
    <cellStyle name="Normal 1103" xfId="8033" xr:uid="{A03E2511-D4E3-4C44-A018-89DAB61AB879}"/>
    <cellStyle name="Normal 1104" xfId="7971" xr:uid="{12F55946-3A77-4D5A-923E-4E180B0C689D}"/>
    <cellStyle name="Normal 1105" xfId="8035" xr:uid="{080E2EE1-C268-466E-B89D-BC3FD99A36EC}"/>
    <cellStyle name="Normal 1106" xfId="8036" xr:uid="{C850ECE2-399F-4EF8-B1F2-2CFCAEF39856}"/>
    <cellStyle name="Normal 1107" xfId="8037" xr:uid="{BDA88F4D-E1EA-46AD-98C8-52069E470D18}"/>
    <cellStyle name="Normal 1108" xfId="8038" xr:uid="{C55A7351-0DD3-425E-9396-A21542355866}"/>
    <cellStyle name="Normal 1109" xfId="8039" xr:uid="{183DD8A9-FF4C-4934-9216-774903E616F1}"/>
    <cellStyle name="Normal 111" xfId="6361" xr:uid="{00000000-0005-0000-0000-000015020000}"/>
    <cellStyle name="Normal 1110" xfId="8040" xr:uid="{EFA06BA3-E0CE-4736-8FEA-9A181919DAA0}"/>
    <cellStyle name="Normal 1111" xfId="8042" xr:uid="{48D65824-8FA0-45EB-BF52-B89B1227D29D}"/>
    <cellStyle name="Normal 1112" xfId="8043" xr:uid="{CD58FD5F-38C5-404D-9D73-199ED2782A8E}"/>
    <cellStyle name="Normal 1113" xfId="8046" xr:uid="{ADCAC850-8695-4B53-9EA0-FCFA46A07EF0}"/>
    <cellStyle name="Normal 1114" xfId="8044" xr:uid="{FFD05874-C35D-4F51-BD0D-86B5A9116FA8}"/>
    <cellStyle name="Normal 1115" xfId="8047" xr:uid="{33BF925D-CCEF-41CF-9323-965C43928F67}"/>
    <cellStyle name="Normal 1116" xfId="8045" xr:uid="{18D44721-EEA1-4452-9DEE-16CF0F78578C}"/>
    <cellStyle name="Normal 1117" xfId="8048" xr:uid="{351F4FC9-F629-4B9B-B627-ECAC45DB746B}"/>
    <cellStyle name="Normal 1118" xfId="8049" xr:uid="{C53DC9F3-273A-4B57-9ED1-77250CA324FD}"/>
    <cellStyle name="Normal 1119" xfId="8051" xr:uid="{2342FEE9-BD28-49FC-8332-DC14ABE641AA}"/>
    <cellStyle name="Normal 112" xfId="6362" xr:uid="{00000000-0005-0000-0000-000016020000}"/>
    <cellStyle name="Normal 1120" xfId="8052" xr:uid="{C33BAFB6-D680-4D35-910C-120E0B8D2AE1}"/>
    <cellStyle name="Normal 1121" xfId="8054" xr:uid="{835C5BEF-268A-46F7-A8A9-D1442A18183C}"/>
    <cellStyle name="Normal 1122" xfId="8055" xr:uid="{B8B237DD-F604-4461-B077-A6E42B1EEE8B}"/>
    <cellStyle name="Normal 1123" xfId="8056" xr:uid="{994DAC77-555C-4907-A944-19BB15FC8876}"/>
    <cellStyle name="Normal 1124" xfId="8058" xr:uid="{0FC4629A-D746-4BC4-B8F8-86745928A93F}"/>
    <cellStyle name="Normal 1125" xfId="8059" xr:uid="{466105E9-BD17-4287-BD72-FE117599157A}"/>
    <cellStyle name="Normal 1126" xfId="8060" xr:uid="{E9CCF04D-3355-429B-B985-390ABD186BFF}"/>
    <cellStyle name="Normal 1127" xfId="8061" xr:uid="{ADFD18C4-B43E-467B-9BCE-E86233498C0D}"/>
    <cellStyle name="Normal 1128" xfId="8063" xr:uid="{54B64C95-AC26-4B7A-B4E2-B77DB20C2D7F}"/>
    <cellStyle name="Normal 1129" xfId="8064" xr:uid="{26E9D45A-67D3-41FA-89B5-D87F8AF379ED}"/>
    <cellStyle name="Normal 113" xfId="6363" xr:uid="{00000000-0005-0000-0000-000017020000}"/>
    <cellStyle name="Normal 1130" xfId="8065" xr:uid="{45C4DB32-D03F-4C20-8DC3-69C5A837D933}"/>
    <cellStyle name="Normal 1131" xfId="8066" xr:uid="{D72AD7E9-6F05-4D43-93EE-CB6AF6F18219}"/>
    <cellStyle name="Normal 1132" xfId="8067" xr:uid="{A9923859-A905-4727-BED6-6783A987ABBF}"/>
    <cellStyle name="Normal 1133" xfId="8062" xr:uid="{9A5C2324-F0B4-4575-AFDB-A0ABF9143432}"/>
    <cellStyle name="Normal 1134" xfId="8068" xr:uid="{F9F81826-0B8A-458D-9048-0A0C19DD271C}"/>
    <cellStyle name="Normal 1135" xfId="8069" xr:uid="{51D6FDED-266B-4F13-929C-6E2565DE3B95}"/>
    <cellStyle name="Normal 1136" xfId="8070" xr:uid="{11B5EEEF-1FA7-4540-B949-23E3752C6900}"/>
    <cellStyle name="Normal 1137" xfId="8071" xr:uid="{8983B064-3C65-48C2-B6CB-A9DB8C981182}"/>
    <cellStyle name="Normal 1138" xfId="8072" xr:uid="{6415400B-E78D-4098-9A0A-CBC8B746C17A}"/>
    <cellStyle name="Normal 1139" xfId="8073" xr:uid="{C5A7D5FC-CEEE-45A4-B379-E507DFA98F93}"/>
    <cellStyle name="Normal 114" xfId="6364" xr:uid="{00000000-0005-0000-0000-000018020000}"/>
    <cellStyle name="Normal 1140" xfId="8075" xr:uid="{A3ABE940-781E-4081-B3C3-FE107C3FBF1F}"/>
    <cellStyle name="Normal 1141" xfId="8076" xr:uid="{8613E987-126E-4B65-8F9F-71BCFD79CA50}"/>
    <cellStyle name="Normal 1142" xfId="8078" xr:uid="{81CC1021-59D9-4CD2-A73C-9AD986B91241}"/>
    <cellStyle name="Normal 1143" xfId="8079" xr:uid="{72D97E00-7DE8-412A-A76F-8DE96642EE24}"/>
    <cellStyle name="Normal 1144" xfId="8080" xr:uid="{CCCEC2E5-F497-4D2C-938A-AF550D25E036}"/>
    <cellStyle name="Normal 1145" xfId="8082" xr:uid="{0C70F51C-890F-47E1-AC54-45FA25AC78BF}"/>
    <cellStyle name="Normal 1146" xfId="8085" xr:uid="{D3FDE137-21DD-481F-9E04-83111086328A}"/>
    <cellStyle name="Normal 1147" xfId="8077" xr:uid="{F85230C4-A4B6-4142-9DC9-EDFC5DB498FD}"/>
    <cellStyle name="Normal 1148" xfId="8084" xr:uid="{3F3F9B83-A5AC-45CB-B2F0-9E4011FB3C41}"/>
    <cellStyle name="Normal 1149" xfId="8081" xr:uid="{44CEBB03-9A0C-42AB-B70A-551CF2EBDAF8}"/>
    <cellStyle name="Normal 115" xfId="6365" xr:uid="{00000000-0005-0000-0000-000019020000}"/>
    <cellStyle name="Normal 1150" xfId="8083" xr:uid="{AC7BAC09-32FD-4250-8867-EC24F1B646D3}"/>
    <cellStyle name="Normal 1151" xfId="8086" xr:uid="{83B9849F-8611-4EC4-ADFA-D7ABA503ECC1}"/>
    <cellStyle name="Normal 1152" xfId="8087" xr:uid="{0A541D50-CD80-41A0-B0AC-A23BD81FE7C2}"/>
    <cellStyle name="Normal 1153" xfId="8088" xr:uid="{4F31171F-1BB1-430F-9934-E43A572AA045}"/>
    <cellStyle name="Normal 1154" xfId="8089" xr:uid="{D5409B86-CB5F-4F8C-9980-A5C866A80B66}"/>
    <cellStyle name="Normal 1155" xfId="8090" xr:uid="{DDA95916-9762-47C7-AA9A-CF7568D24C5A}"/>
    <cellStyle name="Normal 1156" xfId="8110" xr:uid="{81291DFF-4D51-496B-BC41-504780C3E755}"/>
    <cellStyle name="Normal 1157" xfId="8112" xr:uid="{5E6723F7-0332-4066-A096-0F2ED0B5B83A}"/>
    <cellStyle name="Normal 1158" xfId="8111" xr:uid="{D9E50350-F873-4DAC-9079-8B240BEA2CFD}"/>
    <cellStyle name="Normal 1159" xfId="8091" xr:uid="{8457C979-FC09-45A3-98C7-080EE464DC1A}"/>
    <cellStyle name="Normal 116" xfId="6366" xr:uid="{00000000-0005-0000-0000-00001A020000}"/>
    <cellStyle name="Normal 1160" xfId="8092" xr:uid="{CFB4EA56-BC75-4A26-8085-D8817E39FA60}"/>
    <cellStyle name="Normal 1161" xfId="8093" xr:uid="{EBB18FB2-A37D-4EED-9784-15BA41DEE3E5}"/>
    <cellStyle name="Normal 1162" xfId="8094" xr:uid="{B6C08595-47EB-415E-8481-89EDAD09D8C9}"/>
    <cellStyle name="Normal 1163" xfId="8113" xr:uid="{A6E04347-C9F3-41B0-9228-D738399BB707}"/>
    <cellStyle name="Normal 1164" xfId="8095" xr:uid="{5D2A7D6F-262D-4AF9-88A1-17AF1FA24EA6}"/>
    <cellStyle name="Normal 1165" xfId="8096" xr:uid="{75C260BA-34EA-4EC9-A4F2-B4DDED6E0C62}"/>
    <cellStyle name="Normal 1166" xfId="8097" xr:uid="{7DABDB2C-C532-4300-A008-92867FCE10D4}"/>
    <cellStyle name="Normal 1167" xfId="8098" xr:uid="{91958276-EADC-452F-A24A-4591E44F99C7}"/>
    <cellStyle name="Normal 1168" xfId="8099" xr:uid="{2A064658-BC30-4229-9A56-E97B0931E8CE}"/>
    <cellStyle name="Normal 1169" xfId="8100" xr:uid="{F19AC1F5-ECE5-4DD5-A2AA-E7758A28FA3F}"/>
    <cellStyle name="Normal 117" xfId="6367" xr:uid="{00000000-0005-0000-0000-00001B020000}"/>
    <cellStyle name="Normal 1170" xfId="8101" xr:uid="{12880BAF-77CA-4DE8-BFC1-EBCB2A3DB16E}"/>
    <cellStyle name="Normal 1171" xfId="8102" xr:uid="{D28DEDD6-40C7-4953-AD65-AF3AE4F15D38}"/>
    <cellStyle name="Normal 1172" xfId="8103" xr:uid="{8030BD21-1117-4BC9-8C48-38851AD2DCA4}"/>
    <cellStyle name="Normal 1173" xfId="8104" xr:uid="{BB9ADE25-0A4A-4902-9309-CBC4661FED34}"/>
    <cellStyle name="Normal 1174" xfId="8105" xr:uid="{43518B7A-8D72-4182-BD5B-B87ED1DC1488}"/>
    <cellStyle name="Normal 1175" xfId="8106" xr:uid="{F4084EA3-7079-4855-B110-D44B96A16A55}"/>
    <cellStyle name="Normal 1176" xfId="8107" xr:uid="{942F213B-B862-45C0-9F23-C3A3759A96FA}"/>
    <cellStyle name="Normal 1177" xfId="8108" xr:uid="{A146860C-7D95-4FC2-8028-0723E4DF373C}"/>
    <cellStyle name="Normal 1178" xfId="8109" xr:uid="{C80DB66A-FAC9-46FE-8C23-7794B6F4EB9D}"/>
    <cellStyle name="Normal 1179" xfId="8116" xr:uid="{7C53D9DF-6630-4AFA-8D41-35036A78718C}"/>
    <cellStyle name="Normal 118" xfId="6368" xr:uid="{00000000-0005-0000-0000-00001C020000}"/>
    <cellStyle name="Normal 1180" xfId="8118" xr:uid="{9550D8B9-A479-48E5-9CF7-4772985A15F9}"/>
    <cellStyle name="Normal 1181" xfId="8119" xr:uid="{1472BEF8-613F-410A-9731-C08DF358F459}"/>
    <cellStyle name="Normal 1182" xfId="8120" xr:uid="{F3C36F5A-99D2-47A6-BFCC-11892576EC73}"/>
    <cellStyle name="Normal 1183" xfId="8121" xr:uid="{B86A17BA-E31A-4013-8B8A-E24F99B0A8E6}"/>
    <cellStyle name="Normal 1184" xfId="8126" xr:uid="{DB1B5CEB-552E-4D27-8DE7-6443B4853C5E}"/>
    <cellStyle name="Normal 1185" xfId="8122" xr:uid="{1ECA8718-5592-44A4-B371-F810B44C0354}"/>
    <cellStyle name="Normal 1186" xfId="8127" xr:uid="{007B3527-ED37-4A83-AEAE-E82C380FEE6A}"/>
    <cellStyle name="Normal 1187" xfId="8123" xr:uid="{A46B8C05-63A5-40B2-B143-4EF1FAE74919}"/>
    <cellStyle name="Normal 1188" xfId="8128" xr:uid="{E900DD9A-7413-4D18-ACD5-3C5F9728F8B3}"/>
    <cellStyle name="Normal 1189" xfId="8124" xr:uid="{F390AFAA-7FBD-496A-AB12-2CE382A2EC75}"/>
    <cellStyle name="Normal 119" xfId="6369" xr:uid="{00000000-0005-0000-0000-00001D020000}"/>
    <cellStyle name="Normal 1190" xfId="8129" xr:uid="{FC392124-B1F9-4AD7-AB9E-E8CF960B9699}"/>
    <cellStyle name="Normal 1191" xfId="8125" xr:uid="{DA371887-63F3-4E15-8E19-06F6B50B2304}"/>
    <cellStyle name="Normal 1192" xfId="8130" xr:uid="{18513F52-5031-40CE-95FF-170F82CAD695}"/>
    <cellStyle name="Normal 1193" xfId="8131" xr:uid="{08F28993-88FE-4074-9D22-6CAF9B7CAEC4}"/>
    <cellStyle name="Normal 1194" xfId="8133" xr:uid="{EC738605-E809-41D9-AFE0-558185D22611}"/>
    <cellStyle name="Normal 1195" xfId="8134" xr:uid="{C216AC99-FB3B-4F55-9CA5-FA69DC45E160}"/>
    <cellStyle name="Normal 1196" xfId="8136" xr:uid="{A15A40EB-44A2-4F8C-A7B8-2ABE2A2A0549}"/>
    <cellStyle name="Normal 1197" xfId="8135" xr:uid="{B64686E5-D18D-4458-BD2C-3BB33F0D0EB3}"/>
    <cellStyle name="Normal 1198" xfId="8138" xr:uid="{3A9579D0-A2A8-4F08-9094-083164C7E0D1}"/>
    <cellStyle name="Normal 1199" xfId="8137" xr:uid="{ED59599D-0DC8-4261-95FE-BC0FD82F6C5D}"/>
    <cellStyle name="Normal 12" xfId="6370" xr:uid="{00000000-0005-0000-0000-00001E020000}"/>
    <cellStyle name="Normal 12 2" xfId="6371" xr:uid="{00000000-0005-0000-0000-00001F020000}"/>
    <cellStyle name="Normal 120" xfId="6372" xr:uid="{00000000-0005-0000-0000-000020020000}"/>
    <cellStyle name="Normal 1200" xfId="8140" xr:uid="{7F5C677E-8EE7-42BC-8577-0676C5B16B84}"/>
    <cellStyle name="Normal 1201" xfId="8139" xr:uid="{1FD1D664-F571-4A54-9EC1-21B966B17C3A}"/>
    <cellStyle name="Normal 1202" xfId="8141" xr:uid="{27AEF577-A86D-4D7A-94E1-CB9030B31022}"/>
    <cellStyle name="Normal 1203" xfId="8142" xr:uid="{C9846EAB-765A-40DB-9E85-551B15235B60}"/>
    <cellStyle name="Normal 1204" xfId="8143" xr:uid="{FFB88A72-6D4C-46C6-9719-C1C5EF8DC04F}"/>
    <cellStyle name="Normal 1205" xfId="8145" xr:uid="{40C9916F-1A3C-4DEF-9D9E-DED3A7A3BFFD}"/>
    <cellStyle name="Normal 1206" xfId="8146" xr:uid="{FD6AE71B-78E8-4053-857E-AA8587D117DD}"/>
    <cellStyle name="Normal 1207" xfId="8147" xr:uid="{CF6A6D85-94EC-4702-8036-2F88E4AACC09}"/>
    <cellStyle name="Normal 1208" xfId="8148" xr:uid="{1272D6B3-E8EA-4AAF-88BB-A9602393075A}"/>
    <cellStyle name="Normal 1209" xfId="8149" xr:uid="{913E34DC-7478-417B-BEB0-A98ADEE416A9}"/>
    <cellStyle name="Normal 121" xfId="6373" xr:uid="{00000000-0005-0000-0000-000021020000}"/>
    <cellStyle name="Normal 1210" xfId="8150" xr:uid="{2F91235C-DDDB-4485-93DA-492594D50A9E}"/>
    <cellStyle name="Normal 1211" xfId="8151" xr:uid="{F87F22D6-42EC-46BD-A196-33D23E255DEC}"/>
    <cellStyle name="Normal 1212" xfId="8152" xr:uid="{8CE65692-E9F1-448C-BBAB-FCD6DFFAD16E}"/>
    <cellStyle name="Normal 1213" xfId="8154" xr:uid="{9FB9DBB0-AD1E-4F59-B784-60696F98FCA0}"/>
    <cellStyle name="Normal 1214" xfId="8155" xr:uid="{36017CA9-F4BF-4413-98B5-41E95EB65233}"/>
    <cellStyle name="Normal 1215" xfId="8157" xr:uid="{5F495BEA-4FF2-44D6-A444-F96DF681BE51}"/>
    <cellStyle name="Normal 1216" xfId="8158" xr:uid="{D3788698-EAD6-469D-A280-6BEE5949BF71}"/>
    <cellStyle name="Normal 1217" xfId="8160" xr:uid="{8D2000E2-6432-404A-B736-BC3AC64FA1DF}"/>
    <cellStyle name="Normal 1218" xfId="8159" xr:uid="{62C96089-9CBC-4DDC-9CCB-3570FE3DD77B}"/>
    <cellStyle name="Normal 1219" xfId="8161" xr:uid="{F38B8933-71B8-46CB-84DA-62BC5615B4FA}"/>
    <cellStyle name="Normal 122" xfId="6374" xr:uid="{00000000-0005-0000-0000-000022020000}"/>
    <cellStyle name="Normal 1220" xfId="8162" xr:uid="{7BC35E9D-904C-43C1-9031-476D866E0D4F}"/>
    <cellStyle name="Normal 1221" xfId="8163" xr:uid="{C3CDEA71-D78C-4380-916A-A2A02B93AA0A}"/>
    <cellStyle name="Normal 1222" xfId="8164" xr:uid="{3FC6C83A-6ED5-461F-98A6-32E2DD86AD91}"/>
    <cellStyle name="Normal 1223" xfId="8168" xr:uid="{7DE214DA-0C73-4194-B570-3F527E4D2393}"/>
    <cellStyle name="Normal 1224" xfId="8169" xr:uid="{E442B435-13A7-4A56-906D-8568635189D9}"/>
    <cellStyle name="Normal 1225" xfId="8170" xr:uid="{6D5E70BB-E4E1-4605-9F30-838A06B293BC}"/>
    <cellStyle name="Normal 1226" xfId="8166" xr:uid="{81A30DF4-6026-4691-875E-FA91316FE418}"/>
    <cellStyle name="Normal 1227" xfId="8171" xr:uid="{2FA31269-94DD-4F46-BD48-553356D18EBE}"/>
    <cellStyle name="Normal 1228" xfId="8172" xr:uid="{53C3D885-75A3-4555-9720-DACD92F37263}"/>
    <cellStyle name="Normal 1229" xfId="8173" xr:uid="{7B2D32CB-FF03-4E4D-AA05-5343F866FBFB}"/>
    <cellStyle name="Normal 123" xfId="6375" xr:uid="{00000000-0005-0000-0000-000023020000}"/>
    <cellStyle name="Normal 1230" xfId="8174" xr:uid="{A35E80F8-61FD-4DA9-B1A2-891F53F48DBB}"/>
    <cellStyle name="Normal 1231" xfId="8175" xr:uid="{CE29A97F-3716-42E7-9947-BF46D268116E}"/>
    <cellStyle name="Normal 1232" xfId="8167" xr:uid="{AFB75A33-B074-4EDB-8E62-29A0084E1393}"/>
    <cellStyle name="Normal 1233" xfId="8176" xr:uid="{58A22C8B-CAA4-4934-8054-2E0ACDA7BF81}"/>
    <cellStyle name="Normal 1234" xfId="8177" xr:uid="{072793CB-B515-4AA0-A119-5657C6B9DCD4}"/>
    <cellStyle name="Normal 1235" xfId="8178" xr:uid="{578C804F-8B31-4375-A58E-5BC04784DD1A}"/>
    <cellStyle name="Normal 1236" xfId="8180" xr:uid="{4C4D0B15-6570-4586-B508-36ABAE7CE59E}"/>
    <cellStyle name="Normal 1237" xfId="8182" xr:uid="{1D64B3FB-7A39-4E6D-8091-EBDCDD05ACE5}"/>
    <cellStyle name="Normal 1238" xfId="8187" xr:uid="{60ADB345-4128-490E-8601-71348B5E99D1}"/>
    <cellStyle name="Normal 1239" xfId="8179" xr:uid="{FBFA0E27-8BCD-4491-B989-727A8864CE37}"/>
    <cellStyle name="Normal 124" xfId="6376" xr:uid="{00000000-0005-0000-0000-000024020000}"/>
    <cellStyle name="Normal 1240" xfId="8186" xr:uid="{3FE8C516-BEBB-4F87-A17D-49CA8AC39103}"/>
    <cellStyle name="Normal 1241" xfId="8183" xr:uid="{794028B1-B4AB-4A88-AA4E-BA46FDF9BA71}"/>
    <cellStyle name="Normal 1242" xfId="8185" xr:uid="{4B0DEF68-BAC7-47FE-946F-0AFB2CFF89B2}"/>
    <cellStyle name="Normal 1243" xfId="8191" xr:uid="{C4B6D494-E21C-4BA3-87C0-A1B164C3DA33}"/>
    <cellStyle name="Normal 1244" xfId="8188" xr:uid="{5D66E9D7-EB19-423A-A102-D815888AA477}"/>
    <cellStyle name="Normal 1245" xfId="8190" xr:uid="{46129358-9B2A-425F-96FD-B517597E4784}"/>
    <cellStyle name="Normal 1246" xfId="8192" xr:uid="{B4A548F8-5F14-4B53-BB7C-3EB2AFAA9131}"/>
    <cellStyle name="Normal 1247" xfId="8193" xr:uid="{72FB8365-52C1-439D-8E60-D9EC2259C7E2}"/>
    <cellStyle name="Normal 1248" xfId="8194" xr:uid="{9F2595D2-76A9-4BC1-9B9E-C2A91C96DACF}"/>
    <cellStyle name="Normal 1249" xfId="8195" xr:uid="{BA100F4A-A966-41A0-BCEF-F1443E36982F}"/>
    <cellStyle name="Normal 125" xfId="6377" xr:uid="{00000000-0005-0000-0000-000025020000}"/>
    <cellStyle name="Normal 1250" xfId="8196" xr:uid="{38E13A36-2A13-49EB-9E85-E04A49198D71}"/>
    <cellStyle name="Normal 1251" xfId="8184" xr:uid="{49BD8979-F5F1-4D0C-9206-2F4002FB59BB}"/>
    <cellStyle name="Normal 1252" xfId="8197" xr:uid="{E16561FF-3645-40AB-BA1D-5C3B4532A866}"/>
    <cellStyle name="Normal 1253" xfId="8198" xr:uid="{090BC9E0-D7EE-44B0-9E11-DF478CE13A82}"/>
    <cellStyle name="Normal 1254" xfId="8199" xr:uid="{36D33B6E-467C-44C2-BC9D-C50A6766BC53}"/>
    <cellStyle name="Normal 1255" xfId="8200" xr:uid="{0A4E72FA-6AFE-4AAC-8138-543CADED49AB}"/>
    <cellStyle name="Normal 1256" xfId="8201" xr:uid="{7CC98B32-6F24-4309-A0D8-78A9C55B4C61}"/>
    <cellStyle name="Normal 1257" xfId="8202" xr:uid="{B393C00F-00E8-4BB9-A6D1-7CE70CC7C0F9}"/>
    <cellStyle name="Normal 1258" xfId="8203" xr:uid="{6AD8616B-C320-4C69-B9A2-E624F37CC8ED}"/>
    <cellStyle name="Normal 1259" xfId="8204" xr:uid="{8A4BDC36-C7E3-4243-866B-8FC4AEF89790}"/>
    <cellStyle name="Normal 126" xfId="6378" xr:uid="{00000000-0005-0000-0000-000026020000}"/>
    <cellStyle name="Normal 126 2" xfId="6379" xr:uid="{00000000-0005-0000-0000-000027020000}"/>
    <cellStyle name="Normal 126 3" xfId="6380" xr:uid="{00000000-0005-0000-0000-000028020000}"/>
    <cellStyle name="Normal 1260" xfId="8189" xr:uid="{ED9867FF-6F47-4055-A0DD-65D4C6B535FE}"/>
    <cellStyle name="Normal 1261" xfId="8206" xr:uid="{C6DB2441-C8FF-488F-8B1D-8FB85205CBD8}"/>
    <cellStyle name="Normal 1262" xfId="8207" xr:uid="{9020E97F-5375-4AE6-A354-93ED4302D9C5}"/>
    <cellStyle name="Normal 1263" xfId="8205" xr:uid="{35C49694-904F-41C3-875F-A887E9E63096}"/>
    <cellStyle name="Normal 1264" xfId="8208" xr:uid="{E8444025-7446-46E4-8282-DBD916483632}"/>
    <cellStyle name="Normal 1265" xfId="8209" xr:uid="{93DF338C-7CCD-4A3D-8884-3329129EFE0F}"/>
    <cellStyle name="Normal 1266" xfId="8210" xr:uid="{C8B1F6CC-7FFB-4063-83CD-9471796A0D79}"/>
    <cellStyle name="Normal 1267" xfId="8211" xr:uid="{93C902C2-20AF-4C35-90F8-0C1D4B78AE49}"/>
    <cellStyle name="Normal 1268" xfId="8213" xr:uid="{20C0A949-22C1-4C43-BBE3-A6707E52C163}"/>
    <cellStyle name="Normal 1269" xfId="8214" xr:uid="{1E6B075A-464B-4C2F-AD4A-75E6C6014D0A}"/>
    <cellStyle name="Normal 127" xfId="6381" xr:uid="{00000000-0005-0000-0000-000029020000}"/>
    <cellStyle name="Normal 127 2" xfId="6382" xr:uid="{00000000-0005-0000-0000-00002A020000}"/>
    <cellStyle name="Normal 127 3" xfId="6383" xr:uid="{00000000-0005-0000-0000-00002B020000}"/>
    <cellStyle name="Normal 1270" xfId="8216" xr:uid="{41DDFD77-FD6D-4FB5-8582-97C7312772FE}"/>
    <cellStyle name="Normal 1271" xfId="8217" xr:uid="{ECEA7620-CF42-4BBD-A2A9-FF0D574C6990}"/>
    <cellStyle name="Normal 1272" xfId="8220" xr:uid="{B170B028-D66B-409B-A892-01ACA6DC7387}"/>
    <cellStyle name="Normal 1273" xfId="8221" xr:uid="{9914AAB5-2DED-43D7-9F6F-9CB83801F730}"/>
    <cellStyle name="Normal 1274" xfId="8222" xr:uid="{1F84BEFA-1569-4644-A65D-C0AA6E1A3A06}"/>
    <cellStyle name="Normal 1275" xfId="8223" xr:uid="{05F5E158-714A-4B75-A10B-19D0C2704151}"/>
    <cellStyle name="Normal 1276" xfId="8224" xr:uid="{8B72D977-9B41-4B76-B737-BBBE9D49E8BD}"/>
    <cellStyle name="Normal 1277" xfId="8225" xr:uid="{EAD3BCD2-1528-4C9F-8969-C138EADA5EB7}"/>
    <cellStyle name="Normal 1278" xfId="8219" xr:uid="{50E338D4-E5AD-4E4C-876A-87553E2BB814}"/>
    <cellStyle name="Normal 1279" xfId="8218" xr:uid="{ECA58FFC-8347-4C06-9DB0-681073C01A63}"/>
    <cellStyle name="Normal 128" xfId="6384" xr:uid="{00000000-0005-0000-0000-00002C020000}"/>
    <cellStyle name="Normal 1280" xfId="8227" xr:uid="{4B2EB1A3-A654-447C-A113-AD4D22407834}"/>
    <cellStyle name="Normal 1281" xfId="8226" xr:uid="{CFD0117C-F25C-425C-A59F-C8A93D66433F}"/>
    <cellStyle name="Normal 1282" xfId="8228" xr:uid="{73280404-CB38-4671-B2E9-6BF52F18C5F5}"/>
    <cellStyle name="Normal 1283" xfId="8229" xr:uid="{07B835F0-1EA0-492B-9907-F8EFA0F7A1C8}"/>
    <cellStyle name="Normal 1284" xfId="8230" xr:uid="{04D5CDE5-810B-4734-B8E3-237BA2E35C3B}"/>
    <cellStyle name="Normal 1285" xfId="8231" xr:uid="{45B0BC7B-01EF-4A3C-AFD9-B967D8EF62C0}"/>
    <cellStyle name="Normal 1286" xfId="8232" xr:uid="{6DC0F250-2585-4722-A804-95283704AAED}"/>
    <cellStyle name="Normal 1287" xfId="8234" xr:uid="{8A2ED202-9970-47F7-989D-936FFD91EA8C}"/>
    <cellStyle name="Normal 1288" xfId="8236" xr:uid="{4B7E471C-7F64-42C1-B751-7681582F5D33}"/>
    <cellStyle name="Normal 1289" xfId="8237" xr:uid="{94C6CE06-7F15-4AF5-93AF-5BBE303B6C5C}"/>
    <cellStyle name="Normal 129" xfId="6385" xr:uid="{00000000-0005-0000-0000-00002D020000}"/>
    <cellStyle name="Normal 1290" xfId="8238" xr:uid="{DF2D839A-8E64-41F3-A9CC-68580FF4C3B9}"/>
    <cellStyle name="Normal 1291" xfId="8239" xr:uid="{39E25A1D-5DBA-46D0-90B3-481E65FCEA40}"/>
    <cellStyle name="Normal 1292" xfId="8240" xr:uid="{B11C56FE-F6F2-4354-8503-553D8EB107CD}"/>
    <cellStyle name="Normal 1293" xfId="8241" xr:uid="{76E9B0D5-8ED0-455F-819D-7980CABC6226}"/>
    <cellStyle name="Normal 1294" xfId="8242" xr:uid="{045E2C12-A326-480C-A0B3-A54D9BE0BD36}"/>
    <cellStyle name="Normal 1295" xfId="8243" xr:uid="{6FB61D5D-CAA2-4F6E-866C-BDA2D03D1429}"/>
    <cellStyle name="Normal 1296" xfId="8245" xr:uid="{FC0E4E26-17AF-45D9-B7B2-D590D6F7EE58}"/>
    <cellStyle name="Normal 1297" xfId="8246" xr:uid="{18729EE7-EFA0-476F-8F29-7A63273E4935}"/>
    <cellStyle name="Normal 1298" xfId="8248" xr:uid="{74BA8B2E-3937-47D4-A168-77D706B7AB11}"/>
    <cellStyle name="Normal 1299" xfId="8247" xr:uid="{20D7D372-9551-4834-ABBC-AE157530D4D6}"/>
    <cellStyle name="Normal 13" xfId="6386" xr:uid="{00000000-0005-0000-0000-00002E020000}"/>
    <cellStyle name="Normal 13 2" xfId="6387" xr:uid="{00000000-0005-0000-0000-00002F020000}"/>
    <cellStyle name="Normal 130" xfId="6388" xr:uid="{00000000-0005-0000-0000-000030020000}"/>
    <cellStyle name="Normal 1300" xfId="8251" xr:uid="{83723C26-8DED-4887-A8EC-231A57D798B5}"/>
    <cellStyle name="Normal 1301" xfId="8249" xr:uid="{8B51428C-40CD-4988-A5E6-9279D04A00A2}"/>
    <cellStyle name="Normal 1302" xfId="8252" xr:uid="{7724C0FE-D730-4BFB-B870-8635341E306A}"/>
    <cellStyle name="Normal 1303" xfId="8250" xr:uid="{C382A8A9-B87F-4353-BA08-49D1E9BB5375}"/>
    <cellStyle name="Normal 1304" xfId="8255" xr:uid="{8FECD5F1-4B59-48EC-B96B-F8B1CA4B207C}"/>
    <cellStyle name="Normal 1305" xfId="8257" xr:uid="{A1473129-FB0F-4F2A-B28D-ABE2EA3682E8}"/>
    <cellStyle name="Normal 1306" xfId="8256" xr:uid="{887655E6-D765-4EC8-86A7-B87D8EEB3E31}"/>
    <cellStyle name="Normal 1307" xfId="8253" xr:uid="{193E9418-10D0-406D-A7C5-27A7593EA55B}"/>
    <cellStyle name="Normal 1308" xfId="8254" xr:uid="{D8C94C3A-9421-43EC-A469-9CC8D1E1F66A}"/>
    <cellStyle name="Normal 1309" xfId="8269" xr:uid="{BE28D4BA-43BA-4BB3-9A50-7CC37C2DFC1E}"/>
    <cellStyle name="Normal 131" xfId="6389" xr:uid="{00000000-0005-0000-0000-000031020000}"/>
    <cellStyle name="Normal 1310" xfId="8270" xr:uid="{3D5E24A9-D903-442D-B3E4-179945014360}"/>
    <cellStyle name="Normal 1311" xfId="8272" xr:uid="{824839B6-88C2-4A9E-B29A-CD1B903D7BD8}"/>
    <cellStyle name="Normal 1312" xfId="8279" xr:uid="{BF524B58-9246-4AD2-823E-D1163FA51295}"/>
    <cellStyle name="Normal 1313" xfId="8280" xr:uid="{1B2BD541-7DF8-4537-AA91-D849DDAF28DC}"/>
    <cellStyle name="Normal 1314" xfId="8281" xr:uid="{5BB09A91-8C8D-4C0F-882C-B8AE7DDF25CE}"/>
    <cellStyle name="Normal 1315" xfId="8282" xr:uid="{C0A4DD44-910F-4E33-9250-47A099B61162}"/>
    <cellStyle name="Normal 1316" xfId="109" xr:uid="{00000000-0005-0000-0000-000029020000}"/>
    <cellStyle name="Normal 132" xfId="6390" xr:uid="{00000000-0005-0000-0000-000032020000}"/>
    <cellStyle name="Normal 133" xfId="6391" xr:uid="{00000000-0005-0000-0000-000033020000}"/>
    <cellStyle name="Normal 134" xfId="6392" xr:uid="{00000000-0005-0000-0000-000034020000}"/>
    <cellStyle name="Normal 135" xfId="6393" xr:uid="{00000000-0005-0000-0000-000035020000}"/>
    <cellStyle name="Normal 136" xfId="6394" xr:uid="{00000000-0005-0000-0000-000036020000}"/>
    <cellStyle name="Normal 137" xfId="6395" xr:uid="{00000000-0005-0000-0000-000037020000}"/>
    <cellStyle name="Normal 138" xfId="6396" xr:uid="{00000000-0005-0000-0000-000038020000}"/>
    <cellStyle name="Normal 139" xfId="6397" xr:uid="{00000000-0005-0000-0000-000039020000}"/>
    <cellStyle name="Normal 14" xfId="6398" xr:uid="{00000000-0005-0000-0000-00003A020000}"/>
    <cellStyle name="Normal 14 10" xfId="6399" xr:uid="{00000000-0005-0000-0000-00003B020000}"/>
    <cellStyle name="Normal 14 11" xfId="6400" xr:uid="{00000000-0005-0000-0000-00003C020000}"/>
    <cellStyle name="Normal 14 12" xfId="6401" xr:uid="{00000000-0005-0000-0000-00003D020000}"/>
    <cellStyle name="Normal 14 13" xfId="6402" xr:uid="{00000000-0005-0000-0000-00003E020000}"/>
    <cellStyle name="Normal 14 14" xfId="6403" xr:uid="{00000000-0005-0000-0000-00003F020000}"/>
    <cellStyle name="Normal 14 2" xfId="6404" xr:uid="{00000000-0005-0000-0000-000040020000}"/>
    <cellStyle name="Normal 14 3" xfId="6405" xr:uid="{00000000-0005-0000-0000-000041020000}"/>
    <cellStyle name="Normal 14 4" xfId="6406" xr:uid="{00000000-0005-0000-0000-000042020000}"/>
    <cellStyle name="Normal 14 5" xfId="6407" xr:uid="{00000000-0005-0000-0000-000043020000}"/>
    <cellStyle name="Normal 14 6" xfId="6408" xr:uid="{00000000-0005-0000-0000-000044020000}"/>
    <cellStyle name="Normal 14 7" xfId="6409" xr:uid="{00000000-0005-0000-0000-000045020000}"/>
    <cellStyle name="Normal 14 8" xfId="6410" xr:uid="{00000000-0005-0000-0000-000046020000}"/>
    <cellStyle name="Normal 14 9" xfId="6411" xr:uid="{00000000-0005-0000-0000-000047020000}"/>
    <cellStyle name="Normal 140" xfId="6412" xr:uid="{00000000-0005-0000-0000-000048020000}"/>
    <cellStyle name="Normal 141" xfId="6413" xr:uid="{00000000-0005-0000-0000-000049020000}"/>
    <cellStyle name="Normal 142" xfId="6414" xr:uid="{00000000-0005-0000-0000-00004A020000}"/>
    <cellStyle name="Normal 143" xfId="6415" xr:uid="{00000000-0005-0000-0000-00004B020000}"/>
    <cellStyle name="Normal 144" xfId="6416" xr:uid="{00000000-0005-0000-0000-00004C020000}"/>
    <cellStyle name="Normal 1442" xfId="8266" xr:uid="{D14A3662-9AB3-4D36-833E-3C5E810B39BE}"/>
    <cellStyle name="Normal 145" xfId="6417" xr:uid="{00000000-0005-0000-0000-00004D020000}"/>
    <cellStyle name="Normal 146" xfId="6418" xr:uid="{00000000-0005-0000-0000-00004E020000}"/>
    <cellStyle name="Normal 147" xfId="6419" xr:uid="{00000000-0005-0000-0000-00004F020000}"/>
    <cellStyle name="Normal 148" xfId="6420" xr:uid="{00000000-0005-0000-0000-000050020000}"/>
    <cellStyle name="Normal 149" xfId="6421" xr:uid="{00000000-0005-0000-0000-000051020000}"/>
    <cellStyle name="Normal 15" xfId="6422" xr:uid="{00000000-0005-0000-0000-000052020000}"/>
    <cellStyle name="Normal 15 10" xfId="6423" xr:uid="{00000000-0005-0000-0000-000053020000}"/>
    <cellStyle name="Normal 15 11" xfId="6424" xr:uid="{00000000-0005-0000-0000-000054020000}"/>
    <cellStyle name="Normal 15 12" xfId="6425" xr:uid="{00000000-0005-0000-0000-000055020000}"/>
    <cellStyle name="Normal 15 2" xfId="6426" xr:uid="{00000000-0005-0000-0000-000056020000}"/>
    <cellStyle name="Normal 15 3" xfId="6427" xr:uid="{00000000-0005-0000-0000-000057020000}"/>
    <cellStyle name="Normal 15 4" xfId="6428" xr:uid="{00000000-0005-0000-0000-000058020000}"/>
    <cellStyle name="Normal 15 5" xfId="6429" xr:uid="{00000000-0005-0000-0000-000059020000}"/>
    <cellStyle name="Normal 15 6" xfId="6430" xr:uid="{00000000-0005-0000-0000-00005A020000}"/>
    <cellStyle name="Normal 15 7" xfId="6431" xr:uid="{00000000-0005-0000-0000-00005B020000}"/>
    <cellStyle name="Normal 15 8" xfId="6432" xr:uid="{00000000-0005-0000-0000-00005C020000}"/>
    <cellStyle name="Normal 15 9" xfId="6433" xr:uid="{00000000-0005-0000-0000-00005D020000}"/>
    <cellStyle name="Normal 150" xfId="6434" xr:uid="{00000000-0005-0000-0000-00005E020000}"/>
    <cellStyle name="Normal 151" xfId="6435" xr:uid="{00000000-0005-0000-0000-00005F020000}"/>
    <cellStyle name="Normal 152" xfId="6436" xr:uid="{00000000-0005-0000-0000-000060020000}"/>
    <cellStyle name="Normal 153" xfId="6437" xr:uid="{00000000-0005-0000-0000-000061020000}"/>
    <cellStyle name="Normal 154" xfId="6438" xr:uid="{00000000-0005-0000-0000-000062020000}"/>
    <cellStyle name="Normal 155" xfId="6439" xr:uid="{00000000-0005-0000-0000-000063020000}"/>
    <cellStyle name="Normal 156" xfId="6440" xr:uid="{00000000-0005-0000-0000-000064020000}"/>
    <cellStyle name="Normal 156 2" xfId="6441" xr:uid="{00000000-0005-0000-0000-000065020000}"/>
    <cellStyle name="Normal 156 2 2" xfId="6442" xr:uid="{00000000-0005-0000-0000-000066020000}"/>
    <cellStyle name="Normal 156 2 3" xfId="6443" xr:uid="{00000000-0005-0000-0000-000067020000}"/>
    <cellStyle name="Normal 156 2 4" xfId="6444" xr:uid="{00000000-0005-0000-0000-000068020000}"/>
    <cellStyle name="Normal 156 3" xfId="6445" xr:uid="{00000000-0005-0000-0000-000069020000}"/>
    <cellStyle name="Normal 156 4" xfId="6446" xr:uid="{00000000-0005-0000-0000-00006A020000}"/>
    <cellStyle name="Normal 156 5" xfId="6447" xr:uid="{00000000-0005-0000-0000-00006B020000}"/>
    <cellStyle name="Normal 156 6" xfId="6448" xr:uid="{00000000-0005-0000-0000-00006C020000}"/>
    <cellStyle name="Normal 157" xfId="6449" xr:uid="{00000000-0005-0000-0000-00006D020000}"/>
    <cellStyle name="Normal 157 2" xfId="6450" xr:uid="{00000000-0005-0000-0000-00006E020000}"/>
    <cellStyle name="Normal 157 3" xfId="6451" xr:uid="{00000000-0005-0000-0000-00006F020000}"/>
    <cellStyle name="Normal 157 4" xfId="6452" xr:uid="{00000000-0005-0000-0000-000070020000}"/>
    <cellStyle name="Normal 158" xfId="6453" xr:uid="{00000000-0005-0000-0000-000071020000}"/>
    <cellStyle name="Normal 159" xfId="6454" xr:uid="{00000000-0005-0000-0000-000072020000}"/>
    <cellStyle name="Normal 16" xfId="6455" xr:uid="{00000000-0005-0000-0000-000073020000}"/>
    <cellStyle name="Normal 16 2" xfId="6456" xr:uid="{00000000-0005-0000-0000-000074020000}"/>
    <cellStyle name="Normal 160" xfId="6457" xr:uid="{00000000-0005-0000-0000-000075020000}"/>
    <cellStyle name="Normal 161" xfId="6458" xr:uid="{00000000-0005-0000-0000-000076020000}"/>
    <cellStyle name="Normal 162" xfId="6459" xr:uid="{00000000-0005-0000-0000-000077020000}"/>
    <cellStyle name="Normal 163" xfId="6460" xr:uid="{00000000-0005-0000-0000-000078020000}"/>
    <cellStyle name="Normal 164" xfId="6461" xr:uid="{00000000-0005-0000-0000-000079020000}"/>
    <cellStyle name="Normal 165" xfId="6462" xr:uid="{00000000-0005-0000-0000-00007A020000}"/>
    <cellStyle name="Normal 166" xfId="6463" xr:uid="{00000000-0005-0000-0000-00007B020000}"/>
    <cellStyle name="Normal 167" xfId="6464" xr:uid="{00000000-0005-0000-0000-00007C020000}"/>
    <cellStyle name="Normal 168" xfId="6927" xr:uid="{00000000-0005-0000-0000-00007D020000}"/>
    <cellStyle name="Normal 169" xfId="6928" xr:uid="{00000000-0005-0000-0000-00007E020000}"/>
    <cellStyle name="Normal 169 10" xfId="7570" xr:uid="{00000000-0005-0000-0000-00007F020000}"/>
    <cellStyle name="Normal 169 11" xfId="7590" xr:uid="{00000000-0005-0000-0000-000080020000}"/>
    <cellStyle name="Normal 169 12" xfId="7701" xr:uid="{6EF1CAE1-7238-403C-B7B2-70A3792964E6}"/>
    <cellStyle name="Normal 169 13" xfId="7755" xr:uid="{24F4F32E-87E9-4EF3-9BF7-4C9F063FE6F3}"/>
    <cellStyle name="Normal 169 14" xfId="7789" xr:uid="{BACAC5EE-F361-4356-ACAB-5256E7EE00F3}"/>
    <cellStyle name="Normal 169 15" xfId="7817" xr:uid="{904ACAFE-F733-456F-AC3D-7367081DFD0E}"/>
    <cellStyle name="Normal 169 16" xfId="7866" xr:uid="{51105444-A1F1-4642-A472-8D6A1E11FC36}"/>
    <cellStyle name="Normal 169 17" xfId="7917" xr:uid="{E197E22C-A789-450E-A03E-FC98F8D50214}"/>
    <cellStyle name="Normal 169 18" xfId="7940" xr:uid="{C30F6899-02D7-4E5D-AE9B-0FCF3D9855DD}"/>
    <cellStyle name="Normal 169 19" xfId="7944" xr:uid="{45C00232-B958-44B6-B20E-FB2AFBEAB691}"/>
    <cellStyle name="Normal 169 2" xfId="7055" xr:uid="{00000000-0005-0000-0000-000081020000}"/>
    <cellStyle name="Normal 169 20" xfId="8114" xr:uid="{D296268F-5AC5-41E0-9666-B58141DD674B}"/>
    <cellStyle name="Normal 169 21" xfId="8258" xr:uid="{B91D8DF4-6094-4374-AA0E-857CAB7A0F8D}"/>
    <cellStyle name="Normal 169 3" xfId="7082" xr:uid="{00000000-0005-0000-0000-000082020000}"/>
    <cellStyle name="Normal 169 4" xfId="7109" xr:uid="{00000000-0005-0000-0000-000083020000}"/>
    <cellStyle name="Normal 169 5" xfId="7309" xr:uid="{00000000-0005-0000-0000-000084020000}"/>
    <cellStyle name="Normal 169 6" xfId="7342" xr:uid="{00000000-0005-0000-0000-000085020000}"/>
    <cellStyle name="Normal 169 7" xfId="7381" xr:uid="{00000000-0005-0000-0000-000086020000}"/>
    <cellStyle name="Normal 169 8" xfId="7431" xr:uid="{00000000-0005-0000-0000-000087020000}"/>
    <cellStyle name="Normal 169 9" xfId="7515" xr:uid="{00000000-0005-0000-0000-000088020000}"/>
    <cellStyle name="Normal 17" xfId="6465" xr:uid="{00000000-0005-0000-0000-000089020000}"/>
    <cellStyle name="Normal 17 2" xfId="6466" xr:uid="{00000000-0005-0000-0000-00008A020000}"/>
    <cellStyle name="Normal 170" xfId="6932" xr:uid="{00000000-0005-0000-0000-00008B020000}"/>
    <cellStyle name="Normal 171" xfId="121" xr:uid="{00000000-0005-0000-0000-00008C020000}"/>
    <cellStyle name="Normal 171 2 2" xfId="7979" xr:uid="{093BF62D-AC46-42D3-ABF4-EB227C4B05EC}"/>
    <cellStyle name="Normal 171 3 2" xfId="7980" xr:uid="{1D3C8B14-EA09-4708-8034-5921D1820714}"/>
    <cellStyle name="Normal 172" xfId="6933" xr:uid="{00000000-0005-0000-0000-00008D020000}"/>
    <cellStyle name="Normal 172 2" xfId="8273" xr:uid="{358FEF10-B92E-491D-9AA8-BA85B2DA7659}"/>
    <cellStyle name="Normal 173" xfId="118" xr:uid="{00000000-0005-0000-0000-00008E020000}"/>
    <cellStyle name="Normal 174" xfId="120" xr:uid="{00000000-0005-0000-0000-00008F020000}"/>
    <cellStyle name="Normal 175" xfId="6935" xr:uid="{00000000-0005-0000-0000-000090020000}"/>
    <cellStyle name="Normal 176" xfId="6934" xr:uid="{00000000-0005-0000-0000-000091020000}"/>
    <cellStyle name="Normal 177" xfId="6936" xr:uid="{00000000-0005-0000-0000-000092020000}"/>
    <cellStyle name="Normal 178" xfId="6938" xr:uid="{00000000-0005-0000-0000-000093020000}"/>
    <cellStyle name="Normal 179" xfId="6939" xr:uid="{00000000-0005-0000-0000-000094020000}"/>
    <cellStyle name="Normal 18" xfId="6467" xr:uid="{00000000-0005-0000-0000-000095020000}"/>
    <cellStyle name="Normal 18 2" xfId="6468" xr:uid="{00000000-0005-0000-0000-000096020000}"/>
    <cellStyle name="Normal 180" xfId="6941" xr:uid="{00000000-0005-0000-0000-000097020000}"/>
    <cellStyle name="Normal 181" xfId="6942" xr:uid="{00000000-0005-0000-0000-000098020000}"/>
    <cellStyle name="Normal 181 2" xfId="8277" xr:uid="{9C222B58-AB90-4FDE-A1F4-91FD161EA0C8}"/>
    <cellStyle name="Normal 182" xfId="6943" xr:uid="{00000000-0005-0000-0000-000099020000}"/>
    <cellStyle name="Normal 183" xfId="6944" xr:uid="{00000000-0005-0000-0000-00009A020000}"/>
    <cellStyle name="Normal 184" xfId="6945" xr:uid="{00000000-0005-0000-0000-00009B020000}"/>
    <cellStyle name="Normal 185" xfId="6940" xr:uid="{00000000-0005-0000-0000-00009C020000}"/>
    <cellStyle name="Normal 186" xfId="6946" xr:uid="{00000000-0005-0000-0000-00009D020000}"/>
    <cellStyle name="Normal 187" xfId="6947" xr:uid="{00000000-0005-0000-0000-00009E020000}"/>
    <cellStyle name="Normal 188" xfId="6949" xr:uid="{00000000-0005-0000-0000-00009F020000}"/>
    <cellStyle name="Normal 189" xfId="6950" xr:uid="{00000000-0005-0000-0000-0000A0020000}"/>
    <cellStyle name="Normal 19" xfId="6469" xr:uid="{00000000-0005-0000-0000-0000A1020000}"/>
    <cellStyle name="Normal 19 2" xfId="6470" xr:uid="{00000000-0005-0000-0000-0000A2020000}"/>
    <cellStyle name="Normal 190" xfId="6951" xr:uid="{00000000-0005-0000-0000-0000A3020000}"/>
    <cellStyle name="Normal 191" xfId="6952" xr:uid="{00000000-0005-0000-0000-0000A4020000}"/>
    <cellStyle name="Normal 192" xfId="6955" xr:uid="{00000000-0005-0000-0000-0000A5020000}"/>
    <cellStyle name="Normal 193" xfId="6954" xr:uid="{00000000-0005-0000-0000-0000A6020000}"/>
    <cellStyle name="Normal 194" xfId="6957" xr:uid="{00000000-0005-0000-0000-0000A7020000}"/>
    <cellStyle name="Normal 195" xfId="6958" xr:uid="{00000000-0005-0000-0000-0000A8020000}"/>
    <cellStyle name="Normal 196" xfId="6956" xr:uid="{00000000-0005-0000-0000-0000A9020000}"/>
    <cellStyle name="Normal 197" xfId="6959" xr:uid="{00000000-0005-0000-0000-0000AA020000}"/>
    <cellStyle name="Normal 198" xfId="6960" xr:uid="{00000000-0005-0000-0000-0000AB020000}"/>
    <cellStyle name="Normal 199" xfId="6963" xr:uid="{00000000-0005-0000-0000-0000AC020000}"/>
    <cellStyle name="Normal 2" xfId="47" xr:uid="{00000000-0005-0000-0000-00002A000000}"/>
    <cellStyle name="Normal 2 10" xfId="48" xr:uid="{00000000-0005-0000-0000-00002B000000}"/>
    <cellStyle name="Normal 2 10 2" xfId="6473" xr:uid="{00000000-0005-0000-0000-0000AF020000}"/>
    <cellStyle name="Normal 2 10 3" xfId="6472" xr:uid="{00000000-0005-0000-0000-0000B0020000}"/>
    <cellStyle name="Normal 2 10 4" xfId="7357" xr:uid="{00000000-0005-0000-0000-0000B1020000}"/>
    <cellStyle name="Normal 2 10 5" xfId="7873" xr:uid="{52D6DF7A-308A-49B5-9481-4BC3337F05A9}"/>
    <cellStyle name="Normal 2 11" xfId="49" xr:uid="{00000000-0005-0000-0000-00002C000000}"/>
    <cellStyle name="Normal 2 11 2" xfId="6474" xr:uid="{00000000-0005-0000-0000-0000B2020000}"/>
    <cellStyle name="Normal 2 12" xfId="50" xr:uid="{00000000-0005-0000-0000-00002D000000}"/>
    <cellStyle name="Normal 2 12 2" xfId="6475" xr:uid="{00000000-0005-0000-0000-0000B3020000}"/>
    <cellStyle name="Normal 2 13" xfId="51" xr:uid="{00000000-0005-0000-0000-00002E000000}"/>
    <cellStyle name="Normal 2 13 2" xfId="6476" xr:uid="{00000000-0005-0000-0000-0000B4020000}"/>
    <cellStyle name="Normal 2 14" xfId="52" xr:uid="{00000000-0005-0000-0000-00002F000000}"/>
    <cellStyle name="Normal 2 14 2" xfId="6477" xr:uid="{00000000-0005-0000-0000-0000B5020000}"/>
    <cellStyle name="Normal 2 15" xfId="6478" xr:uid="{00000000-0005-0000-0000-0000B6020000}"/>
    <cellStyle name="Normal 2 15 2" xfId="112" xr:uid="{00000000-0005-0000-0000-0000B7020000}"/>
    <cellStyle name="Normal 2 15 2 2" xfId="6480" xr:uid="{00000000-0005-0000-0000-0000B8020000}"/>
    <cellStyle name="Normal 2 15 2 3" xfId="6479" xr:uid="{00000000-0005-0000-0000-0000B9020000}"/>
    <cellStyle name="Normal 2 15 2 4" xfId="7356" xr:uid="{00000000-0005-0000-0000-0000BA020000}"/>
    <cellStyle name="Normal 2 15 2 5" xfId="7872" xr:uid="{3A0006B1-DFF6-41B2-B5C3-0F0CF8CB060A}"/>
    <cellStyle name="Normal 2 16" xfId="6481" xr:uid="{00000000-0005-0000-0000-0000BB020000}"/>
    <cellStyle name="Normal 2 17" xfId="6482" xr:uid="{00000000-0005-0000-0000-0000BC020000}"/>
    <cellStyle name="Normal 2 18" xfId="6483" xr:uid="{00000000-0005-0000-0000-0000BD020000}"/>
    <cellStyle name="Normal 2 19" xfId="108" xr:uid="{8DF1BF81-165D-45A7-8322-CAAE237582BC}"/>
    <cellStyle name="Normal 2 2" xfId="53" xr:uid="{00000000-0005-0000-0000-000030000000}"/>
    <cellStyle name="Normal 2 2 10" xfId="6485" xr:uid="{00000000-0005-0000-0000-0000C0020000}"/>
    <cellStyle name="Normal 2 2 11" xfId="6486" xr:uid="{00000000-0005-0000-0000-0000C1020000}"/>
    <cellStyle name="Normal 2 2 12" xfId="6487" xr:uid="{00000000-0005-0000-0000-0000C2020000}"/>
    <cellStyle name="Normal 2 2 13" xfId="6930" xr:uid="{00000000-0005-0000-0000-0000C3020000}"/>
    <cellStyle name="Normal 2 2 14" xfId="6484" xr:uid="{00000000-0005-0000-0000-0000BF020000}"/>
    <cellStyle name="Normal 2 2 2" xfId="54" xr:uid="{00000000-0005-0000-0000-000031000000}"/>
    <cellStyle name="Normal 2 2 2 2" xfId="6489" xr:uid="{00000000-0005-0000-0000-0000C5020000}"/>
    <cellStyle name="Normal 2 2 2 3" xfId="6490" xr:uid="{00000000-0005-0000-0000-0000C6020000}"/>
    <cellStyle name="Normal 2 2 2 4" xfId="6491" xr:uid="{00000000-0005-0000-0000-0000C7020000}"/>
    <cellStyle name="Normal 2 2 2 5" xfId="6492" xr:uid="{00000000-0005-0000-0000-0000C8020000}"/>
    <cellStyle name="Normal 2 2 2 6" xfId="6493" xr:uid="{00000000-0005-0000-0000-0000C9020000}"/>
    <cellStyle name="Normal 2 2 2 7" xfId="6488" xr:uid="{00000000-0005-0000-0000-0000C4020000}"/>
    <cellStyle name="Normal 2 2 3" xfId="55" xr:uid="{00000000-0005-0000-0000-000032000000}"/>
    <cellStyle name="Normal 2 2 3 2" xfId="6495" xr:uid="{00000000-0005-0000-0000-0000CB020000}"/>
    <cellStyle name="Normal 2 2 3 3" xfId="6496" xr:uid="{00000000-0005-0000-0000-0000CC020000}"/>
    <cellStyle name="Normal 2 2 3 4" xfId="6494" xr:uid="{00000000-0005-0000-0000-0000CA020000}"/>
    <cellStyle name="Normal 2 2 4" xfId="56" xr:uid="{00000000-0005-0000-0000-000033000000}"/>
    <cellStyle name="Normal 2 2 4 2" xfId="6498" xr:uid="{00000000-0005-0000-0000-0000CE020000}"/>
    <cellStyle name="Normal 2 2 4 3" xfId="6499" xr:uid="{00000000-0005-0000-0000-0000CF020000}"/>
    <cellStyle name="Normal 2 2 4 4" xfId="6497" xr:uid="{00000000-0005-0000-0000-0000CD020000}"/>
    <cellStyle name="Normal 2 2 5" xfId="57" xr:uid="{00000000-0005-0000-0000-000034000000}"/>
    <cellStyle name="Normal 2 2 5 2" xfId="6501" xr:uid="{00000000-0005-0000-0000-0000D1020000}"/>
    <cellStyle name="Normal 2 2 5 3" xfId="6502" xr:uid="{00000000-0005-0000-0000-0000D2020000}"/>
    <cellStyle name="Normal 2 2 5 4" xfId="6500" xr:uid="{00000000-0005-0000-0000-0000D0020000}"/>
    <cellStyle name="Normal 2 2 6" xfId="58" xr:uid="{00000000-0005-0000-0000-000035000000}"/>
    <cellStyle name="Normal 2 2 6 2" xfId="6503" xr:uid="{00000000-0005-0000-0000-0000D3020000}"/>
    <cellStyle name="Normal 2 2 7" xfId="59" xr:uid="{00000000-0005-0000-0000-000036000000}"/>
    <cellStyle name="Normal 2 2 7 2" xfId="6504" xr:uid="{00000000-0005-0000-0000-0000D4020000}"/>
    <cellStyle name="Normal 2 2 8" xfId="60" xr:uid="{00000000-0005-0000-0000-000037000000}"/>
    <cellStyle name="Normal 2 2 8 2" xfId="6505" xr:uid="{00000000-0005-0000-0000-0000D5020000}"/>
    <cellStyle name="Normal 2 2 9" xfId="61" xr:uid="{00000000-0005-0000-0000-000038000000}"/>
    <cellStyle name="Normal 2 2 9 2" xfId="6506" xr:uid="{00000000-0005-0000-0000-0000D6020000}"/>
    <cellStyle name="Normal 2 2_2 - Shop Drawing Log310108" xfId="62" xr:uid="{00000000-0005-0000-0000-000039000000}"/>
    <cellStyle name="Normal 2 20" xfId="6471" xr:uid="{00000000-0005-0000-0000-0000D8020000}"/>
    <cellStyle name="Normal 2 21" xfId="115" xr:uid="{00000000-0005-0000-0000-0000D9020000}"/>
    <cellStyle name="Normal 2 22" xfId="7358" xr:uid="{00000000-0005-0000-0000-0000DA020000}"/>
    <cellStyle name="Normal 2 23" xfId="7365" xr:uid="{00000000-0005-0000-0000-0000DB020000}"/>
    <cellStyle name="Normal 2 24" xfId="7367" xr:uid="{00000000-0005-0000-0000-0000DC020000}"/>
    <cellStyle name="Normal 2 25" xfId="7366" xr:uid="{00000000-0005-0000-0000-0000DD020000}"/>
    <cellStyle name="Normal 2 26" xfId="7874" xr:uid="{B8894EED-C34A-44F8-A123-1937C8591F9B}"/>
    <cellStyle name="Normal 2 27" xfId="7879" xr:uid="{4558B4F3-CA85-442B-993D-F4AF87491784}"/>
    <cellStyle name="Normal 2 28" xfId="111" xr:uid="{00000000-0005-0000-0000-0000AD020000}"/>
    <cellStyle name="Normal 2 3" xfId="63" xr:uid="{00000000-0005-0000-0000-00003A000000}"/>
    <cellStyle name="Normal 2 3 10" xfId="6507" xr:uid="{00000000-0005-0000-0000-0000DE020000}"/>
    <cellStyle name="Normal 2 3 2" xfId="64" xr:uid="{00000000-0005-0000-0000-00003B000000}"/>
    <cellStyle name="Normal 2 3 2 2" xfId="6509" xr:uid="{00000000-0005-0000-0000-0000E0020000}"/>
    <cellStyle name="Normal 2 3 2 3" xfId="6510" xr:uid="{00000000-0005-0000-0000-0000E1020000}"/>
    <cellStyle name="Normal 2 3 2 4" xfId="6511" xr:uid="{00000000-0005-0000-0000-0000E2020000}"/>
    <cellStyle name="Normal 2 3 2 5" xfId="6508" xr:uid="{00000000-0005-0000-0000-0000DF020000}"/>
    <cellStyle name="Normal 2 3 3" xfId="65" xr:uid="{00000000-0005-0000-0000-00003C000000}"/>
    <cellStyle name="Normal 2 3 3 2" xfId="6513" xr:uid="{00000000-0005-0000-0000-0000E4020000}"/>
    <cellStyle name="Normal 2 3 3 3" xfId="6514" xr:uid="{00000000-0005-0000-0000-0000E5020000}"/>
    <cellStyle name="Normal 2 3 3 4" xfId="6512" xr:uid="{00000000-0005-0000-0000-0000E3020000}"/>
    <cellStyle name="Normal 2 3 4" xfId="66" xr:uid="{00000000-0005-0000-0000-00003D000000}"/>
    <cellStyle name="Normal 2 3 4 2" xfId="6516" xr:uid="{00000000-0005-0000-0000-0000E7020000}"/>
    <cellStyle name="Normal 2 3 4 3" xfId="6517" xr:uid="{00000000-0005-0000-0000-0000E8020000}"/>
    <cellStyle name="Normal 2 3 4 4" xfId="6515" xr:uid="{00000000-0005-0000-0000-0000E6020000}"/>
    <cellStyle name="Normal 2 3 5" xfId="67" xr:uid="{00000000-0005-0000-0000-00003E000000}"/>
    <cellStyle name="Normal 2 3 5 2" xfId="6518" xr:uid="{00000000-0005-0000-0000-0000E9020000}"/>
    <cellStyle name="Normal 2 3 6" xfId="68" xr:uid="{00000000-0005-0000-0000-00003F000000}"/>
    <cellStyle name="Normal 2 3 6 2" xfId="6519" xr:uid="{00000000-0005-0000-0000-0000EA020000}"/>
    <cellStyle name="Normal 2 3 7" xfId="69" xr:uid="{00000000-0005-0000-0000-000040000000}"/>
    <cellStyle name="Normal 2 3 7 2" xfId="6520" xr:uid="{00000000-0005-0000-0000-0000EB020000}"/>
    <cellStyle name="Normal 2 3 8" xfId="6521" xr:uid="{00000000-0005-0000-0000-0000EC020000}"/>
    <cellStyle name="Normal 2 3 9" xfId="6522" xr:uid="{00000000-0005-0000-0000-0000ED020000}"/>
    <cellStyle name="Normal 2 3_ABU DHABI INTERNATIONAL AIRPORT (MIDFIELD TERMINAL COMPLEX)" xfId="6523" xr:uid="{00000000-0005-0000-0000-0000EE020000}"/>
    <cellStyle name="Normal 2 4" xfId="70" xr:uid="{00000000-0005-0000-0000-000041000000}"/>
    <cellStyle name="Normal 2 4 10" xfId="6525" xr:uid="{00000000-0005-0000-0000-0000F0020000}"/>
    <cellStyle name="Normal 2 4 11" xfId="6526" xr:uid="{00000000-0005-0000-0000-0000F1020000}"/>
    <cellStyle name="Normal 2 4 12" xfId="6527" xr:uid="{00000000-0005-0000-0000-0000F2020000}"/>
    <cellStyle name="Normal 2 4 13" xfId="6524" xr:uid="{00000000-0005-0000-0000-0000EF020000}"/>
    <cellStyle name="Normal 2 4 2" xfId="71" xr:uid="{00000000-0005-0000-0000-000042000000}"/>
    <cellStyle name="Normal 2 4 2 2" xfId="6529" xr:uid="{00000000-0005-0000-0000-0000F4020000}"/>
    <cellStyle name="Normal 2 4 2 3" xfId="6530" xr:uid="{00000000-0005-0000-0000-0000F5020000}"/>
    <cellStyle name="Normal 2 4 2 4" xfId="6528" xr:uid="{00000000-0005-0000-0000-0000F3020000}"/>
    <cellStyle name="Normal 2 4 3" xfId="72" xr:uid="{00000000-0005-0000-0000-000043000000}"/>
    <cellStyle name="Normal 2 4 3 2" xfId="6531" xr:uid="{00000000-0005-0000-0000-0000F6020000}"/>
    <cellStyle name="Normal 2 4 4" xfId="73" xr:uid="{00000000-0005-0000-0000-000044000000}"/>
    <cellStyle name="Normal 2 4 4 2" xfId="6532" xr:uid="{00000000-0005-0000-0000-0000F7020000}"/>
    <cellStyle name="Normal 2 4 5" xfId="74" xr:uid="{00000000-0005-0000-0000-000045000000}"/>
    <cellStyle name="Normal 2 4 5 2" xfId="6533" xr:uid="{00000000-0005-0000-0000-0000F8020000}"/>
    <cellStyle name="Normal 2 4 6" xfId="75" xr:uid="{00000000-0005-0000-0000-000046000000}"/>
    <cellStyle name="Normal 2 4 6 2" xfId="6534" xr:uid="{00000000-0005-0000-0000-0000F9020000}"/>
    <cellStyle name="Normal 2 4 7" xfId="76" xr:uid="{00000000-0005-0000-0000-000047000000}"/>
    <cellStyle name="Normal 2 4 7 2" xfId="6535" xr:uid="{00000000-0005-0000-0000-0000FA020000}"/>
    <cellStyle name="Normal 2 4 8" xfId="6536" xr:uid="{00000000-0005-0000-0000-0000FB020000}"/>
    <cellStyle name="Normal 2 4 9" xfId="6537" xr:uid="{00000000-0005-0000-0000-0000FC020000}"/>
    <cellStyle name="Normal 2 4_ABU DHABI INTERNATIONAL AIRPORT (MIDFIELD TERMINAL COMPLEX)" xfId="6538" xr:uid="{00000000-0005-0000-0000-0000FD020000}"/>
    <cellStyle name="Normal 2 49" xfId="8265" xr:uid="{F0E76EC0-89B7-4842-94AE-634F23DFF52B}"/>
    <cellStyle name="Normal 2 5" xfId="77" xr:uid="{00000000-0005-0000-0000-000048000000}"/>
    <cellStyle name="Normal 2 5 2" xfId="78" xr:uid="{00000000-0005-0000-0000-000049000000}"/>
    <cellStyle name="Normal 2 5 2 2" xfId="6540" xr:uid="{00000000-0005-0000-0000-0000FF020000}"/>
    <cellStyle name="Normal 2 5 3" xfId="79" xr:uid="{00000000-0005-0000-0000-00004A000000}"/>
    <cellStyle name="Normal 2 5 3 2" xfId="6541" xr:uid="{00000000-0005-0000-0000-000000030000}"/>
    <cellStyle name="Normal 2 5 4" xfId="80" xr:uid="{00000000-0005-0000-0000-00004B000000}"/>
    <cellStyle name="Normal 2 5 4 2" xfId="6542" xr:uid="{00000000-0005-0000-0000-000001030000}"/>
    <cellStyle name="Normal 2 5 5" xfId="81" xr:uid="{00000000-0005-0000-0000-00004C000000}"/>
    <cellStyle name="Normal 2 5 5 2" xfId="6543" xr:uid="{00000000-0005-0000-0000-000002030000}"/>
    <cellStyle name="Normal 2 5 6" xfId="6544" xr:uid="{00000000-0005-0000-0000-000003030000}"/>
    <cellStyle name="Normal 2 5 7" xfId="6545" xr:uid="{00000000-0005-0000-0000-000004030000}"/>
    <cellStyle name="Normal 2 5 8" xfId="6539" xr:uid="{00000000-0005-0000-0000-0000FE020000}"/>
    <cellStyle name="Normal 2 5_ABU DHABI INTERNATIONAL AIRPORT (MIDFIELD TERMINAL COMPLEX)" xfId="6546" xr:uid="{00000000-0005-0000-0000-000005030000}"/>
    <cellStyle name="Normal 2 6" xfId="82" xr:uid="{00000000-0005-0000-0000-00004D000000}"/>
    <cellStyle name="Normal 2 6 2" xfId="6547" xr:uid="{00000000-0005-0000-0000-000006030000}"/>
    <cellStyle name="Normal 2 7" xfId="83" xr:uid="{00000000-0005-0000-0000-00004E000000}"/>
    <cellStyle name="Normal 2 7 2" xfId="6548" xr:uid="{00000000-0005-0000-0000-000007030000}"/>
    <cellStyle name="Normal 2 8" xfId="84" xr:uid="{00000000-0005-0000-0000-00004F000000}"/>
    <cellStyle name="Normal 2 8 2" xfId="6549" xr:uid="{00000000-0005-0000-0000-000008030000}"/>
    <cellStyle name="Normal 2 9" xfId="85" xr:uid="{00000000-0005-0000-0000-000050000000}"/>
    <cellStyle name="Normal 2 9 2" xfId="6550" xr:uid="{00000000-0005-0000-0000-000009030000}"/>
    <cellStyle name="Normal 2_ABU DHABI INTERNATIONAL AIRPORT (MIDFIELD TERMINAL COMPLEX)" xfId="6551" xr:uid="{00000000-0005-0000-0000-00000A030000}"/>
    <cellStyle name="Normal 20" xfId="6552" xr:uid="{00000000-0005-0000-0000-00000B030000}"/>
    <cellStyle name="Normal 20 2" xfId="6553" xr:uid="{00000000-0005-0000-0000-00000C030000}"/>
    <cellStyle name="Normal 200" xfId="6961" xr:uid="{00000000-0005-0000-0000-00000D030000}"/>
    <cellStyle name="Normal 201" xfId="6964" xr:uid="{00000000-0005-0000-0000-00000E030000}"/>
    <cellStyle name="Normal 202" xfId="6965" xr:uid="{00000000-0005-0000-0000-00000F030000}"/>
    <cellStyle name="Normal 203" xfId="6966" xr:uid="{00000000-0005-0000-0000-000010030000}"/>
    <cellStyle name="Normal 204" xfId="6962" xr:uid="{00000000-0005-0000-0000-000011030000}"/>
    <cellStyle name="Normal 205" xfId="6967" xr:uid="{00000000-0005-0000-0000-000012030000}"/>
    <cellStyle name="Normal 206" xfId="6968" xr:uid="{00000000-0005-0000-0000-000013030000}"/>
    <cellStyle name="Normal 207" xfId="6971" xr:uid="{00000000-0005-0000-0000-000014030000}"/>
    <cellStyle name="Normal 208" xfId="6970" xr:uid="{00000000-0005-0000-0000-000015030000}"/>
    <cellStyle name="Normal 209" xfId="6972" xr:uid="{00000000-0005-0000-0000-000016030000}"/>
    <cellStyle name="Normal 21" xfId="6554" xr:uid="{00000000-0005-0000-0000-000017030000}"/>
    <cellStyle name="Normal 21 2" xfId="6555" xr:uid="{00000000-0005-0000-0000-000018030000}"/>
    <cellStyle name="Normal 210" xfId="6973" xr:uid="{00000000-0005-0000-0000-000019030000}"/>
    <cellStyle name="Normal 211" xfId="6976" xr:uid="{00000000-0005-0000-0000-00001A030000}"/>
    <cellStyle name="Normal 212" xfId="6978" xr:uid="{00000000-0005-0000-0000-00001B030000}"/>
    <cellStyle name="Normal 213" xfId="6979" xr:uid="{00000000-0005-0000-0000-00001C030000}"/>
    <cellStyle name="Normal 214" xfId="6977" xr:uid="{00000000-0005-0000-0000-00001D030000}"/>
    <cellStyle name="Normal 215" xfId="6980" xr:uid="{00000000-0005-0000-0000-00001E030000}"/>
    <cellStyle name="Normal 216" xfId="6975" xr:uid="{00000000-0005-0000-0000-00001F030000}"/>
    <cellStyle name="Normal 217" xfId="6981" xr:uid="{00000000-0005-0000-0000-000020030000}"/>
    <cellStyle name="Normal 218" xfId="6982" xr:uid="{00000000-0005-0000-0000-000021030000}"/>
    <cellStyle name="Normal 219" xfId="6985" xr:uid="{00000000-0005-0000-0000-000022030000}"/>
    <cellStyle name="Normal 22" xfId="113" xr:uid="{00000000-0005-0000-0000-000023030000}"/>
    <cellStyle name="Normal 22 2" xfId="6557" xr:uid="{00000000-0005-0000-0000-000024030000}"/>
    <cellStyle name="Normal 22 2 2" xfId="6558" xr:uid="{00000000-0005-0000-0000-000025030000}"/>
    <cellStyle name="Normal 22 3" xfId="6556" xr:uid="{00000000-0005-0000-0000-000026030000}"/>
    <cellStyle name="Normal 22 4" xfId="7361" xr:uid="{00000000-0005-0000-0000-000027030000}"/>
    <cellStyle name="Normal 220" xfId="6986" xr:uid="{00000000-0005-0000-0000-000028030000}"/>
    <cellStyle name="Normal 221" xfId="114" xr:uid="{00000000-0005-0000-0000-000029030000}"/>
    <cellStyle name="Normal 222" xfId="6987" xr:uid="{00000000-0005-0000-0000-00002A030000}"/>
    <cellStyle name="Normal 223" xfId="6988" xr:uid="{00000000-0005-0000-0000-00002B030000}"/>
    <cellStyle name="Normal 224" xfId="6989" xr:uid="{00000000-0005-0000-0000-00002C030000}"/>
    <cellStyle name="Normal 225" xfId="6984" xr:uid="{00000000-0005-0000-0000-00002D030000}"/>
    <cellStyle name="Normal 226" xfId="6990" xr:uid="{00000000-0005-0000-0000-00002E030000}"/>
    <cellStyle name="Normal 227" xfId="6991" xr:uid="{00000000-0005-0000-0000-00002F030000}"/>
    <cellStyle name="Normal 228" xfId="6993" xr:uid="{00000000-0005-0000-0000-000030030000}"/>
    <cellStyle name="Normal 229" xfId="6994" xr:uid="{00000000-0005-0000-0000-000031030000}"/>
    <cellStyle name="Normal 23" xfId="6559" xr:uid="{00000000-0005-0000-0000-000032030000}"/>
    <cellStyle name="Normal 230" xfId="6995" xr:uid="{00000000-0005-0000-0000-000033030000}"/>
    <cellStyle name="Normal 231" xfId="6996" xr:uid="{00000000-0005-0000-0000-000034030000}"/>
    <cellStyle name="Normal 232" xfId="6998" xr:uid="{00000000-0005-0000-0000-000035030000}"/>
    <cellStyle name="Normal 233" xfId="6999" xr:uid="{00000000-0005-0000-0000-000036030000}"/>
    <cellStyle name="Normal 234" xfId="7000" xr:uid="{00000000-0005-0000-0000-000037030000}"/>
    <cellStyle name="Normal 235" xfId="7001" xr:uid="{00000000-0005-0000-0000-000038030000}"/>
    <cellStyle name="Normal 236" xfId="7002" xr:uid="{00000000-0005-0000-0000-000039030000}"/>
    <cellStyle name="Normal 237" xfId="7003" xr:uid="{00000000-0005-0000-0000-00003A030000}"/>
    <cellStyle name="Normal 238" xfId="7006" xr:uid="{00000000-0005-0000-0000-00003B030000}"/>
    <cellStyle name="Normal 239" xfId="7007" xr:uid="{00000000-0005-0000-0000-00003C030000}"/>
    <cellStyle name="Normal 24" xfId="6560" xr:uid="{00000000-0005-0000-0000-00003D030000}"/>
    <cellStyle name="Normal 24 2" xfId="6561" xr:uid="{00000000-0005-0000-0000-00003E030000}"/>
    <cellStyle name="Normal 240" xfId="7008" xr:uid="{00000000-0005-0000-0000-00003F030000}"/>
    <cellStyle name="Normal 241" xfId="7004" xr:uid="{00000000-0005-0000-0000-000040030000}"/>
    <cellStyle name="Normal 242" xfId="7009" xr:uid="{00000000-0005-0000-0000-000041030000}"/>
    <cellStyle name="Normal 243" xfId="7010" xr:uid="{00000000-0005-0000-0000-000042030000}"/>
    <cellStyle name="Normal 244" xfId="7011" xr:uid="{00000000-0005-0000-0000-000043030000}"/>
    <cellStyle name="Normal 245" xfId="7005" xr:uid="{00000000-0005-0000-0000-000044030000}"/>
    <cellStyle name="Normal 246" xfId="7012" xr:uid="{00000000-0005-0000-0000-000045030000}"/>
    <cellStyle name="Normal 247" xfId="7013" xr:uid="{00000000-0005-0000-0000-000046030000}"/>
    <cellStyle name="Normal 248" xfId="7015" xr:uid="{00000000-0005-0000-0000-000047030000}"/>
    <cellStyle name="Normal 249" xfId="7014" xr:uid="{00000000-0005-0000-0000-000048030000}"/>
    <cellStyle name="Normal 25" xfId="6562" xr:uid="{00000000-0005-0000-0000-000049030000}"/>
    <cellStyle name="Normal 25 2" xfId="6563" xr:uid="{00000000-0005-0000-0000-00004A030000}"/>
    <cellStyle name="Normal 250" xfId="7016" xr:uid="{00000000-0005-0000-0000-00004B030000}"/>
    <cellStyle name="Normal 251" xfId="7017" xr:uid="{00000000-0005-0000-0000-00004C030000}"/>
    <cellStyle name="Normal 252" xfId="7018" xr:uid="{00000000-0005-0000-0000-00004D030000}"/>
    <cellStyle name="Normal 253" xfId="7019" xr:uid="{00000000-0005-0000-0000-00004E030000}"/>
    <cellStyle name="Normal 254" xfId="7020" xr:uid="{00000000-0005-0000-0000-00004F030000}"/>
    <cellStyle name="Normal 255" xfId="7021" xr:uid="{00000000-0005-0000-0000-000050030000}"/>
    <cellStyle name="Normal 256" xfId="7023" xr:uid="{00000000-0005-0000-0000-000051030000}"/>
    <cellStyle name="Normal 257" xfId="7024" xr:uid="{00000000-0005-0000-0000-000052030000}"/>
    <cellStyle name="Normal 258" xfId="7025" xr:uid="{00000000-0005-0000-0000-000053030000}"/>
    <cellStyle name="Normal 259" xfId="7026" xr:uid="{00000000-0005-0000-0000-000054030000}"/>
    <cellStyle name="Normal 26" xfId="6564" xr:uid="{00000000-0005-0000-0000-000055030000}"/>
    <cellStyle name="Normal 26 2" xfId="6565" xr:uid="{00000000-0005-0000-0000-000056030000}"/>
    <cellStyle name="Normal 260" xfId="7027" xr:uid="{00000000-0005-0000-0000-000057030000}"/>
    <cellStyle name="Normal 261" xfId="7030" xr:uid="{00000000-0005-0000-0000-000058030000}"/>
    <cellStyle name="Normal 262" xfId="7031" xr:uid="{00000000-0005-0000-0000-000059030000}"/>
    <cellStyle name="Normal 263" xfId="7032" xr:uid="{00000000-0005-0000-0000-00005A030000}"/>
    <cellStyle name="Normal 264" xfId="7028" xr:uid="{00000000-0005-0000-0000-00005B030000}"/>
    <cellStyle name="Normal 265" xfId="7033" xr:uid="{00000000-0005-0000-0000-00005C030000}"/>
    <cellStyle name="Normal 266" xfId="7029" xr:uid="{00000000-0005-0000-0000-00005D030000}"/>
    <cellStyle name="Normal 267" xfId="7034" xr:uid="{00000000-0005-0000-0000-00005E030000}"/>
    <cellStyle name="Normal 268" xfId="7035" xr:uid="{00000000-0005-0000-0000-00005F030000}"/>
    <cellStyle name="Normal 269" xfId="7037" xr:uid="{00000000-0005-0000-0000-000060030000}"/>
    <cellStyle name="Normal 27" xfId="6566" xr:uid="{00000000-0005-0000-0000-000061030000}"/>
    <cellStyle name="Normal 27 2" xfId="6567" xr:uid="{00000000-0005-0000-0000-000062030000}"/>
    <cellStyle name="Normal 27 3" xfId="6568" xr:uid="{00000000-0005-0000-0000-000063030000}"/>
    <cellStyle name="Normal 270" xfId="7038" xr:uid="{00000000-0005-0000-0000-000064030000}"/>
    <cellStyle name="Normal 271" xfId="7040" xr:uid="{00000000-0005-0000-0000-000065030000}"/>
    <cellStyle name="Normal 272" xfId="7041" xr:uid="{00000000-0005-0000-0000-000066030000}"/>
    <cellStyle name="Normal 273" xfId="7042" xr:uid="{00000000-0005-0000-0000-000067030000}"/>
    <cellStyle name="Normal 274" xfId="7043" xr:uid="{00000000-0005-0000-0000-000068030000}"/>
    <cellStyle name="Normal 275" xfId="7045" xr:uid="{00000000-0005-0000-0000-000069030000}"/>
    <cellStyle name="Normal 276" xfId="7046" xr:uid="{00000000-0005-0000-0000-00006A030000}"/>
    <cellStyle name="Normal 277" xfId="7047" xr:uid="{00000000-0005-0000-0000-00006B030000}"/>
    <cellStyle name="Normal 278" xfId="7048" xr:uid="{00000000-0005-0000-0000-00006C030000}"/>
    <cellStyle name="Normal 279" xfId="7050" xr:uid="{00000000-0005-0000-0000-00006D030000}"/>
    <cellStyle name="Normal 28" xfId="6569" xr:uid="{00000000-0005-0000-0000-00006E030000}"/>
    <cellStyle name="Normal 28 2" xfId="6570" xr:uid="{00000000-0005-0000-0000-00006F030000}"/>
    <cellStyle name="Normal 28 3" xfId="6571" xr:uid="{00000000-0005-0000-0000-000070030000}"/>
    <cellStyle name="Normal 280" xfId="7051" xr:uid="{00000000-0005-0000-0000-000071030000}"/>
    <cellStyle name="Normal 281" xfId="7049" xr:uid="{00000000-0005-0000-0000-000072030000}"/>
    <cellStyle name="Normal 282" xfId="7052" xr:uid="{00000000-0005-0000-0000-000073030000}"/>
    <cellStyle name="Normal 283" xfId="7054" xr:uid="{00000000-0005-0000-0000-000074030000}"/>
    <cellStyle name="Normal 284" xfId="7057" xr:uid="{00000000-0005-0000-0000-000075030000}"/>
    <cellStyle name="Normal 285" xfId="7059" xr:uid="{00000000-0005-0000-0000-000076030000}"/>
    <cellStyle name="Normal 286" xfId="7060" xr:uid="{00000000-0005-0000-0000-000077030000}"/>
    <cellStyle name="Normal 287" xfId="7061" xr:uid="{00000000-0005-0000-0000-000078030000}"/>
    <cellStyle name="Normal 288" xfId="7062" xr:uid="{00000000-0005-0000-0000-000079030000}"/>
    <cellStyle name="Normal 289" xfId="7063" xr:uid="{00000000-0005-0000-0000-00007A030000}"/>
    <cellStyle name="Normal 29" xfId="6572" xr:uid="{00000000-0005-0000-0000-00007B030000}"/>
    <cellStyle name="Normal 29 2" xfId="6573" xr:uid="{00000000-0005-0000-0000-00007C030000}"/>
    <cellStyle name="Normal 290" xfId="7064" xr:uid="{00000000-0005-0000-0000-00007D030000}"/>
    <cellStyle name="Normal 291" xfId="7065" xr:uid="{00000000-0005-0000-0000-00007E030000}"/>
    <cellStyle name="Normal 292" xfId="7066" xr:uid="{00000000-0005-0000-0000-00007F030000}"/>
    <cellStyle name="Normal 293" xfId="7067" xr:uid="{00000000-0005-0000-0000-000080030000}"/>
    <cellStyle name="Normal 294" xfId="7068" xr:uid="{00000000-0005-0000-0000-000081030000}"/>
    <cellStyle name="Normal 295" xfId="7069" xr:uid="{00000000-0005-0000-0000-000082030000}"/>
    <cellStyle name="Normal 296" xfId="7071" xr:uid="{00000000-0005-0000-0000-000083030000}"/>
    <cellStyle name="Normal 297" xfId="7081" xr:uid="{00000000-0005-0000-0000-000084030000}"/>
    <cellStyle name="Normal 298" xfId="7074" xr:uid="{00000000-0005-0000-0000-000085030000}"/>
    <cellStyle name="Normal 299" xfId="7079" xr:uid="{00000000-0005-0000-0000-000086030000}"/>
    <cellStyle name="Normal 3" xfId="86" xr:uid="{00000000-0005-0000-0000-000051000000}"/>
    <cellStyle name="Normal 3 10" xfId="6576" xr:uid="{00000000-0005-0000-0000-000088030000}"/>
    <cellStyle name="Normal 3 11" xfId="6574" xr:uid="{00000000-0005-0000-0000-000089030000}"/>
    <cellStyle name="Normal 3 12" xfId="7359" xr:uid="{00000000-0005-0000-0000-00008A030000}"/>
    <cellStyle name="Normal 3 13" xfId="7875" xr:uid="{D75844F0-0820-495F-B1FA-98E7FE96E1FB}"/>
    <cellStyle name="Normal 3 2" xfId="87" xr:uid="{00000000-0005-0000-0000-000052000000}"/>
    <cellStyle name="Normal 3 2 2" xfId="6578" xr:uid="{00000000-0005-0000-0000-00008C030000}"/>
    <cellStyle name="Normal 3 2 2 2" xfId="6579" xr:uid="{00000000-0005-0000-0000-00008D030000}"/>
    <cellStyle name="Normal 3 2 2 2 2" xfId="6580" xr:uid="{00000000-0005-0000-0000-00008E030000}"/>
    <cellStyle name="Normal 3 2 2 2 3" xfId="6581" xr:uid="{00000000-0005-0000-0000-00008F030000}"/>
    <cellStyle name="Normal 3 2 2 2 4" xfId="6582" xr:uid="{00000000-0005-0000-0000-000090030000}"/>
    <cellStyle name="Normal 3 2 2 3" xfId="6583" xr:uid="{00000000-0005-0000-0000-000091030000}"/>
    <cellStyle name="Normal 3 2 2 4" xfId="6584" xr:uid="{00000000-0005-0000-0000-000092030000}"/>
    <cellStyle name="Normal 3 2 2 5" xfId="6585" xr:uid="{00000000-0005-0000-0000-000093030000}"/>
    <cellStyle name="Normal 3 2 3" xfId="6586" xr:uid="{00000000-0005-0000-0000-000094030000}"/>
    <cellStyle name="Normal 3 2 4" xfId="6577" xr:uid="{00000000-0005-0000-0000-00008B030000}"/>
    <cellStyle name="Normal 3 21" xfId="8267" xr:uid="{B9247984-28E7-4996-A80A-C965EB0AA6B1}"/>
    <cellStyle name="Normal 3 3" xfId="88" xr:uid="{00000000-0005-0000-0000-000053000000}"/>
    <cellStyle name="Normal 3 3 2" xfId="6588" xr:uid="{00000000-0005-0000-0000-000096030000}"/>
    <cellStyle name="Normal 3 3 3" xfId="6589" xr:uid="{00000000-0005-0000-0000-000097030000}"/>
    <cellStyle name="Normal 3 3 4" xfId="6590" xr:uid="{00000000-0005-0000-0000-000098030000}"/>
    <cellStyle name="Normal 3 3 5" xfId="6587" xr:uid="{00000000-0005-0000-0000-000095030000}"/>
    <cellStyle name="Normal 3 4" xfId="89" xr:uid="{00000000-0005-0000-0000-000054000000}"/>
    <cellStyle name="Normal 3 4 2" xfId="6591" xr:uid="{00000000-0005-0000-0000-000099030000}"/>
    <cellStyle name="Normal 3 5" xfId="90" xr:uid="{00000000-0005-0000-0000-000055000000}"/>
    <cellStyle name="Normal 3 5 2" xfId="6592" xr:uid="{00000000-0005-0000-0000-00009A030000}"/>
    <cellStyle name="Normal 3 6" xfId="91" xr:uid="{00000000-0005-0000-0000-000056000000}"/>
    <cellStyle name="Normal 3 6 2" xfId="6594" xr:uid="{00000000-0005-0000-0000-00009C030000}"/>
    <cellStyle name="Normal 3 6 2 2" xfId="6595" xr:uid="{00000000-0005-0000-0000-00009D030000}"/>
    <cellStyle name="Normal 3 6 2 3" xfId="6596" xr:uid="{00000000-0005-0000-0000-00009E030000}"/>
    <cellStyle name="Normal 3 6 2 3 2" xfId="6597" xr:uid="{00000000-0005-0000-0000-00009F030000}"/>
    <cellStyle name="Normal 3 6 2 4" xfId="6598" xr:uid="{00000000-0005-0000-0000-0000A0030000}"/>
    <cellStyle name="Normal 3 6 3" xfId="6593" xr:uid="{00000000-0005-0000-0000-00009B030000}"/>
    <cellStyle name="Normal 3 7" xfId="92" xr:uid="{00000000-0005-0000-0000-000057000000}"/>
    <cellStyle name="Normal 3 7 2" xfId="6599" xr:uid="{00000000-0005-0000-0000-0000A1030000}"/>
    <cellStyle name="Normal 3 8" xfId="93" xr:uid="{00000000-0005-0000-0000-000058000000}"/>
    <cellStyle name="Normal 3 8 2" xfId="6600" xr:uid="{00000000-0005-0000-0000-0000A2030000}"/>
    <cellStyle name="Normal 3 9" xfId="94" xr:uid="{00000000-0005-0000-0000-000059000000}"/>
    <cellStyle name="Normal 3 9 2" xfId="6601" xr:uid="{00000000-0005-0000-0000-0000A3030000}"/>
    <cellStyle name="Normal 3_09553_masdar CAS Sheet Project 1 Phase A 091215" xfId="6575" xr:uid="{00000000-0005-0000-0000-0000A4030000}"/>
    <cellStyle name="Normal 30" xfId="6602" xr:uid="{00000000-0005-0000-0000-0000A5030000}"/>
    <cellStyle name="Normal 300" xfId="7073" xr:uid="{00000000-0005-0000-0000-0000A6030000}"/>
    <cellStyle name="Normal 301" xfId="7080" xr:uid="{00000000-0005-0000-0000-0000A7030000}"/>
    <cellStyle name="Normal 302" xfId="7077" xr:uid="{00000000-0005-0000-0000-0000A8030000}"/>
    <cellStyle name="Normal 303" xfId="7070" xr:uid="{00000000-0005-0000-0000-0000A9030000}"/>
    <cellStyle name="Normal 304" xfId="7072" xr:uid="{00000000-0005-0000-0000-0000AA030000}"/>
    <cellStyle name="Normal 305" xfId="7084" xr:uid="{00000000-0005-0000-0000-0000AB030000}"/>
    <cellStyle name="Normal 306" xfId="7076" xr:uid="{00000000-0005-0000-0000-0000AC030000}"/>
    <cellStyle name="Normal 307" xfId="7078" xr:uid="{00000000-0005-0000-0000-0000AD030000}"/>
    <cellStyle name="Normal 308" xfId="7075" xr:uid="{00000000-0005-0000-0000-0000AE030000}"/>
    <cellStyle name="Normal 309" xfId="7085" xr:uid="{00000000-0005-0000-0000-0000AF030000}"/>
    <cellStyle name="Normal 31" xfId="6603" xr:uid="{00000000-0005-0000-0000-0000B0030000}"/>
    <cellStyle name="Normal 31 2" xfId="6604" xr:uid="{00000000-0005-0000-0000-0000B1030000}"/>
    <cellStyle name="Normal 310" xfId="7088" xr:uid="{00000000-0005-0000-0000-0000B2030000}"/>
    <cellStyle name="Normal 311" xfId="7087" xr:uid="{00000000-0005-0000-0000-0000B3030000}"/>
    <cellStyle name="Normal 312" xfId="7089" xr:uid="{00000000-0005-0000-0000-0000B4030000}"/>
    <cellStyle name="Normal 313" xfId="7090" xr:uid="{00000000-0005-0000-0000-0000B5030000}"/>
    <cellStyle name="Normal 314" xfId="7092" xr:uid="{00000000-0005-0000-0000-0000B6030000}"/>
    <cellStyle name="Normal 315" xfId="7093" xr:uid="{00000000-0005-0000-0000-0000B7030000}"/>
    <cellStyle name="Normal 316" xfId="7094" xr:uid="{00000000-0005-0000-0000-0000B8030000}"/>
    <cellStyle name="Normal 317" xfId="7095" xr:uid="{00000000-0005-0000-0000-0000B9030000}"/>
    <cellStyle name="Normal 318" xfId="7106" xr:uid="{00000000-0005-0000-0000-0000BA030000}"/>
    <cellStyle name="Normal 319" xfId="7108" xr:uid="{00000000-0005-0000-0000-0000BB030000}"/>
    <cellStyle name="Normal 32" xfId="6605" xr:uid="{00000000-0005-0000-0000-0000BC030000}"/>
    <cellStyle name="Normal 320" xfId="7107" xr:uid="{00000000-0005-0000-0000-0000BD030000}"/>
    <cellStyle name="Normal 321" xfId="7096" xr:uid="{00000000-0005-0000-0000-0000BE030000}"/>
    <cellStyle name="Normal 322" xfId="7097" xr:uid="{00000000-0005-0000-0000-0000BF030000}"/>
    <cellStyle name="Normal 323" xfId="7098" xr:uid="{00000000-0005-0000-0000-0000C0030000}"/>
    <cellStyle name="Normal 324" xfId="7100" xr:uid="{00000000-0005-0000-0000-0000C1030000}"/>
    <cellStyle name="Normal 325" xfId="7101" xr:uid="{00000000-0005-0000-0000-0000C2030000}"/>
    <cellStyle name="Normal 326" xfId="7102" xr:uid="{00000000-0005-0000-0000-0000C3030000}"/>
    <cellStyle name="Normal 327" xfId="7103" xr:uid="{00000000-0005-0000-0000-0000C4030000}"/>
    <cellStyle name="Normal 328" xfId="7104" xr:uid="{00000000-0005-0000-0000-0000C5030000}"/>
    <cellStyle name="Normal 329" xfId="7099" xr:uid="{00000000-0005-0000-0000-0000C6030000}"/>
    <cellStyle name="Normal 33" xfId="6606" xr:uid="{00000000-0005-0000-0000-0000C7030000}"/>
    <cellStyle name="Normal 330" xfId="7105" xr:uid="{00000000-0005-0000-0000-0000C8030000}"/>
    <cellStyle name="Normal 331" xfId="7111" xr:uid="{00000000-0005-0000-0000-0000C9030000}"/>
    <cellStyle name="Normal 332" xfId="7113" xr:uid="{00000000-0005-0000-0000-0000CA030000}"/>
    <cellStyle name="Normal 333" xfId="7114" xr:uid="{00000000-0005-0000-0000-0000CB030000}"/>
    <cellStyle name="Normal 334" xfId="7116" xr:uid="{00000000-0005-0000-0000-0000CC030000}"/>
    <cellStyle name="Normal 335" xfId="7115" xr:uid="{00000000-0005-0000-0000-0000CD030000}"/>
    <cellStyle name="Normal 336" xfId="7117" xr:uid="{00000000-0005-0000-0000-0000CE030000}"/>
    <cellStyle name="Normal 337" xfId="7118" xr:uid="{00000000-0005-0000-0000-0000CF030000}"/>
    <cellStyle name="Normal 338" xfId="7120" xr:uid="{00000000-0005-0000-0000-0000D0030000}"/>
    <cellStyle name="Normal 339" xfId="7121" xr:uid="{00000000-0005-0000-0000-0000D1030000}"/>
    <cellStyle name="Normal 34" xfId="6607" xr:uid="{00000000-0005-0000-0000-0000D2030000}"/>
    <cellStyle name="Normal 340" xfId="7122" xr:uid="{00000000-0005-0000-0000-0000D3030000}"/>
    <cellStyle name="Normal 341" xfId="7119" xr:uid="{00000000-0005-0000-0000-0000D4030000}"/>
    <cellStyle name="Normal 342" xfId="7123" xr:uid="{00000000-0005-0000-0000-0000D5030000}"/>
    <cellStyle name="Normal 343" xfId="7124" xr:uid="{00000000-0005-0000-0000-0000D6030000}"/>
    <cellStyle name="Normal 344" xfId="7125" xr:uid="{00000000-0005-0000-0000-0000D7030000}"/>
    <cellStyle name="Normal 345" xfId="7126" xr:uid="{00000000-0005-0000-0000-0000D8030000}"/>
    <cellStyle name="Normal 346" xfId="7127" xr:uid="{00000000-0005-0000-0000-0000D9030000}"/>
    <cellStyle name="Normal 347" xfId="7128" xr:uid="{00000000-0005-0000-0000-0000DA030000}"/>
    <cellStyle name="Normal 348" xfId="7129" xr:uid="{00000000-0005-0000-0000-0000DB030000}"/>
    <cellStyle name="Normal 349" xfId="7130" xr:uid="{00000000-0005-0000-0000-0000DC030000}"/>
    <cellStyle name="Normal 35" xfId="6608" xr:uid="{00000000-0005-0000-0000-0000DD030000}"/>
    <cellStyle name="Normal 350" xfId="7131" xr:uid="{00000000-0005-0000-0000-0000DE030000}"/>
    <cellStyle name="Normal 351" xfId="7132" xr:uid="{00000000-0005-0000-0000-0000DF030000}"/>
    <cellStyle name="Normal 352" xfId="7134" xr:uid="{00000000-0005-0000-0000-0000E0030000}"/>
    <cellStyle name="Normal 353" xfId="7135" xr:uid="{00000000-0005-0000-0000-0000E1030000}"/>
    <cellStyle name="Normal 354" xfId="7136" xr:uid="{00000000-0005-0000-0000-0000E2030000}"/>
    <cellStyle name="Normal 355" xfId="7137" xr:uid="{00000000-0005-0000-0000-0000E3030000}"/>
    <cellStyle name="Normal 356" xfId="7139" xr:uid="{00000000-0005-0000-0000-0000E4030000}"/>
    <cellStyle name="Normal 357" xfId="7138" xr:uid="{00000000-0005-0000-0000-0000E5030000}"/>
    <cellStyle name="Normal 358" xfId="7141" xr:uid="{00000000-0005-0000-0000-0000E6030000}"/>
    <cellStyle name="Normal 359" xfId="7142" xr:uid="{00000000-0005-0000-0000-0000E7030000}"/>
    <cellStyle name="Normal 36" xfId="6609" xr:uid="{00000000-0005-0000-0000-0000E8030000}"/>
    <cellStyle name="Normal 360" xfId="7143" xr:uid="{00000000-0005-0000-0000-0000E9030000}"/>
    <cellStyle name="Normal 361" xfId="7144" xr:uid="{00000000-0005-0000-0000-0000EA030000}"/>
    <cellStyle name="Normal 362" xfId="7145" xr:uid="{00000000-0005-0000-0000-0000EB030000}"/>
    <cellStyle name="Normal 363" xfId="7140" xr:uid="{00000000-0005-0000-0000-0000EC030000}"/>
    <cellStyle name="Normal 364" xfId="7146" xr:uid="{00000000-0005-0000-0000-0000ED030000}"/>
    <cellStyle name="Normal 365" xfId="7147" xr:uid="{00000000-0005-0000-0000-0000EE030000}"/>
    <cellStyle name="Normal 366" xfId="7148" xr:uid="{00000000-0005-0000-0000-0000EF030000}"/>
    <cellStyle name="Normal 367" xfId="7149" xr:uid="{00000000-0005-0000-0000-0000F0030000}"/>
    <cellStyle name="Normal 368" xfId="7150" xr:uid="{00000000-0005-0000-0000-0000F1030000}"/>
    <cellStyle name="Normal 369" xfId="7151" xr:uid="{00000000-0005-0000-0000-0000F2030000}"/>
    <cellStyle name="Normal 37" xfId="6610" xr:uid="{00000000-0005-0000-0000-0000F3030000}"/>
    <cellStyle name="Normal 370" xfId="7152" xr:uid="{00000000-0005-0000-0000-0000F4030000}"/>
    <cellStyle name="Normal 371" xfId="7153" xr:uid="{00000000-0005-0000-0000-0000F5030000}"/>
    <cellStyle name="Normal 372" xfId="7154" xr:uid="{00000000-0005-0000-0000-0000F6030000}"/>
    <cellStyle name="Normal 373" xfId="7155" xr:uid="{00000000-0005-0000-0000-0000F7030000}"/>
    <cellStyle name="Normal 374" xfId="7156" xr:uid="{00000000-0005-0000-0000-0000F8030000}"/>
    <cellStyle name="Normal 375" xfId="7157" xr:uid="{00000000-0005-0000-0000-0000F9030000}"/>
    <cellStyle name="Normal 376" xfId="7158" xr:uid="{00000000-0005-0000-0000-0000FA030000}"/>
    <cellStyle name="Normal 377" xfId="7159" xr:uid="{00000000-0005-0000-0000-0000FB030000}"/>
    <cellStyle name="Normal 378" xfId="7160" xr:uid="{00000000-0005-0000-0000-0000FC030000}"/>
    <cellStyle name="Normal 379" xfId="7161" xr:uid="{00000000-0005-0000-0000-0000FD030000}"/>
    <cellStyle name="Normal 38" xfId="6611" xr:uid="{00000000-0005-0000-0000-0000FE030000}"/>
    <cellStyle name="Normal 380" xfId="7162" xr:uid="{00000000-0005-0000-0000-0000FF030000}"/>
    <cellStyle name="Normal 381" xfId="7163" xr:uid="{00000000-0005-0000-0000-000000040000}"/>
    <cellStyle name="Normal 382" xfId="7164" xr:uid="{00000000-0005-0000-0000-000001040000}"/>
    <cellStyle name="Normal 383" xfId="7165" xr:uid="{00000000-0005-0000-0000-000002040000}"/>
    <cellStyle name="Normal 384" xfId="7167" xr:uid="{00000000-0005-0000-0000-000003040000}"/>
    <cellStyle name="Normal 385" xfId="7168" xr:uid="{00000000-0005-0000-0000-000004040000}"/>
    <cellStyle name="Normal 386" xfId="7169" xr:uid="{00000000-0005-0000-0000-000005040000}"/>
    <cellStyle name="Normal 387" xfId="7170" xr:uid="{00000000-0005-0000-0000-000006040000}"/>
    <cellStyle name="Normal 388" xfId="7171" xr:uid="{00000000-0005-0000-0000-000007040000}"/>
    <cellStyle name="Normal 389" xfId="7172" xr:uid="{00000000-0005-0000-0000-000008040000}"/>
    <cellStyle name="Normal 39" xfId="6612" xr:uid="{00000000-0005-0000-0000-000009040000}"/>
    <cellStyle name="Normal 390" xfId="7173" xr:uid="{00000000-0005-0000-0000-00000A040000}"/>
    <cellStyle name="Normal 391" xfId="7174" xr:uid="{00000000-0005-0000-0000-00000B040000}"/>
    <cellStyle name="Normal 392" xfId="7177" xr:uid="{00000000-0005-0000-0000-00000C040000}"/>
    <cellStyle name="Normal 393" xfId="7176" xr:uid="{00000000-0005-0000-0000-00000D040000}"/>
    <cellStyle name="Normal 394" xfId="7178" xr:uid="{00000000-0005-0000-0000-00000E040000}"/>
    <cellStyle name="Normal 395" xfId="7179" xr:uid="{00000000-0005-0000-0000-00000F040000}"/>
    <cellStyle name="Normal 396" xfId="7180" xr:uid="{00000000-0005-0000-0000-000010040000}"/>
    <cellStyle name="Normal 397" xfId="7181" xr:uid="{00000000-0005-0000-0000-000011040000}"/>
    <cellStyle name="Normal 398" xfId="7182" xr:uid="{00000000-0005-0000-0000-000012040000}"/>
    <cellStyle name="Normal 399" xfId="7183" xr:uid="{00000000-0005-0000-0000-000013040000}"/>
    <cellStyle name="Normal 4" xfId="95" xr:uid="{00000000-0005-0000-0000-00005A000000}"/>
    <cellStyle name="Normal 4 2" xfId="96" xr:uid="{00000000-0005-0000-0000-00005B000000}"/>
    <cellStyle name="Normal 4 2 2" xfId="6615" xr:uid="{00000000-0005-0000-0000-000016040000}"/>
    <cellStyle name="Normal 4 2 3" xfId="6616" xr:uid="{00000000-0005-0000-0000-000017040000}"/>
    <cellStyle name="Normal 4 2 4" xfId="6617" xr:uid="{00000000-0005-0000-0000-000018040000}"/>
    <cellStyle name="Normal 4 2 5" xfId="6618" xr:uid="{00000000-0005-0000-0000-000019040000}"/>
    <cellStyle name="Normal 4 2 6" xfId="6614" xr:uid="{00000000-0005-0000-0000-000015040000}"/>
    <cellStyle name="Normal 4 3" xfId="97" xr:uid="{00000000-0005-0000-0000-00005C000000}"/>
    <cellStyle name="Normal 4 3 2" xfId="6619" xr:uid="{00000000-0005-0000-0000-00001A040000}"/>
    <cellStyle name="Normal 4 4" xfId="98" xr:uid="{00000000-0005-0000-0000-00005D000000}"/>
    <cellStyle name="Normal 4 4 2" xfId="6620" xr:uid="{00000000-0005-0000-0000-00001B040000}"/>
    <cellStyle name="Normal 4 5" xfId="6621" xr:uid="{00000000-0005-0000-0000-00001C040000}"/>
    <cellStyle name="Normal 4 6" xfId="6613" xr:uid="{00000000-0005-0000-0000-00001D040000}"/>
    <cellStyle name="Normal 4 7" xfId="7810" xr:uid="{EF632301-6C60-4E51-9151-DDAC6C3F18BE}"/>
    <cellStyle name="Normal 4 8" xfId="116" xr:uid="{00000000-0005-0000-0000-000014040000}"/>
    <cellStyle name="Normal 40" xfId="6622" xr:uid="{00000000-0005-0000-0000-00001E040000}"/>
    <cellStyle name="Normal 400" xfId="7184" xr:uid="{00000000-0005-0000-0000-00001F040000}"/>
    <cellStyle name="Normal 401" xfId="7185" xr:uid="{00000000-0005-0000-0000-000020040000}"/>
    <cellStyle name="Normal 402" xfId="7186" xr:uid="{00000000-0005-0000-0000-000021040000}"/>
    <cellStyle name="Normal 403" xfId="7187" xr:uid="{00000000-0005-0000-0000-000022040000}"/>
    <cellStyle name="Normal 404" xfId="7188" xr:uid="{00000000-0005-0000-0000-000023040000}"/>
    <cellStyle name="Normal 405" xfId="7189" xr:uid="{00000000-0005-0000-0000-000024040000}"/>
    <cellStyle name="Normal 406" xfId="7191" xr:uid="{00000000-0005-0000-0000-000025040000}"/>
    <cellStyle name="Normal 407" xfId="7192" xr:uid="{00000000-0005-0000-0000-000026040000}"/>
    <cellStyle name="Normal 408" xfId="7194" xr:uid="{00000000-0005-0000-0000-000027040000}"/>
    <cellStyle name="Normal 409" xfId="7193" xr:uid="{00000000-0005-0000-0000-000028040000}"/>
    <cellStyle name="Normal 41" xfId="6623" xr:uid="{00000000-0005-0000-0000-000029040000}"/>
    <cellStyle name="Normal 410" xfId="7195" xr:uid="{00000000-0005-0000-0000-00002A040000}"/>
    <cellStyle name="Normal 411" xfId="7196" xr:uid="{00000000-0005-0000-0000-00002B040000}"/>
    <cellStyle name="Normal 412" xfId="7197" xr:uid="{00000000-0005-0000-0000-00002C040000}"/>
    <cellStyle name="Normal 413" xfId="7198" xr:uid="{00000000-0005-0000-0000-00002D040000}"/>
    <cellStyle name="Normal 414" xfId="7200" xr:uid="{00000000-0005-0000-0000-00002E040000}"/>
    <cellStyle name="Normal 415" xfId="7201" xr:uid="{00000000-0005-0000-0000-00002F040000}"/>
    <cellStyle name="Normal 416" xfId="7202" xr:uid="{00000000-0005-0000-0000-000030040000}"/>
    <cellStyle name="Normal 417" xfId="7203" xr:uid="{00000000-0005-0000-0000-000031040000}"/>
    <cellStyle name="Normal 418" xfId="7205" xr:uid="{00000000-0005-0000-0000-000032040000}"/>
    <cellStyle name="Normal 419" xfId="7206" xr:uid="{00000000-0005-0000-0000-000033040000}"/>
    <cellStyle name="Normal 42" xfId="6624" xr:uid="{00000000-0005-0000-0000-000034040000}"/>
    <cellStyle name="Normal 420" xfId="7204" xr:uid="{00000000-0005-0000-0000-000035040000}"/>
    <cellStyle name="Normal 421" xfId="7199" xr:uid="{00000000-0005-0000-0000-000036040000}"/>
    <cellStyle name="Normal 422" xfId="7207" xr:uid="{00000000-0005-0000-0000-000037040000}"/>
    <cellStyle name="Normal 423" xfId="7208" xr:uid="{00000000-0005-0000-0000-000038040000}"/>
    <cellStyle name="Normal 424" xfId="7209" xr:uid="{00000000-0005-0000-0000-000039040000}"/>
    <cellStyle name="Normal 425" xfId="7210" xr:uid="{00000000-0005-0000-0000-00003A040000}"/>
    <cellStyle name="Normal 426" xfId="7211" xr:uid="{00000000-0005-0000-0000-00003B040000}"/>
    <cellStyle name="Normal 427" xfId="7212" xr:uid="{00000000-0005-0000-0000-00003C040000}"/>
    <cellStyle name="Normal 428" xfId="7213" xr:uid="{00000000-0005-0000-0000-00003D040000}"/>
    <cellStyle name="Normal 429" xfId="7214" xr:uid="{00000000-0005-0000-0000-00003E040000}"/>
    <cellStyle name="Normal 43" xfId="6625" xr:uid="{00000000-0005-0000-0000-00003F040000}"/>
    <cellStyle name="Normal 430" xfId="7215" xr:uid="{00000000-0005-0000-0000-000040040000}"/>
    <cellStyle name="Normal 431" xfId="7216" xr:uid="{00000000-0005-0000-0000-000041040000}"/>
    <cellStyle name="Normal 432" xfId="7218" xr:uid="{00000000-0005-0000-0000-000042040000}"/>
    <cellStyle name="Normal 433" xfId="7219" xr:uid="{00000000-0005-0000-0000-000043040000}"/>
    <cellStyle name="Normal 434" xfId="7221" xr:uid="{00000000-0005-0000-0000-000044040000}"/>
    <cellStyle name="Normal 435" xfId="7222" xr:uid="{00000000-0005-0000-0000-000045040000}"/>
    <cellStyle name="Normal 436" xfId="7225" xr:uid="{00000000-0005-0000-0000-000046040000}"/>
    <cellStyle name="Normal 437" xfId="7224" xr:uid="{00000000-0005-0000-0000-000047040000}"/>
    <cellStyle name="Normal 438" xfId="7226" xr:uid="{00000000-0005-0000-0000-000048040000}"/>
    <cellStyle name="Normal 439" xfId="7227" xr:uid="{00000000-0005-0000-0000-000049040000}"/>
    <cellStyle name="Normal 44" xfId="6626" xr:uid="{00000000-0005-0000-0000-00004A040000}"/>
    <cellStyle name="Normal 440" xfId="7228" xr:uid="{00000000-0005-0000-0000-00004B040000}"/>
    <cellStyle name="Normal 441" xfId="7229" xr:uid="{00000000-0005-0000-0000-00004C040000}"/>
    <cellStyle name="Normal 442" xfId="7230" xr:uid="{00000000-0005-0000-0000-00004D040000}"/>
    <cellStyle name="Normal 443" xfId="7231" xr:uid="{00000000-0005-0000-0000-00004E040000}"/>
    <cellStyle name="Normal 444" xfId="7234" xr:uid="{00000000-0005-0000-0000-00004F040000}"/>
    <cellStyle name="Normal 445" xfId="7233" xr:uid="{00000000-0005-0000-0000-000050040000}"/>
    <cellStyle name="Normal 446" xfId="7235" xr:uid="{00000000-0005-0000-0000-000051040000}"/>
    <cellStyle name="Normal 447" xfId="7236" xr:uid="{00000000-0005-0000-0000-000052040000}"/>
    <cellStyle name="Normal 448" xfId="7237" xr:uid="{00000000-0005-0000-0000-000053040000}"/>
    <cellStyle name="Normal 449" xfId="7238" xr:uid="{00000000-0005-0000-0000-000054040000}"/>
    <cellStyle name="Normal 45" xfId="6627" xr:uid="{00000000-0005-0000-0000-000055040000}"/>
    <cellStyle name="Normal 450" xfId="7239" xr:uid="{00000000-0005-0000-0000-000056040000}"/>
    <cellStyle name="Normal 451" xfId="7240" xr:uid="{00000000-0005-0000-0000-000057040000}"/>
    <cellStyle name="Normal 452" xfId="7242" xr:uid="{00000000-0005-0000-0000-000058040000}"/>
    <cellStyle name="Normal 453" xfId="7243" xr:uid="{00000000-0005-0000-0000-000059040000}"/>
    <cellStyle name="Normal 454" xfId="7246" xr:uid="{00000000-0005-0000-0000-00005A040000}"/>
    <cellStyle name="Normal 455" xfId="7245" xr:uid="{00000000-0005-0000-0000-00005B040000}"/>
    <cellStyle name="Normal 456" xfId="7250" xr:uid="{00000000-0005-0000-0000-00005C040000}"/>
    <cellStyle name="Normal 457" xfId="7251" xr:uid="{00000000-0005-0000-0000-00005D040000}"/>
    <cellStyle name="Normal 458" xfId="7252" xr:uid="{00000000-0005-0000-0000-00005E040000}"/>
    <cellStyle name="Normal 459" xfId="7247" xr:uid="{00000000-0005-0000-0000-00005F040000}"/>
    <cellStyle name="Normal 46" xfId="6628" xr:uid="{00000000-0005-0000-0000-000060040000}"/>
    <cellStyle name="Normal 460" xfId="7253" xr:uid="{00000000-0005-0000-0000-000061040000}"/>
    <cellStyle name="Normal 461" xfId="7248" xr:uid="{00000000-0005-0000-0000-000062040000}"/>
    <cellStyle name="Normal 462" xfId="7254" xr:uid="{00000000-0005-0000-0000-000063040000}"/>
    <cellStyle name="Normal 463" xfId="7255" xr:uid="{00000000-0005-0000-0000-000064040000}"/>
    <cellStyle name="Normal 464" xfId="7256" xr:uid="{00000000-0005-0000-0000-000065040000}"/>
    <cellStyle name="Normal 465" xfId="7249" xr:uid="{00000000-0005-0000-0000-000066040000}"/>
    <cellStyle name="Normal 466" xfId="7257" xr:uid="{00000000-0005-0000-0000-000067040000}"/>
    <cellStyle name="Normal 467" xfId="7258" xr:uid="{00000000-0005-0000-0000-000068040000}"/>
    <cellStyle name="Normal 468" xfId="7260" xr:uid="{00000000-0005-0000-0000-000069040000}"/>
    <cellStyle name="Normal 469" xfId="7261" xr:uid="{00000000-0005-0000-0000-00006A040000}"/>
    <cellStyle name="Normal 47" xfId="6629" xr:uid="{00000000-0005-0000-0000-00006B040000}"/>
    <cellStyle name="Normal 470" xfId="7262" xr:uid="{00000000-0005-0000-0000-00006C040000}"/>
    <cellStyle name="Normal 471" xfId="7263" xr:uid="{00000000-0005-0000-0000-00006D040000}"/>
    <cellStyle name="Normal 472" xfId="7265" xr:uid="{00000000-0005-0000-0000-00006E040000}"/>
    <cellStyle name="Normal 473" xfId="7266" xr:uid="{00000000-0005-0000-0000-00006F040000}"/>
    <cellStyle name="Normal 474" xfId="7267" xr:uid="{00000000-0005-0000-0000-000070040000}"/>
    <cellStyle name="Normal 475" xfId="7268" xr:uid="{00000000-0005-0000-0000-000071040000}"/>
    <cellStyle name="Normal 476" xfId="7269" xr:uid="{00000000-0005-0000-0000-000072040000}"/>
    <cellStyle name="Normal 477" xfId="7270" xr:uid="{00000000-0005-0000-0000-000073040000}"/>
    <cellStyle name="Normal 478" xfId="7272" xr:uid="{00000000-0005-0000-0000-000074040000}"/>
    <cellStyle name="Normal 479" xfId="7273" xr:uid="{00000000-0005-0000-0000-000075040000}"/>
    <cellStyle name="Normal 48" xfId="6630" xr:uid="{00000000-0005-0000-0000-000076040000}"/>
    <cellStyle name="Normal 480" xfId="7275" xr:uid="{00000000-0005-0000-0000-000077040000}"/>
    <cellStyle name="Normal 481" xfId="7274" xr:uid="{00000000-0005-0000-0000-000078040000}"/>
    <cellStyle name="Normal 482" xfId="7276" xr:uid="{00000000-0005-0000-0000-000079040000}"/>
    <cellStyle name="Normal 483" xfId="7277" xr:uid="{00000000-0005-0000-0000-00007A040000}"/>
    <cellStyle name="Normal 484" xfId="7279" xr:uid="{00000000-0005-0000-0000-00007B040000}"/>
    <cellStyle name="Normal 485" xfId="7280" xr:uid="{00000000-0005-0000-0000-00007C040000}"/>
    <cellStyle name="Normal 486" xfId="7282" xr:uid="{00000000-0005-0000-0000-00007D040000}"/>
    <cellStyle name="Normal 487" xfId="7281" xr:uid="{00000000-0005-0000-0000-00007E040000}"/>
    <cellStyle name="Normal 488" xfId="7283" xr:uid="{00000000-0005-0000-0000-00007F040000}"/>
    <cellStyle name="Normal 489" xfId="7284" xr:uid="{00000000-0005-0000-0000-000080040000}"/>
    <cellStyle name="Normal 49" xfId="6631" xr:uid="{00000000-0005-0000-0000-000081040000}"/>
    <cellStyle name="Normal 490" xfId="7285" xr:uid="{00000000-0005-0000-0000-000082040000}"/>
    <cellStyle name="Normal 491" xfId="7286" xr:uid="{00000000-0005-0000-0000-000083040000}"/>
    <cellStyle name="Normal 492" xfId="7287" xr:uid="{00000000-0005-0000-0000-000084040000}"/>
    <cellStyle name="Normal 493" xfId="7289" xr:uid="{00000000-0005-0000-0000-000085040000}"/>
    <cellStyle name="Normal 494" xfId="7290" xr:uid="{00000000-0005-0000-0000-000086040000}"/>
    <cellStyle name="Normal 495" xfId="7291" xr:uid="{00000000-0005-0000-0000-000087040000}"/>
    <cellStyle name="Normal 496" xfId="7292" xr:uid="{00000000-0005-0000-0000-000088040000}"/>
    <cellStyle name="Normal 497" xfId="7294" xr:uid="{00000000-0005-0000-0000-000089040000}"/>
    <cellStyle name="Normal 498" xfId="7295" xr:uid="{00000000-0005-0000-0000-00008A040000}"/>
    <cellStyle name="Normal 499" xfId="7297" xr:uid="{00000000-0005-0000-0000-00008B040000}"/>
    <cellStyle name="Normal 5" xfId="99" xr:uid="{00000000-0005-0000-0000-00005E000000}"/>
    <cellStyle name="Normal 5 2" xfId="6633" xr:uid="{00000000-0005-0000-0000-00008D040000}"/>
    <cellStyle name="Normal 5 2 2" xfId="6634" xr:uid="{00000000-0005-0000-0000-00008E040000}"/>
    <cellStyle name="Normal 5 3" xfId="6632" xr:uid="{00000000-0005-0000-0000-00008C040000}"/>
    <cellStyle name="Normal 50" xfId="6635" xr:uid="{00000000-0005-0000-0000-00008F040000}"/>
    <cellStyle name="Normal 500" xfId="7298" xr:uid="{00000000-0005-0000-0000-000090040000}"/>
    <cellStyle name="Normal 501" xfId="7300" xr:uid="{00000000-0005-0000-0000-000091040000}"/>
    <cellStyle name="Normal 502" xfId="7302" xr:uid="{00000000-0005-0000-0000-000092040000}"/>
    <cellStyle name="Normal 503" xfId="7303" xr:uid="{00000000-0005-0000-0000-000093040000}"/>
    <cellStyle name="Normal 504" xfId="7301" xr:uid="{00000000-0005-0000-0000-000094040000}"/>
    <cellStyle name="Normal 505" xfId="7306" xr:uid="{00000000-0005-0000-0000-000095040000}"/>
    <cellStyle name="Normal 506" xfId="7308" xr:uid="{00000000-0005-0000-0000-000096040000}"/>
    <cellStyle name="Normal 507" xfId="7307" xr:uid="{00000000-0005-0000-0000-000097040000}"/>
    <cellStyle name="Normal 508" xfId="7304" xr:uid="{00000000-0005-0000-0000-000098040000}"/>
    <cellStyle name="Normal 509" xfId="7305" xr:uid="{00000000-0005-0000-0000-000099040000}"/>
    <cellStyle name="Normal 51" xfId="6636" xr:uid="{00000000-0005-0000-0000-00009A040000}"/>
    <cellStyle name="Normal 510" xfId="7311" xr:uid="{00000000-0005-0000-0000-00009B040000}"/>
    <cellStyle name="Normal 511" xfId="7313" xr:uid="{00000000-0005-0000-0000-00009C040000}"/>
    <cellStyle name="Normal 512" xfId="7315" xr:uid="{00000000-0005-0000-0000-00009D040000}"/>
    <cellStyle name="Normal 513" xfId="7316" xr:uid="{00000000-0005-0000-0000-00009E040000}"/>
    <cellStyle name="Normal 514" xfId="7317" xr:uid="{00000000-0005-0000-0000-00009F040000}"/>
    <cellStyle name="Normal 515" xfId="7318" xr:uid="{00000000-0005-0000-0000-0000A0040000}"/>
    <cellStyle name="Normal 516" xfId="7319" xr:uid="{00000000-0005-0000-0000-0000A1040000}"/>
    <cellStyle name="Normal 517" xfId="7320" xr:uid="{00000000-0005-0000-0000-0000A2040000}"/>
    <cellStyle name="Normal 518" xfId="7321" xr:uid="{00000000-0005-0000-0000-0000A3040000}"/>
    <cellStyle name="Normal 519" xfId="7322" xr:uid="{00000000-0005-0000-0000-0000A4040000}"/>
    <cellStyle name="Normal 52" xfId="6637" xr:uid="{00000000-0005-0000-0000-0000A5040000}"/>
    <cellStyle name="Normal 520" xfId="7314" xr:uid="{00000000-0005-0000-0000-0000A6040000}"/>
    <cellStyle name="Normal 521" xfId="7323" xr:uid="{00000000-0005-0000-0000-0000A7040000}"/>
    <cellStyle name="Normal 522" xfId="7324" xr:uid="{00000000-0005-0000-0000-0000A8040000}"/>
    <cellStyle name="Normal 523" xfId="7326" xr:uid="{00000000-0005-0000-0000-0000A9040000}"/>
    <cellStyle name="Normal 524" xfId="7327" xr:uid="{00000000-0005-0000-0000-0000AA040000}"/>
    <cellStyle name="Normal 525" xfId="7328" xr:uid="{00000000-0005-0000-0000-0000AB040000}"/>
    <cellStyle name="Normal 526" xfId="7329" xr:uid="{00000000-0005-0000-0000-0000AC040000}"/>
    <cellStyle name="Normal 527" xfId="7331" xr:uid="{00000000-0005-0000-0000-0000AD040000}"/>
    <cellStyle name="Normal 528" xfId="7330" xr:uid="{00000000-0005-0000-0000-0000AE040000}"/>
    <cellStyle name="Normal 529" xfId="7333" xr:uid="{00000000-0005-0000-0000-0000AF040000}"/>
    <cellStyle name="Normal 53" xfId="6638" xr:uid="{00000000-0005-0000-0000-0000B0040000}"/>
    <cellStyle name="Normal 530" xfId="7332" xr:uid="{00000000-0005-0000-0000-0000B1040000}"/>
    <cellStyle name="Normal 531" xfId="7335" xr:uid="{00000000-0005-0000-0000-0000B2040000}"/>
    <cellStyle name="Normal 532" xfId="7334" xr:uid="{00000000-0005-0000-0000-0000B3040000}"/>
    <cellStyle name="Normal 533" xfId="7337" xr:uid="{00000000-0005-0000-0000-0000B4040000}"/>
    <cellStyle name="Normal 534" xfId="7336" xr:uid="{00000000-0005-0000-0000-0000B5040000}"/>
    <cellStyle name="Normal 535" xfId="7338" xr:uid="{00000000-0005-0000-0000-0000B6040000}"/>
    <cellStyle name="Normal 536" xfId="7339" xr:uid="{00000000-0005-0000-0000-0000B7040000}"/>
    <cellStyle name="Normal 537" xfId="7341" xr:uid="{00000000-0005-0000-0000-0000B8040000}"/>
    <cellStyle name="Normal 538" xfId="7344" xr:uid="{00000000-0005-0000-0000-0000B9040000}"/>
    <cellStyle name="Normal 539" xfId="7346" xr:uid="{00000000-0005-0000-0000-0000BA040000}"/>
    <cellStyle name="Normal 54" xfId="6639" xr:uid="{00000000-0005-0000-0000-0000BB040000}"/>
    <cellStyle name="Normal 540" xfId="7347" xr:uid="{00000000-0005-0000-0000-0000BC040000}"/>
    <cellStyle name="Normal 541" xfId="7349" xr:uid="{00000000-0005-0000-0000-0000BD040000}"/>
    <cellStyle name="Normal 542" xfId="7348" xr:uid="{00000000-0005-0000-0000-0000BE040000}"/>
    <cellStyle name="Normal 543" xfId="7351" xr:uid="{00000000-0005-0000-0000-0000BF040000}"/>
    <cellStyle name="Normal 544" xfId="7350" xr:uid="{00000000-0005-0000-0000-0000C0040000}"/>
    <cellStyle name="Normal 545" xfId="7353" xr:uid="{00000000-0005-0000-0000-0000C1040000}"/>
    <cellStyle name="Normal 546" xfId="7352" xr:uid="{00000000-0005-0000-0000-0000C2040000}"/>
    <cellStyle name="Normal 547" xfId="7354" xr:uid="{00000000-0005-0000-0000-0000C3040000}"/>
    <cellStyle name="Normal 548" xfId="7355" xr:uid="{00000000-0005-0000-0000-0000C4040000}"/>
    <cellStyle name="Normal 549" xfId="7362" xr:uid="{00000000-0005-0000-0000-0000C5040000}"/>
    <cellStyle name="Normal 55" xfId="6640" xr:uid="{00000000-0005-0000-0000-0000C6040000}"/>
    <cellStyle name="Normal 550" xfId="7363" xr:uid="{00000000-0005-0000-0000-0000C7040000}"/>
    <cellStyle name="Normal 551" xfId="7364" xr:uid="{00000000-0005-0000-0000-0000C8040000}"/>
    <cellStyle name="Normal 552" xfId="7368" xr:uid="{00000000-0005-0000-0000-0000C9040000}"/>
    <cellStyle name="Normal 553" xfId="7370" xr:uid="{00000000-0005-0000-0000-0000CA040000}"/>
    <cellStyle name="Normal 554" xfId="7371" xr:uid="{00000000-0005-0000-0000-0000CB040000}"/>
    <cellStyle name="Normal 555" xfId="7372" xr:uid="{00000000-0005-0000-0000-0000CC040000}"/>
    <cellStyle name="Normal 556" xfId="7373" xr:uid="{00000000-0005-0000-0000-0000CD040000}"/>
    <cellStyle name="Normal 557" xfId="7378" xr:uid="{00000000-0005-0000-0000-0000CE040000}"/>
    <cellStyle name="Normal 558" xfId="7380" xr:uid="{00000000-0005-0000-0000-0000CF040000}"/>
    <cellStyle name="Normal 559" xfId="7379" xr:uid="{00000000-0005-0000-0000-0000D0040000}"/>
    <cellStyle name="Normal 56" xfId="6641" xr:uid="{00000000-0005-0000-0000-0000D1040000}"/>
    <cellStyle name="Normal 560" xfId="7374" xr:uid="{00000000-0005-0000-0000-0000D2040000}"/>
    <cellStyle name="Normal 561" xfId="7375" xr:uid="{00000000-0005-0000-0000-0000D3040000}"/>
    <cellStyle name="Normal 562" xfId="7376" xr:uid="{00000000-0005-0000-0000-0000D4040000}"/>
    <cellStyle name="Normal 563" xfId="7377" xr:uid="{00000000-0005-0000-0000-0000D5040000}"/>
    <cellStyle name="Normal 564" xfId="7383" xr:uid="{00000000-0005-0000-0000-0000D6040000}"/>
    <cellStyle name="Normal 565" xfId="7385" xr:uid="{00000000-0005-0000-0000-0000D7040000}"/>
    <cellStyle name="Normal 566" xfId="7386" xr:uid="{00000000-0005-0000-0000-0000D8040000}"/>
    <cellStyle name="Normal 567" xfId="7388" xr:uid="{00000000-0005-0000-0000-0000D9040000}"/>
    <cellStyle name="Normal 568" xfId="7389" xr:uid="{00000000-0005-0000-0000-0000DA040000}"/>
    <cellStyle name="Normal 569" xfId="7390" xr:uid="{00000000-0005-0000-0000-0000DB040000}"/>
    <cellStyle name="Normal 57" xfId="6642" xr:uid="{00000000-0005-0000-0000-0000DC040000}"/>
    <cellStyle name="Normal 570" xfId="7391" xr:uid="{00000000-0005-0000-0000-0000DD040000}"/>
    <cellStyle name="Normal 571" xfId="7393" xr:uid="{00000000-0005-0000-0000-0000DE040000}"/>
    <cellStyle name="Normal 572" xfId="7394" xr:uid="{00000000-0005-0000-0000-0000DF040000}"/>
    <cellStyle name="Normal 573" xfId="7395" xr:uid="{00000000-0005-0000-0000-0000E0040000}"/>
    <cellStyle name="Normal 574" xfId="7396" xr:uid="{00000000-0005-0000-0000-0000E1040000}"/>
    <cellStyle name="Normal 575" xfId="7398" xr:uid="{00000000-0005-0000-0000-0000E2040000}"/>
    <cellStyle name="Normal 576" xfId="7399" xr:uid="{00000000-0005-0000-0000-0000E3040000}"/>
    <cellStyle name="Normal 577" xfId="7402" xr:uid="{00000000-0005-0000-0000-0000E4040000}"/>
    <cellStyle name="Normal 578" xfId="7400" xr:uid="{00000000-0005-0000-0000-0000E5040000}"/>
    <cellStyle name="Normal 579" xfId="7403" xr:uid="{00000000-0005-0000-0000-0000E6040000}"/>
    <cellStyle name="Normal 58" xfId="6643" xr:uid="{00000000-0005-0000-0000-0000E7040000}"/>
    <cellStyle name="Normal 580" xfId="7404" xr:uid="{00000000-0005-0000-0000-0000E8040000}"/>
    <cellStyle name="Normal 581" xfId="7405" xr:uid="{00000000-0005-0000-0000-0000E9040000}"/>
    <cellStyle name="Normal 582" xfId="7401" xr:uid="{00000000-0005-0000-0000-0000EA040000}"/>
    <cellStyle name="Normal 583" xfId="7406" xr:uid="{00000000-0005-0000-0000-0000EB040000}"/>
    <cellStyle name="Normal 584" xfId="7407" xr:uid="{00000000-0005-0000-0000-0000EC040000}"/>
    <cellStyle name="Normal 585" xfId="7408" xr:uid="{00000000-0005-0000-0000-0000ED040000}"/>
    <cellStyle name="Normal 586" xfId="7409" xr:uid="{00000000-0005-0000-0000-0000EE040000}"/>
    <cellStyle name="Normal 587" xfId="7411" xr:uid="{00000000-0005-0000-0000-0000EF040000}"/>
    <cellStyle name="Normal 588" xfId="7414" xr:uid="{00000000-0005-0000-0000-0000F0040000}"/>
    <cellStyle name="Normal 589" xfId="7412" xr:uid="{00000000-0005-0000-0000-0000F1040000}"/>
    <cellStyle name="Normal 59" xfId="6644" xr:uid="{00000000-0005-0000-0000-0000F2040000}"/>
    <cellStyle name="Normal 590" xfId="7415" xr:uid="{00000000-0005-0000-0000-0000F3040000}"/>
    <cellStyle name="Normal 591" xfId="7413" xr:uid="{00000000-0005-0000-0000-0000F4040000}"/>
    <cellStyle name="Normal 592" xfId="7416" xr:uid="{00000000-0005-0000-0000-0000F5040000}"/>
    <cellStyle name="Normal 593" xfId="7417" xr:uid="{00000000-0005-0000-0000-0000F6040000}"/>
    <cellStyle name="Normal 594" xfId="7418" xr:uid="{00000000-0005-0000-0000-0000F7040000}"/>
    <cellStyle name="Normal 595" xfId="7419" xr:uid="{00000000-0005-0000-0000-0000F8040000}"/>
    <cellStyle name="Normal 596" xfId="7420" xr:uid="{00000000-0005-0000-0000-0000F9040000}"/>
    <cellStyle name="Normal 597" xfId="7421" xr:uid="{00000000-0005-0000-0000-0000FA040000}"/>
    <cellStyle name="Normal 598" xfId="7423" xr:uid="{00000000-0005-0000-0000-0000FB040000}"/>
    <cellStyle name="Normal 599" xfId="7424" xr:uid="{00000000-0005-0000-0000-0000FC040000}"/>
    <cellStyle name="Normal 6" xfId="100" xr:uid="{00000000-0005-0000-0000-00005F000000}"/>
    <cellStyle name="Normal 6 2" xfId="6646" xr:uid="{00000000-0005-0000-0000-0000FE040000}"/>
    <cellStyle name="Normal 6 2 2" xfId="6647" xr:uid="{00000000-0005-0000-0000-0000FF040000}"/>
    <cellStyle name="Normal 6 3" xfId="6645" xr:uid="{00000000-0005-0000-0000-0000FD040000}"/>
    <cellStyle name="Normal 6_Attachment to MOM 42 - 12-05-11" xfId="6648" xr:uid="{00000000-0005-0000-0000-000000050000}"/>
    <cellStyle name="Normal 60" xfId="6649" xr:uid="{00000000-0005-0000-0000-000001050000}"/>
    <cellStyle name="Normal 600" xfId="7425" xr:uid="{00000000-0005-0000-0000-000002050000}"/>
    <cellStyle name="Normal 601" xfId="7426" xr:uid="{00000000-0005-0000-0000-000003050000}"/>
    <cellStyle name="Normal 602" xfId="7428" xr:uid="{00000000-0005-0000-0000-000004050000}"/>
    <cellStyle name="Normal 603" xfId="7429" xr:uid="{00000000-0005-0000-0000-000005050000}"/>
    <cellStyle name="Normal 604" xfId="7430" xr:uid="{00000000-0005-0000-0000-000006050000}"/>
    <cellStyle name="Normal 605" xfId="7433" xr:uid="{00000000-0005-0000-0000-000007050000}"/>
    <cellStyle name="Normal 606" xfId="7435" xr:uid="{00000000-0005-0000-0000-000008050000}"/>
    <cellStyle name="Normal 607" xfId="7436" xr:uid="{00000000-0005-0000-0000-000009050000}"/>
    <cellStyle name="Normal 608" xfId="7437" xr:uid="{00000000-0005-0000-0000-00000A050000}"/>
    <cellStyle name="Normal 609" xfId="7438" xr:uid="{00000000-0005-0000-0000-00000B050000}"/>
    <cellStyle name="Normal 61" xfId="6650" xr:uid="{00000000-0005-0000-0000-00000C050000}"/>
    <cellStyle name="Normal 610" xfId="7440" xr:uid="{00000000-0005-0000-0000-00000D050000}"/>
    <cellStyle name="Normal 611" xfId="7442" xr:uid="{00000000-0005-0000-0000-00000E050000}"/>
    <cellStyle name="Normal 612" xfId="7443" xr:uid="{00000000-0005-0000-0000-00000F050000}"/>
    <cellStyle name="Normal 613" xfId="7444" xr:uid="{00000000-0005-0000-0000-000010050000}"/>
    <cellStyle name="Normal 614" xfId="7445" xr:uid="{00000000-0005-0000-0000-000011050000}"/>
    <cellStyle name="Normal 615" xfId="7446" xr:uid="{00000000-0005-0000-0000-000012050000}"/>
    <cellStyle name="Normal 616" xfId="7447" xr:uid="{00000000-0005-0000-0000-000013050000}"/>
    <cellStyle name="Normal 617" xfId="7441" xr:uid="{00000000-0005-0000-0000-000014050000}"/>
    <cellStyle name="Normal 618" xfId="7448" xr:uid="{00000000-0005-0000-0000-000015050000}"/>
    <cellStyle name="Normal 619" xfId="7449" xr:uid="{00000000-0005-0000-0000-000016050000}"/>
    <cellStyle name="Normal 62" xfId="6651" xr:uid="{00000000-0005-0000-0000-000017050000}"/>
    <cellStyle name="Normal 620" xfId="7450" xr:uid="{00000000-0005-0000-0000-000018050000}"/>
    <cellStyle name="Normal 621" xfId="7451" xr:uid="{00000000-0005-0000-0000-000019050000}"/>
    <cellStyle name="Normal 622" xfId="7453" xr:uid="{00000000-0005-0000-0000-00001A050000}"/>
    <cellStyle name="Normal 623" xfId="7454" xr:uid="{00000000-0005-0000-0000-00001B050000}"/>
    <cellStyle name="Normal 624" xfId="7455" xr:uid="{00000000-0005-0000-0000-00001C050000}"/>
    <cellStyle name="Normal 625" xfId="7456" xr:uid="{00000000-0005-0000-0000-00001D050000}"/>
    <cellStyle name="Normal 626" xfId="7458" xr:uid="{00000000-0005-0000-0000-00001E050000}"/>
    <cellStyle name="Normal 627" xfId="7457" xr:uid="{00000000-0005-0000-0000-00001F050000}"/>
    <cellStyle name="Normal 628" xfId="7459" xr:uid="{00000000-0005-0000-0000-000020050000}"/>
    <cellStyle name="Normal 629" xfId="7460" xr:uid="{00000000-0005-0000-0000-000021050000}"/>
    <cellStyle name="Normal 63" xfId="6652" xr:uid="{00000000-0005-0000-0000-000022050000}"/>
    <cellStyle name="Normal 630" xfId="7462" xr:uid="{00000000-0005-0000-0000-000023050000}"/>
    <cellStyle name="Normal 631" xfId="7464" xr:uid="{00000000-0005-0000-0000-000024050000}"/>
    <cellStyle name="Normal 632" xfId="7465" xr:uid="{00000000-0005-0000-0000-000025050000}"/>
    <cellStyle name="Normal 633" xfId="7466" xr:uid="{00000000-0005-0000-0000-000026050000}"/>
    <cellStyle name="Normal 634" xfId="7467" xr:uid="{00000000-0005-0000-0000-000027050000}"/>
    <cellStyle name="Normal 635" xfId="7469" xr:uid="{00000000-0005-0000-0000-000028050000}"/>
    <cellStyle name="Normal 636" xfId="7470" xr:uid="{00000000-0005-0000-0000-000029050000}"/>
    <cellStyle name="Normal 637" xfId="7471" xr:uid="{00000000-0005-0000-0000-00002A050000}"/>
    <cellStyle name="Normal 638" xfId="7468" xr:uid="{00000000-0005-0000-0000-00002B050000}"/>
    <cellStyle name="Normal 639" xfId="7472" xr:uid="{00000000-0005-0000-0000-00002C050000}"/>
    <cellStyle name="Normal 64" xfId="6653" xr:uid="{00000000-0005-0000-0000-00002D050000}"/>
    <cellStyle name="Normal 640" xfId="7473" xr:uid="{00000000-0005-0000-0000-00002E050000}"/>
    <cellStyle name="Normal 641" xfId="7474" xr:uid="{00000000-0005-0000-0000-00002F050000}"/>
    <cellStyle name="Normal 642" xfId="7476" xr:uid="{00000000-0005-0000-0000-000030050000}"/>
    <cellStyle name="Normal 643" xfId="7477" xr:uid="{00000000-0005-0000-0000-000031050000}"/>
    <cellStyle name="Normal 644" xfId="7509" xr:uid="{00000000-0005-0000-0000-000032050000}"/>
    <cellStyle name="Normal 645" xfId="7479" xr:uid="{00000000-0005-0000-0000-000033050000}"/>
    <cellStyle name="Normal 646" xfId="7480" xr:uid="{00000000-0005-0000-0000-000034050000}"/>
    <cellStyle name="Normal 647" xfId="7481" xr:uid="{00000000-0005-0000-0000-000035050000}"/>
    <cellStyle name="Normal 648" xfId="7482" xr:uid="{00000000-0005-0000-0000-000036050000}"/>
    <cellStyle name="Normal 649" xfId="7483" xr:uid="{00000000-0005-0000-0000-000037050000}"/>
    <cellStyle name="Normal 65" xfId="6654" xr:uid="{00000000-0005-0000-0000-000038050000}"/>
    <cellStyle name="Normal 650" xfId="7484" xr:uid="{00000000-0005-0000-0000-000039050000}"/>
    <cellStyle name="Normal 651" xfId="7485" xr:uid="{00000000-0005-0000-0000-00003A050000}"/>
    <cellStyle name="Normal 652" xfId="7510" xr:uid="{00000000-0005-0000-0000-00003B050000}"/>
    <cellStyle name="Normal 653" xfId="7518" xr:uid="{00000000-0005-0000-0000-00003C050000}"/>
    <cellStyle name="Normal 654" xfId="7512" xr:uid="{00000000-0005-0000-0000-00003D050000}"/>
    <cellStyle name="Normal 655" xfId="7486" xr:uid="{00000000-0005-0000-0000-00003E050000}"/>
    <cellStyle name="Normal 656" xfId="7487" xr:uid="{00000000-0005-0000-0000-00003F050000}"/>
    <cellStyle name="Normal 657" xfId="7488" xr:uid="{00000000-0005-0000-0000-000040050000}"/>
    <cellStyle name="Normal 658" xfId="7489" xr:uid="{00000000-0005-0000-0000-000041050000}"/>
    <cellStyle name="Normal 659" xfId="7490" xr:uid="{00000000-0005-0000-0000-000042050000}"/>
    <cellStyle name="Normal 66" xfId="6655" xr:uid="{00000000-0005-0000-0000-000043050000}"/>
    <cellStyle name="Normal 660" xfId="7511" xr:uid="{00000000-0005-0000-0000-000044050000}"/>
    <cellStyle name="Normal 661" xfId="7520" xr:uid="{00000000-0005-0000-0000-000045050000}"/>
    <cellStyle name="Normal 662" xfId="7513" xr:uid="{00000000-0005-0000-0000-000046050000}"/>
    <cellStyle name="Normal 663" xfId="7491" xr:uid="{00000000-0005-0000-0000-000047050000}"/>
    <cellStyle name="Normal 664" xfId="7492" xr:uid="{00000000-0005-0000-0000-000048050000}"/>
    <cellStyle name="Normal 665" xfId="7493" xr:uid="{00000000-0005-0000-0000-000049050000}"/>
    <cellStyle name="Normal 666" xfId="7494" xr:uid="{00000000-0005-0000-0000-00004A050000}"/>
    <cellStyle name="Normal 667" xfId="7495" xr:uid="{00000000-0005-0000-0000-00004B050000}"/>
    <cellStyle name="Normal 668" xfId="7496" xr:uid="{00000000-0005-0000-0000-00004C050000}"/>
    <cellStyle name="Normal 669" xfId="7497" xr:uid="{00000000-0005-0000-0000-00004D050000}"/>
    <cellStyle name="Normal 67" xfId="6656" xr:uid="{00000000-0005-0000-0000-00004E050000}"/>
    <cellStyle name="Normal 670" xfId="7498" xr:uid="{00000000-0005-0000-0000-00004F050000}"/>
    <cellStyle name="Normal 671" xfId="7499" xr:uid="{00000000-0005-0000-0000-000050050000}"/>
    <cellStyle name="Normal 672" xfId="7500" xr:uid="{00000000-0005-0000-0000-000051050000}"/>
    <cellStyle name="Normal 673" xfId="7501" xr:uid="{00000000-0005-0000-0000-000052050000}"/>
    <cellStyle name="Normal 674" xfId="7502" xr:uid="{00000000-0005-0000-0000-000053050000}"/>
    <cellStyle name="Normal 675" xfId="7503" xr:uid="{00000000-0005-0000-0000-000054050000}"/>
    <cellStyle name="Normal 676" xfId="7504" xr:uid="{00000000-0005-0000-0000-000055050000}"/>
    <cellStyle name="Normal 677" xfId="7505" xr:uid="{00000000-0005-0000-0000-000056050000}"/>
    <cellStyle name="Normal 678" xfId="7514" xr:uid="{00000000-0005-0000-0000-000057050000}"/>
    <cellStyle name="Normal 679" xfId="7506" xr:uid="{00000000-0005-0000-0000-000058050000}"/>
    <cellStyle name="Normal 68" xfId="6657" xr:uid="{00000000-0005-0000-0000-000059050000}"/>
    <cellStyle name="Normal 680" xfId="7507" xr:uid="{00000000-0005-0000-0000-00005A050000}"/>
    <cellStyle name="Normal 681" xfId="7508" xr:uid="{00000000-0005-0000-0000-00005B050000}"/>
    <cellStyle name="Normal 682" xfId="7521" xr:uid="{00000000-0005-0000-0000-00005C050000}"/>
    <cellStyle name="Normal 683" xfId="7517" xr:uid="{00000000-0005-0000-0000-00005D050000}"/>
    <cellStyle name="Normal 684" xfId="7524" xr:uid="{00000000-0005-0000-0000-00005E050000}"/>
    <cellStyle name="Normal 685" xfId="7519" xr:uid="{00000000-0005-0000-0000-00005F050000}"/>
    <cellStyle name="Normal 686" xfId="7523" xr:uid="{00000000-0005-0000-0000-000060050000}"/>
    <cellStyle name="Normal 687" xfId="7522" xr:uid="{00000000-0005-0000-0000-000061050000}"/>
    <cellStyle name="Normal 688" xfId="7525" xr:uid="{00000000-0005-0000-0000-000062050000}"/>
    <cellStyle name="Normal 689" xfId="7527" xr:uid="{00000000-0005-0000-0000-000063050000}"/>
    <cellStyle name="Normal 69" xfId="6658" xr:uid="{00000000-0005-0000-0000-000064050000}"/>
    <cellStyle name="Normal 690" xfId="7528" xr:uid="{00000000-0005-0000-0000-000065050000}"/>
    <cellStyle name="Normal 691" xfId="7529" xr:uid="{00000000-0005-0000-0000-000066050000}"/>
    <cellStyle name="Normal 692" xfId="7530" xr:uid="{00000000-0005-0000-0000-000067050000}"/>
    <cellStyle name="Normal 693" xfId="7531" xr:uid="{00000000-0005-0000-0000-000068050000}"/>
    <cellStyle name="Normal 694" xfId="7532" xr:uid="{00000000-0005-0000-0000-000069050000}"/>
    <cellStyle name="Normal 695" xfId="7534" xr:uid="{00000000-0005-0000-0000-00006A050000}"/>
    <cellStyle name="Normal 696" xfId="7535" xr:uid="{00000000-0005-0000-0000-00006B050000}"/>
    <cellStyle name="Normal 697" xfId="7536" xr:uid="{00000000-0005-0000-0000-00006C050000}"/>
    <cellStyle name="Normal 698" xfId="7537" xr:uid="{00000000-0005-0000-0000-00006D050000}"/>
    <cellStyle name="Normal 699" xfId="7539" xr:uid="{00000000-0005-0000-0000-00006E050000}"/>
    <cellStyle name="Normal 7" xfId="101" xr:uid="{00000000-0005-0000-0000-000060000000}"/>
    <cellStyle name="Normal 7 10" xfId="6660" xr:uid="{00000000-0005-0000-0000-000070050000}"/>
    <cellStyle name="Normal 7 11" xfId="6661" xr:uid="{00000000-0005-0000-0000-000071050000}"/>
    <cellStyle name="Normal 7 12" xfId="6662" xr:uid="{00000000-0005-0000-0000-000072050000}"/>
    <cellStyle name="Normal 7 13" xfId="6663" xr:uid="{00000000-0005-0000-0000-000073050000}"/>
    <cellStyle name="Normal 7 14" xfId="6664" xr:uid="{00000000-0005-0000-0000-000074050000}"/>
    <cellStyle name="Normal 7 15" xfId="6665" xr:uid="{00000000-0005-0000-0000-000075050000}"/>
    <cellStyle name="Normal 7 16" xfId="6659" xr:uid="{00000000-0005-0000-0000-00006F050000}"/>
    <cellStyle name="Normal 7 2" xfId="6666" xr:uid="{00000000-0005-0000-0000-000076050000}"/>
    <cellStyle name="Normal 7 2 10" xfId="6667" xr:uid="{00000000-0005-0000-0000-000077050000}"/>
    <cellStyle name="Normal 7 2 11" xfId="6668" xr:uid="{00000000-0005-0000-0000-000078050000}"/>
    <cellStyle name="Normal 7 2 12" xfId="6669" xr:uid="{00000000-0005-0000-0000-000079050000}"/>
    <cellStyle name="Normal 7 2 13" xfId="6670" xr:uid="{00000000-0005-0000-0000-00007A050000}"/>
    <cellStyle name="Normal 7 2 14" xfId="6671" xr:uid="{00000000-0005-0000-0000-00007B050000}"/>
    <cellStyle name="Normal 7 2 15" xfId="6672" xr:uid="{00000000-0005-0000-0000-00007C050000}"/>
    <cellStyle name="Normal 7 2 16" xfId="6673" xr:uid="{00000000-0005-0000-0000-00007D050000}"/>
    <cellStyle name="Normal 7 2 17" xfId="6674" xr:uid="{00000000-0005-0000-0000-00007E050000}"/>
    <cellStyle name="Normal 7 2 2" xfId="6675" xr:uid="{00000000-0005-0000-0000-00007F050000}"/>
    <cellStyle name="Normal 7 2 2 10" xfId="6676" xr:uid="{00000000-0005-0000-0000-000080050000}"/>
    <cellStyle name="Normal 7 2 2 11" xfId="6677" xr:uid="{00000000-0005-0000-0000-000081050000}"/>
    <cellStyle name="Normal 7 2 2 12" xfId="6678" xr:uid="{00000000-0005-0000-0000-000082050000}"/>
    <cellStyle name="Normal 7 2 2 13" xfId="6679" xr:uid="{00000000-0005-0000-0000-000083050000}"/>
    <cellStyle name="Normal 7 2 2 2" xfId="6680" xr:uid="{00000000-0005-0000-0000-000084050000}"/>
    <cellStyle name="Normal 7 2 2 3" xfId="6681" xr:uid="{00000000-0005-0000-0000-000085050000}"/>
    <cellStyle name="Normal 7 2 2 4" xfId="6682" xr:uid="{00000000-0005-0000-0000-000086050000}"/>
    <cellStyle name="Normal 7 2 2 5" xfId="6683" xr:uid="{00000000-0005-0000-0000-000087050000}"/>
    <cellStyle name="Normal 7 2 2 6" xfId="6684" xr:uid="{00000000-0005-0000-0000-000088050000}"/>
    <cellStyle name="Normal 7 2 2 7" xfId="6685" xr:uid="{00000000-0005-0000-0000-000089050000}"/>
    <cellStyle name="Normal 7 2 2 8" xfId="6686" xr:uid="{00000000-0005-0000-0000-00008A050000}"/>
    <cellStyle name="Normal 7 2 2 9" xfId="6687" xr:uid="{00000000-0005-0000-0000-00008B050000}"/>
    <cellStyle name="Normal 7 2 2_ADNOC Car Park - Preliminary MEP Material Tracking Schedule  Rev 01" xfId="6688" xr:uid="{00000000-0005-0000-0000-00008C050000}"/>
    <cellStyle name="Normal 7 2 3" xfId="6689" xr:uid="{00000000-0005-0000-0000-00008D050000}"/>
    <cellStyle name="Normal 7 2 4" xfId="6690" xr:uid="{00000000-0005-0000-0000-00008E050000}"/>
    <cellStyle name="Normal 7 2 5" xfId="6691" xr:uid="{00000000-0005-0000-0000-00008F050000}"/>
    <cellStyle name="Normal 7 2 6" xfId="6692" xr:uid="{00000000-0005-0000-0000-000090050000}"/>
    <cellStyle name="Normal 7 2 7" xfId="6693" xr:uid="{00000000-0005-0000-0000-000091050000}"/>
    <cellStyle name="Normal 7 2 8" xfId="6694" xr:uid="{00000000-0005-0000-0000-000092050000}"/>
    <cellStyle name="Normal 7 2 9" xfId="6695" xr:uid="{00000000-0005-0000-0000-000093050000}"/>
    <cellStyle name="Normal 7 2_ADNOC Car Park - Preliminary MEP Material Tracking Schedule  Rev 01" xfId="6696" xr:uid="{00000000-0005-0000-0000-000094050000}"/>
    <cellStyle name="Normal 7 3" xfId="6697" xr:uid="{00000000-0005-0000-0000-000095050000}"/>
    <cellStyle name="Normal 7 3 10" xfId="6698" xr:uid="{00000000-0005-0000-0000-000096050000}"/>
    <cellStyle name="Normal 7 3 11" xfId="6699" xr:uid="{00000000-0005-0000-0000-000097050000}"/>
    <cellStyle name="Normal 7 3 12" xfId="6700" xr:uid="{00000000-0005-0000-0000-000098050000}"/>
    <cellStyle name="Normal 7 3 13" xfId="6701" xr:uid="{00000000-0005-0000-0000-000099050000}"/>
    <cellStyle name="Normal 7 3 14" xfId="6702" xr:uid="{00000000-0005-0000-0000-00009A050000}"/>
    <cellStyle name="Normal 7 3 15" xfId="6703" xr:uid="{00000000-0005-0000-0000-00009B050000}"/>
    <cellStyle name="Normal 7 3 16" xfId="6704" xr:uid="{00000000-0005-0000-0000-00009C050000}"/>
    <cellStyle name="Normal 7 3 2" xfId="6705" xr:uid="{00000000-0005-0000-0000-00009D050000}"/>
    <cellStyle name="Normal 7 3 3" xfId="6706" xr:uid="{00000000-0005-0000-0000-00009E050000}"/>
    <cellStyle name="Normal 7 3 4" xfId="6707" xr:uid="{00000000-0005-0000-0000-00009F050000}"/>
    <cellStyle name="Normal 7 3 5" xfId="6708" xr:uid="{00000000-0005-0000-0000-0000A0050000}"/>
    <cellStyle name="Normal 7 3 6" xfId="6709" xr:uid="{00000000-0005-0000-0000-0000A1050000}"/>
    <cellStyle name="Normal 7 3 7" xfId="6710" xr:uid="{00000000-0005-0000-0000-0000A2050000}"/>
    <cellStyle name="Normal 7 3 8" xfId="6711" xr:uid="{00000000-0005-0000-0000-0000A3050000}"/>
    <cellStyle name="Normal 7 3 9" xfId="6712" xr:uid="{00000000-0005-0000-0000-0000A4050000}"/>
    <cellStyle name="Normal 7 4" xfId="6713" xr:uid="{00000000-0005-0000-0000-0000A5050000}"/>
    <cellStyle name="Normal 7 5" xfId="6714" xr:uid="{00000000-0005-0000-0000-0000A6050000}"/>
    <cellStyle name="Normal 7 6" xfId="6715" xr:uid="{00000000-0005-0000-0000-0000A7050000}"/>
    <cellStyle name="Normal 7 7" xfId="6716" xr:uid="{00000000-0005-0000-0000-0000A8050000}"/>
    <cellStyle name="Normal 7 8" xfId="6717" xr:uid="{00000000-0005-0000-0000-0000A9050000}"/>
    <cellStyle name="Normal 7 9" xfId="6718" xr:uid="{00000000-0005-0000-0000-0000AA050000}"/>
    <cellStyle name="Normal 7_ADNOC Car Park - Preliminary MEP Material Tracking Schedule  Rev 01" xfId="6719" xr:uid="{00000000-0005-0000-0000-0000AB050000}"/>
    <cellStyle name="Normal 70" xfId="6720" xr:uid="{00000000-0005-0000-0000-0000AC050000}"/>
    <cellStyle name="Normal 700" xfId="7540" xr:uid="{00000000-0005-0000-0000-0000AD050000}"/>
    <cellStyle name="Normal 701" xfId="7542" xr:uid="{00000000-0005-0000-0000-0000AE050000}"/>
    <cellStyle name="Normal 702" xfId="7543" xr:uid="{00000000-0005-0000-0000-0000AF050000}"/>
    <cellStyle name="Normal 703" xfId="7544" xr:uid="{00000000-0005-0000-0000-0000B0050000}"/>
    <cellStyle name="Normal 704" xfId="7545" xr:uid="{00000000-0005-0000-0000-0000B1050000}"/>
    <cellStyle name="Normal 705" xfId="7547" xr:uid="{00000000-0005-0000-0000-0000B2050000}"/>
    <cellStyle name="Normal 706" xfId="7548" xr:uid="{00000000-0005-0000-0000-0000B3050000}"/>
    <cellStyle name="Normal 707" xfId="7549" xr:uid="{00000000-0005-0000-0000-0000B4050000}"/>
    <cellStyle name="Normal 708" xfId="7550" xr:uid="{00000000-0005-0000-0000-0000B5050000}"/>
    <cellStyle name="Normal 709" xfId="7552" xr:uid="{00000000-0005-0000-0000-0000B6050000}"/>
    <cellStyle name="Normal 71" xfId="6721" xr:uid="{00000000-0005-0000-0000-0000B7050000}"/>
    <cellStyle name="Normal 710" xfId="7553" xr:uid="{00000000-0005-0000-0000-0000B8050000}"/>
    <cellStyle name="Normal 711" xfId="7565" xr:uid="{00000000-0005-0000-0000-0000B9050000}"/>
    <cellStyle name="Normal 712" xfId="7554" xr:uid="{00000000-0005-0000-0000-0000BA050000}"/>
    <cellStyle name="Normal 713" xfId="7556" xr:uid="{00000000-0005-0000-0000-0000BB050000}"/>
    <cellStyle name="Normal 714" xfId="7557" xr:uid="{00000000-0005-0000-0000-0000BC050000}"/>
    <cellStyle name="Normal 715" xfId="7558" xr:uid="{00000000-0005-0000-0000-0000BD050000}"/>
    <cellStyle name="Normal 716" xfId="7559" xr:uid="{00000000-0005-0000-0000-0000BE050000}"/>
    <cellStyle name="Normal 717" xfId="7560" xr:uid="{00000000-0005-0000-0000-0000BF050000}"/>
    <cellStyle name="Normal 718" xfId="7555" xr:uid="{00000000-0005-0000-0000-0000C0050000}"/>
    <cellStyle name="Normal 719" xfId="7561" xr:uid="{00000000-0005-0000-0000-0000C1050000}"/>
    <cellStyle name="Normal 72" xfId="6722" xr:uid="{00000000-0005-0000-0000-0000C2050000}"/>
    <cellStyle name="Normal 720" xfId="7562" xr:uid="{00000000-0005-0000-0000-0000C3050000}"/>
    <cellStyle name="Normal 721" xfId="7563" xr:uid="{00000000-0005-0000-0000-0000C4050000}"/>
    <cellStyle name="Normal 722" xfId="7564" xr:uid="{00000000-0005-0000-0000-0000C5050000}"/>
    <cellStyle name="Normal 723" xfId="7566" xr:uid="{00000000-0005-0000-0000-0000C6050000}"/>
    <cellStyle name="Normal 724" xfId="7574" xr:uid="{00000000-0005-0000-0000-0000C7050000}"/>
    <cellStyle name="Normal 725" xfId="7568" xr:uid="{00000000-0005-0000-0000-0000C8050000}"/>
    <cellStyle name="Normal 726" xfId="7572" xr:uid="{00000000-0005-0000-0000-0000C9050000}"/>
    <cellStyle name="Normal 727" xfId="7569" xr:uid="{00000000-0005-0000-0000-0000CA050000}"/>
    <cellStyle name="Normal 728" xfId="7573" xr:uid="{00000000-0005-0000-0000-0000CB050000}"/>
    <cellStyle name="Normal 729" xfId="7567" xr:uid="{00000000-0005-0000-0000-0000CC050000}"/>
    <cellStyle name="Normal 73" xfId="6723" xr:uid="{00000000-0005-0000-0000-0000CD050000}"/>
    <cellStyle name="Normal 730" xfId="7575" xr:uid="{00000000-0005-0000-0000-0000CE050000}"/>
    <cellStyle name="Normal 731" xfId="7577" xr:uid="{00000000-0005-0000-0000-0000CF050000}"/>
    <cellStyle name="Normal 732" xfId="7578" xr:uid="{00000000-0005-0000-0000-0000D0050000}"/>
    <cellStyle name="Normal 733" xfId="7579" xr:uid="{00000000-0005-0000-0000-0000D1050000}"/>
    <cellStyle name="Normal 734" xfId="7580" xr:uid="{00000000-0005-0000-0000-0000D2050000}"/>
    <cellStyle name="Normal 735" xfId="7581" xr:uid="{00000000-0005-0000-0000-0000D3050000}"/>
    <cellStyle name="Normal 736" xfId="7582" xr:uid="{00000000-0005-0000-0000-0000D4050000}"/>
    <cellStyle name="Normal 737" xfId="7583" xr:uid="{00000000-0005-0000-0000-0000D5050000}"/>
    <cellStyle name="Normal 738" xfId="7584" xr:uid="{00000000-0005-0000-0000-0000D6050000}"/>
    <cellStyle name="Normal 739" xfId="7585" xr:uid="{00000000-0005-0000-0000-0000D7050000}"/>
    <cellStyle name="Normal 74" xfId="6724" xr:uid="{00000000-0005-0000-0000-0000D8050000}"/>
    <cellStyle name="Normal 740" xfId="7589" xr:uid="{00000000-0005-0000-0000-0000D9050000}"/>
    <cellStyle name="Normal 741" xfId="7586" xr:uid="{00000000-0005-0000-0000-0000DA050000}"/>
    <cellStyle name="Normal 742" xfId="7588" xr:uid="{00000000-0005-0000-0000-0000DB050000}"/>
    <cellStyle name="Normal 743" xfId="7587" xr:uid="{00000000-0005-0000-0000-0000DC050000}"/>
    <cellStyle name="Normal 744" xfId="7592" xr:uid="{00000000-0005-0000-0000-0000DD050000}"/>
    <cellStyle name="Normal 745" xfId="7594" xr:uid="{00000000-0005-0000-0000-0000DE050000}"/>
    <cellStyle name="Normal 746" xfId="7595" xr:uid="{00000000-0005-0000-0000-0000DF050000}"/>
    <cellStyle name="Normal 747" xfId="7596" xr:uid="{00000000-0005-0000-0000-0000E0050000}"/>
    <cellStyle name="Normal 748" xfId="7597" xr:uid="{00000000-0005-0000-0000-0000E1050000}"/>
    <cellStyle name="Normal 749" xfId="7599" xr:uid="{00000000-0005-0000-0000-0000E2050000}"/>
    <cellStyle name="Normal 75" xfId="6725" xr:uid="{00000000-0005-0000-0000-0000E3050000}"/>
    <cellStyle name="Normal 750" xfId="7600" xr:uid="{00000000-0005-0000-0000-0000E4050000}"/>
    <cellStyle name="Normal 751" xfId="7601" xr:uid="{00000000-0005-0000-0000-0000E5050000}"/>
    <cellStyle name="Normal 752" xfId="7602" xr:uid="{00000000-0005-0000-0000-0000E6050000}"/>
    <cellStyle name="Normal 753" xfId="7605" xr:uid="{00000000-0005-0000-0000-0000E7050000}"/>
    <cellStyle name="Normal 754" xfId="7604" xr:uid="{00000000-0005-0000-0000-0000E8050000}"/>
    <cellStyle name="Normal 755" xfId="7608" xr:uid="{00000000-0005-0000-0000-0000E9050000}"/>
    <cellStyle name="Normal 756" xfId="7610" xr:uid="{00000000-0005-0000-0000-0000EA050000}"/>
    <cellStyle name="Normal 757" xfId="7607" xr:uid="{00000000-0005-0000-0000-0000EB050000}"/>
    <cellStyle name="Normal 758" xfId="7612" xr:uid="{00000000-0005-0000-0000-0000EC050000}"/>
    <cellStyle name="Normal 759" xfId="7613" xr:uid="{00000000-0005-0000-0000-0000ED050000}"/>
    <cellStyle name="Normal 76" xfId="6726" xr:uid="{00000000-0005-0000-0000-0000EE050000}"/>
    <cellStyle name="Normal 760" xfId="7614" xr:uid="{00000000-0005-0000-0000-0000EF050000}"/>
    <cellStyle name="Normal 761" xfId="7615" xr:uid="{00000000-0005-0000-0000-0000F0050000}"/>
    <cellStyle name="Normal 762" xfId="7606" xr:uid="{00000000-0005-0000-0000-0000F1050000}"/>
    <cellStyle name="Normal 763" xfId="7609" xr:uid="{00000000-0005-0000-0000-0000F2050000}"/>
    <cellStyle name="Normal 764" xfId="7616" xr:uid="{00000000-0005-0000-0000-0000F3050000}"/>
    <cellStyle name="Normal 765" xfId="7611" xr:uid="{00000000-0005-0000-0000-0000F4050000}"/>
    <cellStyle name="Normal 766" xfId="7617" xr:uid="{00000000-0005-0000-0000-0000F5050000}"/>
    <cellStyle name="Normal 767" xfId="7618" xr:uid="{00000000-0005-0000-0000-0000F6050000}"/>
    <cellStyle name="Normal 768" xfId="7619" xr:uid="{00000000-0005-0000-0000-0000F7050000}"/>
    <cellStyle name="Normal 769" xfId="7620" xr:uid="{00000000-0005-0000-0000-0000F8050000}"/>
    <cellStyle name="Normal 77" xfId="6727" xr:uid="{00000000-0005-0000-0000-0000F9050000}"/>
    <cellStyle name="Normal 770" xfId="7622" xr:uid="{00000000-0005-0000-0000-0000FA050000}"/>
    <cellStyle name="Normal 771" xfId="7623" xr:uid="{00000000-0005-0000-0000-0000FB050000}"/>
    <cellStyle name="Normal 772" xfId="7624" xr:uid="{00000000-0005-0000-0000-0000FC050000}"/>
    <cellStyle name="Normal 773" xfId="7625" xr:uid="{00000000-0005-0000-0000-0000FD050000}"/>
    <cellStyle name="Normal 774" xfId="7626" xr:uid="{00000000-0005-0000-0000-0000FE050000}"/>
    <cellStyle name="Normal 775" xfId="7627" xr:uid="{00000000-0005-0000-0000-0000FF050000}"/>
    <cellStyle name="Normal 776" xfId="7629" xr:uid="{00000000-0005-0000-0000-000000060000}"/>
    <cellStyle name="Normal 777" xfId="7630" xr:uid="{00000000-0005-0000-0000-000001060000}"/>
    <cellStyle name="Normal 778" xfId="7631" xr:uid="{00000000-0005-0000-0000-000002060000}"/>
    <cellStyle name="Normal 779" xfId="7632" xr:uid="{00000000-0005-0000-0000-000003060000}"/>
    <cellStyle name="Normal 78" xfId="6728" xr:uid="{00000000-0005-0000-0000-000004060000}"/>
    <cellStyle name="Normal 780" xfId="7633" xr:uid="{00000000-0005-0000-0000-000005060000}"/>
    <cellStyle name="Normal 781" xfId="7634" xr:uid="{00000000-0005-0000-0000-000006060000}"/>
    <cellStyle name="Normal 782" xfId="7635" xr:uid="{00000000-0005-0000-0000-000007060000}"/>
    <cellStyle name="Normal 783" xfId="7636" xr:uid="{00000000-0005-0000-0000-000008060000}"/>
    <cellStyle name="Normal 784" xfId="7637" xr:uid="{00000000-0005-0000-0000-000009060000}"/>
    <cellStyle name="Normal 785" xfId="7638" xr:uid="{00000000-0005-0000-0000-00000A060000}"/>
    <cellStyle name="Normal 786" xfId="7639" xr:uid="{00000000-0005-0000-0000-00000B060000}"/>
    <cellStyle name="Normal 787" xfId="7640" xr:uid="{00000000-0005-0000-0000-00000C060000}"/>
    <cellStyle name="Normal 788" xfId="7642" xr:uid="{00000000-0005-0000-0000-00000D060000}"/>
    <cellStyle name="Normal 789" xfId="7641" xr:uid="{00000000-0005-0000-0000-00000E060000}"/>
    <cellStyle name="Normal 79" xfId="6729" xr:uid="{00000000-0005-0000-0000-00000F060000}"/>
    <cellStyle name="Normal 790" xfId="7643" xr:uid="{00000000-0005-0000-0000-000010060000}"/>
    <cellStyle name="Normal 791" xfId="7644" xr:uid="{00000000-0005-0000-0000-000011060000}"/>
    <cellStyle name="Normal 792" xfId="7645" xr:uid="{00000000-0005-0000-0000-000012060000}"/>
    <cellStyle name="Normal 793" xfId="7646" xr:uid="{00000000-0005-0000-0000-000013060000}"/>
    <cellStyle name="Normal 794" xfId="7648" xr:uid="{00000000-0005-0000-0000-000014060000}"/>
    <cellStyle name="Normal 795" xfId="7650" xr:uid="{00000000-0005-0000-0000-000015060000}"/>
    <cellStyle name="Normal 796" xfId="7651" xr:uid="{00000000-0005-0000-0000-000016060000}"/>
    <cellStyle name="Normal 797" xfId="7652" xr:uid="{00000000-0005-0000-0000-000017060000}"/>
    <cellStyle name="Normal 798" xfId="7653" xr:uid="{00000000-0005-0000-0000-000018060000}"/>
    <cellStyle name="Normal 799" xfId="7654" xr:uid="{00000000-0005-0000-0000-000019060000}"/>
    <cellStyle name="Normal 8" xfId="102" xr:uid="{00000000-0005-0000-0000-000061000000}"/>
    <cellStyle name="Normal 8 2" xfId="103" xr:uid="{00000000-0005-0000-0000-000062000000}"/>
    <cellStyle name="Normal 8 2 2" xfId="6732" xr:uid="{00000000-0005-0000-0000-00001C060000}"/>
    <cellStyle name="Normal 8 2 2 2" xfId="6733" xr:uid="{00000000-0005-0000-0000-00001D060000}"/>
    <cellStyle name="Normal 8 2 2 3" xfId="6734" xr:uid="{00000000-0005-0000-0000-00001E060000}"/>
    <cellStyle name="Normal 8 2 2 4" xfId="6735" xr:uid="{00000000-0005-0000-0000-00001F060000}"/>
    <cellStyle name="Normal 8 2 3" xfId="6731" xr:uid="{00000000-0005-0000-0000-00001B060000}"/>
    <cellStyle name="Normal 8 3" xfId="6730" xr:uid="{00000000-0005-0000-0000-00001A060000}"/>
    <cellStyle name="Normal 8 4" xfId="6736" xr:uid="{00000000-0005-0000-0000-000020060000}"/>
    <cellStyle name="Normal 8 4 2" xfId="6737" xr:uid="{00000000-0005-0000-0000-000021060000}"/>
    <cellStyle name="Normal 8_Attachment to MOM 42 - 12-05-11" xfId="6738" xr:uid="{00000000-0005-0000-0000-000022060000}"/>
    <cellStyle name="Normal 80" xfId="6739" xr:uid="{00000000-0005-0000-0000-000023060000}"/>
    <cellStyle name="Normal 800" xfId="7655" xr:uid="{00000000-0005-0000-0000-000024060000}"/>
    <cellStyle name="Normal 801" xfId="7649" xr:uid="{00000000-0005-0000-0000-000025060000}"/>
    <cellStyle name="Normal 802" xfId="7656" xr:uid="{00000000-0005-0000-0000-000026060000}"/>
    <cellStyle name="Normal 803" xfId="7657" xr:uid="{00000000-0005-0000-0000-000027060000}"/>
    <cellStyle name="Normal 804" xfId="7658" xr:uid="{00000000-0005-0000-0000-000028060000}"/>
    <cellStyle name="Normal 805" xfId="7660" xr:uid="{00000000-0005-0000-0000-000029060000}"/>
    <cellStyle name="Normal 806" xfId="7661" xr:uid="{00000000-0005-0000-0000-00002A060000}"/>
    <cellStyle name="Normal 807" xfId="7663" xr:uid="{00000000-0005-0000-0000-00002B060000}"/>
    <cellStyle name="Normal 808" xfId="7664" xr:uid="{00000000-0005-0000-0000-00002C060000}"/>
    <cellStyle name="Normal 809" xfId="110" xr:uid="{00000000-0005-0000-0000-00002D060000}"/>
    <cellStyle name="Normal 809 2" xfId="8262" xr:uid="{E8EBBE7E-BCD2-499E-8FE4-ED91FF895903}"/>
    <cellStyle name="Normal 81" xfId="6740" xr:uid="{00000000-0005-0000-0000-00002E060000}"/>
    <cellStyle name="Normal 810" xfId="7665" xr:uid="{00000000-0005-0000-0000-00002F060000}"/>
    <cellStyle name="Normal 811" xfId="7666" xr:uid="{E01ADCFB-73CC-46A1-AB83-C8809004EB5C}"/>
    <cellStyle name="Normal 812" xfId="7668" xr:uid="{0DA460E6-10E2-4501-A797-F1B5AB24FAC0}"/>
    <cellStyle name="Normal 813" xfId="7669" xr:uid="{BC462EA7-E618-49BA-85F3-016145F02EC0}"/>
    <cellStyle name="Normal 814" xfId="7671" xr:uid="{265AA71F-6C12-4CC0-A64B-DDE2B35A2064}"/>
    <cellStyle name="Normal 815" xfId="7670" xr:uid="{70FAE558-FEAB-4A19-A56E-1484D9D4FD59}"/>
    <cellStyle name="Normal 816" xfId="7675" xr:uid="{6B4507B3-FBB9-4307-9EB4-01C144E6635D}"/>
    <cellStyle name="Normal 817" xfId="7672" xr:uid="{F23DFD2A-0BD3-4C39-A2C6-B919AFB3F331}"/>
    <cellStyle name="Normal 818" xfId="7677" xr:uid="{A3EE2D01-6F4B-47CC-A68D-66E1EEC24D83}"/>
    <cellStyle name="Normal 819" xfId="7678" xr:uid="{7F95F386-AA46-468D-9A86-171D4CBB0DD5}"/>
    <cellStyle name="Normal 82" xfId="6741" xr:uid="{00000000-0005-0000-0000-000030060000}"/>
    <cellStyle name="Normal 820" xfId="7679" xr:uid="{51F1BF9A-BB6E-4391-B072-100F79E95DDE}"/>
    <cellStyle name="Normal 821" xfId="7673" xr:uid="{7DDB0771-2BCC-4371-B459-A2ABEF1DFF0C}"/>
    <cellStyle name="Normal 822" xfId="7680" xr:uid="{9C2C4A78-BCDA-4C64-B29C-03CCEC434F63}"/>
    <cellStyle name="Normal 823" xfId="7674" xr:uid="{C799ECBD-C047-46ED-89F2-02DFC308FC63}"/>
    <cellStyle name="Normal 824" xfId="7681" xr:uid="{2370F85B-EC52-492B-934F-D832D6408D06}"/>
    <cellStyle name="Normal 825" xfId="7682" xr:uid="{D6EDE25E-186D-46BB-839B-2460D98D8222}"/>
    <cellStyle name="Normal 826" xfId="7683" xr:uid="{2C906E24-AFAF-4A96-952D-FE3F888A4607}"/>
    <cellStyle name="Normal 827" xfId="7676" xr:uid="{6028A576-29B9-438C-953D-6B2DA3521A13}"/>
    <cellStyle name="Normal 828" xfId="7684" xr:uid="{702959BC-0632-410B-9604-178087546D43}"/>
    <cellStyle name="Normal 829" xfId="7685" xr:uid="{1E5D70B3-3E19-4532-8164-75AECE51F9CC}"/>
    <cellStyle name="Normal 83" xfId="6742" xr:uid="{00000000-0005-0000-0000-000031060000}"/>
    <cellStyle name="Normal 830" xfId="7686" xr:uid="{C112F566-2ABF-498E-8F5B-110574BE5C7B}"/>
    <cellStyle name="Normal 831" xfId="7687" xr:uid="{0CC6086B-30B2-45CC-A029-C1D637BCDCBA}"/>
    <cellStyle name="Normal 832" xfId="7688" xr:uid="{222FC7A0-B5A5-48A5-9D87-C8FE07EB4129}"/>
    <cellStyle name="Normal 833" xfId="7689" xr:uid="{83D405C8-F0C6-4BA6-B196-0144B2075B82}"/>
    <cellStyle name="Normal 834" xfId="7690" xr:uid="{D943EB84-2E90-4AF9-9C6B-E1D7D969CE70}"/>
    <cellStyle name="Normal 835" xfId="7691" xr:uid="{7E4BFC8D-92C0-4391-96E3-D05C9AEF62E4}"/>
    <cellStyle name="Normal 836" xfId="7693" xr:uid="{D2479808-699F-4722-90C8-55A037311E50}"/>
    <cellStyle name="Normal 837" xfId="7692" xr:uid="{12DA9386-710E-4A8E-ACDA-3EE8B635F109}"/>
    <cellStyle name="Normal 838" xfId="7694" xr:uid="{B654F758-A4BF-4FC1-B8AA-11A57E99457E}"/>
    <cellStyle name="Normal 839" xfId="7697" xr:uid="{1A71B88E-3E9B-47C6-B9A6-018B71F62CCE}"/>
    <cellStyle name="Normal 84" xfId="6743" xr:uid="{00000000-0005-0000-0000-000032060000}"/>
    <cellStyle name="Normal 840" xfId="7695" xr:uid="{4363C2F7-AA73-4348-837E-51F773AE67A2}"/>
    <cellStyle name="Normal 841" xfId="7698" xr:uid="{75B42941-E902-4D5F-97BE-8169F0D2E4AC}"/>
    <cellStyle name="Normal 842" xfId="7696" xr:uid="{1539439C-2784-49FE-9A62-4586DF88A271}"/>
    <cellStyle name="Normal 843" xfId="7699" xr:uid="{065BF8E4-29FE-44E6-AA1D-0A6590A8254E}"/>
    <cellStyle name="Normal 844" xfId="7700" xr:uid="{A3B79641-1CC5-4D24-A437-80C408242011}"/>
    <cellStyle name="Normal 845" xfId="7703" xr:uid="{65C75936-3F96-4B11-8BDA-96746D9CEDCF}"/>
    <cellStyle name="Normal 846" xfId="7705" xr:uid="{AD496773-2935-4C45-81BA-FBEDE28E68C1}"/>
    <cellStyle name="Normal 846 2" xfId="8260" xr:uid="{9B3451CF-CF9D-436D-A357-704567441552}"/>
    <cellStyle name="Normal 847" xfId="7706" xr:uid="{61441C04-7BAA-449D-AB60-08F590ABDAA2}"/>
    <cellStyle name="Normal 848" xfId="7709" xr:uid="{818FC260-FC82-46B3-9ADA-99B94765AC75}"/>
    <cellStyle name="Normal 849" xfId="7708" xr:uid="{3544A7BB-3DD9-4C08-9E61-B85ADBD3A7E4}"/>
    <cellStyle name="Normal 85" xfId="6744" xr:uid="{00000000-0005-0000-0000-000033060000}"/>
    <cellStyle name="Normal 850" xfId="7710" xr:uid="{AD152363-75DF-4577-B7E9-B78BAD84904B}"/>
    <cellStyle name="Normal 851" xfId="7711" xr:uid="{EF29BFEC-4404-4F42-A5B7-C29DC476F5C2}"/>
    <cellStyle name="Normal 852" xfId="7712" xr:uid="{7A0DB77C-6B90-4EE5-8931-FE079E542530}"/>
    <cellStyle name="Normal 853" xfId="7716" xr:uid="{67473FBB-261B-493C-9E3C-80F9ADE668CE}"/>
    <cellStyle name="Normal 854" xfId="7718" xr:uid="{563D40A9-4298-4675-B980-8DBDA13ADB21}"/>
    <cellStyle name="Normal 855" xfId="7713" xr:uid="{7E3F4A9C-6439-4760-A1B2-6AB306CAEFFD}"/>
    <cellStyle name="Normal 856" xfId="7719" xr:uid="{3DA41245-0FDA-41D5-A5D1-9CF6AF9B5BD5}"/>
    <cellStyle name="Normal 857" xfId="7715" xr:uid="{475BBF97-7F65-4FC1-8750-64AF48E60A69}"/>
    <cellStyle name="Normal 858" xfId="7720" xr:uid="{DF8686ED-69C5-4663-89FE-ABB04D0F656C}"/>
    <cellStyle name="Normal 859" xfId="7717" xr:uid="{E723A91B-6C5F-4908-A7C9-0F1116DFF72D}"/>
    <cellStyle name="Normal 86" xfId="6745" xr:uid="{00000000-0005-0000-0000-000034060000}"/>
    <cellStyle name="Normal 860" xfId="7722" xr:uid="{1C09F75E-6520-436C-BFFE-87BAE78A2054}"/>
    <cellStyle name="Normal 861" xfId="7723" xr:uid="{9513FBB4-2B21-4069-8EA7-CE42A4600A28}"/>
    <cellStyle name="Normal 862" xfId="7724" xr:uid="{6F585E91-926A-4678-BF97-896F92DF7FE4}"/>
    <cellStyle name="Normal 863" xfId="7725" xr:uid="{C2C9FE11-5DAE-440F-A739-413EBC67EBB4}"/>
    <cellStyle name="Normal 864" xfId="7721" xr:uid="{3FEAF247-5FE7-44CF-B8ED-E12D8AB01042}"/>
    <cellStyle name="Normal 865" xfId="7726" xr:uid="{B821DD7F-E456-4C38-8661-3D5FD1FBC247}"/>
    <cellStyle name="Normal 866" xfId="7727" xr:uid="{A271BDDA-CC3E-4221-AEC1-0DE67C1B5B6D}"/>
    <cellStyle name="Normal 867" xfId="7728" xr:uid="{986C5954-6FEC-4BE0-88B6-572FB75773BF}"/>
    <cellStyle name="Normal 868" xfId="7729" xr:uid="{D690F8E5-2FDB-4FE5-B37D-0FF19A9A171B}"/>
    <cellStyle name="Normal 869" xfId="7730" xr:uid="{CAF1EA5E-DBD9-46F6-B8CA-BA0AB069067D}"/>
    <cellStyle name="Normal 87" xfId="6746" xr:uid="{00000000-0005-0000-0000-000035060000}"/>
    <cellStyle name="Normal 870" xfId="7731" xr:uid="{77D28918-1C03-497B-9C14-B39762B2EB28}"/>
    <cellStyle name="Normal 871" xfId="7732" xr:uid="{76F891E4-7D02-442D-93A0-678F23AC3E6E}"/>
    <cellStyle name="Normal 871 2" xfId="8261" xr:uid="{0C398450-C930-4F08-9CBE-7F4A27577821}"/>
    <cellStyle name="Normal 872" xfId="7733" xr:uid="{00E8428D-FE21-4EB4-910A-4F72B0747A85}"/>
    <cellStyle name="Normal 873" xfId="7735" xr:uid="{5525FAD6-50E2-4186-9960-7E39E5B29BCF}"/>
    <cellStyle name="Normal 874" xfId="7736" xr:uid="{82C21FE8-1E4A-4837-ADED-5316CAA65555}"/>
    <cellStyle name="Normal 875" xfId="7737" xr:uid="{FCA9D128-5050-4324-B561-EA0C065AFB16}"/>
    <cellStyle name="Normal 876" xfId="7739" xr:uid="{D494AE99-9B54-455B-8CEE-138DDAC9EA50}"/>
    <cellStyle name="Normal 877" xfId="7740" xr:uid="{A5AC58AF-5ACE-44C8-90D0-0E178EFF17FC}"/>
    <cellStyle name="Normal 878" xfId="7742" xr:uid="{5F359927-CAEB-4F68-A936-8E90FF9FA58C}"/>
    <cellStyle name="Normal 879" xfId="7743" xr:uid="{9A0E0559-AE92-44FE-B0D7-F9C68107179C}"/>
    <cellStyle name="Normal 88" xfId="6747" xr:uid="{00000000-0005-0000-0000-000036060000}"/>
    <cellStyle name="Normal 880" xfId="7744" xr:uid="{9EACCD44-8B2F-49BD-B07F-288E94436291}"/>
    <cellStyle name="Normal 881" xfId="7745" xr:uid="{17497859-B405-441B-9BFE-D1F1CF56531F}"/>
    <cellStyle name="Normal 882" xfId="7751" xr:uid="{ECD7905E-FC4F-4256-ABA9-2C67AA65DDDA}"/>
    <cellStyle name="Normal 883" xfId="7753" xr:uid="{6F523043-6D5A-4404-8DA9-0B58591F7477}"/>
    <cellStyle name="Normal 884" xfId="7752" xr:uid="{DFB31635-615C-4500-9DD2-6ABA9D71F031}"/>
    <cellStyle name="Normal 885" xfId="7746" xr:uid="{0ECADD9A-C396-4C3C-8401-809605EFD002}"/>
    <cellStyle name="Normal 886" xfId="7747" xr:uid="{F082D308-1EFC-4D79-B472-3702300D994A}"/>
    <cellStyle name="Normal 887" xfId="7748" xr:uid="{751D2FAE-A375-468B-8C07-FA4EDC027663}"/>
    <cellStyle name="Normal 888" xfId="7749" xr:uid="{7D10A605-D86D-484A-ACF6-83A4102E888A}"/>
    <cellStyle name="Normal 889" xfId="7754" xr:uid="{511BEF12-F043-4C33-BB37-F273FD29261F}"/>
    <cellStyle name="Normal 89" xfId="6748" xr:uid="{00000000-0005-0000-0000-000037060000}"/>
    <cellStyle name="Normal 890" xfId="7750" xr:uid="{53928FAC-5F9B-4972-AFB1-C83AEF658C33}"/>
    <cellStyle name="Normal 891" xfId="7757" xr:uid="{76A26AE4-7260-462D-99FA-B086DB8F1410}"/>
    <cellStyle name="Normal 892" xfId="7759" xr:uid="{22A24811-19AD-407C-99F8-A43A1751BE59}"/>
    <cellStyle name="Normal 893" xfId="7760" xr:uid="{09EF6E34-4BB4-4039-9561-F8EEE809A1A0}"/>
    <cellStyle name="Normal 894" xfId="7762" xr:uid="{EB663947-F5E7-4FF5-AEB1-A5064E58554F}"/>
    <cellStyle name="Normal 895" xfId="7763" xr:uid="{D325F193-CDBB-43AC-82AF-26E6667DFDF9}"/>
    <cellStyle name="Normal 896" xfId="7764" xr:uid="{E8F7C584-671C-4212-A9E8-ACDF387F1254}"/>
    <cellStyle name="Normal 897" xfId="7765" xr:uid="{A4A2DF37-068C-44DC-9B50-FF30C61FC14A}"/>
    <cellStyle name="Normal 898" xfId="7769" xr:uid="{8D72FA54-0CAB-4FBB-A493-29F32F8B1600}"/>
    <cellStyle name="Normal 899" xfId="7767" xr:uid="{4F7927C2-C7C3-4677-9C41-252995051B61}"/>
    <cellStyle name="Normal 9" xfId="6749" xr:uid="{00000000-0005-0000-0000-000038060000}"/>
    <cellStyle name="Normal 9 2" xfId="104" xr:uid="{00000000-0005-0000-0000-000063000000}"/>
    <cellStyle name="Normal 9 2 2" xfId="6751" xr:uid="{00000000-0005-0000-0000-00003A060000}"/>
    <cellStyle name="Normal 9 2 3" xfId="6752" xr:uid="{00000000-0005-0000-0000-00003B060000}"/>
    <cellStyle name="Normal 9 2 4" xfId="6753" xr:uid="{00000000-0005-0000-0000-00003C060000}"/>
    <cellStyle name="Normal 9 2 5" xfId="6750" xr:uid="{00000000-0005-0000-0000-000039060000}"/>
    <cellStyle name="Normal 9 3" xfId="6754" xr:uid="{00000000-0005-0000-0000-00003D060000}"/>
    <cellStyle name="Normal 9 4" xfId="6755" xr:uid="{00000000-0005-0000-0000-00003E060000}"/>
    <cellStyle name="Normal 9 4 10" xfId="6756" xr:uid="{00000000-0005-0000-0000-00003F060000}"/>
    <cellStyle name="Normal 9 4 11" xfId="6757" xr:uid="{00000000-0005-0000-0000-000040060000}"/>
    <cellStyle name="Normal 9 4 12" xfId="6758" xr:uid="{00000000-0005-0000-0000-000041060000}"/>
    <cellStyle name="Normal 9 4 13" xfId="6759" xr:uid="{00000000-0005-0000-0000-000042060000}"/>
    <cellStyle name="Normal 9 4 2" xfId="6760" xr:uid="{00000000-0005-0000-0000-000043060000}"/>
    <cellStyle name="Normal 9 4 3" xfId="6761" xr:uid="{00000000-0005-0000-0000-000044060000}"/>
    <cellStyle name="Normal 9 4 4" xfId="6762" xr:uid="{00000000-0005-0000-0000-000045060000}"/>
    <cellStyle name="Normal 9 4 5" xfId="6763" xr:uid="{00000000-0005-0000-0000-000046060000}"/>
    <cellStyle name="Normal 9 4 6" xfId="6764" xr:uid="{00000000-0005-0000-0000-000047060000}"/>
    <cellStyle name="Normal 9 4 7" xfId="6765" xr:uid="{00000000-0005-0000-0000-000048060000}"/>
    <cellStyle name="Normal 9 4 8" xfId="6766" xr:uid="{00000000-0005-0000-0000-000049060000}"/>
    <cellStyle name="Normal 9 4 9" xfId="6767" xr:uid="{00000000-0005-0000-0000-00004A060000}"/>
    <cellStyle name="Normal 9 5" xfId="6768" xr:uid="{00000000-0005-0000-0000-00004B060000}"/>
    <cellStyle name="Normal 9 6" xfId="8006" xr:uid="{927A3D8D-807B-44F9-A734-1AD6EA230273}"/>
    <cellStyle name="Normal 90" xfId="6769" xr:uid="{00000000-0005-0000-0000-00004C060000}"/>
    <cellStyle name="Normal 900" xfId="7770" xr:uid="{C101BAA8-9D9A-47A6-96CB-DC9F0B0DDCC0}"/>
    <cellStyle name="Normal 901" xfId="7768" xr:uid="{FE6A624B-FA7A-41FC-BB7E-66649D67C944}"/>
    <cellStyle name="Normal 902" xfId="7772" xr:uid="{DA2CCA77-BD35-4754-8E65-945B9AA6F23A}"/>
    <cellStyle name="Normal 903" xfId="7771" xr:uid="{17B55755-1FF6-4C64-88B5-AD08525EDD89}"/>
    <cellStyle name="Normal 904" xfId="7773" xr:uid="{B4264F8E-3426-4B10-BBFB-3C0FBA847229}"/>
    <cellStyle name="Normal 905" xfId="7774" xr:uid="{CBB09B47-8B9F-4C44-BBF1-9BA925E736F4}"/>
    <cellStyle name="Normal 906" xfId="7776" xr:uid="{A64571D3-3BC8-4F8A-9045-9C6102DDF671}"/>
    <cellStyle name="Normal 907" xfId="7777" xr:uid="{8E73CFA2-8BF2-4051-B910-B6626E10C276}"/>
    <cellStyle name="Normal 908" xfId="7778" xr:uid="{B1EB00F1-C44E-4716-89B8-F14357A9E61C}"/>
    <cellStyle name="Normal 909" xfId="7780" xr:uid="{2C6E120F-C1C3-4FDA-BB50-F6172247B090}"/>
    <cellStyle name="Normal 91" xfId="6770" xr:uid="{00000000-0005-0000-0000-00004D060000}"/>
    <cellStyle name="Normal 910" xfId="7781" xr:uid="{D932E3EE-0FD8-45F6-AFBF-4417BBAF990C}"/>
    <cellStyle name="Normal 911" xfId="7783" xr:uid="{E24EF585-8C40-40CB-9048-65B74F33037E}"/>
    <cellStyle name="Normal 912" xfId="7782" xr:uid="{6B3BBD80-36DE-46D0-8CCA-BC84438E3EF8}"/>
    <cellStyle name="Normal 913" xfId="7785" xr:uid="{CF42A862-E9D6-4DEB-BA4C-49962D9A8370}"/>
    <cellStyle name="Normal 914" xfId="7784" xr:uid="{5785C64B-E229-4C69-9DC2-190AC976C86E}"/>
    <cellStyle name="Normal 915" xfId="7786" xr:uid="{602DE9F2-AC62-40A4-9241-0DE9AB92E3B2}"/>
    <cellStyle name="Normal 916" xfId="7787" xr:uid="{856364F3-5756-43B8-B7BC-0D6D1EA9002F}"/>
    <cellStyle name="Normal 917" xfId="7788" xr:uid="{3241BABD-4141-41B2-8FEB-D06F7A3A27EF}"/>
    <cellStyle name="Normal 918" xfId="7791" xr:uid="{36D24827-CD78-4ACA-AD1F-8C2CDD1F57AC}"/>
    <cellStyle name="Normal 919" xfId="7793" xr:uid="{F4E0A20B-A3D7-45BB-B601-E17DBE75B18A}"/>
    <cellStyle name="Normal 92" xfId="6771" xr:uid="{00000000-0005-0000-0000-00004E060000}"/>
    <cellStyle name="Normal 920" xfId="7794" xr:uid="{CE517529-E7D0-41FA-B630-EB86BECE449B}"/>
    <cellStyle name="Normal 921" xfId="7796" xr:uid="{200759CA-3E26-4606-A751-6A082D780D83}"/>
    <cellStyle name="Normal 922" xfId="7797" xr:uid="{772CA4E6-634A-4A97-8750-2DC690F5B326}"/>
    <cellStyle name="Normal 923" xfId="7798" xr:uid="{7E52D829-E9AD-47C0-8498-0799DAEBA2C7}"/>
    <cellStyle name="Normal 924" xfId="7799" xr:uid="{20A5277B-5F52-4F2D-93EF-4BADC1EB26AC}"/>
    <cellStyle name="Normal 925" xfId="7801" xr:uid="{925362D9-7AC1-40DD-9C98-F145C9EA68D8}"/>
    <cellStyle name="Normal 926" xfId="7802" xr:uid="{FA99DA57-3F27-4481-904F-37D44ADFC3FE}"/>
    <cellStyle name="Normal 927" xfId="7803" xr:uid="{48A97221-FAE2-4BB3-B4F9-7456FABE92F0}"/>
    <cellStyle name="Normal 928" xfId="7804" xr:uid="{77748715-A0DC-4064-A17C-85AEE36D526F}"/>
    <cellStyle name="Normal 929" xfId="7805" xr:uid="{35ED73CE-1608-4F97-8FD2-1EB9C33A91AF}"/>
    <cellStyle name="Normal 93" xfId="6772" xr:uid="{00000000-0005-0000-0000-00004F060000}"/>
    <cellStyle name="Normal 930" xfId="7806" xr:uid="{8A889FC9-3AC5-431B-B1FF-77218CB67724}"/>
    <cellStyle name="Normal 931" xfId="7807" xr:uid="{5C8F8B6E-A9EF-476E-AF54-4ADF3C6BD7C9}"/>
    <cellStyle name="Normal 932" xfId="7808" xr:uid="{DE22865B-4659-4C9F-97D3-F8CA9DADBB68}"/>
    <cellStyle name="Normal 933" xfId="7809" xr:uid="{DC0D81FF-E4F2-4125-95FC-7341F8ABB962}"/>
    <cellStyle name="Normal 934" xfId="7800" xr:uid="{DF993F3F-5184-4367-BF99-74C537266CB4}"/>
    <cellStyle name="Normal 935" xfId="7811" xr:uid="{12D87660-281F-429F-A570-A61B6260FBE0}"/>
    <cellStyle name="Normal 936" xfId="7812" xr:uid="{E1277638-284A-4C86-AE54-180F2B8F6E20}"/>
    <cellStyle name="Normal 937" xfId="7813" xr:uid="{FFC8322F-1691-4C14-93B1-F0F35A8B8855}"/>
    <cellStyle name="Normal 938" xfId="7814" xr:uid="{F0F6EB8F-4838-459C-9528-3A825898A744}"/>
    <cellStyle name="Normal 939" xfId="7816" xr:uid="{5A1EF91A-E381-4935-BE4E-93AF9695F349}"/>
    <cellStyle name="Normal 94" xfId="6773" xr:uid="{00000000-0005-0000-0000-000050060000}"/>
    <cellStyle name="Normal 940" xfId="7819" xr:uid="{40FC9E8D-97DB-4307-AA4C-EB45D60833DA}"/>
    <cellStyle name="Normal 941" xfId="7821" xr:uid="{1CF3BA5B-D2DA-4F39-ADB6-C6E6872B549F}"/>
    <cellStyle name="Normal 942" xfId="7822" xr:uid="{99F2B29F-D05C-49A0-888B-7BFEA08098A9}"/>
    <cellStyle name="Normal 943" xfId="7823" xr:uid="{464342E0-3972-4295-AD11-6E3857158A56}"/>
    <cellStyle name="Normal 944" xfId="7824" xr:uid="{4E419D8A-9B2F-4046-9C54-BE0D695A9C21}"/>
    <cellStyle name="Normal 945" xfId="7827" xr:uid="{AA2AEA78-0A14-4CF8-9D0F-773984E83CF6}"/>
    <cellStyle name="Normal 946" xfId="7826" xr:uid="{DEBA03A4-7CE7-4C5F-A615-D05DB4433C51}"/>
    <cellStyle name="Normal 947" xfId="7828" xr:uid="{9695D631-2653-43FA-B1C9-160F73C3D006}"/>
    <cellStyle name="Normal 948" xfId="7829" xr:uid="{CF159E43-9296-4E2B-A3C2-34F23F0F62A7}"/>
    <cellStyle name="Normal 949" xfId="7830" xr:uid="{AF0D27B2-A3D0-428E-9333-5DEC6C416FA9}"/>
    <cellStyle name="Normal 95" xfId="6774" xr:uid="{00000000-0005-0000-0000-000051060000}"/>
    <cellStyle name="Normal 950" xfId="7831" xr:uid="{14B0E609-7C93-4425-BCF9-1521DC3B946C}"/>
    <cellStyle name="Normal 951" xfId="7832" xr:uid="{6E067CA1-EAEA-498C-9652-D621831DBD7B}"/>
    <cellStyle name="Normal 952" xfId="7833" xr:uid="{3F0A6046-1AE3-468F-A0AC-BF218755F6A8}"/>
    <cellStyle name="Normal 953" xfId="7835" xr:uid="{1F070CB4-7BD2-4115-9B9D-F777BFB15C5D}"/>
    <cellStyle name="Normal 954" xfId="7836" xr:uid="{924B3AC1-0250-4BDF-AA5C-190E29FA938A}"/>
    <cellStyle name="Normal 955" xfId="7838" xr:uid="{EF8BBF85-3533-42E0-8B26-B2C73213CE64}"/>
    <cellStyle name="Normal 956" xfId="7839" xr:uid="{00760EB6-2A0A-4BEE-8FC1-EF5E3D165169}"/>
    <cellStyle name="Normal 957" xfId="7840" xr:uid="{37DE3FB6-5CEC-4894-B9EA-E1904BCEAEF1}"/>
    <cellStyle name="Normal 958" xfId="7841" xr:uid="{E84100C2-7B20-4AF3-903C-1DCF04A3798A}"/>
    <cellStyle name="Normal 959" xfId="7842" xr:uid="{47F4113D-8654-460F-B342-73D87E0E22A9}"/>
    <cellStyle name="Normal 96" xfId="6775" xr:uid="{00000000-0005-0000-0000-000052060000}"/>
    <cellStyle name="Normal 960" xfId="7843" xr:uid="{2E28FBC1-D685-424E-BAD9-46964D5C4577}"/>
    <cellStyle name="Normal 961" xfId="7845" xr:uid="{B7246CAF-94F3-4A53-A9B1-D8B64F07F786}"/>
    <cellStyle name="Normal 962" xfId="7846" xr:uid="{7B5ECCFF-7727-4700-9BFF-AC8F275982B6}"/>
    <cellStyle name="Normal 963" xfId="7847" xr:uid="{12B8FFC9-EA57-47A9-9A9A-1A9A3A981482}"/>
    <cellStyle name="Normal 964" xfId="7848" xr:uid="{63316EA9-ACB9-4DF0-B78F-C3837222AF5D}"/>
    <cellStyle name="Normal 965" xfId="7844" xr:uid="{A48721C7-8739-428D-80CA-92E10CAFEF17}"/>
    <cellStyle name="Normal 966" xfId="7849" xr:uid="{49B2AB5E-03E8-46F8-B596-383D89A99EE7}"/>
    <cellStyle name="Normal 967" xfId="7850" xr:uid="{4B104546-E60B-4B36-A1FC-52FC2664B155}"/>
    <cellStyle name="Normal 968" xfId="7852" xr:uid="{40FDB44D-03F3-46C5-9FC0-1B9E5EE70742}"/>
    <cellStyle name="Normal 969" xfId="7853" xr:uid="{E4473B50-FF2D-4F6D-918F-673F3D5C13A1}"/>
    <cellStyle name="Normal 97" xfId="6776" xr:uid="{00000000-0005-0000-0000-000053060000}"/>
    <cellStyle name="Normal 970" xfId="7857" xr:uid="{777C4347-DC17-4456-8ADD-81BE247F037F}"/>
    <cellStyle name="Normal 971" xfId="7856" xr:uid="{600B9BB5-F845-4ACB-9C63-B96CE3422889}"/>
    <cellStyle name="Normal 972" xfId="7855" xr:uid="{3DF1966A-10EE-495D-A54D-08A784A88DDB}"/>
    <cellStyle name="Normal 973" xfId="7854" xr:uid="{843DFAB9-41E0-4577-B448-FE2FC5AF1BE1}"/>
    <cellStyle name="Normal 974" xfId="7858" xr:uid="{CFB64784-EEFC-4A81-86CC-83D836A61DA2}"/>
    <cellStyle name="Normal 975" xfId="7860" xr:uid="{2EA66584-E7FE-4D61-AF7E-F7397B623D25}"/>
    <cellStyle name="Normal 976" xfId="7861" xr:uid="{9F2BF978-7F23-41B2-B81F-03B729153C8A}"/>
    <cellStyle name="Normal 977" xfId="7863" xr:uid="{2E3E0785-3702-4C84-BB10-4C8ECDF3BF0B}"/>
    <cellStyle name="Normal 978" xfId="7864" xr:uid="{82E00202-1F0B-4EDC-9FC5-7F05ABC78F38}"/>
    <cellStyle name="Normal 979" xfId="7865" xr:uid="{470897AA-5663-4267-ACC7-6322B93820B6}"/>
    <cellStyle name="Normal 98" xfId="6777" xr:uid="{00000000-0005-0000-0000-000054060000}"/>
    <cellStyle name="Normal 980" xfId="7868" xr:uid="{B69F9365-0259-4A11-827C-010268576DD6}"/>
    <cellStyle name="Normal 981" xfId="7869" xr:uid="{7FB2299A-F5BD-4206-B9BE-3F9178140F4C}"/>
    <cellStyle name="Normal 982" xfId="7871" xr:uid="{31F64C1B-3E8A-416B-8074-4B7E2F6FC83D}"/>
    <cellStyle name="Normal 983" xfId="7877" xr:uid="{2E8F61FC-5865-41C8-BDDE-19ABF2085BF5}"/>
    <cellStyle name="Normal 984" xfId="7880" xr:uid="{A7470B74-5509-4C52-A95F-1B632D11286A}"/>
    <cellStyle name="Normal 985" xfId="7882" xr:uid="{298D71F0-57A8-4522-949A-7860684ADF20}"/>
    <cellStyle name="Normal 986" xfId="7878" xr:uid="{370815F9-13F3-4C98-A18E-72D9EEABAC8C}"/>
    <cellStyle name="Normal 987" xfId="7884" xr:uid="{F1701DDC-8EB0-45E1-941D-16C55A1AC133}"/>
    <cellStyle name="Normal 988" xfId="7885" xr:uid="{2BE2E2AB-7694-4608-A1FF-C1630D384B79}"/>
    <cellStyle name="Normal 989" xfId="7883" xr:uid="{C195D382-7462-4700-83D1-88DB0921FF74}"/>
    <cellStyle name="Normal 99" xfId="6778" xr:uid="{00000000-0005-0000-0000-000055060000}"/>
    <cellStyle name="Normal 990" xfId="7886" xr:uid="{B829BD0D-239D-4F38-97F2-579DDC960EAB}"/>
    <cellStyle name="Normal 991" xfId="7887" xr:uid="{9863A119-8BE6-40EC-A155-6E7D504AB88D}"/>
    <cellStyle name="Normal 992" xfId="7888" xr:uid="{9A2D1987-79D4-42D0-A1BB-CB551E6B371C}"/>
    <cellStyle name="Normal 993" xfId="7889" xr:uid="{23C7FDEA-19C5-4E04-9E64-93B40DB3ED44}"/>
    <cellStyle name="Normal 994" xfId="7890" xr:uid="{58454F4A-6E2C-4E95-938A-A48C199B1DA1}"/>
    <cellStyle name="Normal 995" xfId="7891" xr:uid="{9E783ADB-92F8-493D-96BA-EDD073E02B1F}"/>
    <cellStyle name="Normal 996" xfId="7892" xr:uid="{FDB7814A-DDCB-4AE5-8445-3BA1CB8C2DE6}"/>
    <cellStyle name="Normal 997" xfId="7881" xr:uid="{FD95BEF3-6F82-4421-B892-16A52E241783}"/>
    <cellStyle name="Normal 998" xfId="7893" xr:uid="{DCA3D740-B3A4-402F-BE1B-AAC7C809802E}"/>
    <cellStyle name="Normal 999" xfId="7894" xr:uid="{A30FE36A-0916-4905-AA74-23E8B9A2B82E}"/>
    <cellStyle name="Note" xfId="16" builtinId="10" customBuiltin="1"/>
    <cellStyle name="Note 2" xfId="105" xr:uid="{00000000-0005-0000-0000-000065000000}"/>
    <cellStyle name="Note 2 10" xfId="6780" xr:uid="{00000000-0005-0000-0000-000057060000}"/>
    <cellStyle name="Note 2 10 2" xfId="6781" xr:uid="{00000000-0005-0000-0000-000058060000}"/>
    <cellStyle name="Note 2 11" xfId="6782" xr:uid="{00000000-0005-0000-0000-000059060000}"/>
    <cellStyle name="Note 2 11 2" xfId="6783" xr:uid="{00000000-0005-0000-0000-00005A060000}"/>
    <cellStyle name="Note 2 12" xfId="6784" xr:uid="{00000000-0005-0000-0000-00005B060000}"/>
    <cellStyle name="Note 2 12 2" xfId="6785" xr:uid="{00000000-0005-0000-0000-00005C060000}"/>
    <cellStyle name="Note 2 13" xfId="6786" xr:uid="{00000000-0005-0000-0000-00005D060000}"/>
    <cellStyle name="Note 2 13 2" xfId="6787" xr:uid="{00000000-0005-0000-0000-00005E060000}"/>
    <cellStyle name="Note 2 14" xfId="6788" xr:uid="{00000000-0005-0000-0000-00005F060000}"/>
    <cellStyle name="Note 2 15" xfId="6779" xr:uid="{00000000-0005-0000-0000-000056060000}"/>
    <cellStyle name="Note 2 2" xfId="6789" xr:uid="{00000000-0005-0000-0000-000060060000}"/>
    <cellStyle name="Note 2 2 2" xfId="6790" xr:uid="{00000000-0005-0000-0000-000061060000}"/>
    <cellStyle name="Note 2 2 3" xfId="6791" xr:uid="{00000000-0005-0000-0000-000062060000}"/>
    <cellStyle name="Note 2 3" xfId="6792" xr:uid="{00000000-0005-0000-0000-000063060000}"/>
    <cellStyle name="Note 2 4" xfId="6793" xr:uid="{00000000-0005-0000-0000-000064060000}"/>
    <cellStyle name="Note 2 4 2" xfId="6794" xr:uid="{00000000-0005-0000-0000-000065060000}"/>
    <cellStyle name="Note 2 5" xfId="6795" xr:uid="{00000000-0005-0000-0000-000066060000}"/>
    <cellStyle name="Note 2 5 2" xfId="6796" xr:uid="{00000000-0005-0000-0000-000067060000}"/>
    <cellStyle name="Note 2 6" xfId="6797" xr:uid="{00000000-0005-0000-0000-000068060000}"/>
    <cellStyle name="Note 2 6 2" xfId="6798" xr:uid="{00000000-0005-0000-0000-000069060000}"/>
    <cellStyle name="Note 2 7" xfId="6799" xr:uid="{00000000-0005-0000-0000-00006A060000}"/>
    <cellStyle name="Note 2 7 2" xfId="6800" xr:uid="{00000000-0005-0000-0000-00006B060000}"/>
    <cellStyle name="Note 2 8" xfId="6801" xr:uid="{00000000-0005-0000-0000-00006C060000}"/>
    <cellStyle name="Note 2 8 2" xfId="6802" xr:uid="{00000000-0005-0000-0000-00006D060000}"/>
    <cellStyle name="Note 2 9" xfId="6803" xr:uid="{00000000-0005-0000-0000-00006E060000}"/>
    <cellStyle name="Note 2 9 2" xfId="6804" xr:uid="{00000000-0005-0000-0000-00006F060000}"/>
    <cellStyle name="Note 3" xfId="6805" xr:uid="{00000000-0005-0000-0000-000070060000}"/>
    <cellStyle name="Note 4" xfId="6806" xr:uid="{00000000-0005-0000-0000-000071060000}"/>
    <cellStyle name="Note 5" xfId="6807" xr:uid="{00000000-0005-0000-0000-000072060000}"/>
    <cellStyle name="Output" xfId="11" builtinId="21" customBuiltin="1"/>
    <cellStyle name="Output 2" xfId="6808" xr:uid="{00000000-0005-0000-0000-000073060000}"/>
    <cellStyle name="Output 2 10" xfId="6809" xr:uid="{00000000-0005-0000-0000-000074060000}"/>
    <cellStyle name="Output 2 10 2" xfId="6810" xr:uid="{00000000-0005-0000-0000-000075060000}"/>
    <cellStyle name="Output 2 11" xfId="6811" xr:uid="{00000000-0005-0000-0000-000076060000}"/>
    <cellStyle name="Output 2 11 2" xfId="6812" xr:uid="{00000000-0005-0000-0000-000077060000}"/>
    <cellStyle name="Output 2 12" xfId="6813" xr:uid="{00000000-0005-0000-0000-000078060000}"/>
    <cellStyle name="Output 2 2" xfId="6814" xr:uid="{00000000-0005-0000-0000-000079060000}"/>
    <cellStyle name="Output 2 2 2" xfId="6815" xr:uid="{00000000-0005-0000-0000-00007A060000}"/>
    <cellStyle name="Output 2 3" xfId="6816" xr:uid="{00000000-0005-0000-0000-00007B060000}"/>
    <cellStyle name="Output 2 3 2" xfId="6817" xr:uid="{00000000-0005-0000-0000-00007C060000}"/>
    <cellStyle name="Output 2 4" xfId="6818" xr:uid="{00000000-0005-0000-0000-00007D060000}"/>
    <cellStyle name="Output 2 4 2" xfId="6819" xr:uid="{00000000-0005-0000-0000-00007E060000}"/>
    <cellStyle name="Output 2 5" xfId="6820" xr:uid="{00000000-0005-0000-0000-00007F060000}"/>
    <cellStyle name="Output 2 5 2" xfId="6821" xr:uid="{00000000-0005-0000-0000-000080060000}"/>
    <cellStyle name="Output 2 6" xfId="6822" xr:uid="{00000000-0005-0000-0000-000081060000}"/>
    <cellStyle name="Output 2 6 2" xfId="6823" xr:uid="{00000000-0005-0000-0000-000082060000}"/>
    <cellStyle name="Output 2 7" xfId="6824" xr:uid="{00000000-0005-0000-0000-000083060000}"/>
    <cellStyle name="Output 2 7 2" xfId="6825" xr:uid="{00000000-0005-0000-0000-000084060000}"/>
    <cellStyle name="Output 2 8" xfId="6826" xr:uid="{00000000-0005-0000-0000-000085060000}"/>
    <cellStyle name="Output 2 8 2" xfId="6827" xr:uid="{00000000-0005-0000-0000-000086060000}"/>
    <cellStyle name="Output 2 9" xfId="6828" xr:uid="{00000000-0005-0000-0000-000087060000}"/>
    <cellStyle name="Output 2 9 2" xfId="6829" xr:uid="{00000000-0005-0000-0000-000088060000}"/>
    <cellStyle name="per.style" xfId="6830" xr:uid="{00000000-0005-0000-0000-000089060000}"/>
    <cellStyle name="Percent" xfId="1" builtinId="5"/>
    <cellStyle name="Percent (0)" xfId="6831" xr:uid="{00000000-0005-0000-0000-00008A060000}"/>
    <cellStyle name="Percent [2]" xfId="6832" xr:uid="{00000000-0005-0000-0000-00008B060000}"/>
    <cellStyle name="Percent 2" xfId="106" xr:uid="{00000000-0005-0000-0000-000068000000}"/>
    <cellStyle name="Percent 2 10" xfId="6834" xr:uid="{00000000-0005-0000-0000-00008D060000}"/>
    <cellStyle name="Percent 2 11" xfId="6835" xr:uid="{00000000-0005-0000-0000-00008E060000}"/>
    <cellStyle name="Percent 2 12" xfId="6836" xr:uid="{00000000-0005-0000-0000-00008F060000}"/>
    <cellStyle name="Percent 2 13" xfId="6837" xr:uid="{00000000-0005-0000-0000-000090060000}"/>
    <cellStyle name="Percent 2 14" xfId="6838" xr:uid="{00000000-0005-0000-0000-000091060000}"/>
    <cellStyle name="Percent 2 15" xfId="6833" xr:uid="{00000000-0005-0000-0000-00008C060000}"/>
    <cellStyle name="Percent 2 2" xfId="6839" xr:uid="{00000000-0005-0000-0000-000092060000}"/>
    <cellStyle name="Percent 2 2 10" xfId="6840" xr:uid="{00000000-0005-0000-0000-000093060000}"/>
    <cellStyle name="Percent 2 2 11" xfId="6841" xr:uid="{00000000-0005-0000-0000-000094060000}"/>
    <cellStyle name="Percent 2 2 12" xfId="6842" xr:uid="{00000000-0005-0000-0000-000095060000}"/>
    <cellStyle name="Percent 2 2 13" xfId="6843" xr:uid="{00000000-0005-0000-0000-000096060000}"/>
    <cellStyle name="Percent 2 2 2" xfId="6844" xr:uid="{00000000-0005-0000-0000-000097060000}"/>
    <cellStyle name="Percent 2 2 3" xfId="6845" xr:uid="{00000000-0005-0000-0000-000098060000}"/>
    <cellStyle name="Percent 2 2 4" xfId="6846" xr:uid="{00000000-0005-0000-0000-000099060000}"/>
    <cellStyle name="Percent 2 2 5" xfId="6847" xr:uid="{00000000-0005-0000-0000-00009A060000}"/>
    <cellStyle name="Percent 2 2 6" xfId="6848" xr:uid="{00000000-0005-0000-0000-00009B060000}"/>
    <cellStyle name="Percent 2 2 7" xfId="6849" xr:uid="{00000000-0005-0000-0000-00009C060000}"/>
    <cellStyle name="Percent 2 2 8" xfId="6850" xr:uid="{00000000-0005-0000-0000-00009D060000}"/>
    <cellStyle name="Percent 2 2 9" xfId="6851" xr:uid="{00000000-0005-0000-0000-00009E060000}"/>
    <cellStyle name="Percent 2 3" xfId="6852" xr:uid="{00000000-0005-0000-0000-00009F060000}"/>
    <cellStyle name="Percent 2 4" xfId="6853" xr:uid="{00000000-0005-0000-0000-0000A0060000}"/>
    <cellStyle name="Percent 2 5" xfId="6854" xr:uid="{00000000-0005-0000-0000-0000A1060000}"/>
    <cellStyle name="Percent 2 6" xfId="6855" xr:uid="{00000000-0005-0000-0000-0000A2060000}"/>
    <cellStyle name="Percent 2 7" xfId="6856" xr:uid="{00000000-0005-0000-0000-0000A3060000}"/>
    <cellStyle name="Percent 2 8" xfId="6857" xr:uid="{00000000-0005-0000-0000-0000A4060000}"/>
    <cellStyle name="Percent 2 9" xfId="6858" xr:uid="{00000000-0005-0000-0000-0000A5060000}"/>
    <cellStyle name="Percent 3" xfId="6859" xr:uid="{00000000-0005-0000-0000-0000A6060000}"/>
    <cellStyle name="Percent 3 10" xfId="6860" xr:uid="{00000000-0005-0000-0000-0000A7060000}"/>
    <cellStyle name="Percent 3 11" xfId="6861" xr:uid="{00000000-0005-0000-0000-0000A8060000}"/>
    <cellStyle name="Percent 3 12" xfId="6862" xr:uid="{00000000-0005-0000-0000-0000A9060000}"/>
    <cellStyle name="Percent 3 13" xfId="6863" xr:uid="{00000000-0005-0000-0000-0000AA060000}"/>
    <cellStyle name="Percent 3 14" xfId="6864" xr:uid="{00000000-0005-0000-0000-0000AB060000}"/>
    <cellStyle name="Percent 3 2" xfId="6865" xr:uid="{00000000-0005-0000-0000-0000AC060000}"/>
    <cellStyle name="Percent 3 2 10" xfId="6866" xr:uid="{00000000-0005-0000-0000-0000AD060000}"/>
    <cellStyle name="Percent 3 2 11" xfId="6867" xr:uid="{00000000-0005-0000-0000-0000AE060000}"/>
    <cellStyle name="Percent 3 2 12" xfId="6868" xr:uid="{00000000-0005-0000-0000-0000AF060000}"/>
    <cellStyle name="Percent 3 2 13" xfId="6869" xr:uid="{00000000-0005-0000-0000-0000B0060000}"/>
    <cellStyle name="Percent 3 2 2" xfId="6870" xr:uid="{00000000-0005-0000-0000-0000B1060000}"/>
    <cellStyle name="Percent 3 2 3" xfId="6871" xr:uid="{00000000-0005-0000-0000-0000B2060000}"/>
    <cellStyle name="Percent 3 2 4" xfId="6872" xr:uid="{00000000-0005-0000-0000-0000B3060000}"/>
    <cellStyle name="Percent 3 2 5" xfId="6873" xr:uid="{00000000-0005-0000-0000-0000B4060000}"/>
    <cellStyle name="Percent 3 2 6" xfId="6874" xr:uid="{00000000-0005-0000-0000-0000B5060000}"/>
    <cellStyle name="Percent 3 2 7" xfId="6875" xr:uid="{00000000-0005-0000-0000-0000B6060000}"/>
    <cellStyle name="Percent 3 2 8" xfId="6876" xr:uid="{00000000-0005-0000-0000-0000B7060000}"/>
    <cellStyle name="Percent 3 2 9" xfId="6877" xr:uid="{00000000-0005-0000-0000-0000B8060000}"/>
    <cellStyle name="Percent 3 3" xfId="6878" xr:uid="{00000000-0005-0000-0000-0000B9060000}"/>
    <cellStyle name="Percent 3 4" xfId="6879" xr:uid="{00000000-0005-0000-0000-0000BA060000}"/>
    <cellStyle name="Percent 3 5" xfId="6880" xr:uid="{00000000-0005-0000-0000-0000BB060000}"/>
    <cellStyle name="Percent 3 6" xfId="6881" xr:uid="{00000000-0005-0000-0000-0000BC060000}"/>
    <cellStyle name="Percent 3 7" xfId="6882" xr:uid="{00000000-0005-0000-0000-0000BD060000}"/>
    <cellStyle name="Percent 3 8" xfId="6883" xr:uid="{00000000-0005-0000-0000-0000BE060000}"/>
    <cellStyle name="Percent 3 9" xfId="6884" xr:uid="{00000000-0005-0000-0000-0000BF060000}"/>
    <cellStyle name="Percent 4" xfId="6885" xr:uid="{00000000-0005-0000-0000-0000C0060000}"/>
    <cellStyle name="Percent 5" xfId="6886" xr:uid="{00000000-0005-0000-0000-0000C1060000}"/>
    <cellStyle name="Percent 6" xfId="6931" xr:uid="{00000000-0005-0000-0000-0000C2060000}"/>
    <cellStyle name="Percent 6 10" xfId="7571" xr:uid="{00000000-0005-0000-0000-0000C3060000}"/>
    <cellStyle name="Percent 6 11" xfId="7591" xr:uid="{00000000-0005-0000-0000-0000C4060000}"/>
    <cellStyle name="Percent 6 12" xfId="7702" xr:uid="{94D98207-8865-406B-97A7-48EF96A53947}"/>
    <cellStyle name="Percent 6 13" xfId="7756" xr:uid="{5ACBD771-79EB-43F9-AF40-412D6670C686}"/>
    <cellStyle name="Percent 6 14" xfId="7790" xr:uid="{4877CBB1-2E61-43B1-BFE8-565A33935587}"/>
    <cellStyle name="Percent 6 15" xfId="7818" xr:uid="{9DF66282-34DB-4DC2-A4A9-228CBCE424E6}"/>
    <cellStyle name="Percent 6 16" xfId="7867" xr:uid="{AA0F4CB6-E589-49D4-BC6B-7D968EE8ED9E}"/>
    <cellStyle name="Percent 6 17" xfId="7918" xr:uid="{E7ACED47-1E0B-4EC1-8270-98B83EED484B}"/>
    <cellStyle name="Percent 6 18" xfId="7941" xr:uid="{CA388D60-55E2-4272-ACDF-7F08B648E128}"/>
    <cellStyle name="Percent 6 19" xfId="7945" xr:uid="{82FA248F-AC5E-4C81-AFF6-268607EFBE20}"/>
    <cellStyle name="Percent 6 2" xfId="7056" xr:uid="{00000000-0005-0000-0000-0000C5060000}"/>
    <cellStyle name="Percent 6 20" xfId="8115" xr:uid="{4F176B54-411A-47EA-B4E4-EF5FCB761CE0}"/>
    <cellStyle name="Percent 6 21" xfId="8259" xr:uid="{67D188A0-9BAC-4BED-8A0E-009E5B98C788}"/>
    <cellStyle name="Percent 6 3" xfId="7083" xr:uid="{00000000-0005-0000-0000-0000C6060000}"/>
    <cellStyle name="Percent 6 4" xfId="7110" xr:uid="{00000000-0005-0000-0000-0000C7060000}"/>
    <cellStyle name="Percent 6 5" xfId="7310" xr:uid="{00000000-0005-0000-0000-0000C8060000}"/>
    <cellStyle name="Percent 6 6" xfId="7343" xr:uid="{00000000-0005-0000-0000-0000C9060000}"/>
    <cellStyle name="Percent 6 7" xfId="7382" xr:uid="{00000000-0005-0000-0000-0000CA060000}"/>
    <cellStyle name="Percent 6 8" xfId="7432" xr:uid="{00000000-0005-0000-0000-0000CB060000}"/>
    <cellStyle name="Percent 6 9" xfId="7516" xr:uid="{00000000-0005-0000-0000-0000CC060000}"/>
    <cellStyle name="Percent 7" xfId="8274" xr:uid="{A07B330D-2FA1-41C1-83B8-561EA83EBB39}"/>
    <cellStyle name="Percent Complete" xfId="6887" xr:uid="{00000000-0005-0000-0000-0000CD060000}"/>
    <cellStyle name="Period Headers" xfId="6888" xr:uid="{00000000-0005-0000-0000-0000CE060000}"/>
    <cellStyle name="Period Highlight Control" xfId="6889" xr:uid="{00000000-0005-0000-0000-0000CF060000}"/>
    <cellStyle name="Period Value" xfId="6890" xr:uid="{00000000-0005-0000-0000-0000D0060000}"/>
    <cellStyle name="Plan legend" xfId="6891" xr:uid="{00000000-0005-0000-0000-0000D1060000}"/>
    <cellStyle name="Project Headers" xfId="6892" xr:uid="{00000000-0005-0000-0000-0000D2060000}"/>
    <cellStyle name="regstoresfromspecstores" xfId="6893" xr:uid="{00000000-0005-0000-0000-0000D3060000}"/>
    <cellStyle name="RevList" xfId="6894" xr:uid="{00000000-0005-0000-0000-0000D4060000}"/>
    <cellStyle name="SHADEDSTORES" xfId="6895" xr:uid="{00000000-0005-0000-0000-0000D5060000}"/>
    <cellStyle name="SHADEDSTORES 2" xfId="6896" xr:uid="{00000000-0005-0000-0000-0000D6060000}"/>
    <cellStyle name="specstores" xfId="6897" xr:uid="{00000000-0005-0000-0000-0000D7060000}"/>
    <cellStyle name="Subtotal" xfId="6898" xr:uid="{00000000-0005-0000-0000-0000D8060000}"/>
    <cellStyle name="Title" xfId="2" builtinId="15" customBuiltin="1"/>
    <cellStyle name="Title 2" xfId="6899" xr:uid="{00000000-0005-0000-0000-0000D9060000}"/>
    <cellStyle name="Title 2 2" xfId="6900" xr:uid="{00000000-0005-0000-0000-0000DA060000}"/>
    <cellStyle name="Title 3" xfId="6901" xr:uid="{00000000-0005-0000-0000-0000DB060000}"/>
    <cellStyle name="Title 4" xfId="6902" xr:uid="{00000000-0005-0000-0000-0000DC060000}"/>
    <cellStyle name="Total" xfId="18" builtinId="25" customBuiltin="1"/>
    <cellStyle name="Total 2" xfId="6903" xr:uid="{00000000-0005-0000-0000-0000DD060000}"/>
    <cellStyle name="Total 2 10" xfId="6904" xr:uid="{00000000-0005-0000-0000-0000DE060000}"/>
    <cellStyle name="Total 2 10 2" xfId="6905" xr:uid="{00000000-0005-0000-0000-0000DF060000}"/>
    <cellStyle name="Total 2 11" xfId="6906" xr:uid="{00000000-0005-0000-0000-0000E0060000}"/>
    <cellStyle name="Total 2 11 2" xfId="6907" xr:uid="{00000000-0005-0000-0000-0000E1060000}"/>
    <cellStyle name="Total 2 12" xfId="6908" xr:uid="{00000000-0005-0000-0000-0000E2060000}"/>
    <cellStyle name="Total 2 2" xfId="6909" xr:uid="{00000000-0005-0000-0000-0000E3060000}"/>
    <cellStyle name="Total 2 2 2" xfId="6910" xr:uid="{00000000-0005-0000-0000-0000E4060000}"/>
    <cellStyle name="Total 2 3" xfId="6911" xr:uid="{00000000-0005-0000-0000-0000E5060000}"/>
    <cellStyle name="Total 2 3 2" xfId="6912" xr:uid="{00000000-0005-0000-0000-0000E6060000}"/>
    <cellStyle name="Total 2 4" xfId="6913" xr:uid="{00000000-0005-0000-0000-0000E7060000}"/>
    <cellStyle name="Total 2 4 2" xfId="6914" xr:uid="{00000000-0005-0000-0000-0000E8060000}"/>
    <cellStyle name="Total 2 5" xfId="6915" xr:uid="{00000000-0005-0000-0000-0000E9060000}"/>
    <cellStyle name="Total 2 5 2" xfId="6916" xr:uid="{00000000-0005-0000-0000-0000EA060000}"/>
    <cellStyle name="Total 2 6" xfId="6917" xr:uid="{00000000-0005-0000-0000-0000EB060000}"/>
    <cellStyle name="Total 2 6 2" xfId="6918" xr:uid="{00000000-0005-0000-0000-0000EC060000}"/>
    <cellStyle name="Total 2 7" xfId="6919" xr:uid="{00000000-0005-0000-0000-0000ED060000}"/>
    <cellStyle name="Total 2 7 2" xfId="6920" xr:uid="{00000000-0005-0000-0000-0000EE060000}"/>
    <cellStyle name="Total 2 8" xfId="6921" xr:uid="{00000000-0005-0000-0000-0000EF060000}"/>
    <cellStyle name="Total 2 8 2" xfId="6922" xr:uid="{00000000-0005-0000-0000-0000F0060000}"/>
    <cellStyle name="Total 2 9" xfId="6923" xr:uid="{00000000-0005-0000-0000-0000F1060000}"/>
    <cellStyle name="Total 2 9 2" xfId="6924" xr:uid="{00000000-0005-0000-0000-0000F2060000}"/>
    <cellStyle name="Warning Text" xfId="15" builtinId="11" customBuiltin="1"/>
    <cellStyle name="Warning Text 2" xfId="6925" xr:uid="{00000000-0005-0000-0000-0000F3060000}"/>
    <cellStyle name="콤마 [0]_1.34분기 평가표 _Attach #2 11-13PAGE Schedule(Facc)" xfId="6133" xr:uid="{00000000-0005-0000-0000-0000F4060000}"/>
    <cellStyle name="콤마_1.34분기 평가표 _Attach #2 11-13PAGE Schedule(Facc)_1" xfId="6132" xr:uid="{00000000-0005-0000-0000-0000F5060000}"/>
    <cellStyle name="통화 [0]_laroux_업무현황 " xfId="6135" xr:uid="{00000000-0005-0000-0000-0000F6060000}"/>
    <cellStyle name="통화_1.24분기 평가표 " xfId="6134" xr:uid="{00000000-0005-0000-0000-0000F7060000}"/>
    <cellStyle name="표준_1.34분기 평가표 _Attach #2 11-13PAGE Schedule(Facc)" xfId="6235" xr:uid="{00000000-0005-0000-0000-0000F8060000}"/>
    <cellStyle name="好" xfId="122" xr:uid="{00000000-0005-0000-0000-0000F9060000}"/>
    <cellStyle name="好 2" xfId="123" xr:uid="{00000000-0005-0000-0000-0000FA060000}"/>
    <cellStyle name="好 2 2" xfId="124" xr:uid="{00000000-0005-0000-0000-0000FB060000}"/>
    <cellStyle name="好 2 3" xfId="125" xr:uid="{00000000-0005-0000-0000-0000FC060000}"/>
    <cellStyle name="好 2 4" xfId="126" xr:uid="{00000000-0005-0000-0000-0000FD060000}"/>
    <cellStyle name="好 2 5" xfId="127" xr:uid="{00000000-0005-0000-0000-0000FE060000}"/>
    <cellStyle name="好 2 6" xfId="128" xr:uid="{00000000-0005-0000-0000-0000FF060000}"/>
    <cellStyle name="好 2 7" xfId="129" xr:uid="{00000000-0005-0000-0000-000000070000}"/>
    <cellStyle name="好 2 8" xfId="130" xr:uid="{00000000-0005-0000-0000-000001070000}"/>
    <cellStyle name="好 2 9" xfId="131" xr:uid="{00000000-0005-0000-0000-000002070000}"/>
    <cellStyle name="好 3" xfId="132" xr:uid="{00000000-0005-0000-0000-000003070000}"/>
    <cellStyle name="好 4" xfId="133" xr:uid="{00000000-0005-0000-0000-000004070000}"/>
    <cellStyle name="好 5" xfId="134" xr:uid="{00000000-0005-0000-0000-000005070000}"/>
    <cellStyle name="好 6" xfId="135" xr:uid="{00000000-0005-0000-0000-000006070000}"/>
    <cellStyle name="好 7" xfId="136" xr:uid="{00000000-0005-0000-0000-000007070000}"/>
    <cellStyle name="好 8" xfId="137" xr:uid="{00000000-0005-0000-0000-000008070000}"/>
    <cellStyle name="好_TD-F-03-RevA RFI Register" xfId="138" xr:uid="{00000000-0005-0000-0000-000009070000}"/>
    <cellStyle name="差" xfId="139" xr:uid="{00000000-0005-0000-0000-00000A070000}"/>
    <cellStyle name="差 2" xfId="140" xr:uid="{00000000-0005-0000-0000-00000B070000}"/>
    <cellStyle name="差 2 2" xfId="141" xr:uid="{00000000-0005-0000-0000-00000C070000}"/>
    <cellStyle name="差 2 3" xfId="142" xr:uid="{00000000-0005-0000-0000-00000D070000}"/>
    <cellStyle name="差 2 4" xfId="143" xr:uid="{00000000-0005-0000-0000-00000E070000}"/>
    <cellStyle name="差 2 5" xfId="144" xr:uid="{00000000-0005-0000-0000-00000F070000}"/>
    <cellStyle name="差 2 6" xfId="145" xr:uid="{00000000-0005-0000-0000-000010070000}"/>
    <cellStyle name="差 2 7" xfId="146" xr:uid="{00000000-0005-0000-0000-000011070000}"/>
    <cellStyle name="差 2 8" xfId="147" xr:uid="{00000000-0005-0000-0000-000012070000}"/>
    <cellStyle name="差 2 9" xfId="148" xr:uid="{00000000-0005-0000-0000-000013070000}"/>
    <cellStyle name="差 3" xfId="149" xr:uid="{00000000-0005-0000-0000-000014070000}"/>
    <cellStyle name="差 4" xfId="150" xr:uid="{00000000-0005-0000-0000-000015070000}"/>
    <cellStyle name="差 5" xfId="151" xr:uid="{00000000-0005-0000-0000-000016070000}"/>
    <cellStyle name="差 6" xfId="152" xr:uid="{00000000-0005-0000-0000-000017070000}"/>
    <cellStyle name="差 7" xfId="153" xr:uid="{00000000-0005-0000-0000-000018070000}"/>
    <cellStyle name="差 8" xfId="154" xr:uid="{00000000-0005-0000-0000-000019070000}"/>
    <cellStyle name="差_TD-F-03-RevA RFI Register" xfId="155" xr:uid="{00000000-0005-0000-0000-00001A070000}"/>
    <cellStyle name="常规 10" xfId="156" xr:uid="{00000000-0005-0000-0000-00001B070000}"/>
    <cellStyle name="常规 10 16" xfId="157" xr:uid="{00000000-0005-0000-0000-00001C070000}"/>
    <cellStyle name="常规 10 17" xfId="158" xr:uid="{00000000-0005-0000-0000-00001D070000}"/>
    <cellStyle name="常规 2" xfId="159" xr:uid="{00000000-0005-0000-0000-00001E070000}"/>
    <cellStyle name="常规 2 10" xfId="160" xr:uid="{00000000-0005-0000-0000-00001F070000}"/>
    <cellStyle name="常规 2 11" xfId="161" xr:uid="{00000000-0005-0000-0000-000020070000}"/>
    <cellStyle name="常规 2 12" xfId="162" xr:uid="{00000000-0005-0000-0000-000021070000}"/>
    <cellStyle name="常规 2 13" xfId="163" xr:uid="{00000000-0005-0000-0000-000022070000}"/>
    <cellStyle name="常规 2 14" xfId="164" xr:uid="{00000000-0005-0000-0000-000023070000}"/>
    <cellStyle name="常规 2 2" xfId="165" xr:uid="{00000000-0005-0000-0000-000024070000}"/>
    <cellStyle name="常规 2 2 2" xfId="166" xr:uid="{00000000-0005-0000-0000-000025070000}"/>
    <cellStyle name="常规 2 2 2 2" xfId="167" xr:uid="{00000000-0005-0000-0000-000026070000}"/>
    <cellStyle name="常规 2 2 2 2 2" xfId="168" xr:uid="{00000000-0005-0000-0000-000027070000}"/>
    <cellStyle name="常规 2 2 2 3" xfId="169" xr:uid="{00000000-0005-0000-0000-000028070000}"/>
    <cellStyle name="常规 2 2 3" xfId="170" xr:uid="{00000000-0005-0000-0000-000029070000}"/>
    <cellStyle name="常规 2 2 3 2" xfId="171" xr:uid="{00000000-0005-0000-0000-00002A070000}"/>
    <cellStyle name="常规 2 2 4" xfId="172" xr:uid="{00000000-0005-0000-0000-00002B070000}"/>
    <cellStyle name="常规 2 2 5" xfId="173" xr:uid="{00000000-0005-0000-0000-00002C070000}"/>
    <cellStyle name="常规 2 2 6" xfId="174" xr:uid="{00000000-0005-0000-0000-00002D070000}"/>
    <cellStyle name="常规 2 3" xfId="175" xr:uid="{00000000-0005-0000-0000-00002E070000}"/>
    <cellStyle name="常规 2 3 2" xfId="176" xr:uid="{00000000-0005-0000-0000-00002F070000}"/>
    <cellStyle name="常规 2 3 2 2" xfId="177" xr:uid="{00000000-0005-0000-0000-000030070000}"/>
    <cellStyle name="常规 2 3 3" xfId="178" xr:uid="{00000000-0005-0000-0000-000031070000}"/>
    <cellStyle name="常规 2 3 4" xfId="179" xr:uid="{00000000-0005-0000-0000-000032070000}"/>
    <cellStyle name="常规 2 4" xfId="180" xr:uid="{00000000-0005-0000-0000-000033070000}"/>
    <cellStyle name="常规 2 4 2" xfId="181" xr:uid="{00000000-0005-0000-0000-000034070000}"/>
    <cellStyle name="常规 2 4 3" xfId="182" xr:uid="{00000000-0005-0000-0000-000035070000}"/>
    <cellStyle name="常规 2 5" xfId="183" xr:uid="{00000000-0005-0000-0000-000036070000}"/>
    <cellStyle name="常规 2 5 2" xfId="184" xr:uid="{00000000-0005-0000-0000-000037070000}"/>
    <cellStyle name="常规 2 5 3" xfId="185" xr:uid="{00000000-0005-0000-0000-000038070000}"/>
    <cellStyle name="常规 2 5 4" xfId="186" xr:uid="{00000000-0005-0000-0000-000039070000}"/>
    <cellStyle name="常规 2 5 5" xfId="187" xr:uid="{00000000-0005-0000-0000-00003A070000}"/>
    <cellStyle name="常规 2 6" xfId="188" xr:uid="{00000000-0005-0000-0000-00003B070000}"/>
    <cellStyle name="常规 2 6 2" xfId="189" xr:uid="{00000000-0005-0000-0000-00003C070000}"/>
    <cellStyle name="常规 2 7" xfId="190" xr:uid="{00000000-0005-0000-0000-00003D070000}"/>
    <cellStyle name="常规 2 8" xfId="191" xr:uid="{00000000-0005-0000-0000-00003E070000}"/>
    <cellStyle name="常规 2 9" xfId="192" xr:uid="{00000000-0005-0000-0000-00003F070000}"/>
    <cellStyle name="常规 3" xfId="193" xr:uid="{00000000-0005-0000-0000-000040070000}"/>
    <cellStyle name="常规 3 2 9" xfId="194" xr:uid="{00000000-0005-0000-0000-000041070000}"/>
    <cellStyle name="常规 3 2 9 2" xfId="195" xr:uid="{00000000-0005-0000-0000-000042070000}"/>
    <cellStyle name="常规 3 2 9 3" xfId="196" xr:uid="{00000000-0005-0000-0000-000043070000}"/>
    <cellStyle name="常规 3 2 9 4" xfId="197" xr:uid="{00000000-0005-0000-0000-000044070000}"/>
    <cellStyle name="常规 3 2 9 7" xfId="198" xr:uid="{00000000-0005-0000-0000-000045070000}"/>
    <cellStyle name="常规 3 4" xfId="199" xr:uid="{00000000-0005-0000-0000-000046070000}"/>
    <cellStyle name="常规 3 4 3" xfId="200" xr:uid="{00000000-0005-0000-0000-000047070000}"/>
    <cellStyle name="常规 30" xfId="201" xr:uid="{00000000-0005-0000-0000-000048070000}"/>
    <cellStyle name="常规 4" xfId="202" xr:uid="{00000000-0005-0000-0000-000049070000}"/>
    <cellStyle name="常规 5 2 9 3" xfId="203" xr:uid="{00000000-0005-0000-0000-00004A070000}"/>
    <cellStyle name="常规 6" xfId="204" xr:uid="{00000000-0005-0000-0000-00004B070000}"/>
    <cellStyle name="常规 6 3 3" xfId="205" xr:uid="{00000000-0005-0000-0000-00004C070000}"/>
    <cellStyle name="常规 6 3 3 2" xfId="206" xr:uid="{00000000-0005-0000-0000-00004D070000}"/>
    <cellStyle name="常规 6 3 3 3" xfId="207" xr:uid="{00000000-0005-0000-0000-00004E070000}"/>
    <cellStyle name="强调文字颜色 1" xfId="208" xr:uid="{00000000-0005-0000-0000-00004F070000}"/>
    <cellStyle name="强调文字颜色 1 2" xfId="209" xr:uid="{00000000-0005-0000-0000-000050070000}"/>
    <cellStyle name="强调文字颜色 1 2 2" xfId="210" xr:uid="{00000000-0005-0000-0000-000051070000}"/>
    <cellStyle name="强调文字颜色 1 2 3" xfId="211" xr:uid="{00000000-0005-0000-0000-000052070000}"/>
    <cellStyle name="强调文字颜色 1 2 4" xfId="212" xr:uid="{00000000-0005-0000-0000-000053070000}"/>
    <cellStyle name="强调文字颜色 1 2 5" xfId="213" xr:uid="{00000000-0005-0000-0000-000054070000}"/>
    <cellStyle name="强调文字颜色 1 2 6" xfId="214" xr:uid="{00000000-0005-0000-0000-000055070000}"/>
    <cellStyle name="强调文字颜色 1 2 7" xfId="215" xr:uid="{00000000-0005-0000-0000-000056070000}"/>
    <cellStyle name="强调文字颜色 1 2 8" xfId="216" xr:uid="{00000000-0005-0000-0000-000057070000}"/>
    <cellStyle name="强调文字颜色 1 2 9" xfId="217" xr:uid="{00000000-0005-0000-0000-000058070000}"/>
    <cellStyle name="强调文字颜色 1 3" xfId="218" xr:uid="{00000000-0005-0000-0000-000059070000}"/>
    <cellStyle name="强调文字颜色 1 4" xfId="219" xr:uid="{00000000-0005-0000-0000-00005A070000}"/>
    <cellStyle name="强调文字颜色 1 5" xfId="220" xr:uid="{00000000-0005-0000-0000-00005B070000}"/>
    <cellStyle name="强调文字颜色 1 6" xfId="221" xr:uid="{00000000-0005-0000-0000-00005C070000}"/>
    <cellStyle name="强调文字颜色 1 7" xfId="222" xr:uid="{00000000-0005-0000-0000-00005D070000}"/>
    <cellStyle name="强调文字颜色 1 8" xfId="223" xr:uid="{00000000-0005-0000-0000-00005E070000}"/>
    <cellStyle name="强调文字颜色 2 2" xfId="224" xr:uid="{00000000-0005-0000-0000-00005F070000}"/>
    <cellStyle name="强调文字颜色 2 2 2" xfId="225" xr:uid="{00000000-0005-0000-0000-000060070000}"/>
    <cellStyle name="强调文字颜色 2 2 3" xfId="226" xr:uid="{00000000-0005-0000-0000-000061070000}"/>
    <cellStyle name="强调文字颜色 2 2 4" xfId="227" xr:uid="{00000000-0005-0000-0000-000062070000}"/>
    <cellStyle name="强调文字颜色 2 2 5" xfId="228" xr:uid="{00000000-0005-0000-0000-000063070000}"/>
    <cellStyle name="强调文字颜色 2 2 6" xfId="229" xr:uid="{00000000-0005-0000-0000-000064070000}"/>
    <cellStyle name="强调文字颜色 2 2 7" xfId="230" xr:uid="{00000000-0005-0000-0000-000065070000}"/>
    <cellStyle name="强调文字颜色 2 2 8" xfId="231" xr:uid="{00000000-0005-0000-0000-000066070000}"/>
    <cellStyle name="强调文字颜色 2 2 9" xfId="232" xr:uid="{00000000-0005-0000-0000-000067070000}"/>
    <cellStyle name="强调文字颜色 2 3" xfId="233" xr:uid="{00000000-0005-0000-0000-000068070000}"/>
    <cellStyle name="强调文字颜色 2 4" xfId="234" xr:uid="{00000000-0005-0000-0000-000069070000}"/>
    <cellStyle name="强调文字颜色 2 5" xfId="235" xr:uid="{00000000-0005-0000-0000-00006A070000}"/>
    <cellStyle name="强调文字颜色 2 6" xfId="236" xr:uid="{00000000-0005-0000-0000-00006B070000}"/>
    <cellStyle name="强调文字颜色 2 7" xfId="237" xr:uid="{00000000-0005-0000-0000-00006C070000}"/>
    <cellStyle name="强调文字颜色 2 8" xfId="238" xr:uid="{00000000-0005-0000-0000-00006D070000}"/>
    <cellStyle name="强调文字颜色 3 2" xfId="239" xr:uid="{00000000-0005-0000-0000-00006E070000}"/>
    <cellStyle name="强调文字颜色 3 2 2" xfId="240" xr:uid="{00000000-0005-0000-0000-00006F070000}"/>
    <cellStyle name="强调文字颜色 3 2 3" xfId="241" xr:uid="{00000000-0005-0000-0000-000070070000}"/>
    <cellStyle name="强调文字颜色 3 2 4" xfId="242" xr:uid="{00000000-0005-0000-0000-000071070000}"/>
    <cellStyle name="强调文字颜色 3 2 5" xfId="243" xr:uid="{00000000-0005-0000-0000-000072070000}"/>
    <cellStyle name="强调文字颜色 3 2 6" xfId="244" xr:uid="{00000000-0005-0000-0000-000073070000}"/>
    <cellStyle name="强调文字颜色 3 2 7" xfId="245" xr:uid="{00000000-0005-0000-0000-000074070000}"/>
    <cellStyle name="强调文字颜色 3 2 8" xfId="246" xr:uid="{00000000-0005-0000-0000-000075070000}"/>
    <cellStyle name="强调文字颜色 3 2 9" xfId="247" xr:uid="{00000000-0005-0000-0000-000076070000}"/>
    <cellStyle name="强调文字颜色 3 3" xfId="248" xr:uid="{00000000-0005-0000-0000-000077070000}"/>
    <cellStyle name="强调文字颜色 3 4" xfId="249" xr:uid="{00000000-0005-0000-0000-000078070000}"/>
    <cellStyle name="强调文字颜色 3 5" xfId="250" xr:uid="{00000000-0005-0000-0000-000079070000}"/>
    <cellStyle name="强调文字颜色 3 6" xfId="251" xr:uid="{00000000-0005-0000-0000-00007A070000}"/>
    <cellStyle name="强调文字颜色 3 7" xfId="252" xr:uid="{00000000-0005-0000-0000-00007B070000}"/>
    <cellStyle name="强调文字颜色 3 8" xfId="253" xr:uid="{00000000-0005-0000-0000-00007C070000}"/>
    <cellStyle name="强调文字颜色 4 2" xfId="254" xr:uid="{00000000-0005-0000-0000-00007D070000}"/>
    <cellStyle name="强调文字颜色 4 2 2" xfId="255" xr:uid="{00000000-0005-0000-0000-00007E070000}"/>
    <cellStyle name="强调文字颜色 4 2 3" xfId="256" xr:uid="{00000000-0005-0000-0000-00007F070000}"/>
    <cellStyle name="强调文字颜色 4 2 4" xfId="257" xr:uid="{00000000-0005-0000-0000-000080070000}"/>
    <cellStyle name="强调文字颜色 4 2 5" xfId="258" xr:uid="{00000000-0005-0000-0000-000081070000}"/>
    <cellStyle name="强调文字颜色 4 2 6" xfId="259" xr:uid="{00000000-0005-0000-0000-000082070000}"/>
    <cellStyle name="强调文字颜色 4 2 7" xfId="260" xr:uid="{00000000-0005-0000-0000-000083070000}"/>
    <cellStyle name="强调文字颜色 4 2 8" xfId="261" xr:uid="{00000000-0005-0000-0000-000084070000}"/>
    <cellStyle name="强调文字颜色 4 2 9" xfId="262" xr:uid="{00000000-0005-0000-0000-000085070000}"/>
    <cellStyle name="强调文字颜色 4 3" xfId="263" xr:uid="{00000000-0005-0000-0000-000086070000}"/>
    <cellStyle name="强调文字颜色 4 4" xfId="264" xr:uid="{00000000-0005-0000-0000-000087070000}"/>
    <cellStyle name="强调文字颜色 4 5" xfId="265" xr:uid="{00000000-0005-0000-0000-000088070000}"/>
    <cellStyle name="强调文字颜色 4 6" xfId="266" xr:uid="{00000000-0005-0000-0000-000089070000}"/>
    <cellStyle name="强调文字颜色 4 7" xfId="267" xr:uid="{00000000-0005-0000-0000-00008A070000}"/>
    <cellStyle name="强调文字颜色 4 8" xfId="268" xr:uid="{00000000-0005-0000-0000-00008B070000}"/>
    <cellStyle name="强调文字颜色 5 2" xfId="269" xr:uid="{00000000-0005-0000-0000-00008C070000}"/>
    <cellStyle name="强调文字颜色 5 2 2" xfId="270" xr:uid="{00000000-0005-0000-0000-00008D070000}"/>
    <cellStyle name="强调文字颜色 5 2 3" xfId="271" xr:uid="{00000000-0005-0000-0000-00008E070000}"/>
    <cellStyle name="强调文字颜色 5 2 4" xfId="272" xr:uid="{00000000-0005-0000-0000-00008F070000}"/>
    <cellStyle name="强调文字颜色 5 2 5" xfId="273" xr:uid="{00000000-0005-0000-0000-000090070000}"/>
    <cellStyle name="强调文字颜色 5 2 6" xfId="274" xr:uid="{00000000-0005-0000-0000-000091070000}"/>
    <cellStyle name="强调文字颜色 5 2 7" xfId="275" xr:uid="{00000000-0005-0000-0000-000092070000}"/>
    <cellStyle name="强调文字颜色 5 2 8" xfId="276" xr:uid="{00000000-0005-0000-0000-000093070000}"/>
    <cellStyle name="强调文字颜色 5 2 9" xfId="277" xr:uid="{00000000-0005-0000-0000-000094070000}"/>
    <cellStyle name="强调文字颜色 5 3" xfId="278" xr:uid="{00000000-0005-0000-0000-000095070000}"/>
    <cellStyle name="强调文字颜色 5 4" xfId="279" xr:uid="{00000000-0005-0000-0000-000096070000}"/>
    <cellStyle name="强调文字颜色 5 5" xfId="280" xr:uid="{00000000-0005-0000-0000-000097070000}"/>
    <cellStyle name="强调文字颜色 5 6" xfId="281" xr:uid="{00000000-0005-0000-0000-000098070000}"/>
    <cellStyle name="强调文字颜色 5 7" xfId="282" xr:uid="{00000000-0005-0000-0000-000099070000}"/>
    <cellStyle name="强调文字颜色 5 8" xfId="283" xr:uid="{00000000-0005-0000-0000-00009A070000}"/>
    <cellStyle name="强调文字颜色 6" xfId="284" xr:uid="{00000000-0005-0000-0000-00009B070000}"/>
    <cellStyle name="强调文字颜色 6 2" xfId="285" xr:uid="{00000000-0005-0000-0000-00009C070000}"/>
    <cellStyle name="强调文字颜色 6 2 2" xfId="286" xr:uid="{00000000-0005-0000-0000-00009D070000}"/>
    <cellStyle name="强调文字颜色 6 2 3" xfId="287" xr:uid="{00000000-0005-0000-0000-00009E070000}"/>
    <cellStyle name="强调文字颜色 6 2 4" xfId="288" xr:uid="{00000000-0005-0000-0000-00009F070000}"/>
    <cellStyle name="强调文字颜色 6 2 5" xfId="289" xr:uid="{00000000-0005-0000-0000-0000A0070000}"/>
    <cellStyle name="强调文字颜色 6 2 6" xfId="290" xr:uid="{00000000-0005-0000-0000-0000A1070000}"/>
    <cellStyle name="强调文字颜色 6 2 7" xfId="291" xr:uid="{00000000-0005-0000-0000-0000A2070000}"/>
    <cellStyle name="强调文字颜色 6 2 8" xfId="292" xr:uid="{00000000-0005-0000-0000-0000A3070000}"/>
    <cellStyle name="强调文字颜色 6 2 9" xfId="293" xr:uid="{00000000-0005-0000-0000-0000A4070000}"/>
    <cellStyle name="强调文字颜色 6 3" xfId="294" xr:uid="{00000000-0005-0000-0000-0000A5070000}"/>
    <cellStyle name="强调文字颜色 6 4" xfId="295" xr:uid="{00000000-0005-0000-0000-0000A6070000}"/>
    <cellStyle name="强调文字颜色 6 5" xfId="296" xr:uid="{00000000-0005-0000-0000-0000A7070000}"/>
    <cellStyle name="强调文字颜色 6 6" xfId="297" xr:uid="{00000000-0005-0000-0000-0000A8070000}"/>
    <cellStyle name="强调文字颜色 6 7" xfId="298" xr:uid="{00000000-0005-0000-0000-0000A9070000}"/>
    <cellStyle name="强调文字颜色 6 8" xfId="299" xr:uid="{00000000-0005-0000-0000-0000AA070000}"/>
    <cellStyle name="标题" xfId="300" xr:uid="{00000000-0005-0000-0000-0000AB070000}"/>
    <cellStyle name="标题 1" xfId="301" xr:uid="{00000000-0005-0000-0000-0000AC070000}"/>
    <cellStyle name="标题 1 2" xfId="302" xr:uid="{00000000-0005-0000-0000-0000AD070000}"/>
    <cellStyle name="标题 1 2 2" xfId="303" xr:uid="{00000000-0005-0000-0000-0000AE070000}"/>
    <cellStyle name="标题 1 2 3" xfId="304" xr:uid="{00000000-0005-0000-0000-0000AF070000}"/>
    <cellStyle name="标题 1 2 4" xfId="305" xr:uid="{00000000-0005-0000-0000-0000B0070000}"/>
    <cellStyle name="标题 1 2 5" xfId="306" xr:uid="{00000000-0005-0000-0000-0000B1070000}"/>
    <cellStyle name="标题 1 2 6" xfId="307" xr:uid="{00000000-0005-0000-0000-0000B2070000}"/>
    <cellStyle name="标题 1 2 7" xfId="308" xr:uid="{00000000-0005-0000-0000-0000B3070000}"/>
    <cellStyle name="标题 1 2 8" xfId="309" xr:uid="{00000000-0005-0000-0000-0000B4070000}"/>
    <cellStyle name="标题 1 2 9" xfId="310" xr:uid="{00000000-0005-0000-0000-0000B5070000}"/>
    <cellStyle name="标题 1 3" xfId="311" xr:uid="{00000000-0005-0000-0000-0000B6070000}"/>
    <cellStyle name="标题 1 4" xfId="312" xr:uid="{00000000-0005-0000-0000-0000B7070000}"/>
    <cellStyle name="标题 1 5" xfId="313" xr:uid="{00000000-0005-0000-0000-0000B8070000}"/>
    <cellStyle name="标题 1 6" xfId="314" xr:uid="{00000000-0005-0000-0000-0000B9070000}"/>
    <cellStyle name="标题 1 7" xfId="315" xr:uid="{00000000-0005-0000-0000-0000BA070000}"/>
    <cellStyle name="标题 1 8" xfId="316" xr:uid="{00000000-0005-0000-0000-0000BB070000}"/>
    <cellStyle name="标题 10" xfId="317" xr:uid="{00000000-0005-0000-0000-0000BC070000}"/>
    <cellStyle name="标题 10 2" xfId="318" xr:uid="{00000000-0005-0000-0000-0000BD070000}"/>
    <cellStyle name="标题 10 2 2" xfId="319" xr:uid="{00000000-0005-0000-0000-0000BE070000}"/>
    <cellStyle name="标题 10 2 3" xfId="320" xr:uid="{00000000-0005-0000-0000-0000BF070000}"/>
    <cellStyle name="标题 10 3" xfId="321" xr:uid="{00000000-0005-0000-0000-0000C0070000}"/>
    <cellStyle name="标题 10 3 2" xfId="322" xr:uid="{00000000-0005-0000-0000-0000C1070000}"/>
    <cellStyle name="标题 10 3 3" xfId="323" xr:uid="{00000000-0005-0000-0000-0000C2070000}"/>
    <cellStyle name="标题 10 4" xfId="324" xr:uid="{00000000-0005-0000-0000-0000C3070000}"/>
    <cellStyle name="标题 10 4 2" xfId="325" xr:uid="{00000000-0005-0000-0000-0000C4070000}"/>
    <cellStyle name="标题 10 4 3" xfId="326" xr:uid="{00000000-0005-0000-0000-0000C5070000}"/>
    <cellStyle name="标题 10 5" xfId="327" xr:uid="{00000000-0005-0000-0000-0000C6070000}"/>
    <cellStyle name="标题 10 5 2" xfId="328" xr:uid="{00000000-0005-0000-0000-0000C7070000}"/>
    <cellStyle name="标题 10 5 3" xfId="329" xr:uid="{00000000-0005-0000-0000-0000C8070000}"/>
    <cellStyle name="标题 10 6" xfId="330" xr:uid="{00000000-0005-0000-0000-0000C9070000}"/>
    <cellStyle name="标题 10 6 2" xfId="331" xr:uid="{00000000-0005-0000-0000-0000CA070000}"/>
    <cellStyle name="标题 10 6 3" xfId="332" xr:uid="{00000000-0005-0000-0000-0000CB070000}"/>
    <cellStyle name="标题 10 7" xfId="333" xr:uid="{00000000-0005-0000-0000-0000CC070000}"/>
    <cellStyle name="标题 10 8" xfId="334" xr:uid="{00000000-0005-0000-0000-0000CD070000}"/>
    <cellStyle name="标题 11" xfId="335" xr:uid="{00000000-0005-0000-0000-0000CE070000}"/>
    <cellStyle name="标题 11 2" xfId="336" xr:uid="{00000000-0005-0000-0000-0000CF070000}"/>
    <cellStyle name="标题 11 2 2" xfId="337" xr:uid="{00000000-0005-0000-0000-0000D0070000}"/>
    <cellStyle name="标题 11 2 3" xfId="338" xr:uid="{00000000-0005-0000-0000-0000D1070000}"/>
    <cellStyle name="标题 11 3" xfId="339" xr:uid="{00000000-0005-0000-0000-0000D2070000}"/>
    <cellStyle name="标题 11 3 2" xfId="340" xr:uid="{00000000-0005-0000-0000-0000D3070000}"/>
    <cellStyle name="标题 11 3 3" xfId="341" xr:uid="{00000000-0005-0000-0000-0000D4070000}"/>
    <cellStyle name="标题 11 4" xfId="342" xr:uid="{00000000-0005-0000-0000-0000D5070000}"/>
    <cellStyle name="标题 11 4 2" xfId="343" xr:uid="{00000000-0005-0000-0000-0000D6070000}"/>
    <cellStyle name="标题 11 4 3" xfId="344" xr:uid="{00000000-0005-0000-0000-0000D7070000}"/>
    <cellStyle name="标题 11 5" xfId="345" xr:uid="{00000000-0005-0000-0000-0000D8070000}"/>
    <cellStyle name="标题 11 5 2" xfId="346" xr:uid="{00000000-0005-0000-0000-0000D9070000}"/>
    <cellStyle name="标题 11 5 3" xfId="347" xr:uid="{00000000-0005-0000-0000-0000DA070000}"/>
    <cellStyle name="标题 11 6" xfId="348" xr:uid="{00000000-0005-0000-0000-0000DB070000}"/>
    <cellStyle name="标题 11 6 2" xfId="349" xr:uid="{00000000-0005-0000-0000-0000DC070000}"/>
    <cellStyle name="标题 11 6 3" xfId="350" xr:uid="{00000000-0005-0000-0000-0000DD070000}"/>
    <cellStyle name="标题 11 7" xfId="351" xr:uid="{00000000-0005-0000-0000-0000DE070000}"/>
    <cellStyle name="标题 11 8" xfId="352" xr:uid="{00000000-0005-0000-0000-0000DF070000}"/>
    <cellStyle name="标题 2" xfId="353" xr:uid="{00000000-0005-0000-0000-0000E0070000}"/>
    <cellStyle name="标题 2 2" xfId="354" xr:uid="{00000000-0005-0000-0000-0000E1070000}"/>
    <cellStyle name="标题 2 2 2" xfId="355" xr:uid="{00000000-0005-0000-0000-0000E2070000}"/>
    <cellStyle name="标题 2 2 3" xfId="356" xr:uid="{00000000-0005-0000-0000-0000E3070000}"/>
    <cellStyle name="标题 2 2 4" xfId="357" xr:uid="{00000000-0005-0000-0000-0000E4070000}"/>
    <cellStyle name="标题 2 2 5" xfId="358" xr:uid="{00000000-0005-0000-0000-0000E5070000}"/>
    <cellStyle name="标题 2 2 6" xfId="359" xr:uid="{00000000-0005-0000-0000-0000E6070000}"/>
    <cellStyle name="标题 2 2 7" xfId="360" xr:uid="{00000000-0005-0000-0000-0000E7070000}"/>
    <cellStyle name="标题 2 2 8" xfId="361" xr:uid="{00000000-0005-0000-0000-0000E8070000}"/>
    <cellStyle name="标题 2 2 9" xfId="362" xr:uid="{00000000-0005-0000-0000-0000E9070000}"/>
    <cellStyle name="标题 2 3" xfId="363" xr:uid="{00000000-0005-0000-0000-0000EA070000}"/>
    <cellStyle name="标题 2 4" xfId="364" xr:uid="{00000000-0005-0000-0000-0000EB070000}"/>
    <cellStyle name="标题 2 5" xfId="365" xr:uid="{00000000-0005-0000-0000-0000EC070000}"/>
    <cellStyle name="标题 2 6" xfId="366" xr:uid="{00000000-0005-0000-0000-0000ED070000}"/>
    <cellStyle name="标题 2 7" xfId="367" xr:uid="{00000000-0005-0000-0000-0000EE070000}"/>
    <cellStyle name="标题 2 8" xfId="368" xr:uid="{00000000-0005-0000-0000-0000EF070000}"/>
    <cellStyle name="标题 3" xfId="369" xr:uid="{00000000-0005-0000-0000-0000F0070000}"/>
    <cellStyle name="标题 3 2" xfId="370" xr:uid="{00000000-0005-0000-0000-0000F1070000}"/>
    <cellStyle name="标题 3 2 2" xfId="371" xr:uid="{00000000-0005-0000-0000-0000F2070000}"/>
    <cellStyle name="标题 3 2 3" xfId="372" xr:uid="{00000000-0005-0000-0000-0000F3070000}"/>
    <cellStyle name="标题 3 2 4" xfId="373" xr:uid="{00000000-0005-0000-0000-0000F4070000}"/>
    <cellStyle name="标题 3 2 5" xfId="374" xr:uid="{00000000-0005-0000-0000-0000F5070000}"/>
    <cellStyle name="标题 3 2 6" xfId="375" xr:uid="{00000000-0005-0000-0000-0000F6070000}"/>
    <cellStyle name="标题 3 2 7" xfId="376" xr:uid="{00000000-0005-0000-0000-0000F7070000}"/>
    <cellStyle name="标题 3 2 8" xfId="377" xr:uid="{00000000-0005-0000-0000-0000F8070000}"/>
    <cellStyle name="标题 3 2 9" xfId="378" xr:uid="{00000000-0005-0000-0000-0000F9070000}"/>
    <cellStyle name="标题 3 3" xfId="379" xr:uid="{00000000-0005-0000-0000-0000FA070000}"/>
    <cellStyle name="标题 3 4" xfId="380" xr:uid="{00000000-0005-0000-0000-0000FB070000}"/>
    <cellStyle name="标题 3 5" xfId="381" xr:uid="{00000000-0005-0000-0000-0000FC070000}"/>
    <cellStyle name="标题 3 6" xfId="382" xr:uid="{00000000-0005-0000-0000-0000FD070000}"/>
    <cellStyle name="标题 3 7" xfId="383" xr:uid="{00000000-0005-0000-0000-0000FE070000}"/>
    <cellStyle name="标题 3 8" xfId="384" xr:uid="{00000000-0005-0000-0000-0000FF070000}"/>
    <cellStyle name="标题 4" xfId="385" xr:uid="{00000000-0005-0000-0000-000000080000}"/>
    <cellStyle name="标题 4 2" xfId="386" xr:uid="{00000000-0005-0000-0000-000001080000}"/>
    <cellStyle name="标题 4 2 2" xfId="387" xr:uid="{00000000-0005-0000-0000-000002080000}"/>
    <cellStyle name="标题 4 2 3" xfId="388" xr:uid="{00000000-0005-0000-0000-000003080000}"/>
    <cellStyle name="标题 4 2 4" xfId="389" xr:uid="{00000000-0005-0000-0000-000004080000}"/>
    <cellStyle name="标题 4 2 5" xfId="390" xr:uid="{00000000-0005-0000-0000-000005080000}"/>
    <cellStyle name="标题 4 2 6" xfId="391" xr:uid="{00000000-0005-0000-0000-000006080000}"/>
    <cellStyle name="标题 4 2 7" xfId="392" xr:uid="{00000000-0005-0000-0000-000007080000}"/>
    <cellStyle name="标题 4 2 8" xfId="393" xr:uid="{00000000-0005-0000-0000-000008080000}"/>
    <cellStyle name="标题 4 2 9" xfId="394" xr:uid="{00000000-0005-0000-0000-000009080000}"/>
    <cellStyle name="标题 4 3" xfId="395" xr:uid="{00000000-0005-0000-0000-00000A080000}"/>
    <cellStyle name="标题 4 4" xfId="396" xr:uid="{00000000-0005-0000-0000-00000B080000}"/>
    <cellStyle name="标题 4 5" xfId="397" xr:uid="{00000000-0005-0000-0000-00000C080000}"/>
    <cellStyle name="标题 4 6" xfId="398" xr:uid="{00000000-0005-0000-0000-00000D080000}"/>
    <cellStyle name="标题 4 7" xfId="399" xr:uid="{00000000-0005-0000-0000-00000E080000}"/>
    <cellStyle name="标题 4 8" xfId="400" xr:uid="{00000000-0005-0000-0000-00000F080000}"/>
    <cellStyle name="标题 5" xfId="401" xr:uid="{00000000-0005-0000-0000-000010080000}"/>
    <cellStyle name="标题 5 2" xfId="402" xr:uid="{00000000-0005-0000-0000-000011080000}"/>
    <cellStyle name="标题 5 3" xfId="403" xr:uid="{00000000-0005-0000-0000-000012080000}"/>
    <cellStyle name="标题 5 4" xfId="404" xr:uid="{00000000-0005-0000-0000-000013080000}"/>
    <cellStyle name="标题 5 5" xfId="405" xr:uid="{00000000-0005-0000-0000-000014080000}"/>
    <cellStyle name="标题 5 6" xfId="406" xr:uid="{00000000-0005-0000-0000-000015080000}"/>
    <cellStyle name="标题 5 7" xfId="407" xr:uid="{00000000-0005-0000-0000-000016080000}"/>
    <cellStyle name="标题 5 8" xfId="408" xr:uid="{00000000-0005-0000-0000-000017080000}"/>
    <cellStyle name="标题 5 9" xfId="409" xr:uid="{00000000-0005-0000-0000-000018080000}"/>
    <cellStyle name="标题 6" xfId="410" xr:uid="{00000000-0005-0000-0000-000019080000}"/>
    <cellStyle name="标题 7" xfId="411" xr:uid="{00000000-0005-0000-0000-00001A080000}"/>
    <cellStyle name="标题 8" xfId="412" xr:uid="{00000000-0005-0000-0000-00001B080000}"/>
    <cellStyle name="标题 9" xfId="413" xr:uid="{00000000-0005-0000-0000-00001C080000}"/>
    <cellStyle name="检查单元格" xfId="414" xr:uid="{00000000-0005-0000-0000-00001D080000}"/>
    <cellStyle name="检查单元格 2" xfId="415" xr:uid="{00000000-0005-0000-0000-00001E080000}"/>
    <cellStyle name="检查单元格 2 2" xfId="416" xr:uid="{00000000-0005-0000-0000-00001F080000}"/>
    <cellStyle name="检查单元格 2 3" xfId="417" xr:uid="{00000000-0005-0000-0000-000020080000}"/>
    <cellStyle name="检查单元格 2 4" xfId="418" xr:uid="{00000000-0005-0000-0000-000021080000}"/>
    <cellStyle name="检查单元格 2 5" xfId="419" xr:uid="{00000000-0005-0000-0000-000022080000}"/>
    <cellStyle name="检查单元格 2 6" xfId="420" xr:uid="{00000000-0005-0000-0000-000023080000}"/>
    <cellStyle name="检查单元格 2 7" xfId="421" xr:uid="{00000000-0005-0000-0000-000024080000}"/>
    <cellStyle name="检查单元格 2 8" xfId="422" xr:uid="{00000000-0005-0000-0000-000025080000}"/>
    <cellStyle name="检查单元格 2 9" xfId="423" xr:uid="{00000000-0005-0000-0000-000026080000}"/>
    <cellStyle name="检查单元格 3" xfId="424" xr:uid="{00000000-0005-0000-0000-000027080000}"/>
    <cellStyle name="检查单元格 4" xfId="425" xr:uid="{00000000-0005-0000-0000-000028080000}"/>
    <cellStyle name="检查单元格 5" xfId="426" xr:uid="{00000000-0005-0000-0000-000029080000}"/>
    <cellStyle name="检查单元格 6" xfId="427" xr:uid="{00000000-0005-0000-0000-00002A080000}"/>
    <cellStyle name="检查单元格 7" xfId="428" xr:uid="{00000000-0005-0000-0000-00002B080000}"/>
    <cellStyle name="检查单元格 8" xfId="429" xr:uid="{00000000-0005-0000-0000-00002C080000}"/>
    <cellStyle name="汇总" xfId="430" xr:uid="{00000000-0005-0000-0000-00002D080000}"/>
    <cellStyle name="汇总 10" xfId="431" xr:uid="{00000000-0005-0000-0000-00002E080000}"/>
    <cellStyle name="汇总 10 2" xfId="432" xr:uid="{00000000-0005-0000-0000-00002F080000}"/>
    <cellStyle name="汇总 11" xfId="433" xr:uid="{00000000-0005-0000-0000-000030080000}"/>
    <cellStyle name="汇总 11 2" xfId="434" xr:uid="{00000000-0005-0000-0000-000031080000}"/>
    <cellStyle name="汇总 12" xfId="435" xr:uid="{00000000-0005-0000-0000-000032080000}"/>
    <cellStyle name="汇总 12 2" xfId="436" xr:uid="{00000000-0005-0000-0000-000033080000}"/>
    <cellStyle name="汇总 13" xfId="437" xr:uid="{00000000-0005-0000-0000-000034080000}"/>
    <cellStyle name="汇总 13 2" xfId="438" xr:uid="{00000000-0005-0000-0000-000035080000}"/>
    <cellStyle name="汇总 14" xfId="439" xr:uid="{00000000-0005-0000-0000-000036080000}"/>
    <cellStyle name="汇总 14 2" xfId="440" xr:uid="{00000000-0005-0000-0000-000037080000}"/>
    <cellStyle name="汇总 15" xfId="441" xr:uid="{00000000-0005-0000-0000-000038080000}"/>
    <cellStyle name="汇总 15 2" xfId="442" xr:uid="{00000000-0005-0000-0000-000039080000}"/>
    <cellStyle name="汇总 16" xfId="443" xr:uid="{00000000-0005-0000-0000-00003A080000}"/>
    <cellStyle name="汇总 16 2" xfId="444" xr:uid="{00000000-0005-0000-0000-00003B080000}"/>
    <cellStyle name="汇总 17" xfId="445" xr:uid="{00000000-0005-0000-0000-00003C080000}"/>
    <cellStyle name="汇总 17 2" xfId="446" xr:uid="{00000000-0005-0000-0000-00003D080000}"/>
    <cellStyle name="汇总 18" xfId="447" xr:uid="{00000000-0005-0000-0000-00003E080000}"/>
    <cellStyle name="汇总 18 2" xfId="448" xr:uid="{00000000-0005-0000-0000-00003F080000}"/>
    <cellStyle name="汇总 19" xfId="449" xr:uid="{00000000-0005-0000-0000-000040080000}"/>
    <cellStyle name="汇总 2" xfId="450" xr:uid="{00000000-0005-0000-0000-000041080000}"/>
    <cellStyle name="汇总 2 10" xfId="451" xr:uid="{00000000-0005-0000-0000-000042080000}"/>
    <cellStyle name="汇总 2 10 10" xfId="452" xr:uid="{00000000-0005-0000-0000-000043080000}"/>
    <cellStyle name="汇总 2 10 10 2" xfId="453" xr:uid="{00000000-0005-0000-0000-000044080000}"/>
    <cellStyle name="汇总 2 10 11" xfId="454" xr:uid="{00000000-0005-0000-0000-000045080000}"/>
    <cellStyle name="汇总 2 10 11 2" xfId="455" xr:uid="{00000000-0005-0000-0000-000046080000}"/>
    <cellStyle name="汇总 2 10 12" xfId="456" xr:uid="{00000000-0005-0000-0000-000047080000}"/>
    <cellStyle name="汇总 2 10 12 2" xfId="457" xr:uid="{00000000-0005-0000-0000-000048080000}"/>
    <cellStyle name="汇总 2 10 13" xfId="458" xr:uid="{00000000-0005-0000-0000-000049080000}"/>
    <cellStyle name="汇总 2 10 2" xfId="459" xr:uid="{00000000-0005-0000-0000-00004A080000}"/>
    <cellStyle name="汇总 2 10 2 10" xfId="460" xr:uid="{00000000-0005-0000-0000-00004B080000}"/>
    <cellStyle name="汇总 2 10 2 10 2" xfId="461" xr:uid="{00000000-0005-0000-0000-00004C080000}"/>
    <cellStyle name="汇总 2 10 2 11" xfId="462" xr:uid="{00000000-0005-0000-0000-00004D080000}"/>
    <cellStyle name="汇总 2 10 2 11 2" xfId="463" xr:uid="{00000000-0005-0000-0000-00004E080000}"/>
    <cellStyle name="汇总 2 10 2 12" xfId="464" xr:uid="{00000000-0005-0000-0000-00004F080000}"/>
    <cellStyle name="汇总 2 10 2 12 2" xfId="465" xr:uid="{00000000-0005-0000-0000-000050080000}"/>
    <cellStyle name="汇总 2 10 2 13" xfId="466" xr:uid="{00000000-0005-0000-0000-000051080000}"/>
    <cellStyle name="汇总 2 10 2 2" xfId="467" xr:uid="{00000000-0005-0000-0000-000052080000}"/>
    <cellStyle name="汇总 2 10 2 2 10" xfId="468" xr:uid="{00000000-0005-0000-0000-000053080000}"/>
    <cellStyle name="汇总 2 10 2 2 10 2" xfId="469" xr:uid="{00000000-0005-0000-0000-000054080000}"/>
    <cellStyle name="汇总 2 10 2 2 11" xfId="470" xr:uid="{00000000-0005-0000-0000-000055080000}"/>
    <cellStyle name="汇总 2 10 2 2 11 2" xfId="471" xr:uid="{00000000-0005-0000-0000-000056080000}"/>
    <cellStyle name="汇总 2 10 2 2 12" xfId="472" xr:uid="{00000000-0005-0000-0000-000057080000}"/>
    <cellStyle name="汇总 2 10 2 2 2" xfId="473" xr:uid="{00000000-0005-0000-0000-000058080000}"/>
    <cellStyle name="汇总 2 10 2 2 2 2" xfId="474" xr:uid="{00000000-0005-0000-0000-000059080000}"/>
    <cellStyle name="汇总 2 10 2 2 3" xfId="475" xr:uid="{00000000-0005-0000-0000-00005A080000}"/>
    <cellStyle name="汇总 2 10 2 2 3 2" xfId="476" xr:uid="{00000000-0005-0000-0000-00005B080000}"/>
    <cellStyle name="汇总 2 10 2 2 4" xfId="477" xr:uid="{00000000-0005-0000-0000-00005C080000}"/>
    <cellStyle name="汇总 2 10 2 2 4 2" xfId="478" xr:uid="{00000000-0005-0000-0000-00005D080000}"/>
    <cellStyle name="汇总 2 10 2 2 5" xfId="479" xr:uid="{00000000-0005-0000-0000-00005E080000}"/>
    <cellStyle name="汇总 2 10 2 2 5 2" xfId="480" xr:uid="{00000000-0005-0000-0000-00005F080000}"/>
    <cellStyle name="汇总 2 10 2 2 6" xfId="481" xr:uid="{00000000-0005-0000-0000-000060080000}"/>
    <cellStyle name="汇总 2 10 2 2 6 2" xfId="482" xr:uid="{00000000-0005-0000-0000-000061080000}"/>
    <cellStyle name="汇总 2 10 2 2 7" xfId="483" xr:uid="{00000000-0005-0000-0000-000062080000}"/>
    <cellStyle name="汇总 2 10 2 2 7 2" xfId="484" xr:uid="{00000000-0005-0000-0000-000063080000}"/>
    <cellStyle name="汇总 2 10 2 2 8" xfId="485" xr:uid="{00000000-0005-0000-0000-000064080000}"/>
    <cellStyle name="汇总 2 10 2 2 8 2" xfId="486" xr:uid="{00000000-0005-0000-0000-000065080000}"/>
    <cellStyle name="汇总 2 10 2 2 9" xfId="487" xr:uid="{00000000-0005-0000-0000-000066080000}"/>
    <cellStyle name="汇总 2 10 2 2 9 2" xfId="488" xr:uid="{00000000-0005-0000-0000-000067080000}"/>
    <cellStyle name="汇总 2 10 2 3" xfId="489" xr:uid="{00000000-0005-0000-0000-000068080000}"/>
    <cellStyle name="汇总 2 10 2 3 2" xfId="490" xr:uid="{00000000-0005-0000-0000-000069080000}"/>
    <cellStyle name="汇总 2 10 2 4" xfId="491" xr:uid="{00000000-0005-0000-0000-00006A080000}"/>
    <cellStyle name="汇总 2 10 2 4 2" xfId="492" xr:uid="{00000000-0005-0000-0000-00006B080000}"/>
    <cellStyle name="汇总 2 10 2 5" xfId="493" xr:uid="{00000000-0005-0000-0000-00006C080000}"/>
    <cellStyle name="汇总 2 10 2 5 2" xfId="494" xr:uid="{00000000-0005-0000-0000-00006D080000}"/>
    <cellStyle name="汇总 2 10 2 6" xfId="495" xr:uid="{00000000-0005-0000-0000-00006E080000}"/>
    <cellStyle name="汇总 2 10 2 6 2" xfId="496" xr:uid="{00000000-0005-0000-0000-00006F080000}"/>
    <cellStyle name="汇总 2 10 2 7" xfId="497" xr:uid="{00000000-0005-0000-0000-000070080000}"/>
    <cellStyle name="汇总 2 10 2 7 2" xfId="498" xr:uid="{00000000-0005-0000-0000-000071080000}"/>
    <cellStyle name="汇总 2 10 2 8" xfId="499" xr:uid="{00000000-0005-0000-0000-000072080000}"/>
    <cellStyle name="汇总 2 10 2 8 2" xfId="500" xr:uid="{00000000-0005-0000-0000-000073080000}"/>
    <cellStyle name="汇总 2 10 2 9" xfId="501" xr:uid="{00000000-0005-0000-0000-000074080000}"/>
    <cellStyle name="汇总 2 10 2 9 2" xfId="502" xr:uid="{00000000-0005-0000-0000-000075080000}"/>
    <cellStyle name="汇总 2 10 3" xfId="503" xr:uid="{00000000-0005-0000-0000-000076080000}"/>
    <cellStyle name="汇总 2 10 3 2" xfId="504" xr:uid="{00000000-0005-0000-0000-000077080000}"/>
    <cellStyle name="汇总 2 10 4" xfId="505" xr:uid="{00000000-0005-0000-0000-000078080000}"/>
    <cellStyle name="汇总 2 10 4 2" xfId="506" xr:uid="{00000000-0005-0000-0000-000079080000}"/>
    <cellStyle name="汇总 2 10 5" xfId="507" xr:uid="{00000000-0005-0000-0000-00007A080000}"/>
    <cellStyle name="汇总 2 10 5 2" xfId="508" xr:uid="{00000000-0005-0000-0000-00007B080000}"/>
    <cellStyle name="汇总 2 10 6" xfId="509" xr:uid="{00000000-0005-0000-0000-00007C080000}"/>
    <cellStyle name="汇总 2 10 6 2" xfId="510" xr:uid="{00000000-0005-0000-0000-00007D080000}"/>
    <cellStyle name="汇总 2 10 7" xfId="511" xr:uid="{00000000-0005-0000-0000-00007E080000}"/>
    <cellStyle name="汇总 2 10 7 2" xfId="512" xr:uid="{00000000-0005-0000-0000-00007F080000}"/>
    <cellStyle name="汇总 2 10 8" xfId="513" xr:uid="{00000000-0005-0000-0000-000080080000}"/>
    <cellStyle name="汇总 2 10 8 2" xfId="514" xr:uid="{00000000-0005-0000-0000-000081080000}"/>
    <cellStyle name="汇总 2 10 9" xfId="515" xr:uid="{00000000-0005-0000-0000-000082080000}"/>
    <cellStyle name="汇总 2 10 9 2" xfId="516" xr:uid="{00000000-0005-0000-0000-000083080000}"/>
    <cellStyle name="汇总 2 11" xfId="517" xr:uid="{00000000-0005-0000-0000-000084080000}"/>
    <cellStyle name="汇总 2 11 2" xfId="518" xr:uid="{00000000-0005-0000-0000-000085080000}"/>
    <cellStyle name="汇总 2 12" xfId="519" xr:uid="{00000000-0005-0000-0000-000086080000}"/>
    <cellStyle name="汇总 2 12 2" xfId="520" xr:uid="{00000000-0005-0000-0000-000087080000}"/>
    <cellStyle name="汇总 2 13" xfId="521" xr:uid="{00000000-0005-0000-0000-000088080000}"/>
    <cellStyle name="汇总 2 13 2" xfId="522" xr:uid="{00000000-0005-0000-0000-000089080000}"/>
    <cellStyle name="汇总 2 14" xfId="523" xr:uid="{00000000-0005-0000-0000-00008A080000}"/>
    <cellStyle name="汇总 2 14 2" xfId="524" xr:uid="{00000000-0005-0000-0000-00008B080000}"/>
    <cellStyle name="汇总 2 15" xfId="525" xr:uid="{00000000-0005-0000-0000-00008C080000}"/>
    <cellStyle name="汇总 2 15 2" xfId="526" xr:uid="{00000000-0005-0000-0000-00008D080000}"/>
    <cellStyle name="汇总 2 16" xfId="527" xr:uid="{00000000-0005-0000-0000-00008E080000}"/>
    <cellStyle name="汇总 2 16 2" xfId="528" xr:uid="{00000000-0005-0000-0000-00008F080000}"/>
    <cellStyle name="汇总 2 17" xfId="529" xr:uid="{00000000-0005-0000-0000-000090080000}"/>
    <cellStyle name="汇总 2 17 2" xfId="530" xr:uid="{00000000-0005-0000-0000-000091080000}"/>
    <cellStyle name="汇总 2 18" xfId="531" xr:uid="{00000000-0005-0000-0000-000092080000}"/>
    <cellStyle name="汇总 2 18 2" xfId="532" xr:uid="{00000000-0005-0000-0000-000093080000}"/>
    <cellStyle name="汇总 2 19" xfId="533" xr:uid="{00000000-0005-0000-0000-000094080000}"/>
    <cellStyle name="汇总 2 19 2" xfId="534" xr:uid="{00000000-0005-0000-0000-000095080000}"/>
    <cellStyle name="汇总 2 2" xfId="535" xr:uid="{00000000-0005-0000-0000-000096080000}"/>
    <cellStyle name="汇总 2 2 10" xfId="536" xr:uid="{00000000-0005-0000-0000-000097080000}"/>
    <cellStyle name="汇总 2 2 10 2" xfId="537" xr:uid="{00000000-0005-0000-0000-000098080000}"/>
    <cellStyle name="汇总 2 2 11" xfId="538" xr:uid="{00000000-0005-0000-0000-000099080000}"/>
    <cellStyle name="汇总 2 2 11 2" xfId="539" xr:uid="{00000000-0005-0000-0000-00009A080000}"/>
    <cellStyle name="汇总 2 2 12" xfId="540" xr:uid="{00000000-0005-0000-0000-00009B080000}"/>
    <cellStyle name="汇总 2 2 12 2" xfId="541" xr:uid="{00000000-0005-0000-0000-00009C080000}"/>
    <cellStyle name="汇总 2 2 13" xfId="542" xr:uid="{00000000-0005-0000-0000-00009D080000}"/>
    <cellStyle name="汇总 2 2 2" xfId="543" xr:uid="{00000000-0005-0000-0000-00009E080000}"/>
    <cellStyle name="汇总 2 2 2 10" xfId="544" xr:uid="{00000000-0005-0000-0000-00009F080000}"/>
    <cellStyle name="汇总 2 2 2 10 2" xfId="545" xr:uid="{00000000-0005-0000-0000-0000A0080000}"/>
    <cellStyle name="汇总 2 2 2 11" xfId="546" xr:uid="{00000000-0005-0000-0000-0000A1080000}"/>
    <cellStyle name="汇总 2 2 2 11 2" xfId="547" xr:uid="{00000000-0005-0000-0000-0000A2080000}"/>
    <cellStyle name="汇总 2 2 2 12" xfId="548" xr:uid="{00000000-0005-0000-0000-0000A3080000}"/>
    <cellStyle name="汇总 2 2 2 12 2" xfId="549" xr:uid="{00000000-0005-0000-0000-0000A4080000}"/>
    <cellStyle name="汇总 2 2 2 13" xfId="550" xr:uid="{00000000-0005-0000-0000-0000A5080000}"/>
    <cellStyle name="汇总 2 2 2 2" xfId="551" xr:uid="{00000000-0005-0000-0000-0000A6080000}"/>
    <cellStyle name="汇总 2 2 2 2 10" xfId="552" xr:uid="{00000000-0005-0000-0000-0000A7080000}"/>
    <cellStyle name="汇总 2 2 2 2 10 2" xfId="553" xr:uid="{00000000-0005-0000-0000-0000A8080000}"/>
    <cellStyle name="汇总 2 2 2 2 11" xfId="554" xr:uid="{00000000-0005-0000-0000-0000A9080000}"/>
    <cellStyle name="汇总 2 2 2 2 11 2" xfId="555" xr:uid="{00000000-0005-0000-0000-0000AA080000}"/>
    <cellStyle name="汇总 2 2 2 2 12" xfId="556" xr:uid="{00000000-0005-0000-0000-0000AB080000}"/>
    <cellStyle name="汇总 2 2 2 2 12 2" xfId="557" xr:uid="{00000000-0005-0000-0000-0000AC080000}"/>
    <cellStyle name="汇总 2 2 2 2 13" xfId="558" xr:uid="{00000000-0005-0000-0000-0000AD080000}"/>
    <cellStyle name="汇总 2 2 2 2 2" xfId="559" xr:uid="{00000000-0005-0000-0000-0000AE080000}"/>
    <cellStyle name="汇总 2 2 2 2 2 10" xfId="560" xr:uid="{00000000-0005-0000-0000-0000AF080000}"/>
    <cellStyle name="汇总 2 2 2 2 2 10 2" xfId="561" xr:uid="{00000000-0005-0000-0000-0000B0080000}"/>
    <cellStyle name="汇总 2 2 2 2 2 11" xfId="562" xr:uid="{00000000-0005-0000-0000-0000B1080000}"/>
    <cellStyle name="汇总 2 2 2 2 2 11 2" xfId="563" xr:uid="{00000000-0005-0000-0000-0000B2080000}"/>
    <cellStyle name="汇总 2 2 2 2 2 12" xfId="564" xr:uid="{00000000-0005-0000-0000-0000B3080000}"/>
    <cellStyle name="汇总 2 2 2 2 2 2" xfId="565" xr:uid="{00000000-0005-0000-0000-0000B4080000}"/>
    <cellStyle name="汇总 2 2 2 2 2 2 2" xfId="566" xr:uid="{00000000-0005-0000-0000-0000B5080000}"/>
    <cellStyle name="汇总 2 2 2 2 2 3" xfId="567" xr:uid="{00000000-0005-0000-0000-0000B6080000}"/>
    <cellStyle name="汇总 2 2 2 2 2 3 2" xfId="568" xr:uid="{00000000-0005-0000-0000-0000B7080000}"/>
    <cellStyle name="汇总 2 2 2 2 2 4" xfId="569" xr:uid="{00000000-0005-0000-0000-0000B8080000}"/>
    <cellStyle name="汇总 2 2 2 2 2 4 2" xfId="570" xr:uid="{00000000-0005-0000-0000-0000B9080000}"/>
    <cellStyle name="汇总 2 2 2 2 2 5" xfId="571" xr:uid="{00000000-0005-0000-0000-0000BA080000}"/>
    <cellStyle name="汇总 2 2 2 2 2 5 2" xfId="572" xr:uid="{00000000-0005-0000-0000-0000BB080000}"/>
    <cellStyle name="汇总 2 2 2 2 2 6" xfId="573" xr:uid="{00000000-0005-0000-0000-0000BC080000}"/>
    <cellStyle name="汇总 2 2 2 2 2 6 2" xfId="574" xr:uid="{00000000-0005-0000-0000-0000BD080000}"/>
    <cellStyle name="汇总 2 2 2 2 2 7" xfId="575" xr:uid="{00000000-0005-0000-0000-0000BE080000}"/>
    <cellStyle name="汇总 2 2 2 2 2 7 2" xfId="576" xr:uid="{00000000-0005-0000-0000-0000BF080000}"/>
    <cellStyle name="汇总 2 2 2 2 2 8" xfId="577" xr:uid="{00000000-0005-0000-0000-0000C0080000}"/>
    <cellStyle name="汇总 2 2 2 2 2 8 2" xfId="578" xr:uid="{00000000-0005-0000-0000-0000C1080000}"/>
    <cellStyle name="汇总 2 2 2 2 2 9" xfId="579" xr:uid="{00000000-0005-0000-0000-0000C2080000}"/>
    <cellStyle name="汇总 2 2 2 2 2 9 2" xfId="580" xr:uid="{00000000-0005-0000-0000-0000C3080000}"/>
    <cellStyle name="汇总 2 2 2 2 3" xfId="581" xr:uid="{00000000-0005-0000-0000-0000C4080000}"/>
    <cellStyle name="汇总 2 2 2 2 3 2" xfId="582" xr:uid="{00000000-0005-0000-0000-0000C5080000}"/>
    <cellStyle name="汇总 2 2 2 2 4" xfId="583" xr:uid="{00000000-0005-0000-0000-0000C6080000}"/>
    <cellStyle name="汇总 2 2 2 2 4 2" xfId="584" xr:uid="{00000000-0005-0000-0000-0000C7080000}"/>
    <cellStyle name="汇总 2 2 2 2 5" xfId="585" xr:uid="{00000000-0005-0000-0000-0000C8080000}"/>
    <cellStyle name="汇总 2 2 2 2 5 2" xfId="586" xr:uid="{00000000-0005-0000-0000-0000C9080000}"/>
    <cellStyle name="汇总 2 2 2 2 6" xfId="587" xr:uid="{00000000-0005-0000-0000-0000CA080000}"/>
    <cellStyle name="汇总 2 2 2 2 6 2" xfId="588" xr:uid="{00000000-0005-0000-0000-0000CB080000}"/>
    <cellStyle name="汇总 2 2 2 2 7" xfId="589" xr:uid="{00000000-0005-0000-0000-0000CC080000}"/>
    <cellStyle name="汇总 2 2 2 2 7 2" xfId="590" xr:uid="{00000000-0005-0000-0000-0000CD080000}"/>
    <cellStyle name="汇总 2 2 2 2 8" xfId="591" xr:uid="{00000000-0005-0000-0000-0000CE080000}"/>
    <cellStyle name="汇总 2 2 2 2 8 2" xfId="592" xr:uid="{00000000-0005-0000-0000-0000CF080000}"/>
    <cellStyle name="汇总 2 2 2 2 9" xfId="593" xr:uid="{00000000-0005-0000-0000-0000D0080000}"/>
    <cellStyle name="汇总 2 2 2 2 9 2" xfId="594" xr:uid="{00000000-0005-0000-0000-0000D1080000}"/>
    <cellStyle name="汇总 2 2 2 3" xfId="595" xr:uid="{00000000-0005-0000-0000-0000D2080000}"/>
    <cellStyle name="汇总 2 2 2 3 2" xfId="596" xr:uid="{00000000-0005-0000-0000-0000D3080000}"/>
    <cellStyle name="汇总 2 2 2 4" xfId="597" xr:uid="{00000000-0005-0000-0000-0000D4080000}"/>
    <cellStyle name="汇总 2 2 2 4 2" xfId="598" xr:uid="{00000000-0005-0000-0000-0000D5080000}"/>
    <cellStyle name="汇总 2 2 2 5" xfId="599" xr:uid="{00000000-0005-0000-0000-0000D6080000}"/>
    <cellStyle name="汇总 2 2 2 5 2" xfId="600" xr:uid="{00000000-0005-0000-0000-0000D7080000}"/>
    <cellStyle name="汇总 2 2 2 6" xfId="601" xr:uid="{00000000-0005-0000-0000-0000D8080000}"/>
    <cellStyle name="汇总 2 2 2 6 2" xfId="602" xr:uid="{00000000-0005-0000-0000-0000D9080000}"/>
    <cellStyle name="汇总 2 2 2 7" xfId="603" xr:uid="{00000000-0005-0000-0000-0000DA080000}"/>
    <cellStyle name="汇总 2 2 2 7 2" xfId="604" xr:uid="{00000000-0005-0000-0000-0000DB080000}"/>
    <cellStyle name="汇总 2 2 2 8" xfId="605" xr:uid="{00000000-0005-0000-0000-0000DC080000}"/>
    <cellStyle name="汇总 2 2 2 8 2" xfId="606" xr:uid="{00000000-0005-0000-0000-0000DD080000}"/>
    <cellStyle name="汇总 2 2 2 9" xfId="607" xr:uid="{00000000-0005-0000-0000-0000DE080000}"/>
    <cellStyle name="汇总 2 2 2 9 2" xfId="608" xr:uid="{00000000-0005-0000-0000-0000DF080000}"/>
    <cellStyle name="汇总 2 2 3" xfId="609" xr:uid="{00000000-0005-0000-0000-0000E0080000}"/>
    <cellStyle name="汇总 2 2 3 2" xfId="610" xr:uid="{00000000-0005-0000-0000-0000E1080000}"/>
    <cellStyle name="汇总 2 2 4" xfId="611" xr:uid="{00000000-0005-0000-0000-0000E2080000}"/>
    <cellStyle name="汇总 2 2 4 2" xfId="612" xr:uid="{00000000-0005-0000-0000-0000E3080000}"/>
    <cellStyle name="汇总 2 2 5" xfId="613" xr:uid="{00000000-0005-0000-0000-0000E4080000}"/>
    <cellStyle name="汇总 2 2 5 2" xfId="614" xr:uid="{00000000-0005-0000-0000-0000E5080000}"/>
    <cellStyle name="汇总 2 2 6" xfId="615" xr:uid="{00000000-0005-0000-0000-0000E6080000}"/>
    <cellStyle name="汇总 2 2 6 2" xfId="616" xr:uid="{00000000-0005-0000-0000-0000E7080000}"/>
    <cellStyle name="汇总 2 2 7" xfId="617" xr:uid="{00000000-0005-0000-0000-0000E8080000}"/>
    <cellStyle name="汇总 2 2 7 2" xfId="618" xr:uid="{00000000-0005-0000-0000-0000E9080000}"/>
    <cellStyle name="汇总 2 2 8" xfId="619" xr:uid="{00000000-0005-0000-0000-0000EA080000}"/>
    <cellStyle name="汇总 2 2 8 2" xfId="620" xr:uid="{00000000-0005-0000-0000-0000EB080000}"/>
    <cellStyle name="汇总 2 2 9" xfId="621" xr:uid="{00000000-0005-0000-0000-0000EC080000}"/>
    <cellStyle name="汇总 2 2 9 2" xfId="622" xr:uid="{00000000-0005-0000-0000-0000ED080000}"/>
    <cellStyle name="汇总 2 20" xfId="623" xr:uid="{00000000-0005-0000-0000-0000EE080000}"/>
    <cellStyle name="汇总 2 20 2" xfId="624" xr:uid="{00000000-0005-0000-0000-0000EF080000}"/>
    <cellStyle name="汇总 2 21" xfId="625" xr:uid="{00000000-0005-0000-0000-0000F0080000}"/>
    <cellStyle name="汇总 2 3" xfId="626" xr:uid="{00000000-0005-0000-0000-0000F1080000}"/>
    <cellStyle name="汇总 2 3 10" xfId="627" xr:uid="{00000000-0005-0000-0000-0000F2080000}"/>
    <cellStyle name="汇总 2 3 10 2" xfId="628" xr:uid="{00000000-0005-0000-0000-0000F3080000}"/>
    <cellStyle name="汇总 2 3 11" xfId="629" xr:uid="{00000000-0005-0000-0000-0000F4080000}"/>
    <cellStyle name="汇总 2 3 11 2" xfId="630" xr:uid="{00000000-0005-0000-0000-0000F5080000}"/>
    <cellStyle name="汇总 2 3 12" xfId="631" xr:uid="{00000000-0005-0000-0000-0000F6080000}"/>
    <cellStyle name="汇总 2 3 12 2" xfId="632" xr:uid="{00000000-0005-0000-0000-0000F7080000}"/>
    <cellStyle name="汇总 2 3 13" xfId="633" xr:uid="{00000000-0005-0000-0000-0000F8080000}"/>
    <cellStyle name="汇总 2 3 2" xfId="634" xr:uid="{00000000-0005-0000-0000-0000F9080000}"/>
    <cellStyle name="汇总 2 3 2 10" xfId="635" xr:uid="{00000000-0005-0000-0000-0000FA080000}"/>
    <cellStyle name="汇总 2 3 2 10 2" xfId="636" xr:uid="{00000000-0005-0000-0000-0000FB080000}"/>
    <cellStyle name="汇总 2 3 2 11" xfId="637" xr:uid="{00000000-0005-0000-0000-0000FC080000}"/>
    <cellStyle name="汇总 2 3 2 11 2" xfId="638" xr:uid="{00000000-0005-0000-0000-0000FD080000}"/>
    <cellStyle name="汇总 2 3 2 12" xfId="639" xr:uid="{00000000-0005-0000-0000-0000FE080000}"/>
    <cellStyle name="汇总 2 3 2 12 2" xfId="640" xr:uid="{00000000-0005-0000-0000-0000FF080000}"/>
    <cellStyle name="汇总 2 3 2 13" xfId="641" xr:uid="{00000000-0005-0000-0000-000000090000}"/>
    <cellStyle name="汇总 2 3 2 2" xfId="642" xr:uid="{00000000-0005-0000-0000-000001090000}"/>
    <cellStyle name="汇总 2 3 2 2 10" xfId="643" xr:uid="{00000000-0005-0000-0000-000002090000}"/>
    <cellStyle name="汇总 2 3 2 2 10 2" xfId="644" xr:uid="{00000000-0005-0000-0000-000003090000}"/>
    <cellStyle name="汇总 2 3 2 2 11" xfId="645" xr:uid="{00000000-0005-0000-0000-000004090000}"/>
    <cellStyle name="汇总 2 3 2 2 11 2" xfId="646" xr:uid="{00000000-0005-0000-0000-000005090000}"/>
    <cellStyle name="汇总 2 3 2 2 12" xfId="647" xr:uid="{00000000-0005-0000-0000-000006090000}"/>
    <cellStyle name="汇总 2 3 2 2 12 2" xfId="648" xr:uid="{00000000-0005-0000-0000-000007090000}"/>
    <cellStyle name="汇总 2 3 2 2 13" xfId="649" xr:uid="{00000000-0005-0000-0000-000008090000}"/>
    <cellStyle name="汇总 2 3 2 2 2" xfId="650" xr:uid="{00000000-0005-0000-0000-000009090000}"/>
    <cellStyle name="汇总 2 3 2 2 2 10" xfId="651" xr:uid="{00000000-0005-0000-0000-00000A090000}"/>
    <cellStyle name="汇总 2 3 2 2 2 10 2" xfId="652" xr:uid="{00000000-0005-0000-0000-00000B090000}"/>
    <cellStyle name="汇总 2 3 2 2 2 11" xfId="653" xr:uid="{00000000-0005-0000-0000-00000C090000}"/>
    <cellStyle name="汇总 2 3 2 2 2 11 2" xfId="654" xr:uid="{00000000-0005-0000-0000-00000D090000}"/>
    <cellStyle name="汇总 2 3 2 2 2 12" xfId="655" xr:uid="{00000000-0005-0000-0000-00000E090000}"/>
    <cellStyle name="汇总 2 3 2 2 2 2" xfId="656" xr:uid="{00000000-0005-0000-0000-00000F090000}"/>
    <cellStyle name="汇总 2 3 2 2 2 2 2" xfId="657" xr:uid="{00000000-0005-0000-0000-000010090000}"/>
    <cellStyle name="汇总 2 3 2 2 2 3" xfId="658" xr:uid="{00000000-0005-0000-0000-000011090000}"/>
    <cellStyle name="汇总 2 3 2 2 2 3 2" xfId="659" xr:uid="{00000000-0005-0000-0000-000012090000}"/>
    <cellStyle name="汇总 2 3 2 2 2 4" xfId="660" xr:uid="{00000000-0005-0000-0000-000013090000}"/>
    <cellStyle name="汇总 2 3 2 2 2 4 2" xfId="661" xr:uid="{00000000-0005-0000-0000-000014090000}"/>
    <cellStyle name="汇总 2 3 2 2 2 5" xfId="662" xr:uid="{00000000-0005-0000-0000-000015090000}"/>
    <cellStyle name="汇总 2 3 2 2 2 5 2" xfId="663" xr:uid="{00000000-0005-0000-0000-000016090000}"/>
    <cellStyle name="汇总 2 3 2 2 2 6" xfId="664" xr:uid="{00000000-0005-0000-0000-000017090000}"/>
    <cellStyle name="汇总 2 3 2 2 2 6 2" xfId="665" xr:uid="{00000000-0005-0000-0000-000018090000}"/>
    <cellStyle name="汇总 2 3 2 2 2 7" xfId="666" xr:uid="{00000000-0005-0000-0000-000019090000}"/>
    <cellStyle name="汇总 2 3 2 2 2 7 2" xfId="667" xr:uid="{00000000-0005-0000-0000-00001A090000}"/>
    <cellStyle name="汇总 2 3 2 2 2 8" xfId="668" xr:uid="{00000000-0005-0000-0000-00001B090000}"/>
    <cellStyle name="汇总 2 3 2 2 2 8 2" xfId="669" xr:uid="{00000000-0005-0000-0000-00001C090000}"/>
    <cellStyle name="汇总 2 3 2 2 2 9" xfId="670" xr:uid="{00000000-0005-0000-0000-00001D090000}"/>
    <cellStyle name="汇总 2 3 2 2 2 9 2" xfId="671" xr:uid="{00000000-0005-0000-0000-00001E090000}"/>
    <cellStyle name="汇总 2 3 2 2 3" xfId="672" xr:uid="{00000000-0005-0000-0000-00001F090000}"/>
    <cellStyle name="汇总 2 3 2 2 3 2" xfId="673" xr:uid="{00000000-0005-0000-0000-000020090000}"/>
    <cellStyle name="汇总 2 3 2 2 4" xfId="674" xr:uid="{00000000-0005-0000-0000-000021090000}"/>
    <cellStyle name="汇总 2 3 2 2 4 2" xfId="675" xr:uid="{00000000-0005-0000-0000-000022090000}"/>
    <cellStyle name="汇总 2 3 2 2 5" xfId="676" xr:uid="{00000000-0005-0000-0000-000023090000}"/>
    <cellStyle name="汇总 2 3 2 2 5 2" xfId="677" xr:uid="{00000000-0005-0000-0000-000024090000}"/>
    <cellStyle name="汇总 2 3 2 2 6" xfId="678" xr:uid="{00000000-0005-0000-0000-000025090000}"/>
    <cellStyle name="汇总 2 3 2 2 6 2" xfId="679" xr:uid="{00000000-0005-0000-0000-000026090000}"/>
    <cellStyle name="汇总 2 3 2 2 7" xfId="680" xr:uid="{00000000-0005-0000-0000-000027090000}"/>
    <cellStyle name="汇总 2 3 2 2 7 2" xfId="681" xr:uid="{00000000-0005-0000-0000-000028090000}"/>
    <cellStyle name="汇总 2 3 2 2 8" xfId="682" xr:uid="{00000000-0005-0000-0000-000029090000}"/>
    <cellStyle name="汇总 2 3 2 2 8 2" xfId="683" xr:uid="{00000000-0005-0000-0000-00002A090000}"/>
    <cellStyle name="汇总 2 3 2 2 9" xfId="684" xr:uid="{00000000-0005-0000-0000-00002B090000}"/>
    <cellStyle name="汇总 2 3 2 2 9 2" xfId="685" xr:uid="{00000000-0005-0000-0000-00002C090000}"/>
    <cellStyle name="汇总 2 3 2 3" xfId="686" xr:uid="{00000000-0005-0000-0000-00002D090000}"/>
    <cellStyle name="汇总 2 3 2 3 2" xfId="687" xr:uid="{00000000-0005-0000-0000-00002E090000}"/>
    <cellStyle name="汇总 2 3 2 4" xfId="688" xr:uid="{00000000-0005-0000-0000-00002F090000}"/>
    <cellStyle name="汇总 2 3 2 4 2" xfId="689" xr:uid="{00000000-0005-0000-0000-000030090000}"/>
    <cellStyle name="汇总 2 3 2 5" xfId="690" xr:uid="{00000000-0005-0000-0000-000031090000}"/>
    <cellStyle name="汇总 2 3 2 5 2" xfId="691" xr:uid="{00000000-0005-0000-0000-000032090000}"/>
    <cellStyle name="汇总 2 3 2 6" xfId="692" xr:uid="{00000000-0005-0000-0000-000033090000}"/>
    <cellStyle name="汇总 2 3 2 6 2" xfId="693" xr:uid="{00000000-0005-0000-0000-000034090000}"/>
    <cellStyle name="汇总 2 3 2 7" xfId="694" xr:uid="{00000000-0005-0000-0000-000035090000}"/>
    <cellStyle name="汇总 2 3 2 7 2" xfId="695" xr:uid="{00000000-0005-0000-0000-000036090000}"/>
    <cellStyle name="汇总 2 3 2 8" xfId="696" xr:uid="{00000000-0005-0000-0000-000037090000}"/>
    <cellStyle name="汇总 2 3 2 8 2" xfId="697" xr:uid="{00000000-0005-0000-0000-000038090000}"/>
    <cellStyle name="汇总 2 3 2 9" xfId="698" xr:uid="{00000000-0005-0000-0000-000039090000}"/>
    <cellStyle name="汇总 2 3 2 9 2" xfId="699" xr:uid="{00000000-0005-0000-0000-00003A090000}"/>
    <cellStyle name="汇总 2 3 3" xfId="700" xr:uid="{00000000-0005-0000-0000-00003B090000}"/>
    <cellStyle name="汇总 2 3 3 2" xfId="701" xr:uid="{00000000-0005-0000-0000-00003C090000}"/>
    <cellStyle name="汇总 2 3 4" xfId="702" xr:uid="{00000000-0005-0000-0000-00003D090000}"/>
    <cellStyle name="汇总 2 3 4 2" xfId="703" xr:uid="{00000000-0005-0000-0000-00003E090000}"/>
    <cellStyle name="汇总 2 3 5" xfId="704" xr:uid="{00000000-0005-0000-0000-00003F090000}"/>
    <cellStyle name="汇总 2 3 5 2" xfId="705" xr:uid="{00000000-0005-0000-0000-000040090000}"/>
    <cellStyle name="汇总 2 3 6" xfId="706" xr:uid="{00000000-0005-0000-0000-000041090000}"/>
    <cellStyle name="汇总 2 3 6 2" xfId="707" xr:uid="{00000000-0005-0000-0000-000042090000}"/>
    <cellStyle name="汇总 2 3 7" xfId="708" xr:uid="{00000000-0005-0000-0000-000043090000}"/>
    <cellStyle name="汇总 2 3 7 2" xfId="709" xr:uid="{00000000-0005-0000-0000-000044090000}"/>
    <cellStyle name="汇总 2 3 8" xfId="710" xr:uid="{00000000-0005-0000-0000-000045090000}"/>
    <cellStyle name="汇总 2 3 8 2" xfId="711" xr:uid="{00000000-0005-0000-0000-000046090000}"/>
    <cellStyle name="汇总 2 3 9" xfId="712" xr:uid="{00000000-0005-0000-0000-000047090000}"/>
    <cellStyle name="汇总 2 3 9 2" xfId="713" xr:uid="{00000000-0005-0000-0000-000048090000}"/>
    <cellStyle name="汇总 2 4" xfId="714" xr:uid="{00000000-0005-0000-0000-000049090000}"/>
    <cellStyle name="汇总 2 4 10" xfId="715" xr:uid="{00000000-0005-0000-0000-00004A090000}"/>
    <cellStyle name="汇总 2 4 10 2" xfId="716" xr:uid="{00000000-0005-0000-0000-00004B090000}"/>
    <cellStyle name="汇总 2 4 11" xfId="717" xr:uid="{00000000-0005-0000-0000-00004C090000}"/>
    <cellStyle name="汇总 2 4 11 2" xfId="718" xr:uid="{00000000-0005-0000-0000-00004D090000}"/>
    <cellStyle name="汇总 2 4 12" xfId="719" xr:uid="{00000000-0005-0000-0000-00004E090000}"/>
    <cellStyle name="汇总 2 4 12 2" xfId="720" xr:uid="{00000000-0005-0000-0000-00004F090000}"/>
    <cellStyle name="汇总 2 4 13" xfId="721" xr:uid="{00000000-0005-0000-0000-000050090000}"/>
    <cellStyle name="汇总 2 4 2" xfId="722" xr:uid="{00000000-0005-0000-0000-000051090000}"/>
    <cellStyle name="汇总 2 4 2 10" xfId="723" xr:uid="{00000000-0005-0000-0000-000052090000}"/>
    <cellStyle name="汇总 2 4 2 10 2" xfId="724" xr:uid="{00000000-0005-0000-0000-000053090000}"/>
    <cellStyle name="汇总 2 4 2 11" xfId="725" xr:uid="{00000000-0005-0000-0000-000054090000}"/>
    <cellStyle name="汇总 2 4 2 11 2" xfId="726" xr:uid="{00000000-0005-0000-0000-000055090000}"/>
    <cellStyle name="汇总 2 4 2 12" xfId="727" xr:uid="{00000000-0005-0000-0000-000056090000}"/>
    <cellStyle name="汇总 2 4 2 12 2" xfId="728" xr:uid="{00000000-0005-0000-0000-000057090000}"/>
    <cellStyle name="汇总 2 4 2 13" xfId="729" xr:uid="{00000000-0005-0000-0000-000058090000}"/>
    <cellStyle name="汇总 2 4 2 2" xfId="730" xr:uid="{00000000-0005-0000-0000-000059090000}"/>
    <cellStyle name="汇总 2 4 2 2 10" xfId="731" xr:uid="{00000000-0005-0000-0000-00005A090000}"/>
    <cellStyle name="汇总 2 4 2 2 10 2" xfId="732" xr:uid="{00000000-0005-0000-0000-00005B090000}"/>
    <cellStyle name="汇总 2 4 2 2 11" xfId="733" xr:uid="{00000000-0005-0000-0000-00005C090000}"/>
    <cellStyle name="汇总 2 4 2 2 11 2" xfId="734" xr:uid="{00000000-0005-0000-0000-00005D090000}"/>
    <cellStyle name="汇总 2 4 2 2 12" xfId="735" xr:uid="{00000000-0005-0000-0000-00005E090000}"/>
    <cellStyle name="汇总 2 4 2 2 12 2" xfId="736" xr:uid="{00000000-0005-0000-0000-00005F090000}"/>
    <cellStyle name="汇总 2 4 2 2 13" xfId="737" xr:uid="{00000000-0005-0000-0000-000060090000}"/>
    <cellStyle name="汇总 2 4 2 2 2" xfId="738" xr:uid="{00000000-0005-0000-0000-000061090000}"/>
    <cellStyle name="汇总 2 4 2 2 2 10" xfId="739" xr:uid="{00000000-0005-0000-0000-000062090000}"/>
    <cellStyle name="汇总 2 4 2 2 2 10 2" xfId="740" xr:uid="{00000000-0005-0000-0000-000063090000}"/>
    <cellStyle name="汇总 2 4 2 2 2 11" xfId="741" xr:uid="{00000000-0005-0000-0000-000064090000}"/>
    <cellStyle name="汇总 2 4 2 2 2 11 2" xfId="742" xr:uid="{00000000-0005-0000-0000-000065090000}"/>
    <cellStyle name="汇总 2 4 2 2 2 12" xfId="743" xr:uid="{00000000-0005-0000-0000-000066090000}"/>
    <cellStyle name="汇总 2 4 2 2 2 2" xfId="744" xr:uid="{00000000-0005-0000-0000-000067090000}"/>
    <cellStyle name="汇总 2 4 2 2 2 2 2" xfId="745" xr:uid="{00000000-0005-0000-0000-000068090000}"/>
    <cellStyle name="汇总 2 4 2 2 2 3" xfId="746" xr:uid="{00000000-0005-0000-0000-000069090000}"/>
    <cellStyle name="汇总 2 4 2 2 2 3 2" xfId="747" xr:uid="{00000000-0005-0000-0000-00006A090000}"/>
    <cellStyle name="汇总 2 4 2 2 2 4" xfId="748" xr:uid="{00000000-0005-0000-0000-00006B090000}"/>
    <cellStyle name="汇总 2 4 2 2 2 4 2" xfId="749" xr:uid="{00000000-0005-0000-0000-00006C090000}"/>
    <cellStyle name="汇总 2 4 2 2 2 5" xfId="750" xr:uid="{00000000-0005-0000-0000-00006D090000}"/>
    <cellStyle name="汇总 2 4 2 2 2 5 2" xfId="751" xr:uid="{00000000-0005-0000-0000-00006E090000}"/>
    <cellStyle name="汇总 2 4 2 2 2 6" xfId="752" xr:uid="{00000000-0005-0000-0000-00006F090000}"/>
    <cellStyle name="汇总 2 4 2 2 2 6 2" xfId="753" xr:uid="{00000000-0005-0000-0000-000070090000}"/>
    <cellStyle name="汇总 2 4 2 2 2 7" xfId="754" xr:uid="{00000000-0005-0000-0000-000071090000}"/>
    <cellStyle name="汇总 2 4 2 2 2 7 2" xfId="755" xr:uid="{00000000-0005-0000-0000-000072090000}"/>
    <cellStyle name="汇总 2 4 2 2 2 8" xfId="756" xr:uid="{00000000-0005-0000-0000-000073090000}"/>
    <cellStyle name="汇总 2 4 2 2 2 8 2" xfId="757" xr:uid="{00000000-0005-0000-0000-000074090000}"/>
    <cellStyle name="汇总 2 4 2 2 2 9" xfId="758" xr:uid="{00000000-0005-0000-0000-000075090000}"/>
    <cellStyle name="汇总 2 4 2 2 2 9 2" xfId="759" xr:uid="{00000000-0005-0000-0000-000076090000}"/>
    <cellStyle name="汇总 2 4 2 2 3" xfId="760" xr:uid="{00000000-0005-0000-0000-000077090000}"/>
    <cellStyle name="汇总 2 4 2 2 3 2" xfId="761" xr:uid="{00000000-0005-0000-0000-000078090000}"/>
    <cellStyle name="汇总 2 4 2 2 4" xfId="762" xr:uid="{00000000-0005-0000-0000-000079090000}"/>
    <cellStyle name="汇总 2 4 2 2 4 2" xfId="763" xr:uid="{00000000-0005-0000-0000-00007A090000}"/>
    <cellStyle name="汇总 2 4 2 2 5" xfId="764" xr:uid="{00000000-0005-0000-0000-00007B090000}"/>
    <cellStyle name="汇总 2 4 2 2 5 2" xfId="765" xr:uid="{00000000-0005-0000-0000-00007C090000}"/>
    <cellStyle name="汇总 2 4 2 2 6" xfId="766" xr:uid="{00000000-0005-0000-0000-00007D090000}"/>
    <cellStyle name="汇总 2 4 2 2 6 2" xfId="767" xr:uid="{00000000-0005-0000-0000-00007E090000}"/>
    <cellStyle name="汇总 2 4 2 2 7" xfId="768" xr:uid="{00000000-0005-0000-0000-00007F090000}"/>
    <cellStyle name="汇总 2 4 2 2 7 2" xfId="769" xr:uid="{00000000-0005-0000-0000-000080090000}"/>
    <cellStyle name="汇总 2 4 2 2 8" xfId="770" xr:uid="{00000000-0005-0000-0000-000081090000}"/>
    <cellStyle name="汇总 2 4 2 2 8 2" xfId="771" xr:uid="{00000000-0005-0000-0000-000082090000}"/>
    <cellStyle name="汇总 2 4 2 2 9" xfId="772" xr:uid="{00000000-0005-0000-0000-000083090000}"/>
    <cellStyle name="汇总 2 4 2 2 9 2" xfId="773" xr:uid="{00000000-0005-0000-0000-000084090000}"/>
    <cellStyle name="汇总 2 4 2 3" xfId="774" xr:uid="{00000000-0005-0000-0000-000085090000}"/>
    <cellStyle name="汇总 2 4 2 3 2" xfId="775" xr:uid="{00000000-0005-0000-0000-000086090000}"/>
    <cellStyle name="汇总 2 4 2 4" xfId="776" xr:uid="{00000000-0005-0000-0000-000087090000}"/>
    <cellStyle name="汇总 2 4 2 4 2" xfId="777" xr:uid="{00000000-0005-0000-0000-000088090000}"/>
    <cellStyle name="汇总 2 4 2 5" xfId="778" xr:uid="{00000000-0005-0000-0000-000089090000}"/>
    <cellStyle name="汇总 2 4 2 5 2" xfId="779" xr:uid="{00000000-0005-0000-0000-00008A090000}"/>
    <cellStyle name="汇总 2 4 2 6" xfId="780" xr:uid="{00000000-0005-0000-0000-00008B090000}"/>
    <cellStyle name="汇总 2 4 2 6 2" xfId="781" xr:uid="{00000000-0005-0000-0000-00008C090000}"/>
    <cellStyle name="汇总 2 4 2 7" xfId="782" xr:uid="{00000000-0005-0000-0000-00008D090000}"/>
    <cellStyle name="汇总 2 4 2 7 2" xfId="783" xr:uid="{00000000-0005-0000-0000-00008E090000}"/>
    <cellStyle name="汇总 2 4 2 8" xfId="784" xr:uid="{00000000-0005-0000-0000-00008F090000}"/>
    <cellStyle name="汇总 2 4 2 8 2" xfId="785" xr:uid="{00000000-0005-0000-0000-000090090000}"/>
    <cellStyle name="汇总 2 4 2 9" xfId="786" xr:uid="{00000000-0005-0000-0000-000091090000}"/>
    <cellStyle name="汇总 2 4 2 9 2" xfId="787" xr:uid="{00000000-0005-0000-0000-000092090000}"/>
    <cellStyle name="汇总 2 4 3" xfId="788" xr:uid="{00000000-0005-0000-0000-000093090000}"/>
    <cellStyle name="汇总 2 4 3 2" xfId="789" xr:uid="{00000000-0005-0000-0000-000094090000}"/>
    <cellStyle name="汇总 2 4 4" xfId="790" xr:uid="{00000000-0005-0000-0000-000095090000}"/>
    <cellStyle name="汇总 2 4 4 2" xfId="791" xr:uid="{00000000-0005-0000-0000-000096090000}"/>
    <cellStyle name="汇总 2 4 5" xfId="792" xr:uid="{00000000-0005-0000-0000-000097090000}"/>
    <cellStyle name="汇总 2 4 5 2" xfId="793" xr:uid="{00000000-0005-0000-0000-000098090000}"/>
    <cellStyle name="汇总 2 4 6" xfId="794" xr:uid="{00000000-0005-0000-0000-000099090000}"/>
    <cellStyle name="汇总 2 4 6 2" xfId="795" xr:uid="{00000000-0005-0000-0000-00009A090000}"/>
    <cellStyle name="汇总 2 4 7" xfId="796" xr:uid="{00000000-0005-0000-0000-00009B090000}"/>
    <cellStyle name="汇总 2 4 7 2" xfId="797" xr:uid="{00000000-0005-0000-0000-00009C090000}"/>
    <cellStyle name="汇总 2 4 8" xfId="798" xr:uid="{00000000-0005-0000-0000-00009D090000}"/>
    <cellStyle name="汇总 2 4 8 2" xfId="799" xr:uid="{00000000-0005-0000-0000-00009E090000}"/>
    <cellStyle name="汇总 2 4 9" xfId="800" xr:uid="{00000000-0005-0000-0000-00009F090000}"/>
    <cellStyle name="汇总 2 4 9 2" xfId="801" xr:uid="{00000000-0005-0000-0000-0000A0090000}"/>
    <cellStyle name="汇总 2 5" xfId="802" xr:uid="{00000000-0005-0000-0000-0000A1090000}"/>
    <cellStyle name="汇总 2 5 10" xfId="803" xr:uid="{00000000-0005-0000-0000-0000A2090000}"/>
    <cellStyle name="汇总 2 5 10 2" xfId="804" xr:uid="{00000000-0005-0000-0000-0000A3090000}"/>
    <cellStyle name="汇总 2 5 11" xfId="805" xr:uid="{00000000-0005-0000-0000-0000A4090000}"/>
    <cellStyle name="汇总 2 5 11 2" xfId="806" xr:uid="{00000000-0005-0000-0000-0000A5090000}"/>
    <cellStyle name="汇总 2 5 12" xfId="807" xr:uid="{00000000-0005-0000-0000-0000A6090000}"/>
    <cellStyle name="汇总 2 5 12 2" xfId="808" xr:uid="{00000000-0005-0000-0000-0000A7090000}"/>
    <cellStyle name="汇总 2 5 13" xfId="809" xr:uid="{00000000-0005-0000-0000-0000A8090000}"/>
    <cellStyle name="汇总 2 5 2" xfId="810" xr:uid="{00000000-0005-0000-0000-0000A9090000}"/>
    <cellStyle name="汇总 2 5 2 10" xfId="811" xr:uid="{00000000-0005-0000-0000-0000AA090000}"/>
    <cellStyle name="汇总 2 5 2 10 2" xfId="812" xr:uid="{00000000-0005-0000-0000-0000AB090000}"/>
    <cellStyle name="汇总 2 5 2 11" xfId="813" xr:uid="{00000000-0005-0000-0000-0000AC090000}"/>
    <cellStyle name="汇总 2 5 2 11 2" xfId="814" xr:uid="{00000000-0005-0000-0000-0000AD090000}"/>
    <cellStyle name="汇总 2 5 2 12" xfId="815" xr:uid="{00000000-0005-0000-0000-0000AE090000}"/>
    <cellStyle name="汇总 2 5 2 12 2" xfId="816" xr:uid="{00000000-0005-0000-0000-0000AF090000}"/>
    <cellStyle name="汇总 2 5 2 13" xfId="817" xr:uid="{00000000-0005-0000-0000-0000B0090000}"/>
    <cellStyle name="汇总 2 5 2 2" xfId="818" xr:uid="{00000000-0005-0000-0000-0000B1090000}"/>
    <cellStyle name="汇总 2 5 2 2 10" xfId="819" xr:uid="{00000000-0005-0000-0000-0000B2090000}"/>
    <cellStyle name="汇总 2 5 2 2 10 2" xfId="820" xr:uid="{00000000-0005-0000-0000-0000B3090000}"/>
    <cellStyle name="汇总 2 5 2 2 11" xfId="821" xr:uid="{00000000-0005-0000-0000-0000B4090000}"/>
    <cellStyle name="汇总 2 5 2 2 11 2" xfId="822" xr:uid="{00000000-0005-0000-0000-0000B5090000}"/>
    <cellStyle name="汇总 2 5 2 2 12" xfId="823" xr:uid="{00000000-0005-0000-0000-0000B6090000}"/>
    <cellStyle name="汇总 2 5 2 2 12 2" xfId="824" xr:uid="{00000000-0005-0000-0000-0000B7090000}"/>
    <cellStyle name="汇总 2 5 2 2 13" xfId="825" xr:uid="{00000000-0005-0000-0000-0000B8090000}"/>
    <cellStyle name="汇总 2 5 2 2 2" xfId="826" xr:uid="{00000000-0005-0000-0000-0000B9090000}"/>
    <cellStyle name="汇总 2 5 2 2 2 10" xfId="827" xr:uid="{00000000-0005-0000-0000-0000BA090000}"/>
    <cellStyle name="汇总 2 5 2 2 2 10 2" xfId="828" xr:uid="{00000000-0005-0000-0000-0000BB090000}"/>
    <cellStyle name="汇总 2 5 2 2 2 11" xfId="829" xr:uid="{00000000-0005-0000-0000-0000BC090000}"/>
    <cellStyle name="汇总 2 5 2 2 2 11 2" xfId="830" xr:uid="{00000000-0005-0000-0000-0000BD090000}"/>
    <cellStyle name="汇总 2 5 2 2 2 12" xfId="831" xr:uid="{00000000-0005-0000-0000-0000BE090000}"/>
    <cellStyle name="汇总 2 5 2 2 2 2" xfId="832" xr:uid="{00000000-0005-0000-0000-0000BF090000}"/>
    <cellStyle name="汇总 2 5 2 2 2 2 2" xfId="833" xr:uid="{00000000-0005-0000-0000-0000C0090000}"/>
    <cellStyle name="汇总 2 5 2 2 2 3" xfId="834" xr:uid="{00000000-0005-0000-0000-0000C1090000}"/>
    <cellStyle name="汇总 2 5 2 2 2 3 2" xfId="835" xr:uid="{00000000-0005-0000-0000-0000C2090000}"/>
    <cellStyle name="汇总 2 5 2 2 2 4" xfId="836" xr:uid="{00000000-0005-0000-0000-0000C3090000}"/>
    <cellStyle name="汇总 2 5 2 2 2 4 2" xfId="837" xr:uid="{00000000-0005-0000-0000-0000C4090000}"/>
    <cellStyle name="汇总 2 5 2 2 2 5" xfId="838" xr:uid="{00000000-0005-0000-0000-0000C5090000}"/>
    <cellStyle name="汇总 2 5 2 2 2 5 2" xfId="839" xr:uid="{00000000-0005-0000-0000-0000C6090000}"/>
    <cellStyle name="汇总 2 5 2 2 2 6" xfId="840" xr:uid="{00000000-0005-0000-0000-0000C7090000}"/>
    <cellStyle name="汇总 2 5 2 2 2 6 2" xfId="841" xr:uid="{00000000-0005-0000-0000-0000C8090000}"/>
    <cellStyle name="汇总 2 5 2 2 2 7" xfId="842" xr:uid="{00000000-0005-0000-0000-0000C9090000}"/>
    <cellStyle name="汇总 2 5 2 2 2 7 2" xfId="843" xr:uid="{00000000-0005-0000-0000-0000CA090000}"/>
    <cellStyle name="汇总 2 5 2 2 2 8" xfId="844" xr:uid="{00000000-0005-0000-0000-0000CB090000}"/>
    <cellStyle name="汇总 2 5 2 2 2 8 2" xfId="845" xr:uid="{00000000-0005-0000-0000-0000CC090000}"/>
    <cellStyle name="汇总 2 5 2 2 2 9" xfId="846" xr:uid="{00000000-0005-0000-0000-0000CD090000}"/>
    <cellStyle name="汇总 2 5 2 2 2 9 2" xfId="847" xr:uid="{00000000-0005-0000-0000-0000CE090000}"/>
    <cellStyle name="汇总 2 5 2 2 3" xfId="848" xr:uid="{00000000-0005-0000-0000-0000CF090000}"/>
    <cellStyle name="汇总 2 5 2 2 3 2" xfId="849" xr:uid="{00000000-0005-0000-0000-0000D0090000}"/>
    <cellStyle name="汇总 2 5 2 2 4" xfId="850" xr:uid="{00000000-0005-0000-0000-0000D1090000}"/>
    <cellStyle name="汇总 2 5 2 2 4 2" xfId="851" xr:uid="{00000000-0005-0000-0000-0000D2090000}"/>
    <cellStyle name="汇总 2 5 2 2 5" xfId="852" xr:uid="{00000000-0005-0000-0000-0000D3090000}"/>
    <cellStyle name="汇总 2 5 2 2 5 2" xfId="853" xr:uid="{00000000-0005-0000-0000-0000D4090000}"/>
    <cellStyle name="汇总 2 5 2 2 6" xfId="854" xr:uid="{00000000-0005-0000-0000-0000D5090000}"/>
    <cellStyle name="汇总 2 5 2 2 6 2" xfId="855" xr:uid="{00000000-0005-0000-0000-0000D6090000}"/>
    <cellStyle name="汇总 2 5 2 2 7" xfId="856" xr:uid="{00000000-0005-0000-0000-0000D7090000}"/>
    <cellStyle name="汇总 2 5 2 2 7 2" xfId="857" xr:uid="{00000000-0005-0000-0000-0000D8090000}"/>
    <cellStyle name="汇总 2 5 2 2 8" xfId="858" xr:uid="{00000000-0005-0000-0000-0000D9090000}"/>
    <cellStyle name="汇总 2 5 2 2 8 2" xfId="859" xr:uid="{00000000-0005-0000-0000-0000DA090000}"/>
    <cellStyle name="汇总 2 5 2 2 9" xfId="860" xr:uid="{00000000-0005-0000-0000-0000DB090000}"/>
    <cellStyle name="汇总 2 5 2 2 9 2" xfId="861" xr:uid="{00000000-0005-0000-0000-0000DC090000}"/>
    <cellStyle name="汇总 2 5 2 3" xfId="862" xr:uid="{00000000-0005-0000-0000-0000DD090000}"/>
    <cellStyle name="汇总 2 5 2 3 2" xfId="863" xr:uid="{00000000-0005-0000-0000-0000DE090000}"/>
    <cellStyle name="汇总 2 5 2 4" xfId="864" xr:uid="{00000000-0005-0000-0000-0000DF090000}"/>
    <cellStyle name="汇总 2 5 2 4 2" xfId="865" xr:uid="{00000000-0005-0000-0000-0000E0090000}"/>
    <cellStyle name="汇总 2 5 2 5" xfId="866" xr:uid="{00000000-0005-0000-0000-0000E1090000}"/>
    <cellStyle name="汇总 2 5 2 5 2" xfId="867" xr:uid="{00000000-0005-0000-0000-0000E2090000}"/>
    <cellStyle name="汇总 2 5 2 6" xfId="868" xr:uid="{00000000-0005-0000-0000-0000E3090000}"/>
    <cellStyle name="汇总 2 5 2 6 2" xfId="869" xr:uid="{00000000-0005-0000-0000-0000E4090000}"/>
    <cellStyle name="汇总 2 5 2 7" xfId="870" xr:uid="{00000000-0005-0000-0000-0000E5090000}"/>
    <cellStyle name="汇总 2 5 2 7 2" xfId="871" xr:uid="{00000000-0005-0000-0000-0000E6090000}"/>
    <cellStyle name="汇总 2 5 2 8" xfId="872" xr:uid="{00000000-0005-0000-0000-0000E7090000}"/>
    <cellStyle name="汇总 2 5 2 8 2" xfId="873" xr:uid="{00000000-0005-0000-0000-0000E8090000}"/>
    <cellStyle name="汇总 2 5 2 9" xfId="874" xr:uid="{00000000-0005-0000-0000-0000E9090000}"/>
    <cellStyle name="汇总 2 5 2 9 2" xfId="875" xr:uid="{00000000-0005-0000-0000-0000EA090000}"/>
    <cellStyle name="汇总 2 5 3" xfId="876" xr:uid="{00000000-0005-0000-0000-0000EB090000}"/>
    <cellStyle name="汇总 2 5 3 2" xfId="877" xr:uid="{00000000-0005-0000-0000-0000EC090000}"/>
    <cellStyle name="汇总 2 5 4" xfId="878" xr:uid="{00000000-0005-0000-0000-0000ED090000}"/>
    <cellStyle name="汇总 2 5 4 2" xfId="879" xr:uid="{00000000-0005-0000-0000-0000EE090000}"/>
    <cellStyle name="汇总 2 5 5" xfId="880" xr:uid="{00000000-0005-0000-0000-0000EF090000}"/>
    <cellStyle name="汇总 2 5 5 2" xfId="881" xr:uid="{00000000-0005-0000-0000-0000F0090000}"/>
    <cellStyle name="汇总 2 5 6" xfId="882" xr:uid="{00000000-0005-0000-0000-0000F1090000}"/>
    <cellStyle name="汇总 2 5 6 2" xfId="883" xr:uid="{00000000-0005-0000-0000-0000F2090000}"/>
    <cellStyle name="汇总 2 5 7" xfId="884" xr:uid="{00000000-0005-0000-0000-0000F3090000}"/>
    <cellStyle name="汇总 2 5 7 2" xfId="885" xr:uid="{00000000-0005-0000-0000-0000F4090000}"/>
    <cellStyle name="汇总 2 5 8" xfId="886" xr:uid="{00000000-0005-0000-0000-0000F5090000}"/>
    <cellStyle name="汇总 2 5 8 2" xfId="887" xr:uid="{00000000-0005-0000-0000-0000F6090000}"/>
    <cellStyle name="汇总 2 5 9" xfId="888" xr:uid="{00000000-0005-0000-0000-0000F7090000}"/>
    <cellStyle name="汇总 2 5 9 2" xfId="889" xr:uid="{00000000-0005-0000-0000-0000F8090000}"/>
    <cellStyle name="汇总 2 6" xfId="890" xr:uid="{00000000-0005-0000-0000-0000F9090000}"/>
    <cellStyle name="汇总 2 6 10" xfId="891" xr:uid="{00000000-0005-0000-0000-0000FA090000}"/>
    <cellStyle name="汇总 2 6 10 2" xfId="892" xr:uid="{00000000-0005-0000-0000-0000FB090000}"/>
    <cellStyle name="汇总 2 6 11" xfId="893" xr:uid="{00000000-0005-0000-0000-0000FC090000}"/>
    <cellStyle name="汇总 2 6 11 2" xfId="894" xr:uid="{00000000-0005-0000-0000-0000FD090000}"/>
    <cellStyle name="汇总 2 6 12" xfId="895" xr:uid="{00000000-0005-0000-0000-0000FE090000}"/>
    <cellStyle name="汇总 2 6 12 2" xfId="896" xr:uid="{00000000-0005-0000-0000-0000FF090000}"/>
    <cellStyle name="汇总 2 6 13" xfId="897" xr:uid="{00000000-0005-0000-0000-0000000A0000}"/>
    <cellStyle name="汇总 2 6 2" xfId="898" xr:uid="{00000000-0005-0000-0000-0000010A0000}"/>
    <cellStyle name="汇总 2 6 2 10" xfId="899" xr:uid="{00000000-0005-0000-0000-0000020A0000}"/>
    <cellStyle name="汇总 2 6 2 10 2" xfId="900" xr:uid="{00000000-0005-0000-0000-0000030A0000}"/>
    <cellStyle name="汇总 2 6 2 11" xfId="901" xr:uid="{00000000-0005-0000-0000-0000040A0000}"/>
    <cellStyle name="汇总 2 6 2 11 2" xfId="902" xr:uid="{00000000-0005-0000-0000-0000050A0000}"/>
    <cellStyle name="汇总 2 6 2 12" xfId="903" xr:uid="{00000000-0005-0000-0000-0000060A0000}"/>
    <cellStyle name="汇总 2 6 2 12 2" xfId="904" xr:uid="{00000000-0005-0000-0000-0000070A0000}"/>
    <cellStyle name="汇总 2 6 2 13" xfId="905" xr:uid="{00000000-0005-0000-0000-0000080A0000}"/>
    <cellStyle name="汇总 2 6 2 2" xfId="906" xr:uid="{00000000-0005-0000-0000-0000090A0000}"/>
    <cellStyle name="汇总 2 6 2 2 10" xfId="907" xr:uid="{00000000-0005-0000-0000-00000A0A0000}"/>
    <cellStyle name="汇总 2 6 2 2 10 2" xfId="908" xr:uid="{00000000-0005-0000-0000-00000B0A0000}"/>
    <cellStyle name="汇总 2 6 2 2 11" xfId="909" xr:uid="{00000000-0005-0000-0000-00000C0A0000}"/>
    <cellStyle name="汇总 2 6 2 2 11 2" xfId="910" xr:uid="{00000000-0005-0000-0000-00000D0A0000}"/>
    <cellStyle name="汇总 2 6 2 2 12" xfId="911" xr:uid="{00000000-0005-0000-0000-00000E0A0000}"/>
    <cellStyle name="汇总 2 6 2 2 12 2" xfId="912" xr:uid="{00000000-0005-0000-0000-00000F0A0000}"/>
    <cellStyle name="汇总 2 6 2 2 13" xfId="913" xr:uid="{00000000-0005-0000-0000-0000100A0000}"/>
    <cellStyle name="汇总 2 6 2 2 2" xfId="914" xr:uid="{00000000-0005-0000-0000-0000110A0000}"/>
    <cellStyle name="汇总 2 6 2 2 2 10" xfId="915" xr:uid="{00000000-0005-0000-0000-0000120A0000}"/>
    <cellStyle name="汇总 2 6 2 2 2 10 2" xfId="916" xr:uid="{00000000-0005-0000-0000-0000130A0000}"/>
    <cellStyle name="汇总 2 6 2 2 2 11" xfId="917" xr:uid="{00000000-0005-0000-0000-0000140A0000}"/>
    <cellStyle name="汇总 2 6 2 2 2 11 2" xfId="918" xr:uid="{00000000-0005-0000-0000-0000150A0000}"/>
    <cellStyle name="汇总 2 6 2 2 2 12" xfId="919" xr:uid="{00000000-0005-0000-0000-0000160A0000}"/>
    <cellStyle name="汇总 2 6 2 2 2 2" xfId="920" xr:uid="{00000000-0005-0000-0000-0000170A0000}"/>
    <cellStyle name="汇总 2 6 2 2 2 2 2" xfId="921" xr:uid="{00000000-0005-0000-0000-0000180A0000}"/>
    <cellStyle name="汇总 2 6 2 2 2 3" xfId="922" xr:uid="{00000000-0005-0000-0000-0000190A0000}"/>
    <cellStyle name="汇总 2 6 2 2 2 3 2" xfId="923" xr:uid="{00000000-0005-0000-0000-00001A0A0000}"/>
    <cellStyle name="汇总 2 6 2 2 2 4" xfId="924" xr:uid="{00000000-0005-0000-0000-00001B0A0000}"/>
    <cellStyle name="汇总 2 6 2 2 2 4 2" xfId="925" xr:uid="{00000000-0005-0000-0000-00001C0A0000}"/>
    <cellStyle name="汇总 2 6 2 2 2 5" xfId="926" xr:uid="{00000000-0005-0000-0000-00001D0A0000}"/>
    <cellStyle name="汇总 2 6 2 2 2 5 2" xfId="927" xr:uid="{00000000-0005-0000-0000-00001E0A0000}"/>
    <cellStyle name="汇总 2 6 2 2 2 6" xfId="928" xr:uid="{00000000-0005-0000-0000-00001F0A0000}"/>
    <cellStyle name="汇总 2 6 2 2 2 6 2" xfId="929" xr:uid="{00000000-0005-0000-0000-0000200A0000}"/>
    <cellStyle name="汇总 2 6 2 2 2 7" xfId="930" xr:uid="{00000000-0005-0000-0000-0000210A0000}"/>
    <cellStyle name="汇总 2 6 2 2 2 7 2" xfId="931" xr:uid="{00000000-0005-0000-0000-0000220A0000}"/>
    <cellStyle name="汇总 2 6 2 2 2 8" xfId="932" xr:uid="{00000000-0005-0000-0000-0000230A0000}"/>
    <cellStyle name="汇总 2 6 2 2 2 8 2" xfId="933" xr:uid="{00000000-0005-0000-0000-0000240A0000}"/>
    <cellStyle name="汇总 2 6 2 2 2 9" xfId="934" xr:uid="{00000000-0005-0000-0000-0000250A0000}"/>
    <cellStyle name="汇总 2 6 2 2 2 9 2" xfId="935" xr:uid="{00000000-0005-0000-0000-0000260A0000}"/>
    <cellStyle name="汇总 2 6 2 2 3" xfId="936" xr:uid="{00000000-0005-0000-0000-0000270A0000}"/>
    <cellStyle name="汇总 2 6 2 2 3 2" xfId="937" xr:uid="{00000000-0005-0000-0000-0000280A0000}"/>
    <cellStyle name="汇总 2 6 2 2 4" xfId="938" xr:uid="{00000000-0005-0000-0000-0000290A0000}"/>
    <cellStyle name="汇总 2 6 2 2 4 2" xfId="939" xr:uid="{00000000-0005-0000-0000-00002A0A0000}"/>
    <cellStyle name="汇总 2 6 2 2 5" xfId="940" xr:uid="{00000000-0005-0000-0000-00002B0A0000}"/>
    <cellStyle name="汇总 2 6 2 2 5 2" xfId="941" xr:uid="{00000000-0005-0000-0000-00002C0A0000}"/>
    <cellStyle name="汇总 2 6 2 2 6" xfId="942" xr:uid="{00000000-0005-0000-0000-00002D0A0000}"/>
    <cellStyle name="汇总 2 6 2 2 6 2" xfId="943" xr:uid="{00000000-0005-0000-0000-00002E0A0000}"/>
    <cellStyle name="汇总 2 6 2 2 7" xfId="944" xr:uid="{00000000-0005-0000-0000-00002F0A0000}"/>
    <cellStyle name="汇总 2 6 2 2 7 2" xfId="945" xr:uid="{00000000-0005-0000-0000-0000300A0000}"/>
    <cellStyle name="汇总 2 6 2 2 8" xfId="946" xr:uid="{00000000-0005-0000-0000-0000310A0000}"/>
    <cellStyle name="汇总 2 6 2 2 8 2" xfId="947" xr:uid="{00000000-0005-0000-0000-0000320A0000}"/>
    <cellStyle name="汇总 2 6 2 2 9" xfId="948" xr:uid="{00000000-0005-0000-0000-0000330A0000}"/>
    <cellStyle name="汇总 2 6 2 2 9 2" xfId="949" xr:uid="{00000000-0005-0000-0000-0000340A0000}"/>
    <cellStyle name="汇总 2 6 2 3" xfId="950" xr:uid="{00000000-0005-0000-0000-0000350A0000}"/>
    <cellStyle name="汇总 2 6 2 3 2" xfId="951" xr:uid="{00000000-0005-0000-0000-0000360A0000}"/>
    <cellStyle name="汇总 2 6 2 4" xfId="952" xr:uid="{00000000-0005-0000-0000-0000370A0000}"/>
    <cellStyle name="汇总 2 6 2 4 2" xfId="953" xr:uid="{00000000-0005-0000-0000-0000380A0000}"/>
    <cellStyle name="汇总 2 6 2 5" xfId="954" xr:uid="{00000000-0005-0000-0000-0000390A0000}"/>
    <cellStyle name="汇总 2 6 2 5 2" xfId="955" xr:uid="{00000000-0005-0000-0000-00003A0A0000}"/>
    <cellStyle name="汇总 2 6 2 6" xfId="956" xr:uid="{00000000-0005-0000-0000-00003B0A0000}"/>
    <cellStyle name="汇总 2 6 2 6 2" xfId="957" xr:uid="{00000000-0005-0000-0000-00003C0A0000}"/>
    <cellStyle name="汇总 2 6 2 7" xfId="958" xr:uid="{00000000-0005-0000-0000-00003D0A0000}"/>
    <cellStyle name="汇总 2 6 2 7 2" xfId="959" xr:uid="{00000000-0005-0000-0000-00003E0A0000}"/>
    <cellStyle name="汇总 2 6 2 8" xfId="960" xr:uid="{00000000-0005-0000-0000-00003F0A0000}"/>
    <cellStyle name="汇总 2 6 2 8 2" xfId="961" xr:uid="{00000000-0005-0000-0000-0000400A0000}"/>
    <cellStyle name="汇总 2 6 2 9" xfId="962" xr:uid="{00000000-0005-0000-0000-0000410A0000}"/>
    <cellStyle name="汇总 2 6 2 9 2" xfId="963" xr:uid="{00000000-0005-0000-0000-0000420A0000}"/>
    <cellStyle name="汇总 2 6 3" xfId="964" xr:uid="{00000000-0005-0000-0000-0000430A0000}"/>
    <cellStyle name="汇总 2 6 3 2" xfId="965" xr:uid="{00000000-0005-0000-0000-0000440A0000}"/>
    <cellStyle name="汇总 2 6 4" xfId="966" xr:uid="{00000000-0005-0000-0000-0000450A0000}"/>
    <cellStyle name="汇总 2 6 4 2" xfId="967" xr:uid="{00000000-0005-0000-0000-0000460A0000}"/>
    <cellStyle name="汇总 2 6 5" xfId="968" xr:uid="{00000000-0005-0000-0000-0000470A0000}"/>
    <cellStyle name="汇总 2 6 5 2" xfId="969" xr:uid="{00000000-0005-0000-0000-0000480A0000}"/>
    <cellStyle name="汇总 2 6 6" xfId="970" xr:uid="{00000000-0005-0000-0000-0000490A0000}"/>
    <cellStyle name="汇总 2 6 6 2" xfId="971" xr:uid="{00000000-0005-0000-0000-00004A0A0000}"/>
    <cellStyle name="汇总 2 6 7" xfId="972" xr:uid="{00000000-0005-0000-0000-00004B0A0000}"/>
    <cellStyle name="汇总 2 6 7 2" xfId="973" xr:uid="{00000000-0005-0000-0000-00004C0A0000}"/>
    <cellStyle name="汇总 2 6 8" xfId="974" xr:uid="{00000000-0005-0000-0000-00004D0A0000}"/>
    <cellStyle name="汇总 2 6 8 2" xfId="975" xr:uid="{00000000-0005-0000-0000-00004E0A0000}"/>
    <cellStyle name="汇总 2 6 9" xfId="976" xr:uid="{00000000-0005-0000-0000-00004F0A0000}"/>
    <cellStyle name="汇总 2 6 9 2" xfId="977" xr:uid="{00000000-0005-0000-0000-0000500A0000}"/>
    <cellStyle name="汇总 2 7" xfId="978" xr:uid="{00000000-0005-0000-0000-0000510A0000}"/>
    <cellStyle name="汇总 2 7 10" xfId="979" xr:uid="{00000000-0005-0000-0000-0000520A0000}"/>
    <cellStyle name="汇总 2 7 10 2" xfId="980" xr:uid="{00000000-0005-0000-0000-0000530A0000}"/>
    <cellStyle name="汇总 2 7 11" xfId="981" xr:uid="{00000000-0005-0000-0000-0000540A0000}"/>
    <cellStyle name="汇总 2 7 11 2" xfId="982" xr:uid="{00000000-0005-0000-0000-0000550A0000}"/>
    <cellStyle name="汇总 2 7 12" xfId="983" xr:uid="{00000000-0005-0000-0000-0000560A0000}"/>
    <cellStyle name="汇总 2 7 12 2" xfId="984" xr:uid="{00000000-0005-0000-0000-0000570A0000}"/>
    <cellStyle name="汇总 2 7 13" xfId="985" xr:uid="{00000000-0005-0000-0000-0000580A0000}"/>
    <cellStyle name="汇总 2 7 2" xfId="986" xr:uid="{00000000-0005-0000-0000-0000590A0000}"/>
    <cellStyle name="汇总 2 7 2 10" xfId="987" xr:uid="{00000000-0005-0000-0000-00005A0A0000}"/>
    <cellStyle name="汇总 2 7 2 10 2" xfId="988" xr:uid="{00000000-0005-0000-0000-00005B0A0000}"/>
    <cellStyle name="汇总 2 7 2 11" xfId="989" xr:uid="{00000000-0005-0000-0000-00005C0A0000}"/>
    <cellStyle name="汇总 2 7 2 11 2" xfId="990" xr:uid="{00000000-0005-0000-0000-00005D0A0000}"/>
    <cellStyle name="汇总 2 7 2 12" xfId="991" xr:uid="{00000000-0005-0000-0000-00005E0A0000}"/>
    <cellStyle name="汇总 2 7 2 12 2" xfId="992" xr:uid="{00000000-0005-0000-0000-00005F0A0000}"/>
    <cellStyle name="汇总 2 7 2 13" xfId="993" xr:uid="{00000000-0005-0000-0000-0000600A0000}"/>
    <cellStyle name="汇总 2 7 2 2" xfId="994" xr:uid="{00000000-0005-0000-0000-0000610A0000}"/>
    <cellStyle name="汇总 2 7 2 2 10" xfId="995" xr:uid="{00000000-0005-0000-0000-0000620A0000}"/>
    <cellStyle name="汇总 2 7 2 2 10 2" xfId="996" xr:uid="{00000000-0005-0000-0000-0000630A0000}"/>
    <cellStyle name="汇总 2 7 2 2 11" xfId="997" xr:uid="{00000000-0005-0000-0000-0000640A0000}"/>
    <cellStyle name="汇总 2 7 2 2 11 2" xfId="998" xr:uid="{00000000-0005-0000-0000-0000650A0000}"/>
    <cellStyle name="汇总 2 7 2 2 12" xfId="999" xr:uid="{00000000-0005-0000-0000-0000660A0000}"/>
    <cellStyle name="汇总 2 7 2 2 12 2" xfId="1000" xr:uid="{00000000-0005-0000-0000-0000670A0000}"/>
    <cellStyle name="汇总 2 7 2 2 13" xfId="1001" xr:uid="{00000000-0005-0000-0000-0000680A0000}"/>
    <cellStyle name="汇总 2 7 2 2 2" xfId="1002" xr:uid="{00000000-0005-0000-0000-0000690A0000}"/>
    <cellStyle name="汇总 2 7 2 2 2 10" xfId="1003" xr:uid="{00000000-0005-0000-0000-00006A0A0000}"/>
    <cellStyle name="汇总 2 7 2 2 2 10 2" xfId="1004" xr:uid="{00000000-0005-0000-0000-00006B0A0000}"/>
    <cellStyle name="汇总 2 7 2 2 2 11" xfId="1005" xr:uid="{00000000-0005-0000-0000-00006C0A0000}"/>
    <cellStyle name="汇总 2 7 2 2 2 11 2" xfId="1006" xr:uid="{00000000-0005-0000-0000-00006D0A0000}"/>
    <cellStyle name="汇总 2 7 2 2 2 12" xfId="1007" xr:uid="{00000000-0005-0000-0000-00006E0A0000}"/>
    <cellStyle name="汇总 2 7 2 2 2 2" xfId="1008" xr:uid="{00000000-0005-0000-0000-00006F0A0000}"/>
    <cellStyle name="汇总 2 7 2 2 2 2 2" xfId="1009" xr:uid="{00000000-0005-0000-0000-0000700A0000}"/>
    <cellStyle name="汇总 2 7 2 2 2 3" xfId="1010" xr:uid="{00000000-0005-0000-0000-0000710A0000}"/>
    <cellStyle name="汇总 2 7 2 2 2 3 2" xfId="1011" xr:uid="{00000000-0005-0000-0000-0000720A0000}"/>
    <cellStyle name="汇总 2 7 2 2 2 4" xfId="1012" xr:uid="{00000000-0005-0000-0000-0000730A0000}"/>
    <cellStyle name="汇总 2 7 2 2 2 4 2" xfId="1013" xr:uid="{00000000-0005-0000-0000-0000740A0000}"/>
    <cellStyle name="汇总 2 7 2 2 2 5" xfId="1014" xr:uid="{00000000-0005-0000-0000-0000750A0000}"/>
    <cellStyle name="汇总 2 7 2 2 2 5 2" xfId="1015" xr:uid="{00000000-0005-0000-0000-0000760A0000}"/>
    <cellStyle name="汇总 2 7 2 2 2 6" xfId="1016" xr:uid="{00000000-0005-0000-0000-0000770A0000}"/>
    <cellStyle name="汇总 2 7 2 2 2 6 2" xfId="1017" xr:uid="{00000000-0005-0000-0000-0000780A0000}"/>
    <cellStyle name="汇总 2 7 2 2 2 7" xfId="1018" xr:uid="{00000000-0005-0000-0000-0000790A0000}"/>
    <cellStyle name="汇总 2 7 2 2 2 7 2" xfId="1019" xr:uid="{00000000-0005-0000-0000-00007A0A0000}"/>
    <cellStyle name="汇总 2 7 2 2 2 8" xfId="1020" xr:uid="{00000000-0005-0000-0000-00007B0A0000}"/>
    <cellStyle name="汇总 2 7 2 2 2 8 2" xfId="1021" xr:uid="{00000000-0005-0000-0000-00007C0A0000}"/>
    <cellStyle name="汇总 2 7 2 2 2 9" xfId="1022" xr:uid="{00000000-0005-0000-0000-00007D0A0000}"/>
    <cellStyle name="汇总 2 7 2 2 2 9 2" xfId="1023" xr:uid="{00000000-0005-0000-0000-00007E0A0000}"/>
    <cellStyle name="汇总 2 7 2 2 3" xfId="1024" xr:uid="{00000000-0005-0000-0000-00007F0A0000}"/>
    <cellStyle name="汇总 2 7 2 2 3 2" xfId="1025" xr:uid="{00000000-0005-0000-0000-0000800A0000}"/>
    <cellStyle name="汇总 2 7 2 2 4" xfId="1026" xr:uid="{00000000-0005-0000-0000-0000810A0000}"/>
    <cellStyle name="汇总 2 7 2 2 4 2" xfId="1027" xr:uid="{00000000-0005-0000-0000-0000820A0000}"/>
    <cellStyle name="汇总 2 7 2 2 5" xfId="1028" xr:uid="{00000000-0005-0000-0000-0000830A0000}"/>
    <cellStyle name="汇总 2 7 2 2 5 2" xfId="1029" xr:uid="{00000000-0005-0000-0000-0000840A0000}"/>
    <cellStyle name="汇总 2 7 2 2 6" xfId="1030" xr:uid="{00000000-0005-0000-0000-0000850A0000}"/>
    <cellStyle name="汇总 2 7 2 2 6 2" xfId="1031" xr:uid="{00000000-0005-0000-0000-0000860A0000}"/>
    <cellStyle name="汇总 2 7 2 2 7" xfId="1032" xr:uid="{00000000-0005-0000-0000-0000870A0000}"/>
    <cellStyle name="汇总 2 7 2 2 7 2" xfId="1033" xr:uid="{00000000-0005-0000-0000-0000880A0000}"/>
    <cellStyle name="汇总 2 7 2 2 8" xfId="1034" xr:uid="{00000000-0005-0000-0000-0000890A0000}"/>
    <cellStyle name="汇总 2 7 2 2 8 2" xfId="1035" xr:uid="{00000000-0005-0000-0000-00008A0A0000}"/>
    <cellStyle name="汇总 2 7 2 2 9" xfId="1036" xr:uid="{00000000-0005-0000-0000-00008B0A0000}"/>
    <cellStyle name="汇总 2 7 2 2 9 2" xfId="1037" xr:uid="{00000000-0005-0000-0000-00008C0A0000}"/>
    <cellStyle name="汇总 2 7 2 3" xfId="1038" xr:uid="{00000000-0005-0000-0000-00008D0A0000}"/>
    <cellStyle name="汇总 2 7 2 3 2" xfId="1039" xr:uid="{00000000-0005-0000-0000-00008E0A0000}"/>
    <cellStyle name="汇总 2 7 2 4" xfId="1040" xr:uid="{00000000-0005-0000-0000-00008F0A0000}"/>
    <cellStyle name="汇总 2 7 2 4 2" xfId="1041" xr:uid="{00000000-0005-0000-0000-0000900A0000}"/>
    <cellStyle name="汇总 2 7 2 5" xfId="1042" xr:uid="{00000000-0005-0000-0000-0000910A0000}"/>
    <cellStyle name="汇总 2 7 2 5 2" xfId="1043" xr:uid="{00000000-0005-0000-0000-0000920A0000}"/>
    <cellStyle name="汇总 2 7 2 6" xfId="1044" xr:uid="{00000000-0005-0000-0000-0000930A0000}"/>
    <cellStyle name="汇总 2 7 2 6 2" xfId="1045" xr:uid="{00000000-0005-0000-0000-0000940A0000}"/>
    <cellStyle name="汇总 2 7 2 7" xfId="1046" xr:uid="{00000000-0005-0000-0000-0000950A0000}"/>
    <cellStyle name="汇总 2 7 2 7 2" xfId="1047" xr:uid="{00000000-0005-0000-0000-0000960A0000}"/>
    <cellStyle name="汇总 2 7 2 8" xfId="1048" xr:uid="{00000000-0005-0000-0000-0000970A0000}"/>
    <cellStyle name="汇总 2 7 2 8 2" xfId="1049" xr:uid="{00000000-0005-0000-0000-0000980A0000}"/>
    <cellStyle name="汇总 2 7 2 9" xfId="1050" xr:uid="{00000000-0005-0000-0000-0000990A0000}"/>
    <cellStyle name="汇总 2 7 2 9 2" xfId="1051" xr:uid="{00000000-0005-0000-0000-00009A0A0000}"/>
    <cellStyle name="汇总 2 7 3" xfId="1052" xr:uid="{00000000-0005-0000-0000-00009B0A0000}"/>
    <cellStyle name="汇总 2 7 3 2" xfId="1053" xr:uid="{00000000-0005-0000-0000-00009C0A0000}"/>
    <cellStyle name="汇总 2 7 4" xfId="1054" xr:uid="{00000000-0005-0000-0000-00009D0A0000}"/>
    <cellStyle name="汇总 2 7 4 2" xfId="1055" xr:uid="{00000000-0005-0000-0000-00009E0A0000}"/>
    <cellStyle name="汇总 2 7 5" xfId="1056" xr:uid="{00000000-0005-0000-0000-00009F0A0000}"/>
    <cellStyle name="汇总 2 7 5 2" xfId="1057" xr:uid="{00000000-0005-0000-0000-0000A00A0000}"/>
    <cellStyle name="汇总 2 7 6" xfId="1058" xr:uid="{00000000-0005-0000-0000-0000A10A0000}"/>
    <cellStyle name="汇总 2 7 6 2" xfId="1059" xr:uid="{00000000-0005-0000-0000-0000A20A0000}"/>
    <cellStyle name="汇总 2 7 7" xfId="1060" xr:uid="{00000000-0005-0000-0000-0000A30A0000}"/>
    <cellStyle name="汇总 2 7 7 2" xfId="1061" xr:uid="{00000000-0005-0000-0000-0000A40A0000}"/>
    <cellStyle name="汇总 2 7 8" xfId="1062" xr:uid="{00000000-0005-0000-0000-0000A50A0000}"/>
    <cellStyle name="汇总 2 7 8 2" xfId="1063" xr:uid="{00000000-0005-0000-0000-0000A60A0000}"/>
    <cellStyle name="汇总 2 7 9" xfId="1064" xr:uid="{00000000-0005-0000-0000-0000A70A0000}"/>
    <cellStyle name="汇总 2 7 9 2" xfId="1065" xr:uid="{00000000-0005-0000-0000-0000A80A0000}"/>
    <cellStyle name="汇总 2 8" xfId="1066" xr:uid="{00000000-0005-0000-0000-0000A90A0000}"/>
    <cellStyle name="汇总 2 8 10" xfId="1067" xr:uid="{00000000-0005-0000-0000-0000AA0A0000}"/>
    <cellStyle name="汇总 2 8 10 2" xfId="1068" xr:uid="{00000000-0005-0000-0000-0000AB0A0000}"/>
    <cellStyle name="汇总 2 8 11" xfId="1069" xr:uid="{00000000-0005-0000-0000-0000AC0A0000}"/>
    <cellStyle name="汇总 2 8 11 2" xfId="1070" xr:uid="{00000000-0005-0000-0000-0000AD0A0000}"/>
    <cellStyle name="汇总 2 8 12" xfId="1071" xr:uid="{00000000-0005-0000-0000-0000AE0A0000}"/>
    <cellStyle name="汇总 2 8 12 2" xfId="1072" xr:uid="{00000000-0005-0000-0000-0000AF0A0000}"/>
    <cellStyle name="汇总 2 8 13" xfId="1073" xr:uid="{00000000-0005-0000-0000-0000B00A0000}"/>
    <cellStyle name="汇总 2 8 2" xfId="1074" xr:uid="{00000000-0005-0000-0000-0000B10A0000}"/>
    <cellStyle name="汇总 2 8 2 10" xfId="1075" xr:uid="{00000000-0005-0000-0000-0000B20A0000}"/>
    <cellStyle name="汇总 2 8 2 10 2" xfId="1076" xr:uid="{00000000-0005-0000-0000-0000B30A0000}"/>
    <cellStyle name="汇总 2 8 2 11" xfId="1077" xr:uid="{00000000-0005-0000-0000-0000B40A0000}"/>
    <cellStyle name="汇总 2 8 2 11 2" xfId="1078" xr:uid="{00000000-0005-0000-0000-0000B50A0000}"/>
    <cellStyle name="汇总 2 8 2 12" xfId="1079" xr:uid="{00000000-0005-0000-0000-0000B60A0000}"/>
    <cellStyle name="汇总 2 8 2 12 2" xfId="1080" xr:uid="{00000000-0005-0000-0000-0000B70A0000}"/>
    <cellStyle name="汇总 2 8 2 13" xfId="1081" xr:uid="{00000000-0005-0000-0000-0000B80A0000}"/>
    <cellStyle name="汇总 2 8 2 2" xfId="1082" xr:uid="{00000000-0005-0000-0000-0000B90A0000}"/>
    <cellStyle name="汇总 2 8 2 2 10" xfId="1083" xr:uid="{00000000-0005-0000-0000-0000BA0A0000}"/>
    <cellStyle name="汇总 2 8 2 2 10 2" xfId="1084" xr:uid="{00000000-0005-0000-0000-0000BB0A0000}"/>
    <cellStyle name="汇总 2 8 2 2 11" xfId="1085" xr:uid="{00000000-0005-0000-0000-0000BC0A0000}"/>
    <cellStyle name="汇总 2 8 2 2 11 2" xfId="1086" xr:uid="{00000000-0005-0000-0000-0000BD0A0000}"/>
    <cellStyle name="汇总 2 8 2 2 12" xfId="1087" xr:uid="{00000000-0005-0000-0000-0000BE0A0000}"/>
    <cellStyle name="汇总 2 8 2 2 12 2" xfId="1088" xr:uid="{00000000-0005-0000-0000-0000BF0A0000}"/>
    <cellStyle name="汇总 2 8 2 2 13" xfId="1089" xr:uid="{00000000-0005-0000-0000-0000C00A0000}"/>
    <cellStyle name="汇总 2 8 2 2 2" xfId="1090" xr:uid="{00000000-0005-0000-0000-0000C10A0000}"/>
    <cellStyle name="汇总 2 8 2 2 2 10" xfId="1091" xr:uid="{00000000-0005-0000-0000-0000C20A0000}"/>
    <cellStyle name="汇总 2 8 2 2 2 10 2" xfId="1092" xr:uid="{00000000-0005-0000-0000-0000C30A0000}"/>
    <cellStyle name="汇总 2 8 2 2 2 11" xfId="1093" xr:uid="{00000000-0005-0000-0000-0000C40A0000}"/>
    <cellStyle name="汇总 2 8 2 2 2 11 2" xfId="1094" xr:uid="{00000000-0005-0000-0000-0000C50A0000}"/>
    <cellStyle name="汇总 2 8 2 2 2 12" xfId="1095" xr:uid="{00000000-0005-0000-0000-0000C60A0000}"/>
    <cellStyle name="汇总 2 8 2 2 2 2" xfId="1096" xr:uid="{00000000-0005-0000-0000-0000C70A0000}"/>
    <cellStyle name="汇总 2 8 2 2 2 2 2" xfId="1097" xr:uid="{00000000-0005-0000-0000-0000C80A0000}"/>
    <cellStyle name="汇总 2 8 2 2 2 3" xfId="1098" xr:uid="{00000000-0005-0000-0000-0000C90A0000}"/>
    <cellStyle name="汇总 2 8 2 2 2 3 2" xfId="1099" xr:uid="{00000000-0005-0000-0000-0000CA0A0000}"/>
    <cellStyle name="汇总 2 8 2 2 2 4" xfId="1100" xr:uid="{00000000-0005-0000-0000-0000CB0A0000}"/>
    <cellStyle name="汇总 2 8 2 2 2 4 2" xfId="1101" xr:uid="{00000000-0005-0000-0000-0000CC0A0000}"/>
    <cellStyle name="汇总 2 8 2 2 2 5" xfId="1102" xr:uid="{00000000-0005-0000-0000-0000CD0A0000}"/>
    <cellStyle name="汇总 2 8 2 2 2 5 2" xfId="1103" xr:uid="{00000000-0005-0000-0000-0000CE0A0000}"/>
    <cellStyle name="汇总 2 8 2 2 2 6" xfId="1104" xr:uid="{00000000-0005-0000-0000-0000CF0A0000}"/>
    <cellStyle name="汇总 2 8 2 2 2 6 2" xfId="1105" xr:uid="{00000000-0005-0000-0000-0000D00A0000}"/>
    <cellStyle name="汇总 2 8 2 2 2 7" xfId="1106" xr:uid="{00000000-0005-0000-0000-0000D10A0000}"/>
    <cellStyle name="汇总 2 8 2 2 2 7 2" xfId="1107" xr:uid="{00000000-0005-0000-0000-0000D20A0000}"/>
    <cellStyle name="汇总 2 8 2 2 2 8" xfId="1108" xr:uid="{00000000-0005-0000-0000-0000D30A0000}"/>
    <cellStyle name="汇总 2 8 2 2 2 8 2" xfId="1109" xr:uid="{00000000-0005-0000-0000-0000D40A0000}"/>
    <cellStyle name="汇总 2 8 2 2 2 9" xfId="1110" xr:uid="{00000000-0005-0000-0000-0000D50A0000}"/>
    <cellStyle name="汇总 2 8 2 2 2 9 2" xfId="1111" xr:uid="{00000000-0005-0000-0000-0000D60A0000}"/>
    <cellStyle name="汇总 2 8 2 2 3" xfId="1112" xr:uid="{00000000-0005-0000-0000-0000D70A0000}"/>
    <cellStyle name="汇总 2 8 2 2 3 2" xfId="1113" xr:uid="{00000000-0005-0000-0000-0000D80A0000}"/>
    <cellStyle name="汇总 2 8 2 2 4" xfId="1114" xr:uid="{00000000-0005-0000-0000-0000D90A0000}"/>
    <cellStyle name="汇总 2 8 2 2 4 2" xfId="1115" xr:uid="{00000000-0005-0000-0000-0000DA0A0000}"/>
    <cellStyle name="汇总 2 8 2 2 5" xfId="1116" xr:uid="{00000000-0005-0000-0000-0000DB0A0000}"/>
    <cellStyle name="汇总 2 8 2 2 5 2" xfId="1117" xr:uid="{00000000-0005-0000-0000-0000DC0A0000}"/>
    <cellStyle name="汇总 2 8 2 2 6" xfId="1118" xr:uid="{00000000-0005-0000-0000-0000DD0A0000}"/>
    <cellStyle name="汇总 2 8 2 2 6 2" xfId="1119" xr:uid="{00000000-0005-0000-0000-0000DE0A0000}"/>
    <cellStyle name="汇总 2 8 2 2 7" xfId="1120" xr:uid="{00000000-0005-0000-0000-0000DF0A0000}"/>
    <cellStyle name="汇总 2 8 2 2 7 2" xfId="1121" xr:uid="{00000000-0005-0000-0000-0000E00A0000}"/>
    <cellStyle name="汇总 2 8 2 2 8" xfId="1122" xr:uid="{00000000-0005-0000-0000-0000E10A0000}"/>
    <cellStyle name="汇总 2 8 2 2 8 2" xfId="1123" xr:uid="{00000000-0005-0000-0000-0000E20A0000}"/>
    <cellStyle name="汇总 2 8 2 2 9" xfId="1124" xr:uid="{00000000-0005-0000-0000-0000E30A0000}"/>
    <cellStyle name="汇总 2 8 2 2 9 2" xfId="1125" xr:uid="{00000000-0005-0000-0000-0000E40A0000}"/>
    <cellStyle name="汇总 2 8 2 3" xfId="1126" xr:uid="{00000000-0005-0000-0000-0000E50A0000}"/>
    <cellStyle name="汇总 2 8 2 3 2" xfId="1127" xr:uid="{00000000-0005-0000-0000-0000E60A0000}"/>
    <cellStyle name="汇总 2 8 2 4" xfId="1128" xr:uid="{00000000-0005-0000-0000-0000E70A0000}"/>
    <cellStyle name="汇总 2 8 2 4 2" xfId="1129" xr:uid="{00000000-0005-0000-0000-0000E80A0000}"/>
    <cellStyle name="汇总 2 8 2 5" xfId="1130" xr:uid="{00000000-0005-0000-0000-0000E90A0000}"/>
    <cellStyle name="汇总 2 8 2 5 2" xfId="1131" xr:uid="{00000000-0005-0000-0000-0000EA0A0000}"/>
    <cellStyle name="汇总 2 8 2 6" xfId="1132" xr:uid="{00000000-0005-0000-0000-0000EB0A0000}"/>
    <cellStyle name="汇总 2 8 2 6 2" xfId="1133" xr:uid="{00000000-0005-0000-0000-0000EC0A0000}"/>
    <cellStyle name="汇总 2 8 2 7" xfId="1134" xr:uid="{00000000-0005-0000-0000-0000ED0A0000}"/>
    <cellStyle name="汇总 2 8 2 7 2" xfId="1135" xr:uid="{00000000-0005-0000-0000-0000EE0A0000}"/>
    <cellStyle name="汇总 2 8 2 8" xfId="1136" xr:uid="{00000000-0005-0000-0000-0000EF0A0000}"/>
    <cellStyle name="汇总 2 8 2 8 2" xfId="1137" xr:uid="{00000000-0005-0000-0000-0000F00A0000}"/>
    <cellStyle name="汇总 2 8 2 9" xfId="1138" xr:uid="{00000000-0005-0000-0000-0000F10A0000}"/>
    <cellStyle name="汇总 2 8 2 9 2" xfId="1139" xr:uid="{00000000-0005-0000-0000-0000F20A0000}"/>
    <cellStyle name="汇总 2 8 3" xfId="1140" xr:uid="{00000000-0005-0000-0000-0000F30A0000}"/>
    <cellStyle name="汇总 2 8 3 2" xfId="1141" xr:uid="{00000000-0005-0000-0000-0000F40A0000}"/>
    <cellStyle name="汇总 2 8 4" xfId="1142" xr:uid="{00000000-0005-0000-0000-0000F50A0000}"/>
    <cellStyle name="汇总 2 8 4 2" xfId="1143" xr:uid="{00000000-0005-0000-0000-0000F60A0000}"/>
    <cellStyle name="汇总 2 8 5" xfId="1144" xr:uid="{00000000-0005-0000-0000-0000F70A0000}"/>
    <cellStyle name="汇总 2 8 5 2" xfId="1145" xr:uid="{00000000-0005-0000-0000-0000F80A0000}"/>
    <cellStyle name="汇总 2 8 6" xfId="1146" xr:uid="{00000000-0005-0000-0000-0000F90A0000}"/>
    <cellStyle name="汇总 2 8 6 2" xfId="1147" xr:uid="{00000000-0005-0000-0000-0000FA0A0000}"/>
    <cellStyle name="汇总 2 8 7" xfId="1148" xr:uid="{00000000-0005-0000-0000-0000FB0A0000}"/>
    <cellStyle name="汇总 2 8 7 2" xfId="1149" xr:uid="{00000000-0005-0000-0000-0000FC0A0000}"/>
    <cellStyle name="汇总 2 8 8" xfId="1150" xr:uid="{00000000-0005-0000-0000-0000FD0A0000}"/>
    <cellStyle name="汇总 2 8 8 2" xfId="1151" xr:uid="{00000000-0005-0000-0000-0000FE0A0000}"/>
    <cellStyle name="汇总 2 8 9" xfId="1152" xr:uid="{00000000-0005-0000-0000-0000FF0A0000}"/>
    <cellStyle name="汇总 2 8 9 2" xfId="1153" xr:uid="{00000000-0005-0000-0000-0000000B0000}"/>
    <cellStyle name="汇总 2 9" xfId="1154" xr:uid="{00000000-0005-0000-0000-0000010B0000}"/>
    <cellStyle name="汇总 2 9 10" xfId="1155" xr:uid="{00000000-0005-0000-0000-0000020B0000}"/>
    <cellStyle name="汇总 2 9 10 2" xfId="1156" xr:uid="{00000000-0005-0000-0000-0000030B0000}"/>
    <cellStyle name="汇总 2 9 11" xfId="1157" xr:uid="{00000000-0005-0000-0000-0000040B0000}"/>
    <cellStyle name="汇总 2 9 11 2" xfId="1158" xr:uid="{00000000-0005-0000-0000-0000050B0000}"/>
    <cellStyle name="汇总 2 9 12" xfId="1159" xr:uid="{00000000-0005-0000-0000-0000060B0000}"/>
    <cellStyle name="汇总 2 9 12 2" xfId="1160" xr:uid="{00000000-0005-0000-0000-0000070B0000}"/>
    <cellStyle name="汇总 2 9 13" xfId="1161" xr:uid="{00000000-0005-0000-0000-0000080B0000}"/>
    <cellStyle name="汇总 2 9 2" xfId="1162" xr:uid="{00000000-0005-0000-0000-0000090B0000}"/>
    <cellStyle name="汇总 2 9 2 10" xfId="1163" xr:uid="{00000000-0005-0000-0000-00000A0B0000}"/>
    <cellStyle name="汇总 2 9 2 10 2" xfId="1164" xr:uid="{00000000-0005-0000-0000-00000B0B0000}"/>
    <cellStyle name="汇总 2 9 2 11" xfId="1165" xr:uid="{00000000-0005-0000-0000-00000C0B0000}"/>
    <cellStyle name="汇总 2 9 2 11 2" xfId="1166" xr:uid="{00000000-0005-0000-0000-00000D0B0000}"/>
    <cellStyle name="汇总 2 9 2 12" xfId="1167" xr:uid="{00000000-0005-0000-0000-00000E0B0000}"/>
    <cellStyle name="汇总 2 9 2 12 2" xfId="1168" xr:uid="{00000000-0005-0000-0000-00000F0B0000}"/>
    <cellStyle name="汇总 2 9 2 13" xfId="1169" xr:uid="{00000000-0005-0000-0000-0000100B0000}"/>
    <cellStyle name="汇总 2 9 2 2" xfId="1170" xr:uid="{00000000-0005-0000-0000-0000110B0000}"/>
    <cellStyle name="汇总 2 9 2 2 10" xfId="1171" xr:uid="{00000000-0005-0000-0000-0000120B0000}"/>
    <cellStyle name="汇总 2 9 2 2 10 2" xfId="1172" xr:uid="{00000000-0005-0000-0000-0000130B0000}"/>
    <cellStyle name="汇总 2 9 2 2 11" xfId="1173" xr:uid="{00000000-0005-0000-0000-0000140B0000}"/>
    <cellStyle name="汇总 2 9 2 2 11 2" xfId="1174" xr:uid="{00000000-0005-0000-0000-0000150B0000}"/>
    <cellStyle name="汇总 2 9 2 2 12" xfId="1175" xr:uid="{00000000-0005-0000-0000-0000160B0000}"/>
    <cellStyle name="汇总 2 9 2 2 12 2" xfId="1176" xr:uid="{00000000-0005-0000-0000-0000170B0000}"/>
    <cellStyle name="汇总 2 9 2 2 13" xfId="1177" xr:uid="{00000000-0005-0000-0000-0000180B0000}"/>
    <cellStyle name="汇总 2 9 2 2 2" xfId="1178" xr:uid="{00000000-0005-0000-0000-0000190B0000}"/>
    <cellStyle name="汇总 2 9 2 2 2 10" xfId="1179" xr:uid="{00000000-0005-0000-0000-00001A0B0000}"/>
    <cellStyle name="汇总 2 9 2 2 2 10 2" xfId="1180" xr:uid="{00000000-0005-0000-0000-00001B0B0000}"/>
    <cellStyle name="汇总 2 9 2 2 2 11" xfId="1181" xr:uid="{00000000-0005-0000-0000-00001C0B0000}"/>
    <cellStyle name="汇总 2 9 2 2 2 11 2" xfId="1182" xr:uid="{00000000-0005-0000-0000-00001D0B0000}"/>
    <cellStyle name="汇总 2 9 2 2 2 12" xfId="1183" xr:uid="{00000000-0005-0000-0000-00001E0B0000}"/>
    <cellStyle name="汇总 2 9 2 2 2 2" xfId="1184" xr:uid="{00000000-0005-0000-0000-00001F0B0000}"/>
    <cellStyle name="汇总 2 9 2 2 2 2 2" xfId="1185" xr:uid="{00000000-0005-0000-0000-0000200B0000}"/>
    <cellStyle name="汇总 2 9 2 2 2 3" xfId="1186" xr:uid="{00000000-0005-0000-0000-0000210B0000}"/>
    <cellStyle name="汇总 2 9 2 2 2 3 2" xfId="1187" xr:uid="{00000000-0005-0000-0000-0000220B0000}"/>
    <cellStyle name="汇总 2 9 2 2 2 4" xfId="1188" xr:uid="{00000000-0005-0000-0000-0000230B0000}"/>
    <cellStyle name="汇总 2 9 2 2 2 4 2" xfId="1189" xr:uid="{00000000-0005-0000-0000-0000240B0000}"/>
    <cellStyle name="汇总 2 9 2 2 2 5" xfId="1190" xr:uid="{00000000-0005-0000-0000-0000250B0000}"/>
    <cellStyle name="汇总 2 9 2 2 2 5 2" xfId="1191" xr:uid="{00000000-0005-0000-0000-0000260B0000}"/>
    <cellStyle name="汇总 2 9 2 2 2 6" xfId="1192" xr:uid="{00000000-0005-0000-0000-0000270B0000}"/>
    <cellStyle name="汇总 2 9 2 2 2 6 2" xfId="1193" xr:uid="{00000000-0005-0000-0000-0000280B0000}"/>
    <cellStyle name="汇总 2 9 2 2 2 7" xfId="1194" xr:uid="{00000000-0005-0000-0000-0000290B0000}"/>
    <cellStyle name="汇总 2 9 2 2 2 7 2" xfId="1195" xr:uid="{00000000-0005-0000-0000-00002A0B0000}"/>
    <cellStyle name="汇总 2 9 2 2 2 8" xfId="1196" xr:uid="{00000000-0005-0000-0000-00002B0B0000}"/>
    <cellStyle name="汇总 2 9 2 2 2 8 2" xfId="1197" xr:uid="{00000000-0005-0000-0000-00002C0B0000}"/>
    <cellStyle name="汇总 2 9 2 2 2 9" xfId="1198" xr:uid="{00000000-0005-0000-0000-00002D0B0000}"/>
    <cellStyle name="汇总 2 9 2 2 2 9 2" xfId="1199" xr:uid="{00000000-0005-0000-0000-00002E0B0000}"/>
    <cellStyle name="汇总 2 9 2 2 3" xfId="1200" xr:uid="{00000000-0005-0000-0000-00002F0B0000}"/>
    <cellStyle name="汇总 2 9 2 2 3 2" xfId="1201" xr:uid="{00000000-0005-0000-0000-0000300B0000}"/>
    <cellStyle name="汇总 2 9 2 2 4" xfId="1202" xr:uid="{00000000-0005-0000-0000-0000310B0000}"/>
    <cellStyle name="汇总 2 9 2 2 4 2" xfId="1203" xr:uid="{00000000-0005-0000-0000-0000320B0000}"/>
    <cellStyle name="汇总 2 9 2 2 5" xfId="1204" xr:uid="{00000000-0005-0000-0000-0000330B0000}"/>
    <cellStyle name="汇总 2 9 2 2 5 2" xfId="1205" xr:uid="{00000000-0005-0000-0000-0000340B0000}"/>
    <cellStyle name="汇总 2 9 2 2 6" xfId="1206" xr:uid="{00000000-0005-0000-0000-0000350B0000}"/>
    <cellStyle name="汇总 2 9 2 2 6 2" xfId="1207" xr:uid="{00000000-0005-0000-0000-0000360B0000}"/>
    <cellStyle name="汇总 2 9 2 2 7" xfId="1208" xr:uid="{00000000-0005-0000-0000-0000370B0000}"/>
    <cellStyle name="汇总 2 9 2 2 7 2" xfId="1209" xr:uid="{00000000-0005-0000-0000-0000380B0000}"/>
    <cellStyle name="汇总 2 9 2 2 8" xfId="1210" xr:uid="{00000000-0005-0000-0000-0000390B0000}"/>
    <cellStyle name="汇总 2 9 2 2 8 2" xfId="1211" xr:uid="{00000000-0005-0000-0000-00003A0B0000}"/>
    <cellStyle name="汇总 2 9 2 2 9" xfId="1212" xr:uid="{00000000-0005-0000-0000-00003B0B0000}"/>
    <cellStyle name="汇总 2 9 2 2 9 2" xfId="1213" xr:uid="{00000000-0005-0000-0000-00003C0B0000}"/>
    <cellStyle name="汇总 2 9 2 3" xfId="1214" xr:uid="{00000000-0005-0000-0000-00003D0B0000}"/>
    <cellStyle name="汇总 2 9 2 3 2" xfId="1215" xr:uid="{00000000-0005-0000-0000-00003E0B0000}"/>
    <cellStyle name="汇总 2 9 2 4" xfId="1216" xr:uid="{00000000-0005-0000-0000-00003F0B0000}"/>
    <cellStyle name="汇总 2 9 2 4 2" xfId="1217" xr:uid="{00000000-0005-0000-0000-0000400B0000}"/>
    <cellStyle name="汇总 2 9 2 5" xfId="1218" xr:uid="{00000000-0005-0000-0000-0000410B0000}"/>
    <cellStyle name="汇总 2 9 2 5 2" xfId="1219" xr:uid="{00000000-0005-0000-0000-0000420B0000}"/>
    <cellStyle name="汇总 2 9 2 6" xfId="1220" xr:uid="{00000000-0005-0000-0000-0000430B0000}"/>
    <cellStyle name="汇总 2 9 2 6 2" xfId="1221" xr:uid="{00000000-0005-0000-0000-0000440B0000}"/>
    <cellStyle name="汇总 2 9 2 7" xfId="1222" xr:uid="{00000000-0005-0000-0000-0000450B0000}"/>
    <cellStyle name="汇总 2 9 2 7 2" xfId="1223" xr:uid="{00000000-0005-0000-0000-0000460B0000}"/>
    <cellStyle name="汇总 2 9 2 8" xfId="1224" xr:uid="{00000000-0005-0000-0000-0000470B0000}"/>
    <cellStyle name="汇总 2 9 2 8 2" xfId="1225" xr:uid="{00000000-0005-0000-0000-0000480B0000}"/>
    <cellStyle name="汇总 2 9 2 9" xfId="1226" xr:uid="{00000000-0005-0000-0000-0000490B0000}"/>
    <cellStyle name="汇总 2 9 2 9 2" xfId="1227" xr:uid="{00000000-0005-0000-0000-00004A0B0000}"/>
    <cellStyle name="汇总 2 9 3" xfId="1228" xr:uid="{00000000-0005-0000-0000-00004B0B0000}"/>
    <cellStyle name="汇总 2 9 3 2" xfId="1229" xr:uid="{00000000-0005-0000-0000-00004C0B0000}"/>
    <cellStyle name="汇总 2 9 4" xfId="1230" xr:uid="{00000000-0005-0000-0000-00004D0B0000}"/>
    <cellStyle name="汇总 2 9 4 2" xfId="1231" xr:uid="{00000000-0005-0000-0000-00004E0B0000}"/>
    <cellStyle name="汇总 2 9 5" xfId="1232" xr:uid="{00000000-0005-0000-0000-00004F0B0000}"/>
    <cellStyle name="汇总 2 9 5 2" xfId="1233" xr:uid="{00000000-0005-0000-0000-0000500B0000}"/>
    <cellStyle name="汇总 2 9 6" xfId="1234" xr:uid="{00000000-0005-0000-0000-0000510B0000}"/>
    <cellStyle name="汇总 2 9 6 2" xfId="1235" xr:uid="{00000000-0005-0000-0000-0000520B0000}"/>
    <cellStyle name="汇总 2 9 7" xfId="1236" xr:uid="{00000000-0005-0000-0000-0000530B0000}"/>
    <cellStyle name="汇总 2 9 7 2" xfId="1237" xr:uid="{00000000-0005-0000-0000-0000540B0000}"/>
    <cellStyle name="汇总 2 9 8" xfId="1238" xr:uid="{00000000-0005-0000-0000-0000550B0000}"/>
    <cellStyle name="汇总 2 9 8 2" xfId="1239" xr:uid="{00000000-0005-0000-0000-0000560B0000}"/>
    <cellStyle name="汇总 2 9 9" xfId="1240" xr:uid="{00000000-0005-0000-0000-0000570B0000}"/>
    <cellStyle name="汇总 2 9 9 2" xfId="1241" xr:uid="{00000000-0005-0000-0000-0000580B0000}"/>
    <cellStyle name="汇总 3" xfId="1242" xr:uid="{00000000-0005-0000-0000-0000590B0000}"/>
    <cellStyle name="汇总 3 10" xfId="1243" xr:uid="{00000000-0005-0000-0000-00005A0B0000}"/>
    <cellStyle name="汇总 3 10 2" xfId="1244" xr:uid="{00000000-0005-0000-0000-00005B0B0000}"/>
    <cellStyle name="汇总 3 11" xfId="1245" xr:uid="{00000000-0005-0000-0000-00005C0B0000}"/>
    <cellStyle name="汇总 3 11 2" xfId="1246" xr:uid="{00000000-0005-0000-0000-00005D0B0000}"/>
    <cellStyle name="汇总 3 12" xfId="1247" xr:uid="{00000000-0005-0000-0000-00005E0B0000}"/>
    <cellStyle name="汇总 3 12 2" xfId="1248" xr:uid="{00000000-0005-0000-0000-00005F0B0000}"/>
    <cellStyle name="汇总 3 13" xfId="1249" xr:uid="{00000000-0005-0000-0000-0000600B0000}"/>
    <cellStyle name="汇总 3 2" xfId="1250" xr:uid="{00000000-0005-0000-0000-0000610B0000}"/>
    <cellStyle name="汇总 3 2 10" xfId="1251" xr:uid="{00000000-0005-0000-0000-0000620B0000}"/>
    <cellStyle name="汇总 3 2 10 2" xfId="1252" xr:uid="{00000000-0005-0000-0000-0000630B0000}"/>
    <cellStyle name="汇总 3 2 11" xfId="1253" xr:uid="{00000000-0005-0000-0000-0000640B0000}"/>
    <cellStyle name="汇总 3 2 11 2" xfId="1254" xr:uid="{00000000-0005-0000-0000-0000650B0000}"/>
    <cellStyle name="汇总 3 2 12" xfId="1255" xr:uid="{00000000-0005-0000-0000-0000660B0000}"/>
    <cellStyle name="汇总 3 2 12 2" xfId="1256" xr:uid="{00000000-0005-0000-0000-0000670B0000}"/>
    <cellStyle name="汇总 3 2 13" xfId="1257" xr:uid="{00000000-0005-0000-0000-0000680B0000}"/>
    <cellStyle name="汇总 3 2 2" xfId="1258" xr:uid="{00000000-0005-0000-0000-0000690B0000}"/>
    <cellStyle name="汇总 3 2 2 10" xfId="1259" xr:uid="{00000000-0005-0000-0000-00006A0B0000}"/>
    <cellStyle name="汇总 3 2 2 10 2" xfId="1260" xr:uid="{00000000-0005-0000-0000-00006B0B0000}"/>
    <cellStyle name="汇总 3 2 2 11" xfId="1261" xr:uid="{00000000-0005-0000-0000-00006C0B0000}"/>
    <cellStyle name="汇总 3 2 2 11 2" xfId="1262" xr:uid="{00000000-0005-0000-0000-00006D0B0000}"/>
    <cellStyle name="汇总 3 2 2 12" xfId="1263" xr:uid="{00000000-0005-0000-0000-00006E0B0000}"/>
    <cellStyle name="汇总 3 2 2 12 2" xfId="1264" xr:uid="{00000000-0005-0000-0000-00006F0B0000}"/>
    <cellStyle name="汇总 3 2 2 13" xfId="1265" xr:uid="{00000000-0005-0000-0000-0000700B0000}"/>
    <cellStyle name="汇总 3 2 2 2" xfId="1266" xr:uid="{00000000-0005-0000-0000-0000710B0000}"/>
    <cellStyle name="汇总 3 2 2 2 10" xfId="1267" xr:uid="{00000000-0005-0000-0000-0000720B0000}"/>
    <cellStyle name="汇总 3 2 2 2 10 2" xfId="1268" xr:uid="{00000000-0005-0000-0000-0000730B0000}"/>
    <cellStyle name="汇总 3 2 2 2 11" xfId="1269" xr:uid="{00000000-0005-0000-0000-0000740B0000}"/>
    <cellStyle name="汇总 3 2 2 2 11 2" xfId="1270" xr:uid="{00000000-0005-0000-0000-0000750B0000}"/>
    <cellStyle name="汇总 3 2 2 2 12" xfId="1271" xr:uid="{00000000-0005-0000-0000-0000760B0000}"/>
    <cellStyle name="汇总 3 2 2 2 2" xfId="1272" xr:uid="{00000000-0005-0000-0000-0000770B0000}"/>
    <cellStyle name="汇总 3 2 2 2 2 2" xfId="1273" xr:uid="{00000000-0005-0000-0000-0000780B0000}"/>
    <cellStyle name="汇总 3 2 2 2 3" xfId="1274" xr:uid="{00000000-0005-0000-0000-0000790B0000}"/>
    <cellStyle name="汇总 3 2 2 2 3 2" xfId="1275" xr:uid="{00000000-0005-0000-0000-00007A0B0000}"/>
    <cellStyle name="汇总 3 2 2 2 4" xfId="1276" xr:uid="{00000000-0005-0000-0000-00007B0B0000}"/>
    <cellStyle name="汇总 3 2 2 2 4 2" xfId="1277" xr:uid="{00000000-0005-0000-0000-00007C0B0000}"/>
    <cellStyle name="汇总 3 2 2 2 5" xfId="1278" xr:uid="{00000000-0005-0000-0000-00007D0B0000}"/>
    <cellStyle name="汇总 3 2 2 2 5 2" xfId="1279" xr:uid="{00000000-0005-0000-0000-00007E0B0000}"/>
    <cellStyle name="汇总 3 2 2 2 6" xfId="1280" xr:uid="{00000000-0005-0000-0000-00007F0B0000}"/>
    <cellStyle name="汇总 3 2 2 2 6 2" xfId="1281" xr:uid="{00000000-0005-0000-0000-0000800B0000}"/>
    <cellStyle name="汇总 3 2 2 2 7" xfId="1282" xr:uid="{00000000-0005-0000-0000-0000810B0000}"/>
    <cellStyle name="汇总 3 2 2 2 7 2" xfId="1283" xr:uid="{00000000-0005-0000-0000-0000820B0000}"/>
    <cellStyle name="汇总 3 2 2 2 8" xfId="1284" xr:uid="{00000000-0005-0000-0000-0000830B0000}"/>
    <cellStyle name="汇总 3 2 2 2 8 2" xfId="1285" xr:uid="{00000000-0005-0000-0000-0000840B0000}"/>
    <cellStyle name="汇总 3 2 2 2 9" xfId="1286" xr:uid="{00000000-0005-0000-0000-0000850B0000}"/>
    <cellStyle name="汇总 3 2 2 2 9 2" xfId="1287" xr:uid="{00000000-0005-0000-0000-0000860B0000}"/>
    <cellStyle name="汇总 3 2 2 3" xfId="1288" xr:uid="{00000000-0005-0000-0000-0000870B0000}"/>
    <cellStyle name="汇总 3 2 2 3 2" xfId="1289" xr:uid="{00000000-0005-0000-0000-0000880B0000}"/>
    <cellStyle name="汇总 3 2 2 4" xfId="1290" xr:uid="{00000000-0005-0000-0000-0000890B0000}"/>
    <cellStyle name="汇总 3 2 2 4 2" xfId="1291" xr:uid="{00000000-0005-0000-0000-00008A0B0000}"/>
    <cellStyle name="汇总 3 2 2 5" xfId="1292" xr:uid="{00000000-0005-0000-0000-00008B0B0000}"/>
    <cellStyle name="汇总 3 2 2 5 2" xfId="1293" xr:uid="{00000000-0005-0000-0000-00008C0B0000}"/>
    <cellStyle name="汇总 3 2 2 6" xfId="1294" xr:uid="{00000000-0005-0000-0000-00008D0B0000}"/>
    <cellStyle name="汇总 3 2 2 6 2" xfId="1295" xr:uid="{00000000-0005-0000-0000-00008E0B0000}"/>
    <cellStyle name="汇总 3 2 2 7" xfId="1296" xr:uid="{00000000-0005-0000-0000-00008F0B0000}"/>
    <cellStyle name="汇总 3 2 2 7 2" xfId="1297" xr:uid="{00000000-0005-0000-0000-0000900B0000}"/>
    <cellStyle name="汇总 3 2 2 8" xfId="1298" xr:uid="{00000000-0005-0000-0000-0000910B0000}"/>
    <cellStyle name="汇总 3 2 2 8 2" xfId="1299" xr:uid="{00000000-0005-0000-0000-0000920B0000}"/>
    <cellStyle name="汇总 3 2 2 9" xfId="1300" xr:uid="{00000000-0005-0000-0000-0000930B0000}"/>
    <cellStyle name="汇总 3 2 2 9 2" xfId="1301" xr:uid="{00000000-0005-0000-0000-0000940B0000}"/>
    <cellStyle name="汇总 3 2 3" xfId="1302" xr:uid="{00000000-0005-0000-0000-0000950B0000}"/>
    <cellStyle name="汇总 3 2 3 2" xfId="1303" xr:uid="{00000000-0005-0000-0000-0000960B0000}"/>
    <cellStyle name="汇总 3 2 4" xfId="1304" xr:uid="{00000000-0005-0000-0000-0000970B0000}"/>
    <cellStyle name="汇总 3 2 4 2" xfId="1305" xr:uid="{00000000-0005-0000-0000-0000980B0000}"/>
    <cellStyle name="汇总 3 2 5" xfId="1306" xr:uid="{00000000-0005-0000-0000-0000990B0000}"/>
    <cellStyle name="汇总 3 2 5 2" xfId="1307" xr:uid="{00000000-0005-0000-0000-00009A0B0000}"/>
    <cellStyle name="汇总 3 2 6" xfId="1308" xr:uid="{00000000-0005-0000-0000-00009B0B0000}"/>
    <cellStyle name="汇总 3 2 6 2" xfId="1309" xr:uid="{00000000-0005-0000-0000-00009C0B0000}"/>
    <cellStyle name="汇总 3 2 7" xfId="1310" xr:uid="{00000000-0005-0000-0000-00009D0B0000}"/>
    <cellStyle name="汇总 3 2 7 2" xfId="1311" xr:uid="{00000000-0005-0000-0000-00009E0B0000}"/>
    <cellStyle name="汇总 3 2 8" xfId="1312" xr:uid="{00000000-0005-0000-0000-00009F0B0000}"/>
    <cellStyle name="汇总 3 2 8 2" xfId="1313" xr:uid="{00000000-0005-0000-0000-0000A00B0000}"/>
    <cellStyle name="汇总 3 2 9" xfId="1314" xr:uid="{00000000-0005-0000-0000-0000A10B0000}"/>
    <cellStyle name="汇总 3 2 9 2" xfId="1315" xr:uid="{00000000-0005-0000-0000-0000A20B0000}"/>
    <cellStyle name="汇总 3 3" xfId="1316" xr:uid="{00000000-0005-0000-0000-0000A30B0000}"/>
    <cellStyle name="汇总 3 3 2" xfId="1317" xr:uid="{00000000-0005-0000-0000-0000A40B0000}"/>
    <cellStyle name="汇总 3 4" xfId="1318" xr:uid="{00000000-0005-0000-0000-0000A50B0000}"/>
    <cellStyle name="汇总 3 4 2" xfId="1319" xr:uid="{00000000-0005-0000-0000-0000A60B0000}"/>
    <cellStyle name="汇总 3 5" xfId="1320" xr:uid="{00000000-0005-0000-0000-0000A70B0000}"/>
    <cellStyle name="汇总 3 5 2" xfId="1321" xr:uid="{00000000-0005-0000-0000-0000A80B0000}"/>
    <cellStyle name="汇总 3 6" xfId="1322" xr:uid="{00000000-0005-0000-0000-0000A90B0000}"/>
    <cellStyle name="汇总 3 6 2" xfId="1323" xr:uid="{00000000-0005-0000-0000-0000AA0B0000}"/>
    <cellStyle name="汇总 3 7" xfId="1324" xr:uid="{00000000-0005-0000-0000-0000AB0B0000}"/>
    <cellStyle name="汇总 3 7 2" xfId="1325" xr:uid="{00000000-0005-0000-0000-0000AC0B0000}"/>
    <cellStyle name="汇总 3 8" xfId="1326" xr:uid="{00000000-0005-0000-0000-0000AD0B0000}"/>
    <cellStyle name="汇总 3 8 2" xfId="1327" xr:uid="{00000000-0005-0000-0000-0000AE0B0000}"/>
    <cellStyle name="汇总 3 9" xfId="1328" xr:uid="{00000000-0005-0000-0000-0000AF0B0000}"/>
    <cellStyle name="汇总 3 9 2" xfId="1329" xr:uid="{00000000-0005-0000-0000-0000B00B0000}"/>
    <cellStyle name="汇总 4" xfId="1330" xr:uid="{00000000-0005-0000-0000-0000B10B0000}"/>
    <cellStyle name="汇总 4 10" xfId="1331" xr:uid="{00000000-0005-0000-0000-0000B20B0000}"/>
    <cellStyle name="汇总 4 10 2" xfId="1332" xr:uid="{00000000-0005-0000-0000-0000B30B0000}"/>
    <cellStyle name="汇总 4 11" xfId="1333" xr:uid="{00000000-0005-0000-0000-0000B40B0000}"/>
    <cellStyle name="汇总 4 11 2" xfId="1334" xr:uid="{00000000-0005-0000-0000-0000B50B0000}"/>
    <cellStyle name="汇总 4 12" xfId="1335" xr:uid="{00000000-0005-0000-0000-0000B60B0000}"/>
    <cellStyle name="汇总 4 12 2" xfId="1336" xr:uid="{00000000-0005-0000-0000-0000B70B0000}"/>
    <cellStyle name="汇总 4 13" xfId="1337" xr:uid="{00000000-0005-0000-0000-0000B80B0000}"/>
    <cellStyle name="汇总 4 2" xfId="1338" xr:uid="{00000000-0005-0000-0000-0000B90B0000}"/>
    <cellStyle name="汇总 4 2 10" xfId="1339" xr:uid="{00000000-0005-0000-0000-0000BA0B0000}"/>
    <cellStyle name="汇总 4 2 10 2" xfId="1340" xr:uid="{00000000-0005-0000-0000-0000BB0B0000}"/>
    <cellStyle name="汇总 4 2 11" xfId="1341" xr:uid="{00000000-0005-0000-0000-0000BC0B0000}"/>
    <cellStyle name="汇总 4 2 11 2" xfId="1342" xr:uid="{00000000-0005-0000-0000-0000BD0B0000}"/>
    <cellStyle name="汇总 4 2 12" xfId="1343" xr:uid="{00000000-0005-0000-0000-0000BE0B0000}"/>
    <cellStyle name="汇总 4 2 12 2" xfId="1344" xr:uid="{00000000-0005-0000-0000-0000BF0B0000}"/>
    <cellStyle name="汇总 4 2 13" xfId="1345" xr:uid="{00000000-0005-0000-0000-0000C00B0000}"/>
    <cellStyle name="汇总 4 2 2" xfId="1346" xr:uid="{00000000-0005-0000-0000-0000C10B0000}"/>
    <cellStyle name="汇总 4 2 2 10" xfId="1347" xr:uid="{00000000-0005-0000-0000-0000C20B0000}"/>
    <cellStyle name="汇总 4 2 2 10 2" xfId="1348" xr:uid="{00000000-0005-0000-0000-0000C30B0000}"/>
    <cellStyle name="汇总 4 2 2 11" xfId="1349" xr:uid="{00000000-0005-0000-0000-0000C40B0000}"/>
    <cellStyle name="汇总 4 2 2 11 2" xfId="1350" xr:uid="{00000000-0005-0000-0000-0000C50B0000}"/>
    <cellStyle name="汇总 4 2 2 12" xfId="1351" xr:uid="{00000000-0005-0000-0000-0000C60B0000}"/>
    <cellStyle name="汇总 4 2 2 12 2" xfId="1352" xr:uid="{00000000-0005-0000-0000-0000C70B0000}"/>
    <cellStyle name="汇总 4 2 2 13" xfId="1353" xr:uid="{00000000-0005-0000-0000-0000C80B0000}"/>
    <cellStyle name="汇总 4 2 2 2" xfId="1354" xr:uid="{00000000-0005-0000-0000-0000C90B0000}"/>
    <cellStyle name="汇总 4 2 2 2 10" xfId="1355" xr:uid="{00000000-0005-0000-0000-0000CA0B0000}"/>
    <cellStyle name="汇总 4 2 2 2 10 2" xfId="1356" xr:uid="{00000000-0005-0000-0000-0000CB0B0000}"/>
    <cellStyle name="汇总 4 2 2 2 11" xfId="1357" xr:uid="{00000000-0005-0000-0000-0000CC0B0000}"/>
    <cellStyle name="汇总 4 2 2 2 11 2" xfId="1358" xr:uid="{00000000-0005-0000-0000-0000CD0B0000}"/>
    <cellStyle name="汇总 4 2 2 2 12" xfId="1359" xr:uid="{00000000-0005-0000-0000-0000CE0B0000}"/>
    <cellStyle name="汇总 4 2 2 2 2" xfId="1360" xr:uid="{00000000-0005-0000-0000-0000CF0B0000}"/>
    <cellStyle name="汇总 4 2 2 2 2 2" xfId="1361" xr:uid="{00000000-0005-0000-0000-0000D00B0000}"/>
    <cellStyle name="汇总 4 2 2 2 3" xfId="1362" xr:uid="{00000000-0005-0000-0000-0000D10B0000}"/>
    <cellStyle name="汇总 4 2 2 2 3 2" xfId="1363" xr:uid="{00000000-0005-0000-0000-0000D20B0000}"/>
    <cellStyle name="汇总 4 2 2 2 4" xfId="1364" xr:uid="{00000000-0005-0000-0000-0000D30B0000}"/>
    <cellStyle name="汇总 4 2 2 2 4 2" xfId="1365" xr:uid="{00000000-0005-0000-0000-0000D40B0000}"/>
    <cellStyle name="汇总 4 2 2 2 5" xfId="1366" xr:uid="{00000000-0005-0000-0000-0000D50B0000}"/>
    <cellStyle name="汇总 4 2 2 2 5 2" xfId="1367" xr:uid="{00000000-0005-0000-0000-0000D60B0000}"/>
    <cellStyle name="汇总 4 2 2 2 6" xfId="1368" xr:uid="{00000000-0005-0000-0000-0000D70B0000}"/>
    <cellStyle name="汇总 4 2 2 2 6 2" xfId="1369" xr:uid="{00000000-0005-0000-0000-0000D80B0000}"/>
    <cellStyle name="汇总 4 2 2 2 7" xfId="1370" xr:uid="{00000000-0005-0000-0000-0000D90B0000}"/>
    <cellStyle name="汇总 4 2 2 2 7 2" xfId="1371" xr:uid="{00000000-0005-0000-0000-0000DA0B0000}"/>
    <cellStyle name="汇总 4 2 2 2 8" xfId="1372" xr:uid="{00000000-0005-0000-0000-0000DB0B0000}"/>
    <cellStyle name="汇总 4 2 2 2 8 2" xfId="1373" xr:uid="{00000000-0005-0000-0000-0000DC0B0000}"/>
    <cellStyle name="汇总 4 2 2 2 9" xfId="1374" xr:uid="{00000000-0005-0000-0000-0000DD0B0000}"/>
    <cellStyle name="汇总 4 2 2 2 9 2" xfId="1375" xr:uid="{00000000-0005-0000-0000-0000DE0B0000}"/>
    <cellStyle name="汇总 4 2 2 3" xfId="1376" xr:uid="{00000000-0005-0000-0000-0000DF0B0000}"/>
    <cellStyle name="汇总 4 2 2 3 2" xfId="1377" xr:uid="{00000000-0005-0000-0000-0000E00B0000}"/>
    <cellStyle name="汇总 4 2 2 4" xfId="1378" xr:uid="{00000000-0005-0000-0000-0000E10B0000}"/>
    <cellStyle name="汇总 4 2 2 4 2" xfId="1379" xr:uid="{00000000-0005-0000-0000-0000E20B0000}"/>
    <cellStyle name="汇总 4 2 2 5" xfId="1380" xr:uid="{00000000-0005-0000-0000-0000E30B0000}"/>
    <cellStyle name="汇总 4 2 2 5 2" xfId="1381" xr:uid="{00000000-0005-0000-0000-0000E40B0000}"/>
    <cellStyle name="汇总 4 2 2 6" xfId="1382" xr:uid="{00000000-0005-0000-0000-0000E50B0000}"/>
    <cellStyle name="汇总 4 2 2 6 2" xfId="1383" xr:uid="{00000000-0005-0000-0000-0000E60B0000}"/>
    <cellStyle name="汇总 4 2 2 7" xfId="1384" xr:uid="{00000000-0005-0000-0000-0000E70B0000}"/>
    <cellStyle name="汇总 4 2 2 7 2" xfId="1385" xr:uid="{00000000-0005-0000-0000-0000E80B0000}"/>
    <cellStyle name="汇总 4 2 2 8" xfId="1386" xr:uid="{00000000-0005-0000-0000-0000E90B0000}"/>
    <cellStyle name="汇总 4 2 2 8 2" xfId="1387" xr:uid="{00000000-0005-0000-0000-0000EA0B0000}"/>
    <cellStyle name="汇总 4 2 2 9" xfId="1388" xr:uid="{00000000-0005-0000-0000-0000EB0B0000}"/>
    <cellStyle name="汇总 4 2 2 9 2" xfId="1389" xr:uid="{00000000-0005-0000-0000-0000EC0B0000}"/>
    <cellStyle name="汇总 4 2 3" xfId="1390" xr:uid="{00000000-0005-0000-0000-0000ED0B0000}"/>
    <cellStyle name="汇总 4 2 3 2" xfId="1391" xr:uid="{00000000-0005-0000-0000-0000EE0B0000}"/>
    <cellStyle name="汇总 4 2 4" xfId="1392" xr:uid="{00000000-0005-0000-0000-0000EF0B0000}"/>
    <cellStyle name="汇总 4 2 4 2" xfId="1393" xr:uid="{00000000-0005-0000-0000-0000F00B0000}"/>
    <cellStyle name="汇总 4 2 5" xfId="1394" xr:uid="{00000000-0005-0000-0000-0000F10B0000}"/>
    <cellStyle name="汇总 4 2 5 2" xfId="1395" xr:uid="{00000000-0005-0000-0000-0000F20B0000}"/>
    <cellStyle name="汇总 4 2 6" xfId="1396" xr:uid="{00000000-0005-0000-0000-0000F30B0000}"/>
    <cellStyle name="汇总 4 2 6 2" xfId="1397" xr:uid="{00000000-0005-0000-0000-0000F40B0000}"/>
    <cellStyle name="汇总 4 2 7" xfId="1398" xr:uid="{00000000-0005-0000-0000-0000F50B0000}"/>
    <cellStyle name="汇总 4 2 7 2" xfId="1399" xr:uid="{00000000-0005-0000-0000-0000F60B0000}"/>
    <cellStyle name="汇总 4 2 8" xfId="1400" xr:uid="{00000000-0005-0000-0000-0000F70B0000}"/>
    <cellStyle name="汇总 4 2 8 2" xfId="1401" xr:uid="{00000000-0005-0000-0000-0000F80B0000}"/>
    <cellStyle name="汇总 4 2 9" xfId="1402" xr:uid="{00000000-0005-0000-0000-0000F90B0000}"/>
    <cellStyle name="汇总 4 2 9 2" xfId="1403" xr:uid="{00000000-0005-0000-0000-0000FA0B0000}"/>
    <cellStyle name="汇总 4 3" xfId="1404" xr:uid="{00000000-0005-0000-0000-0000FB0B0000}"/>
    <cellStyle name="汇总 4 3 2" xfId="1405" xr:uid="{00000000-0005-0000-0000-0000FC0B0000}"/>
    <cellStyle name="汇总 4 4" xfId="1406" xr:uid="{00000000-0005-0000-0000-0000FD0B0000}"/>
    <cellStyle name="汇总 4 4 2" xfId="1407" xr:uid="{00000000-0005-0000-0000-0000FE0B0000}"/>
    <cellStyle name="汇总 4 5" xfId="1408" xr:uid="{00000000-0005-0000-0000-0000FF0B0000}"/>
    <cellStyle name="汇总 4 5 2" xfId="1409" xr:uid="{00000000-0005-0000-0000-0000000C0000}"/>
    <cellStyle name="汇总 4 6" xfId="1410" xr:uid="{00000000-0005-0000-0000-0000010C0000}"/>
    <cellStyle name="汇总 4 6 2" xfId="1411" xr:uid="{00000000-0005-0000-0000-0000020C0000}"/>
    <cellStyle name="汇总 4 7" xfId="1412" xr:uid="{00000000-0005-0000-0000-0000030C0000}"/>
    <cellStyle name="汇总 4 7 2" xfId="1413" xr:uid="{00000000-0005-0000-0000-0000040C0000}"/>
    <cellStyle name="汇总 4 8" xfId="1414" xr:uid="{00000000-0005-0000-0000-0000050C0000}"/>
    <cellStyle name="汇总 4 8 2" xfId="1415" xr:uid="{00000000-0005-0000-0000-0000060C0000}"/>
    <cellStyle name="汇总 4 9" xfId="1416" xr:uid="{00000000-0005-0000-0000-0000070C0000}"/>
    <cellStyle name="汇总 4 9 2" xfId="1417" xr:uid="{00000000-0005-0000-0000-0000080C0000}"/>
    <cellStyle name="汇总 5" xfId="1418" xr:uid="{00000000-0005-0000-0000-0000090C0000}"/>
    <cellStyle name="汇总 5 10" xfId="1419" xr:uid="{00000000-0005-0000-0000-00000A0C0000}"/>
    <cellStyle name="汇总 5 10 2" xfId="1420" xr:uid="{00000000-0005-0000-0000-00000B0C0000}"/>
    <cellStyle name="汇总 5 11" xfId="1421" xr:uid="{00000000-0005-0000-0000-00000C0C0000}"/>
    <cellStyle name="汇总 5 11 2" xfId="1422" xr:uid="{00000000-0005-0000-0000-00000D0C0000}"/>
    <cellStyle name="汇总 5 12" xfId="1423" xr:uid="{00000000-0005-0000-0000-00000E0C0000}"/>
    <cellStyle name="汇总 5 12 2" xfId="1424" xr:uid="{00000000-0005-0000-0000-00000F0C0000}"/>
    <cellStyle name="汇总 5 13" xfId="1425" xr:uid="{00000000-0005-0000-0000-0000100C0000}"/>
    <cellStyle name="汇总 5 2" xfId="1426" xr:uid="{00000000-0005-0000-0000-0000110C0000}"/>
    <cellStyle name="汇总 5 2 10" xfId="1427" xr:uid="{00000000-0005-0000-0000-0000120C0000}"/>
    <cellStyle name="汇总 5 2 10 2" xfId="1428" xr:uid="{00000000-0005-0000-0000-0000130C0000}"/>
    <cellStyle name="汇总 5 2 11" xfId="1429" xr:uid="{00000000-0005-0000-0000-0000140C0000}"/>
    <cellStyle name="汇总 5 2 11 2" xfId="1430" xr:uid="{00000000-0005-0000-0000-0000150C0000}"/>
    <cellStyle name="汇总 5 2 12" xfId="1431" xr:uid="{00000000-0005-0000-0000-0000160C0000}"/>
    <cellStyle name="汇总 5 2 12 2" xfId="1432" xr:uid="{00000000-0005-0000-0000-0000170C0000}"/>
    <cellStyle name="汇总 5 2 13" xfId="1433" xr:uid="{00000000-0005-0000-0000-0000180C0000}"/>
    <cellStyle name="汇总 5 2 2" xfId="1434" xr:uid="{00000000-0005-0000-0000-0000190C0000}"/>
    <cellStyle name="汇总 5 2 2 10" xfId="1435" xr:uid="{00000000-0005-0000-0000-00001A0C0000}"/>
    <cellStyle name="汇总 5 2 2 10 2" xfId="1436" xr:uid="{00000000-0005-0000-0000-00001B0C0000}"/>
    <cellStyle name="汇总 5 2 2 11" xfId="1437" xr:uid="{00000000-0005-0000-0000-00001C0C0000}"/>
    <cellStyle name="汇总 5 2 2 11 2" xfId="1438" xr:uid="{00000000-0005-0000-0000-00001D0C0000}"/>
    <cellStyle name="汇总 5 2 2 12" xfId="1439" xr:uid="{00000000-0005-0000-0000-00001E0C0000}"/>
    <cellStyle name="汇总 5 2 2 12 2" xfId="1440" xr:uid="{00000000-0005-0000-0000-00001F0C0000}"/>
    <cellStyle name="汇总 5 2 2 13" xfId="1441" xr:uid="{00000000-0005-0000-0000-0000200C0000}"/>
    <cellStyle name="汇总 5 2 2 2" xfId="1442" xr:uid="{00000000-0005-0000-0000-0000210C0000}"/>
    <cellStyle name="汇总 5 2 2 2 10" xfId="1443" xr:uid="{00000000-0005-0000-0000-0000220C0000}"/>
    <cellStyle name="汇总 5 2 2 2 10 2" xfId="1444" xr:uid="{00000000-0005-0000-0000-0000230C0000}"/>
    <cellStyle name="汇总 5 2 2 2 11" xfId="1445" xr:uid="{00000000-0005-0000-0000-0000240C0000}"/>
    <cellStyle name="汇总 5 2 2 2 11 2" xfId="1446" xr:uid="{00000000-0005-0000-0000-0000250C0000}"/>
    <cellStyle name="汇总 5 2 2 2 12" xfId="1447" xr:uid="{00000000-0005-0000-0000-0000260C0000}"/>
    <cellStyle name="汇总 5 2 2 2 2" xfId="1448" xr:uid="{00000000-0005-0000-0000-0000270C0000}"/>
    <cellStyle name="汇总 5 2 2 2 2 2" xfId="1449" xr:uid="{00000000-0005-0000-0000-0000280C0000}"/>
    <cellStyle name="汇总 5 2 2 2 3" xfId="1450" xr:uid="{00000000-0005-0000-0000-0000290C0000}"/>
    <cellStyle name="汇总 5 2 2 2 3 2" xfId="1451" xr:uid="{00000000-0005-0000-0000-00002A0C0000}"/>
    <cellStyle name="汇总 5 2 2 2 4" xfId="1452" xr:uid="{00000000-0005-0000-0000-00002B0C0000}"/>
    <cellStyle name="汇总 5 2 2 2 4 2" xfId="1453" xr:uid="{00000000-0005-0000-0000-00002C0C0000}"/>
    <cellStyle name="汇总 5 2 2 2 5" xfId="1454" xr:uid="{00000000-0005-0000-0000-00002D0C0000}"/>
    <cellStyle name="汇总 5 2 2 2 5 2" xfId="1455" xr:uid="{00000000-0005-0000-0000-00002E0C0000}"/>
    <cellStyle name="汇总 5 2 2 2 6" xfId="1456" xr:uid="{00000000-0005-0000-0000-00002F0C0000}"/>
    <cellStyle name="汇总 5 2 2 2 6 2" xfId="1457" xr:uid="{00000000-0005-0000-0000-0000300C0000}"/>
    <cellStyle name="汇总 5 2 2 2 7" xfId="1458" xr:uid="{00000000-0005-0000-0000-0000310C0000}"/>
    <cellStyle name="汇总 5 2 2 2 7 2" xfId="1459" xr:uid="{00000000-0005-0000-0000-0000320C0000}"/>
    <cellStyle name="汇总 5 2 2 2 8" xfId="1460" xr:uid="{00000000-0005-0000-0000-0000330C0000}"/>
    <cellStyle name="汇总 5 2 2 2 8 2" xfId="1461" xr:uid="{00000000-0005-0000-0000-0000340C0000}"/>
    <cellStyle name="汇总 5 2 2 2 9" xfId="1462" xr:uid="{00000000-0005-0000-0000-0000350C0000}"/>
    <cellStyle name="汇总 5 2 2 2 9 2" xfId="1463" xr:uid="{00000000-0005-0000-0000-0000360C0000}"/>
    <cellStyle name="汇总 5 2 2 3" xfId="1464" xr:uid="{00000000-0005-0000-0000-0000370C0000}"/>
    <cellStyle name="汇总 5 2 2 3 2" xfId="1465" xr:uid="{00000000-0005-0000-0000-0000380C0000}"/>
    <cellStyle name="汇总 5 2 2 4" xfId="1466" xr:uid="{00000000-0005-0000-0000-0000390C0000}"/>
    <cellStyle name="汇总 5 2 2 4 2" xfId="1467" xr:uid="{00000000-0005-0000-0000-00003A0C0000}"/>
    <cellStyle name="汇总 5 2 2 5" xfId="1468" xr:uid="{00000000-0005-0000-0000-00003B0C0000}"/>
    <cellStyle name="汇总 5 2 2 5 2" xfId="1469" xr:uid="{00000000-0005-0000-0000-00003C0C0000}"/>
    <cellStyle name="汇总 5 2 2 6" xfId="1470" xr:uid="{00000000-0005-0000-0000-00003D0C0000}"/>
    <cellStyle name="汇总 5 2 2 6 2" xfId="1471" xr:uid="{00000000-0005-0000-0000-00003E0C0000}"/>
    <cellStyle name="汇总 5 2 2 7" xfId="1472" xr:uid="{00000000-0005-0000-0000-00003F0C0000}"/>
    <cellStyle name="汇总 5 2 2 7 2" xfId="1473" xr:uid="{00000000-0005-0000-0000-0000400C0000}"/>
    <cellStyle name="汇总 5 2 2 8" xfId="1474" xr:uid="{00000000-0005-0000-0000-0000410C0000}"/>
    <cellStyle name="汇总 5 2 2 8 2" xfId="1475" xr:uid="{00000000-0005-0000-0000-0000420C0000}"/>
    <cellStyle name="汇总 5 2 2 9" xfId="1476" xr:uid="{00000000-0005-0000-0000-0000430C0000}"/>
    <cellStyle name="汇总 5 2 2 9 2" xfId="1477" xr:uid="{00000000-0005-0000-0000-0000440C0000}"/>
    <cellStyle name="汇总 5 2 3" xfId="1478" xr:uid="{00000000-0005-0000-0000-0000450C0000}"/>
    <cellStyle name="汇总 5 2 3 2" xfId="1479" xr:uid="{00000000-0005-0000-0000-0000460C0000}"/>
    <cellStyle name="汇总 5 2 4" xfId="1480" xr:uid="{00000000-0005-0000-0000-0000470C0000}"/>
    <cellStyle name="汇总 5 2 4 2" xfId="1481" xr:uid="{00000000-0005-0000-0000-0000480C0000}"/>
    <cellStyle name="汇总 5 2 5" xfId="1482" xr:uid="{00000000-0005-0000-0000-0000490C0000}"/>
    <cellStyle name="汇总 5 2 5 2" xfId="1483" xr:uid="{00000000-0005-0000-0000-00004A0C0000}"/>
    <cellStyle name="汇总 5 2 6" xfId="1484" xr:uid="{00000000-0005-0000-0000-00004B0C0000}"/>
    <cellStyle name="汇总 5 2 6 2" xfId="1485" xr:uid="{00000000-0005-0000-0000-00004C0C0000}"/>
    <cellStyle name="汇总 5 2 7" xfId="1486" xr:uid="{00000000-0005-0000-0000-00004D0C0000}"/>
    <cellStyle name="汇总 5 2 7 2" xfId="1487" xr:uid="{00000000-0005-0000-0000-00004E0C0000}"/>
    <cellStyle name="汇总 5 2 8" xfId="1488" xr:uid="{00000000-0005-0000-0000-00004F0C0000}"/>
    <cellStyle name="汇总 5 2 8 2" xfId="1489" xr:uid="{00000000-0005-0000-0000-0000500C0000}"/>
    <cellStyle name="汇总 5 2 9" xfId="1490" xr:uid="{00000000-0005-0000-0000-0000510C0000}"/>
    <cellStyle name="汇总 5 2 9 2" xfId="1491" xr:uid="{00000000-0005-0000-0000-0000520C0000}"/>
    <cellStyle name="汇总 5 3" xfId="1492" xr:uid="{00000000-0005-0000-0000-0000530C0000}"/>
    <cellStyle name="汇总 5 3 2" xfId="1493" xr:uid="{00000000-0005-0000-0000-0000540C0000}"/>
    <cellStyle name="汇总 5 4" xfId="1494" xr:uid="{00000000-0005-0000-0000-0000550C0000}"/>
    <cellStyle name="汇总 5 4 2" xfId="1495" xr:uid="{00000000-0005-0000-0000-0000560C0000}"/>
    <cellStyle name="汇总 5 5" xfId="1496" xr:uid="{00000000-0005-0000-0000-0000570C0000}"/>
    <cellStyle name="汇总 5 5 2" xfId="1497" xr:uid="{00000000-0005-0000-0000-0000580C0000}"/>
    <cellStyle name="汇总 5 6" xfId="1498" xr:uid="{00000000-0005-0000-0000-0000590C0000}"/>
    <cellStyle name="汇总 5 6 2" xfId="1499" xr:uid="{00000000-0005-0000-0000-00005A0C0000}"/>
    <cellStyle name="汇总 5 7" xfId="1500" xr:uid="{00000000-0005-0000-0000-00005B0C0000}"/>
    <cellStyle name="汇总 5 7 2" xfId="1501" xr:uid="{00000000-0005-0000-0000-00005C0C0000}"/>
    <cellStyle name="汇总 5 8" xfId="1502" xr:uid="{00000000-0005-0000-0000-00005D0C0000}"/>
    <cellStyle name="汇总 5 8 2" xfId="1503" xr:uid="{00000000-0005-0000-0000-00005E0C0000}"/>
    <cellStyle name="汇总 5 9" xfId="1504" xr:uid="{00000000-0005-0000-0000-00005F0C0000}"/>
    <cellStyle name="汇总 5 9 2" xfId="1505" xr:uid="{00000000-0005-0000-0000-0000600C0000}"/>
    <cellStyle name="汇总 6" xfId="1506" xr:uid="{00000000-0005-0000-0000-0000610C0000}"/>
    <cellStyle name="汇总 6 10" xfId="1507" xr:uid="{00000000-0005-0000-0000-0000620C0000}"/>
    <cellStyle name="汇总 6 10 2" xfId="1508" xr:uid="{00000000-0005-0000-0000-0000630C0000}"/>
    <cellStyle name="汇总 6 11" xfId="1509" xr:uid="{00000000-0005-0000-0000-0000640C0000}"/>
    <cellStyle name="汇总 6 11 2" xfId="1510" xr:uid="{00000000-0005-0000-0000-0000650C0000}"/>
    <cellStyle name="汇总 6 12" xfId="1511" xr:uid="{00000000-0005-0000-0000-0000660C0000}"/>
    <cellStyle name="汇总 6 12 2" xfId="1512" xr:uid="{00000000-0005-0000-0000-0000670C0000}"/>
    <cellStyle name="汇总 6 13" xfId="1513" xr:uid="{00000000-0005-0000-0000-0000680C0000}"/>
    <cellStyle name="汇总 6 2" xfId="1514" xr:uid="{00000000-0005-0000-0000-0000690C0000}"/>
    <cellStyle name="汇总 6 2 10" xfId="1515" xr:uid="{00000000-0005-0000-0000-00006A0C0000}"/>
    <cellStyle name="汇总 6 2 10 2" xfId="1516" xr:uid="{00000000-0005-0000-0000-00006B0C0000}"/>
    <cellStyle name="汇总 6 2 11" xfId="1517" xr:uid="{00000000-0005-0000-0000-00006C0C0000}"/>
    <cellStyle name="汇总 6 2 11 2" xfId="1518" xr:uid="{00000000-0005-0000-0000-00006D0C0000}"/>
    <cellStyle name="汇总 6 2 12" xfId="1519" xr:uid="{00000000-0005-0000-0000-00006E0C0000}"/>
    <cellStyle name="汇总 6 2 12 2" xfId="1520" xr:uid="{00000000-0005-0000-0000-00006F0C0000}"/>
    <cellStyle name="汇总 6 2 13" xfId="1521" xr:uid="{00000000-0005-0000-0000-0000700C0000}"/>
    <cellStyle name="汇总 6 2 2" xfId="1522" xr:uid="{00000000-0005-0000-0000-0000710C0000}"/>
    <cellStyle name="汇总 6 2 2 10" xfId="1523" xr:uid="{00000000-0005-0000-0000-0000720C0000}"/>
    <cellStyle name="汇总 6 2 2 10 2" xfId="1524" xr:uid="{00000000-0005-0000-0000-0000730C0000}"/>
    <cellStyle name="汇总 6 2 2 11" xfId="1525" xr:uid="{00000000-0005-0000-0000-0000740C0000}"/>
    <cellStyle name="汇总 6 2 2 11 2" xfId="1526" xr:uid="{00000000-0005-0000-0000-0000750C0000}"/>
    <cellStyle name="汇总 6 2 2 12" xfId="1527" xr:uid="{00000000-0005-0000-0000-0000760C0000}"/>
    <cellStyle name="汇总 6 2 2 12 2" xfId="1528" xr:uid="{00000000-0005-0000-0000-0000770C0000}"/>
    <cellStyle name="汇总 6 2 2 13" xfId="1529" xr:uid="{00000000-0005-0000-0000-0000780C0000}"/>
    <cellStyle name="汇总 6 2 2 2" xfId="1530" xr:uid="{00000000-0005-0000-0000-0000790C0000}"/>
    <cellStyle name="汇总 6 2 2 2 10" xfId="1531" xr:uid="{00000000-0005-0000-0000-00007A0C0000}"/>
    <cellStyle name="汇总 6 2 2 2 10 2" xfId="1532" xr:uid="{00000000-0005-0000-0000-00007B0C0000}"/>
    <cellStyle name="汇总 6 2 2 2 11" xfId="1533" xr:uid="{00000000-0005-0000-0000-00007C0C0000}"/>
    <cellStyle name="汇总 6 2 2 2 11 2" xfId="1534" xr:uid="{00000000-0005-0000-0000-00007D0C0000}"/>
    <cellStyle name="汇总 6 2 2 2 12" xfId="1535" xr:uid="{00000000-0005-0000-0000-00007E0C0000}"/>
    <cellStyle name="汇总 6 2 2 2 2" xfId="1536" xr:uid="{00000000-0005-0000-0000-00007F0C0000}"/>
    <cellStyle name="汇总 6 2 2 2 2 2" xfId="1537" xr:uid="{00000000-0005-0000-0000-0000800C0000}"/>
    <cellStyle name="汇总 6 2 2 2 3" xfId="1538" xr:uid="{00000000-0005-0000-0000-0000810C0000}"/>
    <cellStyle name="汇总 6 2 2 2 3 2" xfId="1539" xr:uid="{00000000-0005-0000-0000-0000820C0000}"/>
    <cellStyle name="汇总 6 2 2 2 4" xfId="1540" xr:uid="{00000000-0005-0000-0000-0000830C0000}"/>
    <cellStyle name="汇总 6 2 2 2 4 2" xfId="1541" xr:uid="{00000000-0005-0000-0000-0000840C0000}"/>
    <cellStyle name="汇总 6 2 2 2 5" xfId="1542" xr:uid="{00000000-0005-0000-0000-0000850C0000}"/>
    <cellStyle name="汇总 6 2 2 2 5 2" xfId="1543" xr:uid="{00000000-0005-0000-0000-0000860C0000}"/>
    <cellStyle name="汇总 6 2 2 2 6" xfId="1544" xr:uid="{00000000-0005-0000-0000-0000870C0000}"/>
    <cellStyle name="汇总 6 2 2 2 6 2" xfId="1545" xr:uid="{00000000-0005-0000-0000-0000880C0000}"/>
    <cellStyle name="汇总 6 2 2 2 7" xfId="1546" xr:uid="{00000000-0005-0000-0000-0000890C0000}"/>
    <cellStyle name="汇总 6 2 2 2 7 2" xfId="1547" xr:uid="{00000000-0005-0000-0000-00008A0C0000}"/>
    <cellStyle name="汇总 6 2 2 2 8" xfId="1548" xr:uid="{00000000-0005-0000-0000-00008B0C0000}"/>
    <cellStyle name="汇总 6 2 2 2 8 2" xfId="1549" xr:uid="{00000000-0005-0000-0000-00008C0C0000}"/>
    <cellStyle name="汇总 6 2 2 2 9" xfId="1550" xr:uid="{00000000-0005-0000-0000-00008D0C0000}"/>
    <cellStyle name="汇总 6 2 2 2 9 2" xfId="1551" xr:uid="{00000000-0005-0000-0000-00008E0C0000}"/>
    <cellStyle name="汇总 6 2 2 3" xfId="1552" xr:uid="{00000000-0005-0000-0000-00008F0C0000}"/>
    <cellStyle name="汇总 6 2 2 3 2" xfId="1553" xr:uid="{00000000-0005-0000-0000-0000900C0000}"/>
    <cellStyle name="汇总 6 2 2 4" xfId="1554" xr:uid="{00000000-0005-0000-0000-0000910C0000}"/>
    <cellStyle name="汇总 6 2 2 4 2" xfId="1555" xr:uid="{00000000-0005-0000-0000-0000920C0000}"/>
    <cellStyle name="汇总 6 2 2 5" xfId="1556" xr:uid="{00000000-0005-0000-0000-0000930C0000}"/>
    <cellStyle name="汇总 6 2 2 5 2" xfId="1557" xr:uid="{00000000-0005-0000-0000-0000940C0000}"/>
    <cellStyle name="汇总 6 2 2 6" xfId="1558" xr:uid="{00000000-0005-0000-0000-0000950C0000}"/>
    <cellStyle name="汇总 6 2 2 6 2" xfId="1559" xr:uid="{00000000-0005-0000-0000-0000960C0000}"/>
    <cellStyle name="汇总 6 2 2 7" xfId="1560" xr:uid="{00000000-0005-0000-0000-0000970C0000}"/>
    <cellStyle name="汇总 6 2 2 7 2" xfId="1561" xr:uid="{00000000-0005-0000-0000-0000980C0000}"/>
    <cellStyle name="汇总 6 2 2 8" xfId="1562" xr:uid="{00000000-0005-0000-0000-0000990C0000}"/>
    <cellStyle name="汇总 6 2 2 8 2" xfId="1563" xr:uid="{00000000-0005-0000-0000-00009A0C0000}"/>
    <cellStyle name="汇总 6 2 2 9" xfId="1564" xr:uid="{00000000-0005-0000-0000-00009B0C0000}"/>
    <cellStyle name="汇总 6 2 2 9 2" xfId="1565" xr:uid="{00000000-0005-0000-0000-00009C0C0000}"/>
    <cellStyle name="汇总 6 2 3" xfId="1566" xr:uid="{00000000-0005-0000-0000-00009D0C0000}"/>
    <cellStyle name="汇总 6 2 3 2" xfId="1567" xr:uid="{00000000-0005-0000-0000-00009E0C0000}"/>
    <cellStyle name="汇总 6 2 4" xfId="1568" xr:uid="{00000000-0005-0000-0000-00009F0C0000}"/>
    <cellStyle name="汇总 6 2 4 2" xfId="1569" xr:uid="{00000000-0005-0000-0000-0000A00C0000}"/>
    <cellStyle name="汇总 6 2 5" xfId="1570" xr:uid="{00000000-0005-0000-0000-0000A10C0000}"/>
    <cellStyle name="汇总 6 2 5 2" xfId="1571" xr:uid="{00000000-0005-0000-0000-0000A20C0000}"/>
    <cellStyle name="汇总 6 2 6" xfId="1572" xr:uid="{00000000-0005-0000-0000-0000A30C0000}"/>
    <cellStyle name="汇总 6 2 6 2" xfId="1573" xr:uid="{00000000-0005-0000-0000-0000A40C0000}"/>
    <cellStyle name="汇总 6 2 7" xfId="1574" xr:uid="{00000000-0005-0000-0000-0000A50C0000}"/>
    <cellStyle name="汇总 6 2 7 2" xfId="1575" xr:uid="{00000000-0005-0000-0000-0000A60C0000}"/>
    <cellStyle name="汇总 6 2 8" xfId="1576" xr:uid="{00000000-0005-0000-0000-0000A70C0000}"/>
    <cellStyle name="汇总 6 2 8 2" xfId="1577" xr:uid="{00000000-0005-0000-0000-0000A80C0000}"/>
    <cellStyle name="汇总 6 2 9" xfId="1578" xr:uid="{00000000-0005-0000-0000-0000A90C0000}"/>
    <cellStyle name="汇总 6 2 9 2" xfId="1579" xr:uid="{00000000-0005-0000-0000-0000AA0C0000}"/>
    <cellStyle name="汇总 6 3" xfId="1580" xr:uid="{00000000-0005-0000-0000-0000AB0C0000}"/>
    <cellStyle name="汇总 6 3 2" xfId="1581" xr:uid="{00000000-0005-0000-0000-0000AC0C0000}"/>
    <cellStyle name="汇总 6 4" xfId="1582" xr:uid="{00000000-0005-0000-0000-0000AD0C0000}"/>
    <cellStyle name="汇总 6 4 2" xfId="1583" xr:uid="{00000000-0005-0000-0000-0000AE0C0000}"/>
    <cellStyle name="汇总 6 5" xfId="1584" xr:uid="{00000000-0005-0000-0000-0000AF0C0000}"/>
    <cellStyle name="汇总 6 5 2" xfId="1585" xr:uid="{00000000-0005-0000-0000-0000B00C0000}"/>
    <cellStyle name="汇总 6 6" xfId="1586" xr:uid="{00000000-0005-0000-0000-0000B10C0000}"/>
    <cellStyle name="汇总 6 6 2" xfId="1587" xr:uid="{00000000-0005-0000-0000-0000B20C0000}"/>
    <cellStyle name="汇总 6 7" xfId="1588" xr:uid="{00000000-0005-0000-0000-0000B30C0000}"/>
    <cellStyle name="汇总 6 7 2" xfId="1589" xr:uid="{00000000-0005-0000-0000-0000B40C0000}"/>
    <cellStyle name="汇总 6 8" xfId="1590" xr:uid="{00000000-0005-0000-0000-0000B50C0000}"/>
    <cellStyle name="汇总 6 8 2" xfId="1591" xr:uid="{00000000-0005-0000-0000-0000B60C0000}"/>
    <cellStyle name="汇总 6 9" xfId="1592" xr:uid="{00000000-0005-0000-0000-0000B70C0000}"/>
    <cellStyle name="汇总 6 9 2" xfId="1593" xr:uid="{00000000-0005-0000-0000-0000B80C0000}"/>
    <cellStyle name="汇总 7" xfId="1594" xr:uid="{00000000-0005-0000-0000-0000B90C0000}"/>
    <cellStyle name="汇总 7 10" xfId="1595" xr:uid="{00000000-0005-0000-0000-0000BA0C0000}"/>
    <cellStyle name="汇总 7 10 2" xfId="1596" xr:uid="{00000000-0005-0000-0000-0000BB0C0000}"/>
    <cellStyle name="汇总 7 11" xfId="1597" xr:uid="{00000000-0005-0000-0000-0000BC0C0000}"/>
    <cellStyle name="汇总 7 11 2" xfId="1598" xr:uid="{00000000-0005-0000-0000-0000BD0C0000}"/>
    <cellStyle name="汇总 7 12" xfId="1599" xr:uid="{00000000-0005-0000-0000-0000BE0C0000}"/>
    <cellStyle name="汇总 7 12 2" xfId="1600" xr:uid="{00000000-0005-0000-0000-0000BF0C0000}"/>
    <cellStyle name="汇总 7 13" xfId="1601" xr:uid="{00000000-0005-0000-0000-0000C00C0000}"/>
    <cellStyle name="汇总 7 2" xfId="1602" xr:uid="{00000000-0005-0000-0000-0000C10C0000}"/>
    <cellStyle name="汇总 7 2 10" xfId="1603" xr:uid="{00000000-0005-0000-0000-0000C20C0000}"/>
    <cellStyle name="汇总 7 2 10 2" xfId="1604" xr:uid="{00000000-0005-0000-0000-0000C30C0000}"/>
    <cellStyle name="汇总 7 2 11" xfId="1605" xr:uid="{00000000-0005-0000-0000-0000C40C0000}"/>
    <cellStyle name="汇总 7 2 11 2" xfId="1606" xr:uid="{00000000-0005-0000-0000-0000C50C0000}"/>
    <cellStyle name="汇总 7 2 12" xfId="1607" xr:uid="{00000000-0005-0000-0000-0000C60C0000}"/>
    <cellStyle name="汇总 7 2 12 2" xfId="1608" xr:uid="{00000000-0005-0000-0000-0000C70C0000}"/>
    <cellStyle name="汇总 7 2 13" xfId="1609" xr:uid="{00000000-0005-0000-0000-0000C80C0000}"/>
    <cellStyle name="汇总 7 2 2" xfId="1610" xr:uid="{00000000-0005-0000-0000-0000C90C0000}"/>
    <cellStyle name="汇总 7 2 2 10" xfId="1611" xr:uid="{00000000-0005-0000-0000-0000CA0C0000}"/>
    <cellStyle name="汇总 7 2 2 10 2" xfId="1612" xr:uid="{00000000-0005-0000-0000-0000CB0C0000}"/>
    <cellStyle name="汇总 7 2 2 11" xfId="1613" xr:uid="{00000000-0005-0000-0000-0000CC0C0000}"/>
    <cellStyle name="汇总 7 2 2 11 2" xfId="1614" xr:uid="{00000000-0005-0000-0000-0000CD0C0000}"/>
    <cellStyle name="汇总 7 2 2 12" xfId="1615" xr:uid="{00000000-0005-0000-0000-0000CE0C0000}"/>
    <cellStyle name="汇总 7 2 2 12 2" xfId="1616" xr:uid="{00000000-0005-0000-0000-0000CF0C0000}"/>
    <cellStyle name="汇总 7 2 2 13" xfId="1617" xr:uid="{00000000-0005-0000-0000-0000D00C0000}"/>
    <cellStyle name="汇总 7 2 2 2" xfId="1618" xr:uid="{00000000-0005-0000-0000-0000D10C0000}"/>
    <cellStyle name="汇总 7 2 2 2 10" xfId="1619" xr:uid="{00000000-0005-0000-0000-0000D20C0000}"/>
    <cellStyle name="汇总 7 2 2 2 10 2" xfId="1620" xr:uid="{00000000-0005-0000-0000-0000D30C0000}"/>
    <cellStyle name="汇总 7 2 2 2 11" xfId="1621" xr:uid="{00000000-0005-0000-0000-0000D40C0000}"/>
    <cellStyle name="汇总 7 2 2 2 11 2" xfId="1622" xr:uid="{00000000-0005-0000-0000-0000D50C0000}"/>
    <cellStyle name="汇总 7 2 2 2 12" xfId="1623" xr:uid="{00000000-0005-0000-0000-0000D60C0000}"/>
    <cellStyle name="汇总 7 2 2 2 2" xfId="1624" xr:uid="{00000000-0005-0000-0000-0000D70C0000}"/>
    <cellStyle name="汇总 7 2 2 2 2 2" xfId="1625" xr:uid="{00000000-0005-0000-0000-0000D80C0000}"/>
    <cellStyle name="汇总 7 2 2 2 3" xfId="1626" xr:uid="{00000000-0005-0000-0000-0000D90C0000}"/>
    <cellStyle name="汇总 7 2 2 2 3 2" xfId="1627" xr:uid="{00000000-0005-0000-0000-0000DA0C0000}"/>
    <cellStyle name="汇总 7 2 2 2 4" xfId="1628" xr:uid="{00000000-0005-0000-0000-0000DB0C0000}"/>
    <cellStyle name="汇总 7 2 2 2 4 2" xfId="1629" xr:uid="{00000000-0005-0000-0000-0000DC0C0000}"/>
    <cellStyle name="汇总 7 2 2 2 5" xfId="1630" xr:uid="{00000000-0005-0000-0000-0000DD0C0000}"/>
    <cellStyle name="汇总 7 2 2 2 5 2" xfId="1631" xr:uid="{00000000-0005-0000-0000-0000DE0C0000}"/>
    <cellStyle name="汇总 7 2 2 2 6" xfId="1632" xr:uid="{00000000-0005-0000-0000-0000DF0C0000}"/>
    <cellStyle name="汇总 7 2 2 2 6 2" xfId="1633" xr:uid="{00000000-0005-0000-0000-0000E00C0000}"/>
    <cellStyle name="汇总 7 2 2 2 7" xfId="1634" xr:uid="{00000000-0005-0000-0000-0000E10C0000}"/>
    <cellStyle name="汇总 7 2 2 2 7 2" xfId="1635" xr:uid="{00000000-0005-0000-0000-0000E20C0000}"/>
    <cellStyle name="汇总 7 2 2 2 8" xfId="1636" xr:uid="{00000000-0005-0000-0000-0000E30C0000}"/>
    <cellStyle name="汇总 7 2 2 2 8 2" xfId="1637" xr:uid="{00000000-0005-0000-0000-0000E40C0000}"/>
    <cellStyle name="汇总 7 2 2 2 9" xfId="1638" xr:uid="{00000000-0005-0000-0000-0000E50C0000}"/>
    <cellStyle name="汇总 7 2 2 2 9 2" xfId="1639" xr:uid="{00000000-0005-0000-0000-0000E60C0000}"/>
    <cellStyle name="汇总 7 2 2 3" xfId="1640" xr:uid="{00000000-0005-0000-0000-0000E70C0000}"/>
    <cellStyle name="汇总 7 2 2 3 2" xfId="1641" xr:uid="{00000000-0005-0000-0000-0000E80C0000}"/>
    <cellStyle name="汇总 7 2 2 4" xfId="1642" xr:uid="{00000000-0005-0000-0000-0000E90C0000}"/>
    <cellStyle name="汇总 7 2 2 4 2" xfId="1643" xr:uid="{00000000-0005-0000-0000-0000EA0C0000}"/>
    <cellStyle name="汇总 7 2 2 5" xfId="1644" xr:uid="{00000000-0005-0000-0000-0000EB0C0000}"/>
    <cellStyle name="汇总 7 2 2 5 2" xfId="1645" xr:uid="{00000000-0005-0000-0000-0000EC0C0000}"/>
    <cellStyle name="汇总 7 2 2 6" xfId="1646" xr:uid="{00000000-0005-0000-0000-0000ED0C0000}"/>
    <cellStyle name="汇总 7 2 2 6 2" xfId="1647" xr:uid="{00000000-0005-0000-0000-0000EE0C0000}"/>
    <cellStyle name="汇总 7 2 2 7" xfId="1648" xr:uid="{00000000-0005-0000-0000-0000EF0C0000}"/>
    <cellStyle name="汇总 7 2 2 7 2" xfId="1649" xr:uid="{00000000-0005-0000-0000-0000F00C0000}"/>
    <cellStyle name="汇总 7 2 2 8" xfId="1650" xr:uid="{00000000-0005-0000-0000-0000F10C0000}"/>
    <cellStyle name="汇总 7 2 2 8 2" xfId="1651" xr:uid="{00000000-0005-0000-0000-0000F20C0000}"/>
    <cellStyle name="汇总 7 2 2 9" xfId="1652" xr:uid="{00000000-0005-0000-0000-0000F30C0000}"/>
    <cellStyle name="汇总 7 2 2 9 2" xfId="1653" xr:uid="{00000000-0005-0000-0000-0000F40C0000}"/>
    <cellStyle name="汇总 7 2 3" xfId="1654" xr:uid="{00000000-0005-0000-0000-0000F50C0000}"/>
    <cellStyle name="汇总 7 2 3 2" xfId="1655" xr:uid="{00000000-0005-0000-0000-0000F60C0000}"/>
    <cellStyle name="汇总 7 2 4" xfId="1656" xr:uid="{00000000-0005-0000-0000-0000F70C0000}"/>
    <cellStyle name="汇总 7 2 4 2" xfId="1657" xr:uid="{00000000-0005-0000-0000-0000F80C0000}"/>
    <cellStyle name="汇总 7 2 5" xfId="1658" xr:uid="{00000000-0005-0000-0000-0000F90C0000}"/>
    <cellStyle name="汇总 7 2 5 2" xfId="1659" xr:uid="{00000000-0005-0000-0000-0000FA0C0000}"/>
    <cellStyle name="汇总 7 2 6" xfId="1660" xr:uid="{00000000-0005-0000-0000-0000FB0C0000}"/>
    <cellStyle name="汇总 7 2 6 2" xfId="1661" xr:uid="{00000000-0005-0000-0000-0000FC0C0000}"/>
    <cellStyle name="汇总 7 2 7" xfId="1662" xr:uid="{00000000-0005-0000-0000-0000FD0C0000}"/>
    <cellStyle name="汇总 7 2 7 2" xfId="1663" xr:uid="{00000000-0005-0000-0000-0000FE0C0000}"/>
    <cellStyle name="汇总 7 2 8" xfId="1664" xr:uid="{00000000-0005-0000-0000-0000FF0C0000}"/>
    <cellStyle name="汇总 7 2 8 2" xfId="1665" xr:uid="{00000000-0005-0000-0000-0000000D0000}"/>
    <cellStyle name="汇总 7 2 9" xfId="1666" xr:uid="{00000000-0005-0000-0000-0000010D0000}"/>
    <cellStyle name="汇总 7 2 9 2" xfId="1667" xr:uid="{00000000-0005-0000-0000-0000020D0000}"/>
    <cellStyle name="汇总 7 3" xfId="1668" xr:uid="{00000000-0005-0000-0000-0000030D0000}"/>
    <cellStyle name="汇总 7 3 2" xfId="1669" xr:uid="{00000000-0005-0000-0000-0000040D0000}"/>
    <cellStyle name="汇总 7 4" xfId="1670" xr:uid="{00000000-0005-0000-0000-0000050D0000}"/>
    <cellStyle name="汇总 7 4 2" xfId="1671" xr:uid="{00000000-0005-0000-0000-0000060D0000}"/>
    <cellStyle name="汇总 7 5" xfId="1672" xr:uid="{00000000-0005-0000-0000-0000070D0000}"/>
    <cellStyle name="汇总 7 5 2" xfId="1673" xr:uid="{00000000-0005-0000-0000-0000080D0000}"/>
    <cellStyle name="汇总 7 6" xfId="1674" xr:uid="{00000000-0005-0000-0000-0000090D0000}"/>
    <cellStyle name="汇总 7 6 2" xfId="1675" xr:uid="{00000000-0005-0000-0000-00000A0D0000}"/>
    <cellStyle name="汇总 7 7" xfId="1676" xr:uid="{00000000-0005-0000-0000-00000B0D0000}"/>
    <cellStyle name="汇总 7 7 2" xfId="1677" xr:uid="{00000000-0005-0000-0000-00000C0D0000}"/>
    <cellStyle name="汇总 7 8" xfId="1678" xr:uid="{00000000-0005-0000-0000-00000D0D0000}"/>
    <cellStyle name="汇总 7 8 2" xfId="1679" xr:uid="{00000000-0005-0000-0000-00000E0D0000}"/>
    <cellStyle name="汇总 7 9" xfId="1680" xr:uid="{00000000-0005-0000-0000-00000F0D0000}"/>
    <cellStyle name="汇总 7 9 2" xfId="1681" xr:uid="{00000000-0005-0000-0000-0000100D0000}"/>
    <cellStyle name="汇总 8" xfId="1682" xr:uid="{00000000-0005-0000-0000-0000110D0000}"/>
    <cellStyle name="汇总 8 10" xfId="1683" xr:uid="{00000000-0005-0000-0000-0000120D0000}"/>
    <cellStyle name="汇总 8 10 2" xfId="1684" xr:uid="{00000000-0005-0000-0000-0000130D0000}"/>
    <cellStyle name="汇总 8 11" xfId="1685" xr:uid="{00000000-0005-0000-0000-0000140D0000}"/>
    <cellStyle name="汇总 8 11 2" xfId="1686" xr:uid="{00000000-0005-0000-0000-0000150D0000}"/>
    <cellStyle name="汇总 8 12" xfId="1687" xr:uid="{00000000-0005-0000-0000-0000160D0000}"/>
    <cellStyle name="汇总 8 12 2" xfId="1688" xr:uid="{00000000-0005-0000-0000-0000170D0000}"/>
    <cellStyle name="汇总 8 13" xfId="1689" xr:uid="{00000000-0005-0000-0000-0000180D0000}"/>
    <cellStyle name="汇总 8 2" xfId="1690" xr:uid="{00000000-0005-0000-0000-0000190D0000}"/>
    <cellStyle name="汇总 8 2 10" xfId="1691" xr:uid="{00000000-0005-0000-0000-00001A0D0000}"/>
    <cellStyle name="汇总 8 2 10 2" xfId="1692" xr:uid="{00000000-0005-0000-0000-00001B0D0000}"/>
    <cellStyle name="汇总 8 2 11" xfId="1693" xr:uid="{00000000-0005-0000-0000-00001C0D0000}"/>
    <cellStyle name="汇总 8 2 11 2" xfId="1694" xr:uid="{00000000-0005-0000-0000-00001D0D0000}"/>
    <cellStyle name="汇总 8 2 12" xfId="1695" xr:uid="{00000000-0005-0000-0000-00001E0D0000}"/>
    <cellStyle name="汇总 8 2 12 2" xfId="1696" xr:uid="{00000000-0005-0000-0000-00001F0D0000}"/>
    <cellStyle name="汇总 8 2 13" xfId="1697" xr:uid="{00000000-0005-0000-0000-0000200D0000}"/>
    <cellStyle name="汇总 8 2 2" xfId="1698" xr:uid="{00000000-0005-0000-0000-0000210D0000}"/>
    <cellStyle name="汇总 8 2 2 10" xfId="1699" xr:uid="{00000000-0005-0000-0000-0000220D0000}"/>
    <cellStyle name="汇总 8 2 2 10 2" xfId="1700" xr:uid="{00000000-0005-0000-0000-0000230D0000}"/>
    <cellStyle name="汇总 8 2 2 11" xfId="1701" xr:uid="{00000000-0005-0000-0000-0000240D0000}"/>
    <cellStyle name="汇总 8 2 2 11 2" xfId="1702" xr:uid="{00000000-0005-0000-0000-0000250D0000}"/>
    <cellStyle name="汇总 8 2 2 12" xfId="1703" xr:uid="{00000000-0005-0000-0000-0000260D0000}"/>
    <cellStyle name="汇总 8 2 2 12 2" xfId="1704" xr:uid="{00000000-0005-0000-0000-0000270D0000}"/>
    <cellStyle name="汇总 8 2 2 13" xfId="1705" xr:uid="{00000000-0005-0000-0000-0000280D0000}"/>
    <cellStyle name="汇总 8 2 2 2" xfId="1706" xr:uid="{00000000-0005-0000-0000-0000290D0000}"/>
    <cellStyle name="汇总 8 2 2 2 10" xfId="1707" xr:uid="{00000000-0005-0000-0000-00002A0D0000}"/>
    <cellStyle name="汇总 8 2 2 2 10 2" xfId="1708" xr:uid="{00000000-0005-0000-0000-00002B0D0000}"/>
    <cellStyle name="汇总 8 2 2 2 11" xfId="1709" xr:uid="{00000000-0005-0000-0000-00002C0D0000}"/>
    <cellStyle name="汇总 8 2 2 2 11 2" xfId="1710" xr:uid="{00000000-0005-0000-0000-00002D0D0000}"/>
    <cellStyle name="汇总 8 2 2 2 12" xfId="1711" xr:uid="{00000000-0005-0000-0000-00002E0D0000}"/>
    <cellStyle name="汇总 8 2 2 2 2" xfId="1712" xr:uid="{00000000-0005-0000-0000-00002F0D0000}"/>
    <cellStyle name="汇总 8 2 2 2 2 2" xfId="1713" xr:uid="{00000000-0005-0000-0000-0000300D0000}"/>
    <cellStyle name="汇总 8 2 2 2 3" xfId="1714" xr:uid="{00000000-0005-0000-0000-0000310D0000}"/>
    <cellStyle name="汇总 8 2 2 2 3 2" xfId="1715" xr:uid="{00000000-0005-0000-0000-0000320D0000}"/>
    <cellStyle name="汇总 8 2 2 2 4" xfId="1716" xr:uid="{00000000-0005-0000-0000-0000330D0000}"/>
    <cellStyle name="汇总 8 2 2 2 4 2" xfId="1717" xr:uid="{00000000-0005-0000-0000-0000340D0000}"/>
    <cellStyle name="汇总 8 2 2 2 5" xfId="1718" xr:uid="{00000000-0005-0000-0000-0000350D0000}"/>
    <cellStyle name="汇总 8 2 2 2 5 2" xfId="1719" xr:uid="{00000000-0005-0000-0000-0000360D0000}"/>
    <cellStyle name="汇总 8 2 2 2 6" xfId="1720" xr:uid="{00000000-0005-0000-0000-0000370D0000}"/>
    <cellStyle name="汇总 8 2 2 2 6 2" xfId="1721" xr:uid="{00000000-0005-0000-0000-0000380D0000}"/>
    <cellStyle name="汇总 8 2 2 2 7" xfId="1722" xr:uid="{00000000-0005-0000-0000-0000390D0000}"/>
    <cellStyle name="汇总 8 2 2 2 7 2" xfId="1723" xr:uid="{00000000-0005-0000-0000-00003A0D0000}"/>
    <cellStyle name="汇总 8 2 2 2 8" xfId="1724" xr:uid="{00000000-0005-0000-0000-00003B0D0000}"/>
    <cellStyle name="汇总 8 2 2 2 8 2" xfId="1725" xr:uid="{00000000-0005-0000-0000-00003C0D0000}"/>
    <cellStyle name="汇总 8 2 2 2 9" xfId="1726" xr:uid="{00000000-0005-0000-0000-00003D0D0000}"/>
    <cellStyle name="汇总 8 2 2 2 9 2" xfId="1727" xr:uid="{00000000-0005-0000-0000-00003E0D0000}"/>
    <cellStyle name="汇总 8 2 2 3" xfId="1728" xr:uid="{00000000-0005-0000-0000-00003F0D0000}"/>
    <cellStyle name="汇总 8 2 2 3 2" xfId="1729" xr:uid="{00000000-0005-0000-0000-0000400D0000}"/>
    <cellStyle name="汇总 8 2 2 4" xfId="1730" xr:uid="{00000000-0005-0000-0000-0000410D0000}"/>
    <cellStyle name="汇总 8 2 2 4 2" xfId="1731" xr:uid="{00000000-0005-0000-0000-0000420D0000}"/>
    <cellStyle name="汇总 8 2 2 5" xfId="1732" xr:uid="{00000000-0005-0000-0000-0000430D0000}"/>
    <cellStyle name="汇总 8 2 2 5 2" xfId="1733" xr:uid="{00000000-0005-0000-0000-0000440D0000}"/>
    <cellStyle name="汇总 8 2 2 6" xfId="1734" xr:uid="{00000000-0005-0000-0000-0000450D0000}"/>
    <cellStyle name="汇总 8 2 2 6 2" xfId="1735" xr:uid="{00000000-0005-0000-0000-0000460D0000}"/>
    <cellStyle name="汇总 8 2 2 7" xfId="1736" xr:uid="{00000000-0005-0000-0000-0000470D0000}"/>
    <cellStyle name="汇总 8 2 2 7 2" xfId="1737" xr:uid="{00000000-0005-0000-0000-0000480D0000}"/>
    <cellStyle name="汇总 8 2 2 8" xfId="1738" xr:uid="{00000000-0005-0000-0000-0000490D0000}"/>
    <cellStyle name="汇总 8 2 2 8 2" xfId="1739" xr:uid="{00000000-0005-0000-0000-00004A0D0000}"/>
    <cellStyle name="汇总 8 2 2 9" xfId="1740" xr:uid="{00000000-0005-0000-0000-00004B0D0000}"/>
    <cellStyle name="汇总 8 2 2 9 2" xfId="1741" xr:uid="{00000000-0005-0000-0000-00004C0D0000}"/>
    <cellStyle name="汇总 8 2 3" xfId="1742" xr:uid="{00000000-0005-0000-0000-00004D0D0000}"/>
    <cellStyle name="汇总 8 2 3 2" xfId="1743" xr:uid="{00000000-0005-0000-0000-00004E0D0000}"/>
    <cellStyle name="汇总 8 2 4" xfId="1744" xr:uid="{00000000-0005-0000-0000-00004F0D0000}"/>
    <cellStyle name="汇总 8 2 4 2" xfId="1745" xr:uid="{00000000-0005-0000-0000-0000500D0000}"/>
    <cellStyle name="汇总 8 2 5" xfId="1746" xr:uid="{00000000-0005-0000-0000-0000510D0000}"/>
    <cellStyle name="汇总 8 2 5 2" xfId="1747" xr:uid="{00000000-0005-0000-0000-0000520D0000}"/>
    <cellStyle name="汇总 8 2 6" xfId="1748" xr:uid="{00000000-0005-0000-0000-0000530D0000}"/>
    <cellStyle name="汇总 8 2 6 2" xfId="1749" xr:uid="{00000000-0005-0000-0000-0000540D0000}"/>
    <cellStyle name="汇总 8 2 7" xfId="1750" xr:uid="{00000000-0005-0000-0000-0000550D0000}"/>
    <cellStyle name="汇总 8 2 7 2" xfId="1751" xr:uid="{00000000-0005-0000-0000-0000560D0000}"/>
    <cellStyle name="汇总 8 2 8" xfId="1752" xr:uid="{00000000-0005-0000-0000-0000570D0000}"/>
    <cellStyle name="汇总 8 2 8 2" xfId="1753" xr:uid="{00000000-0005-0000-0000-0000580D0000}"/>
    <cellStyle name="汇总 8 2 9" xfId="1754" xr:uid="{00000000-0005-0000-0000-0000590D0000}"/>
    <cellStyle name="汇总 8 2 9 2" xfId="1755" xr:uid="{00000000-0005-0000-0000-00005A0D0000}"/>
    <cellStyle name="汇总 8 3" xfId="1756" xr:uid="{00000000-0005-0000-0000-00005B0D0000}"/>
    <cellStyle name="汇总 8 3 2" xfId="1757" xr:uid="{00000000-0005-0000-0000-00005C0D0000}"/>
    <cellStyle name="汇总 8 4" xfId="1758" xr:uid="{00000000-0005-0000-0000-00005D0D0000}"/>
    <cellStyle name="汇总 8 4 2" xfId="1759" xr:uid="{00000000-0005-0000-0000-00005E0D0000}"/>
    <cellStyle name="汇总 8 5" xfId="1760" xr:uid="{00000000-0005-0000-0000-00005F0D0000}"/>
    <cellStyle name="汇总 8 5 2" xfId="1761" xr:uid="{00000000-0005-0000-0000-0000600D0000}"/>
    <cellStyle name="汇总 8 6" xfId="1762" xr:uid="{00000000-0005-0000-0000-0000610D0000}"/>
    <cellStyle name="汇总 8 6 2" xfId="1763" xr:uid="{00000000-0005-0000-0000-0000620D0000}"/>
    <cellStyle name="汇总 8 7" xfId="1764" xr:uid="{00000000-0005-0000-0000-0000630D0000}"/>
    <cellStyle name="汇总 8 7 2" xfId="1765" xr:uid="{00000000-0005-0000-0000-0000640D0000}"/>
    <cellStyle name="汇总 8 8" xfId="1766" xr:uid="{00000000-0005-0000-0000-0000650D0000}"/>
    <cellStyle name="汇总 8 8 2" xfId="1767" xr:uid="{00000000-0005-0000-0000-0000660D0000}"/>
    <cellStyle name="汇总 8 9" xfId="1768" xr:uid="{00000000-0005-0000-0000-0000670D0000}"/>
    <cellStyle name="汇总 8 9 2" xfId="1769" xr:uid="{00000000-0005-0000-0000-0000680D0000}"/>
    <cellStyle name="汇总 9" xfId="1770" xr:uid="{00000000-0005-0000-0000-0000690D0000}"/>
    <cellStyle name="汇总 9 2" xfId="1771" xr:uid="{00000000-0005-0000-0000-00006A0D0000}"/>
    <cellStyle name="注释" xfId="1772" xr:uid="{00000000-0005-0000-0000-00006B0D0000}"/>
    <cellStyle name="注释 10" xfId="1773" xr:uid="{00000000-0005-0000-0000-00006C0D0000}"/>
    <cellStyle name="注释 10 2" xfId="1774" xr:uid="{00000000-0005-0000-0000-00006D0D0000}"/>
    <cellStyle name="注释 11" xfId="1775" xr:uid="{00000000-0005-0000-0000-00006E0D0000}"/>
    <cellStyle name="注释 11 2" xfId="1776" xr:uid="{00000000-0005-0000-0000-00006F0D0000}"/>
    <cellStyle name="注释 12" xfId="1777" xr:uid="{00000000-0005-0000-0000-0000700D0000}"/>
    <cellStyle name="注释 12 2" xfId="1778" xr:uid="{00000000-0005-0000-0000-0000710D0000}"/>
    <cellStyle name="注释 13" xfId="1779" xr:uid="{00000000-0005-0000-0000-0000720D0000}"/>
    <cellStyle name="注释 13 2" xfId="1780" xr:uid="{00000000-0005-0000-0000-0000730D0000}"/>
    <cellStyle name="注释 14" xfId="1781" xr:uid="{00000000-0005-0000-0000-0000740D0000}"/>
    <cellStyle name="注释 14 2" xfId="1782" xr:uid="{00000000-0005-0000-0000-0000750D0000}"/>
    <cellStyle name="注释 15" xfId="1783" xr:uid="{00000000-0005-0000-0000-0000760D0000}"/>
    <cellStyle name="注释 15 2" xfId="1784" xr:uid="{00000000-0005-0000-0000-0000770D0000}"/>
    <cellStyle name="注释 16" xfId="1785" xr:uid="{00000000-0005-0000-0000-0000780D0000}"/>
    <cellStyle name="注释 16 2" xfId="1786" xr:uid="{00000000-0005-0000-0000-0000790D0000}"/>
    <cellStyle name="注释 17" xfId="1787" xr:uid="{00000000-0005-0000-0000-00007A0D0000}"/>
    <cellStyle name="注释 17 2" xfId="1788" xr:uid="{00000000-0005-0000-0000-00007B0D0000}"/>
    <cellStyle name="注释 18" xfId="1789" xr:uid="{00000000-0005-0000-0000-00007C0D0000}"/>
    <cellStyle name="注释 18 2" xfId="1790" xr:uid="{00000000-0005-0000-0000-00007D0D0000}"/>
    <cellStyle name="注释 19" xfId="1791" xr:uid="{00000000-0005-0000-0000-00007E0D0000}"/>
    <cellStyle name="注释 2" xfId="1792" xr:uid="{00000000-0005-0000-0000-00007F0D0000}"/>
    <cellStyle name="注释 2 10" xfId="1793" xr:uid="{00000000-0005-0000-0000-0000800D0000}"/>
    <cellStyle name="注释 2 10 10" xfId="1794" xr:uid="{00000000-0005-0000-0000-0000810D0000}"/>
    <cellStyle name="注释 2 10 10 2" xfId="1795" xr:uid="{00000000-0005-0000-0000-0000820D0000}"/>
    <cellStyle name="注释 2 10 11" xfId="1796" xr:uid="{00000000-0005-0000-0000-0000830D0000}"/>
    <cellStyle name="注释 2 10 11 2" xfId="1797" xr:uid="{00000000-0005-0000-0000-0000840D0000}"/>
    <cellStyle name="注释 2 10 12" xfId="1798" xr:uid="{00000000-0005-0000-0000-0000850D0000}"/>
    <cellStyle name="注释 2 10 12 2" xfId="1799" xr:uid="{00000000-0005-0000-0000-0000860D0000}"/>
    <cellStyle name="注释 2 10 13" xfId="1800" xr:uid="{00000000-0005-0000-0000-0000870D0000}"/>
    <cellStyle name="注释 2 10 2" xfId="1801" xr:uid="{00000000-0005-0000-0000-0000880D0000}"/>
    <cellStyle name="注释 2 10 2 10" xfId="1802" xr:uid="{00000000-0005-0000-0000-0000890D0000}"/>
    <cellStyle name="注释 2 10 2 10 2" xfId="1803" xr:uid="{00000000-0005-0000-0000-00008A0D0000}"/>
    <cellStyle name="注释 2 10 2 11" xfId="1804" xr:uid="{00000000-0005-0000-0000-00008B0D0000}"/>
    <cellStyle name="注释 2 10 2 11 2" xfId="1805" xr:uid="{00000000-0005-0000-0000-00008C0D0000}"/>
    <cellStyle name="注释 2 10 2 12" xfId="1806" xr:uid="{00000000-0005-0000-0000-00008D0D0000}"/>
    <cellStyle name="注释 2 10 2 12 2" xfId="1807" xr:uid="{00000000-0005-0000-0000-00008E0D0000}"/>
    <cellStyle name="注释 2 10 2 13" xfId="1808" xr:uid="{00000000-0005-0000-0000-00008F0D0000}"/>
    <cellStyle name="注释 2 10 2 2" xfId="1809" xr:uid="{00000000-0005-0000-0000-0000900D0000}"/>
    <cellStyle name="注释 2 10 2 2 10" xfId="1810" xr:uid="{00000000-0005-0000-0000-0000910D0000}"/>
    <cellStyle name="注释 2 10 2 2 10 2" xfId="1811" xr:uid="{00000000-0005-0000-0000-0000920D0000}"/>
    <cellStyle name="注释 2 10 2 2 11" xfId="1812" xr:uid="{00000000-0005-0000-0000-0000930D0000}"/>
    <cellStyle name="注释 2 10 2 2 11 2" xfId="1813" xr:uid="{00000000-0005-0000-0000-0000940D0000}"/>
    <cellStyle name="注释 2 10 2 2 12" xfId="1814" xr:uid="{00000000-0005-0000-0000-0000950D0000}"/>
    <cellStyle name="注释 2 10 2 2 12 2" xfId="1815" xr:uid="{00000000-0005-0000-0000-0000960D0000}"/>
    <cellStyle name="注释 2 10 2 2 13" xfId="1816" xr:uid="{00000000-0005-0000-0000-0000970D0000}"/>
    <cellStyle name="注释 2 10 2 2 2" xfId="1817" xr:uid="{00000000-0005-0000-0000-0000980D0000}"/>
    <cellStyle name="注释 2 10 2 2 2 10" xfId="1818" xr:uid="{00000000-0005-0000-0000-0000990D0000}"/>
    <cellStyle name="注释 2 10 2 2 2 10 2" xfId="1819" xr:uid="{00000000-0005-0000-0000-00009A0D0000}"/>
    <cellStyle name="注释 2 10 2 2 2 11" xfId="1820" xr:uid="{00000000-0005-0000-0000-00009B0D0000}"/>
    <cellStyle name="注释 2 10 2 2 2 11 2" xfId="1821" xr:uid="{00000000-0005-0000-0000-00009C0D0000}"/>
    <cellStyle name="注释 2 10 2 2 2 12" xfId="1822" xr:uid="{00000000-0005-0000-0000-00009D0D0000}"/>
    <cellStyle name="注释 2 10 2 2 2 2" xfId="1823" xr:uid="{00000000-0005-0000-0000-00009E0D0000}"/>
    <cellStyle name="注释 2 10 2 2 2 2 2" xfId="1824" xr:uid="{00000000-0005-0000-0000-00009F0D0000}"/>
    <cellStyle name="注释 2 10 2 2 2 3" xfId="1825" xr:uid="{00000000-0005-0000-0000-0000A00D0000}"/>
    <cellStyle name="注释 2 10 2 2 2 3 2" xfId="1826" xr:uid="{00000000-0005-0000-0000-0000A10D0000}"/>
    <cellStyle name="注释 2 10 2 2 2 4" xfId="1827" xr:uid="{00000000-0005-0000-0000-0000A20D0000}"/>
    <cellStyle name="注释 2 10 2 2 2 4 2" xfId="1828" xr:uid="{00000000-0005-0000-0000-0000A30D0000}"/>
    <cellStyle name="注释 2 10 2 2 2 5" xfId="1829" xr:uid="{00000000-0005-0000-0000-0000A40D0000}"/>
    <cellStyle name="注释 2 10 2 2 2 5 2" xfId="1830" xr:uid="{00000000-0005-0000-0000-0000A50D0000}"/>
    <cellStyle name="注释 2 10 2 2 2 6" xfId="1831" xr:uid="{00000000-0005-0000-0000-0000A60D0000}"/>
    <cellStyle name="注释 2 10 2 2 2 6 2" xfId="1832" xr:uid="{00000000-0005-0000-0000-0000A70D0000}"/>
    <cellStyle name="注释 2 10 2 2 2 7" xfId="1833" xr:uid="{00000000-0005-0000-0000-0000A80D0000}"/>
    <cellStyle name="注释 2 10 2 2 2 7 2" xfId="1834" xr:uid="{00000000-0005-0000-0000-0000A90D0000}"/>
    <cellStyle name="注释 2 10 2 2 2 8" xfId="1835" xr:uid="{00000000-0005-0000-0000-0000AA0D0000}"/>
    <cellStyle name="注释 2 10 2 2 2 8 2" xfId="1836" xr:uid="{00000000-0005-0000-0000-0000AB0D0000}"/>
    <cellStyle name="注释 2 10 2 2 2 9" xfId="1837" xr:uid="{00000000-0005-0000-0000-0000AC0D0000}"/>
    <cellStyle name="注释 2 10 2 2 2 9 2" xfId="1838" xr:uid="{00000000-0005-0000-0000-0000AD0D0000}"/>
    <cellStyle name="注释 2 10 2 2 3" xfId="1839" xr:uid="{00000000-0005-0000-0000-0000AE0D0000}"/>
    <cellStyle name="注释 2 10 2 2 3 2" xfId="1840" xr:uid="{00000000-0005-0000-0000-0000AF0D0000}"/>
    <cellStyle name="注释 2 10 2 2 4" xfId="1841" xr:uid="{00000000-0005-0000-0000-0000B00D0000}"/>
    <cellStyle name="注释 2 10 2 2 4 2" xfId="1842" xr:uid="{00000000-0005-0000-0000-0000B10D0000}"/>
    <cellStyle name="注释 2 10 2 2 5" xfId="1843" xr:uid="{00000000-0005-0000-0000-0000B20D0000}"/>
    <cellStyle name="注释 2 10 2 2 5 2" xfId="1844" xr:uid="{00000000-0005-0000-0000-0000B30D0000}"/>
    <cellStyle name="注释 2 10 2 2 6" xfId="1845" xr:uid="{00000000-0005-0000-0000-0000B40D0000}"/>
    <cellStyle name="注释 2 10 2 2 6 2" xfId="1846" xr:uid="{00000000-0005-0000-0000-0000B50D0000}"/>
    <cellStyle name="注释 2 10 2 2 7" xfId="1847" xr:uid="{00000000-0005-0000-0000-0000B60D0000}"/>
    <cellStyle name="注释 2 10 2 2 7 2" xfId="1848" xr:uid="{00000000-0005-0000-0000-0000B70D0000}"/>
    <cellStyle name="注释 2 10 2 2 8" xfId="1849" xr:uid="{00000000-0005-0000-0000-0000B80D0000}"/>
    <cellStyle name="注释 2 10 2 2 8 2" xfId="1850" xr:uid="{00000000-0005-0000-0000-0000B90D0000}"/>
    <cellStyle name="注释 2 10 2 2 9" xfId="1851" xr:uid="{00000000-0005-0000-0000-0000BA0D0000}"/>
    <cellStyle name="注释 2 10 2 2 9 2" xfId="1852" xr:uid="{00000000-0005-0000-0000-0000BB0D0000}"/>
    <cellStyle name="注释 2 10 2 3" xfId="1853" xr:uid="{00000000-0005-0000-0000-0000BC0D0000}"/>
    <cellStyle name="注释 2 10 2 3 2" xfId="1854" xr:uid="{00000000-0005-0000-0000-0000BD0D0000}"/>
    <cellStyle name="注释 2 10 2 4" xfId="1855" xr:uid="{00000000-0005-0000-0000-0000BE0D0000}"/>
    <cellStyle name="注释 2 10 2 4 2" xfId="1856" xr:uid="{00000000-0005-0000-0000-0000BF0D0000}"/>
    <cellStyle name="注释 2 10 2 5" xfId="1857" xr:uid="{00000000-0005-0000-0000-0000C00D0000}"/>
    <cellStyle name="注释 2 10 2 5 2" xfId="1858" xr:uid="{00000000-0005-0000-0000-0000C10D0000}"/>
    <cellStyle name="注释 2 10 2 6" xfId="1859" xr:uid="{00000000-0005-0000-0000-0000C20D0000}"/>
    <cellStyle name="注释 2 10 2 6 2" xfId="1860" xr:uid="{00000000-0005-0000-0000-0000C30D0000}"/>
    <cellStyle name="注释 2 10 2 7" xfId="1861" xr:uid="{00000000-0005-0000-0000-0000C40D0000}"/>
    <cellStyle name="注释 2 10 2 7 2" xfId="1862" xr:uid="{00000000-0005-0000-0000-0000C50D0000}"/>
    <cellStyle name="注释 2 10 2 8" xfId="1863" xr:uid="{00000000-0005-0000-0000-0000C60D0000}"/>
    <cellStyle name="注释 2 10 2 8 2" xfId="1864" xr:uid="{00000000-0005-0000-0000-0000C70D0000}"/>
    <cellStyle name="注释 2 10 2 9" xfId="1865" xr:uid="{00000000-0005-0000-0000-0000C80D0000}"/>
    <cellStyle name="注释 2 10 2 9 2" xfId="1866" xr:uid="{00000000-0005-0000-0000-0000C90D0000}"/>
    <cellStyle name="注释 2 10 3" xfId="1867" xr:uid="{00000000-0005-0000-0000-0000CA0D0000}"/>
    <cellStyle name="注释 2 10 3 2" xfId="1868" xr:uid="{00000000-0005-0000-0000-0000CB0D0000}"/>
    <cellStyle name="注释 2 10 4" xfId="1869" xr:uid="{00000000-0005-0000-0000-0000CC0D0000}"/>
    <cellStyle name="注释 2 10 4 2" xfId="1870" xr:uid="{00000000-0005-0000-0000-0000CD0D0000}"/>
    <cellStyle name="注释 2 10 5" xfId="1871" xr:uid="{00000000-0005-0000-0000-0000CE0D0000}"/>
    <cellStyle name="注释 2 10 5 2" xfId="1872" xr:uid="{00000000-0005-0000-0000-0000CF0D0000}"/>
    <cellStyle name="注释 2 10 6" xfId="1873" xr:uid="{00000000-0005-0000-0000-0000D00D0000}"/>
    <cellStyle name="注释 2 10 6 2" xfId="1874" xr:uid="{00000000-0005-0000-0000-0000D10D0000}"/>
    <cellStyle name="注释 2 10 7" xfId="1875" xr:uid="{00000000-0005-0000-0000-0000D20D0000}"/>
    <cellStyle name="注释 2 10 7 2" xfId="1876" xr:uid="{00000000-0005-0000-0000-0000D30D0000}"/>
    <cellStyle name="注释 2 10 8" xfId="1877" xr:uid="{00000000-0005-0000-0000-0000D40D0000}"/>
    <cellStyle name="注释 2 10 8 2" xfId="1878" xr:uid="{00000000-0005-0000-0000-0000D50D0000}"/>
    <cellStyle name="注释 2 10 9" xfId="1879" xr:uid="{00000000-0005-0000-0000-0000D60D0000}"/>
    <cellStyle name="注释 2 10 9 2" xfId="1880" xr:uid="{00000000-0005-0000-0000-0000D70D0000}"/>
    <cellStyle name="注释 2 11" xfId="1881" xr:uid="{00000000-0005-0000-0000-0000D80D0000}"/>
    <cellStyle name="注释 2 11 2" xfId="1882" xr:uid="{00000000-0005-0000-0000-0000D90D0000}"/>
    <cellStyle name="注释 2 12" xfId="1883" xr:uid="{00000000-0005-0000-0000-0000DA0D0000}"/>
    <cellStyle name="注释 2 12 2" xfId="1884" xr:uid="{00000000-0005-0000-0000-0000DB0D0000}"/>
    <cellStyle name="注释 2 13" xfId="1885" xr:uid="{00000000-0005-0000-0000-0000DC0D0000}"/>
    <cellStyle name="注释 2 13 2" xfId="1886" xr:uid="{00000000-0005-0000-0000-0000DD0D0000}"/>
    <cellStyle name="注释 2 14" xfId="1887" xr:uid="{00000000-0005-0000-0000-0000DE0D0000}"/>
    <cellStyle name="注释 2 14 2" xfId="1888" xr:uid="{00000000-0005-0000-0000-0000DF0D0000}"/>
    <cellStyle name="注释 2 15" xfId="1889" xr:uid="{00000000-0005-0000-0000-0000E00D0000}"/>
    <cellStyle name="注释 2 15 2" xfId="1890" xr:uid="{00000000-0005-0000-0000-0000E10D0000}"/>
    <cellStyle name="注释 2 16" xfId="1891" xr:uid="{00000000-0005-0000-0000-0000E20D0000}"/>
    <cellStyle name="注释 2 16 2" xfId="1892" xr:uid="{00000000-0005-0000-0000-0000E30D0000}"/>
    <cellStyle name="注释 2 17" xfId="1893" xr:uid="{00000000-0005-0000-0000-0000E40D0000}"/>
    <cellStyle name="注释 2 17 2" xfId="1894" xr:uid="{00000000-0005-0000-0000-0000E50D0000}"/>
    <cellStyle name="注释 2 18" xfId="1895" xr:uid="{00000000-0005-0000-0000-0000E60D0000}"/>
    <cellStyle name="注释 2 18 2" xfId="1896" xr:uid="{00000000-0005-0000-0000-0000E70D0000}"/>
    <cellStyle name="注释 2 19" xfId="1897" xr:uid="{00000000-0005-0000-0000-0000E80D0000}"/>
    <cellStyle name="注释 2 19 2" xfId="1898" xr:uid="{00000000-0005-0000-0000-0000E90D0000}"/>
    <cellStyle name="注释 2 2" xfId="1899" xr:uid="{00000000-0005-0000-0000-0000EA0D0000}"/>
    <cellStyle name="注释 2 2 10" xfId="1900" xr:uid="{00000000-0005-0000-0000-0000EB0D0000}"/>
    <cellStyle name="注释 2 2 10 2" xfId="1901" xr:uid="{00000000-0005-0000-0000-0000EC0D0000}"/>
    <cellStyle name="注释 2 2 11" xfId="1902" xr:uid="{00000000-0005-0000-0000-0000ED0D0000}"/>
    <cellStyle name="注释 2 2 11 2" xfId="1903" xr:uid="{00000000-0005-0000-0000-0000EE0D0000}"/>
    <cellStyle name="注释 2 2 12" xfId="1904" xr:uid="{00000000-0005-0000-0000-0000EF0D0000}"/>
    <cellStyle name="注释 2 2 12 2" xfId="1905" xr:uid="{00000000-0005-0000-0000-0000F00D0000}"/>
    <cellStyle name="注释 2 2 13" xfId="1906" xr:uid="{00000000-0005-0000-0000-0000F10D0000}"/>
    <cellStyle name="注释 2 2 2" xfId="1907" xr:uid="{00000000-0005-0000-0000-0000F20D0000}"/>
    <cellStyle name="注释 2 2 2 10" xfId="1908" xr:uid="{00000000-0005-0000-0000-0000F30D0000}"/>
    <cellStyle name="注释 2 2 2 10 2" xfId="1909" xr:uid="{00000000-0005-0000-0000-0000F40D0000}"/>
    <cellStyle name="注释 2 2 2 11" xfId="1910" xr:uid="{00000000-0005-0000-0000-0000F50D0000}"/>
    <cellStyle name="注释 2 2 2 11 2" xfId="1911" xr:uid="{00000000-0005-0000-0000-0000F60D0000}"/>
    <cellStyle name="注释 2 2 2 12" xfId="1912" xr:uid="{00000000-0005-0000-0000-0000F70D0000}"/>
    <cellStyle name="注释 2 2 2 12 2" xfId="1913" xr:uid="{00000000-0005-0000-0000-0000F80D0000}"/>
    <cellStyle name="注释 2 2 2 13" xfId="1914" xr:uid="{00000000-0005-0000-0000-0000F90D0000}"/>
    <cellStyle name="注释 2 2 2 2" xfId="1915" xr:uid="{00000000-0005-0000-0000-0000FA0D0000}"/>
    <cellStyle name="注释 2 2 2 2 10" xfId="1916" xr:uid="{00000000-0005-0000-0000-0000FB0D0000}"/>
    <cellStyle name="注释 2 2 2 2 10 2" xfId="1917" xr:uid="{00000000-0005-0000-0000-0000FC0D0000}"/>
    <cellStyle name="注释 2 2 2 2 11" xfId="1918" xr:uid="{00000000-0005-0000-0000-0000FD0D0000}"/>
    <cellStyle name="注释 2 2 2 2 11 2" xfId="1919" xr:uid="{00000000-0005-0000-0000-0000FE0D0000}"/>
    <cellStyle name="注释 2 2 2 2 12" xfId="1920" xr:uid="{00000000-0005-0000-0000-0000FF0D0000}"/>
    <cellStyle name="注释 2 2 2 2 12 2" xfId="1921" xr:uid="{00000000-0005-0000-0000-0000000E0000}"/>
    <cellStyle name="注释 2 2 2 2 13" xfId="1922" xr:uid="{00000000-0005-0000-0000-0000010E0000}"/>
    <cellStyle name="注释 2 2 2 2 2" xfId="1923" xr:uid="{00000000-0005-0000-0000-0000020E0000}"/>
    <cellStyle name="注释 2 2 2 2 2 10" xfId="1924" xr:uid="{00000000-0005-0000-0000-0000030E0000}"/>
    <cellStyle name="注释 2 2 2 2 2 10 2" xfId="1925" xr:uid="{00000000-0005-0000-0000-0000040E0000}"/>
    <cellStyle name="注释 2 2 2 2 2 11" xfId="1926" xr:uid="{00000000-0005-0000-0000-0000050E0000}"/>
    <cellStyle name="注释 2 2 2 2 2 11 2" xfId="1927" xr:uid="{00000000-0005-0000-0000-0000060E0000}"/>
    <cellStyle name="注释 2 2 2 2 2 12" xfId="1928" xr:uid="{00000000-0005-0000-0000-0000070E0000}"/>
    <cellStyle name="注释 2 2 2 2 2 12 2" xfId="1929" xr:uid="{00000000-0005-0000-0000-0000080E0000}"/>
    <cellStyle name="注释 2 2 2 2 2 13" xfId="1930" xr:uid="{00000000-0005-0000-0000-0000090E0000}"/>
    <cellStyle name="注释 2 2 2 2 2 2" xfId="1931" xr:uid="{00000000-0005-0000-0000-00000A0E0000}"/>
    <cellStyle name="注释 2 2 2 2 2 2 10" xfId="1932" xr:uid="{00000000-0005-0000-0000-00000B0E0000}"/>
    <cellStyle name="注释 2 2 2 2 2 2 10 2" xfId="1933" xr:uid="{00000000-0005-0000-0000-00000C0E0000}"/>
    <cellStyle name="注释 2 2 2 2 2 2 11" xfId="1934" xr:uid="{00000000-0005-0000-0000-00000D0E0000}"/>
    <cellStyle name="注释 2 2 2 2 2 2 11 2" xfId="1935" xr:uid="{00000000-0005-0000-0000-00000E0E0000}"/>
    <cellStyle name="注释 2 2 2 2 2 2 12" xfId="1936" xr:uid="{00000000-0005-0000-0000-00000F0E0000}"/>
    <cellStyle name="注释 2 2 2 2 2 2 2" xfId="1937" xr:uid="{00000000-0005-0000-0000-0000100E0000}"/>
    <cellStyle name="注释 2 2 2 2 2 2 2 2" xfId="1938" xr:uid="{00000000-0005-0000-0000-0000110E0000}"/>
    <cellStyle name="注释 2 2 2 2 2 2 3" xfId="1939" xr:uid="{00000000-0005-0000-0000-0000120E0000}"/>
    <cellStyle name="注释 2 2 2 2 2 2 3 2" xfId="1940" xr:uid="{00000000-0005-0000-0000-0000130E0000}"/>
    <cellStyle name="注释 2 2 2 2 2 2 4" xfId="1941" xr:uid="{00000000-0005-0000-0000-0000140E0000}"/>
    <cellStyle name="注释 2 2 2 2 2 2 4 2" xfId="1942" xr:uid="{00000000-0005-0000-0000-0000150E0000}"/>
    <cellStyle name="注释 2 2 2 2 2 2 5" xfId="1943" xr:uid="{00000000-0005-0000-0000-0000160E0000}"/>
    <cellStyle name="注释 2 2 2 2 2 2 5 2" xfId="1944" xr:uid="{00000000-0005-0000-0000-0000170E0000}"/>
    <cellStyle name="注释 2 2 2 2 2 2 6" xfId="1945" xr:uid="{00000000-0005-0000-0000-0000180E0000}"/>
    <cellStyle name="注释 2 2 2 2 2 2 6 2" xfId="1946" xr:uid="{00000000-0005-0000-0000-0000190E0000}"/>
    <cellStyle name="注释 2 2 2 2 2 2 7" xfId="1947" xr:uid="{00000000-0005-0000-0000-00001A0E0000}"/>
    <cellStyle name="注释 2 2 2 2 2 2 7 2" xfId="1948" xr:uid="{00000000-0005-0000-0000-00001B0E0000}"/>
    <cellStyle name="注释 2 2 2 2 2 2 8" xfId="1949" xr:uid="{00000000-0005-0000-0000-00001C0E0000}"/>
    <cellStyle name="注释 2 2 2 2 2 2 8 2" xfId="1950" xr:uid="{00000000-0005-0000-0000-00001D0E0000}"/>
    <cellStyle name="注释 2 2 2 2 2 2 9" xfId="1951" xr:uid="{00000000-0005-0000-0000-00001E0E0000}"/>
    <cellStyle name="注释 2 2 2 2 2 2 9 2" xfId="1952" xr:uid="{00000000-0005-0000-0000-00001F0E0000}"/>
    <cellStyle name="注释 2 2 2 2 2 3" xfId="1953" xr:uid="{00000000-0005-0000-0000-0000200E0000}"/>
    <cellStyle name="注释 2 2 2 2 2 3 2" xfId="1954" xr:uid="{00000000-0005-0000-0000-0000210E0000}"/>
    <cellStyle name="注释 2 2 2 2 2 4" xfId="1955" xr:uid="{00000000-0005-0000-0000-0000220E0000}"/>
    <cellStyle name="注释 2 2 2 2 2 4 2" xfId="1956" xr:uid="{00000000-0005-0000-0000-0000230E0000}"/>
    <cellStyle name="注释 2 2 2 2 2 5" xfId="1957" xr:uid="{00000000-0005-0000-0000-0000240E0000}"/>
    <cellStyle name="注释 2 2 2 2 2 5 2" xfId="1958" xr:uid="{00000000-0005-0000-0000-0000250E0000}"/>
    <cellStyle name="注释 2 2 2 2 2 6" xfId="1959" xr:uid="{00000000-0005-0000-0000-0000260E0000}"/>
    <cellStyle name="注释 2 2 2 2 2 6 2" xfId="1960" xr:uid="{00000000-0005-0000-0000-0000270E0000}"/>
    <cellStyle name="注释 2 2 2 2 2 7" xfId="1961" xr:uid="{00000000-0005-0000-0000-0000280E0000}"/>
    <cellStyle name="注释 2 2 2 2 2 7 2" xfId="1962" xr:uid="{00000000-0005-0000-0000-0000290E0000}"/>
    <cellStyle name="注释 2 2 2 2 2 8" xfId="1963" xr:uid="{00000000-0005-0000-0000-00002A0E0000}"/>
    <cellStyle name="注释 2 2 2 2 2 8 2" xfId="1964" xr:uid="{00000000-0005-0000-0000-00002B0E0000}"/>
    <cellStyle name="注释 2 2 2 2 2 9" xfId="1965" xr:uid="{00000000-0005-0000-0000-00002C0E0000}"/>
    <cellStyle name="注释 2 2 2 2 2 9 2" xfId="1966" xr:uid="{00000000-0005-0000-0000-00002D0E0000}"/>
    <cellStyle name="注释 2 2 2 2 3" xfId="1967" xr:uid="{00000000-0005-0000-0000-00002E0E0000}"/>
    <cellStyle name="注释 2 2 2 2 3 2" xfId="1968" xr:uid="{00000000-0005-0000-0000-00002F0E0000}"/>
    <cellStyle name="注释 2 2 2 2 4" xfId="1969" xr:uid="{00000000-0005-0000-0000-0000300E0000}"/>
    <cellStyle name="注释 2 2 2 2 4 2" xfId="1970" xr:uid="{00000000-0005-0000-0000-0000310E0000}"/>
    <cellStyle name="注释 2 2 2 2 5" xfId="1971" xr:uid="{00000000-0005-0000-0000-0000320E0000}"/>
    <cellStyle name="注释 2 2 2 2 5 2" xfId="1972" xr:uid="{00000000-0005-0000-0000-0000330E0000}"/>
    <cellStyle name="注释 2 2 2 2 6" xfId="1973" xr:uid="{00000000-0005-0000-0000-0000340E0000}"/>
    <cellStyle name="注释 2 2 2 2 6 2" xfId="1974" xr:uid="{00000000-0005-0000-0000-0000350E0000}"/>
    <cellStyle name="注释 2 2 2 2 7" xfId="1975" xr:uid="{00000000-0005-0000-0000-0000360E0000}"/>
    <cellStyle name="注释 2 2 2 2 7 2" xfId="1976" xr:uid="{00000000-0005-0000-0000-0000370E0000}"/>
    <cellStyle name="注释 2 2 2 2 8" xfId="1977" xr:uid="{00000000-0005-0000-0000-0000380E0000}"/>
    <cellStyle name="注释 2 2 2 2 8 2" xfId="1978" xr:uid="{00000000-0005-0000-0000-0000390E0000}"/>
    <cellStyle name="注释 2 2 2 2 9" xfId="1979" xr:uid="{00000000-0005-0000-0000-00003A0E0000}"/>
    <cellStyle name="注释 2 2 2 2 9 2" xfId="1980" xr:uid="{00000000-0005-0000-0000-00003B0E0000}"/>
    <cellStyle name="注释 2 2 2 3" xfId="1981" xr:uid="{00000000-0005-0000-0000-00003C0E0000}"/>
    <cellStyle name="注释 2 2 2 3 2" xfId="1982" xr:uid="{00000000-0005-0000-0000-00003D0E0000}"/>
    <cellStyle name="注释 2 2 2 4" xfId="1983" xr:uid="{00000000-0005-0000-0000-00003E0E0000}"/>
    <cellStyle name="注释 2 2 2 4 2" xfId="1984" xr:uid="{00000000-0005-0000-0000-00003F0E0000}"/>
    <cellStyle name="注释 2 2 2 5" xfId="1985" xr:uid="{00000000-0005-0000-0000-0000400E0000}"/>
    <cellStyle name="注释 2 2 2 5 2" xfId="1986" xr:uid="{00000000-0005-0000-0000-0000410E0000}"/>
    <cellStyle name="注释 2 2 2 6" xfId="1987" xr:uid="{00000000-0005-0000-0000-0000420E0000}"/>
    <cellStyle name="注释 2 2 2 6 2" xfId="1988" xr:uid="{00000000-0005-0000-0000-0000430E0000}"/>
    <cellStyle name="注释 2 2 2 7" xfId="1989" xr:uid="{00000000-0005-0000-0000-0000440E0000}"/>
    <cellStyle name="注释 2 2 2 7 2" xfId="1990" xr:uid="{00000000-0005-0000-0000-0000450E0000}"/>
    <cellStyle name="注释 2 2 2 8" xfId="1991" xr:uid="{00000000-0005-0000-0000-0000460E0000}"/>
    <cellStyle name="注释 2 2 2 8 2" xfId="1992" xr:uid="{00000000-0005-0000-0000-0000470E0000}"/>
    <cellStyle name="注释 2 2 2 9" xfId="1993" xr:uid="{00000000-0005-0000-0000-0000480E0000}"/>
    <cellStyle name="注释 2 2 2 9 2" xfId="1994" xr:uid="{00000000-0005-0000-0000-0000490E0000}"/>
    <cellStyle name="注释 2 2 3" xfId="1995" xr:uid="{00000000-0005-0000-0000-00004A0E0000}"/>
    <cellStyle name="注释 2 2 3 2" xfId="1996" xr:uid="{00000000-0005-0000-0000-00004B0E0000}"/>
    <cellStyle name="注释 2 2 4" xfId="1997" xr:uid="{00000000-0005-0000-0000-00004C0E0000}"/>
    <cellStyle name="注释 2 2 4 2" xfId="1998" xr:uid="{00000000-0005-0000-0000-00004D0E0000}"/>
    <cellStyle name="注释 2 2 5" xfId="1999" xr:uid="{00000000-0005-0000-0000-00004E0E0000}"/>
    <cellStyle name="注释 2 2 5 2" xfId="2000" xr:uid="{00000000-0005-0000-0000-00004F0E0000}"/>
    <cellStyle name="注释 2 2 6" xfId="2001" xr:uid="{00000000-0005-0000-0000-0000500E0000}"/>
    <cellStyle name="注释 2 2 6 2" xfId="2002" xr:uid="{00000000-0005-0000-0000-0000510E0000}"/>
    <cellStyle name="注释 2 2 7" xfId="2003" xr:uid="{00000000-0005-0000-0000-0000520E0000}"/>
    <cellStyle name="注释 2 2 7 2" xfId="2004" xr:uid="{00000000-0005-0000-0000-0000530E0000}"/>
    <cellStyle name="注释 2 2 8" xfId="2005" xr:uid="{00000000-0005-0000-0000-0000540E0000}"/>
    <cellStyle name="注释 2 2 8 2" xfId="2006" xr:uid="{00000000-0005-0000-0000-0000550E0000}"/>
    <cellStyle name="注释 2 2 9" xfId="2007" xr:uid="{00000000-0005-0000-0000-0000560E0000}"/>
    <cellStyle name="注释 2 2 9 2" xfId="2008" xr:uid="{00000000-0005-0000-0000-0000570E0000}"/>
    <cellStyle name="注释 2 20" xfId="2009" xr:uid="{00000000-0005-0000-0000-0000580E0000}"/>
    <cellStyle name="注释 2 20 2" xfId="2010" xr:uid="{00000000-0005-0000-0000-0000590E0000}"/>
    <cellStyle name="注释 2 21" xfId="2011" xr:uid="{00000000-0005-0000-0000-00005A0E0000}"/>
    <cellStyle name="注释 2 3" xfId="2012" xr:uid="{00000000-0005-0000-0000-00005B0E0000}"/>
    <cellStyle name="注释 2 3 10" xfId="2013" xr:uid="{00000000-0005-0000-0000-00005C0E0000}"/>
    <cellStyle name="注释 2 3 10 2" xfId="2014" xr:uid="{00000000-0005-0000-0000-00005D0E0000}"/>
    <cellStyle name="注释 2 3 11" xfId="2015" xr:uid="{00000000-0005-0000-0000-00005E0E0000}"/>
    <cellStyle name="注释 2 3 11 2" xfId="2016" xr:uid="{00000000-0005-0000-0000-00005F0E0000}"/>
    <cellStyle name="注释 2 3 12" xfId="2017" xr:uid="{00000000-0005-0000-0000-0000600E0000}"/>
    <cellStyle name="注释 2 3 12 2" xfId="2018" xr:uid="{00000000-0005-0000-0000-0000610E0000}"/>
    <cellStyle name="注释 2 3 13" xfId="2019" xr:uid="{00000000-0005-0000-0000-0000620E0000}"/>
    <cellStyle name="注释 2 3 2" xfId="2020" xr:uid="{00000000-0005-0000-0000-0000630E0000}"/>
    <cellStyle name="注释 2 3 2 10" xfId="2021" xr:uid="{00000000-0005-0000-0000-0000640E0000}"/>
    <cellStyle name="注释 2 3 2 10 2" xfId="2022" xr:uid="{00000000-0005-0000-0000-0000650E0000}"/>
    <cellStyle name="注释 2 3 2 11" xfId="2023" xr:uid="{00000000-0005-0000-0000-0000660E0000}"/>
    <cellStyle name="注释 2 3 2 11 2" xfId="2024" xr:uid="{00000000-0005-0000-0000-0000670E0000}"/>
    <cellStyle name="注释 2 3 2 12" xfId="2025" xr:uid="{00000000-0005-0000-0000-0000680E0000}"/>
    <cellStyle name="注释 2 3 2 12 2" xfId="2026" xr:uid="{00000000-0005-0000-0000-0000690E0000}"/>
    <cellStyle name="注释 2 3 2 13" xfId="2027" xr:uid="{00000000-0005-0000-0000-00006A0E0000}"/>
    <cellStyle name="注释 2 3 2 2" xfId="2028" xr:uid="{00000000-0005-0000-0000-00006B0E0000}"/>
    <cellStyle name="注释 2 3 2 2 10" xfId="2029" xr:uid="{00000000-0005-0000-0000-00006C0E0000}"/>
    <cellStyle name="注释 2 3 2 2 10 2" xfId="2030" xr:uid="{00000000-0005-0000-0000-00006D0E0000}"/>
    <cellStyle name="注释 2 3 2 2 11" xfId="2031" xr:uid="{00000000-0005-0000-0000-00006E0E0000}"/>
    <cellStyle name="注释 2 3 2 2 11 2" xfId="2032" xr:uid="{00000000-0005-0000-0000-00006F0E0000}"/>
    <cellStyle name="注释 2 3 2 2 12" xfId="2033" xr:uid="{00000000-0005-0000-0000-0000700E0000}"/>
    <cellStyle name="注释 2 3 2 2 12 2" xfId="2034" xr:uid="{00000000-0005-0000-0000-0000710E0000}"/>
    <cellStyle name="注释 2 3 2 2 13" xfId="2035" xr:uid="{00000000-0005-0000-0000-0000720E0000}"/>
    <cellStyle name="注释 2 3 2 2 2" xfId="2036" xr:uid="{00000000-0005-0000-0000-0000730E0000}"/>
    <cellStyle name="注释 2 3 2 2 2 10" xfId="2037" xr:uid="{00000000-0005-0000-0000-0000740E0000}"/>
    <cellStyle name="注释 2 3 2 2 2 10 2" xfId="2038" xr:uid="{00000000-0005-0000-0000-0000750E0000}"/>
    <cellStyle name="注释 2 3 2 2 2 11" xfId="2039" xr:uid="{00000000-0005-0000-0000-0000760E0000}"/>
    <cellStyle name="注释 2 3 2 2 2 11 2" xfId="2040" xr:uid="{00000000-0005-0000-0000-0000770E0000}"/>
    <cellStyle name="注释 2 3 2 2 2 12" xfId="2041" xr:uid="{00000000-0005-0000-0000-0000780E0000}"/>
    <cellStyle name="注释 2 3 2 2 2 12 2" xfId="2042" xr:uid="{00000000-0005-0000-0000-0000790E0000}"/>
    <cellStyle name="注释 2 3 2 2 2 13" xfId="2043" xr:uid="{00000000-0005-0000-0000-00007A0E0000}"/>
    <cellStyle name="注释 2 3 2 2 2 2" xfId="2044" xr:uid="{00000000-0005-0000-0000-00007B0E0000}"/>
    <cellStyle name="注释 2 3 2 2 2 2 10" xfId="2045" xr:uid="{00000000-0005-0000-0000-00007C0E0000}"/>
    <cellStyle name="注释 2 3 2 2 2 2 10 2" xfId="2046" xr:uid="{00000000-0005-0000-0000-00007D0E0000}"/>
    <cellStyle name="注释 2 3 2 2 2 2 11" xfId="2047" xr:uid="{00000000-0005-0000-0000-00007E0E0000}"/>
    <cellStyle name="注释 2 3 2 2 2 2 11 2" xfId="2048" xr:uid="{00000000-0005-0000-0000-00007F0E0000}"/>
    <cellStyle name="注释 2 3 2 2 2 2 12" xfId="2049" xr:uid="{00000000-0005-0000-0000-0000800E0000}"/>
    <cellStyle name="注释 2 3 2 2 2 2 2" xfId="2050" xr:uid="{00000000-0005-0000-0000-0000810E0000}"/>
    <cellStyle name="注释 2 3 2 2 2 2 2 2" xfId="2051" xr:uid="{00000000-0005-0000-0000-0000820E0000}"/>
    <cellStyle name="注释 2 3 2 2 2 2 3" xfId="2052" xr:uid="{00000000-0005-0000-0000-0000830E0000}"/>
    <cellStyle name="注释 2 3 2 2 2 2 3 2" xfId="2053" xr:uid="{00000000-0005-0000-0000-0000840E0000}"/>
    <cellStyle name="注释 2 3 2 2 2 2 4" xfId="2054" xr:uid="{00000000-0005-0000-0000-0000850E0000}"/>
    <cellStyle name="注释 2 3 2 2 2 2 4 2" xfId="2055" xr:uid="{00000000-0005-0000-0000-0000860E0000}"/>
    <cellStyle name="注释 2 3 2 2 2 2 5" xfId="2056" xr:uid="{00000000-0005-0000-0000-0000870E0000}"/>
    <cellStyle name="注释 2 3 2 2 2 2 5 2" xfId="2057" xr:uid="{00000000-0005-0000-0000-0000880E0000}"/>
    <cellStyle name="注释 2 3 2 2 2 2 6" xfId="2058" xr:uid="{00000000-0005-0000-0000-0000890E0000}"/>
    <cellStyle name="注释 2 3 2 2 2 2 6 2" xfId="2059" xr:uid="{00000000-0005-0000-0000-00008A0E0000}"/>
    <cellStyle name="注释 2 3 2 2 2 2 7" xfId="2060" xr:uid="{00000000-0005-0000-0000-00008B0E0000}"/>
    <cellStyle name="注释 2 3 2 2 2 2 7 2" xfId="2061" xr:uid="{00000000-0005-0000-0000-00008C0E0000}"/>
    <cellStyle name="注释 2 3 2 2 2 2 8" xfId="2062" xr:uid="{00000000-0005-0000-0000-00008D0E0000}"/>
    <cellStyle name="注释 2 3 2 2 2 2 8 2" xfId="2063" xr:uid="{00000000-0005-0000-0000-00008E0E0000}"/>
    <cellStyle name="注释 2 3 2 2 2 2 9" xfId="2064" xr:uid="{00000000-0005-0000-0000-00008F0E0000}"/>
    <cellStyle name="注释 2 3 2 2 2 2 9 2" xfId="2065" xr:uid="{00000000-0005-0000-0000-0000900E0000}"/>
    <cellStyle name="注释 2 3 2 2 2 3" xfId="2066" xr:uid="{00000000-0005-0000-0000-0000910E0000}"/>
    <cellStyle name="注释 2 3 2 2 2 3 2" xfId="2067" xr:uid="{00000000-0005-0000-0000-0000920E0000}"/>
    <cellStyle name="注释 2 3 2 2 2 4" xfId="2068" xr:uid="{00000000-0005-0000-0000-0000930E0000}"/>
    <cellStyle name="注释 2 3 2 2 2 4 2" xfId="2069" xr:uid="{00000000-0005-0000-0000-0000940E0000}"/>
    <cellStyle name="注释 2 3 2 2 2 5" xfId="2070" xr:uid="{00000000-0005-0000-0000-0000950E0000}"/>
    <cellStyle name="注释 2 3 2 2 2 5 2" xfId="2071" xr:uid="{00000000-0005-0000-0000-0000960E0000}"/>
    <cellStyle name="注释 2 3 2 2 2 6" xfId="2072" xr:uid="{00000000-0005-0000-0000-0000970E0000}"/>
    <cellStyle name="注释 2 3 2 2 2 6 2" xfId="2073" xr:uid="{00000000-0005-0000-0000-0000980E0000}"/>
    <cellStyle name="注释 2 3 2 2 2 7" xfId="2074" xr:uid="{00000000-0005-0000-0000-0000990E0000}"/>
    <cellStyle name="注释 2 3 2 2 2 7 2" xfId="2075" xr:uid="{00000000-0005-0000-0000-00009A0E0000}"/>
    <cellStyle name="注释 2 3 2 2 2 8" xfId="2076" xr:uid="{00000000-0005-0000-0000-00009B0E0000}"/>
    <cellStyle name="注释 2 3 2 2 2 8 2" xfId="2077" xr:uid="{00000000-0005-0000-0000-00009C0E0000}"/>
    <cellStyle name="注释 2 3 2 2 2 9" xfId="2078" xr:uid="{00000000-0005-0000-0000-00009D0E0000}"/>
    <cellStyle name="注释 2 3 2 2 2 9 2" xfId="2079" xr:uid="{00000000-0005-0000-0000-00009E0E0000}"/>
    <cellStyle name="注释 2 3 2 2 3" xfId="2080" xr:uid="{00000000-0005-0000-0000-00009F0E0000}"/>
    <cellStyle name="注释 2 3 2 2 3 2" xfId="2081" xr:uid="{00000000-0005-0000-0000-0000A00E0000}"/>
    <cellStyle name="注释 2 3 2 2 4" xfId="2082" xr:uid="{00000000-0005-0000-0000-0000A10E0000}"/>
    <cellStyle name="注释 2 3 2 2 4 2" xfId="2083" xr:uid="{00000000-0005-0000-0000-0000A20E0000}"/>
    <cellStyle name="注释 2 3 2 2 5" xfId="2084" xr:uid="{00000000-0005-0000-0000-0000A30E0000}"/>
    <cellStyle name="注释 2 3 2 2 5 2" xfId="2085" xr:uid="{00000000-0005-0000-0000-0000A40E0000}"/>
    <cellStyle name="注释 2 3 2 2 6" xfId="2086" xr:uid="{00000000-0005-0000-0000-0000A50E0000}"/>
    <cellStyle name="注释 2 3 2 2 6 2" xfId="2087" xr:uid="{00000000-0005-0000-0000-0000A60E0000}"/>
    <cellStyle name="注释 2 3 2 2 7" xfId="2088" xr:uid="{00000000-0005-0000-0000-0000A70E0000}"/>
    <cellStyle name="注释 2 3 2 2 7 2" xfId="2089" xr:uid="{00000000-0005-0000-0000-0000A80E0000}"/>
    <cellStyle name="注释 2 3 2 2 8" xfId="2090" xr:uid="{00000000-0005-0000-0000-0000A90E0000}"/>
    <cellStyle name="注释 2 3 2 2 8 2" xfId="2091" xr:uid="{00000000-0005-0000-0000-0000AA0E0000}"/>
    <cellStyle name="注释 2 3 2 2 9" xfId="2092" xr:uid="{00000000-0005-0000-0000-0000AB0E0000}"/>
    <cellStyle name="注释 2 3 2 2 9 2" xfId="2093" xr:uid="{00000000-0005-0000-0000-0000AC0E0000}"/>
    <cellStyle name="注释 2 3 2 3" xfId="2094" xr:uid="{00000000-0005-0000-0000-0000AD0E0000}"/>
    <cellStyle name="注释 2 3 2 3 2" xfId="2095" xr:uid="{00000000-0005-0000-0000-0000AE0E0000}"/>
    <cellStyle name="注释 2 3 2 4" xfId="2096" xr:uid="{00000000-0005-0000-0000-0000AF0E0000}"/>
    <cellStyle name="注释 2 3 2 4 2" xfId="2097" xr:uid="{00000000-0005-0000-0000-0000B00E0000}"/>
    <cellStyle name="注释 2 3 2 5" xfId="2098" xr:uid="{00000000-0005-0000-0000-0000B10E0000}"/>
    <cellStyle name="注释 2 3 2 5 2" xfId="2099" xr:uid="{00000000-0005-0000-0000-0000B20E0000}"/>
    <cellStyle name="注释 2 3 2 6" xfId="2100" xr:uid="{00000000-0005-0000-0000-0000B30E0000}"/>
    <cellStyle name="注释 2 3 2 6 2" xfId="2101" xr:uid="{00000000-0005-0000-0000-0000B40E0000}"/>
    <cellStyle name="注释 2 3 2 7" xfId="2102" xr:uid="{00000000-0005-0000-0000-0000B50E0000}"/>
    <cellStyle name="注释 2 3 2 7 2" xfId="2103" xr:uid="{00000000-0005-0000-0000-0000B60E0000}"/>
    <cellStyle name="注释 2 3 2 8" xfId="2104" xr:uid="{00000000-0005-0000-0000-0000B70E0000}"/>
    <cellStyle name="注释 2 3 2 8 2" xfId="2105" xr:uid="{00000000-0005-0000-0000-0000B80E0000}"/>
    <cellStyle name="注释 2 3 2 9" xfId="2106" xr:uid="{00000000-0005-0000-0000-0000B90E0000}"/>
    <cellStyle name="注释 2 3 2 9 2" xfId="2107" xr:uid="{00000000-0005-0000-0000-0000BA0E0000}"/>
    <cellStyle name="注释 2 3 3" xfId="2108" xr:uid="{00000000-0005-0000-0000-0000BB0E0000}"/>
    <cellStyle name="注释 2 3 3 2" xfId="2109" xr:uid="{00000000-0005-0000-0000-0000BC0E0000}"/>
    <cellStyle name="注释 2 3 4" xfId="2110" xr:uid="{00000000-0005-0000-0000-0000BD0E0000}"/>
    <cellStyle name="注释 2 3 4 2" xfId="2111" xr:uid="{00000000-0005-0000-0000-0000BE0E0000}"/>
    <cellStyle name="注释 2 3 5" xfId="2112" xr:uid="{00000000-0005-0000-0000-0000BF0E0000}"/>
    <cellStyle name="注释 2 3 5 2" xfId="2113" xr:uid="{00000000-0005-0000-0000-0000C00E0000}"/>
    <cellStyle name="注释 2 3 6" xfId="2114" xr:uid="{00000000-0005-0000-0000-0000C10E0000}"/>
    <cellStyle name="注释 2 3 6 2" xfId="2115" xr:uid="{00000000-0005-0000-0000-0000C20E0000}"/>
    <cellStyle name="注释 2 3 7" xfId="2116" xr:uid="{00000000-0005-0000-0000-0000C30E0000}"/>
    <cellStyle name="注释 2 3 7 2" xfId="2117" xr:uid="{00000000-0005-0000-0000-0000C40E0000}"/>
    <cellStyle name="注释 2 3 8" xfId="2118" xr:uid="{00000000-0005-0000-0000-0000C50E0000}"/>
    <cellStyle name="注释 2 3 8 2" xfId="2119" xr:uid="{00000000-0005-0000-0000-0000C60E0000}"/>
    <cellStyle name="注释 2 3 9" xfId="2120" xr:uid="{00000000-0005-0000-0000-0000C70E0000}"/>
    <cellStyle name="注释 2 3 9 2" xfId="2121" xr:uid="{00000000-0005-0000-0000-0000C80E0000}"/>
    <cellStyle name="注释 2 4" xfId="2122" xr:uid="{00000000-0005-0000-0000-0000C90E0000}"/>
    <cellStyle name="注释 2 4 10" xfId="2123" xr:uid="{00000000-0005-0000-0000-0000CA0E0000}"/>
    <cellStyle name="注释 2 4 10 2" xfId="2124" xr:uid="{00000000-0005-0000-0000-0000CB0E0000}"/>
    <cellStyle name="注释 2 4 11" xfId="2125" xr:uid="{00000000-0005-0000-0000-0000CC0E0000}"/>
    <cellStyle name="注释 2 4 11 2" xfId="2126" xr:uid="{00000000-0005-0000-0000-0000CD0E0000}"/>
    <cellStyle name="注释 2 4 12" xfId="2127" xr:uid="{00000000-0005-0000-0000-0000CE0E0000}"/>
    <cellStyle name="注释 2 4 12 2" xfId="2128" xr:uid="{00000000-0005-0000-0000-0000CF0E0000}"/>
    <cellStyle name="注释 2 4 13" xfId="2129" xr:uid="{00000000-0005-0000-0000-0000D00E0000}"/>
    <cellStyle name="注释 2 4 2" xfId="2130" xr:uid="{00000000-0005-0000-0000-0000D10E0000}"/>
    <cellStyle name="注释 2 4 2 10" xfId="2131" xr:uid="{00000000-0005-0000-0000-0000D20E0000}"/>
    <cellStyle name="注释 2 4 2 10 2" xfId="2132" xr:uid="{00000000-0005-0000-0000-0000D30E0000}"/>
    <cellStyle name="注释 2 4 2 11" xfId="2133" xr:uid="{00000000-0005-0000-0000-0000D40E0000}"/>
    <cellStyle name="注释 2 4 2 11 2" xfId="2134" xr:uid="{00000000-0005-0000-0000-0000D50E0000}"/>
    <cellStyle name="注释 2 4 2 12" xfId="2135" xr:uid="{00000000-0005-0000-0000-0000D60E0000}"/>
    <cellStyle name="注释 2 4 2 12 2" xfId="2136" xr:uid="{00000000-0005-0000-0000-0000D70E0000}"/>
    <cellStyle name="注释 2 4 2 13" xfId="2137" xr:uid="{00000000-0005-0000-0000-0000D80E0000}"/>
    <cellStyle name="注释 2 4 2 2" xfId="2138" xr:uid="{00000000-0005-0000-0000-0000D90E0000}"/>
    <cellStyle name="注释 2 4 2 2 10" xfId="2139" xr:uid="{00000000-0005-0000-0000-0000DA0E0000}"/>
    <cellStyle name="注释 2 4 2 2 10 2" xfId="2140" xr:uid="{00000000-0005-0000-0000-0000DB0E0000}"/>
    <cellStyle name="注释 2 4 2 2 11" xfId="2141" xr:uid="{00000000-0005-0000-0000-0000DC0E0000}"/>
    <cellStyle name="注释 2 4 2 2 11 2" xfId="2142" xr:uid="{00000000-0005-0000-0000-0000DD0E0000}"/>
    <cellStyle name="注释 2 4 2 2 12" xfId="2143" xr:uid="{00000000-0005-0000-0000-0000DE0E0000}"/>
    <cellStyle name="注释 2 4 2 2 12 2" xfId="2144" xr:uid="{00000000-0005-0000-0000-0000DF0E0000}"/>
    <cellStyle name="注释 2 4 2 2 13" xfId="2145" xr:uid="{00000000-0005-0000-0000-0000E00E0000}"/>
    <cellStyle name="注释 2 4 2 2 2" xfId="2146" xr:uid="{00000000-0005-0000-0000-0000E10E0000}"/>
    <cellStyle name="注释 2 4 2 2 2 10" xfId="2147" xr:uid="{00000000-0005-0000-0000-0000E20E0000}"/>
    <cellStyle name="注释 2 4 2 2 2 10 2" xfId="2148" xr:uid="{00000000-0005-0000-0000-0000E30E0000}"/>
    <cellStyle name="注释 2 4 2 2 2 11" xfId="2149" xr:uid="{00000000-0005-0000-0000-0000E40E0000}"/>
    <cellStyle name="注释 2 4 2 2 2 11 2" xfId="2150" xr:uid="{00000000-0005-0000-0000-0000E50E0000}"/>
    <cellStyle name="注释 2 4 2 2 2 12" xfId="2151" xr:uid="{00000000-0005-0000-0000-0000E60E0000}"/>
    <cellStyle name="注释 2 4 2 2 2 12 2" xfId="2152" xr:uid="{00000000-0005-0000-0000-0000E70E0000}"/>
    <cellStyle name="注释 2 4 2 2 2 13" xfId="2153" xr:uid="{00000000-0005-0000-0000-0000E80E0000}"/>
    <cellStyle name="注释 2 4 2 2 2 2" xfId="2154" xr:uid="{00000000-0005-0000-0000-0000E90E0000}"/>
    <cellStyle name="注释 2 4 2 2 2 2 10" xfId="2155" xr:uid="{00000000-0005-0000-0000-0000EA0E0000}"/>
    <cellStyle name="注释 2 4 2 2 2 2 10 2" xfId="2156" xr:uid="{00000000-0005-0000-0000-0000EB0E0000}"/>
    <cellStyle name="注释 2 4 2 2 2 2 11" xfId="2157" xr:uid="{00000000-0005-0000-0000-0000EC0E0000}"/>
    <cellStyle name="注释 2 4 2 2 2 2 11 2" xfId="2158" xr:uid="{00000000-0005-0000-0000-0000ED0E0000}"/>
    <cellStyle name="注释 2 4 2 2 2 2 12" xfId="2159" xr:uid="{00000000-0005-0000-0000-0000EE0E0000}"/>
    <cellStyle name="注释 2 4 2 2 2 2 2" xfId="2160" xr:uid="{00000000-0005-0000-0000-0000EF0E0000}"/>
    <cellStyle name="注释 2 4 2 2 2 2 2 2" xfId="2161" xr:uid="{00000000-0005-0000-0000-0000F00E0000}"/>
    <cellStyle name="注释 2 4 2 2 2 2 3" xfId="2162" xr:uid="{00000000-0005-0000-0000-0000F10E0000}"/>
    <cellStyle name="注释 2 4 2 2 2 2 3 2" xfId="2163" xr:uid="{00000000-0005-0000-0000-0000F20E0000}"/>
    <cellStyle name="注释 2 4 2 2 2 2 4" xfId="2164" xr:uid="{00000000-0005-0000-0000-0000F30E0000}"/>
    <cellStyle name="注释 2 4 2 2 2 2 4 2" xfId="2165" xr:uid="{00000000-0005-0000-0000-0000F40E0000}"/>
    <cellStyle name="注释 2 4 2 2 2 2 5" xfId="2166" xr:uid="{00000000-0005-0000-0000-0000F50E0000}"/>
    <cellStyle name="注释 2 4 2 2 2 2 5 2" xfId="2167" xr:uid="{00000000-0005-0000-0000-0000F60E0000}"/>
    <cellStyle name="注释 2 4 2 2 2 2 6" xfId="2168" xr:uid="{00000000-0005-0000-0000-0000F70E0000}"/>
    <cellStyle name="注释 2 4 2 2 2 2 6 2" xfId="2169" xr:uid="{00000000-0005-0000-0000-0000F80E0000}"/>
    <cellStyle name="注释 2 4 2 2 2 2 7" xfId="2170" xr:uid="{00000000-0005-0000-0000-0000F90E0000}"/>
    <cellStyle name="注释 2 4 2 2 2 2 7 2" xfId="2171" xr:uid="{00000000-0005-0000-0000-0000FA0E0000}"/>
    <cellStyle name="注释 2 4 2 2 2 2 8" xfId="2172" xr:uid="{00000000-0005-0000-0000-0000FB0E0000}"/>
    <cellStyle name="注释 2 4 2 2 2 2 8 2" xfId="2173" xr:uid="{00000000-0005-0000-0000-0000FC0E0000}"/>
    <cellStyle name="注释 2 4 2 2 2 2 9" xfId="2174" xr:uid="{00000000-0005-0000-0000-0000FD0E0000}"/>
    <cellStyle name="注释 2 4 2 2 2 2 9 2" xfId="2175" xr:uid="{00000000-0005-0000-0000-0000FE0E0000}"/>
    <cellStyle name="注释 2 4 2 2 2 3" xfId="2176" xr:uid="{00000000-0005-0000-0000-0000FF0E0000}"/>
    <cellStyle name="注释 2 4 2 2 2 3 2" xfId="2177" xr:uid="{00000000-0005-0000-0000-0000000F0000}"/>
    <cellStyle name="注释 2 4 2 2 2 4" xfId="2178" xr:uid="{00000000-0005-0000-0000-0000010F0000}"/>
    <cellStyle name="注释 2 4 2 2 2 4 2" xfId="2179" xr:uid="{00000000-0005-0000-0000-0000020F0000}"/>
    <cellStyle name="注释 2 4 2 2 2 5" xfId="2180" xr:uid="{00000000-0005-0000-0000-0000030F0000}"/>
    <cellStyle name="注释 2 4 2 2 2 5 2" xfId="2181" xr:uid="{00000000-0005-0000-0000-0000040F0000}"/>
    <cellStyle name="注释 2 4 2 2 2 6" xfId="2182" xr:uid="{00000000-0005-0000-0000-0000050F0000}"/>
    <cellStyle name="注释 2 4 2 2 2 6 2" xfId="2183" xr:uid="{00000000-0005-0000-0000-0000060F0000}"/>
    <cellStyle name="注释 2 4 2 2 2 7" xfId="2184" xr:uid="{00000000-0005-0000-0000-0000070F0000}"/>
    <cellStyle name="注释 2 4 2 2 2 7 2" xfId="2185" xr:uid="{00000000-0005-0000-0000-0000080F0000}"/>
    <cellStyle name="注释 2 4 2 2 2 8" xfId="2186" xr:uid="{00000000-0005-0000-0000-0000090F0000}"/>
    <cellStyle name="注释 2 4 2 2 2 8 2" xfId="2187" xr:uid="{00000000-0005-0000-0000-00000A0F0000}"/>
    <cellStyle name="注释 2 4 2 2 2 9" xfId="2188" xr:uid="{00000000-0005-0000-0000-00000B0F0000}"/>
    <cellStyle name="注释 2 4 2 2 2 9 2" xfId="2189" xr:uid="{00000000-0005-0000-0000-00000C0F0000}"/>
    <cellStyle name="注释 2 4 2 2 3" xfId="2190" xr:uid="{00000000-0005-0000-0000-00000D0F0000}"/>
    <cellStyle name="注释 2 4 2 2 3 2" xfId="2191" xr:uid="{00000000-0005-0000-0000-00000E0F0000}"/>
    <cellStyle name="注释 2 4 2 2 4" xfId="2192" xr:uid="{00000000-0005-0000-0000-00000F0F0000}"/>
    <cellStyle name="注释 2 4 2 2 4 2" xfId="2193" xr:uid="{00000000-0005-0000-0000-0000100F0000}"/>
    <cellStyle name="注释 2 4 2 2 5" xfId="2194" xr:uid="{00000000-0005-0000-0000-0000110F0000}"/>
    <cellStyle name="注释 2 4 2 2 5 2" xfId="2195" xr:uid="{00000000-0005-0000-0000-0000120F0000}"/>
    <cellStyle name="注释 2 4 2 2 6" xfId="2196" xr:uid="{00000000-0005-0000-0000-0000130F0000}"/>
    <cellStyle name="注释 2 4 2 2 6 2" xfId="2197" xr:uid="{00000000-0005-0000-0000-0000140F0000}"/>
    <cellStyle name="注释 2 4 2 2 7" xfId="2198" xr:uid="{00000000-0005-0000-0000-0000150F0000}"/>
    <cellStyle name="注释 2 4 2 2 7 2" xfId="2199" xr:uid="{00000000-0005-0000-0000-0000160F0000}"/>
    <cellStyle name="注释 2 4 2 2 8" xfId="2200" xr:uid="{00000000-0005-0000-0000-0000170F0000}"/>
    <cellStyle name="注释 2 4 2 2 8 2" xfId="2201" xr:uid="{00000000-0005-0000-0000-0000180F0000}"/>
    <cellStyle name="注释 2 4 2 2 9" xfId="2202" xr:uid="{00000000-0005-0000-0000-0000190F0000}"/>
    <cellStyle name="注释 2 4 2 2 9 2" xfId="2203" xr:uid="{00000000-0005-0000-0000-00001A0F0000}"/>
    <cellStyle name="注释 2 4 2 3" xfId="2204" xr:uid="{00000000-0005-0000-0000-00001B0F0000}"/>
    <cellStyle name="注释 2 4 2 3 2" xfId="2205" xr:uid="{00000000-0005-0000-0000-00001C0F0000}"/>
    <cellStyle name="注释 2 4 2 4" xfId="2206" xr:uid="{00000000-0005-0000-0000-00001D0F0000}"/>
    <cellStyle name="注释 2 4 2 4 2" xfId="2207" xr:uid="{00000000-0005-0000-0000-00001E0F0000}"/>
    <cellStyle name="注释 2 4 2 5" xfId="2208" xr:uid="{00000000-0005-0000-0000-00001F0F0000}"/>
    <cellStyle name="注释 2 4 2 5 2" xfId="2209" xr:uid="{00000000-0005-0000-0000-0000200F0000}"/>
    <cellStyle name="注释 2 4 2 6" xfId="2210" xr:uid="{00000000-0005-0000-0000-0000210F0000}"/>
    <cellStyle name="注释 2 4 2 6 2" xfId="2211" xr:uid="{00000000-0005-0000-0000-0000220F0000}"/>
    <cellStyle name="注释 2 4 2 7" xfId="2212" xr:uid="{00000000-0005-0000-0000-0000230F0000}"/>
    <cellStyle name="注释 2 4 2 7 2" xfId="2213" xr:uid="{00000000-0005-0000-0000-0000240F0000}"/>
    <cellStyle name="注释 2 4 2 8" xfId="2214" xr:uid="{00000000-0005-0000-0000-0000250F0000}"/>
    <cellStyle name="注释 2 4 2 8 2" xfId="2215" xr:uid="{00000000-0005-0000-0000-0000260F0000}"/>
    <cellStyle name="注释 2 4 2 9" xfId="2216" xr:uid="{00000000-0005-0000-0000-0000270F0000}"/>
    <cellStyle name="注释 2 4 2 9 2" xfId="2217" xr:uid="{00000000-0005-0000-0000-0000280F0000}"/>
    <cellStyle name="注释 2 4 3" xfId="2218" xr:uid="{00000000-0005-0000-0000-0000290F0000}"/>
    <cellStyle name="注释 2 4 3 2" xfId="2219" xr:uid="{00000000-0005-0000-0000-00002A0F0000}"/>
    <cellStyle name="注释 2 4 4" xfId="2220" xr:uid="{00000000-0005-0000-0000-00002B0F0000}"/>
    <cellStyle name="注释 2 4 4 2" xfId="2221" xr:uid="{00000000-0005-0000-0000-00002C0F0000}"/>
    <cellStyle name="注释 2 4 5" xfId="2222" xr:uid="{00000000-0005-0000-0000-00002D0F0000}"/>
    <cellStyle name="注释 2 4 5 2" xfId="2223" xr:uid="{00000000-0005-0000-0000-00002E0F0000}"/>
    <cellStyle name="注释 2 4 6" xfId="2224" xr:uid="{00000000-0005-0000-0000-00002F0F0000}"/>
    <cellStyle name="注释 2 4 6 2" xfId="2225" xr:uid="{00000000-0005-0000-0000-0000300F0000}"/>
    <cellStyle name="注释 2 4 7" xfId="2226" xr:uid="{00000000-0005-0000-0000-0000310F0000}"/>
    <cellStyle name="注释 2 4 7 2" xfId="2227" xr:uid="{00000000-0005-0000-0000-0000320F0000}"/>
    <cellStyle name="注释 2 4 8" xfId="2228" xr:uid="{00000000-0005-0000-0000-0000330F0000}"/>
    <cellStyle name="注释 2 4 8 2" xfId="2229" xr:uid="{00000000-0005-0000-0000-0000340F0000}"/>
    <cellStyle name="注释 2 4 9" xfId="2230" xr:uid="{00000000-0005-0000-0000-0000350F0000}"/>
    <cellStyle name="注释 2 4 9 2" xfId="2231" xr:uid="{00000000-0005-0000-0000-0000360F0000}"/>
    <cellStyle name="注释 2 5" xfId="2232" xr:uid="{00000000-0005-0000-0000-0000370F0000}"/>
    <cellStyle name="注释 2 5 10" xfId="2233" xr:uid="{00000000-0005-0000-0000-0000380F0000}"/>
    <cellStyle name="注释 2 5 10 2" xfId="2234" xr:uid="{00000000-0005-0000-0000-0000390F0000}"/>
    <cellStyle name="注释 2 5 11" xfId="2235" xr:uid="{00000000-0005-0000-0000-00003A0F0000}"/>
    <cellStyle name="注释 2 5 11 2" xfId="2236" xr:uid="{00000000-0005-0000-0000-00003B0F0000}"/>
    <cellStyle name="注释 2 5 12" xfId="2237" xr:uid="{00000000-0005-0000-0000-00003C0F0000}"/>
    <cellStyle name="注释 2 5 12 2" xfId="2238" xr:uid="{00000000-0005-0000-0000-00003D0F0000}"/>
    <cellStyle name="注释 2 5 13" xfId="2239" xr:uid="{00000000-0005-0000-0000-00003E0F0000}"/>
    <cellStyle name="注释 2 5 2" xfId="2240" xr:uid="{00000000-0005-0000-0000-00003F0F0000}"/>
    <cellStyle name="注释 2 5 2 10" xfId="2241" xr:uid="{00000000-0005-0000-0000-0000400F0000}"/>
    <cellStyle name="注释 2 5 2 10 2" xfId="2242" xr:uid="{00000000-0005-0000-0000-0000410F0000}"/>
    <cellStyle name="注释 2 5 2 11" xfId="2243" xr:uid="{00000000-0005-0000-0000-0000420F0000}"/>
    <cellStyle name="注释 2 5 2 11 2" xfId="2244" xr:uid="{00000000-0005-0000-0000-0000430F0000}"/>
    <cellStyle name="注释 2 5 2 12" xfId="2245" xr:uid="{00000000-0005-0000-0000-0000440F0000}"/>
    <cellStyle name="注释 2 5 2 12 2" xfId="2246" xr:uid="{00000000-0005-0000-0000-0000450F0000}"/>
    <cellStyle name="注释 2 5 2 13" xfId="2247" xr:uid="{00000000-0005-0000-0000-0000460F0000}"/>
    <cellStyle name="注释 2 5 2 2" xfId="2248" xr:uid="{00000000-0005-0000-0000-0000470F0000}"/>
    <cellStyle name="注释 2 5 2 2 10" xfId="2249" xr:uid="{00000000-0005-0000-0000-0000480F0000}"/>
    <cellStyle name="注释 2 5 2 2 10 2" xfId="2250" xr:uid="{00000000-0005-0000-0000-0000490F0000}"/>
    <cellStyle name="注释 2 5 2 2 11" xfId="2251" xr:uid="{00000000-0005-0000-0000-00004A0F0000}"/>
    <cellStyle name="注释 2 5 2 2 11 2" xfId="2252" xr:uid="{00000000-0005-0000-0000-00004B0F0000}"/>
    <cellStyle name="注释 2 5 2 2 12" xfId="2253" xr:uid="{00000000-0005-0000-0000-00004C0F0000}"/>
    <cellStyle name="注释 2 5 2 2 12 2" xfId="2254" xr:uid="{00000000-0005-0000-0000-00004D0F0000}"/>
    <cellStyle name="注释 2 5 2 2 13" xfId="2255" xr:uid="{00000000-0005-0000-0000-00004E0F0000}"/>
    <cellStyle name="注释 2 5 2 2 2" xfId="2256" xr:uid="{00000000-0005-0000-0000-00004F0F0000}"/>
    <cellStyle name="注释 2 5 2 2 2 10" xfId="2257" xr:uid="{00000000-0005-0000-0000-0000500F0000}"/>
    <cellStyle name="注释 2 5 2 2 2 10 2" xfId="2258" xr:uid="{00000000-0005-0000-0000-0000510F0000}"/>
    <cellStyle name="注释 2 5 2 2 2 11" xfId="2259" xr:uid="{00000000-0005-0000-0000-0000520F0000}"/>
    <cellStyle name="注释 2 5 2 2 2 11 2" xfId="2260" xr:uid="{00000000-0005-0000-0000-0000530F0000}"/>
    <cellStyle name="注释 2 5 2 2 2 12" xfId="2261" xr:uid="{00000000-0005-0000-0000-0000540F0000}"/>
    <cellStyle name="注释 2 5 2 2 2 12 2" xfId="2262" xr:uid="{00000000-0005-0000-0000-0000550F0000}"/>
    <cellStyle name="注释 2 5 2 2 2 13" xfId="2263" xr:uid="{00000000-0005-0000-0000-0000560F0000}"/>
    <cellStyle name="注释 2 5 2 2 2 2" xfId="2264" xr:uid="{00000000-0005-0000-0000-0000570F0000}"/>
    <cellStyle name="注释 2 5 2 2 2 2 10" xfId="2265" xr:uid="{00000000-0005-0000-0000-0000580F0000}"/>
    <cellStyle name="注释 2 5 2 2 2 2 10 2" xfId="2266" xr:uid="{00000000-0005-0000-0000-0000590F0000}"/>
    <cellStyle name="注释 2 5 2 2 2 2 11" xfId="2267" xr:uid="{00000000-0005-0000-0000-00005A0F0000}"/>
    <cellStyle name="注释 2 5 2 2 2 2 11 2" xfId="2268" xr:uid="{00000000-0005-0000-0000-00005B0F0000}"/>
    <cellStyle name="注释 2 5 2 2 2 2 12" xfId="2269" xr:uid="{00000000-0005-0000-0000-00005C0F0000}"/>
    <cellStyle name="注释 2 5 2 2 2 2 2" xfId="2270" xr:uid="{00000000-0005-0000-0000-00005D0F0000}"/>
    <cellStyle name="注释 2 5 2 2 2 2 2 2" xfId="2271" xr:uid="{00000000-0005-0000-0000-00005E0F0000}"/>
    <cellStyle name="注释 2 5 2 2 2 2 3" xfId="2272" xr:uid="{00000000-0005-0000-0000-00005F0F0000}"/>
    <cellStyle name="注释 2 5 2 2 2 2 3 2" xfId="2273" xr:uid="{00000000-0005-0000-0000-0000600F0000}"/>
    <cellStyle name="注释 2 5 2 2 2 2 4" xfId="2274" xr:uid="{00000000-0005-0000-0000-0000610F0000}"/>
    <cellStyle name="注释 2 5 2 2 2 2 4 2" xfId="2275" xr:uid="{00000000-0005-0000-0000-0000620F0000}"/>
    <cellStyle name="注释 2 5 2 2 2 2 5" xfId="2276" xr:uid="{00000000-0005-0000-0000-0000630F0000}"/>
    <cellStyle name="注释 2 5 2 2 2 2 5 2" xfId="2277" xr:uid="{00000000-0005-0000-0000-0000640F0000}"/>
    <cellStyle name="注释 2 5 2 2 2 2 6" xfId="2278" xr:uid="{00000000-0005-0000-0000-0000650F0000}"/>
    <cellStyle name="注释 2 5 2 2 2 2 6 2" xfId="2279" xr:uid="{00000000-0005-0000-0000-0000660F0000}"/>
    <cellStyle name="注释 2 5 2 2 2 2 7" xfId="2280" xr:uid="{00000000-0005-0000-0000-0000670F0000}"/>
    <cellStyle name="注释 2 5 2 2 2 2 7 2" xfId="2281" xr:uid="{00000000-0005-0000-0000-0000680F0000}"/>
    <cellStyle name="注释 2 5 2 2 2 2 8" xfId="2282" xr:uid="{00000000-0005-0000-0000-0000690F0000}"/>
    <cellStyle name="注释 2 5 2 2 2 2 8 2" xfId="2283" xr:uid="{00000000-0005-0000-0000-00006A0F0000}"/>
    <cellStyle name="注释 2 5 2 2 2 2 9" xfId="2284" xr:uid="{00000000-0005-0000-0000-00006B0F0000}"/>
    <cellStyle name="注释 2 5 2 2 2 2 9 2" xfId="2285" xr:uid="{00000000-0005-0000-0000-00006C0F0000}"/>
    <cellStyle name="注释 2 5 2 2 2 3" xfId="2286" xr:uid="{00000000-0005-0000-0000-00006D0F0000}"/>
    <cellStyle name="注释 2 5 2 2 2 3 2" xfId="2287" xr:uid="{00000000-0005-0000-0000-00006E0F0000}"/>
    <cellStyle name="注释 2 5 2 2 2 4" xfId="2288" xr:uid="{00000000-0005-0000-0000-00006F0F0000}"/>
    <cellStyle name="注释 2 5 2 2 2 4 2" xfId="2289" xr:uid="{00000000-0005-0000-0000-0000700F0000}"/>
    <cellStyle name="注释 2 5 2 2 2 5" xfId="2290" xr:uid="{00000000-0005-0000-0000-0000710F0000}"/>
    <cellStyle name="注释 2 5 2 2 2 5 2" xfId="2291" xr:uid="{00000000-0005-0000-0000-0000720F0000}"/>
    <cellStyle name="注释 2 5 2 2 2 6" xfId="2292" xr:uid="{00000000-0005-0000-0000-0000730F0000}"/>
    <cellStyle name="注释 2 5 2 2 2 6 2" xfId="2293" xr:uid="{00000000-0005-0000-0000-0000740F0000}"/>
    <cellStyle name="注释 2 5 2 2 2 7" xfId="2294" xr:uid="{00000000-0005-0000-0000-0000750F0000}"/>
    <cellStyle name="注释 2 5 2 2 2 7 2" xfId="2295" xr:uid="{00000000-0005-0000-0000-0000760F0000}"/>
    <cellStyle name="注释 2 5 2 2 2 8" xfId="2296" xr:uid="{00000000-0005-0000-0000-0000770F0000}"/>
    <cellStyle name="注释 2 5 2 2 2 8 2" xfId="2297" xr:uid="{00000000-0005-0000-0000-0000780F0000}"/>
    <cellStyle name="注释 2 5 2 2 2 9" xfId="2298" xr:uid="{00000000-0005-0000-0000-0000790F0000}"/>
    <cellStyle name="注释 2 5 2 2 2 9 2" xfId="2299" xr:uid="{00000000-0005-0000-0000-00007A0F0000}"/>
    <cellStyle name="注释 2 5 2 2 3" xfId="2300" xr:uid="{00000000-0005-0000-0000-00007B0F0000}"/>
    <cellStyle name="注释 2 5 2 2 3 2" xfId="2301" xr:uid="{00000000-0005-0000-0000-00007C0F0000}"/>
    <cellStyle name="注释 2 5 2 2 4" xfId="2302" xr:uid="{00000000-0005-0000-0000-00007D0F0000}"/>
    <cellStyle name="注释 2 5 2 2 4 2" xfId="2303" xr:uid="{00000000-0005-0000-0000-00007E0F0000}"/>
    <cellStyle name="注释 2 5 2 2 5" xfId="2304" xr:uid="{00000000-0005-0000-0000-00007F0F0000}"/>
    <cellStyle name="注释 2 5 2 2 5 2" xfId="2305" xr:uid="{00000000-0005-0000-0000-0000800F0000}"/>
    <cellStyle name="注释 2 5 2 2 6" xfId="2306" xr:uid="{00000000-0005-0000-0000-0000810F0000}"/>
    <cellStyle name="注释 2 5 2 2 6 2" xfId="2307" xr:uid="{00000000-0005-0000-0000-0000820F0000}"/>
    <cellStyle name="注释 2 5 2 2 7" xfId="2308" xr:uid="{00000000-0005-0000-0000-0000830F0000}"/>
    <cellStyle name="注释 2 5 2 2 7 2" xfId="2309" xr:uid="{00000000-0005-0000-0000-0000840F0000}"/>
    <cellStyle name="注释 2 5 2 2 8" xfId="2310" xr:uid="{00000000-0005-0000-0000-0000850F0000}"/>
    <cellStyle name="注释 2 5 2 2 8 2" xfId="2311" xr:uid="{00000000-0005-0000-0000-0000860F0000}"/>
    <cellStyle name="注释 2 5 2 2 9" xfId="2312" xr:uid="{00000000-0005-0000-0000-0000870F0000}"/>
    <cellStyle name="注释 2 5 2 2 9 2" xfId="2313" xr:uid="{00000000-0005-0000-0000-0000880F0000}"/>
    <cellStyle name="注释 2 5 2 3" xfId="2314" xr:uid="{00000000-0005-0000-0000-0000890F0000}"/>
    <cellStyle name="注释 2 5 2 3 2" xfId="2315" xr:uid="{00000000-0005-0000-0000-00008A0F0000}"/>
    <cellStyle name="注释 2 5 2 4" xfId="2316" xr:uid="{00000000-0005-0000-0000-00008B0F0000}"/>
    <cellStyle name="注释 2 5 2 4 2" xfId="2317" xr:uid="{00000000-0005-0000-0000-00008C0F0000}"/>
    <cellStyle name="注释 2 5 2 5" xfId="2318" xr:uid="{00000000-0005-0000-0000-00008D0F0000}"/>
    <cellStyle name="注释 2 5 2 5 2" xfId="2319" xr:uid="{00000000-0005-0000-0000-00008E0F0000}"/>
    <cellStyle name="注释 2 5 2 6" xfId="2320" xr:uid="{00000000-0005-0000-0000-00008F0F0000}"/>
    <cellStyle name="注释 2 5 2 6 2" xfId="2321" xr:uid="{00000000-0005-0000-0000-0000900F0000}"/>
    <cellStyle name="注释 2 5 2 7" xfId="2322" xr:uid="{00000000-0005-0000-0000-0000910F0000}"/>
    <cellStyle name="注释 2 5 2 7 2" xfId="2323" xr:uid="{00000000-0005-0000-0000-0000920F0000}"/>
    <cellStyle name="注释 2 5 2 8" xfId="2324" xr:uid="{00000000-0005-0000-0000-0000930F0000}"/>
    <cellStyle name="注释 2 5 2 8 2" xfId="2325" xr:uid="{00000000-0005-0000-0000-0000940F0000}"/>
    <cellStyle name="注释 2 5 2 9" xfId="2326" xr:uid="{00000000-0005-0000-0000-0000950F0000}"/>
    <cellStyle name="注释 2 5 2 9 2" xfId="2327" xr:uid="{00000000-0005-0000-0000-0000960F0000}"/>
    <cellStyle name="注释 2 5 3" xfId="2328" xr:uid="{00000000-0005-0000-0000-0000970F0000}"/>
    <cellStyle name="注释 2 5 3 2" xfId="2329" xr:uid="{00000000-0005-0000-0000-0000980F0000}"/>
    <cellStyle name="注释 2 5 4" xfId="2330" xr:uid="{00000000-0005-0000-0000-0000990F0000}"/>
    <cellStyle name="注释 2 5 4 2" xfId="2331" xr:uid="{00000000-0005-0000-0000-00009A0F0000}"/>
    <cellStyle name="注释 2 5 5" xfId="2332" xr:uid="{00000000-0005-0000-0000-00009B0F0000}"/>
    <cellStyle name="注释 2 5 5 2" xfId="2333" xr:uid="{00000000-0005-0000-0000-00009C0F0000}"/>
    <cellStyle name="注释 2 5 6" xfId="2334" xr:uid="{00000000-0005-0000-0000-00009D0F0000}"/>
    <cellStyle name="注释 2 5 6 2" xfId="2335" xr:uid="{00000000-0005-0000-0000-00009E0F0000}"/>
    <cellStyle name="注释 2 5 7" xfId="2336" xr:uid="{00000000-0005-0000-0000-00009F0F0000}"/>
    <cellStyle name="注释 2 5 7 2" xfId="2337" xr:uid="{00000000-0005-0000-0000-0000A00F0000}"/>
    <cellStyle name="注释 2 5 8" xfId="2338" xr:uid="{00000000-0005-0000-0000-0000A10F0000}"/>
    <cellStyle name="注释 2 5 8 2" xfId="2339" xr:uid="{00000000-0005-0000-0000-0000A20F0000}"/>
    <cellStyle name="注释 2 5 9" xfId="2340" xr:uid="{00000000-0005-0000-0000-0000A30F0000}"/>
    <cellStyle name="注释 2 5 9 2" xfId="2341" xr:uid="{00000000-0005-0000-0000-0000A40F0000}"/>
    <cellStyle name="注释 2 6" xfId="2342" xr:uid="{00000000-0005-0000-0000-0000A50F0000}"/>
    <cellStyle name="注释 2 6 10" xfId="2343" xr:uid="{00000000-0005-0000-0000-0000A60F0000}"/>
    <cellStyle name="注释 2 6 10 2" xfId="2344" xr:uid="{00000000-0005-0000-0000-0000A70F0000}"/>
    <cellStyle name="注释 2 6 11" xfId="2345" xr:uid="{00000000-0005-0000-0000-0000A80F0000}"/>
    <cellStyle name="注释 2 6 11 2" xfId="2346" xr:uid="{00000000-0005-0000-0000-0000A90F0000}"/>
    <cellStyle name="注释 2 6 12" xfId="2347" xr:uid="{00000000-0005-0000-0000-0000AA0F0000}"/>
    <cellStyle name="注释 2 6 12 2" xfId="2348" xr:uid="{00000000-0005-0000-0000-0000AB0F0000}"/>
    <cellStyle name="注释 2 6 13" xfId="2349" xr:uid="{00000000-0005-0000-0000-0000AC0F0000}"/>
    <cellStyle name="注释 2 6 2" xfId="2350" xr:uid="{00000000-0005-0000-0000-0000AD0F0000}"/>
    <cellStyle name="注释 2 6 2 10" xfId="2351" xr:uid="{00000000-0005-0000-0000-0000AE0F0000}"/>
    <cellStyle name="注释 2 6 2 10 2" xfId="2352" xr:uid="{00000000-0005-0000-0000-0000AF0F0000}"/>
    <cellStyle name="注释 2 6 2 11" xfId="2353" xr:uid="{00000000-0005-0000-0000-0000B00F0000}"/>
    <cellStyle name="注释 2 6 2 11 2" xfId="2354" xr:uid="{00000000-0005-0000-0000-0000B10F0000}"/>
    <cellStyle name="注释 2 6 2 12" xfId="2355" xr:uid="{00000000-0005-0000-0000-0000B20F0000}"/>
    <cellStyle name="注释 2 6 2 12 2" xfId="2356" xr:uid="{00000000-0005-0000-0000-0000B30F0000}"/>
    <cellStyle name="注释 2 6 2 13" xfId="2357" xr:uid="{00000000-0005-0000-0000-0000B40F0000}"/>
    <cellStyle name="注释 2 6 2 2" xfId="2358" xr:uid="{00000000-0005-0000-0000-0000B50F0000}"/>
    <cellStyle name="注释 2 6 2 2 10" xfId="2359" xr:uid="{00000000-0005-0000-0000-0000B60F0000}"/>
    <cellStyle name="注释 2 6 2 2 10 2" xfId="2360" xr:uid="{00000000-0005-0000-0000-0000B70F0000}"/>
    <cellStyle name="注释 2 6 2 2 11" xfId="2361" xr:uid="{00000000-0005-0000-0000-0000B80F0000}"/>
    <cellStyle name="注释 2 6 2 2 11 2" xfId="2362" xr:uid="{00000000-0005-0000-0000-0000B90F0000}"/>
    <cellStyle name="注释 2 6 2 2 12" xfId="2363" xr:uid="{00000000-0005-0000-0000-0000BA0F0000}"/>
    <cellStyle name="注释 2 6 2 2 12 2" xfId="2364" xr:uid="{00000000-0005-0000-0000-0000BB0F0000}"/>
    <cellStyle name="注释 2 6 2 2 13" xfId="2365" xr:uid="{00000000-0005-0000-0000-0000BC0F0000}"/>
    <cellStyle name="注释 2 6 2 2 2" xfId="2366" xr:uid="{00000000-0005-0000-0000-0000BD0F0000}"/>
    <cellStyle name="注释 2 6 2 2 2 10" xfId="2367" xr:uid="{00000000-0005-0000-0000-0000BE0F0000}"/>
    <cellStyle name="注释 2 6 2 2 2 10 2" xfId="2368" xr:uid="{00000000-0005-0000-0000-0000BF0F0000}"/>
    <cellStyle name="注释 2 6 2 2 2 11" xfId="2369" xr:uid="{00000000-0005-0000-0000-0000C00F0000}"/>
    <cellStyle name="注释 2 6 2 2 2 11 2" xfId="2370" xr:uid="{00000000-0005-0000-0000-0000C10F0000}"/>
    <cellStyle name="注释 2 6 2 2 2 12" xfId="2371" xr:uid="{00000000-0005-0000-0000-0000C20F0000}"/>
    <cellStyle name="注释 2 6 2 2 2 12 2" xfId="2372" xr:uid="{00000000-0005-0000-0000-0000C30F0000}"/>
    <cellStyle name="注释 2 6 2 2 2 13" xfId="2373" xr:uid="{00000000-0005-0000-0000-0000C40F0000}"/>
    <cellStyle name="注释 2 6 2 2 2 2" xfId="2374" xr:uid="{00000000-0005-0000-0000-0000C50F0000}"/>
    <cellStyle name="注释 2 6 2 2 2 2 10" xfId="2375" xr:uid="{00000000-0005-0000-0000-0000C60F0000}"/>
    <cellStyle name="注释 2 6 2 2 2 2 10 2" xfId="2376" xr:uid="{00000000-0005-0000-0000-0000C70F0000}"/>
    <cellStyle name="注释 2 6 2 2 2 2 11" xfId="2377" xr:uid="{00000000-0005-0000-0000-0000C80F0000}"/>
    <cellStyle name="注释 2 6 2 2 2 2 11 2" xfId="2378" xr:uid="{00000000-0005-0000-0000-0000C90F0000}"/>
    <cellStyle name="注释 2 6 2 2 2 2 12" xfId="2379" xr:uid="{00000000-0005-0000-0000-0000CA0F0000}"/>
    <cellStyle name="注释 2 6 2 2 2 2 2" xfId="2380" xr:uid="{00000000-0005-0000-0000-0000CB0F0000}"/>
    <cellStyle name="注释 2 6 2 2 2 2 2 2" xfId="2381" xr:uid="{00000000-0005-0000-0000-0000CC0F0000}"/>
    <cellStyle name="注释 2 6 2 2 2 2 3" xfId="2382" xr:uid="{00000000-0005-0000-0000-0000CD0F0000}"/>
    <cellStyle name="注释 2 6 2 2 2 2 3 2" xfId="2383" xr:uid="{00000000-0005-0000-0000-0000CE0F0000}"/>
    <cellStyle name="注释 2 6 2 2 2 2 4" xfId="2384" xr:uid="{00000000-0005-0000-0000-0000CF0F0000}"/>
    <cellStyle name="注释 2 6 2 2 2 2 4 2" xfId="2385" xr:uid="{00000000-0005-0000-0000-0000D00F0000}"/>
    <cellStyle name="注释 2 6 2 2 2 2 5" xfId="2386" xr:uid="{00000000-0005-0000-0000-0000D10F0000}"/>
    <cellStyle name="注释 2 6 2 2 2 2 5 2" xfId="2387" xr:uid="{00000000-0005-0000-0000-0000D20F0000}"/>
    <cellStyle name="注释 2 6 2 2 2 2 6" xfId="2388" xr:uid="{00000000-0005-0000-0000-0000D30F0000}"/>
    <cellStyle name="注释 2 6 2 2 2 2 6 2" xfId="2389" xr:uid="{00000000-0005-0000-0000-0000D40F0000}"/>
    <cellStyle name="注释 2 6 2 2 2 2 7" xfId="2390" xr:uid="{00000000-0005-0000-0000-0000D50F0000}"/>
    <cellStyle name="注释 2 6 2 2 2 2 7 2" xfId="2391" xr:uid="{00000000-0005-0000-0000-0000D60F0000}"/>
    <cellStyle name="注释 2 6 2 2 2 2 8" xfId="2392" xr:uid="{00000000-0005-0000-0000-0000D70F0000}"/>
    <cellStyle name="注释 2 6 2 2 2 2 8 2" xfId="2393" xr:uid="{00000000-0005-0000-0000-0000D80F0000}"/>
    <cellStyle name="注释 2 6 2 2 2 2 9" xfId="2394" xr:uid="{00000000-0005-0000-0000-0000D90F0000}"/>
    <cellStyle name="注释 2 6 2 2 2 2 9 2" xfId="2395" xr:uid="{00000000-0005-0000-0000-0000DA0F0000}"/>
    <cellStyle name="注释 2 6 2 2 2 3" xfId="2396" xr:uid="{00000000-0005-0000-0000-0000DB0F0000}"/>
    <cellStyle name="注释 2 6 2 2 2 3 2" xfId="2397" xr:uid="{00000000-0005-0000-0000-0000DC0F0000}"/>
    <cellStyle name="注释 2 6 2 2 2 4" xfId="2398" xr:uid="{00000000-0005-0000-0000-0000DD0F0000}"/>
    <cellStyle name="注释 2 6 2 2 2 4 2" xfId="2399" xr:uid="{00000000-0005-0000-0000-0000DE0F0000}"/>
    <cellStyle name="注释 2 6 2 2 2 5" xfId="2400" xr:uid="{00000000-0005-0000-0000-0000DF0F0000}"/>
    <cellStyle name="注释 2 6 2 2 2 5 2" xfId="2401" xr:uid="{00000000-0005-0000-0000-0000E00F0000}"/>
    <cellStyle name="注释 2 6 2 2 2 6" xfId="2402" xr:uid="{00000000-0005-0000-0000-0000E10F0000}"/>
    <cellStyle name="注释 2 6 2 2 2 6 2" xfId="2403" xr:uid="{00000000-0005-0000-0000-0000E20F0000}"/>
    <cellStyle name="注释 2 6 2 2 2 7" xfId="2404" xr:uid="{00000000-0005-0000-0000-0000E30F0000}"/>
    <cellStyle name="注释 2 6 2 2 2 7 2" xfId="2405" xr:uid="{00000000-0005-0000-0000-0000E40F0000}"/>
    <cellStyle name="注释 2 6 2 2 2 8" xfId="2406" xr:uid="{00000000-0005-0000-0000-0000E50F0000}"/>
    <cellStyle name="注释 2 6 2 2 2 8 2" xfId="2407" xr:uid="{00000000-0005-0000-0000-0000E60F0000}"/>
    <cellStyle name="注释 2 6 2 2 2 9" xfId="2408" xr:uid="{00000000-0005-0000-0000-0000E70F0000}"/>
    <cellStyle name="注释 2 6 2 2 2 9 2" xfId="2409" xr:uid="{00000000-0005-0000-0000-0000E80F0000}"/>
    <cellStyle name="注释 2 6 2 2 3" xfId="2410" xr:uid="{00000000-0005-0000-0000-0000E90F0000}"/>
    <cellStyle name="注释 2 6 2 2 3 2" xfId="2411" xr:uid="{00000000-0005-0000-0000-0000EA0F0000}"/>
    <cellStyle name="注释 2 6 2 2 4" xfId="2412" xr:uid="{00000000-0005-0000-0000-0000EB0F0000}"/>
    <cellStyle name="注释 2 6 2 2 4 2" xfId="2413" xr:uid="{00000000-0005-0000-0000-0000EC0F0000}"/>
    <cellStyle name="注释 2 6 2 2 5" xfId="2414" xr:uid="{00000000-0005-0000-0000-0000ED0F0000}"/>
    <cellStyle name="注释 2 6 2 2 5 2" xfId="2415" xr:uid="{00000000-0005-0000-0000-0000EE0F0000}"/>
    <cellStyle name="注释 2 6 2 2 6" xfId="2416" xr:uid="{00000000-0005-0000-0000-0000EF0F0000}"/>
    <cellStyle name="注释 2 6 2 2 6 2" xfId="2417" xr:uid="{00000000-0005-0000-0000-0000F00F0000}"/>
    <cellStyle name="注释 2 6 2 2 7" xfId="2418" xr:uid="{00000000-0005-0000-0000-0000F10F0000}"/>
    <cellStyle name="注释 2 6 2 2 7 2" xfId="2419" xr:uid="{00000000-0005-0000-0000-0000F20F0000}"/>
    <cellStyle name="注释 2 6 2 2 8" xfId="2420" xr:uid="{00000000-0005-0000-0000-0000F30F0000}"/>
    <cellStyle name="注释 2 6 2 2 8 2" xfId="2421" xr:uid="{00000000-0005-0000-0000-0000F40F0000}"/>
    <cellStyle name="注释 2 6 2 2 9" xfId="2422" xr:uid="{00000000-0005-0000-0000-0000F50F0000}"/>
    <cellStyle name="注释 2 6 2 2 9 2" xfId="2423" xr:uid="{00000000-0005-0000-0000-0000F60F0000}"/>
    <cellStyle name="注释 2 6 2 3" xfId="2424" xr:uid="{00000000-0005-0000-0000-0000F70F0000}"/>
    <cellStyle name="注释 2 6 2 3 2" xfId="2425" xr:uid="{00000000-0005-0000-0000-0000F80F0000}"/>
    <cellStyle name="注释 2 6 2 4" xfId="2426" xr:uid="{00000000-0005-0000-0000-0000F90F0000}"/>
    <cellStyle name="注释 2 6 2 4 2" xfId="2427" xr:uid="{00000000-0005-0000-0000-0000FA0F0000}"/>
    <cellStyle name="注释 2 6 2 5" xfId="2428" xr:uid="{00000000-0005-0000-0000-0000FB0F0000}"/>
    <cellStyle name="注释 2 6 2 5 2" xfId="2429" xr:uid="{00000000-0005-0000-0000-0000FC0F0000}"/>
    <cellStyle name="注释 2 6 2 6" xfId="2430" xr:uid="{00000000-0005-0000-0000-0000FD0F0000}"/>
    <cellStyle name="注释 2 6 2 6 2" xfId="2431" xr:uid="{00000000-0005-0000-0000-0000FE0F0000}"/>
    <cellStyle name="注释 2 6 2 7" xfId="2432" xr:uid="{00000000-0005-0000-0000-0000FF0F0000}"/>
    <cellStyle name="注释 2 6 2 7 2" xfId="2433" xr:uid="{00000000-0005-0000-0000-000000100000}"/>
    <cellStyle name="注释 2 6 2 8" xfId="2434" xr:uid="{00000000-0005-0000-0000-000001100000}"/>
    <cellStyle name="注释 2 6 2 8 2" xfId="2435" xr:uid="{00000000-0005-0000-0000-000002100000}"/>
    <cellStyle name="注释 2 6 2 9" xfId="2436" xr:uid="{00000000-0005-0000-0000-000003100000}"/>
    <cellStyle name="注释 2 6 2 9 2" xfId="2437" xr:uid="{00000000-0005-0000-0000-000004100000}"/>
    <cellStyle name="注释 2 6 3" xfId="2438" xr:uid="{00000000-0005-0000-0000-000005100000}"/>
    <cellStyle name="注释 2 6 3 2" xfId="2439" xr:uid="{00000000-0005-0000-0000-000006100000}"/>
    <cellStyle name="注释 2 6 4" xfId="2440" xr:uid="{00000000-0005-0000-0000-000007100000}"/>
    <cellStyle name="注释 2 6 4 2" xfId="2441" xr:uid="{00000000-0005-0000-0000-000008100000}"/>
    <cellStyle name="注释 2 6 5" xfId="2442" xr:uid="{00000000-0005-0000-0000-000009100000}"/>
    <cellStyle name="注释 2 6 5 2" xfId="2443" xr:uid="{00000000-0005-0000-0000-00000A100000}"/>
    <cellStyle name="注释 2 6 6" xfId="2444" xr:uid="{00000000-0005-0000-0000-00000B100000}"/>
    <cellStyle name="注释 2 6 6 2" xfId="2445" xr:uid="{00000000-0005-0000-0000-00000C100000}"/>
    <cellStyle name="注释 2 6 7" xfId="2446" xr:uid="{00000000-0005-0000-0000-00000D100000}"/>
    <cellStyle name="注释 2 6 7 2" xfId="2447" xr:uid="{00000000-0005-0000-0000-00000E100000}"/>
    <cellStyle name="注释 2 6 8" xfId="2448" xr:uid="{00000000-0005-0000-0000-00000F100000}"/>
    <cellStyle name="注释 2 6 8 2" xfId="2449" xr:uid="{00000000-0005-0000-0000-000010100000}"/>
    <cellStyle name="注释 2 6 9" xfId="2450" xr:uid="{00000000-0005-0000-0000-000011100000}"/>
    <cellStyle name="注释 2 6 9 2" xfId="2451" xr:uid="{00000000-0005-0000-0000-000012100000}"/>
    <cellStyle name="注释 2 7" xfId="2452" xr:uid="{00000000-0005-0000-0000-000013100000}"/>
    <cellStyle name="注释 2 7 10" xfId="2453" xr:uid="{00000000-0005-0000-0000-000014100000}"/>
    <cellStyle name="注释 2 7 10 2" xfId="2454" xr:uid="{00000000-0005-0000-0000-000015100000}"/>
    <cellStyle name="注释 2 7 11" xfId="2455" xr:uid="{00000000-0005-0000-0000-000016100000}"/>
    <cellStyle name="注释 2 7 11 2" xfId="2456" xr:uid="{00000000-0005-0000-0000-000017100000}"/>
    <cellStyle name="注释 2 7 12" xfId="2457" xr:uid="{00000000-0005-0000-0000-000018100000}"/>
    <cellStyle name="注释 2 7 12 2" xfId="2458" xr:uid="{00000000-0005-0000-0000-000019100000}"/>
    <cellStyle name="注释 2 7 13" xfId="2459" xr:uid="{00000000-0005-0000-0000-00001A100000}"/>
    <cellStyle name="注释 2 7 2" xfId="2460" xr:uid="{00000000-0005-0000-0000-00001B100000}"/>
    <cellStyle name="注释 2 7 2 10" xfId="2461" xr:uid="{00000000-0005-0000-0000-00001C100000}"/>
    <cellStyle name="注释 2 7 2 10 2" xfId="2462" xr:uid="{00000000-0005-0000-0000-00001D100000}"/>
    <cellStyle name="注释 2 7 2 11" xfId="2463" xr:uid="{00000000-0005-0000-0000-00001E100000}"/>
    <cellStyle name="注释 2 7 2 11 2" xfId="2464" xr:uid="{00000000-0005-0000-0000-00001F100000}"/>
    <cellStyle name="注释 2 7 2 12" xfId="2465" xr:uid="{00000000-0005-0000-0000-000020100000}"/>
    <cellStyle name="注释 2 7 2 12 2" xfId="2466" xr:uid="{00000000-0005-0000-0000-000021100000}"/>
    <cellStyle name="注释 2 7 2 13" xfId="2467" xr:uid="{00000000-0005-0000-0000-000022100000}"/>
    <cellStyle name="注释 2 7 2 2" xfId="2468" xr:uid="{00000000-0005-0000-0000-000023100000}"/>
    <cellStyle name="注释 2 7 2 2 10" xfId="2469" xr:uid="{00000000-0005-0000-0000-000024100000}"/>
    <cellStyle name="注释 2 7 2 2 10 2" xfId="2470" xr:uid="{00000000-0005-0000-0000-000025100000}"/>
    <cellStyle name="注释 2 7 2 2 11" xfId="2471" xr:uid="{00000000-0005-0000-0000-000026100000}"/>
    <cellStyle name="注释 2 7 2 2 11 2" xfId="2472" xr:uid="{00000000-0005-0000-0000-000027100000}"/>
    <cellStyle name="注释 2 7 2 2 12" xfId="2473" xr:uid="{00000000-0005-0000-0000-000028100000}"/>
    <cellStyle name="注释 2 7 2 2 12 2" xfId="2474" xr:uid="{00000000-0005-0000-0000-000029100000}"/>
    <cellStyle name="注释 2 7 2 2 13" xfId="2475" xr:uid="{00000000-0005-0000-0000-00002A100000}"/>
    <cellStyle name="注释 2 7 2 2 2" xfId="2476" xr:uid="{00000000-0005-0000-0000-00002B100000}"/>
    <cellStyle name="注释 2 7 2 2 2 10" xfId="2477" xr:uid="{00000000-0005-0000-0000-00002C100000}"/>
    <cellStyle name="注释 2 7 2 2 2 10 2" xfId="2478" xr:uid="{00000000-0005-0000-0000-00002D100000}"/>
    <cellStyle name="注释 2 7 2 2 2 11" xfId="2479" xr:uid="{00000000-0005-0000-0000-00002E100000}"/>
    <cellStyle name="注释 2 7 2 2 2 11 2" xfId="2480" xr:uid="{00000000-0005-0000-0000-00002F100000}"/>
    <cellStyle name="注释 2 7 2 2 2 12" xfId="2481" xr:uid="{00000000-0005-0000-0000-000030100000}"/>
    <cellStyle name="注释 2 7 2 2 2 12 2" xfId="2482" xr:uid="{00000000-0005-0000-0000-000031100000}"/>
    <cellStyle name="注释 2 7 2 2 2 13" xfId="2483" xr:uid="{00000000-0005-0000-0000-000032100000}"/>
    <cellStyle name="注释 2 7 2 2 2 2" xfId="2484" xr:uid="{00000000-0005-0000-0000-000033100000}"/>
    <cellStyle name="注释 2 7 2 2 2 2 10" xfId="2485" xr:uid="{00000000-0005-0000-0000-000034100000}"/>
    <cellStyle name="注释 2 7 2 2 2 2 10 2" xfId="2486" xr:uid="{00000000-0005-0000-0000-000035100000}"/>
    <cellStyle name="注释 2 7 2 2 2 2 11" xfId="2487" xr:uid="{00000000-0005-0000-0000-000036100000}"/>
    <cellStyle name="注释 2 7 2 2 2 2 11 2" xfId="2488" xr:uid="{00000000-0005-0000-0000-000037100000}"/>
    <cellStyle name="注释 2 7 2 2 2 2 12" xfId="2489" xr:uid="{00000000-0005-0000-0000-000038100000}"/>
    <cellStyle name="注释 2 7 2 2 2 2 2" xfId="2490" xr:uid="{00000000-0005-0000-0000-000039100000}"/>
    <cellStyle name="注释 2 7 2 2 2 2 2 2" xfId="2491" xr:uid="{00000000-0005-0000-0000-00003A100000}"/>
    <cellStyle name="注释 2 7 2 2 2 2 3" xfId="2492" xr:uid="{00000000-0005-0000-0000-00003B100000}"/>
    <cellStyle name="注释 2 7 2 2 2 2 3 2" xfId="2493" xr:uid="{00000000-0005-0000-0000-00003C100000}"/>
    <cellStyle name="注释 2 7 2 2 2 2 4" xfId="2494" xr:uid="{00000000-0005-0000-0000-00003D100000}"/>
    <cellStyle name="注释 2 7 2 2 2 2 4 2" xfId="2495" xr:uid="{00000000-0005-0000-0000-00003E100000}"/>
    <cellStyle name="注释 2 7 2 2 2 2 5" xfId="2496" xr:uid="{00000000-0005-0000-0000-00003F100000}"/>
    <cellStyle name="注释 2 7 2 2 2 2 5 2" xfId="2497" xr:uid="{00000000-0005-0000-0000-000040100000}"/>
    <cellStyle name="注释 2 7 2 2 2 2 6" xfId="2498" xr:uid="{00000000-0005-0000-0000-000041100000}"/>
    <cellStyle name="注释 2 7 2 2 2 2 6 2" xfId="2499" xr:uid="{00000000-0005-0000-0000-000042100000}"/>
    <cellStyle name="注释 2 7 2 2 2 2 7" xfId="2500" xr:uid="{00000000-0005-0000-0000-000043100000}"/>
    <cellStyle name="注释 2 7 2 2 2 2 7 2" xfId="2501" xr:uid="{00000000-0005-0000-0000-000044100000}"/>
    <cellStyle name="注释 2 7 2 2 2 2 8" xfId="2502" xr:uid="{00000000-0005-0000-0000-000045100000}"/>
    <cellStyle name="注释 2 7 2 2 2 2 8 2" xfId="2503" xr:uid="{00000000-0005-0000-0000-000046100000}"/>
    <cellStyle name="注释 2 7 2 2 2 2 9" xfId="2504" xr:uid="{00000000-0005-0000-0000-000047100000}"/>
    <cellStyle name="注释 2 7 2 2 2 2 9 2" xfId="2505" xr:uid="{00000000-0005-0000-0000-000048100000}"/>
    <cellStyle name="注释 2 7 2 2 2 3" xfId="2506" xr:uid="{00000000-0005-0000-0000-000049100000}"/>
    <cellStyle name="注释 2 7 2 2 2 3 2" xfId="2507" xr:uid="{00000000-0005-0000-0000-00004A100000}"/>
    <cellStyle name="注释 2 7 2 2 2 4" xfId="2508" xr:uid="{00000000-0005-0000-0000-00004B100000}"/>
    <cellStyle name="注释 2 7 2 2 2 4 2" xfId="2509" xr:uid="{00000000-0005-0000-0000-00004C100000}"/>
    <cellStyle name="注释 2 7 2 2 2 5" xfId="2510" xr:uid="{00000000-0005-0000-0000-00004D100000}"/>
    <cellStyle name="注释 2 7 2 2 2 5 2" xfId="2511" xr:uid="{00000000-0005-0000-0000-00004E100000}"/>
    <cellStyle name="注释 2 7 2 2 2 6" xfId="2512" xr:uid="{00000000-0005-0000-0000-00004F100000}"/>
    <cellStyle name="注释 2 7 2 2 2 6 2" xfId="2513" xr:uid="{00000000-0005-0000-0000-000050100000}"/>
    <cellStyle name="注释 2 7 2 2 2 7" xfId="2514" xr:uid="{00000000-0005-0000-0000-000051100000}"/>
    <cellStyle name="注释 2 7 2 2 2 7 2" xfId="2515" xr:uid="{00000000-0005-0000-0000-000052100000}"/>
    <cellStyle name="注释 2 7 2 2 2 8" xfId="2516" xr:uid="{00000000-0005-0000-0000-000053100000}"/>
    <cellStyle name="注释 2 7 2 2 2 8 2" xfId="2517" xr:uid="{00000000-0005-0000-0000-000054100000}"/>
    <cellStyle name="注释 2 7 2 2 2 9" xfId="2518" xr:uid="{00000000-0005-0000-0000-000055100000}"/>
    <cellStyle name="注释 2 7 2 2 2 9 2" xfId="2519" xr:uid="{00000000-0005-0000-0000-000056100000}"/>
    <cellStyle name="注释 2 7 2 2 3" xfId="2520" xr:uid="{00000000-0005-0000-0000-000057100000}"/>
    <cellStyle name="注释 2 7 2 2 3 2" xfId="2521" xr:uid="{00000000-0005-0000-0000-000058100000}"/>
    <cellStyle name="注释 2 7 2 2 4" xfId="2522" xr:uid="{00000000-0005-0000-0000-000059100000}"/>
    <cellStyle name="注释 2 7 2 2 4 2" xfId="2523" xr:uid="{00000000-0005-0000-0000-00005A100000}"/>
    <cellStyle name="注释 2 7 2 2 5" xfId="2524" xr:uid="{00000000-0005-0000-0000-00005B100000}"/>
    <cellStyle name="注释 2 7 2 2 5 2" xfId="2525" xr:uid="{00000000-0005-0000-0000-00005C100000}"/>
    <cellStyle name="注释 2 7 2 2 6" xfId="2526" xr:uid="{00000000-0005-0000-0000-00005D100000}"/>
    <cellStyle name="注释 2 7 2 2 6 2" xfId="2527" xr:uid="{00000000-0005-0000-0000-00005E100000}"/>
    <cellStyle name="注释 2 7 2 2 7" xfId="2528" xr:uid="{00000000-0005-0000-0000-00005F100000}"/>
    <cellStyle name="注释 2 7 2 2 7 2" xfId="2529" xr:uid="{00000000-0005-0000-0000-000060100000}"/>
    <cellStyle name="注释 2 7 2 2 8" xfId="2530" xr:uid="{00000000-0005-0000-0000-000061100000}"/>
    <cellStyle name="注释 2 7 2 2 8 2" xfId="2531" xr:uid="{00000000-0005-0000-0000-000062100000}"/>
    <cellStyle name="注释 2 7 2 2 9" xfId="2532" xr:uid="{00000000-0005-0000-0000-000063100000}"/>
    <cellStyle name="注释 2 7 2 2 9 2" xfId="2533" xr:uid="{00000000-0005-0000-0000-000064100000}"/>
    <cellStyle name="注释 2 7 2 3" xfId="2534" xr:uid="{00000000-0005-0000-0000-000065100000}"/>
    <cellStyle name="注释 2 7 2 3 2" xfId="2535" xr:uid="{00000000-0005-0000-0000-000066100000}"/>
    <cellStyle name="注释 2 7 2 4" xfId="2536" xr:uid="{00000000-0005-0000-0000-000067100000}"/>
    <cellStyle name="注释 2 7 2 4 2" xfId="2537" xr:uid="{00000000-0005-0000-0000-000068100000}"/>
    <cellStyle name="注释 2 7 2 5" xfId="2538" xr:uid="{00000000-0005-0000-0000-000069100000}"/>
    <cellStyle name="注释 2 7 2 5 2" xfId="2539" xr:uid="{00000000-0005-0000-0000-00006A100000}"/>
    <cellStyle name="注释 2 7 2 6" xfId="2540" xr:uid="{00000000-0005-0000-0000-00006B100000}"/>
    <cellStyle name="注释 2 7 2 6 2" xfId="2541" xr:uid="{00000000-0005-0000-0000-00006C100000}"/>
    <cellStyle name="注释 2 7 2 7" xfId="2542" xr:uid="{00000000-0005-0000-0000-00006D100000}"/>
    <cellStyle name="注释 2 7 2 7 2" xfId="2543" xr:uid="{00000000-0005-0000-0000-00006E100000}"/>
    <cellStyle name="注释 2 7 2 8" xfId="2544" xr:uid="{00000000-0005-0000-0000-00006F100000}"/>
    <cellStyle name="注释 2 7 2 8 2" xfId="2545" xr:uid="{00000000-0005-0000-0000-000070100000}"/>
    <cellStyle name="注释 2 7 2 9" xfId="2546" xr:uid="{00000000-0005-0000-0000-000071100000}"/>
    <cellStyle name="注释 2 7 2 9 2" xfId="2547" xr:uid="{00000000-0005-0000-0000-000072100000}"/>
    <cellStyle name="注释 2 7 3" xfId="2548" xr:uid="{00000000-0005-0000-0000-000073100000}"/>
    <cellStyle name="注释 2 7 3 2" xfId="2549" xr:uid="{00000000-0005-0000-0000-000074100000}"/>
    <cellStyle name="注释 2 7 4" xfId="2550" xr:uid="{00000000-0005-0000-0000-000075100000}"/>
    <cellStyle name="注释 2 7 4 2" xfId="2551" xr:uid="{00000000-0005-0000-0000-000076100000}"/>
    <cellStyle name="注释 2 7 5" xfId="2552" xr:uid="{00000000-0005-0000-0000-000077100000}"/>
    <cellStyle name="注释 2 7 5 2" xfId="2553" xr:uid="{00000000-0005-0000-0000-000078100000}"/>
    <cellStyle name="注释 2 7 6" xfId="2554" xr:uid="{00000000-0005-0000-0000-000079100000}"/>
    <cellStyle name="注释 2 7 6 2" xfId="2555" xr:uid="{00000000-0005-0000-0000-00007A100000}"/>
    <cellStyle name="注释 2 7 7" xfId="2556" xr:uid="{00000000-0005-0000-0000-00007B100000}"/>
    <cellStyle name="注释 2 7 7 2" xfId="2557" xr:uid="{00000000-0005-0000-0000-00007C100000}"/>
    <cellStyle name="注释 2 7 8" xfId="2558" xr:uid="{00000000-0005-0000-0000-00007D100000}"/>
    <cellStyle name="注释 2 7 8 2" xfId="2559" xr:uid="{00000000-0005-0000-0000-00007E100000}"/>
    <cellStyle name="注释 2 7 9" xfId="2560" xr:uid="{00000000-0005-0000-0000-00007F100000}"/>
    <cellStyle name="注释 2 7 9 2" xfId="2561" xr:uid="{00000000-0005-0000-0000-000080100000}"/>
    <cellStyle name="注释 2 8" xfId="2562" xr:uid="{00000000-0005-0000-0000-000081100000}"/>
    <cellStyle name="注释 2 8 10" xfId="2563" xr:uid="{00000000-0005-0000-0000-000082100000}"/>
    <cellStyle name="注释 2 8 10 2" xfId="2564" xr:uid="{00000000-0005-0000-0000-000083100000}"/>
    <cellStyle name="注释 2 8 11" xfId="2565" xr:uid="{00000000-0005-0000-0000-000084100000}"/>
    <cellStyle name="注释 2 8 11 2" xfId="2566" xr:uid="{00000000-0005-0000-0000-000085100000}"/>
    <cellStyle name="注释 2 8 12" xfId="2567" xr:uid="{00000000-0005-0000-0000-000086100000}"/>
    <cellStyle name="注释 2 8 12 2" xfId="2568" xr:uid="{00000000-0005-0000-0000-000087100000}"/>
    <cellStyle name="注释 2 8 13" xfId="2569" xr:uid="{00000000-0005-0000-0000-000088100000}"/>
    <cellStyle name="注释 2 8 2" xfId="2570" xr:uid="{00000000-0005-0000-0000-000089100000}"/>
    <cellStyle name="注释 2 8 2 10" xfId="2571" xr:uid="{00000000-0005-0000-0000-00008A100000}"/>
    <cellStyle name="注释 2 8 2 10 2" xfId="2572" xr:uid="{00000000-0005-0000-0000-00008B100000}"/>
    <cellStyle name="注释 2 8 2 11" xfId="2573" xr:uid="{00000000-0005-0000-0000-00008C100000}"/>
    <cellStyle name="注释 2 8 2 11 2" xfId="2574" xr:uid="{00000000-0005-0000-0000-00008D100000}"/>
    <cellStyle name="注释 2 8 2 12" xfId="2575" xr:uid="{00000000-0005-0000-0000-00008E100000}"/>
    <cellStyle name="注释 2 8 2 12 2" xfId="2576" xr:uid="{00000000-0005-0000-0000-00008F100000}"/>
    <cellStyle name="注释 2 8 2 13" xfId="2577" xr:uid="{00000000-0005-0000-0000-000090100000}"/>
    <cellStyle name="注释 2 8 2 2" xfId="2578" xr:uid="{00000000-0005-0000-0000-000091100000}"/>
    <cellStyle name="注释 2 8 2 2 10" xfId="2579" xr:uid="{00000000-0005-0000-0000-000092100000}"/>
    <cellStyle name="注释 2 8 2 2 10 2" xfId="2580" xr:uid="{00000000-0005-0000-0000-000093100000}"/>
    <cellStyle name="注释 2 8 2 2 11" xfId="2581" xr:uid="{00000000-0005-0000-0000-000094100000}"/>
    <cellStyle name="注释 2 8 2 2 11 2" xfId="2582" xr:uid="{00000000-0005-0000-0000-000095100000}"/>
    <cellStyle name="注释 2 8 2 2 12" xfId="2583" xr:uid="{00000000-0005-0000-0000-000096100000}"/>
    <cellStyle name="注释 2 8 2 2 12 2" xfId="2584" xr:uid="{00000000-0005-0000-0000-000097100000}"/>
    <cellStyle name="注释 2 8 2 2 13" xfId="2585" xr:uid="{00000000-0005-0000-0000-000098100000}"/>
    <cellStyle name="注释 2 8 2 2 2" xfId="2586" xr:uid="{00000000-0005-0000-0000-000099100000}"/>
    <cellStyle name="注释 2 8 2 2 2 10" xfId="2587" xr:uid="{00000000-0005-0000-0000-00009A100000}"/>
    <cellStyle name="注释 2 8 2 2 2 10 2" xfId="2588" xr:uid="{00000000-0005-0000-0000-00009B100000}"/>
    <cellStyle name="注释 2 8 2 2 2 11" xfId="2589" xr:uid="{00000000-0005-0000-0000-00009C100000}"/>
    <cellStyle name="注释 2 8 2 2 2 11 2" xfId="2590" xr:uid="{00000000-0005-0000-0000-00009D100000}"/>
    <cellStyle name="注释 2 8 2 2 2 12" xfId="2591" xr:uid="{00000000-0005-0000-0000-00009E100000}"/>
    <cellStyle name="注释 2 8 2 2 2 12 2" xfId="2592" xr:uid="{00000000-0005-0000-0000-00009F100000}"/>
    <cellStyle name="注释 2 8 2 2 2 13" xfId="2593" xr:uid="{00000000-0005-0000-0000-0000A0100000}"/>
    <cellStyle name="注释 2 8 2 2 2 2" xfId="2594" xr:uid="{00000000-0005-0000-0000-0000A1100000}"/>
    <cellStyle name="注释 2 8 2 2 2 2 10" xfId="2595" xr:uid="{00000000-0005-0000-0000-0000A2100000}"/>
    <cellStyle name="注释 2 8 2 2 2 2 10 2" xfId="2596" xr:uid="{00000000-0005-0000-0000-0000A3100000}"/>
    <cellStyle name="注释 2 8 2 2 2 2 11" xfId="2597" xr:uid="{00000000-0005-0000-0000-0000A4100000}"/>
    <cellStyle name="注释 2 8 2 2 2 2 11 2" xfId="2598" xr:uid="{00000000-0005-0000-0000-0000A5100000}"/>
    <cellStyle name="注释 2 8 2 2 2 2 12" xfId="2599" xr:uid="{00000000-0005-0000-0000-0000A6100000}"/>
    <cellStyle name="注释 2 8 2 2 2 2 2" xfId="2600" xr:uid="{00000000-0005-0000-0000-0000A7100000}"/>
    <cellStyle name="注释 2 8 2 2 2 2 2 2" xfId="2601" xr:uid="{00000000-0005-0000-0000-0000A8100000}"/>
    <cellStyle name="注释 2 8 2 2 2 2 3" xfId="2602" xr:uid="{00000000-0005-0000-0000-0000A9100000}"/>
    <cellStyle name="注释 2 8 2 2 2 2 3 2" xfId="2603" xr:uid="{00000000-0005-0000-0000-0000AA100000}"/>
    <cellStyle name="注释 2 8 2 2 2 2 4" xfId="2604" xr:uid="{00000000-0005-0000-0000-0000AB100000}"/>
    <cellStyle name="注释 2 8 2 2 2 2 4 2" xfId="2605" xr:uid="{00000000-0005-0000-0000-0000AC100000}"/>
    <cellStyle name="注释 2 8 2 2 2 2 5" xfId="2606" xr:uid="{00000000-0005-0000-0000-0000AD100000}"/>
    <cellStyle name="注释 2 8 2 2 2 2 5 2" xfId="2607" xr:uid="{00000000-0005-0000-0000-0000AE100000}"/>
    <cellStyle name="注释 2 8 2 2 2 2 6" xfId="2608" xr:uid="{00000000-0005-0000-0000-0000AF100000}"/>
    <cellStyle name="注释 2 8 2 2 2 2 6 2" xfId="2609" xr:uid="{00000000-0005-0000-0000-0000B0100000}"/>
    <cellStyle name="注释 2 8 2 2 2 2 7" xfId="2610" xr:uid="{00000000-0005-0000-0000-0000B1100000}"/>
    <cellStyle name="注释 2 8 2 2 2 2 7 2" xfId="2611" xr:uid="{00000000-0005-0000-0000-0000B2100000}"/>
    <cellStyle name="注释 2 8 2 2 2 2 8" xfId="2612" xr:uid="{00000000-0005-0000-0000-0000B3100000}"/>
    <cellStyle name="注释 2 8 2 2 2 2 8 2" xfId="2613" xr:uid="{00000000-0005-0000-0000-0000B4100000}"/>
    <cellStyle name="注释 2 8 2 2 2 2 9" xfId="2614" xr:uid="{00000000-0005-0000-0000-0000B5100000}"/>
    <cellStyle name="注释 2 8 2 2 2 2 9 2" xfId="2615" xr:uid="{00000000-0005-0000-0000-0000B6100000}"/>
    <cellStyle name="注释 2 8 2 2 2 3" xfId="2616" xr:uid="{00000000-0005-0000-0000-0000B7100000}"/>
    <cellStyle name="注释 2 8 2 2 2 3 2" xfId="2617" xr:uid="{00000000-0005-0000-0000-0000B8100000}"/>
    <cellStyle name="注释 2 8 2 2 2 4" xfId="2618" xr:uid="{00000000-0005-0000-0000-0000B9100000}"/>
    <cellStyle name="注释 2 8 2 2 2 4 2" xfId="2619" xr:uid="{00000000-0005-0000-0000-0000BA100000}"/>
    <cellStyle name="注释 2 8 2 2 2 5" xfId="2620" xr:uid="{00000000-0005-0000-0000-0000BB100000}"/>
    <cellStyle name="注释 2 8 2 2 2 5 2" xfId="2621" xr:uid="{00000000-0005-0000-0000-0000BC100000}"/>
    <cellStyle name="注释 2 8 2 2 2 6" xfId="2622" xr:uid="{00000000-0005-0000-0000-0000BD100000}"/>
    <cellStyle name="注释 2 8 2 2 2 6 2" xfId="2623" xr:uid="{00000000-0005-0000-0000-0000BE100000}"/>
    <cellStyle name="注释 2 8 2 2 2 7" xfId="2624" xr:uid="{00000000-0005-0000-0000-0000BF100000}"/>
    <cellStyle name="注释 2 8 2 2 2 7 2" xfId="2625" xr:uid="{00000000-0005-0000-0000-0000C0100000}"/>
    <cellStyle name="注释 2 8 2 2 2 8" xfId="2626" xr:uid="{00000000-0005-0000-0000-0000C1100000}"/>
    <cellStyle name="注释 2 8 2 2 2 8 2" xfId="2627" xr:uid="{00000000-0005-0000-0000-0000C2100000}"/>
    <cellStyle name="注释 2 8 2 2 2 9" xfId="2628" xr:uid="{00000000-0005-0000-0000-0000C3100000}"/>
    <cellStyle name="注释 2 8 2 2 2 9 2" xfId="2629" xr:uid="{00000000-0005-0000-0000-0000C4100000}"/>
    <cellStyle name="注释 2 8 2 2 3" xfId="2630" xr:uid="{00000000-0005-0000-0000-0000C5100000}"/>
    <cellStyle name="注释 2 8 2 2 3 2" xfId="2631" xr:uid="{00000000-0005-0000-0000-0000C6100000}"/>
    <cellStyle name="注释 2 8 2 2 4" xfId="2632" xr:uid="{00000000-0005-0000-0000-0000C7100000}"/>
    <cellStyle name="注释 2 8 2 2 4 2" xfId="2633" xr:uid="{00000000-0005-0000-0000-0000C8100000}"/>
    <cellStyle name="注释 2 8 2 2 5" xfId="2634" xr:uid="{00000000-0005-0000-0000-0000C9100000}"/>
    <cellStyle name="注释 2 8 2 2 5 2" xfId="2635" xr:uid="{00000000-0005-0000-0000-0000CA100000}"/>
    <cellStyle name="注释 2 8 2 2 6" xfId="2636" xr:uid="{00000000-0005-0000-0000-0000CB100000}"/>
    <cellStyle name="注释 2 8 2 2 6 2" xfId="2637" xr:uid="{00000000-0005-0000-0000-0000CC100000}"/>
    <cellStyle name="注释 2 8 2 2 7" xfId="2638" xr:uid="{00000000-0005-0000-0000-0000CD100000}"/>
    <cellStyle name="注释 2 8 2 2 7 2" xfId="2639" xr:uid="{00000000-0005-0000-0000-0000CE100000}"/>
    <cellStyle name="注释 2 8 2 2 8" xfId="2640" xr:uid="{00000000-0005-0000-0000-0000CF100000}"/>
    <cellStyle name="注释 2 8 2 2 8 2" xfId="2641" xr:uid="{00000000-0005-0000-0000-0000D0100000}"/>
    <cellStyle name="注释 2 8 2 2 9" xfId="2642" xr:uid="{00000000-0005-0000-0000-0000D1100000}"/>
    <cellStyle name="注释 2 8 2 2 9 2" xfId="2643" xr:uid="{00000000-0005-0000-0000-0000D2100000}"/>
    <cellStyle name="注释 2 8 2 3" xfId="2644" xr:uid="{00000000-0005-0000-0000-0000D3100000}"/>
    <cellStyle name="注释 2 8 2 3 2" xfId="2645" xr:uid="{00000000-0005-0000-0000-0000D4100000}"/>
    <cellStyle name="注释 2 8 2 4" xfId="2646" xr:uid="{00000000-0005-0000-0000-0000D5100000}"/>
    <cellStyle name="注释 2 8 2 4 2" xfId="2647" xr:uid="{00000000-0005-0000-0000-0000D6100000}"/>
    <cellStyle name="注释 2 8 2 5" xfId="2648" xr:uid="{00000000-0005-0000-0000-0000D7100000}"/>
    <cellStyle name="注释 2 8 2 5 2" xfId="2649" xr:uid="{00000000-0005-0000-0000-0000D8100000}"/>
    <cellStyle name="注释 2 8 2 6" xfId="2650" xr:uid="{00000000-0005-0000-0000-0000D9100000}"/>
    <cellStyle name="注释 2 8 2 6 2" xfId="2651" xr:uid="{00000000-0005-0000-0000-0000DA100000}"/>
    <cellStyle name="注释 2 8 2 7" xfId="2652" xr:uid="{00000000-0005-0000-0000-0000DB100000}"/>
    <cellStyle name="注释 2 8 2 7 2" xfId="2653" xr:uid="{00000000-0005-0000-0000-0000DC100000}"/>
    <cellStyle name="注释 2 8 2 8" xfId="2654" xr:uid="{00000000-0005-0000-0000-0000DD100000}"/>
    <cellStyle name="注释 2 8 2 8 2" xfId="2655" xr:uid="{00000000-0005-0000-0000-0000DE100000}"/>
    <cellStyle name="注释 2 8 2 9" xfId="2656" xr:uid="{00000000-0005-0000-0000-0000DF100000}"/>
    <cellStyle name="注释 2 8 2 9 2" xfId="2657" xr:uid="{00000000-0005-0000-0000-0000E0100000}"/>
    <cellStyle name="注释 2 8 3" xfId="2658" xr:uid="{00000000-0005-0000-0000-0000E1100000}"/>
    <cellStyle name="注释 2 8 3 2" xfId="2659" xr:uid="{00000000-0005-0000-0000-0000E2100000}"/>
    <cellStyle name="注释 2 8 4" xfId="2660" xr:uid="{00000000-0005-0000-0000-0000E3100000}"/>
    <cellStyle name="注释 2 8 4 2" xfId="2661" xr:uid="{00000000-0005-0000-0000-0000E4100000}"/>
    <cellStyle name="注释 2 8 5" xfId="2662" xr:uid="{00000000-0005-0000-0000-0000E5100000}"/>
    <cellStyle name="注释 2 8 5 2" xfId="2663" xr:uid="{00000000-0005-0000-0000-0000E6100000}"/>
    <cellStyle name="注释 2 8 6" xfId="2664" xr:uid="{00000000-0005-0000-0000-0000E7100000}"/>
    <cellStyle name="注释 2 8 6 2" xfId="2665" xr:uid="{00000000-0005-0000-0000-0000E8100000}"/>
    <cellStyle name="注释 2 8 7" xfId="2666" xr:uid="{00000000-0005-0000-0000-0000E9100000}"/>
    <cellStyle name="注释 2 8 7 2" xfId="2667" xr:uid="{00000000-0005-0000-0000-0000EA100000}"/>
    <cellStyle name="注释 2 8 8" xfId="2668" xr:uid="{00000000-0005-0000-0000-0000EB100000}"/>
    <cellStyle name="注释 2 8 8 2" xfId="2669" xr:uid="{00000000-0005-0000-0000-0000EC100000}"/>
    <cellStyle name="注释 2 8 9" xfId="2670" xr:uid="{00000000-0005-0000-0000-0000ED100000}"/>
    <cellStyle name="注释 2 8 9 2" xfId="2671" xr:uid="{00000000-0005-0000-0000-0000EE100000}"/>
    <cellStyle name="注释 2 9" xfId="2672" xr:uid="{00000000-0005-0000-0000-0000EF100000}"/>
    <cellStyle name="注释 2 9 10" xfId="2673" xr:uid="{00000000-0005-0000-0000-0000F0100000}"/>
    <cellStyle name="注释 2 9 10 2" xfId="2674" xr:uid="{00000000-0005-0000-0000-0000F1100000}"/>
    <cellStyle name="注释 2 9 11" xfId="2675" xr:uid="{00000000-0005-0000-0000-0000F2100000}"/>
    <cellStyle name="注释 2 9 11 2" xfId="2676" xr:uid="{00000000-0005-0000-0000-0000F3100000}"/>
    <cellStyle name="注释 2 9 12" xfId="2677" xr:uid="{00000000-0005-0000-0000-0000F4100000}"/>
    <cellStyle name="注释 2 9 12 2" xfId="2678" xr:uid="{00000000-0005-0000-0000-0000F5100000}"/>
    <cellStyle name="注释 2 9 13" xfId="2679" xr:uid="{00000000-0005-0000-0000-0000F6100000}"/>
    <cellStyle name="注释 2 9 2" xfId="2680" xr:uid="{00000000-0005-0000-0000-0000F7100000}"/>
    <cellStyle name="注释 2 9 2 10" xfId="2681" xr:uid="{00000000-0005-0000-0000-0000F8100000}"/>
    <cellStyle name="注释 2 9 2 10 2" xfId="2682" xr:uid="{00000000-0005-0000-0000-0000F9100000}"/>
    <cellStyle name="注释 2 9 2 11" xfId="2683" xr:uid="{00000000-0005-0000-0000-0000FA100000}"/>
    <cellStyle name="注释 2 9 2 11 2" xfId="2684" xr:uid="{00000000-0005-0000-0000-0000FB100000}"/>
    <cellStyle name="注释 2 9 2 12" xfId="2685" xr:uid="{00000000-0005-0000-0000-0000FC100000}"/>
    <cellStyle name="注释 2 9 2 12 2" xfId="2686" xr:uid="{00000000-0005-0000-0000-0000FD100000}"/>
    <cellStyle name="注释 2 9 2 13" xfId="2687" xr:uid="{00000000-0005-0000-0000-0000FE100000}"/>
    <cellStyle name="注释 2 9 2 2" xfId="2688" xr:uid="{00000000-0005-0000-0000-0000FF100000}"/>
    <cellStyle name="注释 2 9 2 2 10" xfId="2689" xr:uid="{00000000-0005-0000-0000-000000110000}"/>
    <cellStyle name="注释 2 9 2 2 10 2" xfId="2690" xr:uid="{00000000-0005-0000-0000-000001110000}"/>
    <cellStyle name="注释 2 9 2 2 11" xfId="2691" xr:uid="{00000000-0005-0000-0000-000002110000}"/>
    <cellStyle name="注释 2 9 2 2 11 2" xfId="2692" xr:uid="{00000000-0005-0000-0000-000003110000}"/>
    <cellStyle name="注释 2 9 2 2 12" xfId="2693" xr:uid="{00000000-0005-0000-0000-000004110000}"/>
    <cellStyle name="注释 2 9 2 2 12 2" xfId="2694" xr:uid="{00000000-0005-0000-0000-000005110000}"/>
    <cellStyle name="注释 2 9 2 2 13" xfId="2695" xr:uid="{00000000-0005-0000-0000-000006110000}"/>
    <cellStyle name="注释 2 9 2 2 2" xfId="2696" xr:uid="{00000000-0005-0000-0000-000007110000}"/>
    <cellStyle name="注释 2 9 2 2 2 10" xfId="2697" xr:uid="{00000000-0005-0000-0000-000008110000}"/>
    <cellStyle name="注释 2 9 2 2 2 10 2" xfId="2698" xr:uid="{00000000-0005-0000-0000-000009110000}"/>
    <cellStyle name="注释 2 9 2 2 2 11" xfId="2699" xr:uid="{00000000-0005-0000-0000-00000A110000}"/>
    <cellStyle name="注释 2 9 2 2 2 11 2" xfId="2700" xr:uid="{00000000-0005-0000-0000-00000B110000}"/>
    <cellStyle name="注释 2 9 2 2 2 12" xfId="2701" xr:uid="{00000000-0005-0000-0000-00000C110000}"/>
    <cellStyle name="注释 2 9 2 2 2 12 2" xfId="2702" xr:uid="{00000000-0005-0000-0000-00000D110000}"/>
    <cellStyle name="注释 2 9 2 2 2 13" xfId="2703" xr:uid="{00000000-0005-0000-0000-00000E110000}"/>
    <cellStyle name="注释 2 9 2 2 2 2" xfId="2704" xr:uid="{00000000-0005-0000-0000-00000F110000}"/>
    <cellStyle name="注释 2 9 2 2 2 2 10" xfId="2705" xr:uid="{00000000-0005-0000-0000-000010110000}"/>
    <cellStyle name="注释 2 9 2 2 2 2 10 2" xfId="2706" xr:uid="{00000000-0005-0000-0000-000011110000}"/>
    <cellStyle name="注释 2 9 2 2 2 2 11" xfId="2707" xr:uid="{00000000-0005-0000-0000-000012110000}"/>
    <cellStyle name="注释 2 9 2 2 2 2 11 2" xfId="2708" xr:uid="{00000000-0005-0000-0000-000013110000}"/>
    <cellStyle name="注释 2 9 2 2 2 2 12" xfId="2709" xr:uid="{00000000-0005-0000-0000-000014110000}"/>
    <cellStyle name="注释 2 9 2 2 2 2 2" xfId="2710" xr:uid="{00000000-0005-0000-0000-000015110000}"/>
    <cellStyle name="注释 2 9 2 2 2 2 2 2" xfId="2711" xr:uid="{00000000-0005-0000-0000-000016110000}"/>
    <cellStyle name="注释 2 9 2 2 2 2 3" xfId="2712" xr:uid="{00000000-0005-0000-0000-000017110000}"/>
    <cellStyle name="注释 2 9 2 2 2 2 3 2" xfId="2713" xr:uid="{00000000-0005-0000-0000-000018110000}"/>
    <cellStyle name="注释 2 9 2 2 2 2 4" xfId="2714" xr:uid="{00000000-0005-0000-0000-000019110000}"/>
    <cellStyle name="注释 2 9 2 2 2 2 4 2" xfId="2715" xr:uid="{00000000-0005-0000-0000-00001A110000}"/>
    <cellStyle name="注释 2 9 2 2 2 2 5" xfId="2716" xr:uid="{00000000-0005-0000-0000-00001B110000}"/>
    <cellStyle name="注释 2 9 2 2 2 2 5 2" xfId="2717" xr:uid="{00000000-0005-0000-0000-00001C110000}"/>
    <cellStyle name="注释 2 9 2 2 2 2 6" xfId="2718" xr:uid="{00000000-0005-0000-0000-00001D110000}"/>
    <cellStyle name="注释 2 9 2 2 2 2 6 2" xfId="2719" xr:uid="{00000000-0005-0000-0000-00001E110000}"/>
    <cellStyle name="注释 2 9 2 2 2 2 7" xfId="2720" xr:uid="{00000000-0005-0000-0000-00001F110000}"/>
    <cellStyle name="注释 2 9 2 2 2 2 7 2" xfId="2721" xr:uid="{00000000-0005-0000-0000-000020110000}"/>
    <cellStyle name="注释 2 9 2 2 2 2 8" xfId="2722" xr:uid="{00000000-0005-0000-0000-000021110000}"/>
    <cellStyle name="注释 2 9 2 2 2 2 8 2" xfId="2723" xr:uid="{00000000-0005-0000-0000-000022110000}"/>
    <cellStyle name="注释 2 9 2 2 2 2 9" xfId="2724" xr:uid="{00000000-0005-0000-0000-000023110000}"/>
    <cellStyle name="注释 2 9 2 2 2 2 9 2" xfId="2725" xr:uid="{00000000-0005-0000-0000-000024110000}"/>
    <cellStyle name="注释 2 9 2 2 2 3" xfId="2726" xr:uid="{00000000-0005-0000-0000-000025110000}"/>
    <cellStyle name="注释 2 9 2 2 2 3 2" xfId="2727" xr:uid="{00000000-0005-0000-0000-000026110000}"/>
    <cellStyle name="注释 2 9 2 2 2 4" xfId="2728" xr:uid="{00000000-0005-0000-0000-000027110000}"/>
    <cellStyle name="注释 2 9 2 2 2 4 2" xfId="2729" xr:uid="{00000000-0005-0000-0000-000028110000}"/>
    <cellStyle name="注释 2 9 2 2 2 5" xfId="2730" xr:uid="{00000000-0005-0000-0000-000029110000}"/>
    <cellStyle name="注释 2 9 2 2 2 5 2" xfId="2731" xr:uid="{00000000-0005-0000-0000-00002A110000}"/>
    <cellStyle name="注释 2 9 2 2 2 6" xfId="2732" xr:uid="{00000000-0005-0000-0000-00002B110000}"/>
    <cellStyle name="注释 2 9 2 2 2 6 2" xfId="2733" xr:uid="{00000000-0005-0000-0000-00002C110000}"/>
    <cellStyle name="注释 2 9 2 2 2 7" xfId="2734" xr:uid="{00000000-0005-0000-0000-00002D110000}"/>
    <cellStyle name="注释 2 9 2 2 2 7 2" xfId="2735" xr:uid="{00000000-0005-0000-0000-00002E110000}"/>
    <cellStyle name="注释 2 9 2 2 2 8" xfId="2736" xr:uid="{00000000-0005-0000-0000-00002F110000}"/>
    <cellStyle name="注释 2 9 2 2 2 8 2" xfId="2737" xr:uid="{00000000-0005-0000-0000-000030110000}"/>
    <cellStyle name="注释 2 9 2 2 2 9" xfId="2738" xr:uid="{00000000-0005-0000-0000-000031110000}"/>
    <cellStyle name="注释 2 9 2 2 2 9 2" xfId="2739" xr:uid="{00000000-0005-0000-0000-000032110000}"/>
    <cellStyle name="注释 2 9 2 2 3" xfId="2740" xr:uid="{00000000-0005-0000-0000-000033110000}"/>
    <cellStyle name="注释 2 9 2 2 3 2" xfId="2741" xr:uid="{00000000-0005-0000-0000-000034110000}"/>
    <cellStyle name="注释 2 9 2 2 4" xfId="2742" xr:uid="{00000000-0005-0000-0000-000035110000}"/>
    <cellStyle name="注释 2 9 2 2 4 2" xfId="2743" xr:uid="{00000000-0005-0000-0000-000036110000}"/>
    <cellStyle name="注释 2 9 2 2 5" xfId="2744" xr:uid="{00000000-0005-0000-0000-000037110000}"/>
    <cellStyle name="注释 2 9 2 2 5 2" xfId="2745" xr:uid="{00000000-0005-0000-0000-000038110000}"/>
    <cellStyle name="注释 2 9 2 2 6" xfId="2746" xr:uid="{00000000-0005-0000-0000-000039110000}"/>
    <cellStyle name="注释 2 9 2 2 6 2" xfId="2747" xr:uid="{00000000-0005-0000-0000-00003A110000}"/>
    <cellStyle name="注释 2 9 2 2 7" xfId="2748" xr:uid="{00000000-0005-0000-0000-00003B110000}"/>
    <cellStyle name="注释 2 9 2 2 7 2" xfId="2749" xr:uid="{00000000-0005-0000-0000-00003C110000}"/>
    <cellStyle name="注释 2 9 2 2 8" xfId="2750" xr:uid="{00000000-0005-0000-0000-00003D110000}"/>
    <cellStyle name="注释 2 9 2 2 8 2" xfId="2751" xr:uid="{00000000-0005-0000-0000-00003E110000}"/>
    <cellStyle name="注释 2 9 2 2 9" xfId="2752" xr:uid="{00000000-0005-0000-0000-00003F110000}"/>
    <cellStyle name="注释 2 9 2 2 9 2" xfId="2753" xr:uid="{00000000-0005-0000-0000-000040110000}"/>
    <cellStyle name="注释 2 9 2 3" xfId="2754" xr:uid="{00000000-0005-0000-0000-000041110000}"/>
    <cellStyle name="注释 2 9 2 3 2" xfId="2755" xr:uid="{00000000-0005-0000-0000-000042110000}"/>
    <cellStyle name="注释 2 9 2 4" xfId="2756" xr:uid="{00000000-0005-0000-0000-000043110000}"/>
    <cellStyle name="注释 2 9 2 4 2" xfId="2757" xr:uid="{00000000-0005-0000-0000-000044110000}"/>
    <cellStyle name="注释 2 9 2 5" xfId="2758" xr:uid="{00000000-0005-0000-0000-000045110000}"/>
    <cellStyle name="注释 2 9 2 5 2" xfId="2759" xr:uid="{00000000-0005-0000-0000-000046110000}"/>
    <cellStyle name="注释 2 9 2 6" xfId="2760" xr:uid="{00000000-0005-0000-0000-000047110000}"/>
    <cellStyle name="注释 2 9 2 6 2" xfId="2761" xr:uid="{00000000-0005-0000-0000-000048110000}"/>
    <cellStyle name="注释 2 9 2 7" xfId="2762" xr:uid="{00000000-0005-0000-0000-000049110000}"/>
    <cellStyle name="注释 2 9 2 7 2" xfId="2763" xr:uid="{00000000-0005-0000-0000-00004A110000}"/>
    <cellStyle name="注释 2 9 2 8" xfId="2764" xr:uid="{00000000-0005-0000-0000-00004B110000}"/>
    <cellStyle name="注释 2 9 2 8 2" xfId="2765" xr:uid="{00000000-0005-0000-0000-00004C110000}"/>
    <cellStyle name="注释 2 9 2 9" xfId="2766" xr:uid="{00000000-0005-0000-0000-00004D110000}"/>
    <cellStyle name="注释 2 9 2 9 2" xfId="2767" xr:uid="{00000000-0005-0000-0000-00004E110000}"/>
    <cellStyle name="注释 2 9 3" xfId="2768" xr:uid="{00000000-0005-0000-0000-00004F110000}"/>
    <cellStyle name="注释 2 9 3 2" xfId="2769" xr:uid="{00000000-0005-0000-0000-000050110000}"/>
    <cellStyle name="注释 2 9 4" xfId="2770" xr:uid="{00000000-0005-0000-0000-000051110000}"/>
    <cellStyle name="注释 2 9 4 2" xfId="2771" xr:uid="{00000000-0005-0000-0000-000052110000}"/>
    <cellStyle name="注释 2 9 5" xfId="2772" xr:uid="{00000000-0005-0000-0000-000053110000}"/>
    <cellStyle name="注释 2 9 5 2" xfId="2773" xr:uid="{00000000-0005-0000-0000-000054110000}"/>
    <cellStyle name="注释 2 9 6" xfId="2774" xr:uid="{00000000-0005-0000-0000-000055110000}"/>
    <cellStyle name="注释 2 9 6 2" xfId="2775" xr:uid="{00000000-0005-0000-0000-000056110000}"/>
    <cellStyle name="注释 2 9 7" xfId="2776" xr:uid="{00000000-0005-0000-0000-000057110000}"/>
    <cellStyle name="注释 2 9 7 2" xfId="2777" xr:uid="{00000000-0005-0000-0000-000058110000}"/>
    <cellStyle name="注释 2 9 8" xfId="2778" xr:uid="{00000000-0005-0000-0000-000059110000}"/>
    <cellStyle name="注释 2 9 8 2" xfId="2779" xr:uid="{00000000-0005-0000-0000-00005A110000}"/>
    <cellStyle name="注释 2 9 9" xfId="2780" xr:uid="{00000000-0005-0000-0000-00005B110000}"/>
    <cellStyle name="注释 2 9 9 2" xfId="2781" xr:uid="{00000000-0005-0000-0000-00005C110000}"/>
    <cellStyle name="注释 3" xfId="2782" xr:uid="{00000000-0005-0000-0000-00005D110000}"/>
    <cellStyle name="注释 3 10" xfId="2783" xr:uid="{00000000-0005-0000-0000-00005E110000}"/>
    <cellStyle name="注释 3 10 2" xfId="2784" xr:uid="{00000000-0005-0000-0000-00005F110000}"/>
    <cellStyle name="注释 3 11" xfId="2785" xr:uid="{00000000-0005-0000-0000-000060110000}"/>
    <cellStyle name="注释 3 11 2" xfId="2786" xr:uid="{00000000-0005-0000-0000-000061110000}"/>
    <cellStyle name="注释 3 12" xfId="2787" xr:uid="{00000000-0005-0000-0000-000062110000}"/>
    <cellStyle name="注释 3 12 2" xfId="2788" xr:uid="{00000000-0005-0000-0000-000063110000}"/>
    <cellStyle name="注释 3 13" xfId="2789" xr:uid="{00000000-0005-0000-0000-000064110000}"/>
    <cellStyle name="注释 3 2" xfId="2790" xr:uid="{00000000-0005-0000-0000-000065110000}"/>
    <cellStyle name="注释 3 2 10" xfId="2791" xr:uid="{00000000-0005-0000-0000-000066110000}"/>
    <cellStyle name="注释 3 2 10 2" xfId="2792" xr:uid="{00000000-0005-0000-0000-000067110000}"/>
    <cellStyle name="注释 3 2 11" xfId="2793" xr:uid="{00000000-0005-0000-0000-000068110000}"/>
    <cellStyle name="注释 3 2 11 2" xfId="2794" xr:uid="{00000000-0005-0000-0000-000069110000}"/>
    <cellStyle name="注释 3 2 12" xfId="2795" xr:uid="{00000000-0005-0000-0000-00006A110000}"/>
    <cellStyle name="注释 3 2 12 2" xfId="2796" xr:uid="{00000000-0005-0000-0000-00006B110000}"/>
    <cellStyle name="注释 3 2 13" xfId="2797" xr:uid="{00000000-0005-0000-0000-00006C110000}"/>
    <cellStyle name="注释 3 2 2" xfId="2798" xr:uid="{00000000-0005-0000-0000-00006D110000}"/>
    <cellStyle name="注释 3 2 2 10" xfId="2799" xr:uid="{00000000-0005-0000-0000-00006E110000}"/>
    <cellStyle name="注释 3 2 2 10 2" xfId="2800" xr:uid="{00000000-0005-0000-0000-00006F110000}"/>
    <cellStyle name="注释 3 2 2 11" xfId="2801" xr:uid="{00000000-0005-0000-0000-000070110000}"/>
    <cellStyle name="注释 3 2 2 11 2" xfId="2802" xr:uid="{00000000-0005-0000-0000-000071110000}"/>
    <cellStyle name="注释 3 2 2 12" xfId="2803" xr:uid="{00000000-0005-0000-0000-000072110000}"/>
    <cellStyle name="注释 3 2 2 12 2" xfId="2804" xr:uid="{00000000-0005-0000-0000-000073110000}"/>
    <cellStyle name="注释 3 2 2 13" xfId="2805" xr:uid="{00000000-0005-0000-0000-000074110000}"/>
    <cellStyle name="注释 3 2 2 2" xfId="2806" xr:uid="{00000000-0005-0000-0000-000075110000}"/>
    <cellStyle name="注释 3 2 2 2 10" xfId="2807" xr:uid="{00000000-0005-0000-0000-000076110000}"/>
    <cellStyle name="注释 3 2 2 2 10 2" xfId="2808" xr:uid="{00000000-0005-0000-0000-000077110000}"/>
    <cellStyle name="注释 3 2 2 2 11" xfId="2809" xr:uid="{00000000-0005-0000-0000-000078110000}"/>
    <cellStyle name="注释 3 2 2 2 11 2" xfId="2810" xr:uid="{00000000-0005-0000-0000-000079110000}"/>
    <cellStyle name="注释 3 2 2 2 12" xfId="2811" xr:uid="{00000000-0005-0000-0000-00007A110000}"/>
    <cellStyle name="注释 3 2 2 2 12 2" xfId="2812" xr:uid="{00000000-0005-0000-0000-00007B110000}"/>
    <cellStyle name="注释 3 2 2 2 13" xfId="2813" xr:uid="{00000000-0005-0000-0000-00007C110000}"/>
    <cellStyle name="注释 3 2 2 2 2" xfId="2814" xr:uid="{00000000-0005-0000-0000-00007D110000}"/>
    <cellStyle name="注释 3 2 2 2 2 10" xfId="2815" xr:uid="{00000000-0005-0000-0000-00007E110000}"/>
    <cellStyle name="注释 3 2 2 2 2 10 2" xfId="2816" xr:uid="{00000000-0005-0000-0000-00007F110000}"/>
    <cellStyle name="注释 3 2 2 2 2 11" xfId="2817" xr:uid="{00000000-0005-0000-0000-000080110000}"/>
    <cellStyle name="注释 3 2 2 2 2 11 2" xfId="2818" xr:uid="{00000000-0005-0000-0000-000081110000}"/>
    <cellStyle name="注释 3 2 2 2 2 12" xfId="2819" xr:uid="{00000000-0005-0000-0000-000082110000}"/>
    <cellStyle name="注释 3 2 2 2 2 2" xfId="2820" xr:uid="{00000000-0005-0000-0000-000083110000}"/>
    <cellStyle name="注释 3 2 2 2 2 2 2" xfId="2821" xr:uid="{00000000-0005-0000-0000-000084110000}"/>
    <cellStyle name="注释 3 2 2 2 2 3" xfId="2822" xr:uid="{00000000-0005-0000-0000-000085110000}"/>
    <cellStyle name="注释 3 2 2 2 2 3 2" xfId="2823" xr:uid="{00000000-0005-0000-0000-000086110000}"/>
    <cellStyle name="注释 3 2 2 2 2 4" xfId="2824" xr:uid="{00000000-0005-0000-0000-000087110000}"/>
    <cellStyle name="注释 3 2 2 2 2 4 2" xfId="2825" xr:uid="{00000000-0005-0000-0000-000088110000}"/>
    <cellStyle name="注释 3 2 2 2 2 5" xfId="2826" xr:uid="{00000000-0005-0000-0000-000089110000}"/>
    <cellStyle name="注释 3 2 2 2 2 5 2" xfId="2827" xr:uid="{00000000-0005-0000-0000-00008A110000}"/>
    <cellStyle name="注释 3 2 2 2 2 6" xfId="2828" xr:uid="{00000000-0005-0000-0000-00008B110000}"/>
    <cellStyle name="注释 3 2 2 2 2 6 2" xfId="2829" xr:uid="{00000000-0005-0000-0000-00008C110000}"/>
    <cellStyle name="注释 3 2 2 2 2 7" xfId="2830" xr:uid="{00000000-0005-0000-0000-00008D110000}"/>
    <cellStyle name="注释 3 2 2 2 2 7 2" xfId="2831" xr:uid="{00000000-0005-0000-0000-00008E110000}"/>
    <cellStyle name="注释 3 2 2 2 2 8" xfId="2832" xr:uid="{00000000-0005-0000-0000-00008F110000}"/>
    <cellStyle name="注释 3 2 2 2 2 8 2" xfId="2833" xr:uid="{00000000-0005-0000-0000-000090110000}"/>
    <cellStyle name="注释 3 2 2 2 2 9" xfId="2834" xr:uid="{00000000-0005-0000-0000-000091110000}"/>
    <cellStyle name="注释 3 2 2 2 2 9 2" xfId="2835" xr:uid="{00000000-0005-0000-0000-000092110000}"/>
    <cellStyle name="注释 3 2 2 2 3" xfId="2836" xr:uid="{00000000-0005-0000-0000-000093110000}"/>
    <cellStyle name="注释 3 2 2 2 3 2" xfId="2837" xr:uid="{00000000-0005-0000-0000-000094110000}"/>
    <cellStyle name="注释 3 2 2 2 4" xfId="2838" xr:uid="{00000000-0005-0000-0000-000095110000}"/>
    <cellStyle name="注释 3 2 2 2 4 2" xfId="2839" xr:uid="{00000000-0005-0000-0000-000096110000}"/>
    <cellStyle name="注释 3 2 2 2 5" xfId="2840" xr:uid="{00000000-0005-0000-0000-000097110000}"/>
    <cellStyle name="注释 3 2 2 2 5 2" xfId="2841" xr:uid="{00000000-0005-0000-0000-000098110000}"/>
    <cellStyle name="注释 3 2 2 2 6" xfId="2842" xr:uid="{00000000-0005-0000-0000-000099110000}"/>
    <cellStyle name="注释 3 2 2 2 6 2" xfId="2843" xr:uid="{00000000-0005-0000-0000-00009A110000}"/>
    <cellStyle name="注释 3 2 2 2 7" xfId="2844" xr:uid="{00000000-0005-0000-0000-00009B110000}"/>
    <cellStyle name="注释 3 2 2 2 7 2" xfId="2845" xr:uid="{00000000-0005-0000-0000-00009C110000}"/>
    <cellStyle name="注释 3 2 2 2 8" xfId="2846" xr:uid="{00000000-0005-0000-0000-00009D110000}"/>
    <cellStyle name="注释 3 2 2 2 8 2" xfId="2847" xr:uid="{00000000-0005-0000-0000-00009E110000}"/>
    <cellStyle name="注释 3 2 2 2 9" xfId="2848" xr:uid="{00000000-0005-0000-0000-00009F110000}"/>
    <cellStyle name="注释 3 2 2 2 9 2" xfId="2849" xr:uid="{00000000-0005-0000-0000-0000A0110000}"/>
    <cellStyle name="注释 3 2 2 3" xfId="2850" xr:uid="{00000000-0005-0000-0000-0000A1110000}"/>
    <cellStyle name="注释 3 2 2 3 2" xfId="2851" xr:uid="{00000000-0005-0000-0000-0000A2110000}"/>
    <cellStyle name="注释 3 2 2 4" xfId="2852" xr:uid="{00000000-0005-0000-0000-0000A3110000}"/>
    <cellStyle name="注释 3 2 2 4 2" xfId="2853" xr:uid="{00000000-0005-0000-0000-0000A4110000}"/>
    <cellStyle name="注释 3 2 2 5" xfId="2854" xr:uid="{00000000-0005-0000-0000-0000A5110000}"/>
    <cellStyle name="注释 3 2 2 5 2" xfId="2855" xr:uid="{00000000-0005-0000-0000-0000A6110000}"/>
    <cellStyle name="注释 3 2 2 6" xfId="2856" xr:uid="{00000000-0005-0000-0000-0000A7110000}"/>
    <cellStyle name="注释 3 2 2 6 2" xfId="2857" xr:uid="{00000000-0005-0000-0000-0000A8110000}"/>
    <cellStyle name="注释 3 2 2 7" xfId="2858" xr:uid="{00000000-0005-0000-0000-0000A9110000}"/>
    <cellStyle name="注释 3 2 2 7 2" xfId="2859" xr:uid="{00000000-0005-0000-0000-0000AA110000}"/>
    <cellStyle name="注释 3 2 2 8" xfId="2860" xr:uid="{00000000-0005-0000-0000-0000AB110000}"/>
    <cellStyle name="注释 3 2 2 8 2" xfId="2861" xr:uid="{00000000-0005-0000-0000-0000AC110000}"/>
    <cellStyle name="注释 3 2 2 9" xfId="2862" xr:uid="{00000000-0005-0000-0000-0000AD110000}"/>
    <cellStyle name="注释 3 2 2 9 2" xfId="2863" xr:uid="{00000000-0005-0000-0000-0000AE110000}"/>
    <cellStyle name="注释 3 2 3" xfId="2864" xr:uid="{00000000-0005-0000-0000-0000AF110000}"/>
    <cellStyle name="注释 3 2 3 2" xfId="2865" xr:uid="{00000000-0005-0000-0000-0000B0110000}"/>
    <cellStyle name="注释 3 2 4" xfId="2866" xr:uid="{00000000-0005-0000-0000-0000B1110000}"/>
    <cellStyle name="注释 3 2 4 2" xfId="2867" xr:uid="{00000000-0005-0000-0000-0000B2110000}"/>
    <cellStyle name="注释 3 2 5" xfId="2868" xr:uid="{00000000-0005-0000-0000-0000B3110000}"/>
    <cellStyle name="注释 3 2 5 2" xfId="2869" xr:uid="{00000000-0005-0000-0000-0000B4110000}"/>
    <cellStyle name="注释 3 2 6" xfId="2870" xr:uid="{00000000-0005-0000-0000-0000B5110000}"/>
    <cellStyle name="注释 3 2 6 2" xfId="2871" xr:uid="{00000000-0005-0000-0000-0000B6110000}"/>
    <cellStyle name="注释 3 2 7" xfId="2872" xr:uid="{00000000-0005-0000-0000-0000B7110000}"/>
    <cellStyle name="注释 3 2 7 2" xfId="2873" xr:uid="{00000000-0005-0000-0000-0000B8110000}"/>
    <cellStyle name="注释 3 2 8" xfId="2874" xr:uid="{00000000-0005-0000-0000-0000B9110000}"/>
    <cellStyle name="注释 3 2 8 2" xfId="2875" xr:uid="{00000000-0005-0000-0000-0000BA110000}"/>
    <cellStyle name="注释 3 2 9" xfId="2876" xr:uid="{00000000-0005-0000-0000-0000BB110000}"/>
    <cellStyle name="注释 3 2 9 2" xfId="2877" xr:uid="{00000000-0005-0000-0000-0000BC110000}"/>
    <cellStyle name="注释 3 3" xfId="2878" xr:uid="{00000000-0005-0000-0000-0000BD110000}"/>
    <cellStyle name="注释 3 3 2" xfId="2879" xr:uid="{00000000-0005-0000-0000-0000BE110000}"/>
    <cellStyle name="注释 3 4" xfId="2880" xr:uid="{00000000-0005-0000-0000-0000BF110000}"/>
    <cellStyle name="注释 3 4 2" xfId="2881" xr:uid="{00000000-0005-0000-0000-0000C0110000}"/>
    <cellStyle name="注释 3 5" xfId="2882" xr:uid="{00000000-0005-0000-0000-0000C1110000}"/>
    <cellStyle name="注释 3 5 2" xfId="2883" xr:uid="{00000000-0005-0000-0000-0000C2110000}"/>
    <cellStyle name="注释 3 6" xfId="2884" xr:uid="{00000000-0005-0000-0000-0000C3110000}"/>
    <cellStyle name="注释 3 6 2" xfId="2885" xr:uid="{00000000-0005-0000-0000-0000C4110000}"/>
    <cellStyle name="注释 3 7" xfId="2886" xr:uid="{00000000-0005-0000-0000-0000C5110000}"/>
    <cellStyle name="注释 3 7 2" xfId="2887" xr:uid="{00000000-0005-0000-0000-0000C6110000}"/>
    <cellStyle name="注释 3 8" xfId="2888" xr:uid="{00000000-0005-0000-0000-0000C7110000}"/>
    <cellStyle name="注释 3 8 2" xfId="2889" xr:uid="{00000000-0005-0000-0000-0000C8110000}"/>
    <cellStyle name="注释 3 9" xfId="2890" xr:uid="{00000000-0005-0000-0000-0000C9110000}"/>
    <cellStyle name="注释 3 9 2" xfId="2891" xr:uid="{00000000-0005-0000-0000-0000CA110000}"/>
    <cellStyle name="注释 4" xfId="2892" xr:uid="{00000000-0005-0000-0000-0000CB110000}"/>
    <cellStyle name="注释 4 10" xfId="2893" xr:uid="{00000000-0005-0000-0000-0000CC110000}"/>
    <cellStyle name="注释 4 10 2" xfId="2894" xr:uid="{00000000-0005-0000-0000-0000CD110000}"/>
    <cellStyle name="注释 4 11" xfId="2895" xr:uid="{00000000-0005-0000-0000-0000CE110000}"/>
    <cellStyle name="注释 4 11 2" xfId="2896" xr:uid="{00000000-0005-0000-0000-0000CF110000}"/>
    <cellStyle name="注释 4 12" xfId="2897" xr:uid="{00000000-0005-0000-0000-0000D0110000}"/>
    <cellStyle name="注释 4 12 2" xfId="2898" xr:uid="{00000000-0005-0000-0000-0000D1110000}"/>
    <cellStyle name="注释 4 13" xfId="2899" xr:uid="{00000000-0005-0000-0000-0000D2110000}"/>
    <cellStyle name="注释 4 2" xfId="2900" xr:uid="{00000000-0005-0000-0000-0000D3110000}"/>
    <cellStyle name="注释 4 2 10" xfId="2901" xr:uid="{00000000-0005-0000-0000-0000D4110000}"/>
    <cellStyle name="注释 4 2 10 2" xfId="2902" xr:uid="{00000000-0005-0000-0000-0000D5110000}"/>
    <cellStyle name="注释 4 2 11" xfId="2903" xr:uid="{00000000-0005-0000-0000-0000D6110000}"/>
    <cellStyle name="注释 4 2 11 2" xfId="2904" xr:uid="{00000000-0005-0000-0000-0000D7110000}"/>
    <cellStyle name="注释 4 2 12" xfId="2905" xr:uid="{00000000-0005-0000-0000-0000D8110000}"/>
    <cellStyle name="注释 4 2 12 2" xfId="2906" xr:uid="{00000000-0005-0000-0000-0000D9110000}"/>
    <cellStyle name="注释 4 2 13" xfId="2907" xr:uid="{00000000-0005-0000-0000-0000DA110000}"/>
    <cellStyle name="注释 4 2 2" xfId="2908" xr:uid="{00000000-0005-0000-0000-0000DB110000}"/>
    <cellStyle name="注释 4 2 2 10" xfId="2909" xr:uid="{00000000-0005-0000-0000-0000DC110000}"/>
    <cellStyle name="注释 4 2 2 10 2" xfId="2910" xr:uid="{00000000-0005-0000-0000-0000DD110000}"/>
    <cellStyle name="注释 4 2 2 11" xfId="2911" xr:uid="{00000000-0005-0000-0000-0000DE110000}"/>
    <cellStyle name="注释 4 2 2 11 2" xfId="2912" xr:uid="{00000000-0005-0000-0000-0000DF110000}"/>
    <cellStyle name="注释 4 2 2 12" xfId="2913" xr:uid="{00000000-0005-0000-0000-0000E0110000}"/>
    <cellStyle name="注释 4 2 2 12 2" xfId="2914" xr:uid="{00000000-0005-0000-0000-0000E1110000}"/>
    <cellStyle name="注释 4 2 2 13" xfId="2915" xr:uid="{00000000-0005-0000-0000-0000E2110000}"/>
    <cellStyle name="注释 4 2 2 2" xfId="2916" xr:uid="{00000000-0005-0000-0000-0000E3110000}"/>
    <cellStyle name="注释 4 2 2 2 10" xfId="2917" xr:uid="{00000000-0005-0000-0000-0000E4110000}"/>
    <cellStyle name="注释 4 2 2 2 10 2" xfId="2918" xr:uid="{00000000-0005-0000-0000-0000E5110000}"/>
    <cellStyle name="注释 4 2 2 2 11" xfId="2919" xr:uid="{00000000-0005-0000-0000-0000E6110000}"/>
    <cellStyle name="注释 4 2 2 2 11 2" xfId="2920" xr:uid="{00000000-0005-0000-0000-0000E7110000}"/>
    <cellStyle name="注释 4 2 2 2 12" xfId="2921" xr:uid="{00000000-0005-0000-0000-0000E8110000}"/>
    <cellStyle name="注释 4 2 2 2 12 2" xfId="2922" xr:uid="{00000000-0005-0000-0000-0000E9110000}"/>
    <cellStyle name="注释 4 2 2 2 13" xfId="2923" xr:uid="{00000000-0005-0000-0000-0000EA110000}"/>
    <cellStyle name="注释 4 2 2 2 2" xfId="2924" xr:uid="{00000000-0005-0000-0000-0000EB110000}"/>
    <cellStyle name="注释 4 2 2 2 2 10" xfId="2925" xr:uid="{00000000-0005-0000-0000-0000EC110000}"/>
    <cellStyle name="注释 4 2 2 2 2 10 2" xfId="2926" xr:uid="{00000000-0005-0000-0000-0000ED110000}"/>
    <cellStyle name="注释 4 2 2 2 2 11" xfId="2927" xr:uid="{00000000-0005-0000-0000-0000EE110000}"/>
    <cellStyle name="注释 4 2 2 2 2 11 2" xfId="2928" xr:uid="{00000000-0005-0000-0000-0000EF110000}"/>
    <cellStyle name="注释 4 2 2 2 2 12" xfId="2929" xr:uid="{00000000-0005-0000-0000-0000F0110000}"/>
    <cellStyle name="注释 4 2 2 2 2 2" xfId="2930" xr:uid="{00000000-0005-0000-0000-0000F1110000}"/>
    <cellStyle name="注释 4 2 2 2 2 2 2" xfId="2931" xr:uid="{00000000-0005-0000-0000-0000F2110000}"/>
    <cellStyle name="注释 4 2 2 2 2 3" xfId="2932" xr:uid="{00000000-0005-0000-0000-0000F3110000}"/>
    <cellStyle name="注释 4 2 2 2 2 3 2" xfId="2933" xr:uid="{00000000-0005-0000-0000-0000F4110000}"/>
    <cellStyle name="注释 4 2 2 2 2 4" xfId="2934" xr:uid="{00000000-0005-0000-0000-0000F5110000}"/>
    <cellStyle name="注释 4 2 2 2 2 4 2" xfId="2935" xr:uid="{00000000-0005-0000-0000-0000F6110000}"/>
    <cellStyle name="注释 4 2 2 2 2 5" xfId="2936" xr:uid="{00000000-0005-0000-0000-0000F7110000}"/>
    <cellStyle name="注释 4 2 2 2 2 5 2" xfId="2937" xr:uid="{00000000-0005-0000-0000-0000F8110000}"/>
    <cellStyle name="注释 4 2 2 2 2 6" xfId="2938" xr:uid="{00000000-0005-0000-0000-0000F9110000}"/>
    <cellStyle name="注释 4 2 2 2 2 6 2" xfId="2939" xr:uid="{00000000-0005-0000-0000-0000FA110000}"/>
    <cellStyle name="注释 4 2 2 2 2 7" xfId="2940" xr:uid="{00000000-0005-0000-0000-0000FB110000}"/>
    <cellStyle name="注释 4 2 2 2 2 7 2" xfId="2941" xr:uid="{00000000-0005-0000-0000-0000FC110000}"/>
    <cellStyle name="注释 4 2 2 2 2 8" xfId="2942" xr:uid="{00000000-0005-0000-0000-0000FD110000}"/>
    <cellStyle name="注释 4 2 2 2 2 8 2" xfId="2943" xr:uid="{00000000-0005-0000-0000-0000FE110000}"/>
    <cellStyle name="注释 4 2 2 2 2 9" xfId="2944" xr:uid="{00000000-0005-0000-0000-0000FF110000}"/>
    <cellStyle name="注释 4 2 2 2 2 9 2" xfId="2945" xr:uid="{00000000-0005-0000-0000-000000120000}"/>
    <cellStyle name="注释 4 2 2 2 3" xfId="2946" xr:uid="{00000000-0005-0000-0000-000001120000}"/>
    <cellStyle name="注释 4 2 2 2 3 2" xfId="2947" xr:uid="{00000000-0005-0000-0000-000002120000}"/>
    <cellStyle name="注释 4 2 2 2 4" xfId="2948" xr:uid="{00000000-0005-0000-0000-000003120000}"/>
    <cellStyle name="注释 4 2 2 2 4 2" xfId="2949" xr:uid="{00000000-0005-0000-0000-000004120000}"/>
    <cellStyle name="注释 4 2 2 2 5" xfId="2950" xr:uid="{00000000-0005-0000-0000-000005120000}"/>
    <cellStyle name="注释 4 2 2 2 5 2" xfId="2951" xr:uid="{00000000-0005-0000-0000-000006120000}"/>
    <cellStyle name="注释 4 2 2 2 6" xfId="2952" xr:uid="{00000000-0005-0000-0000-000007120000}"/>
    <cellStyle name="注释 4 2 2 2 6 2" xfId="2953" xr:uid="{00000000-0005-0000-0000-000008120000}"/>
    <cellStyle name="注释 4 2 2 2 7" xfId="2954" xr:uid="{00000000-0005-0000-0000-000009120000}"/>
    <cellStyle name="注释 4 2 2 2 7 2" xfId="2955" xr:uid="{00000000-0005-0000-0000-00000A120000}"/>
    <cellStyle name="注释 4 2 2 2 8" xfId="2956" xr:uid="{00000000-0005-0000-0000-00000B120000}"/>
    <cellStyle name="注释 4 2 2 2 8 2" xfId="2957" xr:uid="{00000000-0005-0000-0000-00000C120000}"/>
    <cellStyle name="注释 4 2 2 2 9" xfId="2958" xr:uid="{00000000-0005-0000-0000-00000D120000}"/>
    <cellStyle name="注释 4 2 2 2 9 2" xfId="2959" xr:uid="{00000000-0005-0000-0000-00000E120000}"/>
    <cellStyle name="注释 4 2 2 3" xfId="2960" xr:uid="{00000000-0005-0000-0000-00000F120000}"/>
    <cellStyle name="注释 4 2 2 3 2" xfId="2961" xr:uid="{00000000-0005-0000-0000-000010120000}"/>
    <cellStyle name="注释 4 2 2 4" xfId="2962" xr:uid="{00000000-0005-0000-0000-000011120000}"/>
    <cellStyle name="注释 4 2 2 4 2" xfId="2963" xr:uid="{00000000-0005-0000-0000-000012120000}"/>
    <cellStyle name="注释 4 2 2 5" xfId="2964" xr:uid="{00000000-0005-0000-0000-000013120000}"/>
    <cellStyle name="注释 4 2 2 5 2" xfId="2965" xr:uid="{00000000-0005-0000-0000-000014120000}"/>
    <cellStyle name="注释 4 2 2 6" xfId="2966" xr:uid="{00000000-0005-0000-0000-000015120000}"/>
    <cellStyle name="注释 4 2 2 6 2" xfId="2967" xr:uid="{00000000-0005-0000-0000-000016120000}"/>
    <cellStyle name="注释 4 2 2 7" xfId="2968" xr:uid="{00000000-0005-0000-0000-000017120000}"/>
    <cellStyle name="注释 4 2 2 7 2" xfId="2969" xr:uid="{00000000-0005-0000-0000-000018120000}"/>
    <cellStyle name="注释 4 2 2 8" xfId="2970" xr:uid="{00000000-0005-0000-0000-000019120000}"/>
    <cellStyle name="注释 4 2 2 8 2" xfId="2971" xr:uid="{00000000-0005-0000-0000-00001A120000}"/>
    <cellStyle name="注释 4 2 2 9" xfId="2972" xr:uid="{00000000-0005-0000-0000-00001B120000}"/>
    <cellStyle name="注释 4 2 2 9 2" xfId="2973" xr:uid="{00000000-0005-0000-0000-00001C120000}"/>
    <cellStyle name="注释 4 2 3" xfId="2974" xr:uid="{00000000-0005-0000-0000-00001D120000}"/>
    <cellStyle name="注释 4 2 3 2" xfId="2975" xr:uid="{00000000-0005-0000-0000-00001E120000}"/>
    <cellStyle name="注释 4 2 4" xfId="2976" xr:uid="{00000000-0005-0000-0000-00001F120000}"/>
    <cellStyle name="注释 4 2 4 2" xfId="2977" xr:uid="{00000000-0005-0000-0000-000020120000}"/>
    <cellStyle name="注释 4 2 5" xfId="2978" xr:uid="{00000000-0005-0000-0000-000021120000}"/>
    <cellStyle name="注释 4 2 5 2" xfId="2979" xr:uid="{00000000-0005-0000-0000-000022120000}"/>
    <cellStyle name="注释 4 2 6" xfId="2980" xr:uid="{00000000-0005-0000-0000-000023120000}"/>
    <cellStyle name="注释 4 2 6 2" xfId="2981" xr:uid="{00000000-0005-0000-0000-000024120000}"/>
    <cellStyle name="注释 4 2 7" xfId="2982" xr:uid="{00000000-0005-0000-0000-000025120000}"/>
    <cellStyle name="注释 4 2 7 2" xfId="2983" xr:uid="{00000000-0005-0000-0000-000026120000}"/>
    <cellStyle name="注释 4 2 8" xfId="2984" xr:uid="{00000000-0005-0000-0000-000027120000}"/>
    <cellStyle name="注释 4 2 8 2" xfId="2985" xr:uid="{00000000-0005-0000-0000-000028120000}"/>
    <cellStyle name="注释 4 2 9" xfId="2986" xr:uid="{00000000-0005-0000-0000-000029120000}"/>
    <cellStyle name="注释 4 2 9 2" xfId="2987" xr:uid="{00000000-0005-0000-0000-00002A120000}"/>
    <cellStyle name="注释 4 3" xfId="2988" xr:uid="{00000000-0005-0000-0000-00002B120000}"/>
    <cellStyle name="注释 4 3 2" xfId="2989" xr:uid="{00000000-0005-0000-0000-00002C120000}"/>
    <cellStyle name="注释 4 4" xfId="2990" xr:uid="{00000000-0005-0000-0000-00002D120000}"/>
    <cellStyle name="注释 4 4 2" xfId="2991" xr:uid="{00000000-0005-0000-0000-00002E120000}"/>
    <cellStyle name="注释 4 5" xfId="2992" xr:uid="{00000000-0005-0000-0000-00002F120000}"/>
    <cellStyle name="注释 4 5 2" xfId="2993" xr:uid="{00000000-0005-0000-0000-000030120000}"/>
    <cellStyle name="注释 4 6" xfId="2994" xr:uid="{00000000-0005-0000-0000-000031120000}"/>
    <cellStyle name="注释 4 6 2" xfId="2995" xr:uid="{00000000-0005-0000-0000-000032120000}"/>
    <cellStyle name="注释 4 7" xfId="2996" xr:uid="{00000000-0005-0000-0000-000033120000}"/>
    <cellStyle name="注释 4 7 2" xfId="2997" xr:uid="{00000000-0005-0000-0000-000034120000}"/>
    <cellStyle name="注释 4 8" xfId="2998" xr:uid="{00000000-0005-0000-0000-000035120000}"/>
    <cellStyle name="注释 4 8 2" xfId="2999" xr:uid="{00000000-0005-0000-0000-000036120000}"/>
    <cellStyle name="注释 4 9" xfId="3000" xr:uid="{00000000-0005-0000-0000-000037120000}"/>
    <cellStyle name="注释 4 9 2" xfId="3001" xr:uid="{00000000-0005-0000-0000-000038120000}"/>
    <cellStyle name="注释 5" xfId="3002" xr:uid="{00000000-0005-0000-0000-000039120000}"/>
    <cellStyle name="注释 5 10" xfId="3003" xr:uid="{00000000-0005-0000-0000-00003A120000}"/>
    <cellStyle name="注释 5 10 2" xfId="3004" xr:uid="{00000000-0005-0000-0000-00003B120000}"/>
    <cellStyle name="注释 5 11" xfId="3005" xr:uid="{00000000-0005-0000-0000-00003C120000}"/>
    <cellStyle name="注释 5 11 2" xfId="3006" xr:uid="{00000000-0005-0000-0000-00003D120000}"/>
    <cellStyle name="注释 5 12" xfId="3007" xr:uid="{00000000-0005-0000-0000-00003E120000}"/>
    <cellStyle name="注释 5 12 2" xfId="3008" xr:uid="{00000000-0005-0000-0000-00003F120000}"/>
    <cellStyle name="注释 5 13" xfId="3009" xr:uid="{00000000-0005-0000-0000-000040120000}"/>
    <cellStyle name="注释 5 2" xfId="3010" xr:uid="{00000000-0005-0000-0000-000041120000}"/>
    <cellStyle name="注释 5 2 10" xfId="3011" xr:uid="{00000000-0005-0000-0000-000042120000}"/>
    <cellStyle name="注释 5 2 10 2" xfId="3012" xr:uid="{00000000-0005-0000-0000-000043120000}"/>
    <cellStyle name="注释 5 2 11" xfId="3013" xr:uid="{00000000-0005-0000-0000-000044120000}"/>
    <cellStyle name="注释 5 2 11 2" xfId="3014" xr:uid="{00000000-0005-0000-0000-000045120000}"/>
    <cellStyle name="注释 5 2 12" xfId="3015" xr:uid="{00000000-0005-0000-0000-000046120000}"/>
    <cellStyle name="注释 5 2 12 2" xfId="3016" xr:uid="{00000000-0005-0000-0000-000047120000}"/>
    <cellStyle name="注释 5 2 13" xfId="3017" xr:uid="{00000000-0005-0000-0000-000048120000}"/>
    <cellStyle name="注释 5 2 2" xfId="3018" xr:uid="{00000000-0005-0000-0000-000049120000}"/>
    <cellStyle name="注释 5 2 2 10" xfId="3019" xr:uid="{00000000-0005-0000-0000-00004A120000}"/>
    <cellStyle name="注释 5 2 2 10 2" xfId="3020" xr:uid="{00000000-0005-0000-0000-00004B120000}"/>
    <cellStyle name="注释 5 2 2 11" xfId="3021" xr:uid="{00000000-0005-0000-0000-00004C120000}"/>
    <cellStyle name="注释 5 2 2 11 2" xfId="3022" xr:uid="{00000000-0005-0000-0000-00004D120000}"/>
    <cellStyle name="注释 5 2 2 12" xfId="3023" xr:uid="{00000000-0005-0000-0000-00004E120000}"/>
    <cellStyle name="注释 5 2 2 12 2" xfId="3024" xr:uid="{00000000-0005-0000-0000-00004F120000}"/>
    <cellStyle name="注释 5 2 2 13" xfId="3025" xr:uid="{00000000-0005-0000-0000-000050120000}"/>
    <cellStyle name="注释 5 2 2 2" xfId="3026" xr:uid="{00000000-0005-0000-0000-000051120000}"/>
    <cellStyle name="注释 5 2 2 2 10" xfId="3027" xr:uid="{00000000-0005-0000-0000-000052120000}"/>
    <cellStyle name="注释 5 2 2 2 10 2" xfId="3028" xr:uid="{00000000-0005-0000-0000-000053120000}"/>
    <cellStyle name="注释 5 2 2 2 11" xfId="3029" xr:uid="{00000000-0005-0000-0000-000054120000}"/>
    <cellStyle name="注释 5 2 2 2 11 2" xfId="3030" xr:uid="{00000000-0005-0000-0000-000055120000}"/>
    <cellStyle name="注释 5 2 2 2 12" xfId="3031" xr:uid="{00000000-0005-0000-0000-000056120000}"/>
    <cellStyle name="注释 5 2 2 2 12 2" xfId="3032" xr:uid="{00000000-0005-0000-0000-000057120000}"/>
    <cellStyle name="注释 5 2 2 2 13" xfId="3033" xr:uid="{00000000-0005-0000-0000-000058120000}"/>
    <cellStyle name="注释 5 2 2 2 2" xfId="3034" xr:uid="{00000000-0005-0000-0000-000059120000}"/>
    <cellStyle name="注释 5 2 2 2 2 10" xfId="3035" xr:uid="{00000000-0005-0000-0000-00005A120000}"/>
    <cellStyle name="注释 5 2 2 2 2 10 2" xfId="3036" xr:uid="{00000000-0005-0000-0000-00005B120000}"/>
    <cellStyle name="注释 5 2 2 2 2 11" xfId="3037" xr:uid="{00000000-0005-0000-0000-00005C120000}"/>
    <cellStyle name="注释 5 2 2 2 2 11 2" xfId="3038" xr:uid="{00000000-0005-0000-0000-00005D120000}"/>
    <cellStyle name="注释 5 2 2 2 2 12" xfId="3039" xr:uid="{00000000-0005-0000-0000-00005E120000}"/>
    <cellStyle name="注释 5 2 2 2 2 2" xfId="3040" xr:uid="{00000000-0005-0000-0000-00005F120000}"/>
    <cellStyle name="注释 5 2 2 2 2 2 2" xfId="3041" xr:uid="{00000000-0005-0000-0000-000060120000}"/>
    <cellStyle name="注释 5 2 2 2 2 3" xfId="3042" xr:uid="{00000000-0005-0000-0000-000061120000}"/>
    <cellStyle name="注释 5 2 2 2 2 3 2" xfId="3043" xr:uid="{00000000-0005-0000-0000-000062120000}"/>
    <cellStyle name="注释 5 2 2 2 2 4" xfId="3044" xr:uid="{00000000-0005-0000-0000-000063120000}"/>
    <cellStyle name="注释 5 2 2 2 2 4 2" xfId="3045" xr:uid="{00000000-0005-0000-0000-000064120000}"/>
    <cellStyle name="注释 5 2 2 2 2 5" xfId="3046" xr:uid="{00000000-0005-0000-0000-000065120000}"/>
    <cellStyle name="注释 5 2 2 2 2 5 2" xfId="3047" xr:uid="{00000000-0005-0000-0000-000066120000}"/>
    <cellStyle name="注释 5 2 2 2 2 6" xfId="3048" xr:uid="{00000000-0005-0000-0000-000067120000}"/>
    <cellStyle name="注释 5 2 2 2 2 6 2" xfId="3049" xr:uid="{00000000-0005-0000-0000-000068120000}"/>
    <cellStyle name="注释 5 2 2 2 2 7" xfId="3050" xr:uid="{00000000-0005-0000-0000-000069120000}"/>
    <cellStyle name="注释 5 2 2 2 2 7 2" xfId="3051" xr:uid="{00000000-0005-0000-0000-00006A120000}"/>
    <cellStyle name="注释 5 2 2 2 2 8" xfId="3052" xr:uid="{00000000-0005-0000-0000-00006B120000}"/>
    <cellStyle name="注释 5 2 2 2 2 8 2" xfId="3053" xr:uid="{00000000-0005-0000-0000-00006C120000}"/>
    <cellStyle name="注释 5 2 2 2 2 9" xfId="3054" xr:uid="{00000000-0005-0000-0000-00006D120000}"/>
    <cellStyle name="注释 5 2 2 2 2 9 2" xfId="3055" xr:uid="{00000000-0005-0000-0000-00006E120000}"/>
    <cellStyle name="注释 5 2 2 2 3" xfId="3056" xr:uid="{00000000-0005-0000-0000-00006F120000}"/>
    <cellStyle name="注释 5 2 2 2 3 2" xfId="3057" xr:uid="{00000000-0005-0000-0000-000070120000}"/>
    <cellStyle name="注释 5 2 2 2 4" xfId="3058" xr:uid="{00000000-0005-0000-0000-000071120000}"/>
    <cellStyle name="注释 5 2 2 2 4 2" xfId="3059" xr:uid="{00000000-0005-0000-0000-000072120000}"/>
    <cellStyle name="注释 5 2 2 2 5" xfId="3060" xr:uid="{00000000-0005-0000-0000-000073120000}"/>
    <cellStyle name="注释 5 2 2 2 5 2" xfId="3061" xr:uid="{00000000-0005-0000-0000-000074120000}"/>
    <cellStyle name="注释 5 2 2 2 6" xfId="3062" xr:uid="{00000000-0005-0000-0000-000075120000}"/>
    <cellStyle name="注释 5 2 2 2 6 2" xfId="3063" xr:uid="{00000000-0005-0000-0000-000076120000}"/>
    <cellStyle name="注释 5 2 2 2 7" xfId="3064" xr:uid="{00000000-0005-0000-0000-000077120000}"/>
    <cellStyle name="注释 5 2 2 2 7 2" xfId="3065" xr:uid="{00000000-0005-0000-0000-000078120000}"/>
    <cellStyle name="注释 5 2 2 2 8" xfId="3066" xr:uid="{00000000-0005-0000-0000-000079120000}"/>
    <cellStyle name="注释 5 2 2 2 8 2" xfId="3067" xr:uid="{00000000-0005-0000-0000-00007A120000}"/>
    <cellStyle name="注释 5 2 2 2 9" xfId="3068" xr:uid="{00000000-0005-0000-0000-00007B120000}"/>
    <cellStyle name="注释 5 2 2 2 9 2" xfId="3069" xr:uid="{00000000-0005-0000-0000-00007C120000}"/>
    <cellStyle name="注释 5 2 2 3" xfId="3070" xr:uid="{00000000-0005-0000-0000-00007D120000}"/>
    <cellStyle name="注释 5 2 2 3 2" xfId="3071" xr:uid="{00000000-0005-0000-0000-00007E120000}"/>
    <cellStyle name="注释 5 2 2 4" xfId="3072" xr:uid="{00000000-0005-0000-0000-00007F120000}"/>
    <cellStyle name="注释 5 2 2 4 2" xfId="3073" xr:uid="{00000000-0005-0000-0000-000080120000}"/>
    <cellStyle name="注释 5 2 2 5" xfId="3074" xr:uid="{00000000-0005-0000-0000-000081120000}"/>
    <cellStyle name="注释 5 2 2 5 2" xfId="3075" xr:uid="{00000000-0005-0000-0000-000082120000}"/>
    <cellStyle name="注释 5 2 2 6" xfId="3076" xr:uid="{00000000-0005-0000-0000-000083120000}"/>
    <cellStyle name="注释 5 2 2 6 2" xfId="3077" xr:uid="{00000000-0005-0000-0000-000084120000}"/>
    <cellStyle name="注释 5 2 2 7" xfId="3078" xr:uid="{00000000-0005-0000-0000-000085120000}"/>
    <cellStyle name="注释 5 2 2 7 2" xfId="3079" xr:uid="{00000000-0005-0000-0000-000086120000}"/>
    <cellStyle name="注释 5 2 2 8" xfId="3080" xr:uid="{00000000-0005-0000-0000-000087120000}"/>
    <cellStyle name="注释 5 2 2 8 2" xfId="3081" xr:uid="{00000000-0005-0000-0000-000088120000}"/>
    <cellStyle name="注释 5 2 2 9" xfId="3082" xr:uid="{00000000-0005-0000-0000-000089120000}"/>
    <cellStyle name="注释 5 2 2 9 2" xfId="3083" xr:uid="{00000000-0005-0000-0000-00008A120000}"/>
    <cellStyle name="注释 5 2 3" xfId="3084" xr:uid="{00000000-0005-0000-0000-00008B120000}"/>
    <cellStyle name="注释 5 2 3 2" xfId="3085" xr:uid="{00000000-0005-0000-0000-00008C120000}"/>
    <cellStyle name="注释 5 2 4" xfId="3086" xr:uid="{00000000-0005-0000-0000-00008D120000}"/>
    <cellStyle name="注释 5 2 4 2" xfId="3087" xr:uid="{00000000-0005-0000-0000-00008E120000}"/>
    <cellStyle name="注释 5 2 5" xfId="3088" xr:uid="{00000000-0005-0000-0000-00008F120000}"/>
    <cellStyle name="注释 5 2 5 2" xfId="3089" xr:uid="{00000000-0005-0000-0000-000090120000}"/>
    <cellStyle name="注释 5 2 6" xfId="3090" xr:uid="{00000000-0005-0000-0000-000091120000}"/>
    <cellStyle name="注释 5 2 6 2" xfId="3091" xr:uid="{00000000-0005-0000-0000-000092120000}"/>
    <cellStyle name="注释 5 2 7" xfId="3092" xr:uid="{00000000-0005-0000-0000-000093120000}"/>
    <cellStyle name="注释 5 2 7 2" xfId="3093" xr:uid="{00000000-0005-0000-0000-000094120000}"/>
    <cellStyle name="注释 5 2 8" xfId="3094" xr:uid="{00000000-0005-0000-0000-000095120000}"/>
    <cellStyle name="注释 5 2 8 2" xfId="3095" xr:uid="{00000000-0005-0000-0000-000096120000}"/>
    <cellStyle name="注释 5 2 9" xfId="3096" xr:uid="{00000000-0005-0000-0000-000097120000}"/>
    <cellStyle name="注释 5 2 9 2" xfId="3097" xr:uid="{00000000-0005-0000-0000-000098120000}"/>
    <cellStyle name="注释 5 3" xfId="3098" xr:uid="{00000000-0005-0000-0000-000099120000}"/>
    <cellStyle name="注释 5 3 2" xfId="3099" xr:uid="{00000000-0005-0000-0000-00009A120000}"/>
    <cellStyle name="注释 5 4" xfId="3100" xr:uid="{00000000-0005-0000-0000-00009B120000}"/>
    <cellStyle name="注释 5 4 2" xfId="3101" xr:uid="{00000000-0005-0000-0000-00009C120000}"/>
    <cellStyle name="注释 5 5" xfId="3102" xr:uid="{00000000-0005-0000-0000-00009D120000}"/>
    <cellStyle name="注释 5 5 2" xfId="3103" xr:uid="{00000000-0005-0000-0000-00009E120000}"/>
    <cellStyle name="注释 5 6" xfId="3104" xr:uid="{00000000-0005-0000-0000-00009F120000}"/>
    <cellStyle name="注释 5 6 2" xfId="3105" xr:uid="{00000000-0005-0000-0000-0000A0120000}"/>
    <cellStyle name="注释 5 7" xfId="3106" xr:uid="{00000000-0005-0000-0000-0000A1120000}"/>
    <cellStyle name="注释 5 7 2" xfId="3107" xr:uid="{00000000-0005-0000-0000-0000A2120000}"/>
    <cellStyle name="注释 5 8" xfId="3108" xr:uid="{00000000-0005-0000-0000-0000A3120000}"/>
    <cellStyle name="注释 5 8 2" xfId="3109" xr:uid="{00000000-0005-0000-0000-0000A4120000}"/>
    <cellStyle name="注释 5 9" xfId="3110" xr:uid="{00000000-0005-0000-0000-0000A5120000}"/>
    <cellStyle name="注释 5 9 2" xfId="3111" xr:uid="{00000000-0005-0000-0000-0000A6120000}"/>
    <cellStyle name="注释 6" xfId="3112" xr:uid="{00000000-0005-0000-0000-0000A7120000}"/>
    <cellStyle name="注释 6 10" xfId="3113" xr:uid="{00000000-0005-0000-0000-0000A8120000}"/>
    <cellStyle name="注释 6 10 2" xfId="3114" xr:uid="{00000000-0005-0000-0000-0000A9120000}"/>
    <cellStyle name="注释 6 11" xfId="3115" xr:uid="{00000000-0005-0000-0000-0000AA120000}"/>
    <cellStyle name="注释 6 11 2" xfId="3116" xr:uid="{00000000-0005-0000-0000-0000AB120000}"/>
    <cellStyle name="注释 6 12" xfId="3117" xr:uid="{00000000-0005-0000-0000-0000AC120000}"/>
    <cellStyle name="注释 6 12 2" xfId="3118" xr:uid="{00000000-0005-0000-0000-0000AD120000}"/>
    <cellStyle name="注释 6 13" xfId="3119" xr:uid="{00000000-0005-0000-0000-0000AE120000}"/>
    <cellStyle name="注释 6 2" xfId="3120" xr:uid="{00000000-0005-0000-0000-0000AF120000}"/>
    <cellStyle name="注释 6 2 10" xfId="3121" xr:uid="{00000000-0005-0000-0000-0000B0120000}"/>
    <cellStyle name="注释 6 2 10 2" xfId="3122" xr:uid="{00000000-0005-0000-0000-0000B1120000}"/>
    <cellStyle name="注释 6 2 11" xfId="3123" xr:uid="{00000000-0005-0000-0000-0000B2120000}"/>
    <cellStyle name="注释 6 2 11 2" xfId="3124" xr:uid="{00000000-0005-0000-0000-0000B3120000}"/>
    <cellStyle name="注释 6 2 12" xfId="3125" xr:uid="{00000000-0005-0000-0000-0000B4120000}"/>
    <cellStyle name="注释 6 2 12 2" xfId="3126" xr:uid="{00000000-0005-0000-0000-0000B5120000}"/>
    <cellStyle name="注释 6 2 13" xfId="3127" xr:uid="{00000000-0005-0000-0000-0000B6120000}"/>
    <cellStyle name="注释 6 2 2" xfId="3128" xr:uid="{00000000-0005-0000-0000-0000B7120000}"/>
    <cellStyle name="注释 6 2 2 10" xfId="3129" xr:uid="{00000000-0005-0000-0000-0000B8120000}"/>
    <cellStyle name="注释 6 2 2 10 2" xfId="3130" xr:uid="{00000000-0005-0000-0000-0000B9120000}"/>
    <cellStyle name="注释 6 2 2 11" xfId="3131" xr:uid="{00000000-0005-0000-0000-0000BA120000}"/>
    <cellStyle name="注释 6 2 2 11 2" xfId="3132" xr:uid="{00000000-0005-0000-0000-0000BB120000}"/>
    <cellStyle name="注释 6 2 2 12" xfId="3133" xr:uid="{00000000-0005-0000-0000-0000BC120000}"/>
    <cellStyle name="注释 6 2 2 12 2" xfId="3134" xr:uid="{00000000-0005-0000-0000-0000BD120000}"/>
    <cellStyle name="注释 6 2 2 13" xfId="3135" xr:uid="{00000000-0005-0000-0000-0000BE120000}"/>
    <cellStyle name="注释 6 2 2 2" xfId="3136" xr:uid="{00000000-0005-0000-0000-0000BF120000}"/>
    <cellStyle name="注释 6 2 2 2 10" xfId="3137" xr:uid="{00000000-0005-0000-0000-0000C0120000}"/>
    <cellStyle name="注释 6 2 2 2 10 2" xfId="3138" xr:uid="{00000000-0005-0000-0000-0000C1120000}"/>
    <cellStyle name="注释 6 2 2 2 11" xfId="3139" xr:uid="{00000000-0005-0000-0000-0000C2120000}"/>
    <cellStyle name="注释 6 2 2 2 11 2" xfId="3140" xr:uid="{00000000-0005-0000-0000-0000C3120000}"/>
    <cellStyle name="注释 6 2 2 2 12" xfId="3141" xr:uid="{00000000-0005-0000-0000-0000C4120000}"/>
    <cellStyle name="注释 6 2 2 2 12 2" xfId="3142" xr:uid="{00000000-0005-0000-0000-0000C5120000}"/>
    <cellStyle name="注释 6 2 2 2 13" xfId="3143" xr:uid="{00000000-0005-0000-0000-0000C6120000}"/>
    <cellStyle name="注释 6 2 2 2 2" xfId="3144" xr:uid="{00000000-0005-0000-0000-0000C7120000}"/>
    <cellStyle name="注释 6 2 2 2 2 10" xfId="3145" xr:uid="{00000000-0005-0000-0000-0000C8120000}"/>
    <cellStyle name="注释 6 2 2 2 2 10 2" xfId="3146" xr:uid="{00000000-0005-0000-0000-0000C9120000}"/>
    <cellStyle name="注释 6 2 2 2 2 11" xfId="3147" xr:uid="{00000000-0005-0000-0000-0000CA120000}"/>
    <cellStyle name="注释 6 2 2 2 2 11 2" xfId="3148" xr:uid="{00000000-0005-0000-0000-0000CB120000}"/>
    <cellStyle name="注释 6 2 2 2 2 12" xfId="3149" xr:uid="{00000000-0005-0000-0000-0000CC120000}"/>
    <cellStyle name="注释 6 2 2 2 2 2" xfId="3150" xr:uid="{00000000-0005-0000-0000-0000CD120000}"/>
    <cellStyle name="注释 6 2 2 2 2 2 2" xfId="3151" xr:uid="{00000000-0005-0000-0000-0000CE120000}"/>
    <cellStyle name="注释 6 2 2 2 2 3" xfId="3152" xr:uid="{00000000-0005-0000-0000-0000CF120000}"/>
    <cellStyle name="注释 6 2 2 2 2 3 2" xfId="3153" xr:uid="{00000000-0005-0000-0000-0000D0120000}"/>
    <cellStyle name="注释 6 2 2 2 2 4" xfId="3154" xr:uid="{00000000-0005-0000-0000-0000D1120000}"/>
    <cellStyle name="注释 6 2 2 2 2 4 2" xfId="3155" xr:uid="{00000000-0005-0000-0000-0000D2120000}"/>
    <cellStyle name="注释 6 2 2 2 2 5" xfId="3156" xr:uid="{00000000-0005-0000-0000-0000D3120000}"/>
    <cellStyle name="注释 6 2 2 2 2 5 2" xfId="3157" xr:uid="{00000000-0005-0000-0000-0000D4120000}"/>
    <cellStyle name="注释 6 2 2 2 2 6" xfId="3158" xr:uid="{00000000-0005-0000-0000-0000D5120000}"/>
    <cellStyle name="注释 6 2 2 2 2 6 2" xfId="3159" xr:uid="{00000000-0005-0000-0000-0000D6120000}"/>
    <cellStyle name="注释 6 2 2 2 2 7" xfId="3160" xr:uid="{00000000-0005-0000-0000-0000D7120000}"/>
    <cellStyle name="注释 6 2 2 2 2 7 2" xfId="3161" xr:uid="{00000000-0005-0000-0000-0000D8120000}"/>
    <cellStyle name="注释 6 2 2 2 2 8" xfId="3162" xr:uid="{00000000-0005-0000-0000-0000D9120000}"/>
    <cellStyle name="注释 6 2 2 2 2 8 2" xfId="3163" xr:uid="{00000000-0005-0000-0000-0000DA120000}"/>
    <cellStyle name="注释 6 2 2 2 2 9" xfId="3164" xr:uid="{00000000-0005-0000-0000-0000DB120000}"/>
    <cellStyle name="注释 6 2 2 2 2 9 2" xfId="3165" xr:uid="{00000000-0005-0000-0000-0000DC120000}"/>
    <cellStyle name="注释 6 2 2 2 3" xfId="3166" xr:uid="{00000000-0005-0000-0000-0000DD120000}"/>
    <cellStyle name="注释 6 2 2 2 3 2" xfId="3167" xr:uid="{00000000-0005-0000-0000-0000DE120000}"/>
    <cellStyle name="注释 6 2 2 2 4" xfId="3168" xr:uid="{00000000-0005-0000-0000-0000DF120000}"/>
    <cellStyle name="注释 6 2 2 2 4 2" xfId="3169" xr:uid="{00000000-0005-0000-0000-0000E0120000}"/>
    <cellStyle name="注释 6 2 2 2 5" xfId="3170" xr:uid="{00000000-0005-0000-0000-0000E1120000}"/>
    <cellStyle name="注释 6 2 2 2 5 2" xfId="3171" xr:uid="{00000000-0005-0000-0000-0000E2120000}"/>
    <cellStyle name="注释 6 2 2 2 6" xfId="3172" xr:uid="{00000000-0005-0000-0000-0000E3120000}"/>
    <cellStyle name="注释 6 2 2 2 6 2" xfId="3173" xr:uid="{00000000-0005-0000-0000-0000E4120000}"/>
    <cellStyle name="注释 6 2 2 2 7" xfId="3174" xr:uid="{00000000-0005-0000-0000-0000E5120000}"/>
    <cellStyle name="注释 6 2 2 2 7 2" xfId="3175" xr:uid="{00000000-0005-0000-0000-0000E6120000}"/>
    <cellStyle name="注释 6 2 2 2 8" xfId="3176" xr:uid="{00000000-0005-0000-0000-0000E7120000}"/>
    <cellStyle name="注释 6 2 2 2 8 2" xfId="3177" xr:uid="{00000000-0005-0000-0000-0000E8120000}"/>
    <cellStyle name="注释 6 2 2 2 9" xfId="3178" xr:uid="{00000000-0005-0000-0000-0000E9120000}"/>
    <cellStyle name="注释 6 2 2 2 9 2" xfId="3179" xr:uid="{00000000-0005-0000-0000-0000EA120000}"/>
    <cellStyle name="注释 6 2 2 3" xfId="3180" xr:uid="{00000000-0005-0000-0000-0000EB120000}"/>
    <cellStyle name="注释 6 2 2 3 2" xfId="3181" xr:uid="{00000000-0005-0000-0000-0000EC120000}"/>
    <cellStyle name="注释 6 2 2 4" xfId="3182" xr:uid="{00000000-0005-0000-0000-0000ED120000}"/>
    <cellStyle name="注释 6 2 2 4 2" xfId="3183" xr:uid="{00000000-0005-0000-0000-0000EE120000}"/>
    <cellStyle name="注释 6 2 2 5" xfId="3184" xr:uid="{00000000-0005-0000-0000-0000EF120000}"/>
    <cellStyle name="注释 6 2 2 5 2" xfId="3185" xr:uid="{00000000-0005-0000-0000-0000F0120000}"/>
    <cellStyle name="注释 6 2 2 6" xfId="3186" xr:uid="{00000000-0005-0000-0000-0000F1120000}"/>
    <cellStyle name="注释 6 2 2 6 2" xfId="3187" xr:uid="{00000000-0005-0000-0000-0000F2120000}"/>
    <cellStyle name="注释 6 2 2 7" xfId="3188" xr:uid="{00000000-0005-0000-0000-0000F3120000}"/>
    <cellStyle name="注释 6 2 2 7 2" xfId="3189" xr:uid="{00000000-0005-0000-0000-0000F4120000}"/>
    <cellStyle name="注释 6 2 2 8" xfId="3190" xr:uid="{00000000-0005-0000-0000-0000F5120000}"/>
    <cellStyle name="注释 6 2 2 8 2" xfId="3191" xr:uid="{00000000-0005-0000-0000-0000F6120000}"/>
    <cellStyle name="注释 6 2 2 9" xfId="3192" xr:uid="{00000000-0005-0000-0000-0000F7120000}"/>
    <cellStyle name="注释 6 2 2 9 2" xfId="3193" xr:uid="{00000000-0005-0000-0000-0000F8120000}"/>
    <cellStyle name="注释 6 2 3" xfId="3194" xr:uid="{00000000-0005-0000-0000-0000F9120000}"/>
    <cellStyle name="注释 6 2 3 2" xfId="3195" xr:uid="{00000000-0005-0000-0000-0000FA120000}"/>
    <cellStyle name="注释 6 2 4" xfId="3196" xr:uid="{00000000-0005-0000-0000-0000FB120000}"/>
    <cellStyle name="注释 6 2 4 2" xfId="3197" xr:uid="{00000000-0005-0000-0000-0000FC120000}"/>
    <cellStyle name="注释 6 2 5" xfId="3198" xr:uid="{00000000-0005-0000-0000-0000FD120000}"/>
    <cellStyle name="注释 6 2 5 2" xfId="3199" xr:uid="{00000000-0005-0000-0000-0000FE120000}"/>
    <cellStyle name="注释 6 2 6" xfId="3200" xr:uid="{00000000-0005-0000-0000-0000FF120000}"/>
    <cellStyle name="注释 6 2 6 2" xfId="3201" xr:uid="{00000000-0005-0000-0000-000000130000}"/>
    <cellStyle name="注释 6 2 7" xfId="3202" xr:uid="{00000000-0005-0000-0000-000001130000}"/>
    <cellStyle name="注释 6 2 7 2" xfId="3203" xr:uid="{00000000-0005-0000-0000-000002130000}"/>
    <cellStyle name="注释 6 2 8" xfId="3204" xr:uid="{00000000-0005-0000-0000-000003130000}"/>
    <cellStyle name="注释 6 2 8 2" xfId="3205" xr:uid="{00000000-0005-0000-0000-000004130000}"/>
    <cellStyle name="注释 6 2 9" xfId="3206" xr:uid="{00000000-0005-0000-0000-000005130000}"/>
    <cellStyle name="注释 6 2 9 2" xfId="3207" xr:uid="{00000000-0005-0000-0000-000006130000}"/>
    <cellStyle name="注释 6 3" xfId="3208" xr:uid="{00000000-0005-0000-0000-000007130000}"/>
    <cellStyle name="注释 6 3 2" xfId="3209" xr:uid="{00000000-0005-0000-0000-000008130000}"/>
    <cellStyle name="注释 6 4" xfId="3210" xr:uid="{00000000-0005-0000-0000-000009130000}"/>
    <cellStyle name="注释 6 4 2" xfId="3211" xr:uid="{00000000-0005-0000-0000-00000A130000}"/>
    <cellStyle name="注释 6 5" xfId="3212" xr:uid="{00000000-0005-0000-0000-00000B130000}"/>
    <cellStyle name="注释 6 5 2" xfId="3213" xr:uid="{00000000-0005-0000-0000-00000C130000}"/>
    <cellStyle name="注释 6 6" xfId="3214" xr:uid="{00000000-0005-0000-0000-00000D130000}"/>
    <cellStyle name="注释 6 6 2" xfId="3215" xr:uid="{00000000-0005-0000-0000-00000E130000}"/>
    <cellStyle name="注释 6 7" xfId="3216" xr:uid="{00000000-0005-0000-0000-00000F130000}"/>
    <cellStyle name="注释 6 7 2" xfId="3217" xr:uid="{00000000-0005-0000-0000-000010130000}"/>
    <cellStyle name="注释 6 8" xfId="3218" xr:uid="{00000000-0005-0000-0000-000011130000}"/>
    <cellStyle name="注释 6 8 2" xfId="3219" xr:uid="{00000000-0005-0000-0000-000012130000}"/>
    <cellStyle name="注释 6 9" xfId="3220" xr:uid="{00000000-0005-0000-0000-000013130000}"/>
    <cellStyle name="注释 6 9 2" xfId="3221" xr:uid="{00000000-0005-0000-0000-000014130000}"/>
    <cellStyle name="注释 7" xfId="3222" xr:uid="{00000000-0005-0000-0000-000015130000}"/>
    <cellStyle name="注释 7 10" xfId="3223" xr:uid="{00000000-0005-0000-0000-000016130000}"/>
    <cellStyle name="注释 7 10 2" xfId="3224" xr:uid="{00000000-0005-0000-0000-000017130000}"/>
    <cellStyle name="注释 7 11" xfId="3225" xr:uid="{00000000-0005-0000-0000-000018130000}"/>
    <cellStyle name="注释 7 11 2" xfId="3226" xr:uid="{00000000-0005-0000-0000-000019130000}"/>
    <cellStyle name="注释 7 12" xfId="3227" xr:uid="{00000000-0005-0000-0000-00001A130000}"/>
    <cellStyle name="注释 7 12 2" xfId="3228" xr:uid="{00000000-0005-0000-0000-00001B130000}"/>
    <cellStyle name="注释 7 13" xfId="3229" xr:uid="{00000000-0005-0000-0000-00001C130000}"/>
    <cellStyle name="注释 7 2" xfId="3230" xr:uid="{00000000-0005-0000-0000-00001D130000}"/>
    <cellStyle name="注释 7 2 10" xfId="3231" xr:uid="{00000000-0005-0000-0000-00001E130000}"/>
    <cellStyle name="注释 7 2 10 2" xfId="3232" xr:uid="{00000000-0005-0000-0000-00001F130000}"/>
    <cellStyle name="注释 7 2 11" xfId="3233" xr:uid="{00000000-0005-0000-0000-000020130000}"/>
    <cellStyle name="注释 7 2 11 2" xfId="3234" xr:uid="{00000000-0005-0000-0000-000021130000}"/>
    <cellStyle name="注释 7 2 12" xfId="3235" xr:uid="{00000000-0005-0000-0000-000022130000}"/>
    <cellStyle name="注释 7 2 12 2" xfId="3236" xr:uid="{00000000-0005-0000-0000-000023130000}"/>
    <cellStyle name="注释 7 2 13" xfId="3237" xr:uid="{00000000-0005-0000-0000-000024130000}"/>
    <cellStyle name="注释 7 2 2" xfId="3238" xr:uid="{00000000-0005-0000-0000-000025130000}"/>
    <cellStyle name="注释 7 2 2 10" xfId="3239" xr:uid="{00000000-0005-0000-0000-000026130000}"/>
    <cellStyle name="注释 7 2 2 10 2" xfId="3240" xr:uid="{00000000-0005-0000-0000-000027130000}"/>
    <cellStyle name="注释 7 2 2 11" xfId="3241" xr:uid="{00000000-0005-0000-0000-000028130000}"/>
    <cellStyle name="注释 7 2 2 11 2" xfId="3242" xr:uid="{00000000-0005-0000-0000-000029130000}"/>
    <cellStyle name="注释 7 2 2 12" xfId="3243" xr:uid="{00000000-0005-0000-0000-00002A130000}"/>
    <cellStyle name="注释 7 2 2 12 2" xfId="3244" xr:uid="{00000000-0005-0000-0000-00002B130000}"/>
    <cellStyle name="注释 7 2 2 13" xfId="3245" xr:uid="{00000000-0005-0000-0000-00002C130000}"/>
    <cellStyle name="注释 7 2 2 2" xfId="3246" xr:uid="{00000000-0005-0000-0000-00002D130000}"/>
    <cellStyle name="注释 7 2 2 2 10" xfId="3247" xr:uid="{00000000-0005-0000-0000-00002E130000}"/>
    <cellStyle name="注释 7 2 2 2 10 2" xfId="3248" xr:uid="{00000000-0005-0000-0000-00002F130000}"/>
    <cellStyle name="注释 7 2 2 2 11" xfId="3249" xr:uid="{00000000-0005-0000-0000-000030130000}"/>
    <cellStyle name="注释 7 2 2 2 11 2" xfId="3250" xr:uid="{00000000-0005-0000-0000-000031130000}"/>
    <cellStyle name="注释 7 2 2 2 12" xfId="3251" xr:uid="{00000000-0005-0000-0000-000032130000}"/>
    <cellStyle name="注释 7 2 2 2 12 2" xfId="3252" xr:uid="{00000000-0005-0000-0000-000033130000}"/>
    <cellStyle name="注释 7 2 2 2 13" xfId="3253" xr:uid="{00000000-0005-0000-0000-000034130000}"/>
    <cellStyle name="注释 7 2 2 2 2" xfId="3254" xr:uid="{00000000-0005-0000-0000-000035130000}"/>
    <cellStyle name="注释 7 2 2 2 2 10" xfId="3255" xr:uid="{00000000-0005-0000-0000-000036130000}"/>
    <cellStyle name="注释 7 2 2 2 2 10 2" xfId="3256" xr:uid="{00000000-0005-0000-0000-000037130000}"/>
    <cellStyle name="注释 7 2 2 2 2 11" xfId="3257" xr:uid="{00000000-0005-0000-0000-000038130000}"/>
    <cellStyle name="注释 7 2 2 2 2 11 2" xfId="3258" xr:uid="{00000000-0005-0000-0000-000039130000}"/>
    <cellStyle name="注释 7 2 2 2 2 12" xfId="3259" xr:uid="{00000000-0005-0000-0000-00003A130000}"/>
    <cellStyle name="注释 7 2 2 2 2 2" xfId="3260" xr:uid="{00000000-0005-0000-0000-00003B130000}"/>
    <cellStyle name="注释 7 2 2 2 2 2 2" xfId="3261" xr:uid="{00000000-0005-0000-0000-00003C130000}"/>
    <cellStyle name="注释 7 2 2 2 2 3" xfId="3262" xr:uid="{00000000-0005-0000-0000-00003D130000}"/>
    <cellStyle name="注释 7 2 2 2 2 3 2" xfId="3263" xr:uid="{00000000-0005-0000-0000-00003E130000}"/>
    <cellStyle name="注释 7 2 2 2 2 4" xfId="3264" xr:uid="{00000000-0005-0000-0000-00003F130000}"/>
    <cellStyle name="注释 7 2 2 2 2 4 2" xfId="3265" xr:uid="{00000000-0005-0000-0000-000040130000}"/>
    <cellStyle name="注释 7 2 2 2 2 5" xfId="3266" xr:uid="{00000000-0005-0000-0000-000041130000}"/>
    <cellStyle name="注释 7 2 2 2 2 5 2" xfId="3267" xr:uid="{00000000-0005-0000-0000-000042130000}"/>
    <cellStyle name="注释 7 2 2 2 2 6" xfId="3268" xr:uid="{00000000-0005-0000-0000-000043130000}"/>
    <cellStyle name="注释 7 2 2 2 2 6 2" xfId="3269" xr:uid="{00000000-0005-0000-0000-000044130000}"/>
    <cellStyle name="注释 7 2 2 2 2 7" xfId="3270" xr:uid="{00000000-0005-0000-0000-000045130000}"/>
    <cellStyle name="注释 7 2 2 2 2 7 2" xfId="3271" xr:uid="{00000000-0005-0000-0000-000046130000}"/>
    <cellStyle name="注释 7 2 2 2 2 8" xfId="3272" xr:uid="{00000000-0005-0000-0000-000047130000}"/>
    <cellStyle name="注释 7 2 2 2 2 8 2" xfId="3273" xr:uid="{00000000-0005-0000-0000-000048130000}"/>
    <cellStyle name="注释 7 2 2 2 2 9" xfId="3274" xr:uid="{00000000-0005-0000-0000-000049130000}"/>
    <cellStyle name="注释 7 2 2 2 2 9 2" xfId="3275" xr:uid="{00000000-0005-0000-0000-00004A130000}"/>
    <cellStyle name="注释 7 2 2 2 3" xfId="3276" xr:uid="{00000000-0005-0000-0000-00004B130000}"/>
    <cellStyle name="注释 7 2 2 2 3 2" xfId="3277" xr:uid="{00000000-0005-0000-0000-00004C130000}"/>
    <cellStyle name="注释 7 2 2 2 4" xfId="3278" xr:uid="{00000000-0005-0000-0000-00004D130000}"/>
    <cellStyle name="注释 7 2 2 2 4 2" xfId="3279" xr:uid="{00000000-0005-0000-0000-00004E130000}"/>
    <cellStyle name="注释 7 2 2 2 5" xfId="3280" xr:uid="{00000000-0005-0000-0000-00004F130000}"/>
    <cellStyle name="注释 7 2 2 2 5 2" xfId="3281" xr:uid="{00000000-0005-0000-0000-000050130000}"/>
    <cellStyle name="注释 7 2 2 2 6" xfId="3282" xr:uid="{00000000-0005-0000-0000-000051130000}"/>
    <cellStyle name="注释 7 2 2 2 6 2" xfId="3283" xr:uid="{00000000-0005-0000-0000-000052130000}"/>
    <cellStyle name="注释 7 2 2 2 7" xfId="3284" xr:uid="{00000000-0005-0000-0000-000053130000}"/>
    <cellStyle name="注释 7 2 2 2 7 2" xfId="3285" xr:uid="{00000000-0005-0000-0000-000054130000}"/>
    <cellStyle name="注释 7 2 2 2 8" xfId="3286" xr:uid="{00000000-0005-0000-0000-000055130000}"/>
    <cellStyle name="注释 7 2 2 2 8 2" xfId="3287" xr:uid="{00000000-0005-0000-0000-000056130000}"/>
    <cellStyle name="注释 7 2 2 2 9" xfId="3288" xr:uid="{00000000-0005-0000-0000-000057130000}"/>
    <cellStyle name="注释 7 2 2 2 9 2" xfId="3289" xr:uid="{00000000-0005-0000-0000-000058130000}"/>
    <cellStyle name="注释 7 2 2 3" xfId="3290" xr:uid="{00000000-0005-0000-0000-000059130000}"/>
    <cellStyle name="注释 7 2 2 3 2" xfId="3291" xr:uid="{00000000-0005-0000-0000-00005A130000}"/>
    <cellStyle name="注释 7 2 2 4" xfId="3292" xr:uid="{00000000-0005-0000-0000-00005B130000}"/>
    <cellStyle name="注释 7 2 2 4 2" xfId="3293" xr:uid="{00000000-0005-0000-0000-00005C130000}"/>
    <cellStyle name="注释 7 2 2 5" xfId="3294" xr:uid="{00000000-0005-0000-0000-00005D130000}"/>
    <cellStyle name="注释 7 2 2 5 2" xfId="3295" xr:uid="{00000000-0005-0000-0000-00005E130000}"/>
    <cellStyle name="注释 7 2 2 6" xfId="3296" xr:uid="{00000000-0005-0000-0000-00005F130000}"/>
    <cellStyle name="注释 7 2 2 6 2" xfId="3297" xr:uid="{00000000-0005-0000-0000-000060130000}"/>
    <cellStyle name="注释 7 2 2 7" xfId="3298" xr:uid="{00000000-0005-0000-0000-000061130000}"/>
    <cellStyle name="注释 7 2 2 7 2" xfId="3299" xr:uid="{00000000-0005-0000-0000-000062130000}"/>
    <cellStyle name="注释 7 2 2 8" xfId="3300" xr:uid="{00000000-0005-0000-0000-000063130000}"/>
    <cellStyle name="注释 7 2 2 8 2" xfId="3301" xr:uid="{00000000-0005-0000-0000-000064130000}"/>
    <cellStyle name="注释 7 2 2 9" xfId="3302" xr:uid="{00000000-0005-0000-0000-000065130000}"/>
    <cellStyle name="注释 7 2 2 9 2" xfId="3303" xr:uid="{00000000-0005-0000-0000-000066130000}"/>
    <cellStyle name="注释 7 2 3" xfId="3304" xr:uid="{00000000-0005-0000-0000-000067130000}"/>
    <cellStyle name="注释 7 2 3 2" xfId="3305" xr:uid="{00000000-0005-0000-0000-000068130000}"/>
    <cellStyle name="注释 7 2 4" xfId="3306" xr:uid="{00000000-0005-0000-0000-000069130000}"/>
    <cellStyle name="注释 7 2 4 2" xfId="3307" xr:uid="{00000000-0005-0000-0000-00006A130000}"/>
    <cellStyle name="注释 7 2 5" xfId="3308" xr:uid="{00000000-0005-0000-0000-00006B130000}"/>
    <cellStyle name="注释 7 2 5 2" xfId="3309" xr:uid="{00000000-0005-0000-0000-00006C130000}"/>
    <cellStyle name="注释 7 2 6" xfId="3310" xr:uid="{00000000-0005-0000-0000-00006D130000}"/>
    <cellStyle name="注释 7 2 6 2" xfId="3311" xr:uid="{00000000-0005-0000-0000-00006E130000}"/>
    <cellStyle name="注释 7 2 7" xfId="3312" xr:uid="{00000000-0005-0000-0000-00006F130000}"/>
    <cellStyle name="注释 7 2 7 2" xfId="3313" xr:uid="{00000000-0005-0000-0000-000070130000}"/>
    <cellStyle name="注释 7 2 8" xfId="3314" xr:uid="{00000000-0005-0000-0000-000071130000}"/>
    <cellStyle name="注释 7 2 8 2" xfId="3315" xr:uid="{00000000-0005-0000-0000-000072130000}"/>
    <cellStyle name="注释 7 2 9" xfId="3316" xr:uid="{00000000-0005-0000-0000-000073130000}"/>
    <cellStyle name="注释 7 2 9 2" xfId="3317" xr:uid="{00000000-0005-0000-0000-000074130000}"/>
    <cellStyle name="注释 7 3" xfId="3318" xr:uid="{00000000-0005-0000-0000-000075130000}"/>
    <cellStyle name="注释 7 3 2" xfId="3319" xr:uid="{00000000-0005-0000-0000-000076130000}"/>
    <cellStyle name="注释 7 4" xfId="3320" xr:uid="{00000000-0005-0000-0000-000077130000}"/>
    <cellStyle name="注释 7 4 2" xfId="3321" xr:uid="{00000000-0005-0000-0000-000078130000}"/>
    <cellStyle name="注释 7 5" xfId="3322" xr:uid="{00000000-0005-0000-0000-000079130000}"/>
    <cellStyle name="注释 7 5 2" xfId="3323" xr:uid="{00000000-0005-0000-0000-00007A130000}"/>
    <cellStyle name="注释 7 6" xfId="3324" xr:uid="{00000000-0005-0000-0000-00007B130000}"/>
    <cellStyle name="注释 7 6 2" xfId="3325" xr:uid="{00000000-0005-0000-0000-00007C130000}"/>
    <cellStyle name="注释 7 7" xfId="3326" xr:uid="{00000000-0005-0000-0000-00007D130000}"/>
    <cellStyle name="注释 7 7 2" xfId="3327" xr:uid="{00000000-0005-0000-0000-00007E130000}"/>
    <cellStyle name="注释 7 8" xfId="3328" xr:uid="{00000000-0005-0000-0000-00007F130000}"/>
    <cellStyle name="注释 7 8 2" xfId="3329" xr:uid="{00000000-0005-0000-0000-000080130000}"/>
    <cellStyle name="注释 7 9" xfId="3330" xr:uid="{00000000-0005-0000-0000-000081130000}"/>
    <cellStyle name="注释 7 9 2" xfId="3331" xr:uid="{00000000-0005-0000-0000-000082130000}"/>
    <cellStyle name="注释 8" xfId="3332" xr:uid="{00000000-0005-0000-0000-000083130000}"/>
    <cellStyle name="注释 8 10" xfId="3333" xr:uid="{00000000-0005-0000-0000-000084130000}"/>
    <cellStyle name="注释 8 10 2" xfId="3334" xr:uid="{00000000-0005-0000-0000-000085130000}"/>
    <cellStyle name="注释 8 11" xfId="3335" xr:uid="{00000000-0005-0000-0000-000086130000}"/>
    <cellStyle name="注释 8 11 2" xfId="3336" xr:uid="{00000000-0005-0000-0000-000087130000}"/>
    <cellStyle name="注释 8 12" xfId="3337" xr:uid="{00000000-0005-0000-0000-000088130000}"/>
    <cellStyle name="注释 8 12 2" xfId="3338" xr:uid="{00000000-0005-0000-0000-000089130000}"/>
    <cellStyle name="注释 8 13" xfId="3339" xr:uid="{00000000-0005-0000-0000-00008A130000}"/>
    <cellStyle name="注释 8 2" xfId="3340" xr:uid="{00000000-0005-0000-0000-00008B130000}"/>
    <cellStyle name="注释 8 2 10" xfId="3341" xr:uid="{00000000-0005-0000-0000-00008C130000}"/>
    <cellStyle name="注释 8 2 10 2" xfId="3342" xr:uid="{00000000-0005-0000-0000-00008D130000}"/>
    <cellStyle name="注释 8 2 11" xfId="3343" xr:uid="{00000000-0005-0000-0000-00008E130000}"/>
    <cellStyle name="注释 8 2 11 2" xfId="3344" xr:uid="{00000000-0005-0000-0000-00008F130000}"/>
    <cellStyle name="注释 8 2 12" xfId="3345" xr:uid="{00000000-0005-0000-0000-000090130000}"/>
    <cellStyle name="注释 8 2 12 2" xfId="3346" xr:uid="{00000000-0005-0000-0000-000091130000}"/>
    <cellStyle name="注释 8 2 13" xfId="3347" xr:uid="{00000000-0005-0000-0000-000092130000}"/>
    <cellStyle name="注释 8 2 2" xfId="3348" xr:uid="{00000000-0005-0000-0000-000093130000}"/>
    <cellStyle name="注释 8 2 2 10" xfId="3349" xr:uid="{00000000-0005-0000-0000-000094130000}"/>
    <cellStyle name="注释 8 2 2 10 2" xfId="3350" xr:uid="{00000000-0005-0000-0000-000095130000}"/>
    <cellStyle name="注释 8 2 2 11" xfId="3351" xr:uid="{00000000-0005-0000-0000-000096130000}"/>
    <cellStyle name="注释 8 2 2 11 2" xfId="3352" xr:uid="{00000000-0005-0000-0000-000097130000}"/>
    <cellStyle name="注释 8 2 2 12" xfId="3353" xr:uid="{00000000-0005-0000-0000-000098130000}"/>
    <cellStyle name="注释 8 2 2 12 2" xfId="3354" xr:uid="{00000000-0005-0000-0000-000099130000}"/>
    <cellStyle name="注释 8 2 2 13" xfId="3355" xr:uid="{00000000-0005-0000-0000-00009A130000}"/>
    <cellStyle name="注释 8 2 2 2" xfId="3356" xr:uid="{00000000-0005-0000-0000-00009B130000}"/>
    <cellStyle name="注释 8 2 2 2 10" xfId="3357" xr:uid="{00000000-0005-0000-0000-00009C130000}"/>
    <cellStyle name="注释 8 2 2 2 10 2" xfId="3358" xr:uid="{00000000-0005-0000-0000-00009D130000}"/>
    <cellStyle name="注释 8 2 2 2 11" xfId="3359" xr:uid="{00000000-0005-0000-0000-00009E130000}"/>
    <cellStyle name="注释 8 2 2 2 11 2" xfId="3360" xr:uid="{00000000-0005-0000-0000-00009F130000}"/>
    <cellStyle name="注释 8 2 2 2 12" xfId="3361" xr:uid="{00000000-0005-0000-0000-0000A0130000}"/>
    <cellStyle name="注释 8 2 2 2 12 2" xfId="3362" xr:uid="{00000000-0005-0000-0000-0000A1130000}"/>
    <cellStyle name="注释 8 2 2 2 13" xfId="3363" xr:uid="{00000000-0005-0000-0000-0000A2130000}"/>
    <cellStyle name="注释 8 2 2 2 2" xfId="3364" xr:uid="{00000000-0005-0000-0000-0000A3130000}"/>
    <cellStyle name="注释 8 2 2 2 2 10" xfId="3365" xr:uid="{00000000-0005-0000-0000-0000A4130000}"/>
    <cellStyle name="注释 8 2 2 2 2 10 2" xfId="3366" xr:uid="{00000000-0005-0000-0000-0000A5130000}"/>
    <cellStyle name="注释 8 2 2 2 2 11" xfId="3367" xr:uid="{00000000-0005-0000-0000-0000A6130000}"/>
    <cellStyle name="注释 8 2 2 2 2 11 2" xfId="3368" xr:uid="{00000000-0005-0000-0000-0000A7130000}"/>
    <cellStyle name="注释 8 2 2 2 2 12" xfId="3369" xr:uid="{00000000-0005-0000-0000-0000A8130000}"/>
    <cellStyle name="注释 8 2 2 2 2 2" xfId="3370" xr:uid="{00000000-0005-0000-0000-0000A9130000}"/>
    <cellStyle name="注释 8 2 2 2 2 2 2" xfId="3371" xr:uid="{00000000-0005-0000-0000-0000AA130000}"/>
    <cellStyle name="注释 8 2 2 2 2 3" xfId="3372" xr:uid="{00000000-0005-0000-0000-0000AB130000}"/>
    <cellStyle name="注释 8 2 2 2 2 3 2" xfId="3373" xr:uid="{00000000-0005-0000-0000-0000AC130000}"/>
    <cellStyle name="注释 8 2 2 2 2 4" xfId="3374" xr:uid="{00000000-0005-0000-0000-0000AD130000}"/>
    <cellStyle name="注释 8 2 2 2 2 4 2" xfId="3375" xr:uid="{00000000-0005-0000-0000-0000AE130000}"/>
    <cellStyle name="注释 8 2 2 2 2 5" xfId="3376" xr:uid="{00000000-0005-0000-0000-0000AF130000}"/>
    <cellStyle name="注释 8 2 2 2 2 5 2" xfId="3377" xr:uid="{00000000-0005-0000-0000-0000B0130000}"/>
    <cellStyle name="注释 8 2 2 2 2 6" xfId="3378" xr:uid="{00000000-0005-0000-0000-0000B1130000}"/>
    <cellStyle name="注释 8 2 2 2 2 6 2" xfId="3379" xr:uid="{00000000-0005-0000-0000-0000B2130000}"/>
    <cellStyle name="注释 8 2 2 2 2 7" xfId="3380" xr:uid="{00000000-0005-0000-0000-0000B3130000}"/>
    <cellStyle name="注释 8 2 2 2 2 7 2" xfId="3381" xr:uid="{00000000-0005-0000-0000-0000B4130000}"/>
    <cellStyle name="注释 8 2 2 2 2 8" xfId="3382" xr:uid="{00000000-0005-0000-0000-0000B5130000}"/>
    <cellStyle name="注释 8 2 2 2 2 8 2" xfId="3383" xr:uid="{00000000-0005-0000-0000-0000B6130000}"/>
    <cellStyle name="注释 8 2 2 2 2 9" xfId="3384" xr:uid="{00000000-0005-0000-0000-0000B7130000}"/>
    <cellStyle name="注释 8 2 2 2 2 9 2" xfId="3385" xr:uid="{00000000-0005-0000-0000-0000B8130000}"/>
    <cellStyle name="注释 8 2 2 2 3" xfId="3386" xr:uid="{00000000-0005-0000-0000-0000B9130000}"/>
    <cellStyle name="注释 8 2 2 2 3 2" xfId="3387" xr:uid="{00000000-0005-0000-0000-0000BA130000}"/>
    <cellStyle name="注释 8 2 2 2 4" xfId="3388" xr:uid="{00000000-0005-0000-0000-0000BB130000}"/>
    <cellStyle name="注释 8 2 2 2 4 2" xfId="3389" xr:uid="{00000000-0005-0000-0000-0000BC130000}"/>
    <cellStyle name="注释 8 2 2 2 5" xfId="3390" xr:uid="{00000000-0005-0000-0000-0000BD130000}"/>
    <cellStyle name="注释 8 2 2 2 5 2" xfId="3391" xr:uid="{00000000-0005-0000-0000-0000BE130000}"/>
    <cellStyle name="注释 8 2 2 2 6" xfId="3392" xr:uid="{00000000-0005-0000-0000-0000BF130000}"/>
    <cellStyle name="注释 8 2 2 2 6 2" xfId="3393" xr:uid="{00000000-0005-0000-0000-0000C0130000}"/>
    <cellStyle name="注释 8 2 2 2 7" xfId="3394" xr:uid="{00000000-0005-0000-0000-0000C1130000}"/>
    <cellStyle name="注释 8 2 2 2 7 2" xfId="3395" xr:uid="{00000000-0005-0000-0000-0000C2130000}"/>
    <cellStyle name="注释 8 2 2 2 8" xfId="3396" xr:uid="{00000000-0005-0000-0000-0000C3130000}"/>
    <cellStyle name="注释 8 2 2 2 8 2" xfId="3397" xr:uid="{00000000-0005-0000-0000-0000C4130000}"/>
    <cellStyle name="注释 8 2 2 2 9" xfId="3398" xr:uid="{00000000-0005-0000-0000-0000C5130000}"/>
    <cellStyle name="注释 8 2 2 2 9 2" xfId="3399" xr:uid="{00000000-0005-0000-0000-0000C6130000}"/>
    <cellStyle name="注释 8 2 2 3" xfId="3400" xr:uid="{00000000-0005-0000-0000-0000C7130000}"/>
    <cellStyle name="注释 8 2 2 3 2" xfId="3401" xr:uid="{00000000-0005-0000-0000-0000C8130000}"/>
    <cellStyle name="注释 8 2 2 4" xfId="3402" xr:uid="{00000000-0005-0000-0000-0000C9130000}"/>
    <cellStyle name="注释 8 2 2 4 2" xfId="3403" xr:uid="{00000000-0005-0000-0000-0000CA130000}"/>
    <cellStyle name="注释 8 2 2 5" xfId="3404" xr:uid="{00000000-0005-0000-0000-0000CB130000}"/>
    <cellStyle name="注释 8 2 2 5 2" xfId="3405" xr:uid="{00000000-0005-0000-0000-0000CC130000}"/>
    <cellStyle name="注释 8 2 2 6" xfId="3406" xr:uid="{00000000-0005-0000-0000-0000CD130000}"/>
    <cellStyle name="注释 8 2 2 6 2" xfId="3407" xr:uid="{00000000-0005-0000-0000-0000CE130000}"/>
    <cellStyle name="注释 8 2 2 7" xfId="3408" xr:uid="{00000000-0005-0000-0000-0000CF130000}"/>
    <cellStyle name="注释 8 2 2 7 2" xfId="3409" xr:uid="{00000000-0005-0000-0000-0000D0130000}"/>
    <cellStyle name="注释 8 2 2 8" xfId="3410" xr:uid="{00000000-0005-0000-0000-0000D1130000}"/>
    <cellStyle name="注释 8 2 2 8 2" xfId="3411" xr:uid="{00000000-0005-0000-0000-0000D2130000}"/>
    <cellStyle name="注释 8 2 2 9" xfId="3412" xr:uid="{00000000-0005-0000-0000-0000D3130000}"/>
    <cellStyle name="注释 8 2 2 9 2" xfId="3413" xr:uid="{00000000-0005-0000-0000-0000D4130000}"/>
    <cellStyle name="注释 8 2 3" xfId="3414" xr:uid="{00000000-0005-0000-0000-0000D5130000}"/>
    <cellStyle name="注释 8 2 3 2" xfId="3415" xr:uid="{00000000-0005-0000-0000-0000D6130000}"/>
    <cellStyle name="注释 8 2 4" xfId="3416" xr:uid="{00000000-0005-0000-0000-0000D7130000}"/>
    <cellStyle name="注释 8 2 4 2" xfId="3417" xr:uid="{00000000-0005-0000-0000-0000D8130000}"/>
    <cellStyle name="注释 8 2 5" xfId="3418" xr:uid="{00000000-0005-0000-0000-0000D9130000}"/>
    <cellStyle name="注释 8 2 5 2" xfId="3419" xr:uid="{00000000-0005-0000-0000-0000DA130000}"/>
    <cellStyle name="注释 8 2 6" xfId="3420" xr:uid="{00000000-0005-0000-0000-0000DB130000}"/>
    <cellStyle name="注释 8 2 6 2" xfId="3421" xr:uid="{00000000-0005-0000-0000-0000DC130000}"/>
    <cellStyle name="注释 8 2 7" xfId="3422" xr:uid="{00000000-0005-0000-0000-0000DD130000}"/>
    <cellStyle name="注释 8 2 7 2" xfId="3423" xr:uid="{00000000-0005-0000-0000-0000DE130000}"/>
    <cellStyle name="注释 8 2 8" xfId="3424" xr:uid="{00000000-0005-0000-0000-0000DF130000}"/>
    <cellStyle name="注释 8 2 8 2" xfId="3425" xr:uid="{00000000-0005-0000-0000-0000E0130000}"/>
    <cellStyle name="注释 8 2 9" xfId="3426" xr:uid="{00000000-0005-0000-0000-0000E1130000}"/>
    <cellStyle name="注释 8 2 9 2" xfId="3427" xr:uid="{00000000-0005-0000-0000-0000E2130000}"/>
    <cellStyle name="注释 8 3" xfId="3428" xr:uid="{00000000-0005-0000-0000-0000E3130000}"/>
    <cellStyle name="注释 8 3 2" xfId="3429" xr:uid="{00000000-0005-0000-0000-0000E4130000}"/>
    <cellStyle name="注释 8 4" xfId="3430" xr:uid="{00000000-0005-0000-0000-0000E5130000}"/>
    <cellStyle name="注释 8 4 2" xfId="3431" xr:uid="{00000000-0005-0000-0000-0000E6130000}"/>
    <cellStyle name="注释 8 5" xfId="3432" xr:uid="{00000000-0005-0000-0000-0000E7130000}"/>
    <cellStyle name="注释 8 5 2" xfId="3433" xr:uid="{00000000-0005-0000-0000-0000E8130000}"/>
    <cellStyle name="注释 8 6" xfId="3434" xr:uid="{00000000-0005-0000-0000-0000E9130000}"/>
    <cellStyle name="注释 8 6 2" xfId="3435" xr:uid="{00000000-0005-0000-0000-0000EA130000}"/>
    <cellStyle name="注释 8 7" xfId="3436" xr:uid="{00000000-0005-0000-0000-0000EB130000}"/>
    <cellStyle name="注释 8 7 2" xfId="3437" xr:uid="{00000000-0005-0000-0000-0000EC130000}"/>
    <cellStyle name="注释 8 8" xfId="3438" xr:uid="{00000000-0005-0000-0000-0000ED130000}"/>
    <cellStyle name="注释 8 8 2" xfId="3439" xr:uid="{00000000-0005-0000-0000-0000EE130000}"/>
    <cellStyle name="注释 8 9" xfId="3440" xr:uid="{00000000-0005-0000-0000-0000EF130000}"/>
    <cellStyle name="注释 8 9 2" xfId="3441" xr:uid="{00000000-0005-0000-0000-0000F0130000}"/>
    <cellStyle name="注释 9" xfId="3442" xr:uid="{00000000-0005-0000-0000-0000F1130000}"/>
    <cellStyle name="注释 9 2" xfId="3443" xr:uid="{00000000-0005-0000-0000-0000F2130000}"/>
    <cellStyle name="解释性文本" xfId="3444" xr:uid="{00000000-0005-0000-0000-0000F3130000}"/>
    <cellStyle name="解释性文本 2" xfId="3445" xr:uid="{00000000-0005-0000-0000-0000F4130000}"/>
    <cellStyle name="解释性文本 2 2" xfId="3446" xr:uid="{00000000-0005-0000-0000-0000F5130000}"/>
    <cellStyle name="解释性文本 2 3" xfId="3447" xr:uid="{00000000-0005-0000-0000-0000F6130000}"/>
    <cellStyle name="解释性文本 2 4" xfId="3448" xr:uid="{00000000-0005-0000-0000-0000F7130000}"/>
    <cellStyle name="解释性文本 2 5" xfId="3449" xr:uid="{00000000-0005-0000-0000-0000F8130000}"/>
    <cellStyle name="解释性文本 2 6" xfId="3450" xr:uid="{00000000-0005-0000-0000-0000F9130000}"/>
    <cellStyle name="解释性文本 2 7" xfId="3451" xr:uid="{00000000-0005-0000-0000-0000FA130000}"/>
    <cellStyle name="解释性文本 2 8" xfId="3452" xr:uid="{00000000-0005-0000-0000-0000FB130000}"/>
    <cellStyle name="解释性文本 2 9" xfId="3453" xr:uid="{00000000-0005-0000-0000-0000FC130000}"/>
    <cellStyle name="解释性文本 3" xfId="3454" xr:uid="{00000000-0005-0000-0000-0000FD130000}"/>
    <cellStyle name="解释性文本 4" xfId="3455" xr:uid="{00000000-0005-0000-0000-0000FE130000}"/>
    <cellStyle name="解释性文本 5" xfId="3456" xr:uid="{00000000-0005-0000-0000-0000FF130000}"/>
    <cellStyle name="解释性文本 6" xfId="3457" xr:uid="{00000000-0005-0000-0000-000000140000}"/>
    <cellStyle name="解释性文本 7" xfId="3458" xr:uid="{00000000-0005-0000-0000-000001140000}"/>
    <cellStyle name="解释性文本 8" xfId="3459" xr:uid="{00000000-0005-0000-0000-000002140000}"/>
    <cellStyle name="警告文本" xfId="3460" xr:uid="{00000000-0005-0000-0000-000003140000}"/>
    <cellStyle name="警告文本 2" xfId="3461" xr:uid="{00000000-0005-0000-0000-000004140000}"/>
    <cellStyle name="警告文本 2 2" xfId="3462" xr:uid="{00000000-0005-0000-0000-000005140000}"/>
    <cellStyle name="警告文本 2 3" xfId="3463" xr:uid="{00000000-0005-0000-0000-000006140000}"/>
    <cellStyle name="警告文本 2 4" xfId="3464" xr:uid="{00000000-0005-0000-0000-000007140000}"/>
    <cellStyle name="警告文本 2 5" xfId="3465" xr:uid="{00000000-0005-0000-0000-000008140000}"/>
    <cellStyle name="警告文本 2 6" xfId="3466" xr:uid="{00000000-0005-0000-0000-000009140000}"/>
    <cellStyle name="警告文本 2 7" xfId="3467" xr:uid="{00000000-0005-0000-0000-00000A140000}"/>
    <cellStyle name="警告文本 2 8" xfId="3468" xr:uid="{00000000-0005-0000-0000-00000B140000}"/>
    <cellStyle name="警告文本 2 9" xfId="3469" xr:uid="{00000000-0005-0000-0000-00000C140000}"/>
    <cellStyle name="警告文本 3" xfId="3470" xr:uid="{00000000-0005-0000-0000-00000D140000}"/>
    <cellStyle name="警告文本 4" xfId="3471" xr:uid="{00000000-0005-0000-0000-00000E140000}"/>
    <cellStyle name="警告文本 5" xfId="3472" xr:uid="{00000000-0005-0000-0000-00000F140000}"/>
    <cellStyle name="警告文本 6" xfId="3473" xr:uid="{00000000-0005-0000-0000-000010140000}"/>
    <cellStyle name="警告文本 7" xfId="3474" xr:uid="{00000000-0005-0000-0000-000011140000}"/>
    <cellStyle name="警告文本 8" xfId="3475" xr:uid="{00000000-0005-0000-0000-000012140000}"/>
    <cellStyle name="计算" xfId="3476" xr:uid="{00000000-0005-0000-0000-000013140000}"/>
    <cellStyle name="计算 10" xfId="3477" xr:uid="{00000000-0005-0000-0000-000014140000}"/>
    <cellStyle name="计算 10 2" xfId="3478" xr:uid="{00000000-0005-0000-0000-000015140000}"/>
    <cellStyle name="计算 11" xfId="3479" xr:uid="{00000000-0005-0000-0000-000016140000}"/>
    <cellStyle name="计算 11 2" xfId="3480" xr:uid="{00000000-0005-0000-0000-000017140000}"/>
    <cellStyle name="计算 12" xfId="3481" xr:uid="{00000000-0005-0000-0000-000018140000}"/>
    <cellStyle name="计算 12 2" xfId="3482" xr:uid="{00000000-0005-0000-0000-000019140000}"/>
    <cellStyle name="计算 13" xfId="3483" xr:uid="{00000000-0005-0000-0000-00001A140000}"/>
    <cellStyle name="计算 13 2" xfId="3484" xr:uid="{00000000-0005-0000-0000-00001B140000}"/>
    <cellStyle name="计算 14" xfId="3485" xr:uid="{00000000-0005-0000-0000-00001C140000}"/>
    <cellStyle name="计算 14 2" xfId="3486" xr:uid="{00000000-0005-0000-0000-00001D140000}"/>
    <cellStyle name="计算 15" xfId="3487" xr:uid="{00000000-0005-0000-0000-00001E140000}"/>
    <cellStyle name="计算 2" xfId="3488" xr:uid="{00000000-0005-0000-0000-00001F140000}"/>
    <cellStyle name="计算 2 10" xfId="3489" xr:uid="{00000000-0005-0000-0000-000020140000}"/>
    <cellStyle name="计算 2 10 2" xfId="3490" xr:uid="{00000000-0005-0000-0000-000021140000}"/>
    <cellStyle name="计算 2 10 2 2" xfId="3491" xr:uid="{00000000-0005-0000-0000-000022140000}"/>
    <cellStyle name="计算 2 10 2 2 2" xfId="3492" xr:uid="{00000000-0005-0000-0000-000023140000}"/>
    <cellStyle name="计算 2 10 2 2 2 2" xfId="3493" xr:uid="{00000000-0005-0000-0000-000024140000}"/>
    <cellStyle name="计算 2 10 2 2 3" xfId="3494" xr:uid="{00000000-0005-0000-0000-000025140000}"/>
    <cellStyle name="计算 2 10 2 2 3 2" xfId="3495" xr:uid="{00000000-0005-0000-0000-000026140000}"/>
    <cellStyle name="计算 2 10 2 2 4" xfId="3496" xr:uid="{00000000-0005-0000-0000-000027140000}"/>
    <cellStyle name="计算 2 10 2 2 4 2" xfId="3497" xr:uid="{00000000-0005-0000-0000-000028140000}"/>
    <cellStyle name="计算 2 10 2 2 5" xfId="3498" xr:uid="{00000000-0005-0000-0000-000029140000}"/>
    <cellStyle name="计算 2 10 2 2 5 2" xfId="3499" xr:uid="{00000000-0005-0000-0000-00002A140000}"/>
    <cellStyle name="计算 2 10 2 2 6" xfId="3500" xr:uid="{00000000-0005-0000-0000-00002B140000}"/>
    <cellStyle name="计算 2 10 2 2 6 2" xfId="3501" xr:uid="{00000000-0005-0000-0000-00002C140000}"/>
    <cellStyle name="计算 2 10 2 2 7" xfId="3502" xr:uid="{00000000-0005-0000-0000-00002D140000}"/>
    <cellStyle name="计算 2 10 2 2 7 2" xfId="3503" xr:uid="{00000000-0005-0000-0000-00002E140000}"/>
    <cellStyle name="计算 2 10 2 2 8" xfId="3504" xr:uid="{00000000-0005-0000-0000-00002F140000}"/>
    <cellStyle name="计算 2 10 2 3" xfId="3505" xr:uid="{00000000-0005-0000-0000-000030140000}"/>
    <cellStyle name="计算 2 10 2 3 2" xfId="3506" xr:uid="{00000000-0005-0000-0000-000031140000}"/>
    <cellStyle name="计算 2 10 2 4" xfId="3507" xr:uid="{00000000-0005-0000-0000-000032140000}"/>
    <cellStyle name="计算 2 10 2 4 2" xfId="3508" xr:uid="{00000000-0005-0000-0000-000033140000}"/>
    <cellStyle name="计算 2 10 2 5" xfId="3509" xr:uid="{00000000-0005-0000-0000-000034140000}"/>
    <cellStyle name="计算 2 10 2 5 2" xfId="3510" xr:uid="{00000000-0005-0000-0000-000035140000}"/>
    <cellStyle name="计算 2 10 2 6" xfId="3511" xr:uid="{00000000-0005-0000-0000-000036140000}"/>
    <cellStyle name="计算 2 10 2 6 2" xfId="3512" xr:uid="{00000000-0005-0000-0000-000037140000}"/>
    <cellStyle name="计算 2 10 2 7" xfId="3513" xr:uid="{00000000-0005-0000-0000-000038140000}"/>
    <cellStyle name="计算 2 10 2 7 2" xfId="3514" xr:uid="{00000000-0005-0000-0000-000039140000}"/>
    <cellStyle name="计算 2 10 2 8" xfId="3515" xr:uid="{00000000-0005-0000-0000-00003A140000}"/>
    <cellStyle name="计算 2 10 2 8 2" xfId="3516" xr:uid="{00000000-0005-0000-0000-00003B140000}"/>
    <cellStyle name="计算 2 10 2 9" xfId="3517" xr:uid="{00000000-0005-0000-0000-00003C140000}"/>
    <cellStyle name="计算 2 10 3" xfId="3518" xr:uid="{00000000-0005-0000-0000-00003D140000}"/>
    <cellStyle name="计算 2 10 3 2" xfId="3519" xr:uid="{00000000-0005-0000-0000-00003E140000}"/>
    <cellStyle name="计算 2 10 4" xfId="3520" xr:uid="{00000000-0005-0000-0000-00003F140000}"/>
    <cellStyle name="计算 2 10 4 2" xfId="3521" xr:uid="{00000000-0005-0000-0000-000040140000}"/>
    <cellStyle name="计算 2 10 5" xfId="3522" xr:uid="{00000000-0005-0000-0000-000041140000}"/>
    <cellStyle name="计算 2 10 5 2" xfId="3523" xr:uid="{00000000-0005-0000-0000-000042140000}"/>
    <cellStyle name="计算 2 10 6" xfId="3524" xr:uid="{00000000-0005-0000-0000-000043140000}"/>
    <cellStyle name="计算 2 10 6 2" xfId="3525" xr:uid="{00000000-0005-0000-0000-000044140000}"/>
    <cellStyle name="计算 2 10 7" xfId="3526" xr:uid="{00000000-0005-0000-0000-000045140000}"/>
    <cellStyle name="计算 2 10 7 2" xfId="3527" xr:uid="{00000000-0005-0000-0000-000046140000}"/>
    <cellStyle name="计算 2 10 8" xfId="3528" xr:uid="{00000000-0005-0000-0000-000047140000}"/>
    <cellStyle name="计算 2 10 8 2" xfId="3529" xr:uid="{00000000-0005-0000-0000-000048140000}"/>
    <cellStyle name="计算 2 10 9" xfId="3530" xr:uid="{00000000-0005-0000-0000-000049140000}"/>
    <cellStyle name="计算 2 11" xfId="3531" xr:uid="{00000000-0005-0000-0000-00004A140000}"/>
    <cellStyle name="计算 2 11 2" xfId="3532" xr:uid="{00000000-0005-0000-0000-00004B140000}"/>
    <cellStyle name="计算 2 12" xfId="3533" xr:uid="{00000000-0005-0000-0000-00004C140000}"/>
    <cellStyle name="计算 2 12 2" xfId="3534" xr:uid="{00000000-0005-0000-0000-00004D140000}"/>
    <cellStyle name="计算 2 13" xfId="3535" xr:uid="{00000000-0005-0000-0000-00004E140000}"/>
    <cellStyle name="计算 2 13 2" xfId="3536" xr:uid="{00000000-0005-0000-0000-00004F140000}"/>
    <cellStyle name="计算 2 14" xfId="3537" xr:uid="{00000000-0005-0000-0000-000050140000}"/>
    <cellStyle name="计算 2 14 2" xfId="3538" xr:uid="{00000000-0005-0000-0000-000051140000}"/>
    <cellStyle name="计算 2 15" xfId="3539" xr:uid="{00000000-0005-0000-0000-000052140000}"/>
    <cellStyle name="计算 2 15 2" xfId="3540" xr:uid="{00000000-0005-0000-0000-000053140000}"/>
    <cellStyle name="计算 2 16" xfId="3541" xr:uid="{00000000-0005-0000-0000-000054140000}"/>
    <cellStyle name="计算 2 16 2" xfId="3542" xr:uid="{00000000-0005-0000-0000-000055140000}"/>
    <cellStyle name="计算 2 17" xfId="3543" xr:uid="{00000000-0005-0000-0000-000056140000}"/>
    <cellStyle name="计算 2 2" xfId="3544" xr:uid="{00000000-0005-0000-0000-000057140000}"/>
    <cellStyle name="计算 2 2 2" xfId="3545" xr:uid="{00000000-0005-0000-0000-000058140000}"/>
    <cellStyle name="计算 2 2 2 2" xfId="3546" xr:uid="{00000000-0005-0000-0000-000059140000}"/>
    <cellStyle name="计算 2 2 2 2 2" xfId="3547" xr:uid="{00000000-0005-0000-0000-00005A140000}"/>
    <cellStyle name="计算 2 2 2 2 2 2" xfId="3548" xr:uid="{00000000-0005-0000-0000-00005B140000}"/>
    <cellStyle name="计算 2 2 2 2 2 2 2" xfId="3549" xr:uid="{00000000-0005-0000-0000-00005C140000}"/>
    <cellStyle name="计算 2 2 2 2 2 3" xfId="3550" xr:uid="{00000000-0005-0000-0000-00005D140000}"/>
    <cellStyle name="计算 2 2 2 2 2 3 2" xfId="3551" xr:uid="{00000000-0005-0000-0000-00005E140000}"/>
    <cellStyle name="计算 2 2 2 2 2 4" xfId="3552" xr:uid="{00000000-0005-0000-0000-00005F140000}"/>
    <cellStyle name="计算 2 2 2 2 2 4 2" xfId="3553" xr:uid="{00000000-0005-0000-0000-000060140000}"/>
    <cellStyle name="计算 2 2 2 2 2 5" xfId="3554" xr:uid="{00000000-0005-0000-0000-000061140000}"/>
    <cellStyle name="计算 2 2 2 2 2 5 2" xfId="3555" xr:uid="{00000000-0005-0000-0000-000062140000}"/>
    <cellStyle name="计算 2 2 2 2 2 6" xfId="3556" xr:uid="{00000000-0005-0000-0000-000063140000}"/>
    <cellStyle name="计算 2 2 2 2 2 6 2" xfId="3557" xr:uid="{00000000-0005-0000-0000-000064140000}"/>
    <cellStyle name="计算 2 2 2 2 2 7" xfId="3558" xr:uid="{00000000-0005-0000-0000-000065140000}"/>
    <cellStyle name="计算 2 2 2 2 2 7 2" xfId="3559" xr:uid="{00000000-0005-0000-0000-000066140000}"/>
    <cellStyle name="计算 2 2 2 2 2 8" xfId="3560" xr:uid="{00000000-0005-0000-0000-000067140000}"/>
    <cellStyle name="计算 2 2 2 2 3" xfId="3561" xr:uid="{00000000-0005-0000-0000-000068140000}"/>
    <cellStyle name="计算 2 2 2 2 3 2" xfId="3562" xr:uid="{00000000-0005-0000-0000-000069140000}"/>
    <cellStyle name="计算 2 2 2 2 4" xfId="3563" xr:uid="{00000000-0005-0000-0000-00006A140000}"/>
    <cellStyle name="计算 2 2 2 2 4 2" xfId="3564" xr:uid="{00000000-0005-0000-0000-00006B140000}"/>
    <cellStyle name="计算 2 2 2 2 5" xfId="3565" xr:uid="{00000000-0005-0000-0000-00006C140000}"/>
    <cellStyle name="计算 2 2 2 2 5 2" xfId="3566" xr:uid="{00000000-0005-0000-0000-00006D140000}"/>
    <cellStyle name="计算 2 2 2 2 6" xfId="3567" xr:uid="{00000000-0005-0000-0000-00006E140000}"/>
    <cellStyle name="计算 2 2 2 2 6 2" xfId="3568" xr:uid="{00000000-0005-0000-0000-00006F140000}"/>
    <cellStyle name="计算 2 2 2 2 7" xfId="3569" xr:uid="{00000000-0005-0000-0000-000070140000}"/>
    <cellStyle name="计算 2 2 2 2 7 2" xfId="3570" xr:uid="{00000000-0005-0000-0000-000071140000}"/>
    <cellStyle name="计算 2 2 2 2 8" xfId="3571" xr:uid="{00000000-0005-0000-0000-000072140000}"/>
    <cellStyle name="计算 2 2 2 2 8 2" xfId="3572" xr:uid="{00000000-0005-0000-0000-000073140000}"/>
    <cellStyle name="计算 2 2 2 2 9" xfId="3573" xr:uid="{00000000-0005-0000-0000-000074140000}"/>
    <cellStyle name="计算 2 2 2 3" xfId="3574" xr:uid="{00000000-0005-0000-0000-000075140000}"/>
    <cellStyle name="计算 2 2 2 3 2" xfId="3575" xr:uid="{00000000-0005-0000-0000-000076140000}"/>
    <cellStyle name="计算 2 2 2 4" xfId="3576" xr:uid="{00000000-0005-0000-0000-000077140000}"/>
    <cellStyle name="计算 2 2 2 4 2" xfId="3577" xr:uid="{00000000-0005-0000-0000-000078140000}"/>
    <cellStyle name="计算 2 2 2 5" xfId="3578" xr:uid="{00000000-0005-0000-0000-000079140000}"/>
    <cellStyle name="计算 2 2 2 5 2" xfId="3579" xr:uid="{00000000-0005-0000-0000-00007A140000}"/>
    <cellStyle name="计算 2 2 2 6" xfId="3580" xr:uid="{00000000-0005-0000-0000-00007B140000}"/>
    <cellStyle name="计算 2 2 2 6 2" xfId="3581" xr:uid="{00000000-0005-0000-0000-00007C140000}"/>
    <cellStyle name="计算 2 2 2 7" xfId="3582" xr:uid="{00000000-0005-0000-0000-00007D140000}"/>
    <cellStyle name="计算 2 2 2 7 2" xfId="3583" xr:uid="{00000000-0005-0000-0000-00007E140000}"/>
    <cellStyle name="计算 2 2 2 8" xfId="3584" xr:uid="{00000000-0005-0000-0000-00007F140000}"/>
    <cellStyle name="计算 2 2 2 8 2" xfId="3585" xr:uid="{00000000-0005-0000-0000-000080140000}"/>
    <cellStyle name="计算 2 2 2 9" xfId="3586" xr:uid="{00000000-0005-0000-0000-000081140000}"/>
    <cellStyle name="计算 2 2 3" xfId="3587" xr:uid="{00000000-0005-0000-0000-000082140000}"/>
    <cellStyle name="计算 2 2 3 2" xfId="3588" xr:uid="{00000000-0005-0000-0000-000083140000}"/>
    <cellStyle name="计算 2 2 4" xfId="3589" xr:uid="{00000000-0005-0000-0000-000084140000}"/>
    <cellStyle name="计算 2 2 4 2" xfId="3590" xr:uid="{00000000-0005-0000-0000-000085140000}"/>
    <cellStyle name="计算 2 2 5" xfId="3591" xr:uid="{00000000-0005-0000-0000-000086140000}"/>
    <cellStyle name="计算 2 2 5 2" xfId="3592" xr:uid="{00000000-0005-0000-0000-000087140000}"/>
    <cellStyle name="计算 2 2 6" xfId="3593" xr:uid="{00000000-0005-0000-0000-000088140000}"/>
    <cellStyle name="计算 2 2 6 2" xfId="3594" xr:uid="{00000000-0005-0000-0000-000089140000}"/>
    <cellStyle name="计算 2 2 7" xfId="3595" xr:uid="{00000000-0005-0000-0000-00008A140000}"/>
    <cellStyle name="计算 2 2 7 2" xfId="3596" xr:uid="{00000000-0005-0000-0000-00008B140000}"/>
    <cellStyle name="计算 2 2 8" xfId="3597" xr:uid="{00000000-0005-0000-0000-00008C140000}"/>
    <cellStyle name="计算 2 2 8 2" xfId="3598" xr:uid="{00000000-0005-0000-0000-00008D140000}"/>
    <cellStyle name="计算 2 2 9" xfId="3599" xr:uid="{00000000-0005-0000-0000-00008E140000}"/>
    <cellStyle name="计算 2 3" xfId="3600" xr:uid="{00000000-0005-0000-0000-00008F140000}"/>
    <cellStyle name="计算 2 3 2" xfId="3601" xr:uid="{00000000-0005-0000-0000-000090140000}"/>
    <cellStyle name="计算 2 3 2 2" xfId="3602" xr:uid="{00000000-0005-0000-0000-000091140000}"/>
    <cellStyle name="计算 2 3 2 2 2" xfId="3603" xr:uid="{00000000-0005-0000-0000-000092140000}"/>
    <cellStyle name="计算 2 3 2 2 2 2" xfId="3604" xr:uid="{00000000-0005-0000-0000-000093140000}"/>
    <cellStyle name="计算 2 3 2 2 2 2 2" xfId="3605" xr:uid="{00000000-0005-0000-0000-000094140000}"/>
    <cellStyle name="计算 2 3 2 2 2 3" xfId="3606" xr:uid="{00000000-0005-0000-0000-000095140000}"/>
    <cellStyle name="计算 2 3 2 2 2 3 2" xfId="3607" xr:uid="{00000000-0005-0000-0000-000096140000}"/>
    <cellStyle name="计算 2 3 2 2 2 4" xfId="3608" xr:uid="{00000000-0005-0000-0000-000097140000}"/>
    <cellStyle name="计算 2 3 2 2 2 4 2" xfId="3609" xr:uid="{00000000-0005-0000-0000-000098140000}"/>
    <cellStyle name="计算 2 3 2 2 2 5" xfId="3610" xr:uid="{00000000-0005-0000-0000-000099140000}"/>
    <cellStyle name="计算 2 3 2 2 2 5 2" xfId="3611" xr:uid="{00000000-0005-0000-0000-00009A140000}"/>
    <cellStyle name="计算 2 3 2 2 2 6" xfId="3612" xr:uid="{00000000-0005-0000-0000-00009B140000}"/>
    <cellStyle name="计算 2 3 2 2 2 6 2" xfId="3613" xr:uid="{00000000-0005-0000-0000-00009C140000}"/>
    <cellStyle name="计算 2 3 2 2 2 7" xfId="3614" xr:uid="{00000000-0005-0000-0000-00009D140000}"/>
    <cellStyle name="计算 2 3 2 2 2 7 2" xfId="3615" xr:uid="{00000000-0005-0000-0000-00009E140000}"/>
    <cellStyle name="计算 2 3 2 2 2 8" xfId="3616" xr:uid="{00000000-0005-0000-0000-00009F140000}"/>
    <cellStyle name="计算 2 3 2 2 3" xfId="3617" xr:uid="{00000000-0005-0000-0000-0000A0140000}"/>
    <cellStyle name="计算 2 3 2 2 3 2" xfId="3618" xr:uid="{00000000-0005-0000-0000-0000A1140000}"/>
    <cellStyle name="计算 2 3 2 2 4" xfId="3619" xr:uid="{00000000-0005-0000-0000-0000A2140000}"/>
    <cellStyle name="计算 2 3 2 2 4 2" xfId="3620" xr:uid="{00000000-0005-0000-0000-0000A3140000}"/>
    <cellStyle name="计算 2 3 2 2 5" xfId="3621" xr:uid="{00000000-0005-0000-0000-0000A4140000}"/>
    <cellStyle name="计算 2 3 2 2 5 2" xfId="3622" xr:uid="{00000000-0005-0000-0000-0000A5140000}"/>
    <cellStyle name="计算 2 3 2 2 6" xfId="3623" xr:uid="{00000000-0005-0000-0000-0000A6140000}"/>
    <cellStyle name="计算 2 3 2 2 6 2" xfId="3624" xr:uid="{00000000-0005-0000-0000-0000A7140000}"/>
    <cellStyle name="计算 2 3 2 2 7" xfId="3625" xr:uid="{00000000-0005-0000-0000-0000A8140000}"/>
    <cellStyle name="计算 2 3 2 2 7 2" xfId="3626" xr:uid="{00000000-0005-0000-0000-0000A9140000}"/>
    <cellStyle name="计算 2 3 2 2 8" xfId="3627" xr:uid="{00000000-0005-0000-0000-0000AA140000}"/>
    <cellStyle name="计算 2 3 2 2 8 2" xfId="3628" xr:uid="{00000000-0005-0000-0000-0000AB140000}"/>
    <cellStyle name="计算 2 3 2 2 9" xfId="3629" xr:uid="{00000000-0005-0000-0000-0000AC140000}"/>
    <cellStyle name="计算 2 3 2 3" xfId="3630" xr:uid="{00000000-0005-0000-0000-0000AD140000}"/>
    <cellStyle name="计算 2 3 2 3 2" xfId="3631" xr:uid="{00000000-0005-0000-0000-0000AE140000}"/>
    <cellStyle name="计算 2 3 2 4" xfId="3632" xr:uid="{00000000-0005-0000-0000-0000AF140000}"/>
    <cellStyle name="计算 2 3 2 4 2" xfId="3633" xr:uid="{00000000-0005-0000-0000-0000B0140000}"/>
    <cellStyle name="计算 2 3 2 5" xfId="3634" xr:uid="{00000000-0005-0000-0000-0000B1140000}"/>
    <cellStyle name="计算 2 3 2 5 2" xfId="3635" xr:uid="{00000000-0005-0000-0000-0000B2140000}"/>
    <cellStyle name="计算 2 3 2 6" xfId="3636" xr:uid="{00000000-0005-0000-0000-0000B3140000}"/>
    <cellStyle name="计算 2 3 2 6 2" xfId="3637" xr:uid="{00000000-0005-0000-0000-0000B4140000}"/>
    <cellStyle name="计算 2 3 2 7" xfId="3638" xr:uid="{00000000-0005-0000-0000-0000B5140000}"/>
    <cellStyle name="计算 2 3 2 7 2" xfId="3639" xr:uid="{00000000-0005-0000-0000-0000B6140000}"/>
    <cellStyle name="计算 2 3 2 8" xfId="3640" xr:uid="{00000000-0005-0000-0000-0000B7140000}"/>
    <cellStyle name="计算 2 3 2 8 2" xfId="3641" xr:uid="{00000000-0005-0000-0000-0000B8140000}"/>
    <cellStyle name="计算 2 3 2 9" xfId="3642" xr:uid="{00000000-0005-0000-0000-0000B9140000}"/>
    <cellStyle name="计算 2 3 3" xfId="3643" xr:uid="{00000000-0005-0000-0000-0000BA140000}"/>
    <cellStyle name="计算 2 3 3 2" xfId="3644" xr:uid="{00000000-0005-0000-0000-0000BB140000}"/>
    <cellStyle name="计算 2 3 4" xfId="3645" xr:uid="{00000000-0005-0000-0000-0000BC140000}"/>
    <cellStyle name="计算 2 3 4 2" xfId="3646" xr:uid="{00000000-0005-0000-0000-0000BD140000}"/>
    <cellStyle name="计算 2 3 5" xfId="3647" xr:uid="{00000000-0005-0000-0000-0000BE140000}"/>
    <cellStyle name="计算 2 3 5 2" xfId="3648" xr:uid="{00000000-0005-0000-0000-0000BF140000}"/>
    <cellStyle name="计算 2 3 6" xfId="3649" xr:uid="{00000000-0005-0000-0000-0000C0140000}"/>
    <cellStyle name="计算 2 3 6 2" xfId="3650" xr:uid="{00000000-0005-0000-0000-0000C1140000}"/>
    <cellStyle name="计算 2 3 7" xfId="3651" xr:uid="{00000000-0005-0000-0000-0000C2140000}"/>
    <cellStyle name="计算 2 3 7 2" xfId="3652" xr:uid="{00000000-0005-0000-0000-0000C3140000}"/>
    <cellStyle name="计算 2 3 8" xfId="3653" xr:uid="{00000000-0005-0000-0000-0000C4140000}"/>
    <cellStyle name="计算 2 3 8 2" xfId="3654" xr:uid="{00000000-0005-0000-0000-0000C5140000}"/>
    <cellStyle name="计算 2 3 9" xfId="3655" xr:uid="{00000000-0005-0000-0000-0000C6140000}"/>
    <cellStyle name="计算 2 4" xfId="3656" xr:uid="{00000000-0005-0000-0000-0000C7140000}"/>
    <cellStyle name="计算 2 4 2" xfId="3657" xr:uid="{00000000-0005-0000-0000-0000C8140000}"/>
    <cellStyle name="计算 2 4 2 2" xfId="3658" xr:uid="{00000000-0005-0000-0000-0000C9140000}"/>
    <cellStyle name="计算 2 4 2 2 2" xfId="3659" xr:uid="{00000000-0005-0000-0000-0000CA140000}"/>
    <cellStyle name="计算 2 4 2 2 2 2" xfId="3660" xr:uid="{00000000-0005-0000-0000-0000CB140000}"/>
    <cellStyle name="计算 2 4 2 2 2 2 2" xfId="3661" xr:uid="{00000000-0005-0000-0000-0000CC140000}"/>
    <cellStyle name="计算 2 4 2 2 2 3" xfId="3662" xr:uid="{00000000-0005-0000-0000-0000CD140000}"/>
    <cellStyle name="计算 2 4 2 2 2 3 2" xfId="3663" xr:uid="{00000000-0005-0000-0000-0000CE140000}"/>
    <cellStyle name="计算 2 4 2 2 2 4" xfId="3664" xr:uid="{00000000-0005-0000-0000-0000CF140000}"/>
    <cellStyle name="计算 2 4 2 2 2 4 2" xfId="3665" xr:uid="{00000000-0005-0000-0000-0000D0140000}"/>
    <cellStyle name="计算 2 4 2 2 2 5" xfId="3666" xr:uid="{00000000-0005-0000-0000-0000D1140000}"/>
    <cellStyle name="计算 2 4 2 2 2 5 2" xfId="3667" xr:uid="{00000000-0005-0000-0000-0000D2140000}"/>
    <cellStyle name="计算 2 4 2 2 2 6" xfId="3668" xr:uid="{00000000-0005-0000-0000-0000D3140000}"/>
    <cellStyle name="计算 2 4 2 2 2 6 2" xfId="3669" xr:uid="{00000000-0005-0000-0000-0000D4140000}"/>
    <cellStyle name="计算 2 4 2 2 2 7" xfId="3670" xr:uid="{00000000-0005-0000-0000-0000D5140000}"/>
    <cellStyle name="计算 2 4 2 2 2 7 2" xfId="3671" xr:uid="{00000000-0005-0000-0000-0000D6140000}"/>
    <cellStyle name="计算 2 4 2 2 2 8" xfId="3672" xr:uid="{00000000-0005-0000-0000-0000D7140000}"/>
    <cellStyle name="计算 2 4 2 2 3" xfId="3673" xr:uid="{00000000-0005-0000-0000-0000D8140000}"/>
    <cellStyle name="计算 2 4 2 2 3 2" xfId="3674" xr:uid="{00000000-0005-0000-0000-0000D9140000}"/>
    <cellStyle name="计算 2 4 2 2 4" xfId="3675" xr:uid="{00000000-0005-0000-0000-0000DA140000}"/>
    <cellStyle name="计算 2 4 2 2 4 2" xfId="3676" xr:uid="{00000000-0005-0000-0000-0000DB140000}"/>
    <cellStyle name="计算 2 4 2 2 5" xfId="3677" xr:uid="{00000000-0005-0000-0000-0000DC140000}"/>
    <cellStyle name="计算 2 4 2 2 5 2" xfId="3678" xr:uid="{00000000-0005-0000-0000-0000DD140000}"/>
    <cellStyle name="计算 2 4 2 2 6" xfId="3679" xr:uid="{00000000-0005-0000-0000-0000DE140000}"/>
    <cellStyle name="计算 2 4 2 2 6 2" xfId="3680" xr:uid="{00000000-0005-0000-0000-0000DF140000}"/>
    <cellStyle name="计算 2 4 2 2 7" xfId="3681" xr:uid="{00000000-0005-0000-0000-0000E0140000}"/>
    <cellStyle name="计算 2 4 2 2 7 2" xfId="3682" xr:uid="{00000000-0005-0000-0000-0000E1140000}"/>
    <cellStyle name="计算 2 4 2 2 8" xfId="3683" xr:uid="{00000000-0005-0000-0000-0000E2140000}"/>
    <cellStyle name="计算 2 4 2 2 8 2" xfId="3684" xr:uid="{00000000-0005-0000-0000-0000E3140000}"/>
    <cellStyle name="计算 2 4 2 2 9" xfId="3685" xr:uid="{00000000-0005-0000-0000-0000E4140000}"/>
    <cellStyle name="计算 2 4 2 3" xfId="3686" xr:uid="{00000000-0005-0000-0000-0000E5140000}"/>
    <cellStyle name="计算 2 4 2 3 2" xfId="3687" xr:uid="{00000000-0005-0000-0000-0000E6140000}"/>
    <cellStyle name="计算 2 4 2 4" xfId="3688" xr:uid="{00000000-0005-0000-0000-0000E7140000}"/>
    <cellStyle name="计算 2 4 2 4 2" xfId="3689" xr:uid="{00000000-0005-0000-0000-0000E8140000}"/>
    <cellStyle name="计算 2 4 2 5" xfId="3690" xr:uid="{00000000-0005-0000-0000-0000E9140000}"/>
    <cellStyle name="计算 2 4 2 5 2" xfId="3691" xr:uid="{00000000-0005-0000-0000-0000EA140000}"/>
    <cellStyle name="计算 2 4 2 6" xfId="3692" xr:uid="{00000000-0005-0000-0000-0000EB140000}"/>
    <cellStyle name="计算 2 4 2 6 2" xfId="3693" xr:uid="{00000000-0005-0000-0000-0000EC140000}"/>
    <cellStyle name="计算 2 4 2 7" xfId="3694" xr:uid="{00000000-0005-0000-0000-0000ED140000}"/>
    <cellStyle name="计算 2 4 2 7 2" xfId="3695" xr:uid="{00000000-0005-0000-0000-0000EE140000}"/>
    <cellStyle name="计算 2 4 2 8" xfId="3696" xr:uid="{00000000-0005-0000-0000-0000EF140000}"/>
    <cellStyle name="计算 2 4 2 8 2" xfId="3697" xr:uid="{00000000-0005-0000-0000-0000F0140000}"/>
    <cellStyle name="计算 2 4 2 9" xfId="3698" xr:uid="{00000000-0005-0000-0000-0000F1140000}"/>
    <cellStyle name="计算 2 4 3" xfId="3699" xr:uid="{00000000-0005-0000-0000-0000F2140000}"/>
    <cellStyle name="计算 2 4 3 2" xfId="3700" xr:uid="{00000000-0005-0000-0000-0000F3140000}"/>
    <cellStyle name="计算 2 4 4" xfId="3701" xr:uid="{00000000-0005-0000-0000-0000F4140000}"/>
    <cellStyle name="计算 2 4 4 2" xfId="3702" xr:uid="{00000000-0005-0000-0000-0000F5140000}"/>
    <cellStyle name="计算 2 4 5" xfId="3703" xr:uid="{00000000-0005-0000-0000-0000F6140000}"/>
    <cellStyle name="计算 2 4 5 2" xfId="3704" xr:uid="{00000000-0005-0000-0000-0000F7140000}"/>
    <cellStyle name="计算 2 4 6" xfId="3705" xr:uid="{00000000-0005-0000-0000-0000F8140000}"/>
    <cellStyle name="计算 2 4 6 2" xfId="3706" xr:uid="{00000000-0005-0000-0000-0000F9140000}"/>
    <cellStyle name="计算 2 4 7" xfId="3707" xr:uid="{00000000-0005-0000-0000-0000FA140000}"/>
    <cellStyle name="计算 2 4 7 2" xfId="3708" xr:uid="{00000000-0005-0000-0000-0000FB140000}"/>
    <cellStyle name="计算 2 4 8" xfId="3709" xr:uid="{00000000-0005-0000-0000-0000FC140000}"/>
    <cellStyle name="计算 2 4 8 2" xfId="3710" xr:uid="{00000000-0005-0000-0000-0000FD140000}"/>
    <cellStyle name="计算 2 4 9" xfId="3711" xr:uid="{00000000-0005-0000-0000-0000FE140000}"/>
    <cellStyle name="计算 2 5" xfId="3712" xr:uid="{00000000-0005-0000-0000-0000FF140000}"/>
    <cellStyle name="计算 2 5 2" xfId="3713" xr:uid="{00000000-0005-0000-0000-000000150000}"/>
    <cellStyle name="计算 2 5 2 2" xfId="3714" xr:uid="{00000000-0005-0000-0000-000001150000}"/>
    <cellStyle name="计算 2 5 2 2 2" xfId="3715" xr:uid="{00000000-0005-0000-0000-000002150000}"/>
    <cellStyle name="计算 2 5 2 2 2 2" xfId="3716" xr:uid="{00000000-0005-0000-0000-000003150000}"/>
    <cellStyle name="计算 2 5 2 2 2 2 2" xfId="3717" xr:uid="{00000000-0005-0000-0000-000004150000}"/>
    <cellStyle name="计算 2 5 2 2 2 3" xfId="3718" xr:uid="{00000000-0005-0000-0000-000005150000}"/>
    <cellStyle name="计算 2 5 2 2 2 3 2" xfId="3719" xr:uid="{00000000-0005-0000-0000-000006150000}"/>
    <cellStyle name="计算 2 5 2 2 2 4" xfId="3720" xr:uid="{00000000-0005-0000-0000-000007150000}"/>
    <cellStyle name="计算 2 5 2 2 2 4 2" xfId="3721" xr:uid="{00000000-0005-0000-0000-000008150000}"/>
    <cellStyle name="计算 2 5 2 2 2 5" xfId="3722" xr:uid="{00000000-0005-0000-0000-000009150000}"/>
    <cellStyle name="计算 2 5 2 2 2 5 2" xfId="3723" xr:uid="{00000000-0005-0000-0000-00000A150000}"/>
    <cellStyle name="计算 2 5 2 2 2 6" xfId="3724" xr:uid="{00000000-0005-0000-0000-00000B150000}"/>
    <cellStyle name="计算 2 5 2 2 2 6 2" xfId="3725" xr:uid="{00000000-0005-0000-0000-00000C150000}"/>
    <cellStyle name="计算 2 5 2 2 2 7" xfId="3726" xr:uid="{00000000-0005-0000-0000-00000D150000}"/>
    <cellStyle name="计算 2 5 2 2 2 7 2" xfId="3727" xr:uid="{00000000-0005-0000-0000-00000E150000}"/>
    <cellStyle name="计算 2 5 2 2 2 8" xfId="3728" xr:uid="{00000000-0005-0000-0000-00000F150000}"/>
    <cellStyle name="计算 2 5 2 2 3" xfId="3729" xr:uid="{00000000-0005-0000-0000-000010150000}"/>
    <cellStyle name="计算 2 5 2 2 3 2" xfId="3730" xr:uid="{00000000-0005-0000-0000-000011150000}"/>
    <cellStyle name="计算 2 5 2 2 4" xfId="3731" xr:uid="{00000000-0005-0000-0000-000012150000}"/>
    <cellStyle name="计算 2 5 2 2 4 2" xfId="3732" xr:uid="{00000000-0005-0000-0000-000013150000}"/>
    <cellStyle name="计算 2 5 2 2 5" xfId="3733" xr:uid="{00000000-0005-0000-0000-000014150000}"/>
    <cellStyle name="计算 2 5 2 2 5 2" xfId="3734" xr:uid="{00000000-0005-0000-0000-000015150000}"/>
    <cellStyle name="计算 2 5 2 2 6" xfId="3735" xr:uid="{00000000-0005-0000-0000-000016150000}"/>
    <cellStyle name="计算 2 5 2 2 6 2" xfId="3736" xr:uid="{00000000-0005-0000-0000-000017150000}"/>
    <cellStyle name="计算 2 5 2 2 7" xfId="3737" xr:uid="{00000000-0005-0000-0000-000018150000}"/>
    <cellStyle name="计算 2 5 2 2 7 2" xfId="3738" xr:uid="{00000000-0005-0000-0000-000019150000}"/>
    <cellStyle name="计算 2 5 2 2 8" xfId="3739" xr:uid="{00000000-0005-0000-0000-00001A150000}"/>
    <cellStyle name="计算 2 5 2 2 8 2" xfId="3740" xr:uid="{00000000-0005-0000-0000-00001B150000}"/>
    <cellStyle name="计算 2 5 2 2 9" xfId="3741" xr:uid="{00000000-0005-0000-0000-00001C150000}"/>
    <cellStyle name="计算 2 5 2 3" xfId="3742" xr:uid="{00000000-0005-0000-0000-00001D150000}"/>
    <cellStyle name="计算 2 5 2 3 2" xfId="3743" xr:uid="{00000000-0005-0000-0000-00001E150000}"/>
    <cellStyle name="计算 2 5 2 4" xfId="3744" xr:uid="{00000000-0005-0000-0000-00001F150000}"/>
    <cellStyle name="计算 2 5 2 4 2" xfId="3745" xr:uid="{00000000-0005-0000-0000-000020150000}"/>
    <cellStyle name="计算 2 5 2 5" xfId="3746" xr:uid="{00000000-0005-0000-0000-000021150000}"/>
    <cellStyle name="计算 2 5 2 5 2" xfId="3747" xr:uid="{00000000-0005-0000-0000-000022150000}"/>
    <cellStyle name="计算 2 5 2 6" xfId="3748" xr:uid="{00000000-0005-0000-0000-000023150000}"/>
    <cellStyle name="计算 2 5 2 6 2" xfId="3749" xr:uid="{00000000-0005-0000-0000-000024150000}"/>
    <cellStyle name="计算 2 5 2 7" xfId="3750" xr:uid="{00000000-0005-0000-0000-000025150000}"/>
    <cellStyle name="计算 2 5 2 7 2" xfId="3751" xr:uid="{00000000-0005-0000-0000-000026150000}"/>
    <cellStyle name="计算 2 5 2 8" xfId="3752" xr:uid="{00000000-0005-0000-0000-000027150000}"/>
    <cellStyle name="计算 2 5 2 8 2" xfId="3753" xr:uid="{00000000-0005-0000-0000-000028150000}"/>
    <cellStyle name="计算 2 5 2 9" xfId="3754" xr:uid="{00000000-0005-0000-0000-000029150000}"/>
    <cellStyle name="计算 2 5 3" xfId="3755" xr:uid="{00000000-0005-0000-0000-00002A150000}"/>
    <cellStyle name="计算 2 5 3 2" xfId="3756" xr:uid="{00000000-0005-0000-0000-00002B150000}"/>
    <cellStyle name="计算 2 5 4" xfId="3757" xr:uid="{00000000-0005-0000-0000-00002C150000}"/>
    <cellStyle name="计算 2 5 4 2" xfId="3758" xr:uid="{00000000-0005-0000-0000-00002D150000}"/>
    <cellStyle name="计算 2 5 5" xfId="3759" xr:uid="{00000000-0005-0000-0000-00002E150000}"/>
    <cellStyle name="计算 2 5 5 2" xfId="3760" xr:uid="{00000000-0005-0000-0000-00002F150000}"/>
    <cellStyle name="计算 2 5 6" xfId="3761" xr:uid="{00000000-0005-0000-0000-000030150000}"/>
    <cellStyle name="计算 2 5 6 2" xfId="3762" xr:uid="{00000000-0005-0000-0000-000031150000}"/>
    <cellStyle name="计算 2 5 7" xfId="3763" xr:uid="{00000000-0005-0000-0000-000032150000}"/>
    <cellStyle name="计算 2 5 7 2" xfId="3764" xr:uid="{00000000-0005-0000-0000-000033150000}"/>
    <cellStyle name="计算 2 5 8" xfId="3765" xr:uid="{00000000-0005-0000-0000-000034150000}"/>
    <cellStyle name="计算 2 5 8 2" xfId="3766" xr:uid="{00000000-0005-0000-0000-000035150000}"/>
    <cellStyle name="计算 2 5 9" xfId="3767" xr:uid="{00000000-0005-0000-0000-000036150000}"/>
    <cellStyle name="计算 2 6" xfId="3768" xr:uid="{00000000-0005-0000-0000-000037150000}"/>
    <cellStyle name="计算 2 6 2" xfId="3769" xr:uid="{00000000-0005-0000-0000-000038150000}"/>
    <cellStyle name="计算 2 6 2 2" xfId="3770" xr:uid="{00000000-0005-0000-0000-000039150000}"/>
    <cellStyle name="计算 2 6 2 2 2" xfId="3771" xr:uid="{00000000-0005-0000-0000-00003A150000}"/>
    <cellStyle name="计算 2 6 2 2 2 2" xfId="3772" xr:uid="{00000000-0005-0000-0000-00003B150000}"/>
    <cellStyle name="计算 2 6 2 2 2 2 2" xfId="3773" xr:uid="{00000000-0005-0000-0000-00003C150000}"/>
    <cellStyle name="计算 2 6 2 2 2 3" xfId="3774" xr:uid="{00000000-0005-0000-0000-00003D150000}"/>
    <cellStyle name="计算 2 6 2 2 2 3 2" xfId="3775" xr:uid="{00000000-0005-0000-0000-00003E150000}"/>
    <cellStyle name="计算 2 6 2 2 2 4" xfId="3776" xr:uid="{00000000-0005-0000-0000-00003F150000}"/>
    <cellStyle name="计算 2 6 2 2 2 4 2" xfId="3777" xr:uid="{00000000-0005-0000-0000-000040150000}"/>
    <cellStyle name="计算 2 6 2 2 2 5" xfId="3778" xr:uid="{00000000-0005-0000-0000-000041150000}"/>
    <cellStyle name="计算 2 6 2 2 2 5 2" xfId="3779" xr:uid="{00000000-0005-0000-0000-000042150000}"/>
    <cellStyle name="计算 2 6 2 2 2 6" xfId="3780" xr:uid="{00000000-0005-0000-0000-000043150000}"/>
    <cellStyle name="计算 2 6 2 2 2 6 2" xfId="3781" xr:uid="{00000000-0005-0000-0000-000044150000}"/>
    <cellStyle name="计算 2 6 2 2 2 7" xfId="3782" xr:uid="{00000000-0005-0000-0000-000045150000}"/>
    <cellStyle name="计算 2 6 2 2 2 7 2" xfId="3783" xr:uid="{00000000-0005-0000-0000-000046150000}"/>
    <cellStyle name="计算 2 6 2 2 2 8" xfId="3784" xr:uid="{00000000-0005-0000-0000-000047150000}"/>
    <cellStyle name="计算 2 6 2 2 3" xfId="3785" xr:uid="{00000000-0005-0000-0000-000048150000}"/>
    <cellStyle name="计算 2 6 2 2 3 2" xfId="3786" xr:uid="{00000000-0005-0000-0000-000049150000}"/>
    <cellStyle name="计算 2 6 2 2 4" xfId="3787" xr:uid="{00000000-0005-0000-0000-00004A150000}"/>
    <cellStyle name="计算 2 6 2 2 4 2" xfId="3788" xr:uid="{00000000-0005-0000-0000-00004B150000}"/>
    <cellStyle name="计算 2 6 2 2 5" xfId="3789" xr:uid="{00000000-0005-0000-0000-00004C150000}"/>
    <cellStyle name="计算 2 6 2 2 5 2" xfId="3790" xr:uid="{00000000-0005-0000-0000-00004D150000}"/>
    <cellStyle name="计算 2 6 2 2 6" xfId="3791" xr:uid="{00000000-0005-0000-0000-00004E150000}"/>
    <cellStyle name="计算 2 6 2 2 6 2" xfId="3792" xr:uid="{00000000-0005-0000-0000-00004F150000}"/>
    <cellStyle name="计算 2 6 2 2 7" xfId="3793" xr:uid="{00000000-0005-0000-0000-000050150000}"/>
    <cellStyle name="计算 2 6 2 2 7 2" xfId="3794" xr:uid="{00000000-0005-0000-0000-000051150000}"/>
    <cellStyle name="计算 2 6 2 2 8" xfId="3795" xr:uid="{00000000-0005-0000-0000-000052150000}"/>
    <cellStyle name="计算 2 6 2 2 8 2" xfId="3796" xr:uid="{00000000-0005-0000-0000-000053150000}"/>
    <cellStyle name="计算 2 6 2 2 9" xfId="3797" xr:uid="{00000000-0005-0000-0000-000054150000}"/>
    <cellStyle name="计算 2 6 2 3" xfId="3798" xr:uid="{00000000-0005-0000-0000-000055150000}"/>
    <cellStyle name="计算 2 6 2 3 2" xfId="3799" xr:uid="{00000000-0005-0000-0000-000056150000}"/>
    <cellStyle name="计算 2 6 2 4" xfId="3800" xr:uid="{00000000-0005-0000-0000-000057150000}"/>
    <cellStyle name="计算 2 6 2 4 2" xfId="3801" xr:uid="{00000000-0005-0000-0000-000058150000}"/>
    <cellStyle name="计算 2 6 2 5" xfId="3802" xr:uid="{00000000-0005-0000-0000-000059150000}"/>
    <cellStyle name="计算 2 6 2 5 2" xfId="3803" xr:uid="{00000000-0005-0000-0000-00005A150000}"/>
    <cellStyle name="计算 2 6 2 6" xfId="3804" xr:uid="{00000000-0005-0000-0000-00005B150000}"/>
    <cellStyle name="计算 2 6 2 6 2" xfId="3805" xr:uid="{00000000-0005-0000-0000-00005C150000}"/>
    <cellStyle name="计算 2 6 2 7" xfId="3806" xr:uid="{00000000-0005-0000-0000-00005D150000}"/>
    <cellStyle name="计算 2 6 2 7 2" xfId="3807" xr:uid="{00000000-0005-0000-0000-00005E150000}"/>
    <cellStyle name="计算 2 6 2 8" xfId="3808" xr:uid="{00000000-0005-0000-0000-00005F150000}"/>
    <cellStyle name="计算 2 6 2 8 2" xfId="3809" xr:uid="{00000000-0005-0000-0000-000060150000}"/>
    <cellStyle name="计算 2 6 2 9" xfId="3810" xr:uid="{00000000-0005-0000-0000-000061150000}"/>
    <cellStyle name="计算 2 6 3" xfId="3811" xr:uid="{00000000-0005-0000-0000-000062150000}"/>
    <cellStyle name="计算 2 6 3 2" xfId="3812" xr:uid="{00000000-0005-0000-0000-000063150000}"/>
    <cellStyle name="计算 2 6 4" xfId="3813" xr:uid="{00000000-0005-0000-0000-000064150000}"/>
    <cellStyle name="计算 2 6 4 2" xfId="3814" xr:uid="{00000000-0005-0000-0000-000065150000}"/>
    <cellStyle name="计算 2 6 5" xfId="3815" xr:uid="{00000000-0005-0000-0000-000066150000}"/>
    <cellStyle name="计算 2 6 5 2" xfId="3816" xr:uid="{00000000-0005-0000-0000-000067150000}"/>
    <cellStyle name="计算 2 6 6" xfId="3817" xr:uid="{00000000-0005-0000-0000-000068150000}"/>
    <cellStyle name="计算 2 6 6 2" xfId="3818" xr:uid="{00000000-0005-0000-0000-000069150000}"/>
    <cellStyle name="计算 2 6 7" xfId="3819" xr:uid="{00000000-0005-0000-0000-00006A150000}"/>
    <cellStyle name="计算 2 6 7 2" xfId="3820" xr:uid="{00000000-0005-0000-0000-00006B150000}"/>
    <cellStyle name="计算 2 6 8" xfId="3821" xr:uid="{00000000-0005-0000-0000-00006C150000}"/>
    <cellStyle name="计算 2 6 8 2" xfId="3822" xr:uid="{00000000-0005-0000-0000-00006D150000}"/>
    <cellStyle name="计算 2 6 9" xfId="3823" xr:uid="{00000000-0005-0000-0000-00006E150000}"/>
    <cellStyle name="计算 2 7" xfId="3824" xr:uid="{00000000-0005-0000-0000-00006F150000}"/>
    <cellStyle name="计算 2 7 2" xfId="3825" xr:uid="{00000000-0005-0000-0000-000070150000}"/>
    <cellStyle name="计算 2 7 2 2" xfId="3826" xr:uid="{00000000-0005-0000-0000-000071150000}"/>
    <cellStyle name="计算 2 7 2 2 2" xfId="3827" xr:uid="{00000000-0005-0000-0000-000072150000}"/>
    <cellStyle name="计算 2 7 2 2 2 2" xfId="3828" xr:uid="{00000000-0005-0000-0000-000073150000}"/>
    <cellStyle name="计算 2 7 2 2 2 2 2" xfId="3829" xr:uid="{00000000-0005-0000-0000-000074150000}"/>
    <cellStyle name="计算 2 7 2 2 2 3" xfId="3830" xr:uid="{00000000-0005-0000-0000-000075150000}"/>
    <cellStyle name="计算 2 7 2 2 2 3 2" xfId="3831" xr:uid="{00000000-0005-0000-0000-000076150000}"/>
    <cellStyle name="计算 2 7 2 2 2 4" xfId="3832" xr:uid="{00000000-0005-0000-0000-000077150000}"/>
    <cellStyle name="计算 2 7 2 2 2 4 2" xfId="3833" xr:uid="{00000000-0005-0000-0000-000078150000}"/>
    <cellStyle name="计算 2 7 2 2 2 5" xfId="3834" xr:uid="{00000000-0005-0000-0000-000079150000}"/>
    <cellStyle name="计算 2 7 2 2 2 5 2" xfId="3835" xr:uid="{00000000-0005-0000-0000-00007A150000}"/>
    <cellStyle name="计算 2 7 2 2 2 6" xfId="3836" xr:uid="{00000000-0005-0000-0000-00007B150000}"/>
    <cellStyle name="计算 2 7 2 2 2 6 2" xfId="3837" xr:uid="{00000000-0005-0000-0000-00007C150000}"/>
    <cellStyle name="计算 2 7 2 2 2 7" xfId="3838" xr:uid="{00000000-0005-0000-0000-00007D150000}"/>
    <cellStyle name="计算 2 7 2 2 2 7 2" xfId="3839" xr:uid="{00000000-0005-0000-0000-00007E150000}"/>
    <cellStyle name="计算 2 7 2 2 2 8" xfId="3840" xr:uid="{00000000-0005-0000-0000-00007F150000}"/>
    <cellStyle name="计算 2 7 2 2 3" xfId="3841" xr:uid="{00000000-0005-0000-0000-000080150000}"/>
    <cellStyle name="计算 2 7 2 2 3 2" xfId="3842" xr:uid="{00000000-0005-0000-0000-000081150000}"/>
    <cellStyle name="计算 2 7 2 2 4" xfId="3843" xr:uid="{00000000-0005-0000-0000-000082150000}"/>
    <cellStyle name="计算 2 7 2 2 4 2" xfId="3844" xr:uid="{00000000-0005-0000-0000-000083150000}"/>
    <cellStyle name="计算 2 7 2 2 5" xfId="3845" xr:uid="{00000000-0005-0000-0000-000084150000}"/>
    <cellStyle name="计算 2 7 2 2 5 2" xfId="3846" xr:uid="{00000000-0005-0000-0000-000085150000}"/>
    <cellStyle name="计算 2 7 2 2 6" xfId="3847" xr:uid="{00000000-0005-0000-0000-000086150000}"/>
    <cellStyle name="计算 2 7 2 2 6 2" xfId="3848" xr:uid="{00000000-0005-0000-0000-000087150000}"/>
    <cellStyle name="计算 2 7 2 2 7" xfId="3849" xr:uid="{00000000-0005-0000-0000-000088150000}"/>
    <cellStyle name="计算 2 7 2 2 7 2" xfId="3850" xr:uid="{00000000-0005-0000-0000-000089150000}"/>
    <cellStyle name="计算 2 7 2 2 8" xfId="3851" xr:uid="{00000000-0005-0000-0000-00008A150000}"/>
    <cellStyle name="计算 2 7 2 2 8 2" xfId="3852" xr:uid="{00000000-0005-0000-0000-00008B150000}"/>
    <cellStyle name="计算 2 7 2 2 9" xfId="3853" xr:uid="{00000000-0005-0000-0000-00008C150000}"/>
    <cellStyle name="计算 2 7 2 3" xfId="3854" xr:uid="{00000000-0005-0000-0000-00008D150000}"/>
    <cellStyle name="计算 2 7 2 3 2" xfId="3855" xr:uid="{00000000-0005-0000-0000-00008E150000}"/>
    <cellStyle name="计算 2 7 2 4" xfId="3856" xr:uid="{00000000-0005-0000-0000-00008F150000}"/>
    <cellStyle name="计算 2 7 2 4 2" xfId="3857" xr:uid="{00000000-0005-0000-0000-000090150000}"/>
    <cellStyle name="计算 2 7 2 5" xfId="3858" xr:uid="{00000000-0005-0000-0000-000091150000}"/>
    <cellStyle name="计算 2 7 2 5 2" xfId="3859" xr:uid="{00000000-0005-0000-0000-000092150000}"/>
    <cellStyle name="计算 2 7 2 6" xfId="3860" xr:uid="{00000000-0005-0000-0000-000093150000}"/>
    <cellStyle name="计算 2 7 2 6 2" xfId="3861" xr:uid="{00000000-0005-0000-0000-000094150000}"/>
    <cellStyle name="计算 2 7 2 7" xfId="3862" xr:uid="{00000000-0005-0000-0000-000095150000}"/>
    <cellStyle name="计算 2 7 2 7 2" xfId="3863" xr:uid="{00000000-0005-0000-0000-000096150000}"/>
    <cellStyle name="计算 2 7 2 8" xfId="3864" xr:uid="{00000000-0005-0000-0000-000097150000}"/>
    <cellStyle name="计算 2 7 2 8 2" xfId="3865" xr:uid="{00000000-0005-0000-0000-000098150000}"/>
    <cellStyle name="计算 2 7 2 9" xfId="3866" xr:uid="{00000000-0005-0000-0000-000099150000}"/>
    <cellStyle name="计算 2 7 3" xfId="3867" xr:uid="{00000000-0005-0000-0000-00009A150000}"/>
    <cellStyle name="计算 2 7 3 2" xfId="3868" xr:uid="{00000000-0005-0000-0000-00009B150000}"/>
    <cellStyle name="计算 2 7 4" xfId="3869" xr:uid="{00000000-0005-0000-0000-00009C150000}"/>
    <cellStyle name="计算 2 7 4 2" xfId="3870" xr:uid="{00000000-0005-0000-0000-00009D150000}"/>
    <cellStyle name="计算 2 7 5" xfId="3871" xr:uid="{00000000-0005-0000-0000-00009E150000}"/>
    <cellStyle name="计算 2 7 5 2" xfId="3872" xr:uid="{00000000-0005-0000-0000-00009F150000}"/>
    <cellStyle name="计算 2 7 6" xfId="3873" xr:uid="{00000000-0005-0000-0000-0000A0150000}"/>
    <cellStyle name="计算 2 7 6 2" xfId="3874" xr:uid="{00000000-0005-0000-0000-0000A1150000}"/>
    <cellStyle name="计算 2 7 7" xfId="3875" xr:uid="{00000000-0005-0000-0000-0000A2150000}"/>
    <cellStyle name="计算 2 7 7 2" xfId="3876" xr:uid="{00000000-0005-0000-0000-0000A3150000}"/>
    <cellStyle name="计算 2 7 8" xfId="3877" xr:uid="{00000000-0005-0000-0000-0000A4150000}"/>
    <cellStyle name="计算 2 7 8 2" xfId="3878" xr:uid="{00000000-0005-0000-0000-0000A5150000}"/>
    <cellStyle name="计算 2 7 9" xfId="3879" xr:uid="{00000000-0005-0000-0000-0000A6150000}"/>
    <cellStyle name="计算 2 8" xfId="3880" xr:uid="{00000000-0005-0000-0000-0000A7150000}"/>
    <cellStyle name="计算 2 8 2" xfId="3881" xr:uid="{00000000-0005-0000-0000-0000A8150000}"/>
    <cellStyle name="计算 2 8 2 2" xfId="3882" xr:uid="{00000000-0005-0000-0000-0000A9150000}"/>
    <cellStyle name="计算 2 8 2 2 2" xfId="3883" xr:uid="{00000000-0005-0000-0000-0000AA150000}"/>
    <cellStyle name="计算 2 8 2 2 2 2" xfId="3884" xr:uid="{00000000-0005-0000-0000-0000AB150000}"/>
    <cellStyle name="计算 2 8 2 2 2 2 2" xfId="3885" xr:uid="{00000000-0005-0000-0000-0000AC150000}"/>
    <cellStyle name="计算 2 8 2 2 2 3" xfId="3886" xr:uid="{00000000-0005-0000-0000-0000AD150000}"/>
    <cellStyle name="计算 2 8 2 2 2 3 2" xfId="3887" xr:uid="{00000000-0005-0000-0000-0000AE150000}"/>
    <cellStyle name="计算 2 8 2 2 2 4" xfId="3888" xr:uid="{00000000-0005-0000-0000-0000AF150000}"/>
    <cellStyle name="计算 2 8 2 2 2 4 2" xfId="3889" xr:uid="{00000000-0005-0000-0000-0000B0150000}"/>
    <cellStyle name="计算 2 8 2 2 2 5" xfId="3890" xr:uid="{00000000-0005-0000-0000-0000B1150000}"/>
    <cellStyle name="计算 2 8 2 2 2 5 2" xfId="3891" xr:uid="{00000000-0005-0000-0000-0000B2150000}"/>
    <cellStyle name="计算 2 8 2 2 2 6" xfId="3892" xr:uid="{00000000-0005-0000-0000-0000B3150000}"/>
    <cellStyle name="计算 2 8 2 2 2 6 2" xfId="3893" xr:uid="{00000000-0005-0000-0000-0000B4150000}"/>
    <cellStyle name="计算 2 8 2 2 2 7" xfId="3894" xr:uid="{00000000-0005-0000-0000-0000B5150000}"/>
    <cellStyle name="计算 2 8 2 2 2 7 2" xfId="3895" xr:uid="{00000000-0005-0000-0000-0000B6150000}"/>
    <cellStyle name="计算 2 8 2 2 2 8" xfId="3896" xr:uid="{00000000-0005-0000-0000-0000B7150000}"/>
    <cellStyle name="计算 2 8 2 2 3" xfId="3897" xr:uid="{00000000-0005-0000-0000-0000B8150000}"/>
    <cellStyle name="计算 2 8 2 2 3 2" xfId="3898" xr:uid="{00000000-0005-0000-0000-0000B9150000}"/>
    <cellStyle name="计算 2 8 2 2 4" xfId="3899" xr:uid="{00000000-0005-0000-0000-0000BA150000}"/>
    <cellStyle name="计算 2 8 2 2 4 2" xfId="3900" xr:uid="{00000000-0005-0000-0000-0000BB150000}"/>
    <cellStyle name="计算 2 8 2 2 5" xfId="3901" xr:uid="{00000000-0005-0000-0000-0000BC150000}"/>
    <cellStyle name="计算 2 8 2 2 5 2" xfId="3902" xr:uid="{00000000-0005-0000-0000-0000BD150000}"/>
    <cellStyle name="计算 2 8 2 2 6" xfId="3903" xr:uid="{00000000-0005-0000-0000-0000BE150000}"/>
    <cellStyle name="计算 2 8 2 2 6 2" xfId="3904" xr:uid="{00000000-0005-0000-0000-0000BF150000}"/>
    <cellStyle name="计算 2 8 2 2 7" xfId="3905" xr:uid="{00000000-0005-0000-0000-0000C0150000}"/>
    <cellStyle name="计算 2 8 2 2 7 2" xfId="3906" xr:uid="{00000000-0005-0000-0000-0000C1150000}"/>
    <cellStyle name="计算 2 8 2 2 8" xfId="3907" xr:uid="{00000000-0005-0000-0000-0000C2150000}"/>
    <cellStyle name="计算 2 8 2 2 8 2" xfId="3908" xr:uid="{00000000-0005-0000-0000-0000C3150000}"/>
    <cellStyle name="计算 2 8 2 2 9" xfId="3909" xr:uid="{00000000-0005-0000-0000-0000C4150000}"/>
    <cellStyle name="计算 2 8 2 3" xfId="3910" xr:uid="{00000000-0005-0000-0000-0000C5150000}"/>
    <cellStyle name="计算 2 8 2 3 2" xfId="3911" xr:uid="{00000000-0005-0000-0000-0000C6150000}"/>
    <cellStyle name="计算 2 8 2 4" xfId="3912" xr:uid="{00000000-0005-0000-0000-0000C7150000}"/>
    <cellStyle name="计算 2 8 2 4 2" xfId="3913" xr:uid="{00000000-0005-0000-0000-0000C8150000}"/>
    <cellStyle name="计算 2 8 2 5" xfId="3914" xr:uid="{00000000-0005-0000-0000-0000C9150000}"/>
    <cellStyle name="计算 2 8 2 5 2" xfId="3915" xr:uid="{00000000-0005-0000-0000-0000CA150000}"/>
    <cellStyle name="计算 2 8 2 6" xfId="3916" xr:uid="{00000000-0005-0000-0000-0000CB150000}"/>
    <cellStyle name="计算 2 8 2 6 2" xfId="3917" xr:uid="{00000000-0005-0000-0000-0000CC150000}"/>
    <cellStyle name="计算 2 8 2 7" xfId="3918" xr:uid="{00000000-0005-0000-0000-0000CD150000}"/>
    <cellStyle name="计算 2 8 2 7 2" xfId="3919" xr:uid="{00000000-0005-0000-0000-0000CE150000}"/>
    <cellStyle name="计算 2 8 2 8" xfId="3920" xr:uid="{00000000-0005-0000-0000-0000CF150000}"/>
    <cellStyle name="计算 2 8 2 8 2" xfId="3921" xr:uid="{00000000-0005-0000-0000-0000D0150000}"/>
    <cellStyle name="计算 2 8 2 9" xfId="3922" xr:uid="{00000000-0005-0000-0000-0000D1150000}"/>
    <cellStyle name="计算 2 8 3" xfId="3923" xr:uid="{00000000-0005-0000-0000-0000D2150000}"/>
    <cellStyle name="计算 2 8 3 2" xfId="3924" xr:uid="{00000000-0005-0000-0000-0000D3150000}"/>
    <cellStyle name="计算 2 8 4" xfId="3925" xr:uid="{00000000-0005-0000-0000-0000D4150000}"/>
    <cellStyle name="计算 2 8 4 2" xfId="3926" xr:uid="{00000000-0005-0000-0000-0000D5150000}"/>
    <cellStyle name="计算 2 8 5" xfId="3927" xr:uid="{00000000-0005-0000-0000-0000D6150000}"/>
    <cellStyle name="计算 2 8 5 2" xfId="3928" xr:uid="{00000000-0005-0000-0000-0000D7150000}"/>
    <cellStyle name="计算 2 8 6" xfId="3929" xr:uid="{00000000-0005-0000-0000-0000D8150000}"/>
    <cellStyle name="计算 2 8 6 2" xfId="3930" xr:uid="{00000000-0005-0000-0000-0000D9150000}"/>
    <cellStyle name="计算 2 8 7" xfId="3931" xr:uid="{00000000-0005-0000-0000-0000DA150000}"/>
    <cellStyle name="计算 2 8 7 2" xfId="3932" xr:uid="{00000000-0005-0000-0000-0000DB150000}"/>
    <cellStyle name="计算 2 8 8" xfId="3933" xr:uid="{00000000-0005-0000-0000-0000DC150000}"/>
    <cellStyle name="计算 2 8 8 2" xfId="3934" xr:uid="{00000000-0005-0000-0000-0000DD150000}"/>
    <cellStyle name="计算 2 8 9" xfId="3935" xr:uid="{00000000-0005-0000-0000-0000DE150000}"/>
    <cellStyle name="计算 2 9" xfId="3936" xr:uid="{00000000-0005-0000-0000-0000DF150000}"/>
    <cellStyle name="计算 2 9 2" xfId="3937" xr:uid="{00000000-0005-0000-0000-0000E0150000}"/>
    <cellStyle name="计算 2 9 2 2" xfId="3938" xr:uid="{00000000-0005-0000-0000-0000E1150000}"/>
    <cellStyle name="计算 2 9 2 2 2" xfId="3939" xr:uid="{00000000-0005-0000-0000-0000E2150000}"/>
    <cellStyle name="计算 2 9 2 2 2 2" xfId="3940" xr:uid="{00000000-0005-0000-0000-0000E3150000}"/>
    <cellStyle name="计算 2 9 2 2 2 2 2" xfId="3941" xr:uid="{00000000-0005-0000-0000-0000E4150000}"/>
    <cellStyle name="计算 2 9 2 2 2 3" xfId="3942" xr:uid="{00000000-0005-0000-0000-0000E5150000}"/>
    <cellStyle name="计算 2 9 2 2 2 3 2" xfId="3943" xr:uid="{00000000-0005-0000-0000-0000E6150000}"/>
    <cellStyle name="计算 2 9 2 2 2 4" xfId="3944" xr:uid="{00000000-0005-0000-0000-0000E7150000}"/>
    <cellStyle name="计算 2 9 2 2 2 4 2" xfId="3945" xr:uid="{00000000-0005-0000-0000-0000E8150000}"/>
    <cellStyle name="计算 2 9 2 2 2 5" xfId="3946" xr:uid="{00000000-0005-0000-0000-0000E9150000}"/>
    <cellStyle name="计算 2 9 2 2 2 5 2" xfId="3947" xr:uid="{00000000-0005-0000-0000-0000EA150000}"/>
    <cellStyle name="计算 2 9 2 2 2 6" xfId="3948" xr:uid="{00000000-0005-0000-0000-0000EB150000}"/>
    <cellStyle name="计算 2 9 2 2 2 6 2" xfId="3949" xr:uid="{00000000-0005-0000-0000-0000EC150000}"/>
    <cellStyle name="计算 2 9 2 2 2 7" xfId="3950" xr:uid="{00000000-0005-0000-0000-0000ED150000}"/>
    <cellStyle name="计算 2 9 2 2 2 7 2" xfId="3951" xr:uid="{00000000-0005-0000-0000-0000EE150000}"/>
    <cellStyle name="计算 2 9 2 2 2 8" xfId="3952" xr:uid="{00000000-0005-0000-0000-0000EF150000}"/>
    <cellStyle name="计算 2 9 2 2 3" xfId="3953" xr:uid="{00000000-0005-0000-0000-0000F0150000}"/>
    <cellStyle name="计算 2 9 2 2 3 2" xfId="3954" xr:uid="{00000000-0005-0000-0000-0000F1150000}"/>
    <cellStyle name="计算 2 9 2 2 4" xfId="3955" xr:uid="{00000000-0005-0000-0000-0000F2150000}"/>
    <cellStyle name="计算 2 9 2 2 4 2" xfId="3956" xr:uid="{00000000-0005-0000-0000-0000F3150000}"/>
    <cellStyle name="计算 2 9 2 2 5" xfId="3957" xr:uid="{00000000-0005-0000-0000-0000F4150000}"/>
    <cellStyle name="计算 2 9 2 2 5 2" xfId="3958" xr:uid="{00000000-0005-0000-0000-0000F5150000}"/>
    <cellStyle name="计算 2 9 2 2 6" xfId="3959" xr:uid="{00000000-0005-0000-0000-0000F6150000}"/>
    <cellStyle name="计算 2 9 2 2 6 2" xfId="3960" xr:uid="{00000000-0005-0000-0000-0000F7150000}"/>
    <cellStyle name="计算 2 9 2 2 7" xfId="3961" xr:uid="{00000000-0005-0000-0000-0000F8150000}"/>
    <cellStyle name="计算 2 9 2 2 7 2" xfId="3962" xr:uid="{00000000-0005-0000-0000-0000F9150000}"/>
    <cellStyle name="计算 2 9 2 2 8" xfId="3963" xr:uid="{00000000-0005-0000-0000-0000FA150000}"/>
    <cellStyle name="计算 2 9 2 2 8 2" xfId="3964" xr:uid="{00000000-0005-0000-0000-0000FB150000}"/>
    <cellStyle name="计算 2 9 2 2 9" xfId="3965" xr:uid="{00000000-0005-0000-0000-0000FC150000}"/>
    <cellStyle name="计算 2 9 2 3" xfId="3966" xr:uid="{00000000-0005-0000-0000-0000FD150000}"/>
    <cellStyle name="计算 2 9 2 3 2" xfId="3967" xr:uid="{00000000-0005-0000-0000-0000FE150000}"/>
    <cellStyle name="计算 2 9 2 4" xfId="3968" xr:uid="{00000000-0005-0000-0000-0000FF150000}"/>
    <cellStyle name="计算 2 9 2 4 2" xfId="3969" xr:uid="{00000000-0005-0000-0000-000000160000}"/>
    <cellStyle name="计算 2 9 2 5" xfId="3970" xr:uid="{00000000-0005-0000-0000-000001160000}"/>
    <cellStyle name="计算 2 9 2 5 2" xfId="3971" xr:uid="{00000000-0005-0000-0000-000002160000}"/>
    <cellStyle name="计算 2 9 2 6" xfId="3972" xr:uid="{00000000-0005-0000-0000-000003160000}"/>
    <cellStyle name="计算 2 9 2 6 2" xfId="3973" xr:uid="{00000000-0005-0000-0000-000004160000}"/>
    <cellStyle name="计算 2 9 2 7" xfId="3974" xr:uid="{00000000-0005-0000-0000-000005160000}"/>
    <cellStyle name="计算 2 9 2 7 2" xfId="3975" xr:uid="{00000000-0005-0000-0000-000006160000}"/>
    <cellStyle name="计算 2 9 2 8" xfId="3976" xr:uid="{00000000-0005-0000-0000-000007160000}"/>
    <cellStyle name="计算 2 9 2 8 2" xfId="3977" xr:uid="{00000000-0005-0000-0000-000008160000}"/>
    <cellStyle name="计算 2 9 2 9" xfId="3978" xr:uid="{00000000-0005-0000-0000-000009160000}"/>
    <cellStyle name="计算 2 9 3" xfId="3979" xr:uid="{00000000-0005-0000-0000-00000A160000}"/>
    <cellStyle name="计算 2 9 3 2" xfId="3980" xr:uid="{00000000-0005-0000-0000-00000B160000}"/>
    <cellStyle name="计算 2 9 4" xfId="3981" xr:uid="{00000000-0005-0000-0000-00000C160000}"/>
    <cellStyle name="计算 2 9 4 2" xfId="3982" xr:uid="{00000000-0005-0000-0000-00000D160000}"/>
    <cellStyle name="计算 2 9 5" xfId="3983" xr:uid="{00000000-0005-0000-0000-00000E160000}"/>
    <cellStyle name="计算 2 9 5 2" xfId="3984" xr:uid="{00000000-0005-0000-0000-00000F160000}"/>
    <cellStyle name="计算 2 9 6" xfId="3985" xr:uid="{00000000-0005-0000-0000-000010160000}"/>
    <cellStyle name="计算 2 9 6 2" xfId="3986" xr:uid="{00000000-0005-0000-0000-000011160000}"/>
    <cellStyle name="计算 2 9 7" xfId="3987" xr:uid="{00000000-0005-0000-0000-000012160000}"/>
    <cellStyle name="计算 2 9 7 2" xfId="3988" xr:uid="{00000000-0005-0000-0000-000013160000}"/>
    <cellStyle name="计算 2 9 8" xfId="3989" xr:uid="{00000000-0005-0000-0000-000014160000}"/>
    <cellStyle name="计算 2 9 8 2" xfId="3990" xr:uid="{00000000-0005-0000-0000-000015160000}"/>
    <cellStyle name="计算 2 9 9" xfId="3991" xr:uid="{00000000-0005-0000-0000-000016160000}"/>
    <cellStyle name="计算 3" xfId="3992" xr:uid="{00000000-0005-0000-0000-000017160000}"/>
    <cellStyle name="计算 3 2" xfId="3993" xr:uid="{00000000-0005-0000-0000-000018160000}"/>
    <cellStyle name="计算 3 2 2" xfId="3994" xr:uid="{00000000-0005-0000-0000-000019160000}"/>
    <cellStyle name="计算 3 2 2 2" xfId="3995" xr:uid="{00000000-0005-0000-0000-00001A160000}"/>
    <cellStyle name="计算 3 2 2 2 2" xfId="3996" xr:uid="{00000000-0005-0000-0000-00001B160000}"/>
    <cellStyle name="计算 3 2 2 2 2 2" xfId="3997" xr:uid="{00000000-0005-0000-0000-00001C160000}"/>
    <cellStyle name="计算 3 2 2 2 3" xfId="3998" xr:uid="{00000000-0005-0000-0000-00001D160000}"/>
    <cellStyle name="计算 3 2 2 2 3 2" xfId="3999" xr:uid="{00000000-0005-0000-0000-00001E160000}"/>
    <cellStyle name="计算 3 2 2 2 4" xfId="4000" xr:uid="{00000000-0005-0000-0000-00001F160000}"/>
    <cellStyle name="计算 3 2 2 2 4 2" xfId="4001" xr:uid="{00000000-0005-0000-0000-000020160000}"/>
    <cellStyle name="计算 3 2 2 2 5" xfId="4002" xr:uid="{00000000-0005-0000-0000-000021160000}"/>
    <cellStyle name="计算 3 2 2 2 5 2" xfId="4003" xr:uid="{00000000-0005-0000-0000-000022160000}"/>
    <cellStyle name="计算 3 2 2 2 6" xfId="4004" xr:uid="{00000000-0005-0000-0000-000023160000}"/>
    <cellStyle name="计算 3 2 2 2 6 2" xfId="4005" xr:uid="{00000000-0005-0000-0000-000024160000}"/>
    <cellStyle name="计算 3 2 2 2 7" xfId="4006" xr:uid="{00000000-0005-0000-0000-000025160000}"/>
    <cellStyle name="计算 3 2 2 2 7 2" xfId="4007" xr:uid="{00000000-0005-0000-0000-000026160000}"/>
    <cellStyle name="计算 3 2 2 2 8" xfId="4008" xr:uid="{00000000-0005-0000-0000-000027160000}"/>
    <cellStyle name="计算 3 2 2 3" xfId="4009" xr:uid="{00000000-0005-0000-0000-000028160000}"/>
    <cellStyle name="计算 3 2 2 3 2" xfId="4010" xr:uid="{00000000-0005-0000-0000-000029160000}"/>
    <cellStyle name="计算 3 2 2 4" xfId="4011" xr:uid="{00000000-0005-0000-0000-00002A160000}"/>
    <cellStyle name="计算 3 2 2 4 2" xfId="4012" xr:uid="{00000000-0005-0000-0000-00002B160000}"/>
    <cellStyle name="计算 3 2 2 5" xfId="4013" xr:uid="{00000000-0005-0000-0000-00002C160000}"/>
    <cellStyle name="计算 3 2 2 5 2" xfId="4014" xr:uid="{00000000-0005-0000-0000-00002D160000}"/>
    <cellStyle name="计算 3 2 2 6" xfId="4015" xr:uid="{00000000-0005-0000-0000-00002E160000}"/>
    <cellStyle name="计算 3 2 2 6 2" xfId="4016" xr:uid="{00000000-0005-0000-0000-00002F160000}"/>
    <cellStyle name="计算 3 2 2 7" xfId="4017" xr:uid="{00000000-0005-0000-0000-000030160000}"/>
    <cellStyle name="计算 3 2 2 7 2" xfId="4018" xr:uid="{00000000-0005-0000-0000-000031160000}"/>
    <cellStyle name="计算 3 2 2 8" xfId="4019" xr:uid="{00000000-0005-0000-0000-000032160000}"/>
    <cellStyle name="计算 3 2 2 8 2" xfId="4020" xr:uid="{00000000-0005-0000-0000-000033160000}"/>
    <cellStyle name="计算 3 2 2 9" xfId="4021" xr:uid="{00000000-0005-0000-0000-000034160000}"/>
    <cellStyle name="计算 3 2 3" xfId="4022" xr:uid="{00000000-0005-0000-0000-000035160000}"/>
    <cellStyle name="计算 3 2 3 2" xfId="4023" xr:uid="{00000000-0005-0000-0000-000036160000}"/>
    <cellStyle name="计算 3 2 4" xfId="4024" xr:uid="{00000000-0005-0000-0000-000037160000}"/>
    <cellStyle name="计算 3 2 4 2" xfId="4025" xr:uid="{00000000-0005-0000-0000-000038160000}"/>
    <cellStyle name="计算 3 2 5" xfId="4026" xr:uid="{00000000-0005-0000-0000-000039160000}"/>
    <cellStyle name="计算 3 2 5 2" xfId="4027" xr:uid="{00000000-0005-0000-0000-00003A160000}"/>
    <cellStyle name="计算 3 2 6" xfId="4028" xr:uid="{00000000-0005-0000-0000-00003B160000}"/>
    <cellStyle name="计算 3 2 6 2" xfId="4029" xr:uid="{00000000-0005-0000-0000-00003C160000}"/>
    <cellStyle name="计算 3 2 7" xfId="4030" xr:uid="{00000000-0005-0000-0000-00003D160000}"/>
    <cellStyle name="计算 3 2 7 2" xfId="4031" xr:uid="{00000000-0005-0000-0000-00003E160000}"/>
    <cellStyle name="计算 3 2 8" xfId="4032" xr:uid="{00000000-0005-0000-0000-00003F160000}"/>
    <cellStyle name="计算 3 2 8 2" xfId="4033" xr:uid="{00000000-0005-0000-0000-000040160000}"/>
    <cellStyle name="计算 3 2 9" xfId="4034" xr:uid="{00000000-0005-0000-0000-000041160000}"/>
    <cellStyle name="计算 3 3" xfId="4035" xr:uid="{00000000-0005-0000-0000-000042160000}"/>
    <cellStyle name="计算 3 3 2" xfId="4036" xr:uid="{00000000-0005-0000-0000-000043160000}"/>
    <cellStyle name="计算 3 4" xfId="4037" xr:uid="{00000000-0005-0000-0000-000044160000}"/>
    <cellStyle name="计算 3 4 2" xfId="4038" xr:uid="{00000000-0005-0000-0000-000045160000}"/>
    <cellStyle name="计算 3 5" xfId="4039" xr:uid="{00000000-0005-0000-0000-000046160000}"/>
    <cellStyle name="计算 3 5 2" xfId="4040" xr:uid="{00000000-0005-0000-0000-000047160000}"/>
    <cellStyle name="计算 3 6" xfId="4041" xr:uid="{00000000-0005-0000-0000-000048160000}"/>
    <cellStyle name="计算 3 6 2" xfId="4042" xr:uid="{00000000-0005-0000-0000-000049160000}"/>
    <cellStyle name="计算 3 7" xfId="4043" xr:uid="{00000000-0005-0000-0000-00004A160000}"/>
    <cellStyle name="计算 3 7 2" xfId="4044" xr:uid="{00000000-0005-0000-0000-00004B160000}"/>
    <cellStyle name="计算 3 8" xfId="4045" xr:uid="{00000000-0005-0000-0000-00004C160000}"/>
    <cellStyle name="计算 3 8 2" xfId="4046" xr:uid="{00000000-0005-0000-0000-00004D160000}"/>
    <cellStyle name="计算 3 9" xfId="4047" xr:uid="{00000000-0005-0000-0000-00004E160000}"/>
    <cellStyle name="计算 4" xfId="4048" xr:uid="{00000000-0005-0000-0000-00004F160000}"/>
    <cellStyle name="计算 4 2" xfId="4049" xr:uid="{00000000-0005-0000-0000-000050160000}"/>
    <cellStyle name="计算 4 2 2" xfId="4050" xr:uid="{00000000-0005-0000-0000-000051160000}"/>
    <cellStyle name="计算 4 2 2 2" xfId="4051" xr:uid="{00000000-0005-0000-0000-000052160000}"/>
    <cellStyle name="计算 4 2 2 2 2" xfId="4052" xr:uid="{00000000-0005-0000-0000-000053160000}"/>
    <cellStyle name="计算 4 2 2 2 2 2" xfId="4053" xr:uid="{00000000-0005-0000-0000-000054160000}"/>
    <cellStyle name="计算 4 2 2 2 3" xfId="4054" xr:uid="{00000000-0005-0000-0000-000055160000}"/>
    <cellStyle name="计算 4 2 2 2 3 2" xfId="4055" xr:uid="{00000000-0005-0000-0000-000056160000}"/>
    <cellStyle name="计算 4 2 2 2 4" xfId="4056" xr:uid="{00000000-0005-0000-0000-000057160000}"/>
    <cellStyle name="计算 4 2 2 2 4 2" xfId="4057" xr:uid="{00000000-0005-0000-0000-000058160000}"/>
    <cellStyle name="计算 4 2 2 2 5" xfId="4058" xr:uid="{00000000-0005-0000-0000-000059160000}"/>
    <cellStyle name="计算 4 2 2 2 5 2" xfId="4059" xr:uid="{00000000-0005-0000-0000-00005A160000}"/>
    <cellStyle name="计算 4 2 2 2 6" xfId="4060" xr:uid="{00000000-0005-0000-0000-00005B160000}"/>
    <cellStyle name="计算 4 2 2 2 6 2" xfId="4061" xr:uid="{00000000-0005-0000-0000-00005C160000}"/>
    <cellStyle name="计算 4 2 2 2 7" xfId="4062" xr:uid="{00000000-0005-0000-0000-00005D160000}"/>
    <cellStyle name="计算 4 2 2 2 7 2" xfId="4063" xr:uid="{00000000-0005-0000-0000-00005E160000}"/>
    <cellStyle name="计算 4 2 2 2 8" xfId="4064" xr:uid="{00000000-0005-0000-0000-00005F160000}"/>
    <cellStyle name="计算 4 2 2 3" xfId="4065" xr:uid="{00000000-0005-0000-0000-000060160000}"/>
    <cellStyle name="计算 4 2 2 3 2" xfId="4066" xr:uid="{00000000-0005-0000-0000-000061160000}"/>
    <cellStyle name="计算 4 2 2 4" xfId="4067" xr:uid="{00000000-0005-0000-0000-000062160000}"/>
    <cellStyle name="计算 4 2 2 4 2" xfId="4068" xr:uid="{00000000-0005-0000-0000-000063160000}"/>
    <cellStyle name="计算 4 2 2 5" xfId="4069" xr:uid="{00000000-0005-0000-0000-000064160000}"/>
    <cellStyle name="计算 4 2 2 5 2" xfId="4070" xr:uid="{00000000-0005-0000-0000-000065160000}"/>
    <cellStyle name="计算 4 2 2 6" xfId="4071" xr:uid="{00000000-0005-0000-0000-000066160000}"/>
    <cellStyle name="计算 4 2 2 6 2" xfId="4072" xr:uid="{00000000-0005-0000-0000-000067160000}"/>
    <cellStyle name="计算 4 2 2 7" xfId="4073" xr:uid="{00000000-0005-0000-0000-000068160000}"/>
    <cellStyle name="计算 4 2 2 7 2" xfId="4074" xr:uid="{00000000-0005-0000-0000-000069160000}"/>
    <cellStyle name="计算 4 2 2 8" xfId="4075" xr:uid="{00000000-0005-0000-0000-00006A160000}"/>
    <cellStyle name="计算 4 2 2 8 2" xfId="4076" xr:uid="{00000000-0005-0000-0000-00006B160000}"/>
    <cellStyle name="计算 4 2 2 9" xfId="4077" xr:uid="{00000000-0005-0000-0000-00006C160000}"/>
    <cellStyle name="计算 4 2 3" xfId="4078" xr:uid="{00000000-0005-0000-0000-00006D160000}"/>
    <cellStyle name="计算 4 2 3 2" xfId="4079" xr:uid="{00000000-0005-0000-0000-00006E160000}"/>
    <cellStyle name="计算 4 2 4" xfId="4080" xr:uid="{00000000-0005-0000-0000-00006F160000}"/>
    <cellStyle name="计算 4 2 4 2" xfId="4081" xr:uid="{00000000-0005-0000-0000-000070160000}"/>
    <cellStyle name="计算 4 2 5" xfId="4082" xr:uid="{00000000-0005-0000-0000-000071160000}"/>
    <cellStyle name="计算 4 2 5 2" xfId="4083" xr:uid="{00000000-0005-0000-0000-000072160000}"/>
    <cellStyle name="计算 4 2 6" xfId="4084" xr:uid="{00000000-0005-0000-0000-000073160000}"/>
    <cellStyle name="计算 4 2 6 2" xfId="4085" xr:uid="{00000000-0005-0000-0000-000074160000}"/>
    <cellStyle name="计算 4 2 7" xfId="4086" xr:uid="{00000000-0005-0000-0000-000075160000}"/>
    <cellStyle name="计算 4 2 7 2" xfId="4087" xr:uid="{00000000-0005-0000-0000-000076160000}"/>
    <cellStyle name="计算 4 2 8" xfId="4088" xr:uid="{00000000-0005-0000-0000-000077160000}"/>
    <cellStyle name="计算 4 2 8 2" xfId="4089" xr:uid="{00000000-0005-0000-0000-000078160000}"/>
    <cellStyle name="计算 4 2 9" xfId="4090" xr:uid="{00000000-0005-0000-0000-000079160000}"/>
    <cellStyle name="计算 4 3" xfId="4091" xr:uid="{00000000-0005-0000-0000-00007A160000}"/>
    <cellStyle name="计算 4 3 2" xfId="4092" xr:uid="{00000000-0005-0000-0000-00007B160000}"/>
    <cellStyle name="计算 4 4" xfId="4093" xr:uid="{00000000-0005-0000-0000-00007C160000}"/>
    <cellStyle name="计算 4 4 2" xfId="4094" xr:uid="{00000000-0005-0000-0000-00007D160000}"/>
    <cellStyle name="计算 4 5" xfId="4095" xr:uid="{00000000-0005-0000-0000-00007E160000}"/>
    <cellStyle name="计算 4 5 2" xfId="4096" xr:uid="{00000000-0005-0000-0000-00007F160000}"/>
    <cellStyle name="计算 4 6" xfId="4097" xr:uid="{00000000-0005-0000-0000-000080160000}"/>
    <cellStyle name="计算 4 6 2" xfId="4098" xr:uid="{00000000-0005-0000-0000-000081160000}"/>
    <cellStyle name="计算 4 7" xfId="4099" xr:uid="{00000000-0005-0000-0000-000082160000}"/>
    <cellStyle name="计算 4 7 2" xfId="4100" xr:uid="{00000000-0005-0000-0000-000083160000}"/>
    <cellStyle name="计算 4 8" xfId="4101" xr:uid="{00000000-0005-0000-0000-000084160000}"/>
    <cellStyle name="计算 4 8 2" xfId="4102" xr:uid="{00000000-0005-0000-0000-000085160000}"/>
    <cellStyle name="计算 4 9" xfId="4103" xr:uid="{00000000-0005-0000-0000-000086160000}"/>
    <cellStyle name="计算 5" xfId="4104" xr:uid="{00000000-0005-0000-0000-000087160000}"/>
    <cellStyle name="计算 5 2" xfId="4105" xr:uid="{00000000-0005-0000-0000-000088160000}"/>
    <cellStyle name="计算 5 2 2" xfId="4106" xr:uid="{00000000-0005-0000-0000-000089160000}"/>
    <cellStyle name="计算 5 2 2 2" xfId="4107" xr:uid="{00000000-0005-0000-0000-00008A160000}"/>
    <cellStyle name="计算 5 2 2 2 2" xfId="4108" xr:uid="{00000000-0005-0000-0000-00008B160000}"/>
    <cellStyle name="计算 5 2 2 2 2 2" xfId="4109" xr:uid="{00000000-0005-0000-0000-00008C160000}"/>
    <cellStyle name="计算 5 2 2 2 3" xfId="4110" xr:uid="{00000000-0005-0000-0000-00008D160000}"/>
    <cellStyle name="计算 5 2 2 2 3 2" xfId="4111" xr:uid="{00000000-0005-0000-0000-00008E160000}"/>
    <cellStyle name="计算 5 2 2 2 4" xfId="4112" xr:uid="{00000000-0005-0000-0000-00008F160000}"/>
    <cellStyle name="计算 5 2 2 2 4 2" xfId="4113" xr:uid="{00000000-0005-0000-0000-000090160000}"/>
    <cellStyle name="计算 5 2 2 2 5" xfId="4114" xr:uid="{00000000-0005-0000-0000-000091160000}"/>
    <cellStyle name="计算 5 2 2 2 5 2" xfId="4115" xr:uid="{00000000-0005-0000-0000-000092160000}"/>
    <cellStyle name="计算 5 2 2 2 6" xfId="4116" xr:uid="{00000000-0005-0000-0000-000093160000}"/>
    <cellStyle name="计算 5 2 2 2 6 2" xfId="4117" xr:uid="{00000000-0005-0000-0000-000094160000}"/>
    <cellStyle name="计算 5 2 2 2 7" xfId="4118" xr:uid="{00000000-0005-0000-0000-000095160000}"/>
    <cellStyle name="计算 5 2 2 2 7 2" xfId="4119" xr:uid="{00000000-0005-0000-0000-000096160000}"/>
    <cellStyle name="计算 5 2 2 2 8" xfId="4120" xr:uid="{00000000-0005-0000-0000-000097160000}"/>
    <cellStyle name="计算 5 2 2 3" xfId="4121" xr:uid="{00000000-0005-0000-0000-000098160000}"/>
    <cellStyle name="计算 5 2 2 3 2" xfId="4122" xr:uid="{00000000-0005-0000-0000-000099160000}"/>
    <cellStyle name="计算 5 2 2 4" xfId="4123" xr:uid="{00000000-0005-0000-0000-00009A160000}"/>
    <cellStyle name="计算 5 2 2 4 2" xfId="4124" xr:uid="{00000000-0005-0000-0000-00009B160000}"/>
    <cellStyle name="计算 5 2 2 5" xfId="4125" xr:uid="{00000000-0005-0000-0000-00009C160000}"/>
    <cellStyle name="计算 5 2 2 5 2" xfId="4126" xr:uid="{00000000-0005-0000-0000-00009D160000}"/>
    <cellStyle name="计算 5 2 2 6" xfId="4127" xr:uid="{00000000-0005-0000-0000-00009E160000}"/>
    <cellStyle name="计算 5 2 2 6 2" xfId="4128" xr:uid="{00000000-0005-0000-0000-00009F160000}"/>
    <cellStyle name="计算 5 2 2 7" xfId="4129" xr:uid="{00000000-0005-0000-0000-0000A0160000}"/>
    <cellStyle name="计算 5 2 2 7 2" xfId="4130" xr:uid="{00000000-0005-0000-0000-0000A1160000}"/>
    <cellStyle name="计算 5 2 2 8" xfId="4131" xr:uid="{00000000-0005-0000-0000-0000A2160000}"/>
    <cellStyle name="计算 5 2 2 8 2" xfId="4132" xr:uid="{00000000-0005-0000-0000-0000A3160000}"/>
    <cellStyle name="计算 5 2 2 9" xfId="4133" xr:uid="{00000000-0005-0000-0000-0000A4160000}"/>
    <cellStyle name="计算 5 2 3" xfId="4134" xr:uid="{00000000-0005-0000-0000-0000A5160000}"/>
    <cellStyle name="计算 5 2 3 2" xfId="4135" xr:uid="{00000000-0005-0000-0000-0000A6160000}"/>
    <cellStyle name="计算 5 2 4" xfId="4136" xr:uid="{00000000-0005-0000-0000-0000A7160000}"/>
    <cellStyle name="计算 5 2 4 2" xfId="4137" xr:uid="{00000000-0005-0000-0000-0000A8160000}"/>
    <cellStyle name="计算 5 2 5" xfId="4138" xr:uid="{00000000-0005-0000-0000-0000A9160000}"/>
    <cellStyle name="计算 5 2 5 2" xfId="4139" xr:uid="{00000000-0005-0000-0000-0000AA160000}"/>
    <cellStyle name="计算 5 2 6" xfId="4140" xr:uid="{00000000-0005-0000-0000-0000AB160000}"/>
    <cellStyle name="计算 5 2 6 2" xfId="4141" xr:uid="{00000000-0005-0000-0000-0000AC160000}"/>
    <cellStyle name="计算 5 2 7" xfId="4142" xr:uid="{00000000-0005-0000-0000-0000AD160000}"/>
    <cellStyle name="计算 5 2 7 2" xfId="4143" xr:uid="{00000000-0005-0000-0000-0000AE160000}"/>
    <cellStyle name="计算 5 2 8" xfId="4144" xr:uid="{00000000-0005-0000-0000-0000AF160000}"/>
    <cellStyle name="计算 5 2 8 2" xfId="4145" xr:uid="{00000000-0005-0000-0000-0000B0160000}"/>
    <cellStyle name="计算 5 2 9" xfId="4146" xr:uid="{00000000-0005-0000-0000-0000B1160000}"/>
    <cellStyle name="计算 5 3" xfId="4147" xr:uid="{00000000-0005-0000-0000-0000B2160000}"/>
    <cellStyle name="计算 5 3 2" xfId="4148" xr:uid="{00000000-0005-0000-0000-0000B3160000}"/>
    <cellStyle name="计算 5 4" xfId="4149" xr:uid="{00000000-0005-0000-0000-0000B4160000}"/>
    <cellStyle name="计算 5 4 2" xfId="4150" xr:uid="{00000000-0005-0000-0000-0000B5160000}"/>
    <cellStyle name="计算 5 5" xfId="4151" xr:uid="{00000000-0005-0000-0000-0000B6160000}"/>
    <cellStyle name="计算 5 5 2" xfId="4152" xr:uid="{00000000-0005-0000-0000-0000B7160000}"/>
    <cellStyle name="计算 5 6" xfId="4153" xr:uid="{00000000-0005-0000-0000-0000B8160000}"/>
    <cellStyle name="计算 5 6 2" xfId="4154" xr:uid="{00000000-0005-0000-0000-0000B9160000}"/>
    <cellStyle name="计算 5 7" xfId="4155" xr:uid="{00000000-0005-0000-0000-0000BA160000}"/>
    <cellStyle name="计算 5 7 2" xfId="4156" xr:uid="{00000000-0005-0000-0000-0000BB160000}"/>
    <cellStyle name="计算 5 8" xfId="4157" xr:uid="{00000000-0005-0000-0000-0000BC160000}"/>
    <cellStyle name="计算 5 8 2" xfId="4158" xr:uid="{00000000-0005-0000-0000-0000BD160000}"/>
    <cellStyle name="计算 5 9" xfId="4159" xr:uid="{00000000-0005-0000-0000-0000BE160000}"/>
    <cellStyle name="计算 6" xfId="4160" xr:uid="{00000000-0005-0000-0000-0000BF160000}"/>
    <cellStyle name="计算 6 2" xfId="4161" xr:uid="{00000000-0005-0000-0000-0000C0160000}"/>
    <cellStyle name="计算 6 2 2" xfId="4162" xr:uid="{00000000-0005-0000-0000-0000C1160000}"/>
    <cellStyle name="计算 6 2 2 2" xfId="4163" xr:uid="{00000000-0005-0000-0000-0000C2160000}"/>
    <cellStyle name="计算 6 2 2 2 2" xfId="4164" xr:uid="{00000000-0005-0000-0000-0000C3160000}"/>
    <cellStyle name="计算 6 2 2 2 2 2" xfId="4165" xr:uid="{00000000-0005-0000-0000-0000C4160000}"/>
    <cellStyle name="计算 6 2 2 2 3" xfId="4166" xr:uid="{00000000-0005-0000-0000-0000C5160000}"/>
    <cellStyle name="计算 6 2 2 2 3 2" xfId="4167" xr:uid="{00000000-0005-0000-0000-0000C6160000}"/>
    <cellStyle name="计算 6 2 2 2 4" xfId="4168" xr:uid="{00000000-0005-0000-0000-0000C7160000}"/>
    <cellStyle name="计算 6 2 2 2 4 2" xfId="4169" xr:uid="{00000000-0005-0000-0000-0000C8160000}"/>
    <cellStyle name="计算 6 2 2 2 5" xfId="4170" xr:uid="{00000000-0005-0000-0000-0000C9160000}"/>
    <cellStyle name="计算 6 2 2 2 5 2" xfId="4171" xr:uid="{00000000-0005-0000-0000-0000CA160000}"/>
    <cellStyle name="计算 6 2 2 2 6" xfId="4172" xr:uid="{00000000-0005-0000-0000-0000CB160000}"/>
    <cellStyle name="计算 6 2 2 2 6 2" xfId="4173" xr:uid="{00000000-0005-0000-0000-0000CC160000}"/>
    <cellStyle name="计算 6 2 2 2 7" xfId="4174" xr:uid="{00000000-0005-0000-0000-0000CD160000}"/>
    <cellStyle name="计算 6 2 2 2 7 2" xfId="4175" xr:uid="{00000000-0005-0000-0000-0000CE160000}"/>
    <cellStyle name="计算 6 2 2 2 8" xfId="4176" xr:uid="{00000000-0005-0000-0000-0000CF160000}"/>
    <cellStyle name="计算 6 2 2 3" xfId="4177" xr:uid="{00000000-0005-0000-0000-0000D0160000}"/>
    <cellStyle name="计算 6 2 2 3 2" xfId="4178" xr:uid="{00000000-0005-0000-0000-0000D1160000}"/>
    <cellStyle name="计算 6 2 2 4" xfId="4179" xr:uid="{00000000-0005-0000-0000-0000D2160000}"/>
    <cellStyle name="计算 6 2 2 4 2" xfId="4180" xr:uid="{00000000-0005-0000-0000-0000D3160000}"/>
    <cellStyle name="计算 6 2 2 5" xfId="4181" xr:uid="{00000000-0005-0000-0000-0000D4160000}"/>
    <cellStyle name="计算 6 2 2 5 2" xfId="4182" xr:uid="{00000000-0005-0000-0000-0000D5160000}"/>
    <cellStyle name="计算 6 2 2 6" xfId="4183" xr:uid="{00000000-0005-0000-0000-0000D6160000}"/>
    <cellStyle name="计算 6 2 2 6 2" xfId="4184" xr:uid="{00000000-0005-0000-0000-0000D7160000}"/>
    <cellStyle name="计算 6 2 2 7" xfId="4185" xr:uid="{00000000-0005-0000-0000-0000D8160000}"/>
    <cellStyle name="计算 6 2 2 7 2" xfId="4186" xr:uid="{00000000-0005-0000-0000-0000D9160000}"/>
    <cellStyle name="计算 6 2 2 8" xfId="4187" xr:uid="{00000000-0005-0000-0000-0000DA160000}"/>
    <cellStyle name="计算 6 2 2 8 2" xfId="4188" xr:uid="{00000000-0005-0000-0000-0000DB160000}"/>
    <cellStyle name="计算 6 2 2 9" xfId="4189" xr:uid="{00000000-0005-0000-0000-0000DC160000}"/>
    <cellStyle name="计算 6 2 3" xfId="4190" xr:uid="{00000000-0005-0000-0000-0000DD160000}"/>
    <cellStyle name="计算 6 2 3 2" xfId="4191" xr:uid="{00000000-0005-0000-0000-0000DE160000}"/>
    <cellStyle name="计算 6 2 4" xfId="4192" xr:uid="{00000000-0005-0000-0000-0000DF160000}"/>
    <cellStyle name="计算 6 2 4 2" xfId="4193" xr:uid="{00000000-0005-0000-0000-0000E0160000}"/>
    <cellStyle name="计算 6 2 5" xfId="4194" xr:uid="{00000000-0005-0000-0000-0000E1160000}"/>
    <cellStyle name="计算 6 2 5 2" xfId="4195" xr:uid="{00000000-0005-0000-0000-0000E2160000}"/>
    <cellStyle name="计算 6 2 6" xfId="4196" xr:uid="{00000000-0005-0000-0000-0000E3160000}"/>
    <cellStyle name="计算 6 2 6 2" xfId="4197" xr:uid="{00000000-0005-0000-0000-0000E4160000}"/>
    <cellStyle name="计算 6 2 7" xfId="4198" xr:uid="{00000000-0005-0000-0000-0000E5160000}"/>
    <cellStyle name="计算 6 2 7 2" xfId="4199" xr:uid="{00000000-0005-0000-0000-0000E6160000}"/>
    <cellStyle name="计算 6 2 8" xfId="4200" xr:uid="{00000000-0005-0000-0000-0000E7160000}"/>
    <cellStyle name="计算 6 2 8 2" xfId="4201" xr:uid="{00000000-0005-0000-0000-0000E8160000}"/>
    <cellStyle name="计算 6 2 9" xfId="4202" xr:uid="{00000000-0005-0000-0000-0000E9160000}"/>
    <cellStyle name="计算 6 3" xfId="4203" xr:uid="{00000000-0005-0000-0000-0000EA160000}"/>
    <cellStyle name="计算 6 3 2" xfId="4204" xr:uid="{00000000-0005-0000-0000-0000EB160000}"/>
    <cellStyle name="计算 6 4" xfId="4205" xr:uid="{00000000-0005-0000-0000-0000EC160000}"/>
    <cellStyle name="计算 6 4 2" xfId="4206" xr:uid="{00000000-0005-0000-0000-0000ED160000}"/>
    <cellStyle name="计算 6 5" xfId="4207" xr:uid="{00000000-0005-0000-0000-0000EE160000}"/>
    <cellStyle name="计算 6 5 2" xfId="4208" xr:uid="{00000000-0005-0000-0000-0000EF160000}"/>
    <cellStyle name="计算 6 6" xfId="4209" xr:uid="{00000000-0005-0000-0000-0000F0160000}"/>
    <cellStyle name="计算 6 6 2" xfId="4210" xr:uid="{00000000-0005-0000-0000-0000F1160000}"/>
    <cellStyle name="计算 6 7" xfId="4211" xr:uid="{00000000-0005-0000-0000-0000F2160000}"/>
    <cellStyle name="计算 6 7 2" xfId="4212" xr:uid="{00000000-0005-0000-0000-0000F3160000}"/>
    <cellStyle name="计算 6 8" xfId="4213" xr:uid="{00000000-0005-0000-0000-0000F4160000}"/>
    <cellStyle name="计算 6 8 2" xfId="4214" xr:uid="{00000000-0005-0000-0000-0000F5160000}"/>
    <cellStyle name="计算 6 9" xfId="4215" xr:uid="{00000000-0005-0000-0000-0000F6160000}"/>
    <cellStyle name="计算 7" xfId="4216" xr:uid="{00000000-0005-0000-0000-0000F7160000}"/>
    <cellStyle name="计算 7 2" xfId="4217" xr:uid="{00000000-0005-0000-0000-0000F8160000}"/>
    <cellStyle name="计算 7 2 2" xfId="4218" xr:uid="{00000000-0005-0000-0000-0000F9160000}"/>
    <cellStyle name="计算 7 2 2 2" xfId="4219" xr:uid="{00000000-0005-0000-0000-0000FA160000}"/>
    <cellStyle name="计算 7 2 2 2 2" xfId="4220" xr:uid="{00000000-0005-0000-0000-0000FB160000}"/>
    <cellStyle name="计算 7 2 2 2 2 2" xfId="4221" xr:uid="{00000000-0005-0000-0000-0000FC160000}"/>
    <cellStyle name="计算 7 2 2 2 3" xfId="4222" xr:uid="{00000000-0005-0000-0000-0000FD160000}"/>
    <cellStyle name="计算 7 2 2 2 3 2" xfId="4223" xr:uid="{00000000-0005-0000-0000-0000FE160000}"/>
    <cellStyle name="计算 7 2 2 2 4" xfId="4224" xr:uid="{00000000-0005-0000-0000-0000FF160000}"/>
    <cellStyle name="计算 7 2 2 2 4 2" xfId="4225" xr:uid="{00000000-0005-0000-0000-000000170000}"/>
    <cellStyle name="计算 7 2 2 2 5" xfId="4226" xr:uid="{00000000-0005-0000-0000-000001170000}"/>
    <cellStyle name="计算 7 2 2 2 5 2" xfId="4227" xr:uid="{00000000-0005-0000-0000-000002170000}"/>
    <cellStyle name="计算 7 2 2 2 6" xfId="4228" xr:uid="{00000000-0005-0000-0000-000003170000}"/>
    <cellStyle name="计算 7 2 2 2 6 2" xfId="4229" xr:uid="{00000000-0005-0000-0000-000004170000}"/>
    <cellStyle name="计算 7 2 2 2 7" xfId="4230" xr:uid="{00000000-0005-0000-0000-000005170000}"/>
    <cellStyle name="计算 7 2 2 2 7 2" xfId="4231" xr:uid="{00000000-0005-0000-0000-000006170000}"/>
    <cellStyle name="计算 7 2 2 2 8" xfId="4232" xr:uid="{00000000-0005-0000-0000-000007170000}"/>
    <cellStyle name="计算 7 2 2 3" xfId="4233" xr:uid="{00000000-0005-0000-0000-000008170000}"/>
    <cellStyle name="计算 7 2 2 3 2" xfId="4234" xr:uid="{00000000-0005-0000-0000-000009170000}"/>
    <cellStyle name="计算 7 2 2 4" xfId="4235" xr:uid="{00000000-0005-0000-0000-00000A170000}"/>
    <cellStyle name="计算 7 2 2 4 2" xfId="4236" xr:uid="{00000000-0005-0000-0000-00000B170000}"/>
    <cellStyle name="计算 7 2 2 5" xfId="4237" xr:uid="{00000000-0005-0000-0000-00000C170000}"/>
    <cellStyle name="计算 7 2 2 5 2" xfId="4238" xr:uid="{00000000-0005-0000-0000-00000D170000}"/>
    <cellStyle name="计算 7 2 2 6" xfId="4239" xr:uid="{00000000-0005-0000-0000-00000E170000}"/>
    <cellStyle name="计算 7 2 2 6 2" xfId="4240" xr:uid="{00000000-0005-0000-0000-00000F170000}"/>
    <cellStyle name="计算 7 2 2 7" xfId="4241" xr:uid="{00000000-0005-0000-0000-000010170000}"/>
    <cellStyle name="计算 7 2 2 7 2" xfId="4242" xr:uid="{00000000-0005-0000-0000-000011170000}"/>
    <cellStyle name="计算 7 2 2 8" xfId="4243" xr:uid="{00000000-0005-0000-0000-000012170000}"/>
    <cellStyle name="计算 7 2 2 8 2" xfId="4244" xr:uid="{00000000-0005-0000-0000-000013170000}"/>
    <cellStyle name="计算 7 2 2 9" xfId="4245" xr:uid="{00000000-0005-0000-0000-000014170000}"/>
    <cellStyle name="计算 7 2 3" xfId="4246" xr:uid="{00000000-0005-0000-0000-000015170000}"/>
    <cellStyle name="计算 7 2 3 2" xfId="4247" xr:uid="{00000000-0005-0000-0000-000016170000}"/>
    <cellStyle name="计算 7 2 4" xfId="4248" xr:uid="{00000000-0005-0000-0000-000017170000}"/>
    <cellStyle name="计算 7 2 4 2" xfId="4249" xr:uid="{00000000-0005-0000-0000-000018170000}"/>
    <cellStyle name="计算 7 2 5" xfId="4250" xr:uid="{00000000-0005-0000-0000-000019170000}"/>
    <cellStyle name="计算 7 2 5 2" xfId="4251" xr:uid="{00000000-0005-0000-0000-00001A170000}"/>
    <cellStyle name="计算 7 2 6" xfId="4252" xr:uid="{00000000-0005-0000-0000-00001B170000}"/>
    <cellStyle name="计算 7 2 6 2" xfId="4253" xr:uid="{00000000-0005-0000-0000-00001C170000}"/>
    <cellStyle name="计算 7 2 7" xfId="4254" xr:uid="{00000000-0005-0000-0000-00001D170000}"/>
    <cellStyle name="计算 7 2 7 2" xfId="4255" xr:uid="{00000000-0005-0000-0000-00001E170000}"/>
    <cellStyle name="计算 7 2 8" xfId="4256" xr:uid="{00000000-0005-0000-0000-00001F170000}"/>
    <cellStyle name="计算 7 2 8 2" xfId="4257" xr:uid="{00000000-0005-0000-0000-000020170000}"/>
    <cellStyle name="计算 7 2 9" xfId="4258" xr:uid="{00000000-0005-0000-0000-000021170000}"/>
    <cellStyle name="计算 7 3" xfId="4259" xr:uid="{00000000-0005-0000-0000-000022170000}"/>
    <cellStyle name="计算 7 3 2" xfId="4260" xr:uid="{00000000-0005-0000-0000-000023170000}"/>
    <cellStyle name="计算 7 4" xfId="4261" xr:uid="{00000000-0005-0000-0000-000024170000}"/>
    <cellStyle name="计算 7 4 2" xfId="4262" xr:uid="{00000000-0005-0000-0000-000025170000}"/>
    <cellStyle name="计算 7 5" xfId="4263" xr:uid="{00000000-0005-0000-0000-000026170000}"/>
    <cellStyle name="计算 7 5 2" xfId="4264" xr:uid="{00000000-0005-0000-0000-000027170000}"/>
    <cellStyle name="计算 7 6" xfId="4265" xr:uid="{00000000-0005-0000-0000-000028170000}"/>
    <cellStyle name="计算 7 6 2" xfId="4266" xr:uid="{00000000-0005-0000-0000-000029170000}"/>
    <cellStyle name="计算 7 7" xfId="4267" xr:uid="{00000000-0005-0000-0000-00002A170000}"/>
    <cellStyle name="计算 7 7 2" xfId="4268" xr:uid="{00000000-0005-0000-0000-00002B170000}"/>
    <cellStyle name="计算 7 8" xfId="4269" xr:uid="{00000000-0005-0000-0000-00002C170000}"/>
    <cellStyle name="计算 7 8 2" xfId="4270" xr:uid="{00000000-0005-0000-0000-00002D170000}"/>
    <cellStyle name="计算 7 9" xfId="4271" xr:uid="{00000000-0005-0000-0000-00002E170000}"/>
    <cellStyle name="计算 8" xfId="4272" xr:uid="{00000000-0005-0000-0000-00002F170000}"/>
    <cellStyle name="计算 8 2" xfId="4273" xr:uid="{00000000-0005-0000-0000-000030170000}"/>
    <cellStyle name="计算 8 2 2" xfId="4274" xr:uid="{00000000-0005-0000-0000-000031170000}"/>
    <cellStyle name="计算 8 2 2 2" xfId="4275" xr:uid="{00000000-0005-0000-0000-000032170000}"/>
    <cellStyle name="计算 8 2 2 2 2" xfId="4276" xr:uid="{00000000-0005-0000-0000-000033170000}"/>
    <cellStyle name="计算 8 2 2 2 2 2" xfId="4277" xr:uid="{00000000-0005-0000-0000-000034170000}"/>
    <cellStyle name="计算 8 2 2 2 3" xfId="4278" xr:uid="{00000000-0005-0000-0000-000035170000}"/>
    <cellStyle name="计算 8 2 2 2 3 2" xfId="4279" xr:uid="{00000000-0005-0000-0000-000036170000}"/>
    <cellStyle name="计算 8 2 2 2 4" xfId="4280" xr:uid="{00000000-0005-0000-0000-000037170000}"/>
    <cellStyle name="计算 8 2 2 2 4 2" xfId="4281" xr:uid="{00000000-0005-0000-0000-000038170000}"/>
    <cellStyle name="计算 8 2 2 2 5" xfId="4282" xr:uid="{00000000-0005-0000-0000-000039170000}"/>
    <cellStyle name="计算 8 2 2 2 5 2" xfId="4283" xr:uid="{00000000-0005-0000-0000-00003A170000}"/>
    <cellStyle name="计算 8 2 2 2 6" xfId="4284" xr:uid="{00000000-0005-0000-0000-00003B170000}"/>
    <cellStyle name="计算 8 2 2 2 6 2" xfId="4285" xr:uid="{00000000-0005-0000-0000-00003C170000}"/>
    <cellStyle name="计算 8 2 2 2 7" xfId="4286" xr:uid="{00000000-0005-0000-0000-00003D170000}"/>
    <cellStyle name="计算 8 2 2 2 7 2" xfId="4287" xr:uid="{00000000-0005-0000-0000-00003E170000}"/>
    <cellStyle name="计算 8 2 2 2 8" xfId="4288" xr:uid="{00000000-0005-0000-0000-00003F170000}"/>
    <cellStyle name="计算 8 2 2 3" xfId="4289" xr:uid="{00000000-0005-0000-0000-000040170000}"/>
    <cellStyle name="计算 8 2 2 3 2" xfId="4290" xr:uid="{00000000-0005-0000-0000-000041170000}"/>
    <cellStyle name="计算 8 2 2 4" xfId="4291" xr:uid="{00000000-0005-0000-0000-000042170000}"/>
    <cellStyle name="计算 8 2 2 4 2" xfId="4292" xr:uid="{00000000-0005-0000-0000-000043170000}"/>
    <cellStyle name="计算 8 2 2 5" xfId="4293" xr:uid="{00000000-0005-0000-0000-000044170000}"/>
    <cellStyle name="计算 8 2 2 5 2" xfId="4294" xr:uid="{00000000-0005-0000-0000-000045170000}"/>
    <cellStyle name="计算 8 2 2 6" xfId="4295" xr:uid="{00000000-0005-0000-0000-000046170000}"/>
    <cellStyle name="计算 8 2 2 6 2" xfId="4296" xr:uid="{00000000-0005-0000-0000-000047170000}"/>
    <cellStyle name="计算 8 2 2 7" xfId="4297" xr:uid="{00000000-0005-0000-0000-000048170000}"/>
    <cellStyle name="计算 8 2 2 7 2" xfId="4298" xr:uid="{00000000-0005-0000-0000-000049170000}"/>
    <cellStyle name="计算 8 2 2 8" xfId="4299" xr:uid="{00000000-0005-0000-0000-00004A170000}"/>
    <cellStyle name="计算 8 2 2 8 2" xfId="4300" xr:uid="{00000000-0005-0000-0000-00004B170000}"/>
    <cellStyle name="计算 8 2 2 9" xfId="4301" xr:uid="{00000000-0005-0000-0000-00004C170000}"/>
    <cellStyle name="计算 8 2 3" xfId="4302" xr:uid="{00000000-0005-0000-0000-00004D170000}"/>
    <cellStyle name="计算 8 2 3 2" xfId="4303" xr:uid="{00000000-0005-0000-0000-00004E170000}"/>
    <cellStyle name="计算 8 2 4" xfId="4304" xr:uid="{00000000-0005-0000-0000-00004F170000}"/>
    <cellStyle name="计算 8 2 4 2" xfId="4305" xr:uid="{00000000-0005-0000-0000-000050170000}"/>
    <cellStyle name="计算 8 2 5" xfId="4306" xr:uid="{00000000-0005-0000-0000-000051170000}"/>
    <cellStyle name="计算 8 2 5 2" xfId="4307" xr:uid="{00000000-0005-0000-0000-000052170000}"/>
    <cellStyle name="计算 8 2 6" xfId="4308" xr:uid="{00000000-0005-0000-0000-000053170000}"/>
    <cellStyle name="计算 8 2 6 2" xfId="4309" xr:uid="{00000000-0005-0000-0000-000054170000}"/>
    <cellStyle name="计算 8 2 7" xfId="4310" xr:uid="{00000000-0005-0000-0000-000055170000}"/>
    <cellStyle name="计算 8 2 7 2" xfId="4311" xr:uid="{00000000-0005-0000-0000-000056170000}"/>
    <cellStyle name="计算 8 2 8" xfId="4312" xr:uid="{00000000-0005-0000-0000-000057170000}"/>
    <cellStyle name="计算 8 2 8 2" xfId="4313" xr:uid="{00000000-0005-0000-0000-000058170000}"/>
    <cellStyle name="计算 8 2 9" xfId="4314" xr:uid="{00000000-0005-0000-0000-000059170000}"/>
    <cellStyle name="计算 8 3" xfId="4315" xr:uid="{00000000-0005-0000-0000-00005A170000}"/>
    <cellStyle name="计算 8 3 2" xfId="4316" xr:uid="{00000000-0005-0000-0000-00005B170000}"/>
    <cellStyle name="计算 8 4" xfId="4317" xr:uid="{00000000-0005-0000-0000-00005C170000}"/>
    <cellStyle name="计算 8 4 2" xfId="4318" xr:uid="{00000000-0005-0000-0000-00005D170000}"/>
    <cellStyle name="计算 8 5" xfId="4319" xr:uid="{00000000-0005-0000-0000-00005E170000}"/>
    <cellStyle name="计算 8 5 2" xfId="4320" xr:uid="{00000000-0005-0000-0000-00005F170000}"/>
    <cellStyle name="计算 8 6" xfId="4321" xr:uid="{00000000-0005-0000-0000-000060170000}"/>
    <cellStyle name="计算 8 6 2" xfId="4322" xr:uid="{00000000-0005-0000-0000-000061170000}"/>
    <cellStyle name="计算 8 7" xfId="4323" xr:uid="{00000000-0005-0000-0000-000062170000}"/>
    <cellStyle name="计算 8 7 2" xfId="4324" xr:uid="{00000000-0005-0000-0000-000063170000}"/>
    <cellStyle name="计算 8 8" xfId="4325" xr:uid="{00000000-0005-0000-0000-000064170000}"/>
    <cellStyle name="计算 8 8 2" xfId="4326" xr:uid="{00000000-0005-0000-0000-000065170000}"/>
    <cellStyle name="计算 8 9" xfId="4327" xr:uid="{00000000-0005-0000-0000-000066170000}"/>
    <cellStyle name="计算 9" xfId="4328" xr:uid="{00000000-0005-0000-0000-000067170000}"/>
    <cellStyle name="计算 9 2" xfId="4329" xr:uid="{00000000-0005-0000-0000-000068170000}"/>
    <cellStyle name="超链接 2" xfId="4330" xr:uid="{00000000-0005-0000-0000-000069170000}"/>
    <cellStyle name="输入" xfId="4331" xr:uid="{00000000-0005-0000-0000-00006A170000}"/>
    <cellStyle name="输入 10" xfId="4332" xr:uid="{00000000-0005-0000-0000-00006B170000}"/>
    <cellStyle name="输入 10 2" xfId="4333" xr:uid="{00000000-0005-0000-0000-00006C170000}"/>
    <cellStyle name="输入 11" xfId="4334" xr:uid="{00000000-0005-0000-0000-00006D170000}"/>
    <cellStyle name="输入 11 2" xfId="4335" xr:uid="{00000000-0005-0000-0000-00006E170000}"/>
    <cellStyle name="输入 12" xfId="4336" xr:uid="{00000000-0005-0000-0000-00006F170000}"/>
    <cellStyle name="输入 12 2" xfId="4337" xr:uid="{00000000-0005-0000-0000-000070170000}"/>
    <cellStyle name="输入 13" xfId="4338" xr:uid="{00000000-0005-0000-0000-000071170000}"/>
    <cellStyle name="输入 13 2" xfId="4339" xr:uid="{00000000-0005-0000-0000-000072170000}"/>
    <cellStyle name="输入 14" xfId="4340" xr:uid="{00000000-0005-0000-0000-000073170000}"/>
    <cellStyle name="输入 14 2" xfId="4341" xr:uid="{00000000-0005-0000-0000-000074170000}"/>
    <cellStyle name="输入 15" xfId="4342" xr:uid="{00000000-0005-0000-0000-000075170000}"/>
    <cellStyle name="输入 2" xfId="4343" xr:uid="{00000000-0005-0000-0000-000076170000}"/>
    <cellStyle name="输入 2 10" xfId="4344" xr:uid="{00000000-0005-0000-0000-000077170000}"/>
    <cellStyle name="输入 2 10 2" xfId="4345" xr:uid="{00000000-0005-0000-0000-000078170000}"/>
    <cellStyle name="输入 2 10 2 2" xfId="4346" xr:uid="{00000000-0005-0000-0000-000079170000}"/>
    <cellStyle name="输入 2 10 2 2 2" xfId="4347" xr:uid="{00000000-0005-0000-0000-00007A170000}"/>
    <cellStyle name="输入 2 10 2 2 2 2" xfId="4348" xr:uid="{00000000-0005-0000-0000-00007B170000}"/>
    <cellStyle name="输入 2 10 2 2 3" xfId="4349" xr:uid="{00000000-0005-0000-0000-00007C170000}"/>
    <cellStyle name="输入 2 10 2 2 3 2" xfId="4350" xr:uid="{00000000-0005-0000-0000-00007D170000}"/>
    <cellStyle name="输入 2 10 2 2 4" xfId="4351" xr:uid="{00000000-0005-0000-0000-00007E170000}"/>
    <cellStyle name="输入 2 10 2 2 4 2" xfId="4352" xr:uid="{00000000-0005-0000-0000-00007F170000}"/>
    <cellStyle name="输入 2 10 2 2 5" xfId="4353" xr:uid="{00000000-0005-0000-0000-000080170000}"/>
    <cellStyle name="输入 2 10 2 2 5 2" xfId="4354" xr:uid="{00000000-0005-0000-0000-000081170000}"/>
    <cellStyle name="输入 2 10 2 2 6" xfId="4355" xr:uid="{00000000-0005-0000-0000-000082170000}"/>
    <cellStyle name="输入 2 10 2 2 6 2" xfId="4356" xr:uid="{00000000-0005-0000-0000-000083170000}"/>
    <cellStyle name="输入 2 10 2 2 7" xfId="4357" xr:uid="{00000000-0005-0000-0000-000084170000}"/>
    <cellStyle name="输入 2 10 2 2 7 2" xfId="4358" xr:uid="{00000000-0005-0000-0000-000085170000}"/>
    <cellStyle name="输入 2 10 2 2 8" xfId="4359" xr:uid="{00000000-0005-0000-0000-000086170000}"/>
    <cellStyle name="输入 2 10 2 3" xfId="4360" xr:uid="{00000000-0005-0000-0000-000087170000}"/>
    <cellStyle name="输入 2 10 2 3 2" xfId="4361" xr:uid="{00000000-0005-0000-0000-000088170000}"/>
    <cellStyle name="输入 2 10 2 4" xfId="4362" xr:uid="{00000000-0005-0000-0000-000089170000}"/>
    <cellStyle name="输入 2 10 2 4 2" xfId="4363" xr:uid="{00000000-0005-0000-0000-00008A170000}"/>
    <cellStyle name="输入 2 10 2 5" xfId="4364" xr:uid="{00000000-0005-0000-0000-00008B170000}"/>
    <cellStyle name="输入 2 10 2 5 2" xfId="4365" xr:uid="{00000000-0005-0000-0000-00008C170000}"/>
    <cellStyle name="输入 2 10 2 6" xfId="4366" xr:uid="{00000000-0005-0000-0000-00008D170000}"/>
    <cellStyle name="输入 2 10 2 6 2" xfId="4367" xr:uid="{00000000-0005-0000-0000-00008E170000}"/>
    <cellStyle name="输入 2 10 2 7" xfId="4368" xr:uid="{00000000-0005-0000-0000-00008F170000}"/>
    <cellStyle name="输入 2 10 2 7 2" xfId="4369" xr:uid="{00000000-0005-0000-0000-000090170000}"/>
    <cellStyle name="输入 2 10 2 8" xfId="4370" xr:uid="{00000000-0005-0000-0000-000091170000}"/>
    <cellStyle name="输入 2 10 2 8 2" xfId="4371" xr:uid="{00000000-0005-0000-0000-000092170000}"/>
    <cellStyle name="输入 2 10 2 9" xfId="4372" xr:uid="{00000000-0005-0000-0000-000093170000}"/>
    <cellStyle name="输入 2 10 3" xfId="4373" xr:uid="{00000000-0005-0000-0000-000094170000}"/>
    <cellStyle name="输入 2 10 3 2" xfId="4374" xr:uid="{00000000-0005-0000-0000-000095170000}"/>
    <cellStyle name="输入 2 10 4" xfId="4375" xr:uid="{00000000-0005-0000-0000-000096170000}"/>
    <cellStyle name="输入 2 10 4 2" xfId="4376" xr:uid="{00000000-0005-0000-0000-000097170000}"/>
    <cellStyle name="输入 2 10 5" xfId="4377" xr:uid="{00000000-0005-0000-0000-000098170000}"/>
    <cellStyle name="输入 2 10 5 2" xfId="4378" xr:uid="{00000000-0005-0000-0000-000099170000}"/>
    <cellStyle name="输入 2 10 6" xfId="4379" xr:uid="{00000000-0005-0000-0000-00009A170000}"/>
    <cellStyle name="输入 2 10 6 2" xfId="4380" xr:uid="{00000000-0005-0000-0000-00009B170000}"/>
    <cellStyle name="输入 2 10 7" xfId="4381" xr:uid="{00000000-0005-0000-0000-00009C170000}"/>
    <cellStyle name="输入 2 10 7 2" xfId="4382" xr:uid="{00000000-0005-0000-0000-00009D170000}"/>
    <cellStyle name="输入 2 10 8" xfId="4383" xr:uid="{00000000-0005-0000-0000-00009E170000}"/>
    <cellStyle name="输入 2 10 8 2" xfId="4384" xr:uid="{00000000-0005-0000-0000-00009F170000}"/>
    <cellStyle name="输入 2 10 9" xfId="4385" xr:uid="{00000000-0005-0000-0000-0000A0170000}"/>
    <cellStyle name="输入 2 11" xfId="4386" xr:uid="{00000000-0005-0000-0000-0000A1170000}"/>
    <cellStyle name="输入 2 11 2" xfId="4387" xr:uid="{00000000-0005-0000-0000-0000A2170000}"/>
    <cellStyle name="输入 2 12" xfId="4388" xr:uid="{00000000-0005-0000-0000-0000A3170000}"/>
    <cellStyle name="输入 2 12 2" xfId="4389" xr:uid="{00000000-0005-0000-0000-0000A4170000}"/>
    <cellStyle name="输入 2 13" xfId="4390" xr:uid="{00000000-0005-0000-0000-0000A5170000}"/>
    <cellStyle name="输入 2 13 2" xfId="4391" xr:uid="{00000000-0005-0000-0000-0000A6170000}"/>
    <cellStyle name="输入 2 14" xfId="4392" xr:uid="{00000000-0005-0000-0000-0000A7170000}"/>
    <cellStyle name="输入 2 14 2" xfId="4393" xr:uid="{00000000-0005-0000-0000-0000A8170000}"/>
    <cellStyle name="输入 2 15" xfId="4394" xr:uid="{00000000-0005-0000-0000-0000A9170000}"/>
    <cellStyle name="输入 2 15 2" xfId="4395" xr:uid="{00000000-0005-0000-0000-0000AA170000}"/>
    <cellStyle name="输入 2 16" xfId="4396" xr:uid="{00000000-0005-0000-0000-0000AB170000}"/>
    <cellStyle name="输入 2 16 2" xfId="4397" xr:uid="{00000000-0005-0000-0000-0000AC170000}"/>
    <cellStyle name="输入 2 17" xfId="4398" xr:uid="{00000000-0005-0000-0000-0000AD170000}"/>
    <cellStyle name="输入 2 2" xfId="4399" xr:uid="{00000000-0005-0000-0000-0000AE170000}"/>
    <cellStyle name="输入 2 2 2" xfId="4400" xr:uid="{00000000-0005-0000-0000-0000AF170000}"/>
    <cellStyle name="输入 2 2 2 2" xfId="4401" xr:uid="{00000000-0005-0000-0000-0000B0170000}"/>
    <cellStyle name="输入 2 2 2 2 2" xfId="4402" xr:uid="{00000000-0005-0000-0000-0000B1170000}"/>
    <cellStyle name="输入 2 2 2 2 2 2" xfId="4403" xr:uid="{00000000-0005-0000-0000-0000B2170000}"/>
    <cellStyle name="输入 2 2 2 2 2 2 2" xfId="4404" xr:uid="{00000000-0005-0000-0000-0000B3170000}"/>
    <cellStyle name="输入 2 2 2 2 2 3" xfId="4405" xr:uid="{00000000-0005-0000-0000-0000B4170000}"/>
    <cellStyle name="输入 2 2 2 2 2 3 2" xfId="4406" xr:uid="{00000000-0005-0000-0000-0000B5170000}"/>
    <cellStyle name="输入 2 2 2 2 2 4" xfId="4407" xr:uid="{00000000-0005-0000-0000-0000B6170000}"/>
    <cellStyle name="输入 2 2 2 2 2 4 2" xfId="4408" xr:uid="{00000000-0005-0000-0000-0000B7170000}"/>
    <cellStyle name="输入 2 2 2 2 2 5" xfId="4409" xr:uid="{00000000-0005-0000-0000-0000B8170000}"/>
    <cellStyle name="输入 2 2 2 2 2 5 2" xfId="4410" xr:uid="{00000000-0005-0000-0000-0000B9170000}"/>
    <cellStyle name="输入 2 2 2 2 2 6" xfId="4411" xr:uid="{00000000-0005-0000-0000-0000BA170000}"/>
    <cellStyle name="输入 2 2 2 2 2 6 2" xfId="4412" xr:uid="{00000000-0005-0000-0000-0000BB170000}"/>
    <cellStyle name="输入 2 2 2 2 2 7" xfId="4413" xr:uid="{00000000-0005-0000-0000-0000BC170000}"/>
    <cellStyle name="输入 2 2 2 2 2 7 2" xfId="4414" xr:uid="{00000000-0005-0000-0000-0000BD170000}"/>
    <cellStyle name="输入 2 2 2 2 2 8" xfId="4415" xr:uid="{00000000-0005-0000-0000-0000BE170000}"/>
    <cellStyle name="输入 2 2 2 2 3" xfId="4416" xr:uid="{00000000-0005-0000-0000-0000BF170000}"/>
    <cellStyle name="输入 2 2 2 2 3 2" xfId="4417" xr:uid="{00000000-0005-0000-0000-0000C0170000}"/>
    <cellStyle name="输入 2 2 2 2 4" xfId="4418" xr:uid="{00000000-0005-0000-0000-0000C1170000}"/>
    <cellStyle name="输入 2 2 2 2 4 2" xfId="4419" xr:uid="{00000000-0005-0000-0000-0000C2170000}"/>
    <cellStyle name="输入 2 2 2 2 5" xfId="4420" xr:uid="{00000000-0005-0000-0000-0000C3170000}"/>
    <cellStyle name="输入 2 2 2 2 5 2" xfId="4421" xr:uid="{00000000-0005-0000-0000-0000C4170000}"/>
    <cellStyle name="输入 2 2 2 2 6" xfId="4422" xr:uid="{00000000-0005-0000-0000-0000C5170000}"/>
    <cellStyle name="输入 2 2 2 2 6 2" xfId="4423" xr:uid="{00000000-0005-0000-0000-0000C6170000}"/>
    <cellStyle name="输入 2 2 2 2 7" xfId="4424" xr:uid="{00000000-0005-0000-0000-0000C7170000}"/>
    <cellStyle name="输入 2 2 2 2 7 2" xfId="4425" xr:uid="{00000000-0005-0000-0000-0000C8170000}"/>
    <cellStyle name="输入 2 2 2 2 8" xfId="4426" xr:uid="{00000000-0005-0000-0000-0000C9170000}"/>
    <cellStyle name="输入 2 2 2 2 8 2" xfId="4427" xr:uid="{00000000-0005-0000-0000-0000CA170000}"/>
    <cellStyle name="输入 2 2 2 2 9" xfId="4428" xr:uid="{00000000-0005-0000-0000-0000CB170000}"/>
    <cellStyle name="输入 2 2 2 3" xfId="4429" xr:uid="{00000000-0005-0000-0000-0000CC170000}"/>
    <cellStyle name="输入 2 2 2 3 2" xfId="4430" xr:uid="{00000000-0005-0000-0000-0000CD170000}"/>
    <cellStyle name="输入 2 2 2 4" xfId="4431" xr:uid="{00000000-0005-0000-0000-0000CE170000}"/>
    <cellStyle name="输入 2 2 2 4 2" xfId="4432" xr:uid="{00000000-0005-0000-0000-0000CF170000}"/>
    <cellStyle name="输入 2 2 2 5" xfId="4433" xr:uid="{00000000-0005-0000-0000-0000D0170000}"/>
    <cellStyle name="输入 2 2 2 5 2" xfId="4434" xr:uid="{00000000-0005-0000-0000-0000D1170000}"/>
    <cellStyle name="输入 2 2 2 6" xfId="4435" xr:uid="{00000000-0005-0000-0000-0000D2170000}"/>
    <cellStyle name="输入 2 2 2 6 2" xfId="4436" xr:uid="{00000000-0005-0000-0000-0000D3170000}"/>
    <cellStyle name="输入 2 2 2 7" xfId="4437" xr:uid="{00000000-0005-0000-0000-0000D4170000}"/>
    <cellStyle name="输入 2 2 2 7 2" xfId="4438" xr:uid="{00000000-0005-0000-0000-0000D5170000}"/>
    <cellStyle name="输入 2 2 2 8" xfId="4439" xr:uid="{00000000-0005-0000-0000-0000D6170000}"/>
    <cellStyle name="输入 2 2 2 8 2" xfId="4440" xr:uid="{00000000-0005-0000-0000-0000D7170000}"/>
    <cellStyle name="输入 2 2 2 9" xfId="4441" xr:uid="{00000000-0005-0000-0000-0000D8170000}"/>
    <cellStyle name="输入 2 2 3" xfId="4442" xr:uid="{00000000-0005-0000-0000-0000D9170000}"/>
    <cellStyle name="输入 2 2 3 2" xfId="4443" xr:uid="{00000000-0005-0000-0000-0000DA170000}"/>
    <cellStyle name="输入 2 2 4" xfId="4444" xr:uid="{00000000-0005-0000-0000-0000DB170000}"/>
    <cellStyle name="输入 2 2 4 2" xfId="4445" xr:uid="{00000000-0005-0000-0000-0000DC170000}"/>
    <cellStyle name="输入 2 2 5" xfId="4446" xr:uid="{00000000-0005-0000-0000-0000DD170000}"/>
    <cellStyle name="输入 2 2 5 2" xfId="4447" xr:uid="{00000000-0005-0000-0000-0000DE170000}"/>
    <cellStyle name="输入 2 2 6" xfId="4448" xr:uid="{00000000-0005-0000-0000-0000DF170000}"/>
    <cellStyle name="输入 2 2 6 2" xfId="4449" xr:uid="{00000000-0005-0000-0000-0000E0170000}"/>
    <cellStyle name="输入 2 2 7" xfId="4450" xr:uid="{00000000-0005-0000-0000-0000E1170000}"/>
    <cellStyle name="输入 2 2 7 2" xfId="4451" xr:uid="{00000000-0005-0000-0000-0000E2170000}"/>
    <cellStyle name="输入 2 2 8" xfId="4452" xr:uid="{00000000-0005-0000-0000-0000E3170000}"/>
    <cellStyle name="输入 2 2 8 2" xfId="4453" xr:uid="{00000000-0005-0000-0000-0000E4170000}"/>
    <cellStyle name="输入 2 2 9" xfId="4454" xr:uid="{00000000-0005-0000-0000-0000E5170000}"/>
    <cellStyle name="输入 2 3" xfId="4455" xr:uid="{00000000-0005-0000-0000-0000E6170000}"/>
    <cellStyle name="输入 2 3 2" xfId="4456" xr:uid="{00000000-0005-0000-0000-0000E7170000}"/>
    <cellStyle name="输入 2 3 2 2" xfId="4457" xr:uid="{00000000-0005-0000-0000-0000E8170000}"/>
    <cellStyle name="输入 2 3 2 2 2" xfId="4458" xr:uid="{00000000-0005-0000-0000-0000E9170000}"/>
    <cellStyle name="输入 2 3 2 2 2 2" xfId="4459" xr:uid="{00000000-0005-0000-0000-0000EA170000}"/>
    <cellStyle name="输入 2 3 2 2 2 2 2" xfId="4460" xr:uid="{00000000-0005-0000-0000-0000EB170000}"/>
    <cellStyle name="输入 2 3 2 2 2 3" xfId="4461" xr:uid="{00000000-0005-0000-0000-0000EC170000}"/>
    <cellStyle name="输入 2 3 2 2 2 3 2" xfId="4462" xr:uid="{00000000-0005-0000-0000-0000ED170000}"/>
    <cellStyle name="输入 2 3 2 2 2 4" xfId="4463" xr:uid="{00000000-0005-0000-0000-0000EE170000}"/>
    <cellStyle name="输入 2 3 2 2 2 4 2" xfId="4464" xr:uid="{00000000-0005-0000-0000-0000EF170000}"/>
    <cellStyle name="输入 2 3 2 2 2 5" xfId="4465" xr:uid="{00000000-0005-0000-0000-0000F0170000}"/>
    <cellStyle name="输入 2 3 2 2 2 5 2" xfId="4466" xr:uid="{00000000-0005-0000-0000-0000F1170000}"/>
    <cellStyle name="输入 2 3 2 2 2 6" xfId="4467" xr:uid="{00000000-0005-0000-0000-0000F2170000}"/>
    <cellStyle name="输入 2 3 2 2 2 6 2" xfId="4468" xr:uid="{00000000-0005-0000-0000-0000F3170000}"/>
    <cellStyle name="输入 2 3 2 2 2 7" xfId="4469" xr:uid="{00000000-0005-0000-0000-0000F4170000}"/>
    <cellStyle name="输入 2 3 2 2 2 7 2" xfId="4470" xr:uid="{00000000-0005-0000-0000-0000F5170000}"/>
    <cellStyle name="输入 2 3 2 2 2 8" xfId="4471" xr:uid="{00000000-0005-0000-0000-0000F6170000}"/>
    <cellStyle name="输入 2 3 2 2 3" xfId="4472" xr:uid="{00000000-0005-0000-0000-0000F7170000}"/>
    <cellStyle name="输入 2 3 2 2 3 2" xfId="4473" xr:uid="{00000000-0005-0000-0000-0000F8170000}"/>
    <cellStyle name="输入 2 3 2 2 4" xfId="4474" xr:uid="{00000000-0005-0000-0000-0000F9170000}"/>
    <cellStyle name="输入 2 3 2 2 4 2" xfId="4475" xr:uid="{00000000-0005-0000-0000-0000FA170000}"/>
    <cellStyle name="输入 2 3 2 2 5" xfId="4476" xr:uid="{00000000-0005-0000-0000-0000FB170000}"/>
    <cellStyle name="输入 2 3 2 2 5 2" xfId="4477" xr:uid="{00000000-0005-0000-0000-0000FC170000}"/>
    <cellStyle name="输入 2 3 2 2 6" xfId="4478" xr:uid="{00000000-0005-0000-0000-0000FD170000}"/>
    <cellStyle name="输入 2 3 2 2 6 2" xfId="4479" xr:uid="{00000000-0005-0000-0000-0000FE170000}"/>
    <cellStyle name="输入 2 3 2 2 7" xfId="4480" xr:uid="{00000000-0005-0000-0000-0000FF170000}"/>
    <cellStyle name="输入 2 3 2 2 7 2" xfId="4481" xr:uid="{00000000-0005-0000-0000-000000180000}"/>
    <cellStyle name="输入 2 3 2 2 8" xfId="4482" xr:uid="{00000000-0005-0000-0000-000001180000}"/>
    <cellStyle name="输入 2 3 2 2 8 2" xfId="4483" xr:uid="{00000000-0005-0000-0000-000002180000}"/>
    <cellStyle name="输入 2 3 2 2 9" xfId="4484" xr:uid="{00000000-0005-0000-0000-000003180000}"/>
    <cellStyle name="输入 2 3 2 3" xfId="4485" xr:uid="{00000000-0005-0000-0000-000004180000}"/>
    <cellStyle name="输入 2 3 2 3 2" xfId="4486" xr:uid="{00000000-0005-0000-0000-000005180000}"/>
    <cellStyle name="输入 2 3 2 4" xfId="4487" xr:uid="{00000000-0005-0000-0000-000006180000}"/>
    <cellStyle name="输入 2 3 2 4 2" xfId="4488" xr:uid="{00000000-0005-0000-0000-000007180000}"/>
    <cellStyle name="输入 2 3 2 5" xfId="4489" xr:uid="{00000000-0005-0000-0000-000008180000}"/>
    <cellStyle name="输入 2 3 2 5 2" xfId="4490" xr:uid="{00000000-0005-0000-0000-000009180000}"/>
    <cellStyle name="输入 2 3 2 6" xfId="4491" xr:uid="{00000000-0005-0000-0000-00000A180000}"/>
    <cellStyle name="输入 2 3 2 6 2" xfId="4492" xr:uid="{00000000-0005-0000-0000-00000B180000}"/>
    <cellStyle name="输入 2 3 2 7" xfId="4493" xr:uid="{00000000-0005-0000-0000-00000C180000}"/>
    <cellStyle name="输入 2 3 2 7 2" xfId="4494" xr:uid="{00000000-0005-0000-0000-00000D180000}"/>
    <cellStyle name="输入 2 3 2 8" xfId="4495" xr:uid="{00000000-0005-0000-0000-00000E180000}"/>
    <cellStyle name="输入 2 3 2 8 2" xfId="4496" xr:uid="{00000000-0005-0000-0000-00000F180000}"/>
    <cellStyle name="输入 2 3 2 9" xfId="4497" xr:uid="{00000000-0005-0000-0000-000010180000}"/>
    <cellStyle name="输入 2 3 3" xfId="4498" xr:uid="{00000000-0005-0000-0000-000011180000}"/>
    <cellStyle name="输入 2 3 3 2" xfId="4499" xr:uid="{00000000-0005-0000-0000-000012180000}"/>
    <cellStyle name="输入 2 3 4" xfId="4500" xr:uid="{00000000-0005-0000-0000-000013180000}"/>
    <cellStyle name="输入 2 3 4 2" xfId="4501" xr:uid="{00000000-0005-0000-0000-000014180000}"/>
    <cellStyle name="输入 2 3 5" xfId="4502" xr:uid="{00000000-0005-0000-0000-000015180000}"/>
    <cellStyle name="输入 2 3 5 2" xfId="4503" xr:uid="{00000000-0005-0000-0000-000016180000}"/>
    <cellStyle name="输入 2 3 6" xfId="4504" xr:uid="{00000000-0005-0000-0000-000017180000}"/>
    <cellStyle name="输入 2 3 6 2" xfId="4505" xr:uid="{00000000-0005-0000-0000-000018180000}"/>
    <cellStyle name="输入 2 3 7" xfId="4506" xr:uid="{00000000-0005-0000-0000-000019180000}"/>
    <cellStyle name="输入 2 3 7 2" xfId="4507" xr:uid="{00000000-0005-0000-0000-00001A180000}"/>
    <cellStyle name="输入 2 3 8" xfId="4508" xr:uid="{00000000-0005-0000-0000-00001B180000}"/>
    <cellStyle name="输入 2 3 8 2" xfId="4509" xr:uid="{00000000-0005-0000-0000-00001C180000}"/>
    <cellStyle name="输入 2 3 9" xfId="4510" xr:uid="{00000000-0005-0000-0000-00001D180000}"/>
    <cellStyle name="输入 2 4" xfId="4511" xr:uid="{00000000-0005-0000-0000-00001E180000}"/>
    <cellStyle name="输入 2 4 2" xfId="4512" xr:uid="{00000000-0005-0000-0000-00001F180000}"/>
    <cellStyle name="输入 2 4 2 2" xfId="4513" xr:uid="{00000000-0005-0000-0000-000020180000}"/>
    <cellStyle name="输入 2 4 2 2 2" xfId="4514" xr:uid="{00000000-0005-0000-0000-000021180000}"/>
    <cellStyle name="输入 2 4 2 2 2 2" xfId="4515" xr:uid="{00000000-0005-0000-0000-000022180000}"/>
    <cellStyle name="输入 2 4 2 2 2 2 2" xfId="4516" xr:uid="{00000000-0005-0000-0000-000023180000}"/>
    <cellStyle name="输入 2 4 2 2 2 3" xfId="4517" xr:uid="{00000000-0005-0000-0000-000024180000}"/>
    <cellStyle name="输入 2 4 2 2 2 3 2" xfId="4518" xr:uid="{00000000-0005-0000-0000-000025180000}"/>
    <cellStyle name="输入 2 4 2 2 2 4" xfId="4519" xr:uid="{00000000-0005-0000-0000-000026180000}"/>
    <cellStyle name="输入 2 4 2 2 2 4 2" xfId="4520" xr:uid="{00000000-0005-0000-0000-000027180000}"/>
    <cellStyle name="输入 2 4 2 2 2 5" xfId="4521" xr:uid="{00000000-0005-0000-0000-000028180000}"/>
    <cellStyle name="输入 2 4 2 2 2 5 2" xfId="4522" xr:uid="{00000000-0005-0000-0000-000029180000}"/>
    <cellStyle name="输入 2 4 2 2 2 6" xfId="4523" xr:uid="{00000000-0005-0000-0000-00002A180000}"/>
    <cellStyle name="输入 2 4 2 2 2 6 2" xfId="4524" xr:uid="{00000000-0005-0000-0000-00002B180000}"/>
    <cellStyle name="输入 2 4 2 2 2 7" xfId="4525" xr:uid="{00000000-0005-0000-0000-00002C180000}"/>
    <cellStyle name="输入 2 4 2 2 2 7 2" xfId="4526" xr:uid="{00000000-0005-0000-0000-00002D180000}"/>
    <cellStyle name="输入 2 4 2 2 2 8" xfId="4527" xr:uid="{00000000-0005-0000-0000-00002E180000}"/>
    <cellStyle name="输入 2 4 2 2 3" xfId="4528" xr:uid="{00000000-0005-0000-0000-00002F180000}"/>
    <cellStyle name="输入 2 4 2 2 3 2" xfId="4529" xr:uid="{00000000-0005-0000-0000-000030180000}"/>
    <cellStyle name="输入 2 4 2 2 4" xfId="4530" xr:uid="{00000000-0005-0000-0000-000031180000}"/>
    <cellStyle name="输入 2 4 2 2 4 2" xfId="4531" xr:uid="{00000000-0005-0000-0000-000032180000}"/>
    <cellStyle name="输入 2 4 2 2 5" xfId="4532" xr:uid="{00000000-0005-0000-0000-000033180000}"/>
    <cellStyle name="输入 2 4 2 2 5 2" xfId="4533" xr:uid="{00000000-0005-0000-0000-000034180000}"/>
    <cellStyle name="输入 2 4 2 2 6" xfId="4534" xr:uid="{00000000-0005-0000-0000-000035180000}"/>
    <cellStyle name="输入 2 4 2 2 6 2" xfId="4535" xr:uid="{00000000-0005-0000-0000-000036180000}"/>
    <cellStyle name="输入 2 4 2 2 7" xfId="4536" xr:uid="{00000000-0005-0000-0000-000037180000}"/>
    <cellStyle name="输入 2 4 2 2 7 2" xfId="4537" xr:uid="{00000000-0005-0000-0000-000038180000}"/>
    <cellStyle name="输入 2 4 2 2 8" xfId="4538" xr:uid="{00000000-0005-0000-0000-000039180000}"/>
    <cellStyle name="输入 2 4 2 2 8 2" xfId="4539" xr:uid="{00000000-0005-0000-0000-00003A180000}"/>
    <cellStyle name="输入 2 4 2 2 9" xfId="4540" xr:uid="{00000000-0005-0000-0000-00003B180000}"/>
    <cellStyle name="输入 2 4 2 3" xfId="4541" xr:uid="{00000000-0005-0000-0000-00003C180000}"/>
    <cellStyle name="输入 2 4 2 3 2" xfId="4542" xr:uid="{00000000-0005-0000-0000-00003D180000}"/>
    <cellStyle name="输入 2 4 2 4" xfId="4543" xr:uid="{00000000-0005-0000-0000-00003E180000}"/>
    <cellStyle name="输入 2 4 2 4 2" xfId="4544" xr:uid="{00000000-0005-0000-0000-00003F180000}"/>
    <cellStyle name="输入 2 4 2 5" xfId="4545" xr:uid="{00000000-0005-0000-0000-000040180000}"/>
    <cellStyle name="输入 2 4 2 5 2" xfId="4546" xr:uid="{00000000-0005-0000-0000-000041180000}"/>
    <cellStyle name="输入 2 4 2 6" xfId="4547" xr:uid="{00000000-0005-0000-0000-000042180000}"/>
    <cellStyle name="输入 2 4 2 6 2" xfId="4548" xr:uid="{00000000-0005-0000-0000-000043180000}"/>
    <cellStyle name="输入 2 4 2 7" xfId="4549" xr:uid="{00000000-0005-0000-0000-000044180000}"/>
    <cellStyle name="输入 2 4 2 7 2" xfId="4550" xr:uid="{00000000-0005-0000-0000-000045180000}"/>
    <cellStyle name="输入 2 4 2 8" xfId="4551" xr:uid="{00000000-0005-0000-0000-000046180000}"/>
    <cellStyle name="输入 2 4 2 8 2" xfId="4552" xr:uid="{00000000-0005-0000-0000-000047180000}"/>
    <cellStyle name="输入 2 4 2 9" xfId="4553" xr:uid="{00000000-0005-0000-0000-000048180000}"/>
    <cellStyle name="输入 2 4 3" xfId="4554" xr:uid="{00000000-0005-0000-0000-000049180000}"/>
    <cellStyle name="输入 2 4 3 2" xfId="4555" xr:uid="{00000000-0005-0000-0000-00004A180000}"/>
    <cellStyle name="输入 2 4 4" xfId="4556" xr:uid="{00000000-0005-0000-0000-00004B180000}"/>
    <cellStyle name="输入 2 4 4 2" xfId="4557" xr:uid="{00000000-0005-0000-0000-00004C180000}"/>
    <cellStyle name="输入 2 4 5" xfId="4558" xr:uid="{00000000-0005-0000-0000-00004D180000}"/>
    <cellStyle name="输入 2 4 5 2" xfId="4559" xr:uid="{00000000-0005-0000-0000-00004E180000}"/>
    <cellStyle name="输入 2 4 6" xfId="4560" xr:uid="{00000000-0005-0000-0000-00004F180000}"/>
    <cellStyle name="输入 2 4 6 2" xfId="4561" xr:uid="{00000000-0005-0000-0000-000050180000}"/>
    <cellStyle name="输入 2 4 7" xfId="4562" xr:uid="{00000000-0005-0000-0000-000051180000}"/>
    <cellStyle name="输入 2 4 7 2" xfId="4563" xr:uid="{00000000-0005-0000-0000-000052180000}"/>
    <cellStyle name="输入 2 4 8" xfId="4564" xr:uid="{00000000-0005-0000-0000-000053180000}"/>
    <cellStyle name="输入 2 4 8 2" xfId="4565" xr:uid="{00000000-0005-0000-0000-000054180000}"/>
    <cellStyle name="输入 2 4 9" xfId="4566" xr:uid="{00000000-0005-0000-0000-000055180000}"/>
    <cellStyle name="输入 2 5" xfId="4567" xr:uid="{00000000-0005-0000-0000-000056180000}"/>
    <cellStyle name="输入 2 5 2" xfId="4568" xr:uid="{00000000-0005-0000-0000-000057180000}"/>
    <cellStyle name="输入 2 5 2 2" xfId="4569" xr:uid="{00000000-0005-0000-0000-000058180000}"/>
    <cellStyle name="输入 2 5 2 2 2" xfId="4570" xr:uid="{00000000-0005-0000-0000-000059180000}"/>
    <cellStyle name="输入 2 5 2 2 2 2" xfId="4571" xr:uid="{00000000-0005-0000-0000-00005A180000}"/>
    <cellStyle name="输入 2 5 2 2 2 2 2" xfId="4572" xr:uid="{00000000-0005-0000-0000-00005B180000}"/>
    <cellStyle name="输入 2 5 2 2 2 3" xfId="4573" xr:uid="{00000000-0005-0000-0000-00005C180000}"/>
    <cellStyle name="输入 2 5 2 2 2 3 2" xfId="4574" xr:uid="{00000000-0005-0000-0000-00005D180000}"/>
    <cellStyle name="输入 2 5 2 2 2 4" xfId="4575" xr:uid="{00000000-0005-0000-0000-00005E180000}"/>
    <cellStyle name="输入 2 5 2 2 2 4 2" xfId="4576" xr:uid="{00000000-0005-0000-0000-00005F180000}"/>
    <cellStyle name="输入 2 5 2 2 2 5" xfId="4577" xr:uid="{00000000-0005-0000-0000-000060180000}"/>
    <cellStyle name="输入 2 5 2 2 2 5 2" xfId="4578" xr:uid="{00000000-0005-0000-0000-000061180000}"/>
    <cellStyle name="输入 2 5 2 2 2 6" xfId="4579" xr:uid="{00000000-0005-0000-0000-000062180000}"/>
    <cellStyle name="输入 2 5 2 2 2 6 2" xfId="4580" xr:uid="{00000000-0005-0000-0000-000063180000}"/>
    <cellStyle name="输入 2 5 2 2 2 7" xfId="4581" xr:uid="{00000000-0005-0000-0000-000064180000}"/>
    <cellStyle name="输入 2 5 2 2 2 7 2" xfId="4582" xr:uid="{00000000-0005-0000-0000-000065180000}"/>
    <cellStyle name="输入 2 5 2 2 2 8" xfId="4583" xr:uid="{00000000-0005-0000-0000-000066180000}"/>
    <cellStyle name="输入 2 5 2 2 3" xfId="4584" xr:uid="{00000000-0005-0000-0000-000067180000}"/>
    <cellStyle name="输入 2 5 2 2 3 2" xfId="4585" xr:uid="{00000000-0005-0000-0000-000068180000}"/>
    <cellStyle name="输入 2 5 2 2 4" xfId="4586" xr:uid="{00000000-0005-0000-0000-000069180000}"/>
    <cellStyle name="输入 2 5 2 2 4 2" xfId="4587" xr:uid="{00000000-0005-0000-0000-00006A180000}"/>
    <cellStyle name="输入 2 5 2 2 5" xfId="4588" xr:uid="{00000000-0005-0000-0000-00006B180000}"/>
    <cellStyle name="输入 2 5 2 2 5 2" xfId="4589" xr:uid="{00000000-0005-0000-0000-00006C180000}"/>
    <cellStyle name="输入 2 5 2 2 6" xfId="4590" xr:uid="{00000000-0005-0000-0000-00006D180000}"/>
    <cellStyle name="输入 2 5 2 2 6 2" xfId="4591" xr:uid="{00000000-0005-0000-0000-00006E180000}"/>
    <cellStyle name="输入 2 5 2 2 7" xfId="4592" xr:uid="{00000000-0005-0000-0000-00006F180000}"/>
    <cellStyle name="输入 2 5 2 2 7 2" xfId="4593" xr:uid="{00000000-0005-0000-0000-000070180000}"/>
    <cellStyle name="输入 2 5 2 2 8" xfId="4594" xr:uid="{00000000-0005-0000-0000-000071180000}"/>
    <cellStyle name="输入 2 5 2 2 8 2" xfId="4595" xr:uid="{00000000-0005-0000-0000-000072180000}"/>
    <cellStyle name="输入 2 5 2 2 9" xfId="4596" xr:uid="{00000000-0005-0000-0000-000073180000}"/>
    <cellStyle name="输入 2 5 2 3" xfId="4597" xr:uid="{00000000-0005-0000-0000-000074180000}"/>
    <cellStyle name="输入 2 5 2 3 2" xfId="4598" xr:uid="{00000000-0005-0000-0000-000075180000}"/>
    <cellStyle name="输入 2 5 2 4" xfId="4599" xr:uid="{00000000-0005-0000-0000-000076180000}"/>
    <cellStyle name="输入 2 5 2 4 2" xfId="4600" xr:uid="{00000000-0005-0000-0000-000077180000}"/>
    <cellStyle name="输入 2 5 2 5" xfId="4601" xr:uid="{00000000-0005-0000-0000-000078180000}"/>
    <cellStyle name="输入 2 5 2 5 2" xfId="4602" xr:uid="{00000000-0005-0000-0000-000079180000}"/>
    <cellStyle name="输入 2 5 2 6" xfId="4603" xr:uid="{00000000-0005-0000-0000-00007A180000}"/>
    <cellStyle name="输入 2 5 2 6 2" xfId="4604" xr:uid="{00000000-0005-0000-0000-00007B180000}"/>
    <cellStyle name="输入 2 5 2 7" xfId="4605" xr:uid="{00000000-0005-0000-0000-00007C180000}"/>
    <cellStyle name="输入 2 5 2 7 2" xfId="4606" xr:uid="{00000000-0005-0000-0000-00007D180000}"/>
    <cellStyle name="输入 2 5 2 8" xfId="4607" xr:uid="{00000000-0005-0000-0000-00007E180000}"/>
    <cellStyle name="输入 2 5 2 8 2" xfId="4608" xr:uid="{00000000-0005-0000-0000-00007F180000}"/>
    <cellStyle name="输入 2 5 2 9" xfId="4609" xr:uid="{00000000-0005-0000-0000-000080180000}"/>
    <cellStyle name="输入 2 5 3" xfId="4610" xr:uid="{00000000-0005-0000-0000-000081180000}"/>
    <cellStyle name="输入 2 5 3 2" xfId="4611" xr:uid="{00000000-0005-0000-0000-000082180000}"/>
    <cellStyle name="输入 2 5 4" xfId="4612" xr:uid="{00000000-0005-0000-0000-000083180000}"/>
    <cellStyle name="输入 2 5 4 2" xfId="4613" xr:uid="{00000000-0005-0000-0000-000084180000}"/>
    <cellStyle name="输入 2 5 5" xfId="4614" xr:uid="{00000000-0005-0000-0000-000085180000}"/>
    <cellStyle name="输入 2 5 5 2" xfId="4615" xr:uid="{00000000-0005-0000-0000-000086180000}"/>
    <cellStyle name="输入 2 5 6" xfId="4616" xr:uid="{00000000-0005-0000-0000-000087180000}"/>
    <cellStyle name="输入 2 5 6 2" xfId="4617" xr:uid="{00000000-0005-0000-0000-000088180000}"/>
    <cellStyle name="输入 2 5 7" xfId="4618" xr:uid="{00000000-0005-0000-0000-000089180000}"/>
    <cellStyle name="输入 2 5 7 2" xfId="4619" xr:uid="{00000000-0005-0000-0000-00008A180000}"/>
    <cellStyle name="输入 2 5 8" xfId="4620" xr:uid="{00000000-0005-0000-0000-00008B180000}"/>
    <cellStyle name="输入 2 5 8 2" xfId="4621" xr:uid="{00000000-0005-0000-0000-00008C180000}"/>
    <cellStyle name="输入 2 5 9" xfId="4622" xr:uid="{00000000-0005-0000-0000-00008D180000}"/>
    <cellStyle name="输入 2 6" xfId="4623" xr:uid="{00000000-0005-0000-0000-00008E180000}"/>
    <cellStyle name="输入 2 6 2" xfId="4624" xr:uid="{00000000-0005-0000-0000-00008F180000}"/>
    <cellStyle name="输入 2 6 2 2" xfId="4625" xr:uid="{00000000-0005-0000-0000-000090180000}"/>
    <cellStyle name="输入 2 6 2 2 2" xfId="4626" xr:uid="{00000000-0005-0000-0000-000091180000}"/>
    <cellStyle name="输入 2 6 2 2 2 2" xfId="4627" xr:uid="{00000000-0005-0000-0000-000092180000}"/>
    <cellStyle name="输入 2 6 2 2 2 2 2" xfId="4628" xr:uid="{00000000-0005-0000-0000-000093180000}"/>
    <cellStyle name="输入 2 6 2 2 2 3" xfId="4629" xr:uid="{00000000-0005-0000-0000-000094180000}"/>
    <cellStyle name="输入 2 6 2 2 2 3 2" xfId="4630" xr:uid="{00000000-0005-0000-0000-000095180000}"/>
    <cellStyle name="输入 2 6 2 2 2 4" xfId="4631" xr:uid="{00000000-0005-0000-0000-000096180000}"/>
    <cellStyle name="输入 2 6 2 2 2 4 2" xfId="4632" xr:uid="{00000000-0005-0000-0000-000097180000}"/>
    <cellStyle name="输入 2 6 2 2 2 5" xfId="4633" xr:uid="{00000000-0005-0000-0000-000098180000}"/>
    <cellStyle name="输入 2 6 2 2 2 5 2" xfId="4634" xr:uid="{00000000-0005-0000-0000-000099180000}"/>
    <cellStyle name="输入 2 6 2 2 2 6" xfId="4635" xr:uid="{00000000-0005-0000-0000-00009A180000}"/>
    <cellStyle name="输入 2 6 2 2 2 6 2" xfId="4636" xr:uid="{00000000-0005-0000-0000-00009B180000}"/>
    <cellStyle name="输入 2 6 2 2 2 7" xfId="4637" xr:uid="{00000000-0005-0000-0000-00009C180000}"/>
    <cellStyle name="输入 2 6 2 2 2 7 2" xfId="4638" xr:uid="{00000000-0005-0000-0000-00009D180000}"/>
    <cellStyle name="输入 2 6 2 2 2 8" xfId="4639" xr:uid="{00000000-0005-0000-0000-00009E180000}"/>
    <cellStyle name="输入 2 6 2 2 3" xfId="4640" xr:uid="{00000000-0005-0000-0000-00009F180000}"/>
    <cellStyle name="输入 2 6 2 2 3 2" xfId="4641" xr:uid="{00000000-0005-0000-0000-0000A0180000}"/>
    <cellStyle name="输入 2 6 2 2 4" xfId="4642" xr:uid="{00000000-0005-0000-0000-0000A1180000}"/>
    <cellStyle name="输入 2 6 2 2 4 2" xfId="4643" xr:uid="{00000000-0005-0000-0000-0000A2180000}"/>
    <cellStyle name="输入 2 6 2 2 5" xfId="4644" xr:uid="{00000000-0005-0000-0000-0000A3180000}"/>
    <cellStyle name="输入 2 6 2 2 5 2" xfId="4645" xr:uid="{00000000-0005-0000-0000-0000A4180000}"/>
    <cellStyle name="输入 2 6 2 2 6" xfId="4646" xr:uid="{00000000-0005-0000-0000-0000A5180000}"/>
    <cellStyle name="输入 2 6 2 2 6 2" xfId="4647" xr:uid="{00000000-0005-0000-0000-0000A6180000}"/>
    <cellStyle name="输入 2 6 2 2 7" xfId="4648" xr:uid="{00000000-0005-0000-0000-0000A7180000}"/>
    <cellStyle name="输入 2 6 2 2 7 2" xfId="4649" xr:uid="{00000000-0005-0000-0000-0000A8180000}"/>
    <cellStyle name="输入 2 6 2 2 8" xfId="4650" xr:uid="{00000000-0005-0000-0000-0000A9180000}"/>
    <cellStyle name="输入 2 6 2 2 8 2" xfId="4651" xr:uid="{00000000-0005-0000-0000-0000AA180000}"/>
    <cellStyle name="输入 2 6 2 2 9" xfId="4652" xr:uid="{00000000-0005-0000-0000-0000AB180000}"/>
    <cellStyle name="输入 2 6 2 3" xfId="4653" xr:uid="{00000000-0005-0000-0000-0000AC180000}"/>
    <cellStyle name="输入 2 6 2 3 2" xfId="4654" xr:uid="{00000000-0005-0000-0000-0000AD180000}"/>
    <cellStyle name="输入 2 6 2 4" xfId="4655" xr:uid="{00000000-0005-0000-0000-0000AE180000}"/>
    <cellStyle name="输入 2 6 2 4 2" xfId="4656" xr:uid="{00000000-0005-0000-0000-0000AF180000}"/>
    <cellStyle name="输入 2 6 2 5" xfId="4657" xr:uid="{00000000-0005-0000-0000-0000B0180000}"/>
    <cellStyle name="输入 2 6 2 5 2" xfId="4658" xr:uid="{00000000-0005-0000-0000-0000B1180000}"/>
    <cellStyle name="输入 2 6 2 6" xfId="4659" xr:uid="{00000000-0005-0000-0000-0000B2180000}"/>
    <cellStyle name="输入 2 6 2 6 2" xfId="4660" xr:uid="{00000000-0005-0000-0000-0000B3180000}"/>
    <cellStyle name="输入 2 6 2 7" xfId="4661" xr:uid="{00000000-0005-0000-0000-0000B4180000}"/>
    <cellStyle name="输入 2 6 2 7 2" xfId="4662" xr:uid="{00000000-0005-0000-0000-0000B5180000}"/>
    <cellStyle name="输入 2 6 2 8" xfId="4663" xr:uid="{00000000-0005-0000-0000-0000B6180000}"/>
    <cellStyle name="输入 2 6 2 8 2" xfId="4664" xr:uid="{00000000-0005-0000-0000-0000B7180000}"/>
    <cellStyle name="输入 2 6 2 9" xfId="4665" xr:uid="{00000000-0005-0000-0000-0000B8180000}"/>
    <cellStyle name="输入 2 6 3" xfId="4666" xr:uid="{00000000-0005-0000-0000-0000B9180000}"/>
    <cellStyle name="输入 2 6 3 2" xfId="4667" xr:uid="{00000000-0005-0000-0000-0000BA180000}"/>
    <cellStyle name="输入 2 6 4" xfId="4668" xr:uid="{00000000-0005-0000-0000-0000BB180000}"/>
    <cellStyle name="输入 2 6 4 2" xfId="4669" xr:uid="{00000000-0005-0000-0000-0000BC180000}"/>
    <cellStyle name="输入 2 6 5" xfId="4670" xr:uid="{00000000-0005-0000-0000-0000BD180000}"/>
    <cellStyle name="输入 2 6 5 2" xfId="4671" xr:uid="{00000000-0005-0000-0000-0000BE180000}"/>
    <cellStyle name="输入 2 6 6" xfId="4672" xr:uid="{00000000-0005-0000-0000-0000BF180000}"/>
    <cellStyle name="输入 2 6 6 2" xfId="4673" xr:uid="{00000000-0005-0000-0000-0000C0180000}"/>
    <cellStyle name="输入 2 6 7" xfId="4674" xr:uid="{00000000-0005-0000-0000-0000C1180000}"/>
    <cellStyle name="输入 2 6 7 2" xfId="4675" xr:uid="{00000000-0005-0000-0000-0000C2180000}"/>
    <cellStyle name="输入 2 6 8" xfId="4676" xr:uid="{00000000-0005-0000-0000-0000C3180000}"/>
    <cellStyle name="输入 2 6 8 2" xfId="4677" xr:uid="{00000000-0005-0000-0000-0000C4180000}"/>
    <cellStyle name="输入 2 6 9" xfId="4678" xr:uid="{00000000-0005-0000-0000-0000C5180000}"/>
    <cellStyle name="输入 2 7" xfId="4679" xr:uid="{00000000-0005-0000-0000-0000C6180000}"/>
    <cellStyle name="输入 2 7 2" xfId="4680" xr:uid="{00000000-0005-0000-0000-0000C7180000}"/>
    <cellStyle name="输入 2 7 2 2" xfId="4681" xr:uid="{00000000-0005-0000-0000-0000C8180000}"/>
    <cellStyle name="输入 2 7 2 2 2" xfId="4682" xr:uid="{00000000-0005-0000-0000-0000C9180000}"/>
    <cellStyle name="输入 2 7 2 2 2 2" xfId="4683" xr:uid="{00000000-0005-0000-0000-0000CA180000}"/>
    <cellStyle name="输入 2 7 2 2 2 2 2" xfId="4684" xr:uid="{00000000-0005-0000-0000-0000CB180000}"/>
    <cellStyle name="输入 2 7 2 2 2 3" xfId="4685" xr:uid="{00000000-0005-0000-0000-0000CC180000}"/>
    <cellStyle name="输入 2 7 2 2 2 3 2" xfId="4686" xr:uid="{00000000-0005-0000-0000-0000CD180000}"/>
    <cellStyle name="输入 2 7 2 2 2 4" xfId="4687" xr:uid="{00000000-0005-0000-0000-0000CE180000}"/>
    <cellStyle name="输入 2 7 2 2 2 4 2" xfId="4688" xr:uid="{00000000-0005-0000-0000-0000CF180000}"/>
    <cellStyle name="输入 2 7 2 2 2 5" xfId="4689" xr:uid="{00000000-0005-0000-0000-0000D0180000}"/>
    <cellStyle name="输入 2 7 2 2 2 5 2" xfId="4690" xr:uid="{00000000-0005-0000-0000-0000D1180000}"/>
    <cellStyle name="输入 2 7 2 2 2 6" xfId="4691" xr:uid="{00000000-0005-0000-0000-0000D2180000}"/>
    <cellStyle name="输入 2 7 2 2 2 6 2" xfId="4692" xr:uid="{00000000-0005-0000-0000-0000D3180000}"/>
    <cellStyle name="输入 2 7 2 2 2 7" xfId="4693" xr:uid="{00000000-0005-0000-0000-0000D4180000}"/>
    <cellStyle name="输入 2 7 2 2 2 7 2" xfId="4694" xr:uid="{00000000-0005-0000-0000-0000D5180000}"/>
    <cellStyle name="输入 2 7 2 2 2 8" xfId="4695" xr:uid="{00000000-0005-0000-0000-0000D6180000}"/>
    <cellStyle name="输入 2 7 2 2 3" xfId="4696" xr:uid="{00000000-0005-0000-0000-0000D7180000}"/>
    <cellStyle name="输入 2 7 2 2 3 2" xfId="4697" xr:uid="{00000000-0005-0000-0000-0000D8180000}"/>
    <cellStyle name="输入 2 7 2 2 4" xfId="4698" xr:uid="{00000000-0005-0000-0000-0000D9180000}"/>
    <cellStyle name="输入 2 7 2 2 4 2" xfId="4699" xr:uid="{00000000-0005-0000-0000-0000DA180000}"/>
    <cellStyle name="输入 2 7 2 2 5" xfId="4700" xr:uid="{00000000-0005-0000-0000-0000DB180000}"/>
    <cellStyle name="输入 2 7 2 2 5 2" xfId="4701" xr:uid="{00000000-0005-0000-0000-0000DC180000}"/>
    <cellStyle name="输入 2 7 2 2 6" xfId="4702" xr:uid="{00000000-0005-0000-0000-0000DD180000}"/>
    <cellStyle name="输入 2 7 2 2 6 2" xfId="4703" xr:uid="{00000000-0005-0000-0000-0000DE180000}"/>
    <cellStyle name="输入 2 7 2 2 7" xfId="4704" xr:uid="{00000000-0005-0000-0000-0000DF180000}"/>
    <cellStyle name="输入 2 7 2 2 7 2" xfId="4705" xr:uid="{00000000-0005-0000-0000-0000E0180000}"/>
    <cellStyle name="输入 2 7 2 2 8" xfId="4706" xr:uid="{00000000-0005-0000-0000-0000E1180000}"/>
    <cellStyle name="输入 2 7 2 2 8 2" xfId="4707" xr:uid="{00000000-0005-0000-0000-0000E2180000}"/>
    <cellStyle name="输入 2 7 2 2 9" xfId="4708" xr:uid="{00000000-0005-0000-0000-0000E3180000}"/>
    <cellStyle name="输入 2 7 2 3" xfId="4709" xr:uid="{00000000-0005-0000-0000-0000E4180000}"/>
    <cellStyle name="输入 2 7 2 3 2" xfId="4710" xr:uid="{00000000-0005-0000-0000-0000E5180000}"/>
    <cellStyle name="输入 2 7 2 4" xfId="4711" xr:uid="{00000000-0005-0000-0000-0000E6180000}"/>
    <cellStyle name="输入 2 7 2 4 2" xfId="4712" xr:uid="{00000000-0005-0000-0000-0000E7180000}"/>
    <cellStyle name="输入 2 7 2 5" xfId="4713" xr:uid="{00000000-0005-0000-0000-0000E8180000}"/>
    <cellStyle name="输入 2 7 2 5 2" xfId="4714" xr:uid="{00000000-0005-0000-0000-0000E9180000}"/>
    <cellStyle name="输入 2 7 2 6" xfId="4715" xr:uid="{00000000-0005-0000-0000-0000EA180000}"/>
    <cellStyle name="输入 2 7 2 6 2" xfId="4716" xr:uid="{00000000-0005-0000-0000-0000EB180000}"/>
    <cellStyle name="输入 2 7 2 7" xfId="4717" xr:uid="{00000000-0005-0000-0000-0000EC180000}"/>
    <cellStyle name="输入 2 7 2 7 2" xfId="4718" xr:uid="{00000000-0005-0000-0000-0000ED180000}"/>
    <cellStyle name="输入 2 7 2 8" xfId="4719" xr:uid="{00000000-0005-0000-0000-0000EE180000}"/>
    <cellStyle name="输入 2 7 2 8 2" xfId="4720" xr:uid="{00000000-0005-0000-0000-0000EF180000}"/>
    <cellStyle name="输入 2 7 2 9" xfId="4721" xr:uid="{00000000-0005-0000-0000-0000F0180000}"/>
    <cellStyle name="输入 2 7 3" xfId="4722" xr:uid="{00000000-0005-0000-0000-0000F1180000}"/>
    <cellStyle name="输入 2 7 3 2" xfId="4723" xr:uid="{00000000-0005-0000-0000-0000F2180000}"/>
    <cellStyle name="输入 2 7 4" xfId="4724" xr:uid="{00000000-0005-0000-0000-0000F3180000}"/>
    <cellStyle name="输入 2 7 4 2" xfId="4725" xr:uid="{00000000-0005-0000-0000-0000F4180000}"/>
    <cellStyle name="输入 2 7 5" xfId="4726" xr:uid="{00000000-0005-0000-0000-0000F5180000}"/>
    <cellStyle name="输入 2 7 5 2" xfId="4727" xr:uid="{00000000-0005-0000-0000-0000F6180000}"/>
    <cellStyle name="输入 2 7 6" xfId="4728" xr:uid="{00000000-0005-0000-0000-0000F7180000}"/>
    <cellStyle name="输入 2 7 6 2" xfId="4729" xr:uid="{00000000-0005-0000-0000-0000F8180000}"/>
    <cellStyle name="输入 2 7 7" xfId="4730" xr:uid="{00000000-0005-0000-0000-0000F9180000}"/>
    <cellStyle name="输入 2 7 7 2" xfId="4731" xr:uid="{00000000-0005-0000-0000-0000FA180000}"/>
    <cellStyle name="输入 2 7 8" xfId="4732" xr:uid="{00000000-0005-0000-0000-0000FB180000}"/>
    <cellStyle name="输入 2 7 8 2" xfId="4733" xr:uid="{00000000-0005-0000-0000-0000FC180000}"/>
    <cellStyle name="输入 2 7 9" xfId="4734" xr:uid="{00000000-0005-0000-0000-0000FD180000}"/>
    <cellStyle name="输入 2 8" xfId="4735" xr:uid="{00000000-0005-0000-0000-0000FE180000}"/>
    <cellStyle name="输入 2 8 2" xfId="4736" xr:uid="{00000000-0005-0000-0000-0000FF180000}"/>
    <cellStyle name="输入 2 8 2 2" xfId="4737" xr:uid="{00000000-0005-0000-0000-000000190000}"/>
    <cellStyle name="输入 2 8 2 2 2" xfId="4738" xr:uid="{00000000-0005-0000-0000-000001190000}"/>
    <cellStyle name="输入 2 8 2 2 2 2" xfId="4739" xr:uid="{00000000-0005-0000-0000-000002190000}"/>
    <cellStyle name="输入 2 8 2 2 2 2 2" xfId="4740" xr:uid="{00000000-0005-0000-0000-000003190000}"/>
    <cellStyle name="输入 2 8 2 2 2 3" xfId="4741" xr:uid="{00000000-0005-0000-0000-000004190000}"/>
    <cellStyle name="输入 2 8 2 2 2 3 2" xfId="4742" xr:uid="{00000000-0005-0000-0000-000005190000}"/>
    <cellStyle name="输入 2 8 2 2 2 4" xfId="4743" xr:uid="{00000000-0005-0000-0000-000006190000}"/>
    <cellStyle name="输入 2 8 2 2 2 4 2" xfId="4744" xr:uid="{00000000-0005-0000-0000-000007190000}"/>
    <cellStyle name="输入 2 8 2 2 2 5" xfId="4745" xr:uid="{00000000-0005-0000-0000-000008190000}"/>
    <cellStyle name="输入 2 8 2 2 2 5 2" xfId="4746" xr:uid="{00000000-0005-0000-0000-000009190000}"/>
    <cellStyle name="输入 2 8 2 2 2 6" xfId="4747" xr:uid="{00000000-0005-0000-0000-00000A190000}"/>
    <cellStyle name="输入 2 8 2 2 2 6 2" xfId="4748" xr:uid="{00000000-0005-0000-0000-00000B190000}"/>
    <cellStyle name="输入 2 8 2 2 2 7" xfId="4749" xr:uid="{00000000-0005-0000-0000-00000C190000}"/>
    <cellStyle name="输入 2 8 2 2 2 7 2" xfId="4750" xr:uid="{00000000-0005-0000-0000-00000D190000}"/>
    <cellStyle name="输入 2 8 2 2 2 8" xfId="4751" xr:uid="{00000000-0005-0000-0000-00000E190000}"/>
    <cellStyle name="输入 2 8 2 2 3" xfId="4752" xr:uid="{00000000-0005-0000-0000-00000F190000}"/>
    <cellStyle name="输入 2 8 2 2 3 2" xfId="4753" xr:uid="{00000000-0005-0000-0000-000010190000}"/>
    <cellStyle name="输入 2 8 2 2 4" xfId="4754" xr:uid="{00000000-0005-0000-0000-000011190000}"/>
    <cellStyle name="输入 2 8 2 2 4 2" xfId="4755" xr:uid="{00000000-0005-0000-0000-000012190000}"/>
    <cellStyle name="输入 2 8 2 2 5" xfId="4756" xr:uid="{00000000-0005-0000-0000-000013190000}"/>
    <cellStyle name="输入 2 8 2 2 5 2" xfId="4757" xr:uid="{00000000-0005-0000-0000-000014190000}"/>
    <cellStyle name="输入 2 8 2 2 6" xfId="4758" xr:uid="{00000000-0005-0000-0000-000015190000}"/>
    <cellStyle name="输入 2 8 2 2 6 2" xfId="4759" xr:uid="{00000000-0005-0000-0000-000016190000}"/>
    <cellStyle name="输入 2 8 2 2 7" xfId="4760" xr:uid="{00000000-0005-0000-0000-000017190000}"/>
    <cellStyle name="输入 2 8 2 2 7 2" xfId="4761" xr:uid="{00000000-0005-0000-0000-000018190000}"/>
    <cellStyle name="输入 2 8 2 2 8" xfId="4762" xr:uid="{00000000-0005-0000-0000-000019190000}"/>
    <cellStyle name="输入 2 8 2 2 8 2" xfId="4763" xr:uid="{00000000-0005-0000-0000-00001A190000}"/>
    <cellStyle name="输入 2 8 2 2 9" xfId="4764" xr:uid="{00000000-0005-0000-0000-00001B190000}"/>
    <cellStyle name="输入 2 8 2 3" xfId="4765" xr:uid="{00000000-0005-0000-0000-00001C190000}"/>
    <cellStyle name="输入 2 8 2 3 2" xfId="4766" xr:uid="{00000000-0005-0000-0000-00001D190000}"/>
    <cellStyle name="输入 2 8 2 4" xfId="4767" xr:uid="{00000000-0005-0000-0000-00001E190000}"/>
    <cellStyle name="输入 2 8 2 4 2" xfId="4768" xr:uid="{00000000-0005-0000-0000-00001F190000}"/>
    <cellStyle name="输入 2 8 2 5" xfId="4769" xr:uid="{00000000-0005-0000-0000-000020190000}"/>
    <cellStyle name="输入 2 8 2 5 2" xfId="4770" xr:uid="{00000000-0005-0000-0000-000021190000}"/>
    <cellStyle name="输入 2 8 2 6" xfId="4771" xr:uid="{00000000-0005-0000-0000-000022190000}"/>
    <cellStyle name="输入 2 8 2 6 2" xfId="4772" xr:uid="{00000000-0005-0000-0000-000023190000}"/>
    <cellStyle name="输入 2 8 2 7" xfId="4773" xr:uid="{00000000-0005-0000-0000-000024190000}"/>
    <cellStyle name="输入 2 8 2 7 2" xfId="4774" xr:uid="{00000000-0005-0000-0000-000025190000}"/>
    <cellStyle name="输入 2 8 2 8" xfId="4775" xr:uid="{00000000-0005-0000-0000-000026190000}"/>
    <cellStyle name="输入 2 8 2 8 2" xfId="4776" xr:uid="{00000000-0005-0000-0000-000027190000}"/>
    <cellStyle name="输入 2 8 2 9" xfId="4777" xr:uid="{00000000-0005-0000-0000-000028190000}"/>
    <cellStyle name="输入 2 8 3" xfId="4778" xr:uid="{00000000-0005-0000-0000-000029190000}"/>
    <cellStyle name="输入 2 8 3 2" xfId="4779" xr:uid="{00000000-0005-0000-0000-00002A190000}"/>
    <cellStyle name="输入 2 8 4" xfId="4780" xr:uid="{00000000-0005-0000-0000-00002B190000}"/>
    <cellStyle name="输入 2 8 4 2" xfId="4781" xr:uid="{00000000-0005-0000-0000-00002C190000}"/>
    <cellStyle name="输入 2 8 5" xfId="4782" xr:uid="{00000000-0005-0000-0000-00002D190000}"/>
    <cellStyle name="输入 2 8 5 2" xfId="4783" xr:uid="{00000000-0005-0000-0000-00002E190000}"/>
    <cellStyle name="输入 2 8 6" xfId="4784" xr:uid="{00000000-0005-0000-0000-00002F190000}"/>
    <cellStyle name="输入 2 8 6 2" xfId="4785" xr:uid="{00000000-0005-0000-0000-000030190000}"/>
    <cellStyle name="输入 2 8 7" xfId="4786" xr:uid="{00000000-0005-0000-0000-000031190000}"/>
    <cellStyle name="输入 2 8 7 2" xfId="4787" xr:uid="{00000000-0005-0000-0000-000032190000}"/>
    <cellStyle name="输入 2 8 8" xfId="4788" xr:uid="{00000000-0005-0000-0000-000033190000}"/>
    <cellStyle name="输入 2 8 8 2" xfId="4789" xr:uid="{00000000-0005-0000-0000-000034190000}"/>
    <cellStyle name="输入 2 8 9" xfId="4790" xr:uid="{00000000-0005-0000-0000-000035190000}"/>
    <cellStyle name="输入 2 9" xfId="4791" xr:uid="{00000000-0005-0000-0000-000036190000}"/>
    <cellStyle name="输入 2 9 2" xfId="4792" xr:uid="{00000000-0005-0000-0000-000037190000}"/>
    <cellStyle name="输入 2 9 2 2" xfId="4793" xr:uid="{00000000-0005-0000-0000-000038190000}"/>
    <cellStyle name="输入 2 9 2 2 2" xfId="4794" xr:uid="{00000000-0005-0000-0000-000039190000}"/>
    <cellStyle name="输入 2 9 2 2 2 2" xfId="4795" xr:uid="{00000000-0005-0000-0000-00003A190000}"/>
    <cellStyle name="输入 2 9 2 2 2 2 2" xfId="4796" xr:uid="{00000000-0005-0000-0000-00003B190000}"/>
    <cellStyle name="输入 2 9 2 2 2 3" xfId="4797" xr:uid="{00000000-0005-0000-0000-00003C190000}"/>
    <cellStyle name="输入 2 9 2 2 2 3 2" xfId="4798" xr:uid="{00000000-0005-0000-0000-00003D190000}"/>
    <cellStyle name="输入 2 9 2 2 2 4" xfId="4799" xr:uid="{00000000-0005-0000-0000-00003E190000}"/>
    <cellStyle name="输入 2 9 2 2 2 4 2" xfId="4800" xr:uid="{00000000-0005-0000-0000-00003F190000}"/>
    <cellStyle name="输入 2 9 2 2 2 5" xfId="4801" xr:uid="{00000000-0005-0000-0000-000040190000}"/>
    <cellStyle name="输入 2 9 2 2 2 5 2" xfId="4802" xr:uid="{00000000-0005-0000-0000-000041190000}"/>
    <cellStyle name="输入 2 9 2 2 2 6" xfId="4803" xr:uid="{00000000-0005-0000-0000-000042190000}"/>
    <cellStyle name="输入 2 9 2 2 2 6 2" xfId="4804" xr:uid="{00000000-0005-0000-0000-000043190000}"/>
    <cellStyle name="输入 2 9 2 2 2 7" xfId="4805" xr:uid="{00000000-0005-0000-0000-000044190000}"/>
    <cellStyle name="输入 2 9 2 2 2 7 2" xfId="4806" xr:uid="{00000000-0005-0000-0000-000045190000}"/>
    <cellStyle name="输入 2 9 2 2 2 8" xfId="4807" xr:uid="{00000000-0005-0000-0000-000046190000}"/>
    <cellStyle name="输入 2 9 2 2 3" xfId="4808" xr:uid="{00000000-0005-0000-0000-000047190000}"/>
    <cellStyle name="输入 2 9 2 2 3 2" xfId="4809" xr:uid="{00000000-0005-0000-0000-000048190000}"/>
    <cellStyle name="输入 2 9 2 2 4" xfId="4810" xr:uid="{00000000-0005-0000-0000-000049190000}"/>
    <cellStyle name="输入 2 9 2 2 4 2" xfId="4811" xr:uid="{00000000-0005-0000-0000-00004A190000}"/>
    <cellStyle name="输入 2 9 2 2 5" xfId="4812" xr:uid="{00000000-0005-0000-0000-00004B190000}"/>
    <cellStyle name="输入 2 9 2 2 5 2" xfId="4813" xr:uid="{00000000-0005-0000-0000-00004C190000}"/>
    <cellStyle name="输入 2 9 2 2 6" xfId="4814" xr:uid="{00000000-0005-0000-0000-00004D190000}"/>
    <cellStyle name="输入 2 9 2 2 6 2" xfId="4815" xr:uid="{00000000-0005-0000-0000-00004E190000}"/>
    <cellStyle name="输入 2 9 2 2 7" xfId="4816" xr:uid="{00000000-0005-0000-0000-00004F190000}"/>
    <cellStyle name="输入 2 9 2 2 7 2" xfId="4817" xr:uid="{00000000-0005-0000-0000-000050190000}"/>
    <cellStyle name="输入 2 9 2 2 8" xfId="4818" xr:uid="{00000000-0005-0000-0000-000051190000}"/>
    <cellStyle name="输入 2 9 2 2 8 2" xfId="4819" xr:uid="{00000000-0005-0000-0000-000052190000}"/>
    <cellStyle name="输入 2 9 2 2 9" xfId="4820" xr:uid="{00000000-0005-0000-0000-000053190000}"/>
    <cellStyle name="输入 2 9 2 3" xfId="4821" xr:uid="{00000000-0005-0000-0000-000054190000}"/>
    <cellStyle name="输入 2 9 2 3 2" xfId="4822" xr:uid="{00000000-0005-0000-0000-000055190000}"/>
    <cellStyle name="输入 2 9 2 4" xfId="4823" xr:uid="{00000000-0005-0000-0000-000056190000}"/>
    <cellStyle name="输入 2 9 2 4 2" xfId="4824" xr:uid="{00000000-0005-0000-0000-000057190000}"/>
    <cellStyle name="输入 2 9 2 5" xfId="4825" xr:uid="{00000000-0005-0000-0000-000058190000}"/>
    <cellStyle name="输入 2 9 2 5 2" xfId="4826" xr:uid="{00000000-0005-0000-0000-000059190000}"/>
    <cellStyle name="输入 2 9 2 6" xfId="4827" xr:uid="{00000000-0005-0000-0000-00005A190000}"/>
    <cellStyle name="输入 2 9 2 6 2" xfId="4828" xr:uid="{00000000-0005-0000-0000-00005B190000}"/>
    <cellStyle name="输入 2 9 2 7" xfId="4829" xr:uid="{00000000-0005-0000-0000-00005C190000}"/>
    <cellStyle name="输入 2 9 2 7 2" xfId="4830" xr:uid="{00000000-0005-0000-0000-00005D190000}"/>
    <cellStyle name="输入 2 9 2 8" xfId="4831" xr:uid="{00000000-0005-0000-0000-00005E190000}"/>
    <cellStyle name="输入 2 9 2 8 2" xfId="4832" xr:uid="{00000000-0005-0000-0000-00005F190000}"/>
    <cellStyle name="输入 2 9 2 9" xfId="4833" xr:uid="{00000000-0005-0000-0000-000060190000}"/>
    <cellStyle name="输入 2 9 3" xfId="4834" xr:uid="{00000000-0005-0000-0000-000061190000}"/>
    <cellStyle name="输入 2 9 3 2" xfId="4835" xr:uid="{00000000-0005-0000-0000-000062190000}"/>
    <cellStyle name="输入 2 9 4" xfId="4836" xr:uid="{00000000-0005-0000-0000-000063190000}"/>
    <cellStyle name="输入 2 9 4 2" xfId="4837" xr:uid="{00000000-0005-0000-0000-000064190000}"/>
    <cellStyle name="输入 2 9 5" xfId="4838" xr:uid="{00000000-0005-0000-0000-000065190000}"/>
    <cellStyle name="输入 2 9 5 2" xfId="4839" xr:uid="{00000000-0005-0000-0000-000066190000}"/>
    <cellStyle name="输入 2 9 6" xfId="4840" xr:uid="{00000000-0005-0000-0000-000067190000}"/>
    <cellStyle name="输入 2 9 6 2" xfId="4841" xr:uid="{00000000-0005-0000-0000-000068190000}"/>
    <cellStyle name="输入 2 9 7" xfId="4842" xr:uid="{00000000-0005-0000-0000-000069190000}"/>
    <cellStyle name="输入 2 9 7 2" xfId="4843" xr:uid="{00000000-0005-0000-0000-00006A190000}"/>
    <cellStyle name="输入 2 9 8" xfId="4844" xr:uid="{00000000-0005-0000-0000-00006B190000}"/>
    <cellStyle name="输入 2 9 8 2" xfId="4845" xr:uid="{00000000-0005-0000-0000-00006C190000}"/>
    <cellStyle name="输入 2 9 9" xfId="4846" xr:uid="{00000000-0005-0000-0000-00006D190000}"/>
    <cellStyle name="输入 3" xfId="4847" xr:uid="{00000000-0005-0000-0000-00006E190000}"/>
    <cellStyle name="输入 3 2" xfId="4848" xr:uid="{00000000-0005-0000-0000-00006F190000}"/>
    <cellStyle name="输入 3 2 2" xfId="4849" xr:uid="{00000000-0005-0000-0000-000070190000}"/>
    <cellStyle name="输入 3 2 2 2" xfId="4850" xr:uid="{00000000-0005-0000-0000-000071190000}"/>
    <cellStyle name="输入 3 2 2 2 2" xfId="4851" xr:uid="{00000000-0005-0000-0000-000072190000}"/>
    <cellStyle name="输入 3 2 2 2 2 2" xfId="4852" xr:uid="{00000000-0005-0000-0000-000073190000}"/>
    <cellStyle name="输入 3 2 2 2 3" xfId="4853" xr:uid="{00000000-0005-0000-0000-000074190000}"/>
    <cellStyle name="输入 3 2 2 2 3 2" xfId="4854" xr:uid="{00000000-0005-0000-0000-000075190000}"/>
    <cellStyle name="输入 3 2 2 2 4" xfId="4855" xr:uid="{00000000-0005-0000-0000-000076190000}"/>
    <cellStyle name="输入 3 2 2 2 4 2" xfId="4856" xr:uid="{00000000-0005-0000-0000-000077190000}"/>
    <cellStyle name="输入 3 2 2 2 5" xfId="4857" xr:uid="{00000000-0005-0000-0000-000078190000}"/>
    <cellStyle name="输入 3 2 2 2 5 2" xfId="4858" xr:uid="{00000000-0005-0000-0000-000079190000}"/>
    <cellStyle name="输入 3 2 2 2 6" xfId="4859" xr:uid="{00000000-0005-0000-0000-00007A190000}"/>
    <cellStyle name="输入 3 2 2 2 6 2" xfId="4860" xr:uid="{00000000-0005-0000-0000-00007B190000}"/>
    <cellStyle name="输入 3 2 2 2 7" xfId="4861" xr:uid="{00000000-0005-0000-0000-00007C190000}"/>
    <cellStyle name="输入 3 2 2 2 7 2" xfId="4862" xr:uid="{00000000-0005-0000-0000-00007D190000}"/>
    <cellStyle name="输入 3 2 2 2 8" xfId="4863" xr:uid="{00000000-0005-0000-0000-00007E190000}"/>
    <cellStyle name="输入 3 2 2 3" xfId="4864" xr:uid="{00000000-0005-0000-0000-00007F190000}"/>
    <cellStyle name="输入 3 2 2 3 2" xfId="4865" xr:uid="{00000000-0005-0000-0000-000080190000}"/>
    <cellStyle name="输入 3 2 2 4" xfId="4866" xr:uid="{00000000-0005-0000-0000-000081190000}"/>
    <cellStyle name="输入 3 2 2 4 2" xfId="4867" xr:uid="{00000000-0005-0000-0000-000082190000}"/>
    <cellStyle name="输入 3 2 2 5" xfId="4868" xr:uid="{00000000-0005-0000-0000-000083190000}"/>
    <cellStyle name="输入 3 2 2 5 2" xfId="4869" xr:uid="{00000000-0005-0000-0000-000084190000}"/>
    <cellStyle name="输入 3 2 2 6" xfId="4870" xr:uid="{00000000-0005-0000-0000-000085190000}"/>
    <cellStyle name="输入 3 2 2 6 2" xfId="4871" xr:uid="{00000000-0005-0000-0000-000086190000}"/>
    <cellStyle name="输入 3 2 2 7" xfId="4872" xr:uid="{00000000-0005-0000-0000-000087190000}"/>
    <cellStyle name="输入 3 2 2 7 2" xfId="4873" xr:uid="{00000000-0005-0000-0000-000088190000}"/>
    <cellStyle name="输入 3 2 2 8" xfId="4874" xr:uid="{00000000-0005-0000-0000-000089190000}"/>
    <cellStyle name="输入 3 2 2 8 2" xfId="4875" xr:uid="{00000000-0005-0000-0000-00008A190000}"/>
    <cellStyle name="输入 3 2 2 9" xfId="4876" xr:uid="{00000000-0005-0000-0000-00008B190000}"/>
    <cellStyle name="输入 3 2 3" xfId="4877" xr:uid="{00000000-0005-0000-0000-00008C190000}"/>
    <cellStyle name="输入 3 2 3 2" xfId="4878" xr:uid="{00000000-0005-0000-0000-00008D190000}"/>
    <cellStyle name="输入 3 2 4" xfId="4879" xr:uid="{00000000-0005-0000-0000-00008E190000}"/>
    <cellStyle name="输入 3 2 4 2" xfId="4880" xr:uid="{00000000-0005-0000-0000-00008F190000}"/>
    <cellStyle name="输入 3 2 5" xfId="4881" xr:uid="{00000000-0005-0000-0000-000090190000}"/>
    <cellStyle name="输入 3 2 5 2" xfId="4882" xr:uid="{00000000-0005-0000-0000-000091190000}"/>
    <cellStyle name="输入 3 2 6" xfId="4883" xr:uid="{00000000-0005-0000-0000-000092190000}"/>
    <cellStyle name="输入 3 2 6 2" xfId="4884" xr:uid="{00000000-0005-0000-0000-000093190000}"/>
    <cellStyle name="输入 3 2 7" xfId="4885" xr:uid="{00000000-0005-0000-0000-000094190000}"/>
    <cellStyle name="输入 3 2 7 2" xfId="4886" xr:uid="{00000000-0005-0000-0000-000095190000}"/>
    <cellStyle name="输入 3 2 8" xfId="4887" xr:uid="{00000000-0005-0000-0000-000096190000}"/>
    <cellStyle name="输入 3 2 8 2" xfId="4888" xr:uid="{00000000-0005-0000-0000-000097190000}"/>
    <cellStyle name="输入 3 2 9" xfId="4889" xr:uid="{00000000-0005-0000-0000-000098190000}"/>
    <cellStyle name="输入 3 3" xfId="4890" xr:uid="{00000000-0005-0000-0000-000099190000}"/>
    <cellStyle name="输入 3 3 2" xfId="4891" xr:uid="{00000000-0005-0000-0000-00009A190000}"/>
    <cellStyle name="输入 3 4" xfId="4892" xr:uid="{00000000-0005-0000-0000-00009B190000}"/>
    <cellStyle name="输入 3 4 2" xfId="4893" xr:uid="{00000000-0005-0000-0000-00009C190000}"/>
    <cellStyle name="输入 3 5" xfId="4894" xr:uid="{00000000-0005-0000-0000-00009D190000}"/>
    <cellStyle name="输入 3 5 2" xfId="4895" xr:uid="{00000000-0005-0000-0000-00009E190000}"/>
    <cellStyle name="输入 3 6" xfId="4896" xr:uid="{00000000-0005-0000-0000-00009F190000}"/>
    <cellStyle name="输入 3 6 2" xfId="4897" xr:uid="{00000000-0005-0000-0000-0000A0190000}"/>
    <cellStyle name="输入 3 7" xfId="4898" xr:uid="{00000000-0005-0000-0000-0000A1190000}"/>
    <cellStyle name="输入 3 7 2" xfId="4899" xr:uid="{00000000-0005-0000-0000-0000A2190000}"/>
    <cellStyle name="输入 3 8" xfId="4900" xr:uid="{00000000-0005-0000-0000-0000A3190000}"/>
    <cellStyle name="输入 3 8 2" xfId="4901" xr:uid="{00000000-0005-0000-0000-0000A4190000}"/>
    <cellStyle name="输入 3 9" xfId="4902" xr:uid="{00000000-0005-0000-0000-0000A5190000}"/>
    <cellStyle name="输入 4" xfId="4903" xr:uid="{00000000-0005-0000-0000-0000A6190000}"/>
    <cellStyle name="输入 4 2" xfId="4904" xr:uid="{00000000-0005-0000-0000-0000A7190000}"/>
    <cellStyle name="输入 4 2 2" xfId="4905" xr:uid="{00000000-0005-0000-0000-0000A8190000}"/>
    <cellStyle name="输入 4 2 2 2" xfId="4906" xr:uid="{00000000-0005-0000-0000-0000A9190000}"/>
    <cellStyle name="输入 4 2 2 2 2" xfId="4907" xr:uid="{00000000-0005-0000-0000-0000AA190000}"/>
    <cellStyle name="输入 4 2 2 2 2 2" xfId="4908" xr:uid="{00000000-0005-0000-0000-0000AB190000}"/>
    <cellStyle name="输入 4 2 2 2 3" xfId="4909" xr:uid="{00000000-0005-0000-0000-0000AC190000}"/>
    <cellStyle name="输入 4 2 2 2 3 2" xfId="4910" xr:uid="{00000000-0005-0000-0000-0000AD190000}"/>
    <cellStyle name="输入 4 2 2 2 4" xfId="4911" xr:uid="{00000000-0005-0000-0000-0000AE190000}"/>
    <cellStyle name="输入 4 2 2 2 4 2" xfId="4912" xr:uid="{00000000-0005-0000-0000-0000AF190000}"/>
    <cellStyle name="输入 4 2 2 2 5" xfId="4913" xr:uid="{00000000-0005-0000-0000-0000B0190000}"/>
    <cellStyle name="输入 4 2 2 2 5 2" xfId="4914" xr:uid="{00000000-0005-0000-0000-0000B1190000}"/>
    <cellStyle name="输入 4 2 2 2 6" xfId="4915" xr:uid="{00000000-0005-0000-0000-0000B2190000}"/>
    <cellStyle name="输入 4 2 2 2 6 2" xfId="4916" xr:uid="{00000000-0005-0000-0000-0000B3190000}"/>
    <cellStyle name="输入 4 2 2 2 7" xfId="4917" xr:uid="{00000000-0005-0000-0000-0000B4190000}"/>
    <cellStyle name="输入 4 2 2 2 7 2" xfId="4918" xr:uid="{00000000-0005-0000-0000-0000B5190000}"/>
    <cellStyle name="输入 4 2 2 2 8" xfId="4919" xr:uid="{00000000-0005-0000-0000-0000B6190000}"/>
    <cellStyle name="输入 4 2 2 3" xfId="4920" xr:uid="{00000000-0005-0000-0000-0000B7190000}"/>
    <cellStyle name="输入 4 2 2 3 2" xfId="4921" xr:uid="{00000000-0005-0000-0000-0000B8190000}"/>
    <cellStyle name="输入 4 2 2 4" xfId="4922" xr:uid="{00000000-0005-0000-0000-0000B9190000}"/>
    <cellStyle name="输入 4 2 2 4 2" xfId="4923" xr:uid="{00000000-0005-0000-0000-0000BA190000}"/>
    <cellStyle name="输入 4 2 2 5" xfId="4924" xr:uid="{00000000-0005-0000-0000-0000BB190000}"/>
    <cellStyle name="输入 4 2 2 5 2" xfId="4925" xr:uid="{00000000-0005-0000-0000-0000BC190000}"/>
    <cellStyle name="输入 4 2 2 6" xfId="4926" xr:uid="{00000000-0005-0000-0000-0000BD190000}"/>
    <cellStyle name="输入 4 2 2 6 2" xfId="4927" xr:uid="{00000000-0005-0000-0000-0000BE190000}"/>
    <cellStyle name="输入 4 2 2 7" xfId="4928" xr:uid="{00000000-0005-0000-0000-0000BF190000}"/>
    <cellStyle name="输入 4 2 2 7 2" xfId="4929" xr:uid="{00000000-0005-0000-0000-0000C0190000}"/>
    <cellStyle name="输入 4 2 2 8" xfId="4930" xr:uid="{00000000-0005-0000-0000-0000C1190000}"/>
    <cellStyle name="输入 4 2 2 8 2" xfId="4931" xr:uid="{00000000-0005-0000-0000-0000C2190000}"/>
    <cellStyle name="输入 4 2 2 9" xfId="4932" xr:uid="{00000000-0005-0000-0000-0000C3190000}"/>
    <cellStyle name="输入 4 2 3" xfId="4933" xr:uid="{00000000-0005-0000-0000-0000C4190000}"/>
    <cellStyle name="输入 4 2 3 2" xfId="4934" xr:uid="{00000000-0005-0000-0000-0000C5190000}"/>
    <cellStyle name="输入 4 2 4" xfId="4935" xr:uid="{00000000-0005-0000-0000-0000C6190000}"/>
    <cellStyle name="输入 4 2 4 2" xfId="4936" xr:uid="{00000000-0005-0000-0000-0000C7190000}"/>
    <cellStyle name="输入 4 2 5" xfId="4937" xr:uid="{00000000-0005-0000-0000-0000C8190000}"/>
    <cellStyle name="输入 4 2 5 2" xfId="4938" xr:uid="{00000000-0005-0000-0000-0000C9190000}"/>
    <cellStyle name="输入 4 2 6" xfId="4939" xr:uid="{00000000-0005-0000-0000-0000CA190000}"/>
    <cellStyle name="输入 4 2 6 2" xfId="4940" xr:uid="{00000000-0005-0000-0000-0000CB190000}"/>
    <cellStyle name="输入 4 2 7" xfId="4941" xr:uid="{00000000-0005-0000-0000-0000CC190000}"/>
    <cellStyle name="输入 4 2 7 2" xfId="4942" xr:uid="{00000000-0005-0000-0000-0000CD190000}"/>
    <cellStyle name="输入 4 2 8" xfId="4943" xr:uid="{00000000-0005-0000-0000-0000CE190000}"/>
    <cellStyle name="输入 4 2 8 2" xfId="4944" xr:uid="{00000000-0005-0000-0000-0000CF190000}"/>
    <cellStyle name="输入 4 2 9" xfId="4945" xr:uid="{00000000-0005-0000-0000-0000D0190000}"/>
    <cellStyle name="输入 4 3" xfId="4946" xr:uid="{00000000-0005-0000-0000-0000D1190000}"/>
    <cellStyle name="输入 4 3 2" xfId="4947" xr:uid="{00000000-0005-0000-0000-0000D2190000}"/>
    <cellStyle name="输入 4 4" xfId="4948" xr:uid="{00000000-0005-0000-0000-0000D3190000}"/>
    <cellStyle name="输入 4 4 2" xfId="4949" xr:uid="{00000000-0005-0000-0000-0000D4190000}"/>
    <cellStyle name="输入 4 5" xfId="4950" xr:uid="{00000000-0005-0000-0000-0000D5190000}"/>
    <cellStyle name="输入 4 5 2" xfId="4951" xr:uid="{00000000-0005-0000-0000-0000D6190000}"/>
    <cellStyle name="输入 4 6" xfId="4952" xr:uid="{00000000-0005-0000-0000-0000D7190000}"/>
    <cellStyle name="输入 4 6 2" xfId="4953" xr:uid="{00000000-0005-0000-0000-0000D8190000}"/>
    <cellStyle name="输入 4 7" xfId="4954" xr:uid="{00000000-0005-0000-0000-0000D9190000}"/>
    <cellStyle name="输入 4 7 2" xfId="4955" xr:uid="{00000000-0005-0000-0000-0000DA190000}"/>
    <cellStyle name="输入 4 8" xfId="4956" xr:uid="{00000000-0005-0000-0000-0000DB190000}"/>
    <cellStyle name="输入 4 8 2" xfId="4957" xr:uid="{00000000-0005-0000-0000-0000DC190000}"/>
    <cellStyle name="输入 4 9" xfId="4958" xr:uid="{00000000-0005-0000-0000-0000DD190000}"/>
    <cellStyle name="输入 5" xfId="4959" xr:uid="{00000000-0005-0000-0000-0000DE190000}"/>
    <cellStyle name="输入 5 2" xfId="4960" xr:uid="{00000000-0005-0000-0000-0000DF190000}"/>
    <cellStyle name="输入 5 2 2" xfId="4961" xr:uid="{00000000-0005-0000-0000-0000E0190000}"/>
    <cellStyle name="输入 5 2 2 2" xfId="4962" xr:uid="{00000000-0005-0000-0000-0000E1190000}"/>
    <cellStyle name="输入 5 2 2 2 2" xfId="4963" xr:uid="{00000000-0005-0000-0000-0000E2190000}"/>
    <cellStyle name="输入 5 2 2 2 2 2" xfId="4964" xr:uid="{00000000-0005-0000-0000-0000E3190000}"/>
    <cellStyle name="输入 5 2 2 2 3" xfId="4965" xr:uid="{00000000-0005-0000-0000-0000E4190000}"/>
    <cellStyle name="输入 5 2 2 2 3 2" xfId="4966" xr:uid="{00000000-0005-0000-0000-0000E5190000}"/>
    <cellStyle name="输入 5 2 2 2 4" xfId="4967" xr:uid="{00000000-0005-0000-0000-0000E6190000}"/>
    <cellStyle name="输入 5 2 2 2 4 2" xfId="4968" xr:uid="{00000000-0005-0000-0000-0000E7190000}"/>
    <cellStyle name="输入 5 2 2 2 5" xfId="4969" xr:uid="{00000000-0005-0000-0000-0000E8190000}"/>
    <cellStyle name="输入 5 2 2 2 5 2" xfId="4970" xr:uid="{00000000-0005-0000-0000-0000E9190000}"/>
    <cellStyle name="输入 5 2 2 2 6" xfId="4971" xr:uid="{00000000-0005-0000-0000-0000EA190000}"/>
    <cellStyle name="输入 5 2 2 2 6 2" xfId="4972" xr:uid="{00000000-0005-0000-0000-0000EB190000}"/>
    <cellStyle name="输入 5 2 2 2 7" xfId="4973" xr:uid="{00000000-0005-0000-0000-0000EC190000}"/>
    <cellStyle name="输入 5 2 2 2 7 2" xfId="4974" xr:uid="{00000000-0005-0000-0000-0000ED190000}"/>
    <cellStyle name="输入 5 2 2 2 8" xfId="4975" xr:uid="{00000000-0005-0000-0000-0000EE190000}"/>
    <cellStyle name="输入 5 2 2 3" xfId="4976" xr:uid="{00000000-0005-0000-0000-0000EF190000}"/>
    <cellStyle name="输入 5 2 2 3 2" xfId="4977" xr:uid="{00000000-0005-0000-0000-0000F0190000}"/>
    <cellStyle name="输入 5 2 2 4" xfId="4978" xr:uid="{00000000-0005-0000-0000-0000F1190000}"/>
    <cellStyle name="输入 5 2 2 4 2" xfId="4979" xr:uid="{00000000-0005-0000-0000-0000F2190000}"/>
    <cellStyle name="输入 5 2 2 5" xfId="4980" xr:uid="{00000000-0005-0000-0000-0000F3190000}"/>
    <cellStyle name="输入 5 2 2 5 2" xfId="4981" xr:uid="{00000000-0005-0000-0000-0000F4190000}"/>
    <cellStyle name="输入 5 2 2 6" xfId="4982" xr:uid="{00000000-0005-0000-0000-0000F5190000}"/>
    <cellStyle name="输入 5 2 2 6 2" xfId="4983" xr:uid="{00000000-0005-0000-0000-0000F6190000}"/>
    <cellStyle name="输入 5 2 2 7" xfId="4984" xr:uid="{00000000-0005-0000-0000-0000F7190000}"/>
    <cellStyle name="输入 5 2 2 7 2" xfId="4985" xr:uid="{00000000-0005-0000-0000-0000F8190000}"/>
    <cellStyle name="输入 5 2 2 8" xfId="4986" xr:uid="{00000000-0005-0000-0000-0000F9190000}"/>
    <cellStyle name="输入 5 2 2 8 2" xfId="4987" xr:uid="{00000000-0005-0000-0000-0000FA190000}"/>
    <cellStyle name="输入 5 2 2 9" xfId="4988" xr:uid="{00000000-0005-0000-0000-0000FB190000}"/>
    <cellStyle name="输入 5 2 3" xfId="4989" xr:uid="{00000000-0005-0000-0000-0000FC190000}"/>
    <cellStyle name="输入 5 2 3 2" xfId="4990" xr:uid="{00000000-0005-0000-0000-0000FD190000}"/>
    <cellStyle name="输入 5 2 4" xfId="4991" xr:uid="{00000000-0005-0000-0000-0000FE190000}"/>
    <cellStyle name="输入 5 2 4 2" xfId="4992" xr:uid="{00000000-0005-0000-0000-0000FF190000}"/>
    <cellStyle name="输入 5 2 5" xfId="4993" xr:uid="{00000000-0005-0000-0000-0000001A0000}"/>
    <cellStyle name="输入 5 2 5 2" xfId="4994" xr:uid="{00000000-0005-0000-0000-0000011A0000}"/>
    <cellStyle name="输入 5 2 6" xfId="4995" xr:uid="{00000000-0005-0000-0000-0000021A0000}"/>
    <cellStyle name="输入 5 2 6 2" xfId="4996" xr:uid="{00000000-0005-0000-0000-0000031A0000}"/>
    <cellStyle name="输入 5 2 7" xfId="4997" xr:uid="{00000000-0005-0000-0000-0000041A0000}"/>
    <cellStyle name="输入 5 2 7 2" xfId="4998" xr:uid="{00000000-0005-0000-0000-0000051A0000}"/>
    <cellStyle name="输入 5 2 8" xfId="4999" xr:uid="{00000000-0005-0000-0000-0000061A0000}"/>
    <cellStyle name="输入 5 2 8 2" xfId="5000" xr:uid="{00000000-0005-0000-0000-0000071A0000}"/>
    <cellStyle name="输入 5 2 9" xfId="5001" xr:uid="{00000000-0005-0000-0000-0000081A0000}"/>
    <cellStyle name="输入 5 3" xfId="5002" xr:uid="{00000000-0005-0000-0000-0000091A0000}"/>
    <cellStyle name="输入 5 3 2" xfId="5003" xr:uid="{00000000-0005-0000-0000-00000A1A0000}"/>
    <cellStyle name="输入 5 4" xfId="5004" xr:uid="{00000000-0005-0000-0000-00000B1A0000}"/>
    <cellStyle name="输入 5 4 2" xfId="5005" xr:uid="{00000000-0005-0000-0000-00000C1A0000}"/>
    <cellStyle name="输入 5 5" xfId="5006" xr:uid="{00000000-0005-0000-0000-00000D1A0000}"/>
    <cellStyle name="输入 5 5 2" xfId="5007" xr:uid="{00000000-0005-0000-0000-00000E1A0000}"/>
    <cellStyle name="输入 5 6" xfId="5008" xr:uid="{00000000-0005-0000-0000-00000F1A0000}"/>
    <cellStyle name="输入 5 6 2" xfId="5009" xr:uid="{00000000-0005-0000-0000-0000101A0000}"/>
    <cellStyle name="输入 5 7" xfId="5010" xr:uid="{00000000-0005-0000-0000-0000111A0000}"/>
    <cellStyle name="输入 5 7 2" xfId="5011" xr:uid="{00000000-0005-0000-0000-0000121A0000}"/>
    <cellStyle name="输入 5 8" xfId="5012" xr:uid="{00000000-0005-0000-0000-0000131A0000}"/>
    <cellStyle name="输入 5 8 2" xfId="5013" xr:uid="{00000000-0005-0000-0000-0000141A0000}"/>
    <cellStyle name="输入 5 9" xfId="5014" xr:uid="{00000000-0005-0000-0000-0000151A0000}"/>
    <cellStyle name="输入 6" xfId="5015" xr:uid="{00000000-0005-0000-0000-0000161A0000}"/>
    <cellStyle name="输入 6 2" xfId="5016" xr:uid="{00000000-0005-0000-0000-0000171A0000}"/>
    <cellStyle name="输入 6 2 2" xfId="5017" xr:uid="{00000000-0005-0000-0000-0000181A0000}"/>
    <cellStyle name="输入 6 2 2 2" xfId="5018" xr:uid="{00000000-0005-0000-0000-0000191A0000}"/>
    <cellStyle name="输入 6 2 2 2 2" xfId="5019" xr:uid="{00000000-0005-0000-0000-00001A1A0000}"/>
    <cellStyle name="输入 6 2 2 2 2 2" xfId="5020" xr:uid="{00000000-0005-0000-0000-00001B1A0000}"/>
    <cellStyle name="输入 6 2 2 2 3" xfId="5021" xr:uid="{00000000-0005-0000-0000-00001C1A0000}"/>
    <cellStyle name="输入 6 2 2 2 3 2" xfId="5022" xr:uid="{00000000-0005-0000-0000-00001D1A0000}"/>
    <cellStyle name="输入 6 2 2 2 4" xfId="5023" xr:uid="{00000000-0005-0000-0000-00001E1A0000}"/>
    <cellStyle name="输入 6 2 2 2 4 2" xfId="5024" xr:uid="{00000000-0005-0000-0000-00001F1A0000}"/>
    <cellStyle name="输入 6 2 2 2 5" xfId="5025" xr:uid="{00000000-0005-0000-0000-0000201A0000}"/>
    <cellStyle name="输入 6 2 2 2 5 2" xfId="5026" xr:uid="{00000000-0005-0000-0000-0000211A0000}"/>
    <cellStyle name="输入 6 2 2 2 6" xfId="5027" xr:uid="{00000000-0005-0000-0000-0000221A0000}"/>
    <cellStyle name="输入 6 2 2 2 6 2" xfId="5028" xr:uid="{00000000-0005-0000-0000-0000231A0000}"/>
    <cellStyle name="输入 6 2 2 2 7" xfId="5029" xr:uid="{00000000-0005-0000-0000-0000241A0000}"/>
    <cellStyle name="输入 6 2 2 2 7 2" xfId="5030" xr:uid="{00000000-0005-0000-0000-0000251A0000}"/>
    <cellStyle name="输入 6 2 2 2 8" xfId="5031" xr:uid="{00000000-0005-0000-0000-0000261A0000}"/>
    <cellStyle name="输入 6 2 2 3" xfId="5032" xr:uid="{00000000-0005-0000-0000-0000271A0000}"/>
    <cellStyle name="输入 6 2 2 3 2" xfId="5033" xr:uid="{00000000-0005-0000-0000-0000281A0000}"/>
    <cellStyle name="输入 6 2 2 4" xfId="5034" xr:uid="{00000000-0005-0000-0000-0000291A0000}"/>
    <cellStyle name="输入 6 2 2 4 2" xfId="5035" xr:uid="{00000000-0005-0000-0000-00002A1A0000}"/>
    <cellStyle name="输入 6 2 2 5" xfId="5036" xr:uid="{00000000-0005-0000-0000-00002B1A0000}"/>
    <cellStyle name="输入 6 2 2 5 2" xfId="5037" xr:uid="{00000000-0005-0000-0000-00002C1A0000}"/>
    <cellStyle name="输入 6 2 2 6" xfId="5038" xr:uid="{00000000-0005-0000-0000-00002D1A0000}"/>
    <cellStyle name="输入 6 2 2 6 2" xfId="5039" xr:uid="{00000000-0005-0000-0000-00002E1A0000}"/>
    <cellStyle name="输入 6 2 2 7" xfId="5040" xr:uid="{00000000-0005-0000-0000-00002F1A0000}"/>
    <cellStyle name="输入 6 2 2 7 2" xfId="5041" xr:uid="{00000000-0005-0000-0000-0000301A0000}"/>
    <cellStyle name="输入 6 2 2 8" xfId="5042" xr:uid="{00000000-0005-0000-0000-0000311A0000}"/>
    <cellStyle name="输入 6 2 2 8 2" xfId="5043" xr:uid="{00000000-0005-0000-0000-0000321A0000}"/>
    <cellStyle name="输入 6 2 2 9" xfId="5044" xr:uid="{00000000-0005-0000-0000-0000331A0000}"/>
    <cellStyle name="输入 6 2 3" xfId="5045" xr:uid="{00000000-0005-0000-0000-0000341A0000}"/>
    <cellStyle name="输入 6 2 3 2" xfId="5046" xr:uid="{00000000-0005-0000-0000-0000351A0000}"/>
    <cellStyle name="输入 6 2 4" xfId="5047" xr:uid="{00000000-0005-0000-0000-0000361A0000}"/>
    <cellStyle name="输入 6 2 4 2" xfId="5048" xr:uid="{00000000-0005-0000-0000-0000371A0000}"/>
    <cellStyle name="输入 6 2 5" xfId="5049" xr:uid="{00000000-0005-0000-0000-0000381A0000}"/>
    <cellStyle name="输入 6 2 5 2" xfId="5050" xr:uid="{00000000-0005-0000-0000-0000391A0000}"/>
    <cellStyle name="输入 6 2 6" xfId="5051" xr:uid="{00000000-0005-0000-0000-00003A1A0000}"/>
    <cellStyle name="输入 6 2 6 2" xfId="5052" xr:uid="{00000000-0005-0000-0000-00003B1A0000}"/>
    <cellStyle name="输入 6 2 7" xfId="5053" xr:uid="{00000000-0005-0000-0000-00003C1A0000}"/>
    <cellStyle name="输入 6 2 7 2" xfId="5054" xr:uid="{00000000-0005-0000-0000-00003D1A0000}"/>
    <cellStyle name="输入 6 2 8" xfId="5055" xr:uid="{00000000-0005-0000-0000-00003E1A0000}"/>
    <cellStyle name="输入 6 2 8 2" xfId="5056" xr:uid="{00000000-0005-0000-0000-00003F1A0000}"/>
    <cellStyle name="输入 6 2 9" xfId="5057" xr:uid="{00000000-0005-0000-0000-0000401A0000}"/>
    <cellStyle name="输入 6 3" xfId="5058" xr:uid="{00000000-0005-0000-0000-0000411A0000}"/>
    <cellStyle name="输入 6 3 2" xfId="5059" xr:uid="{00000000-0005-0000-0000-0000421A0000}"/>
    <cellStyle name="输入 6 4" xfId="5060" xr:uid="{00000000-0005-0000-0000-0000431A0000}"/>
    <cellStyle name="输入 6 4 2" xfId="5061" xr:uid="{00000000-0005-0000-0000-0000441A0000}"/>
    <cellStyle name="输入 6 5" xfId="5062" xr:uid="{00000000-0005-0000-0000-0000451A0000}"/>
    <cellStyle name="输入 6 5 2" xfId="5063" xr:uid="{00000000-0005-0000-0000-0000461A0000}"/>
    <cellStyle name="输入 6 6" xfId="5064" xr:uid="{00000000-0005-0000-0000-0000471A0000}"/>
    <cellStyle name="输入 6 6 2" xfId="5065" xr:uid="{00000000-0005-0000-0000-0000481A0000}"/>
    <cellStyle name="输入 6 7" xfId="5066" xr:uid="{00000000-0005-0000-0000-0000491A0000}"/>
    <cellStyle name="输入 6 7 2" xfId="5067" xr:uid="{00000000-0005-0000-0000-00004A1A0000}"/>
    <cellStyle name="输入 6 8" xfId="5068" xr:uid="{00000000-0005-0000-0000-00004B1A0000}"/>
    <cellStyle name="输入 6 8 2" xfId="5069" xr:uid="{00000000-0005-0000-0000-00004C1A0000}"/>
    <cellStyle name="输入 6 9" xfId="5070" xr:uid="{00000000-0005-0000-0000-00004D1A0000}"/>
    <cellStyle name="输入 7" xfId="5071" xr:uid="{00000000-0005-0000-0000-00004E1A0000}"/>
    <cellStyle name="输入 7 2" xfId="5072" xr:uid="{00000000-0005-0000-0000-00004F1A0000}"/>
    <cellStyle name="输入 7 2 2" xfId="5073" xr:uid="{00000000-0005-0000-0000-0000501A0000}"/>
    <cellStyle name="输入 7 2 2 2" xfId="5074" xr:uid="{00000000-0005-0000-0000-0000511A0000}"/>
    <cellStyle name="输入 7 2 2 2 2" xfId="5075" xr:uid="{00000000-0005-0000-0000-0000521A0000}"/>
    <cellStyle name="输入 7 2 2 2 2 2" xfId="5076" xr:uid="{00000000-0005-0000-0000-0000531A0000}"/>
    <cellStyle name="输入 7 2 2 2 3" xfId="5077" xr:uid="{00000000-0005-0000-0000-0000541A0000}"/>
    <cellStyle name="输入 7 2 2 2 3 2" xfId="5078" xr:uid="{00000000-0005-0000-0000-0000551A0000}"/>
    <cellStyle name="输入 7 2 2 2 4" xfId="5079" xr:uid="{00000000-0005-0000-0000-0000561A0000}"/>
    <cellStyle name="输入 7 2 2 2 4 2" xfId="5080" xr:uid="{00000000-0005-0000-0000-0000571A0000}"/>
    <cellStyle name="输入 7 2 2 2 5" xfId="5081" xr:uid="{00000000-0005-0000-0000-0000581A0000}"/>
    <cellStyle name="输入 7 2 2 2 5 2" xfId="5082" xr:uid="{00000000-0005-0000-0000-0000591A0000}"/>
    <cellStyle name="输入 7 2 2 2 6" xfId="5083" xr:uid="{00000000-0005-0000-0000-00005A1A0000}"/>
    <cellStyle name="输入 7 2 2 2 6 2" xfId="5084" xr:uid="{00000000-0005-0000-0000-00005B1A0000}"/>
    <cellStyle name="输入 7 2 2 2 7" xfId="5085" xr:uid="{00000000-0005-0000-0000-00005C1A0000}"/>
    <cellStyle name="输入 7 2 2 2 7 2" xfId="5086" xr:uid="{00000000-0005-0000-0000-00005D1A0000}"/>
    <cellStyle name="输入 7 2 2 2 8" xfId="5087" xr:uid="{00000000-0005-0000-0000-00005E1A0000}"/>
    <cellStyle name="输入 7 2 2 3" xfId="5088" xr:uid="{00000000-0005-0000-0000-00005F1A0000}"/>
    <cellStyle name="输入 7 2 2 3 2" xfId="5089" xr:uid="{00000000-0005-0000-0000-0000601A0000}"/>
    <cellStyle name="输入 7 2 2 4" xfId="5090" xr:uid="{00000000-0005-0000-0000-0000611A0000}"/>
    <cellStyle name="输入 7 2 2 4 2" xfId="5091" xr:uid="{00000000-0005-0000-0000-0000621A0000}"/>
    <cellStyle name="输入 7 2 2 5" xfId="5092" xr:uid="{00000000-0005-0000-0000-0000631A0000}"/>
    <cellStyle name="输入 7 2 2 5 2" xfId="5093" xr:uid="{00000000-0005-0000-0000-0000641A0000}"/>
    <cellStyle name="输入 7 2 2 6" xfId="5094" xr:uid="{00000000-0005-0000-0000-0000651A0000}"/>
    <cellStyle name="输入 7 2 2 6 2" xfId="5095" xr:uid="{00000000-0005-0000-0000-0000661A0000}"/>
    <cellStyle name="输入 7 2 2 7" xfId="5096" xr:uid="{00000000-0005-0000-0000-0000671A0000}"/>
    <cellStyle name="输入 7 2 2 7 2" xfId="5097" xr:uid="{00000000-0005-0000-0000-0000681A0000}"/>
    <cellStyle name="输入 7 2 2 8" xfId="5098" xr:uid="{00000000-0005-0000-0000-0000691A0000}"/>
    <cellStyle name="输入 7 2 2 8 2" xfId="5099" xr:uid="{00000000-0005-0000-0000-00006A1A0000}"/>
    <cellStyle name="输入 7 2 2 9" xfId="5100" xr:uid="{00000000-0005-0000-0000-00006B1A0000}"/>
    <cellStyle name="输入 7 2 3" xfId="5101" xr:uid="{00000000-0005-0000-0000-00006C1A0000}"/>
    <cellStyle name="输入 7 2 3 2" xfId="5102" xr:uid="{00000000-0005-0000-0000-00006D1A0000}"/>
    <cellStyle name="输入 7 2 4" xfId="5103" xr:uid="{00000000-0005-0000-0000-00006E1A0000}"/>
    <cellStyle name="输入 7 2 4 2" xfId="5104" xr:uid="{00000000-0005-0000-0000-00006F1A0000}"/>
    <cellStyle name="输入 7 2 5" xfId="5105" xr:uid="{00000000-0005-0000-0000-0000701A0000}"/>
    <cellStyle name="输入 7 2 5 2" xfId="5106" xr:uid="{00000000-0005-0000-0000-0000711A0000}"/>
    <cellStyle name="输入 7 2 6" xfId="5107" xr:uid="{00000000-0005-0000-0000-0000721A0000}"/>
    <cellStyle name="输入 7 2 6 2" xfId="5108" xr:uid="{00000000-0005-0000-0000-0000731A0000}"/>
    <cellStyle name="输入 7 2 7" xfId="5109" xr:uid="{00000000-0005-0000-0000-0000741A0000}"/>
    <cellStyle name="输入 7 2 7 2" xfId="5110" xr:uid="{00000000-0005-0000-0000-0000751A0000}"/>
    <cellStyle name="输入 7 2 8" xfId="5111" xr:uid="{00000000-0005-0000-0000-0000761A0000}"/>
    <cellStyle name="输入 7 2 8 2" xfId="5112" xr:uid="{00000000-0005-0000-0000-0000771A0000}"/>
    <cellStyle name="输入 7 2 9" xfId="5113" xr:uid="{00000000-0005-0000-0000-0000781A0000}"/>
    <cellStyle name="输入 7 3" xfId="5114" xr:uid="{00000000-0005-0000-0000-0000791A0000}"/>
    <cellStyle name="输入 7 3 2" xfId="5115" xr:uid="{00000000-0005-0000-0000-00007A1A0000}"/>
    <cellStyle name="输入 7 4" xfId="5116" xr:uid="{00000000-0005-0000-0000-00007B1A0000}"/>
    <cellStyle name="输入 7 4 2" xfId="5117" xr:uid="{00000000-0005-0000-0000-00007C1A0000}"/>
    <cellStyle name="输入 7 5" xfId="5118" xr:uid="{00000000-0005-0000-0000-00007D1A0000}"/>
    <cellStyle name="输入 7 5 2" xfId="5119" xr:uid="{00000000-0005-0000-0000-00007E1A0000}"/>
    <cellStyle name="输入 7 6" xfId="5120" xr:uid="{00000000-0005-0000-0000-00007F1A0000}"/>
    <cellStyle name="输入 7 6 2" xfId="5121" xr:uid="{00000000-0005-0000-0000-0000801A0000}"/>
    <cellStyle name="输入 7 7" xfId="5122" xr:uid="{00000000-0005-0000-0000-0000811A0000}"/>
    <cellStyle name="输入 7 7 2" xfId="5123" xr:uid="{00000000-0005-0000-0000-0000821A0000}"/>
    <cellStyle name="输入 7 8" xfId="5124" xr:uid="{00000000-0005-0000-0000-0000831A0000}"/>
    <cellStyle name="输入 7 8 2" xfId="5125" xr:uid="{00000000-0005-0000-0000-0000841A0000}"/>
    <cellStyle name="输入 7 9" xfId="5126" xr:uid="{00000000-0005-0000-0000-0000851A0000}"/>
    <cellStyle name="输入 8" xfId="5127" xr:uid="{00000000-0005-0000-0000-0000861A0000}"/>
    <cellStyle name="输入 8 2" xfId="5128" xr:uid="{00000000-0005-0000-0000-0000871A0000}"/>
    <cellStyle name="输入 8 2 2" xfId="5129" xr:uid="{00000000-0005-0000-0000-0000881A0000}"/>
    <cellStyle name="输入 8 2 2 2" xfId="5130" xr:uid="{00000000-0005-0000-0000-0000891A0000}"/>
    <cellStyle name="输入 8 2 2 2 2" xfId="5131" xr:uid="{00000000-0005-0000-0000-00008A1A0000}"/>
    <cellStyle name="输入 8 2 2 2 2 2" xfId="5132" xr:uid="{00000000-0005-0000-0000-00008B1A0000}"/>
    <cellStyle name="输入 8 2 2 2 3" xfId="5133" xr:uid="{00000000-0005-0000-0000-00008C1A0000}"/>
    <cellStyle name="输入 8 2 2 2 3 2" xfId="5134" xr:uid="{00000000-0005-0000-0000-00008D1A0000}"/>
    <cellStyle name="输入 8 2 2 2 4" xfId="5135" xr:uid="{00000000-0005-0000-0000-00008E1A0000}"/>
    <cellStyle name="输入 8 2 2 2 4 2" xfId="5136" xr:uid="{00000000-0005-0000-0000-00008F1A0000}"/>
    <cellStyle name="输入 8 2 2 2 5" xfId="5137" xr:uid="{00000000-0005-0000-0000-0000901A0000}"/>
    <cellStyle name="输入 8 2 2 2 5 2" xfId="5138" xr:uid="{00000000-0005-0000-0000-0000911A0000}"/>
    <cellStyle name="输入 8 2 2 2 6" xfId="5139" xr:uid="{00000000-0005-0000-0000-0000921A0000}"/>
    <cellStyle name="输入 8 2 2 2 6 2" xfId="5140" xr:uid="{00000000-0005-0000-0000-0000931A0000}"/>
    <cellStyle name="输入 8 2 2 2 7" xfId="5141" xr:uid="{00000000-0005-0000-0000-0000941A0000}"/>
    <cellStyle name="输入 8 2 2 2 7 2" xfId="5142" xr:uid="{00000000-0005-0000-0000-0000951A0000}"/>
    <cellStyle name="输入 8 2 2 2 8" xfId="5143" xr:uid="{00000000-0005-0000-0000-0000961A0000}"/>
    <cellStyle name="输入 8 2 2 3" xfId="5144" xr:uid="{00000000-0005-0000-0000-0000971A0000}"/>
    <cellStyle name="输入 8 2 2 3 2" xfId="5145" xr:uid="{00000000-0005-0000-0000-0000981A0000}"/>
    <cellStyle name="输入 8 2 2 4" xfId="5146" xr:uid="{00000000-0005-0000-0000-0000991A0000}"/>
    <cellStyle name="输入 8 2 2 4 2" xfId="5147" xr:uid="{00000000-0005-0000-0000-00009A1A0000}"/>
    <cellStyle name="输入 8 2 2 5" xfId="5148" xr:uid="{00000000-0005-0000-0000-00009B1A0000}"/>
    <cellStyle name="输入 8 2 2 5 2" xfId="5149" xr:uid="{00000000-0005-0000-0000-00009C1A0000}"/>
    <cellStyle name="输入 8 2 2 6" xfId="5150" xr:uid="{00000000-0005-0000-0000-00009D1A0000}"/>
    <cellStyle name="输入 8 2 2 6 2" xfId="5151" xr:uid="{00000000-0005-0000-0000-00009E1A0000}"/>
    <cellStyle name="输入 8 2 2 7" xfId="5152" xr:uid="{00000000-0005-0000-0000-00009F1A0000}"/>
    <cellStyle name="输入 8 2 2 7 2" xfId="5153" xr:uid="{00000000-0005-0000-0000-0000A01A0000}"/>
    <cellStyle name="输入 8 2 2 8" xfId="5154" xr:uid="{00000000-0005-0000-0000-0000A11A0000}"/>
    <cellStyle name="输入 8 2 2 8 2" xfId="5155" xr:uid="{00000000-0005-0000-0000-0000A21A0000}"/>
    <cellStyle name="输入 8 2 2 9" xfId="5156" xr:uid="{00000000-0005-0000-0000-0000A31A0000}"/>
    <cellStyle name="输入 8 2 3" xfId="5157" xr:uid="{00000000-0005-0000-0000-0000A41A0000}"/>
    <cellStyle name="输入 8 2 3 2" xfId="5158" xr:uid="{00000000-0005-0000-0000-0000A51A0000}"/>
    <cellStyle name="输入 8 2 4" xfId="5159" xr:uid="{00000000-0005-0000-0000-0000A61A0000}"/>
    <cellStyle name="输入 8 2 4 2" xfId="5160" xr:uid="{00000000-0005-0000-0000-0000A71A0000}"/>
    <cellStyle name="输入 8 2 5" xfId="5161" xr:uid="{00000000-0005-0000-0000-0000A81A0000}"/>
    <cellStyle name="输入 8 2 5 2" xfId="5162" xr:uid="{00000000-0005-0000-0000-0000A91A0000}"/>
    <cellStyle name="输入 8 2 6" xfId="5163" xr:uid="{00000000-0005-0000-0000-0000AA1A0000}"/>
    <cellStyle name="输入 8 2 6 2" xfId="5164" xr:uid="{00000000-0005-0000-0000-0000AB1A0000}"/>
    <cellStyle name="输入 8 2 7" xfId="5165" xr:uid="{00000000-0005-0000-0000-0000AC1A0000}"/>
    <cellStyle name="输入 8 2 7 2" xfId="5166" xr:uid="{00000000-0005-0000-0000-0000AD1A0000}"/>
    <cellStyle name="输入 8 2 8" xfId="5167" xr:uid="{00000000-0005-0000-0000-0000AE1A0000}"/>
    <cellStyle name="输入 8 2 8 2" xfId="5168" xr:uid="{00000000-0005-0000-0000-0000AF1A0000}"/>
    <cellStyle name="输入 8 2 9" xfId="5169" xr:uid="{00000000-0005-0000-0000-0000B01A0000}"/>
    <cellStyle name="输入 8 3" xfId="5170" xr:uid="{00000000-0005-0000-0000-0000B11A0000}"/>
    <cellStyle name="输入 8 3 2" xfId="5171" xr:uid="{00000000-0005-0000-0000-0000B21A0000}"/>
    <cellStyle name="输入 8 4" xfId="5172" xr:uid="{00000000-0005-0000-0000-0000B31A0000}"/>
    <cellStyle name="输入 8 4 2" xfId="5173" xr:uid="{00000000-0005-0000-0000-0000B41A0000}"/>
    <cellStyle name="输入 8 5" xfId="5174" xr:uid="{00000000-0005-0000-0000-0000B51A0000}"/>
    <cellStyle name="输入 8 5 2" xfId="5175" xr:uid="{00000000-0005-0000-0000-0000B61A0000}"/>
    <cellStyle name="输入 8 6" xfId="5176" xr:uid="{00000000-0005-0000-0000-0000B71A0000}"/>
    <cellStyle name="输入 8 6 2" xfId="5177" xr:uid="{00000000-0005-0000-0000-0000B81A0000}"/>
    <cellStyle name="输入 8 7" xfId="5178" xr:uid="{00000000-0005-0000-0000-0000B91A0000}"/>
    <cellStyle name="输入 8 7 2" xfId="5179" xr:uid="{00000000-0005-0000-0000-0000BA1A0000}"/>
    <cellStyle name="输入 8 8" xfId="5180" xr:uid="{00000000-0005-0000-0000-0000BB1A0000}"/>
    <cellStyle name="输入 8 8 2" xfId="5181" xr:uid="{00000000-0005-0000-0000-0000BC1A0000}"/>
    <cellStyle name="输入 8 9" xfId="5182" xr:uid="{00000000-0005-0000-0000-0000BD1A0000}"/>
    <cellStyle name="输入 9" xfId="5183" xr:uid="{00000000-0005-0000-0000-0000BE1A0000}"/>
    <cellStyle name="输入 9 2" xfId="5184" xr:uid="{00000000-0005-0000-0000-0000BF1A0000}"/>
    <cellStyle name="输出" xfId="5185" xr:uid="{00000000-0005-0000-0000-0000C01A0000}"/>
    <cellStyle name="输出 10" xfId="5186" xr:uid="{00000000-0005-0000-0000-0000C11A0000}"/>
    <cellStyle name="输出 10 2" xfId="5187" xr:uid="{00000000-0005-0000-0000-0000C21A0000}"/>
    <cellStyle name="输出 11" xfId="5188" xr:uid="{00000000-0005-0000-0000-0000C31A0000}"/>
    <cellStyle name="输出 11 2" xfId="5189" xr:uid="{00000000-0005-0000-0000-0000C41A0000}"/>
    <cellStyle name="输出 12" xfId="5190" xr:uid="{00000000-0005-0000-0000-0000C51A0000}"/>
    <cellStyle name="输出 12 2" xfId="5191" xr:uid="{00000000-0005-0000-0000-0000C61A0000}"/>
    <cellStyle name="输出 13" xfId="5192" xr:uid="{00000000-0005-0000-0000-0000C71A0000}"/>
    <cellStyle name="输出 13 2" xfId="5193" xr:uid="{00000000-0005-0000-0000-0000C81A0000}"/>
    <cellStyle name="输出 14" xfId="5194" xr:uid="{00000000-0005-0000-0000-0000C91A0000}"/>
    <cellStyle name="输出 14 2" xfId="5195" xr:uid="{00000000-0005-0000-0000-0000CA1A0000}"/>
    <cellStyle name="输出 15" xfId="5196" xr:uid="{00000000-0005-0000-0000-0000CB1A0000}"/>
    <cellStyle name="输出 15 2" xfId="5197" xr:uid="{00000000-0005-0000-0000-0000CC1A0000}"/>
    <cellStyle name="输出 16" xfId="5198" xr:uid="{00000000-0005-0000-0000-0000CD1A0000}"/>
    <cellStyle name="输出 16 2" xfId="5199" xr:uid="{00000000-0005-0000-0000-0000CE1A0000}"/>
    <cellStyle name="输出 17" xfId="5200" xr:uid="{00000000-0005-0000-0000-0000CF1A0000}"/>
    <cellStyle name="输出 17 2" xfId="5201" xr:uid="{00000000-0005-0000-0000-0000D01A0000}"/>
    <cellStyle name="输出 18" xfId="5202" xr:uid="{00000000-0005-0000-0000-0000D11A0000}"/>
    <cellStyle name="输出 18 2" xfId="5203" xr:uid="{00000000-0005-0000-0000-0000D21A0000}"/>
    <cellStyle name="输出 19" xfId="5204" xr:uid="{00000000-0005-0000-0000-0000D31A0000}"/>
    <cellStyle name="输出 2" xfId="5205" xr:uid="{00000000-0005-0000-0000-0000D41A0000}"/>
    <cellStyle name="输出 2 10" xfId="5206" xr:uid="{00000000-0005-0000-0000-0000D51A0000}"/>
    <cellStyle name="输出 2 10 10" xfId="5207" xr:uid="{00000000-0005-0000-0000-0000D61A0000}"/>
    <cellStyle name="输出 2 10 10 2" xfId="5208" xr:uid="{00000000-0005-0000-0000-0000D71A0000}"/>
    <cellStyle name="输出 2 10 11" xfId="5209" xr:uid="{00000000-0005-0000-0000-0000D81A0000}"/>
    <cellStyle name="输出 2 10 11 2" xfId="5210" xr:uid="{00000000-0005-0000-0000-0000D91A0000}"/>
    <cellStyle name="输出 2 10 12" xfId="5211" xr:uid="{00000000-0005-0000-0000-0000DA1A0000}"/>
    <cellStyle name="输出 2 10 2" xfId="5212" xr:uid="{00000000-0005-0000-0000-0000DB1A0000}"/>
    <cellStyle name="输出 2 10 2 2" xfId="5213" xr:uid="{00000000-0005-0000-0000-0000DC1A0000}"/>
    <cellStyle name="输出 2 10 3" xfId="5214" xr:uid="{00000000-0005-0000-0000-0000DD1A0000}"/>
    <cellStyle name="输出 2 10 3 2" xfId="5215" xr:uid="{00000000-0005-0000-0000-0000DE1A0000}"/>
    <cellStyle name="输出 2 10 4" xfId="5216" xr:uid="{00000000-0005-0000-0000-0000DF1A0000}"/>
    <cellStyle name="输出 2 10 4 2" xfId="5217" xr:uid="{00000000-0005-0000-0000-0000E01A0000}"/>
    <cellStyle name="输出 2 10 5" xfId="5218" xr:uid="{00000000-0005-0000-0000-0000E11A0000}"/>
    <cellStyle name="输出 2 10 5 2" xfId="5219" xr:uid="{00000000-0005-0000-0000-0000E21A0000}"/>
    <cellStyle name="输出 2 10 6" xfId="5220" xr:uid="{00000000-0005-0000-0000-0000E31A0000}"/>
    <cellStyle name="输出 2 10 6 2" xfId="5221" xr:uid="{00000000-0005-0000-0000-0000E41A0000}"/>
    <cellStyle name="输出 2 10 7" xfId="5222" xr:uid="{00000000-0005-0000-0000-0000E51A0000}"/>
    <cellStyle name="输出 2 10 7 2" xfId="5223" xr:uid="{00000000-0005-0000-0000-0000E61A0000}"/>
    <cellStyle name="输出 2 10 8" xfId="5224" xr:uid="{00000000-0005-0000-0000-0000E71A0000}"/>
    <cellStyle name="输出 2 10 8 2" xfId="5225" xr:uid="{00000000-0005-0000-0000-0000E81A0000}"/>
    <cellStyle name="输出 2 10 9" xfId="5226" xr:uid="{00000000-0005-0000-0000-0000E91A0000}"/>
    <cellStyle name="输出 2 10 9 2" xfId="5227" xr:uid="{00000000-0005-0000-0000-0000EA1A0000}"/>
    <cellStyle name="输出 2 11" xfId="5228" xr:uid="{00000000-0005-0000-0000-0000EB1A0000}"/>
    <cellStyle name="输出 2 11 2" xfId="5229" xr:uid="{00000000-0005-0000-0000-0000EC1A0000}"/>
    <cellStyle name="输出 2 12" xfId="5230" xr:uid="{00000000-0005-0000-0000-0000ED1A0000}"/>
    <cellStyle name="输出 2 12 2" xfId="5231" xr:uid="{00000000-0005-0000-0000-0000EE1A0000}"/>
    <cellStyle name="输出 2 13" xfId="5232" xr:uid="{00000000-0005-0000-0000-0000EF1A0000}"/>
    <cellStyle name="输出 2 13 2" xfId="5233" xr:uid="{00000000-0005-0000-0000-0000F01A0000}"/>
    <cellStyle name="输出 2 14" xfId="5234" xr:uid="{00000000-0005-0000-0000-0000F11A0000}"/>
    <cellStyle name="输出 2 14 2" xfId="5235" xr:uid="{00000000-0005-0000-0000-0000F21A0000}"/>
    <cellStyle name="输出 2 15" xfId="5236" xr:uid="{00000000-0005-0000-0000-0000F31A0000}"/>
    <cellStyle name="输出 2 15 2" xfId="5237" xr:uid="{00000000-0005-0000-0000-0000F41A0000}"/>
    <cellStyle name="输出 2 16" xfId="5238" xr:uid="{00000000-0005-0000-0000-0000F51A0000}"/>
    <cellStyle name="输出 2 16 2" xfId="5239" xr:uid="{00000000-0005-0000-0000-0000F61A0000}"/>
    <cellStyle name="输出 2 17" xfId="5240" xr:uid="{00000000-0005-0000-0000-0000F71A0000}"/>
    <cellStyle name="输出 2 17 2" xfId="5241" xr:uid="{00000000-0005-0000-0000-0000F81A0000}"/>
    <cellStyle name="输出 2 18" xfId="5242" xr:uid="{00000000-0005-0000-0000-0000F91A0000}"/>
    <cellStyle name="输出 2 18 2" xfId="5243" xr:uid="{00000000-0005-0000-0000-0000FA1A0000}"/>
    <cellStyle name="输出 2 19" xfId="5244" xr:uid="{00000000-0005-0000-0000-0000FB1A0000}"/>
    <cellStyle name="输出 2 19 2" xfId="5245" xr:uid="{00000000-0005-0000-0000-0000FC1A0000}"/>
    <cellStyle name="输出 2 2" xfId="5246" xr:uid="{00000000-0005-0000-0000-0000FD1A0000}"/>
    <cellStyle name="输出 2 2 10" xfId="5247" xr:uid="{00000000-0005-0000-0000-0000FE1A0000}"/>
    <cellStyle name="输出 2 2 10 2" xfId="5248" xr:uid="{00000000-0005-0000-0000-0000FF1A0000}"/>
    <cellStyle name="输出 2 2 11" xfId="5249" xr:uid="{00000000-0005-0000-0000-0000001B0000}"/>
    <cellStyle name="输出 2 2 11 2" xfId="5250" xr:uid="{00000000-0005-0000-0000-0000011B0000}"/>
    <cellStyle name="输出 2 2 12" xfId="5251" xr:uid="{00000000-0005-0000-0000-0000021B0000}"/>
    <cellStyle name="输出 2 2 12 2" xfId="5252" xr:uid="{00000000-0005-0000-0000-0000031B0000}"/>
    <cellStyle name="输出 2 2 13" xfId="5253" xr:uid="{00000000-0005-0000-0000-0000041B0000}"/>
    <cellStyle name="输出 2 2 2" xfId="5254" xr:uid="{00000000-0005-0000-0000-0000051B0000}"/>
    <cellStyle name="输出 2 2 2 10" xfId="5255" xr:uid="{00000000-0005-0000-0000-0000061B0000}"/>
    <cellStyle name="输出 2 2 2 10 2" xfId="5256" xr:uid="{00000000-0005-0000-0000-0000071B0000}"/>
    <cellStyle name="输出 2 2 2 11" xfId="5257" xr:uid="{00000000-0005-0000-0000-0000081B0000}"/>
    <cellStyle name="输出 2 2 2 11 2" xfId="5258" xr:uid="{00000000-0005-0000-0000-0000091B0000}"/>
    <cellStyle name="输出 2 2 2 12" xfId="5259" xr:uid="{00000000-0005-0000-0000-00000A1B0000}"/>
    <cellStyle name="输出 2 2 2 2" xfId="5260" xr:uid="{00000000-0005-0000-0000-00000B1B0000}"/>
    <cellStyle name="输出 2 2 2 2 2" xfId="5261" xr:uid="{00000000-0005-0000-0000-00000C1B0000}"/>
    <cellStyle name="输出 2 2 2 3" xfId="5262" xr:uid="{00000000-0005-0000-0000-00000D1B0000}"/>
    <cellStyle name="输出 2 2 2 3 2" xfId="5263" xr:uid="{00000000-0005-0000-0000-00000E1B0000}"/>
    <cellStyle name="输出 2 2 2 4" xfId="5264" xr:uid="{00000000-0005-0000-0000-00000F1B0000}"/>
    <cellStyle name="输出 2 2 2 4 2" xfId="5265" xr:uid="{00000000-0005-0000-0000-0000101B0000}"/>
    <cellStyle name="输出 2 2 2 5" xfId="5266" xr:uid="{00000000-0005-0000-0000-0000111B0000}"/>
    <cellStyle name="输出 2 2 2 5 2" xfId="5267" xr:uid="{00000000-0005-0000-0000-0000121B0000}"/>
    <cellStyle name="输出 2 2 2 6" xfId="5268" xr:uid="{00000000-0005-0000-0000-0000131B0000}"/>
    <cellStyle name="输出 2 2 2 6 2" xfId="5269" xr:uid="{00000000-0005-0000-0000-0000141B0000}"/>
    <cellStyle name="输出 2 2 2 7" xfId="5270" xr:uid="{00000000-0005-0000-0000-0000151B0000}"/>
    <cellStyle name="输出 2 2 2 7 2" xfId="5271" xr:uid="{00000000-0005-0000-0000-0000161B0000}"/>
    <cellStyle name="输出 2 2 2 8" xfId="5272" xr:uid="{00000000-0005-0000-0000-0000171B0000}"/>
    <cellStyle name="输出 2 2 2 8 2" xfId="5273" xr:uid="{00000000-0005-0000-0000-0000181B0000}"/>
    <cellStyle name="输出 2 2 2 9" xfId="5274" xr:uid="{00000000-0005-0000-0000-0000191B0000}"/>
    <cellStyle name="输出 2 2 2 9 2" xfId="5275" xr:uid="{00000000-0005-0000-0000-00001A1B0000}"/>
    <cellStyle name="输出 2 2 3" xfId="5276" xr:uid="{00000000-0005-0000-0000-00001B1B0000}"/>
    <cellStyle name="输出 2 2 3 2" xfId="5277" xr:uid="{00000000-0005-0000-0000-00001C1B0000}"/>
    <cellStyle name="输出 2 2 4" xfId="5278" xr:uid="{00000000-0005-0000-0000-00001D1B0000}"/>
    <cellStyle name="输出 2 2 4 2" xfId="5279" xr:uid="{00000000-0005-0000-0000-00001E1B0000}"/>
    <cellStyle name="输出 2 2 5" xfId="5280" xr:uid="{00000000-0005-0000-0000-00001F1B0000}"/>
    <cellStyle name="输出 2 2 5 2" xfId="5281" xr:uid="{00000000-0005-0000-0000-0000201B0000}"/>
    <cellStyle name="输出 2 2 6" xfId="5282" xr:uid="{00000000-0005-0000-0000-0000211B0000}"/>
    <cellStyle name="输出 2 2 6 2" xfId="5283" xr:uid="{00000000-0005-0000-0000-0000221B0000}"/>
    <cellStyle name="输出 2 2 7" xfId="5284" xr:uid="{00000000-0005-0000-0000-0000231B0000}"/>
    <cellStyle name="输出 2 2 7 2" xfId="5285" xr:uid="{00000000-0005-0000-0000-0000241B0000}"/>
    <cellStyle name="输出 2 2 8" xfId="5286" xr:uid="{00000000-0005-0000-0000-0000251B0000}"/>
    <cellStyle name="输出 2 2 8 2" xfId="5287" xr:uid="{00000000-0005-0000-0000-0000261B0000}"/>
    <cellStyle name="输出 2 2 9" xfId="5288" xr:uid="{00000000-0005-0000-0000-0000271B0000}"/>
    <cellStyle name="输出 2 2 9 2" xfId="5289" xr:uid="{00000000-0005-0000-0000-0000281B0000}"/>
    <cellStyle name="输出 2 20" xfId="5290" xr:uid="{00000000-0005-0000-0000-0000291B0000}"/>
    <cellStyle name="输出 2 20 2" xfId="5291" xr:uid="{00000000-0005-0000-0000-00002A1B0000}"/>
    <cellStyle name="输出 2 21" xfId="5292" xr:uid="{00000000-0005-0000-0000-00002B1B0000}"/>
    <cellStyle name="输出 2 3" xfId="5293" xr:uid="{00000000-0005-0000-0000-00002C1B0000}"/>
    <cellStyle name="输出 2 3 10" xfId="5294" xr:uid="{00000000-0005-0000-0000-00002D1B0000}"/>
    <cellStyle name="输出 2 3 10 2" xfId="5295" xr:uid="{00000000-0005-0000-0000-00002E1B0000}"/>
    <cellStyle name="输出 2 3 11" xfId="5296" xr:uid="{00000000-0005-0000-0000-00002F1B0000}"/>
    <cellStyle name="输出 2 3 11 2" xfId="5297" xr:uid="{00000000-0005-0000-0000-0000301B0000}"/>
    <cellStyle name="输出 2 3 12" xfId="5298" xr:uid="{00000000-0005-0000-0000-0000311B0000}"/>
    <cellStyle name="输出 2 3 12 2" xfId="5299" xr:uid="{00000000-0005-0000-0000-0000321B0000}"/>
    <cellStyle name="输出 2 3 13" xfId="5300" xr:uid="{00000000-0005-0000-0000-0000331B0000}"/>
    <cellStyle name="输出 2 3 2" xfId="5301" xr:uid="{00000000-0005-0000-0000-0000341B0000}"/>
    <cellStyle name="输出 2 3 2 10" xfId="5302" xr:uid="{00000000-0005-0000-0000-0000351B0000}"/>
    <cellStyle name="输出 2 3 2 10 2" xfId="5303" xr:uid="{00000000-0005-0000-0000-0000361B0000}"/>
    <cellStyle name="输出 2 3 2 11" xfId="5304" xr:uid="{00000000-0005-0000-0000-0000371B0000}"/>
    <cellStyle name="输出 2 3 2 11 2" xfId="5305" xr:uid="{00000000-0005-0000-0000-0000381B0000}"/>
    <cellStyle name="输出 2 3 2 12" xfId="5306" xr:uid="{00000000-0005-0000-0000-0000391B0000}"/>
    <cellStyle name="输出 2 3 2 2" xfId="5307" xr:uid="{00000000-0005-0000-0000-00003A1B0000}"/>
    <cellStyle name="输出 2 3 2 2 2" xfId="5308" xr:uid="{00000000-0005-0000-0000-00003B1B0000}"/>
    <cellStyle name="输出 2 3 2 3" xfId="5309" xr:uid="{00000000-0005-0000-0000-00003C1B0000}"/>
    <cellStyle name="输出 2 3 2 3 2" xfId="5310" xr:uid="{00000000-0005-0000-0000-00003D1B0000}"/>
    <cellStyle name="输出 2 3 2 4" xfId="5311" xr:uid="{00000000-0005-0000-0000-00003E1B0000}"/>
    <cellStyle name="输出 2 3 2 4 2" xfId="5312" xr:uid="{00000000-0005-0000-0000-00003F1B0000}"/>
    <cellStyle name="输出 2 3 2 5" xfId="5313" xr:uid="{00000000-0005-0000-0000-0000401B0000}"/>
    <cellStyle name="输出 2 3 2 5 2" xfId="5314" xr:uid="{00000000-0005-0000-0000-0000411B0000}"/>
    <cellStyle name="输出 2 3 2 6" xfId="5315" xr:uid="{00000000-0005-0000-0000-0000421B0000}"/>
    <cellStyle name="输出 2 3 2 6 2" xfId="5316" xr:uid="{00000000-0005-0000-0000-0000431B0000}"/>
    <cellStyle name="输出 2 3 2 7" xfId="5317" xr:uid="{00000000-0005-0000-0000-0000441B0000}"/>
    <cellStyle name="输出 2 3 2 7 2" xfId="5318" xr:uid="{00000000-0005-0000-0000-0000451B0000}"/>
    <cellStyle name="输出 2 3 2 8" xfId="5319" xr:uid="{00000000-0005-0000-0000-0000461B0000}"/>
    <cellStyle name="输出 2 3 2 8 2" xfId="5320" xr:uid="{00000000-0005-0000-0000-0000471B0000}"/>
    <cellStyle name="输出 2 3 2 9" xfId="5321" xr:uid="{00000000-0005-0000-0000-0000481B0000}"/>
    <cellStyle name="输出 2 3 2 9 2" xfId="5322" xr:uid="{00000000-0005-0000-0000-0000491B0000}"/>
    <cellStyle name="输出 2 3 3" xfId="5323" xr:uid="{00000000-0005-0000-0000-00004A1B0000}"/>
    <cellStyle name="输出 2 3 3 2" xfId="5324" xr:uid="{00000000-0005-0000-0000-00004B1B0000}"/>
    <cellStyle name="输出 2 3 4" xfId="5325" xr:uid="{00000000-0005-0000-0000-00004C1B0000}"/>
    <cellStyle name="输出 2 3 4 2" xfId="5326" xr:uid="{00000000-0005-0000-0000-00004D1B0000}"/>
    <cellStyle name="输出 2 3 5" xfId="5327" xr:uid="{00000000-0005-0000-0000-00004E1B0000}"/>
    <cellStyle name="输出 2 3 5 2" xfId="5328" xr:uid="{00000000-0005-0000-0000-00004F1B0000}"/>
    <cellStyle name="输出 2 3 6" xfId="5329" xr:uid="{00000000-0005-0000-0000-0000501B0000}"/>
    <cellStyle name="输出 2 3 6 2" xfId="5330" xr:uid="{00000000-0005-0000-0000-0000511B0000}"/>
    <cellStyle name="输出 2 3 7" xfId="5331" xr:uid="{00000000-0005-0000-0000-0000521B0000}"/>
    <cellStyle name="输出 2 3 7 2" xfId="5332" xr:uid="{00000000-0005-0000-0000-0000531B0000}"/>
    <cellStyle name="输出 2 3 8" xfId="5333" xr:uid="{00000000-0005-0000-0000-0000541B0000}"/>
    <cellStyle name="输出 2 3 8 2" xfId="5334" xr:uid="{00000000-0005-0000-0000-0000551B0000}"/>
    <cellStyle name="输出 2 3 9" xfId="5335" xr:uid="{00000000-0005-0000-0000-0000561B0000}"/>
    <cellStyle name="输出 2 3 9 2" xfId="5336" xr:uid="{00000000-0005-0000-0000-0000571B0000}"/>
    <cellStyle name="输出 2 4" xfId="5337" xr:uid="{00000000-0005-0000-0000-0000581B0000}"/>
    <cellStyle name="输出 2 4 10" xfId="5338" xr:uid="{00000000-0005-0000-0000-0000591B0000}"/>
    <cellStyle name="输出 2 4 10 2" xfId="5339" xr:uid="{00000000-0005-0000-0000-00005A1B0000}"/>
    <cellStyle name="输出 2 4 11" xfId="5340" xr:uid="{00000000-0005-0000-0000-00005B1B0000}"/>
    <cellStyle name="输出 2 4 11 2" xfId="5341" xr:uid="{00000000-0005-0000-0000-00005C1B0000}"/>
    <cellStyle name="输出 2 4 12" xfId="5342" xr:uid="{00000000-0005-0000-0000-00005D1B0000}"/>
    <cellStyle name="输出 2 4 12 2" xfId="5343" xr:uid="{00000000-0005-0000-0000-00005E1B0000}"/>
    <cellStyle name="输出 2 4 13" xfId="5344" xr:uid="{00000000-0005-0000-0000-00005F1B0000}"/>
    <cellStyle name="输出 2 4 2" xfId="5345" xr:uid="{00000000-0005-0000-0000-0000601B0000}"/>
    <cellStyle name="输出 2 4 2 10" xfId="5346" xr:uid="{00000000-0005-0000-0000-0000611B0000}"/>
    <cellStyle name="输出 2 4 2 10 2" xfId="5347" xr:uid="{00000000-0005-0000-0000-0000621B0000}"/>
    <cellStyle name="输出 2 4 2 11" xfId="5348" xr:uid="{00000000-0005-0000-0000-0000631B0000}"/>
    <cellStyle name="输出 2 4 2 11 2" xfId="5349" xr:uid="{00000000-0005-0000-0000-0000641B0000}"/>
    <cellStyle name="输出 2 4 2 12" xfId="5350" xr:uid="{00000000-0005-0000-0000-0000651B0000}"/>
    <cellStyle name="输出 2 4 2 2" xfId="5351" xr:uid="{00000000-0005-0000-0000-0000661B0000}"/>
    <cellStyle name="输出 2 4 2 2 2" xfId="5352" xr:uid="{00000000-0005-0000-0000-0000671B0000}"/>
    <cellStyle name="输出 2 4 2 3" xfId="5353" xr:uid="{00000000-0005-0000-0000-0000681B0000}"/>
    <cellStyle name="输出 2 4 2 3 2" xfId="5354" xr:uid="{00000000-0005-0000-0000-0000691B0000}"/>
    <cellStyle name="输出 2 4 2 4" xfId="5355" xr:uid="{00000000-0005-0000-0000-00006A1B0000}"/>
    <cellStyle name="输出 2 4 2 4 2" xfId="5356" xr:uid="{00000000-0005-0000-0000-00006B1B0000}"/>
    <cellStyle name="输出 2 4 2 5" xfId="5357" xr:uid="{00000000-0005-0000-0000-00006C1B0000}"/>
    <cellStyle name="输出 2 4 2 5 2" xfId="5358" xr:uid="{00000000-0005-0000-0000-00006D1B0000}"/>
    <cellStyle name="输出 2 4 2 6" xfId="5359" xr:uid="{00000000-0005-0000-0000-00006E1B0000}"/>
    <cellStyle name="输出 2 4 2 6 2" xfId="5360" xr:uid="{00000000-0005-0000-0000-00006F1B0000}"/>
    <cellStyle name="输出 2 4 2 7" xfId="5361" xr:uid="{00000000-0005-0000-0000-0000701B0000}"/>
    <cellStyle name="输出 2 4 2 7 2" xfId="5362" xr:uid="{00000000-0005-0000-0000-0000711B0000}"/>
    <cellStyle name="输出 2 4 2 8" xfId="5363" xr:uid="{00000000-0005-0000-0000-0000721B0000}"/>
    <cellStyle name="输出 2 4 2 8 2" xfId="5364" xr:uid="{00000000-0005-0000-0000-0000731B0000}"/>
    <cellStyle name="输出 2 4 2 9" xfId="5365" xr:uid="{00000000-0005-0000-0000-0000741B0000}"/>
    <cellStyle name="输出 2 4 2 9 2" xfId="5366" xr:uid="{00000000-0005-0000-0000-0000751B0000}"/>
    <cellStyle name="输出 2 4 3" xfId="5367" xr:uid="{00000000-0005-0000-0000-0000761B0000}"/>
    <cellStyle name="输出 2 4 3 2" xfId="5368" xr:uid="{00000000-0005-0000-0000-0000771B0000}"/>
    <cellStyle name="输出 2 4 4" xfId="5369" xr:uid="{00000000-0005-0000-0000-0000781B0000}"/>
    <cellStyle name="输出 2 4 4 2" xfId="5370" xr:uid="{00000000-0005-0000-0000-0000791B0000}"/>
    <cellStyle name="输出 2 4 5" xfId="5371" xr:uid="{00000000-0005-0000-0000-00007A1B0000}"/>
    <cellStyle name="输出 2 4 5 2" xfId="5372" xr:uid="{00000000-0005-0000-0000-00007B1B0000}"/>
    <cellStyle name="输出 2 4 6" xfId="5373" xr:uid="{00000000-0005-0000-0000-00007C1B0000}"/>
    <cellStyle name="输出 2 4 6 2" xfId="5374" xr:uid="{00000000-0005-0000-0000-00007D1B0000}"/>
    <cellStyle name="输出 2 4 7" xfId="5375" xr:uid="{00000000-0005-0000-0000-00007E1B0000}"/>
    <cellStyle name="输出 2 4 7 2" xfId="5376" xr:uid="{00000000-0005-0000-0000-00007F1B0000}"/>
    <cellStyle name="输出 2 4 8" xfId="5377" xr:uid="{00000000-0005-0000-0000-0000801B0000}"/>
    <cellStyle name="输出 2 4 8 2" xfId="5378" xr:uid="{00000000-0005-0000-0000-0000811B0000}"/>
    <cellStyle name="输出 2 4 9" xfId="5379" xr:uid="{00000000-0005-0000-0000-0000821B0000}"/>
    <cellStyle name="输出 2 4 9 2" xfId="5380" xr:uid="{00000000-0005-0000-0000-0000831B0000}"/>
    <cellStyle name="输出 2 5" xfId="5381" xr:uid="{00000000-0005-0000-0000-0000841B0000}"/>
    <cellStyle name="输出 2 5 10" xfId="5382" xr:uid="{00000000-0005-0000-0000-0000851B0000}"/>
    <cellStyle name="输出 2 5 10 2" xfId="5383" xr:uid="{00000000-0005-0000-0000-0000861B0000}"/>
    <cellStyle name="输出 2 5 11" xfId="5384" xr:uid="{00000000-0005-0000-0000-0000871B0000}"/>
    <cellStyle name="输出 2 5 11 2" xfId="5385" xr:uid="{00000000-0005-0000-0000-0000881B0000}"/>
    <cellStyle name="输出 2 5 12" xfId="5386" xr:uid="{00000000-0005-0000-0000-0000891B0000}"/>
    <cellStyle name="输出 2 5 12 2" xfId="5387" xr:uid="{00000000-0005-0000-0000-00008A1B0000}"/>
    <cellStyle name="输出 2 5 13" xfId="5388" xr:uid="{00000000-0005-0000-0000-00008B1B0000}"/>
    <cellStyle name="输出 2 5 2" xfId="5389" xr:uid="{00000000-0005-0000-0000-00008C1B0000}"/>
    <cellStyle name="输出 2 5 2 10" xfId="5390" xr:uid="{00000000-0005-0000-0000-00008D1B0000}"/>
    <cellStyle name="输出 2 5 2 10 2" xfId="5391" xr:uid="{00000000-0005-0000-0000-00008E1B0000}"/>
    <cellStyle name="输出 2 5 2 11" xfId="5392" xr:uid="{00000000-0005-0000-0000-00008F1B0000}"/>
    <cellStyle name="输出 2 5 2 11 2" xfId="5393" xr:uid="{00000000-0005-0000-0000-0000901B0000}"/>
    <cellStyle name="输出 2 5 2 12" xfId="5394" xr:uid="{00000000-0005-0000-0000-0000911B0000}"/>
    <cellStyle name="输出 2 5 2 2" xfId="5395" xr:uid="{00000000-0005-0000-0000-0000921B0000}"/>
    <cellStyle name="输出 2 5 2 2 2" xfId="5396" xr:uid="{00000000-0005-0000-0000-0000931B0000}"/>
    <cellStyle name="输出 2 5 2 3" xfId="5397" xr:uid="{00000000-0005-0000-0000-0000941B0000}"/>
    <cellStyle name="输出 2 5 2 3 2" xfId="5398" xr:uid="{00000000-0005-0000-0000-0000951B0000}"/>
    <cellStyle name="输出 2 5 2 4" xfId="5399" xr:uid="{00000000-0005-0000-0000-0000961B0000}"/>
    <cellStyle name="输出 2 5 2 4 2" xfId="5400" xr:uid="{00000000-0005-0000-0000-0000971B0000}"/>
    <cellStyle name="输出 2 5 2 5" xfId="5401" xr:uid="{00000000-0005-0000-0000-0000981B0000}"/>
    <cellStyle name="输出 2 5 2 5 2" xfId="5402" xr:uid="{00000000-0005-0000-0000-0000991B0000}"/>
    <cellStyle name="输出 2 5 2 6" xfId="5403" xr:uid="{00000000-0005-0000-0000-00009A1B0000}"/>
    <cellStyle name="输出 2 5 2 6 2" xfId="5404" xr:uid="{00000000-0005-0000-0000-00009B1B0000}"/>
    <cellStyle name="输出 2 5 2 7" xfId="5405" xr:uid="{00000000-0005-0000-0000-00009C1B0000}"/>
    <cellStyle name="输出 2 5 2 7 2" xfId="5406" xr:uid="{00000000-0005-0000-0000-00009D1B0000}"/>
    <cellStyle name="输出 2 5 2 8" xfId="5407" xr:uid="{00000000-0005-0000-0000-00009E1B0000}"/>
    <cellStyle name="输出 2 5 2 8 2" xfId="5408" xr:uid="{00000000-0005-0000-0000-00009F1B0000}"/>
    <cellStyle name="输出 2 5 2 9" xfId="5409" xr:uid="{00000000-0005-0000-0000-0000A01B0000}"/>
    <cellStyle name="输出 2 5 2 9 2" xfId="5410" xr:uid="{00000000-0005-0000-0000-0000A11B0000}"/>
    <cellStyle name="输出 2 5 3" xfId="5411" xr:uid="{00000000-0005-0000-0000-0000A21B0000}"/>
    <cellStyle name="输出 2 5 3 2" xfId="5412" xr:uid="{00000000-0005-0000-0000-0000A31B0000}"/>
    <cellStyle name="输出 2 5 4" xfId="5413" xr:uid="{00000000-0005-0000-0000-0000A41B0000}"/>
    <cellStyle name="输出 2 5 4 2" xfId="5414" xr:uid="{00000000-0005-0000-0000-0000A51B0000}"/>
    <cellStyle name="输出 2 5 5" xfId="5415" xr:uid="{00000000-0005-0000-0000-0000A61B0000}"/>
    <cellStyle name="输出 2 5 5 2" xfId="5416" xr:uid="{00000000-0005-0000-0000-0000A71B0000}"/>
    <cellStyle name="输出 2 5 6" xfId="5417" xr:uid="{00000000-0005-0000-0000-0000A81B0000}"/>
    <cellStyle name="输出 2 5 6 2" xfId="5418" xr:uid="{00000000-0005-0000-0000-0000A91B0000}"/>
    <cellStyle name="输出 2 5 7" xfId="5419" xr:uid="{00000000-0005-0000-0000-0000AA1B0000}"/>
    <cellStyle name="输出 2 5 7 2" xfId="5420" xr:uid="{00000000-0005-0000-0000-0000AB1B0000}"/>
    <cellStyle name="输出 2 5 8" xfId="5421" xr:uid="{00000000-0005-0000-0000-0000AC1B0000}"/>
    <cellStyle name="输出 2 5 8 2" xfId="5422" xr:uid="{00000000-0005-0000-0000-0000AD1B0000}"/>
    <cellStyle name="输出 2 5 9" xfId="5423" xr:uid="{00000000-0005-0000-0000-0000AE1B0000}"/>
    <cellStyle name="输出 2 5 9 2" xfId="5424" xr:uid="{00000000-0005-0000-0000-0000AF1B0000}"/>
    <cellStyle name="输出 2 6" xfId="5425" xr:uid="{00000000-0005-0000-0000-0000B01B0000}"/>
    <cellStyle name="输出 2 6 10" xfId="5426" xr:uid="{00000000-0005-0000-0000-0000B11B0000}"/>
    <cellStyle name="输出 2 6 10 2" xfId="5427" xr:uid="{00000000-0005-0000-0000-0000B21B0000}"/>
    <cellStyle name="输出 2 6 11" xfId="5428" xr:uid="{00000000-0005-0000-0000-0000B31B0000}"/>
    <cellStyle name="输出 2 6 11 2" xfId="5429" xr:uid="{00000000-0005-0000-0000-0000B41B0000}"/>
    <cellStyle name="输出 2 6 12" xfId="5430" xr:uid="{00000000-0005-0000-0000-0000B51B0000}"/>
    <cellStyle name="输出 2 6 12 2" xfId="5431" xr:uid="{00000000-0005-0000-0000-0000B61B0000}"/>
    <cellStyle name="输出 2 6 13" xfId="5432" xr:uid="{00000000-0005-0000-0000-0000B71B0000}"/>
    <cellStyle name="输出 2 6 2" xfId="5433" xr:uid="{00000000-0005-0000-0000-0000B81B0000}"/>
    <cellStyle name="输出 2 6 2 10" xfId="5434" xr:uid="{00000000-0005-0000-0000-0000B91B0000}"/>
    <cellStyle name="输出 2 6 2 10 2" xfId="5435" xr:uid="{00000000-0005-0000-0000-0000BA1B0000}"/>
    <cellStyle name="输出 2 6 2 11" xfId="5436" xr:uid="{00000000-0005-0000-0000-0000BB1B0000}"/>
    <cellStyle name="输出 2 6 2 11 2" xfId="5437" xr:uid="{00000000-0005-0000-0000-0000BC1B0000}"/>
    <cellStyle name="输出 2 6 2 12" xfId="5438" xr:uid="{00000000-0005-0000-0000-0000BD1B0000}"/>
    <cellStyle name="输出 2 6 2 2" xfId="5439" xr:uid="{00000000-0005-0000-0000-0000BE1B0000}"/>
    <cellStyle name="输出 2 6 2 2 2" xfId="5440" xr:uid="{00000000-0005-0000-0000-0000BF1B0000}"/>
    <cellStyle name="输出 2 6 2 3" xfId="5441" xr:uid="{00000000-0005-0000-0000-0000C01B0000}"/>
    <cellStyle name="输出 2 6 2 3 2" xfId="5442" xr:uid="{00000000-0005-0000-0000-0000C11B0000}"/>
    <cellStyle name="输出 2 6 2 4" xfId="5443" xr:uid="{00000000-0005-0000-0000-0000C21B0000}"/>
    <cellStyle name="输出 2 6 2 4 2" xfId="5444" xr:uid="{00000000-0005-0000-0000-0000C31B0000}"/>
    <cellStyle name="输出 2 6 2 5" xfId="5445" xr:uid="{00000000-0005-0000-0000-0000C41B0000}"/>
    <cellStyle name="输出 2 6 2 5 2" xfId="5446" xr:uid="{00000000-0005-0000-0000-0000C51B0000}"/>
    <cellStyle name="输出 2 6 2 6" xfId="5447" xr:uid="{00000000-0005-0000-0000-0000C61B0000}"/>
    <cellStyle name="输出 2 6 2 6 2" xfId="5448" xr:uid="{00000000-0005-0000-0000-0000C71B0000}"/>
    <cellStyle name="输出 2 6 2 7" xfId="5449" xr:uid="{00000000-0005-0000-0000-0000C81B0000}"/>
    <cellStyle name="输出 2 6 2 7 2" xfId="5450" xr:uid="{00000000-0005-0000-0000-0000C91B0000}"/>
    <cellStyle name="输出 2 6 2 8" xfId="5451" xr:uid="{00000000-0005-0000-0000-0000CA1B0000}"/>
    <cellStyle name="输出 2 6 2 8 2" xfId="5452" xr:uid="{00000000-0005-0000-0000-0000CB1B0000}"/>
    <cellStyle name="输出 2 6 2 9" xfId="5453" xr:uid="{00000000-0005-0000-0000-0000CC1B0000}"/>
    <cellStyle name="输出 2 6 2 9 2" xfId="5454" xr:uid="{00000000-0005-0000-0000-0000CD1B0000}"/>
    <cellStyle name="输出 2 6 3" xfId="5455" xr:uid="{00000000-0005-0000-0000-0000CE1B0000}"/>
    <cellStyle name="输出 2 6 3 2" xfId="5456" xr:uid="{00000000-0005-0000-0000-0000CF1B0000}"/>
    <cellStyle name="输出 2 6 4" xfId="5457" xr:uid="{00000000-0005-0000-0000-0000D01B0000}"/>
    <cellStyle name="输出 2 6 4 2" xfId="5458" xr:uid="{00000000-0005-0000-0000-0000D11B0000}"/>
    <cellStyle name="输出 2 6 5" xfId="5459" xr:uid="{00000000-0005-0000-0000-0000D21B0000}"/>
    <cellStyle name="输出 2 6 5 2" xfId="5460" xr:uid="{00000000-0005-0000-0000-0000D31B0000}"/>
    <cellStyle name="输出 2 6 6" xfId="5461" xr:uid="{00000000-0005-0000-0000-0000D41B0000}"/>
    <cellStyle name="输出 2 6 6 2" xfId="5462" xr:uid="{00000000-0005-0000-0000-0000D51B0000}"/>
    <cellStyle name="输出 2 6 7" xfId="5463" xr:uid="{00000000-0005-0000-0000-0000D61B0000}"/>
    <cellStyle name="输出 2 6 7 2" xfId="5464" xr:uid="{00000000-0005-0000-0000-0000D71B0000}"/>
    <cellStyle name="输出 2 6 8" xfId="5465" xr:uid="{00000000-0005-0000-0000-0000D81B0000}"/>
    <cellStyle name="输出 2 6 8 2" xfId="5466" xr:uid="{00000000-0005-0000-0000-0000D91B0000}"/>
    <cellStyle name="输出 2 6 9" xfId="5467" xr:uid="{00000000-0005-0000-0000-0000DA1B0000}"/>
    <cellStyle name="输出 2 6 9 2" xfId="5468" xr:uid="{00000000-0005-0000-0000-0000DB1B0000}"/>
    <cellStyle name="输出 2 7" xfId="5469" xr:uid="{00000000-0005-0000-0000-0000DC1B0000}"/>
    <cellStyle name="输出 2 7 10" xfId="5470" xr:uid="{00000000-0005-0000-0000-0000DD1B0000}"/>
    <cellStyle name="输出 2 7 10 2" xfId="5471" xr:uid="{00000000-0005-0000-0000-0000DE1B0000}"/>
    <cellStyle name="输出 2 7 11" xfId="5472" xr:uid="{00000000-0005-0000-0000-0000DF1B0000}"/>
    <cellStyle name="输出 2 7 11 2" xfId="5473" xr:uid="{00000000-0005-0000-0000-0000E01B0000}"/>
    <cellStyle name="输出 2 7 12" xfId="5474" xr:uid="{00000000-0005-0000-0000-0000E11B0000}"/>
    <cellStyle name="输出 2 7 12 2" xfId="5475" xr:uid="{00000000-0005-0000-0000-0000E21B0000}"/>
    <cellStyle name="输出 2 7 13" xfId="5476" xr:uid="{00000000-0005-0000-0000-0000E31B0000}"/>
    <cellStyle name="输出 2 7 2" xfId="5477" xr:uid="{00000000-0005-0000-0000-0000E41B0000}"/>
    <cellStyle name="输出 2 7 2 10" xfId="5478" xr:uid="{00000000-0005-0000-0000-0000E51B0000}"/>
    <cellStyle name="输出 2 7 2 10 2" xfId="5479" xr:uid="{00000000-0005-0000-0000-0000E61B0000}"/>
    <cellStyle name="输出 2 7 2 11" xfId="5480" xr:uid="{00000000-0005-0000-0000-0000E71B0000}"/>
    <cellStyle name="输出 2 7 2 11 2" xfId="5481" xr:uid="{00000000-0005-0000-0000-0000E81B0000}"/>
    <cellStyle name="输出 2 7 2 12" xfId="5482" xr:uid="{00000000-0005-0000-0000-0000E91B0000}"/>
    <cellStyle name="输出 2 7 2 2" xfId="5483" xr:uid="{00000000-0005-0000-0000-0000EA1B0000}"/>
    <cellStyle name="输出 2 7 2 2 2" xfId="5484" xr:uid="{00000000-0005-0000-0000-0000EB1B0000}"/>
    <cellStyle name="输出 2 7 2 3" xfId="5485" xr:uid="{00000000-0005-0000-0000-0000EC1B0000}"/>
    <cellStyle name="输出 2 7 2 3 2" xfId="5486" xr:uid="{00000000-0005-0000-0000-0000ED1B0000}"/>
    <cellStyle name="输出 2 7 2 4" xfId="5487" xr:uid="{00000000-0005-0000-0000-0000EE1B0000}"/>
    <cellStyle name="输出 2 7 2 4 2" xfId="5488" xr:uid="{00000000-0005-0000-0000-0000EF1B0000}"/>
    <cellStyle name="输出 2 7 2 5" xfId="5489" xr:uid="{00000000-0005-0000-0000-0000F01B0000}"/>
    <cellStyle name="输出 2 7 2 5 2" xfId="5490" xr:uid="{00000000-0005-0000-0000-0000F11B0000}"/>
    <cellStyle name="输出 2 7 2 6" xfId="5491" xr:uid="{00000000-0005-0000-0000-0000F21B0000}"/>
    <cellStyle name="输出 2 7 2 6 2" xfId="5492" xr:uid="{00000000-0005-0000-0000-0000F31B0000}"/>
    <cellStyle name="输出 2 7 2 7" xfId="5493" xr:uid="{00000000-0005-0000-0000-0000F41B0000}"/>
    <cellStyle name="输出 2 7 2 7 2" xfId="5494" xr:uid="{00000000-0005-0000-0000-0000F51B0000}"/>
    <cellStyle name="输出 2 7 2 8" xfId="5495" xr:uid="{00000000-0005-0000-0000-0000F61B0000}"/>
    <cellStyle name="输出 2 7 2 8 2" xfId="5496" xr:uid="{00000000-0005-0000-0000-0000F71B0000}"/>
    <cellStyle name="输出 2 7 2 9" xfId="5497" xr:uid="{00000000-0005-0000-0000-0000F81B0000}"/>
    <cellStyle name="输出 2 7 2 9 2" xfId="5498" xr:uid="{00000000-0005-0000-0000-0000F91B0000}"/>
    <cellStyle name="输出 2 7 3" xfId="5499" xr:uid="{00000000-0005-0000-0000-0000FA1B0000}"/>
    <cellStyle name="输出 2 7 3 2" xfId="5500" xr:uid="{00000000-0005-0000-0000-0000FB1B0000}"/>
    <cellStyle name="输出 2 7 4" xfId="5501" xr:uid="{00000000-0005-0000-0000-0000FC1B0000}"/>
    <cellStyle name="输出 2 7 4 2" xfId="5502" xr:uid="{00000000-0005-0000-0000-0000FD1B0000}"/>
    <cellStyle name="输出 2 7 5" xfId="5503" xr:uid="{00000000-0005-0000-0000-0000FE1B0000}"/>
    <cellStyle name="输出 2 7 5 2" xfId="5504" xr:uid="{00000000-0005-0000-0000-0000FF1B0000}"/>
    <cellStyle name="输出 2 7 6" xfId="5505" xr:uid="{00000000-0005-0000-0000-0000001C0000}"/>
    <cellStyle name="输出 2 7 6 2" xfId="5506" xr:uid="{00000000-0005-0000-0000-0000011C0000}"/>
    <cellStyle name="输出 2 7 7" xfId="5507" xr:uid="{00000000-0005-0000-0000-0000021C0000}"/>
    <cellStyle name="输出 2 7 7 2" xfId="5508" xr:uid="{00000000-0005-0000-0000-0000031C0000}"/>
    <cellStyle name="输出 2 7 8" xfId="5509" xr:uid="{00000000-0005-0000-0000-0000041C0000}"/>
    <cellStyle name="输出 2 7 8 2" xfId="5510" xr:uid="{00000000-0005-0000-0000-0000051C0000}"/>
    <cellStyle name="输出 2 7 9" xfId="5511" xr:uid="{00000000-0005-0000-0000-0000061C0000}"/>
    <cellStyle name="输出 2 7 9 2" xfId="5512" xr:uid="{00000000-0005-0000-0000-0000071C0000}"/>
    <cellStyle name="输出 2 8" xfId="5513" xr:uid="{00000000-0005-0000-0000-0000081C0000}"/>
    <cellStyle name="输出 2 8 10" xfId="5514" xr:uid="{00000000-0005-0000-0000-0000091C0000}"/>
    <cellStyle name="输出 2 8 10 2" xfId="5515" xr:uid="{00000000-0005-0000-0000-00000A1C0000}"/>
    <cellStyle name="输出 2 8 11" xfId="5516" xr:uid="{00000000-0005-0000-0000-00000B1C0000}"/>
    <cellStyle name="输出 2 8 11 2" xfId="5517" xr:uid="{00000000-0005-0000-0000-00000C1C0000}"/>
    <cellStyle name="输出 2 8 12" xfId="5518" xr:uid="{00000000-0005-0000-0000-00000D1C0000}"/>
    <cellStyle name="输出 2 8 12 2" xfId="5519" xr:uid="{00000000-0005-0000-0000-00000E1C0000}"/>
    <cellStyle name="输出 2 8 13" xfId="5520" xr:uid="{00000000-0005-0000-0000-00000F1C0000}"/>
    <cellStyle name="输出 2 8 2" xfId="5521" xr:uid="{00000000-0005-0000-0000-0000101C0000}"/>
    <cellStyle name="输出 2 8 2 10" xfId="5522" xr:uid="{00000000-0005-0000-0000-0000111C0000}"/>
    <cellStyle name="输出 2 8 2 10 2" xfId="5523" xr:uid="{00000000-0005-0000-0000-0000121C0000}"/>
    <cellStyle name="输出 2 8 2 11" xfId="5524" xr:uid="{00000000-0005-0000-0000-0000131C0000}"/>
    <cellStyle name="输出 2 8 2 11 2" xfId="5525" xr:uid="{00000000-0005-0000-0000-0000141C0000}"/>
    <cellStyle name="输出 2 8 2 12" xfId="5526" xr:uid="{00000000-0005-0000-0000-0000151C0000}"/>
    <cellStyle name="输出 2 8 2 2" xfId="5527" xr:uid="{00000000-0005-0000-0000-0000161C0000}"/>
    <cellStyle name="输出 2 8 2 2 2" xfId="5528" xr:uid="{00000000-0005-0000-0000-0000171C0000}"/>
    <cellStyle name="输出 2 8 2 3" xfId="5529" xr:uid="{00000000-0005-0000-0000-0000181C0000}"/>
    <cellStyle name="输出 2 8 2 3 2" xfId="5530" xr:uid="{00000000-0005-0000-0000-0000191C0000}"/>
    <cellStyle name="输出 2 8 2 4" xfId="5531" xr:uid="{00000000-0005-0000-0000-00001A1C0000}"/>
    <cellStyle name="输出 2 8 2 4 2" xfId="5532" xr:uid="{00000000-0005-0000-0000-00001B1C0000}"/>
    <cellStyle name="输出 2 8 2 5" xfId="5533" xr:uid="{00000000-0005-0000-0000-00001C1C0000}"/>
    <cellStyle name="输出 2 8 2 5 2" xfId="5534" xr:uid="{00000000-0005-0000-0000-00001D1C0000}"/>
    <cellStyle name="输出 2 8 2 6" xfId="5535" xr:uid="{00000000-0005-0000-0000-00001E1C0000}"/>
    <cellStyle name="输出 2 8 2 6 2" xfId="5536" xr:uid="{00000000-0005-0000-0000-00001F1C0000}"/>
    <cellStyle name="输出 2 8 2 7" xfId="5537" xr:uid="{00000000-0005-0000-0000-0000201C0000}"/>
    <cellStyle name="输出 2 8 2 7 2" xfId="5538" xr:uid="{00000000-0005-0000-0000-0000211C0000}"/>
    <cellStyle name="输出 2 8 2 8" xfId="5539" xr:uid="{00000000-0005-0000-0000-0000221C0000}"/>
    <cellStyle name="输出 2 8 2 8 2" xfId="5540" xr:uid="{00000000-0005-0000-0000-0000231C0000}"/>
    <cellStyle name="输出 2 8 2 9" xfId="5541" xr:uid="{00000000-0005-0000-0000-0000241C0000}"/>
    <cellStyle name="输出 2 8 2 9 2" xfId="5542" xr:uid="{00000000-0005-0000-0000-0000251C0000}"/>
    <cellStyle name="输出 2 8 3" xfId="5543" xr:uid="{00000000-0005-0000-0000-0000261C0000}"/>
    <cellStyle name="输出 2 8 3 2" xfId="5544" xr:uid="{00000000-0005-0000-0000-0000271C0000}"/>
    <cellStyle name="输出 2 8 4" xfId="5545" xr:uid="{00000000-0005-0000-0000-0000281C0000}"/>
    <cellStyle name="输出 2 8 4 2" xfId="5546" xr:uid="{00000000-0005-0000-0000-0000291C0000}"/>
    <cellStyle name="输出 2 8 5" xfId="5547" xr:uid="{00000000-0005-0000-0000-00002A1C0000}"/>
    <cellStyle name="输出 2 8 5 2" xfId="5548" xr:uid="{00000000-0005-0000-0000-00002B1C0000}"/>
    <cellStyle name="输出 2 8 6" xfId="5549" xr:uid="{00000000-0005-0000-0000-00002C1C0000}"/>
    <cellStyle name="输出 2 8 6 2" xfId="5550" xr:uid="{00000000-0005-0000-0000-00002D1C0000}"/>
    <cellStyle name="输出 2 8 7" xfId="5551" xr:uid="{00000000-0005-0000-0000-00002E1C0000}"/>
    <cellStyle name="输出 2 8 7 2" xfId="5552" xr:uid="{00000000-0005-0000-0000-00002F1C0000}"/>
    <cellStyle name="输出 2 8 8" xfId="5553" xr:uid="{00000000-0005-0000-0000-0000301C0000}"/>
    <cellStyle name="输出 2 8 8 2" xfId="5554" xr:uid="{00000000-0005-0000-0000-0000311C0000}"/>
    <cellStyle name="输出 2 8 9" xfId="5555" xr:uid="{00000000-0005-0000-0000-0000321C0000}"/>
    <cellStyle name="输出 2 8 9 2" xfId="5556" xr:uid="{00000000-0005-0000-0000-0000331C0000}"/>
    <cellStyle name="输出 2 9" xfId="5557" xr:uid="{00000000-0005-0000-0000-0000341C0000}"/>
    <cellStyle name="输出 2 9 10" xfId="5558" xr:uid="{00000000-0005-0000-0000-0000351C0000}"/>
    <cellStyle name="输出 2 9 10 2" xfId="5559" xr:uid="{00000000-0005-0000-0000-0000361C0000}"/>
    <cellStyle name="输出 2 9 11" xfId="5560" xr:uid="{00000000-0005-0000-0000-0000371C0000}"/>
    <cellStyle name="输出 2 9 11 2" xfId="5561" xr:uid="{00000000-0005-0000-0000-0000381C0000}"/>
    <cellStyle name="输出 2 9 12" xfId="5562" xr:uid="{00000000-0005-0000-0000-0000391C0000}"/>
    <cellStyle name="输出 2 9 12 2" xfId="5563" xr:uid="{00000000-0005-0000-0000-00003A1C0000}"/>
    <cellStyle name="输出 2 9 13" xfId="5564" xr:uid="{00000000-0005-0000-0000-00003B1C0000}"/>
    <cellStyle name="输出 2 9 2" xfId="5565" xr:uid="{00000000-0005-0000-0000-00003C1C0000}"/>
    <cellStyle name="输出 2 9 2 10" xfId="5566" xr:uid="{00000000-0005-0000-0000-00003D1C0000}"/>
    <cellStyle name="输出 2 9 2 10 2" xfId="5567" xr:uid="{00000000-0005-0000-0000-00003E1C0000}"/>
    <cellStyle name="输出 2 9 2 11" xfId="5568" xr:uid="{00000000-0005-0000-0000-00003F1C0000}"/>
    <cellStyle name="输出 2 9 2 11 2" xfId="5569" xr:uid="{00000000-0005-0000-0000-0000401C0000}"/>
    <cellStyle name="输出 2 9 2 12" xfId="5570" xr:uid="{00000000-0005-0000-0000-0000411C0000}"/>
    <cellStyle name="输出 2 9 2 2" xfId="5571" xr:uid="{00000000-0005-0000-0000-0000421C0000}"/>
    <cellStyle name="输出 2 9 2 2 2" xfId="5572" xr:uid="{00000000-0005-0000-0000-0000431C0000}"/>
    <cellStyle name="输出 2 9 2 3" xfId="5573" xr:uid="{00000000-0005-0000-0000-0000441C0000}"/>
    <cellStyle name="输出 2 9 2 3 2" xfId="5574" xr:uid="{00000000-0005-0000-0000-0000451C0000}"/>
    <cellStyle name="输出 2 9 2 4" xfId="5575" xr:uid="{00000000-0005-0000-0000-0000461C0000}"/>
    <cellStyle name="输出 2 9 2 4 2" xfId="5576" xr:uid="{00000000-0005-0000-0000-0000471C0000}"/>
    <cellStyle name="输出 2 9 2 5" xfId="5577" xr:uid="{00000000-0005-0000-0000-0000481C0000}"/>
    <cellStyle name="输出 2 9 2 5 2" xfId="5578" xr:uid="{00000000-0005-0000-0000-0000491C0000}"/>
    <cellStyle name="输出 2 9 2 6" xfId="5579" xr:uid="{00000000-0005-0000-0000-00004A1C0000}"/>
    <cellStyle name="输出 2 9 2 6 2" xfId="5580" xr:uid="{00000000-0005-0000-0000-00004B1C0000}"/>
    <cellStyle name="输出 2 9 2 7" xfId="5581" xr:uid="{00000000-0005-0000-0000-00004C1C0000}"/>
    <cellStyle name="输出 2 9 2 7 2" xfId="5582" xr:uid="{00000000-0005-0000-0000-00004D1C0000}"/>
    <cellStyle name="输出 2 9 2 8" xfId="5583" xr:uid="{00000000-0005-0000-0000-00004E1C0000}"/>
    <cellStyle name="输出 2 9 2 8 2" xfId="5584" xr:uid="{00000000-0005-0000-0000-00004F1C0000}"/>
    <cellStyle name="输出 2 9 2 9" xfId="5585" xr:uid="{00000000-0005-0000-0000-0000501C0000}"/>
    <cellStyle name="输出 2 9 2 9 2" xfId="5586" xr:uid="{00000000-0005-0000-0000-0000511C0000}"/>
    <cellStyle name="输出 2 9 3" xfId="5587" xr:uid="{00000000-0005-0000-0000-0000521C0000}"/>
    <cellStyle name="输出 2 9 3 2" xfId="5588" xr:uid="{00000000-0005-0000-0000-0000531C0000}"/>
    <cellStyle name="输出 2 9 4" xfId="5589" xr:uid="{00000000-0005-0000-0000-0000541C0000}"/>
    <cellStyle name="输出 2 9 4 2" xfId="5590" xr:uid="{00000000-0005-0000-0000-0000551C0000}"/>
    <cellStyle name="输出 2 9 5" xfId="5591" xr:uid="{00000000-0005-0000-0000-0000561C0000}"/>
    <cellStyle name="输出 2 9 5 2" xfId="5592" xr:uid="{00000000-0005-0000-0000-0000571C0000}"/>
    <cellStyle name="输出 2 9 6" xfId="5593" xr:uid="{00000000-0005-0000-0000-0000581C0000}"/>
    <cellStyle name="输出 2 9 6 2" xfId="5594" xr:uid="{00000000-0005-0000-0000-0000591C0000}"/>
    <cellStyle name="输出 2 9 7" xfId="5595" xr:uid="{00000000-0005-0000-0000-00005A1C0000}"/>
    <cellStyle name="输出 2 9 7 2" xfId="5596" xr:uid="{00000000-0005-0000-0000-00005B1C0000}"/>
    <cellStyle name="输出 2 9 8" xfId="5597" xr:uid="{00000000-0005-0000-0000-00005C1C0000}"/>
    <cellStyle name="输出 2 9 8 2" xfId="5598" xr:uid="{00000000-0005-0000-0000-00005D1C0000}"/>
    <cellStyle name="输出 2 9 9" xfId="5599" xr:uid="{00000000-0005-0000-0000-00005E1C0000}"/>
    <cellStyle name="输出 2 9 9 2" xfId="5600" xr:uid="{00000000-0005-0000-0000-00005F1C0000}"/>
    <cellStyle name="输出 3" xfId="5601" xr:uid="{00000000-0005-0000-0000-0000601C0000}"/>
    <cellStyle name="输出 3 10" xfId="5602" xr:uid="{00000000-0005-0000-0000-0000611C0000}"/>
    <cellStyle name="输出 3 10 2" xfId="5603" xr:uid="{00000000-0005-0000-0000-0000621C0000}"/>
    <cellStyle name="输出 3 11" xfId="5604" xr:uid="{00000000-0005-0000-0000-0000631C0000}"/>
    <cellStyle name="输出 3 11 2" xfId="5605" xr:uid="{00000000-0005-0000-0000-0000641C0000}"/>
    <cellStyle name="输出 3 12" xfId="5606" xr:uid="{00000000-0005-0000-0000-0000651C0000}"/>
    <cellStyle name="输出 3 12 2" xfId="5607" xr:uid="{00000000-0005-0000-0000-0000661C0000}"/>
    <cellStyle name="输出 3 13" xfId="5608" xr:uid="{00000000-0005-0000-0000-0000671C0000}"/>
    <cellStyle name="输出 3 2" xfId="5609" xr:uid="{00000000-0005-0000-0000-0000681C0000}"/>
    <cellStyle name="输出 3 2 10" xfId="5610" xr:uid="{00000000-0005-0000-0000-0000691C0000}"/>
    <cellStyle name="输出 3 2 10 2" xfId="5611" xr:uid="{00000000-0005-0000-0000-00006A1C0000}"/>
    <cellStyle name="输出 3 2 11" xfId="5612" xr:uid="{00000000-0005-0000-0000-00006B1C0000}"/>
    <cellStyle name="输出 3 2 11 2" xfId="5613" xr:uid="{00000000-0005-0000-0000-00006C1C0000}"/>
    <cellStyle name="输出 3 2 12" xfId="5614" xr:uid="{00000000-0005-0000-0000-00006D1C0000}"/>
    <cellStyle name="输出 3 2 2" xfId="5615" xr:uid="{00000000-0005-0000-0000-00006E1C0000}"/>
    <cellStyle name="输出 3 2 2 2" xfId="5616" xr:uid="{00000000-0005-0000-0000-00006F1C0000}"/>
    <cellStyle name="输出 3 2 3" xfId="5617" xr:uid="{00000000-0005-0000-0000-0000701C0000}"/>
    <cellStyle name="输出 3 2 3 2" xfId="5618" xr:uid="{00000000-0005-0000-0000-0000711C0000}"/>
    <cellStyle name="输出 3 2 4" xfId="5619" xr:uid="{00000000-0005-0000-0000-0000721C0000}"/>
    <cellStyle name="输出 3 2 4 2" xfId="5620" xr:uid="{00000000-0005-0000-0000-0000731C0000}"/>
    <cellStyle name="输出 3 2 5" xfId="5621" xr:uid="{00000000-0005-0000-0000-0000741C0000}"/>
    <cellStyle name="输出 3 2 5 2" xfId="5622" xr:uid="{00000000-0005-0000-0000-0000751C0000}"/>
    <cellStyle name="输出 3 2 6" xfId="5623" xr:uid="{00000000-0005-0000-0000-0000761C0000}"/>
    <cellStyle name="输出 3 2 6 2" xfId="5624" xr:uid="{00000000-0005-0000-0000-0000771C0000}"/>
    <cellStyle name="输出 3 2 7" xfId="5625" xr:uid="{00000000-0005-0000-0000-0000781C0000}"/>
    <cellStyle name="输出 3 2 7 2" xfId="5626" xr:uid="{00000000-0005-0000-0000-0000791C0000}"/>
    <cellStyle name="输出 3 2 8" xfId="5627" xr:uid="{00000000-0005-0000-0000-00007A1C0000}"/>
    <cellStyle name="输出 3 2 8 2" xfId="5628" xr:uid="{00000000-0005-0000-0000-00007B1C0000}"/>
    <cellStyle name="输出 3 2 9" xfId="5629" xr:uid="{00000000-0005-0000-0000-00007C1C0000}"/>
    <cellStyle name="输出 3 2 9 2" xfId="5630" xr:uid="{00000000-0005-0000-0000-00007D1C0000}"/>
    <cellStyle name="输出 3 3" xfId="5631" xr:uid="{00000000-0005-0000-0000-00007E1C0000}"/>
    <cellStyle name="输出 3 3 2" xfId="5632" xr:uid="{00000000-0005-0000-0000-00007F1C0000}"/>
    <cellStyle name="输出 3 4" xfId="5633" xr:uid="{00000000-0005-0000-0000-0000801C0000}"/>
    <cellStyle name="输出 3 4 2" xfId="5634" xr:uid="{00000000-0005-0000-0000-0000811C0000}"/>
    <cellStyle name="输出 3 5" xfId="5635" xr:uid="{00000000-0005-0000-0000-0000821C0000}"/>
    <cellStyle name="输出 3 5 2" xfId="5636" xr:uid="{00000000-0005-0000-0000-0000831C0000}"/>
    <cellStyle name="输出 3 6" xfId="5637" xr:uid="{00000000-0005-0000-0000-0000841C0000}"/>
    <cellStyle name="输出 3 6 2" xfId="5638" xr:uid="{00000000-0005-0000-0000-0000851C0000}"/>
    <cellStyle name="输出 3 7" xfId="5639" xr:uid="{00000000-0005-0000-0000-0000861C0000}"/>
    <cellStyle name="输出 3 7 2" xfId="5640" xr:uid="{00000000-0005-0000-0000-0000871C0000}"/>
    <cellStyle name="输出 3 8" xfId="5641" xr:uid="{00000000-0005-0000-0000-0000881C0000}"/>
    <cellStyle name="输出 3 8 2" xfId="5642" xr:uid="{00000000-0005-0000-0000-0000891C0000}"/>
    <cellStyle name="输出 3 9" xfId="5643" xr:uid="{00000000-0005-0000-0000-00008A1C0000}"/>
    <cellStyle name="输出 3 9 2" xfId="5644" xr:uid="{00000000-0005-0000-0000-00008B1C0000}"/>
    <cellStyle name="输出 4" xfId="5645" xr:uid="{00000000-0005-0000-0000-00008C1C0000}"/>
    <cellStyle name="输出 4 10" xfId="5646" xr:uid="{00000000-0005-0000-0000-00008D1C0000}"/>
    <cellStyle name="输出 4 10 2" xfId="5647" xr:uid="{00000000-0005-0000-0000-00008E1C0000}"/>
    <cellStyle name="输出 4 11" xfId="5648" xr:uid="{00000000-0005-0000-0000-00008F1C0000}"/>
    <cellStyle name="输出 4 11 2" xfId="5649" xr:uid="{00000000-0005-0000-0000-0000901C0000}"/>
    <cellStyle name="输出 4 12" xfId="5650" xr:uid="{00000000-0005-0000-0000-0000911C0000}"/>
    <cellStyle name="输出 4 12 2" xfId="5651" xr:uid="{00000000-0005-0000-0000-0000921C0000}"/>
    <cellStyle name="输出 4 13" xfId="5652" xr:uid="{00000000-0005-0000-0000-0000931C0000}"/>
    <cellStyle name="输出 4 2" xfId="5653" xr:uid="{00000000-0005-0000-0000-0000941C0000}"/>
    <cellStyle name="输出 4 2 10" xfId="5654" xr:uid="{00000000-0005-0000-0000-0000951C0000}"/>
    <cellStyle name="输出 4 2 10 2" xfId="5655" xr:uid="{00000000-0005-0000-0000-0000961C0000}"/>
    <cellStyle name="输出 4 2 11" xfId="5656" xr:uid="{00000000-0005-0000-0000-0000971C0000}"/>
    <cellStyle name="输出 4 2 11 2" xfId="5657" xr:uid="{00000000-0005-0000-0000-0000981C0000}"/>
    <cellStyle name="输出 4 2 12" xfId="5658" xr:uid="{00000000-0005-0000-0000-0000991C0000}"/>
    <cellStyle name="输出 4 2 2" xfId="5659" xr:uid="{00000000-0005-0000-0000-00009A1C0000}"/>
    <cellStyle name="输出 4 2 2 2" xfId="5660" xr:uid="{00000000-0005-0000-0000-00009B1C0000}"/>
    <cellStyle name="输出 4 2 3" xfId="5661" xr:uid="{00000000-0005-0000-0000-00009C1C0000}"/>
    <cellStyle name="输出 4 2 3 2" xfId="5662" xr:uid="{00000000-0005-0000-0000-00009D1C0000}"/>
    <cellStyle name="输出 4 2 4" xfId="5663" xr:uid="{00000000-0005-0000-0000-00009E1C0000}"/>
    <cellStyle name="输出 4 2 4 2" xfId="5664" xr:uid="{00000000-0005-0000-0000-00009F1C0000}"/>
    <cellStyle name="输出 4 2 5" xfId="5665" xr:uid="{00000000-0005-0000-0000-0000A01C0000}"/>
    <cellStyle name="输出 4 2 5 2" xfId="5666" xr:uid="{00000000-0005-0000-0000-0000A11C0000}"/>
    <cellStyle name="输出 4 2 6" xfId="5667" xr:uid="{00000000-0005-0000-0000-0000A21C0000}"/>
    <cellStyle name="输出 4 2 6 2" xfId="5668" xr:uid="{00000000-0005-0000-0000-0000A31C0000}"/>
    <cellStyle name="输出 4 2 7" xfId="5669" xr:uid="{00000000-0005-0000-0000-0000A41C0000}"/>
    <cellStyle name="输出 4 2 7 2" xfId="5670" xr:uid="{00000000-0005-0000-0000-0000A51C0000}"/>
    <cellStyle name="输出 4 2 8" xfId="5671" xr:uid="{00000000-0005-0000-0000-0000A61C0000}"/>
    <cellStyle name="输出 4 2 8 2" xfId="5672" xr:uid="{00000000-0005-0000-0000-0000A71C0000}"/>
    <cellStyle name="输出 4 2 9" xfId="5673" xr:uid="{00000000-0005-0000-0000-0000A81C0000}"/>
    <cellStyle name="输出 4 2 9 2" xfId="5674" xr:uid="{00000000-0005-0000-0000-0000A91C0000}"/>
    <cellStyle name="输出 4 3" xfId="5675" xr:uid="{00000000-0005-0000-0000-0000AA1C0000}"/>
    <cellStyle name="输出 4 3 2" xfId="5676" xr:uid="{00000000-0005-0000-0000-0000AB1C0000}"/>
    <cellStyle name="输出 4 4" xfId="5677" xr:uid="{00000000-0005-0000-0000-0000AC1C0000}"/>
    <cellStyle name="输出 4 4 2" xfId="5678" xr:uid="{00000000-0005-0000-0000-0000AD1C0000}"/>
    <cellStyle name="输出 4 5" xfId="5679" xr:uid="{00000000-0005-0000-0000-0000AE1C0000}"/>
    <cellStyle name="输出 4 5 2" xfId="5680" xr:uid="{00000000-0005-0000-0000-0000AF1C0000}"/>
    <cellStyle name="输出 4 6" xfId="5681" xr:uid="{00000000-0005-0000-0000-0000B01C0000}"/>
    <cellStyle name="输出 4 6 2" xfId="5682" xr:uid="{00000000-0005-0000-0000-0000B11C0000}"/>
    <cellStyle name="输出 4 7" xfId="5683" xr:uid="{00000000-0005-0000-0000-0000B21C0000}"/>
    <cellStyle name="输出 4 7 2" xfId="5684" xr:uid="{00000000-0005-0000-0000-0000B31C0000}"/>
    <cellStyle name="输出 4 8" xfId="5685" xr:uid="{00000000-0005-0000-0000-0000B41C0000}"/>
    <cellStyle name="输出 4 8 2" xfId="5686" xr:uid="{00000000-0005-0000-0000-0000B51C0000}"/>
    <cellStyle name="输出 4 9" xfId="5687" xr:uid="{00000000-0005-0000-0000-0000B61C0000}"/>
    <cellStyle name="输出 4 9 2" xfId="5688" xr:uid="{00000000-0005-0000-0000-0000B71C0000}"/>
    <cellStyle name="输出 5" xfId="5689" xr:uid="{00000000-0005-0000-0000-0000B81C0000}"/>
    <cellStyle name="输出 5 10" xfId="5690" xr:uid="{00000000-0005-0000-0000-0000B91C0000}"/>
    <cellStyle name="输出 5 10 2" xfId="5691" xr:uid="{00000000-0005-0000-0000-0000BA1C0000}"/>
    <cellStyle name="输出 5 11" xfId="5692" xr:uid="{00000000-0005-0000-0000-0000BB1C0000}"/>
    <cellStyle name="输出 5 11 2" xfId="5693" xr:uid="{00000000-0005-0000-0000-0000BC1C0000}"/>
    <cellStyle name="输出 5 12" xfId="5694" xr:uid="{00000000-0005-0000-0000-0000BD1C0000}"/>
    <cellStyle name="输出 5 12 2" xfId="5695" xr:uid="{00000000-0005-0000-0000-0000BE1C0000}"/>
    <cellStyle name="输出 5 13" xfId="5696" xr:uid="{00000000-0005-0000-0000-0000BF1C0000}"/>
    <cellStyle name="输出 5 2" xfId="5697" xr:uid="{00000000-0005-0000-0000-0000C01C0000}"/>
    <cellStyle name="输出 5 2 10" xfId="5698" xr:uid="{00000000-0005-0000-0000-0000C11C0000}"/>
    <cellStyle name="输出 5 2 10 2" xfId="5699" xr:uid="{00000000-0005-0000-0000-0000C21C0000}"/>
    <cellStyle name="输出 5 2 11" xfId="5700" xr:uid="{00000000-0005-0000-0000-0000C31C0000}"/>
    <cellStyle name="输出 5 2 11 2" xfId="5701" xr:uid="{00000000-0005-0000-0000-0000C41C0000}"/>
    <cellStyle name="输出 5 2 12" xfId="5702" xr:uid="{00000000-0005-0000-0000-0000C51C0000}"/>
    <cellStyle name="输出 5 2 2" xfId="5703" xr:uid="{00000000-0005-0000-0000-0000C61C0000}"/>
    <cellStyle name="输出 5 2 2 2" xfId="5704" xr:uid="{00000000-0005-0000-0000-0000C71C0000}"/>
    <cellStyle name="输出 5 2 3" xfId="5705" xr:uid="{00000000-0005-0000-0000-0000C81C0000}"/>
    <cellStyle name="输出 5 2 3 2" xfId="5706" xr:uid="{00000000-0005-0000-0000-0000C91C0000}"/>
    <cellStyle name="输出 5 2 4" xfId="5707" xr:uid="{00000000-0005-0000-0000-0000CA1C0000}"/>
    <cellStyle name="输出 5 2 4 2" xfId="5708" xr:uid="{00000000-0005-0000-0000-0000CB1C0000}"/>
    <cellStyle name="输出 5 2 5" xfId="5709" xr:uid="{00000000-0005-0000-0000-0000CC1C0000}"/>
    <cellStyle name="输出 5 2 5 2" xfId="5710" xr:uid="{00000000-0005-0000-0000-0000CD1C0000}"/>
    <cellStyle name="输出 5 2 6" xfId="5711" xr:uid="{00000000-0005-0000-0000-0000CE1C0000}"/>
    <cellStyle name="输出 5 2 6 2" xfId="5712" xr:uid="{00000000-0005-0000-0000-0000CF1C0000}"/>
    <cellStyle name="输出 5 2 7" xfId="5713" xr:uid="{00000000-0005-0000-0000-0000D01C0000}"/>
    <cellStyle name="输出 5 2 7 2" xfId="5714" xr:uid="{00000000-0005-0000-0000-0000D11C0000}"/>
    <cellStyle name="输出 5 2 8" xfId="5715" xr:uid="{00000000-0005-0000-0000-0000D21C0000}"/>
    <cellStyle name="输出 5 2 8 2" xfId="5716" xr:uid="{00000000-0005-0000-0000-0000D31C0000}"/>
    <cellStyle name="输出 5 2 9" xfId="5717" xr:uid="{00000000-0005-0000-0000-0000D41C0000}"/>
    <cellStyle name="输出 5 2 9 2" xfId="5718" xr:uid="{00000000-0005-0000-0000-0000D51C0000}"/>
    <cellStyle name="输出 5 3" xfId="5719" xr:uid="{00000000-0005-0000-0000-0000D61C0000}"/>
    <cellStyle name="输出 5 3 2" xfId="5720" xr:uid="{00000000-0005-0000-0000-0000D71C0000}"/>
    <cellStyle name="输出 5 4" xfId="5721" xr:uid="{00000000-0005-0000-0000-0000D81C0000}"/>
    <cellStyle name="输出 5 4 2" xfId="5722" xr:uid="{00000000-0005-0000-0000-0000D91C0000}"/>
    <cellStyle name="输出 5 5" xfId="5723" xr:uid="{00000000-0005-0000-0000-0000DA1C0000}"/>
    <cellStyle name="输出 5 5 2" xfId="5724" xr:uid="{00000000-0005-0000-0000-0000DB1C0000}"/>
    <cellStyle name="输出 5 6" xfId="5725" xr:uid="{00000000-0005-0000-0000-0000DC1C0000}"/>
    <cellStyle name="输出 5 6 2" xfId="5726" xr:uid="{00000000-0005-0000-0000-0000DD1C0000}"/>
    <cellStyle name="输出 5 7" xfId="5727" xr:uid="{00000000-0005-0000-0000-0000DE1C0000}"/>
    <cellStyle name="输出 5 7 2" xfId="5728" xr:uid="{00000000-0005-0000-0000-0000DF1C0000}"/>
    <cellStyle name="输出 5 8" xfId="5729" xr:uid="{00000000-0005-0000-0000-0000E01C0000}"/>
    <cellStyle name="输出 5 8 2" xfId="5730" xr:uid="{00000000-0005-0000-0000-0000E11C0000}"/>
    <cellStyle name="输出 5 9" xfId="5731" xr:uid="{00000000-0005-0000-0000-0000E21C0000}"/>
    <cellStyle name="输出 5 9 2" xfId="5732" xr:uid="{00000000-0005-0000-0000-0000E31C0000}"/>
    <cellStyle name="输出 6" xfId="5733" xr:uid="{00000000-0005-0000-0000-0000E41C0000}"/>
    <cellStyle name="输出 6 10" xfId="5734" xr:uid="{00000000-0005-0000-0000-0000E51C0000}"/>
    <cellStyle name="输出 6 10 2" xfId="5735" xr:uid="{00000000-0005-0000-0000-0000E61C0000}"/>
    <cellStyle name="输出 6 11" xfId="5736" xr:uid="{00000000-0005-0000-0000-0000E71C0000}"/>
    <cellStyle name="输出 6 11 2" xfId="5737" xr:uid="{00000000-0005-0000-0000-0000E81C0000}"/>
    <cellStyle name="输出 6 12" xfId="5738" xr:uid="{00000000-0005-0000-0000-0000E91C0000}"/>
    <cellStyle name="输出 6 12 2" xfId="5739" xr:uid="{00000000-0005-0000-0000-0000EA1C0000}"/>
    <cellStyle name="输出 6 13" xfId="5740" xr:uid="{00000000-0005-0000-0000-0000EB1C0000}"/>
    <cellStyle name="输出 6 2" xfId="5741" xr:uid="{00000000-0005-0000-0000-0000EC1C0000}"/>
    <cellStyle name="输出 6 2 10" xfId="5742" xr:uid="{00000000-0005-0000-0000-0000ED1C0000}"/>
    <cellStyle name="输出 6 2 10 2" xfId="5743" xr:uid="{00000000-0005-0000-0000-0000EE1C0000}"/>
    <cellStyle name="输出 6 2 11" xfId="5744" xr:uid="{00000000-0005-0000-0000-0000EF1C0000}"/>
    <cellStyle name="输出 6 2 11 2" xfId="5745" xr:uid="{00000000-0005-0000-0000-0000F01C0000}"/>
    <cellStyle name="输出 6 2 12" xfId="5746" xr:uid="{00000000-0005-0000-0000-0000F11C0000}"/>
    <cellStyle name="输出 6 2 2" xfId="5747" xr:uid="{00000000-0005-0000-0000-0000F21C0000}"/>
    <cellStyle name="输出 6 2 2 2" xfId="5748" xr:uid="{00000000-0005-0000-0000-0000F31C0000}"/>
    <cellStyle name="输出 6 2 3" xfId="5749" xr:uid="{00000000-0005-0000-0000-0000F41C0000}"/>
    <cellStyle name="输出 6 2 3 2" xfId="5750" xr:uid="{00000000-0005-0000-0000-0000F51C0000}"/>
    <cellStyle name="输出 6 2 4" xfId="5751" xr:uid="{00000000-0005-0000-0000-0000F61C0000}"/>
    <cellStyle name="输出 6 2 4 2" xfId="5752" xr:uid="{00000000-0005-0000-0000-0000F71C0000}"/>
    <cellStyle name="输出 6 2 5" xfId="5753" xr:uid="{00000000-0005-0000-0000-0000F81C0000}"/>
    <cellStyle name="输出 6 2 5 2" xfId="5754" xr:uid="{00000000-0005-0000-0000-0000F91C0000}"/>
    <cellStyle name="输出 6 2 6" xfId="5755" xr:uid="{00000000-0005-0000-0000-0000FA1C0000}"/>
    <cellStyle name="输出 6 2 6 2" xfId="5756" xr:uid="{00000000-0005-0000-0000-0000FB1C0000}"/>
    <cellStyle name="输出 6 2 7" xfId="5757" xr:uid="{00000000-0005-0000-0000-0000FC1C0000}"/>
    <cellStyle name="输出 6 2 7 2" xfId="5758" xr:uid="{00000000-0005-0000-0000-0000FD1C0000}"/>
    <cellStyle name="输出 6 2 8" xfId="5759" xr:uid="{00000000-0005-0000-0000-0000FE1C0000}"/>
    <cellStyle name="输出 6 2 8 2" xfId="5760" xr:uid="{00000000-0005-0000-0000-0000FF1C0000}"/>
    <cellStyle name="输出 6 2 9" xfId="5761" xr:uid="{00000000-0005-0000-0000-0000001D0000}"/>
    <cellStyle name="输出 6 2 9 2" xfId="5762" xr:uid="{00000000-0005-0000-0000-0000011D0000}"/>
    <cellStyle name="输出 6 3" xfId="5763" xr:uid="{00000000-0005-0000-0000-0000021D0000}"/>
    <cellStyle name="输出 6 3 2" xfId="5764" xr:uid="{00000000-0005-0000-0000-0000031D0000}"/>
    <cellStyle name="输出 6 4" xfId="5765" xr:uid="{00000000-0005-0000-0000-0000041D0000}"/>
    <cellStyle name="输出 6 4 2" xfId="5766" xr:uid="{00000000-0005-0000-0000-0000051D0000}"/>
    <cellStyle name="输出 6 5" xfId="5767" xr:uid="{00000000-0005-0000-0000-0000061D0000}"/>
    <cellStyle name="输出 6 5 2" xfId="5768" xr:uid="{00000000-0005-0000-0000-0000071D0000}"/>
    <cellStyle name="输出 6 6" xfId="5769" xr:uid="{00000000-0005-0000-0000-0000081D0000}"/>
    <cellStyle name="输出 6 6 2" xfId="5770" xr:uid="{00000000-0005-0000-0000-0000091D0000}"/>
    <cellStyle name="输出 6 7" xfId="5771" xr:uid="{00000000-0005-0000-0000-00000A1D0000}"/>
    <cellStyle name="输出 6 7 2" xfId="5772" xr:uid="{00000000-0005-0000-0000-00000B1D0000}"/>
    <cellStyle name="输出 6 8" xfId="5773" xr:uid="{00000000-0005-0000-0000-00000C1D0000}"/>
    <cellStyle name="输出 6 8 2" xfId="5774" xr:uid="{00000000-0005-0000-0000-00000D1D0000}"/>
    <cellStyle name="输出 6 9" xfId="5775" xr:uid="{00000000-0005-0000-0000-00000E1D0000}"/>
    <cellStyle name="输出 6 9 2" xfId="5776" xr:uid="{00000000-0005-0000-0000-00000F1D0000}"/>
    <cellStyle name="输出 7" xfId="5777" xr:uid="{00000000-0005-0000-0000-0000101D0000}"/>
    <cellStyle name="输出 7 10" xfId="5778" xr:uid="{00000000-0005-0000-0000-0000111D0000}"/>
    <cellStyle name="输出 7 10 2" xfId="5779" xr:uid="{00000000-0005-0000-0000-0000121D0000}"/>
    <cellStyle name="输出 7 11" xfId="5780" xr:uid="{00000000-0005-0000-0000-0000131D0000}"/>
    <cellStyle name="输出 7 11 2" xfId="5781" xr:uid="{00000000-0005-0000-0000-0000141D0000}"/>
    <cellStyle name="输出 7 12" xfId="5782" xr:uid="{00000000-0005-0000-0000-0000151D0000}"/>
    <cellStyle name="输出 7 12 2" xfId="5783" xr:uid="{00000000-0005-0000-0000-0000161D0000}"/>
    <cellStyle name="输出 7 13" xfId="5784" xr:uid="{00000000-0005-0000-0000-0000171D0000}"/>
    <cellStyle name="输出 7 2" xfId="5785" xr:uid="{00000000-0005-0000-0000-0000181D0000}"/>
    <cellStyle name="输出 7 2 10" xfId="5786" xr:uid="{00000000-0005-0000-0000-0000191D0000}"/>
    <cellStyle name="输出 7 2 10 2" xfId="5787" xr:uid="{00000000-0005-0000-0000-00001A1D0000}"/>
    <cellStyle name="输出 7 2 11" xfId="5788" xr:uid="{00000000-0005-0000-0000-00001B1D0000}"/>
    <cellStyle name="输出 7 2 11 2" xfId="5789" xr:uid="{00000000-0005-0000-0000-00001C1D0000}"/>
    <cellStyle name="输出 7 2 12" xfId="5790" xr:uid="{00000000-0005-0000-0000-00001D1D0000}"/>
    <cellStyle name="输出 7 2 2" xfId="5791" xr:uid="{00000000-0005-0000-0000-00001E1D0000}"/>
    <cellStyle name="输出 7 2 2 2" xfId="5792" xr:uid="{00000000-0005-0000-0000-00001F1D0000}"/>
    <cellStyle name="输出 7 2 3" xfId="5793" xr:uid="{00000000-0005-0000-0000-0000201D0000}"/>
    <cellStyle name="输出 7 2 3 2" xfId="5794" xr:uid="{00000000-0005-0000-0000-0000211D0000}"/>
    <cellStyle name="输出 7 2 4" xfId="5795" xr:uid="{00000000-0005-0000-0000-0000221D0000}"/>
    <cellStyle name="输出 7 2 4 2" xfId="5796" xr:uid="{00000000-0005-0000-0000-0000231D0000}"/>
    <cellStyle name="输出 7 2 5" xfId="5797" xr:uid="{00000000-0005-0000-0000-0000241D0000}"/>
    <cellStyle name="输出 7 2 5 2" xfId="5798" xr:uid="{00000000-0005-0000-0000-0000251D0000}"/>
    <cellStyle name="输出 7 2 6" xfId="5799" xr:uid="{00000000-0005-0000-0000-0000261D0000}"/>
    <cellStyle name="输出 7 2 6 2" xfId="5800" xr:uid="{00000000-0005-0000-0000-0000271D0000}"/>
    <cellStyle name="输出 7 2 7" xfId="5801" xr:uid="{00000000-0005-0000-0000-0000281D0000}"/>
    <cellStyle name="输出 7 2 7 2" xfId="5802" xr:uid="{00000000-0005-0000-0000-0000291D0000}"/>
    <cellStyle name="输出 7 2 8" xfId="5803" xr:uid="{00000000-0005-0000-0000-00002A1D0000}"/>
    <cellStyle name="输出 7 2 8 2" xfId="5804" xr:uid="{00000000-0005-0000-0000-00002B1D0000}"/>
    <cellStyle name="输出 7 2 9" xfId="5805" xr:uid="{00000000-0005-0000-0000-00002C1D0000}"/>
    <cellStyle name="输出 7 2 9 2" xfId="5806" xr:uid="{00000000-0005-0000-0000-00002D1D0000}"/>
    <cellStyle name="输出 7 3" xfId="5807" xr:uid="{00000000-0005-0000-0000-00002E1D0000}"/>
    <cellStyle name="输出 7 3 2" xfId="5808" xr:uid="{00000000-0005-0000-0000-00002F1D0000}"/>
    <cellStyle name="输出 7 4" xfId="5809" xr:uid="{00000000-0005-0000-0000-0000301D0000}"/>
    <cellStyle name="输出 7 4 2" xfId="5810" xr:uid="{00000000-0005-0000-0000-0000311D0000}"/>
    <cellStyle name="输出 7 5" xfId="5811" xr:uid="{00000000-0005-0000-0000-0000321D0000}"/>
    <cellStyle name="输出 7 5 2" xfId="5812" xr:uid="{00000000-0005-0000-0000-0000331D0000}"/>
    <cellStyle name="输出 7 6" xfId="5813" xr:uid="{00000000-0005-0000-0000-0000341D0000}"/>
    <cellStyle name="输出 7 6 2" xfId="5814" xr:uid="{00000000-0005-0000-0000-0000351D0000}"/>
    <cellStyle name="输出 7 7" xfId="5815" xr:uid="{00000000-0005-0000-0000-0000361D0000}"/>
    <cellStyle name="输出 7 7 2" xfId="5816" xr:uid="{00000000-0005-0000-0000-0000371D0000}"/>
    <cellStyle name="输出 7 8" xfId="5817" xr:uid="{00000000-0005-0000-0000-0000381D0000}"/>
    <cellStyle name="输出 7 8 2" xfId="5818" xr:uid="{00000000-0005-0000-0000-0000391D0000}"/>
    <cellStyle name="输出 7 9" xfId="5819" xr:uid="{00000000-0005-0000-0000-00003A1D0000}"/>
    <cellStyle name="输出 7 9 2" xfId="5820" xr:uid="{00000000-0005-0000-0000-00003B1D0000}"/>
    <cellStyle name="输出 8" xfId="5821" xr:uid="{00000000-0005-0000-0000-00003C1D0000}"/>
    <cellStyle name="输出 8 10" xfId="5822" xr:uid="{00000000-0005-0000-0000-00003D1D0000}"/>
    <cellStyle name="输出 8 10 2" xfId="5823" xr:uid="{00000000-0005-0000-0000-00003E1D0000}"/>
    <cellStyle name="输出 8 11" xfId="5824" xr:uid="{00000000-0005-0000-0000-00003F1D0000}"/>
    <cellStyle name="输出 8 11 2" xfId="5825" xr:uid="{00000000-0005-0000-0000-0000401D0000}"/>
    <cellStyle name="输出 8 12" xfId="5826" xr:uid="{00000000-0005-0000-0000-0000411D0000}"/>
    <cellStyle name="输出 8 12 2" xfId="5827" xr:uid="{00000000-0005-0000-0000-0000421D0000}"/>
    <cellStyle name="输出 8 13" xfId="5828" xr:uid="{00000000-0005-0000-0000-0000431D0000}"/>
    <cellStyle name="输出 8 2" xfId="5829" xr:uid="{00000000-0005-0000-0000-0000441D0000}"/>
    <cellStyle name="输出 8 2 10" xfId="5830" xr:uid="{00000000-0005-0000-0000-0000451D0000}"/>
    <cellStyle name="输出 8 2 10 2" xfId="5831" xr:uid="{00000000-0005-0000-0000-0000461D0000}"/>
    <cellStyle name="输出 8 2 11" xfId="5832" xr:uid="{00000000-0005-0000-0000-0000471D0000}"/>
    <cellStyle name="输出 8 2 11 2" xfId="5833" xr:uid="{00000000-0005-0000-0000-0000481D0000}"/>
    <cellStyle name="输出 8 2 12" xfId="5834" xr:uid="{00000000-0005-0000-0000-0000491D0000}"/>
    <cellStyle name="输出 8 2 2" xfId="5835" xr:uid="{00000000-0005-0000-0000-00004A1D0000}"/>
    <cellStyle name="输出 8 2 2 2" xfId="5836" xr:uid="{00000000-0005-0000-0000-00004B1D0000}"/>
    <cellStyle name="输出 8 2 3" xfId="5837" xr:uid="{00000000-0005-0000-0000-00004C1D0000}"/>
    <cellStyle name="输出 8 2 3 2" xfId="5838" xr:uid="{00000000-0005-0000-0000-00004D1D0000}"/>
    <cellStyle name="输出 8 2 4" xfId="5839" xr:uid="{00000000-0005-0000-0000-00004E1D0000}"/>
    <cellStyle name="输出 8 2 4 2" xfId="5840" xr:uid="{00000000-0005-0000-0000-00004F1D0000}"/>
    <cellStyle name="输出 8 2 5" xfId="5841" xr:uid="{00000000-0005-0000-0000-0000501D0000}"/>
    <cellStyle name="输出 8 2 5 2" xfId="5842" xr:uid="{00000000-0005-0000-0000-0000511D0000}"/>
    <cellStyle name="输出 8 2 6" xfId="5843" xr:uid="{00000000-0005-0000-0000-0000521D0000}"/>
    <cellStyle name="输出 8 2 6 2" xfId="5844" xr:uid="{00000000-0005-0000-0000-0000531D0000}"/>
    <cellStyle name="输出 8 2 7" xfId="5845" xr:uid="{00000000-0005-0000-0000-0000541D0000}"/>
    <cellStyle name="输出 8 2 7 2" xfId="5846" xr:uid="{00000000-0005-0000-0000-0000551D0000}"/>
    <cellStyle name="输出 8 2 8" xfId="5847" xr:uid="{00000000-0005-0000-0000-0000561D0000}"/>
    <cellStyle name="输出 8 2 8 2" xfId="5848" xr:uid="{00000000-0005-0000-0000-0000571D0000}"/>
    <cellStyle name="输出 8 2 9" xfId="5849" xr:uid="{00000000-0005-0000-0000-0000581D0000}"/>
    <cellStyle name="输出 8 2 9 2" xfId="5850" xr:uid="{00000000-0005-0000-0000-0000591D0000}"/>
    <cellStyle name="输出 8 3" xfId="5851" xr:uid="{00000000-0005-0000-0000-00005A1D0000}"/>
    <cellStyle name="输出 8 3 2" xfId="5852" xr:uid="{00000000-0005-0000-0000-00005B1D0000}"/>
    <cellStyle name="输出 8 4" xfId="5853" xr:uid="{00000000-0005-0000-0000-00005C1D0000}"/>
    <cellStyle name="输出 8 4 2" xfId="5854" xr:uid="{00000000-0005-0000-0000-00005D1D0000}"/>
    <cellStyle name="输出 8 5" xfId="5855" xr:uid="{00000000-0005-0000-0000-00005E1D0000}"/>
    <cellStyle name="输出 8 5 2" xfId="5856" xr:uid="{00000000-0005-0000-0000-00005F1D0000}"/>
    <cellStyle name="输出 8 6" xfId="5857" xr:uid="{00000000-0005-0000-0000-0000601D0000}"/>
    <cellStyle name="输出 8 6 2" xfId="5858" xr:uid="{00000000-0005-0000-0000-0000611D0000}"/>
    <cellStyle name="输出 8 7" xfId="5859" xr:uid="{00000000-0005-0000-0000-0000621D0000}"/>
    <cellStyle name="输出 8 7 2" xfId="5860" xr:uid="{00000000-0005-0000-0000-0000631D0000}"/>
    <cellStyle name="输出 8 8" xfId="5861" xr:uid="{00000000-0005-0000-0000-0000641D0000}"/>
    <cellStyle name="输出 8 8 2" xfId="5862" xr:uid="{00000000-0005-0000-0000-0000651D0000}"/>
    <cellStyle name="输出 8 9" xfId="5863" xr:uid="{00000000-0005-0000-0000-0000661D0000}"/>
    <cellStyle name="输出 8 9 2" xfId="5864" xr:uid="{00000000-0005-0000-0000-0000671D0000}"/>
    <cellStyle name="输出 9" xfId="5865" xr:uid="{00000000-0005-0000-0000-0000681D0000}"/>
    <cellStyle name="输出 9 2" xfId="5866" xr:uid="{00000000-0005-0000-0000-0000691D0000}"/>
    <cellStyle name="适中" xfId="5867" xr:uid="{00000000-0005-0000-0000-00006A1D0000}"/>
    <cellStyle name="适中 2" xfId="5868" xr:uid="{00000000-0005-0000-0000-00006B1D0000}"/>
    <cellStyle name="适中 2 2" xfId="5869" xr:uid="{00000000-0005-0000-0000-00006C1D0000}"/>
    <cellStyle name="适中 2 3" xfId="5870" xr:uid="{00000000-0005-0000-0000-00006D1D0000}"/>
    <cellStyle name="适中 2 4" xfId="5871" xr:uid="{00000000-0005-0000-0000-00006E1D0000}"/>
    <cellStyle name="适中 2 5" xfId="5872" xr:uid="{00000000-0005-0000-0000-00006F1D0000}"/>
    <cellStyle name="适中 2 6" xfId="5873" xr:uid="{00000000-0005-0000-0000-0000701D0000}"/>
    <cellStyle name="适中 2 7" xfId="5874" xr:uid="{00000000-0005-0000-0000-0000711D0000}"/>
    <cellStyle name="适中 2 8" xfId="5875" xr:uid="{00000000-0005-0000-0000-0000721D0000}"/>
    <cellStyle name="适中 2 9" xfId="5876" xr:uid="{00000000-0005-0000-0000-0000731D0000}"/>
    <cellStyle name="适中 3" xfId="5877" xr:uid="{00000000-0005-0000-0000-0000741D0000}"/>
    <cellStyle name="适中 4" xfId="5878" xr:uid="{00000000-0005-0000-0000-0000751D0000}"/>
    <cellStyle name="适中 5" xfId="5879" xr:uid="{00000000-0005-0000-0000-0000761D0000}"/>
    <cellStyle name="适中 6" xfId="5880" xr:uid="{00000000-0005-0000-0000-0000771D0000}"/>
    <cellStyle name="适中 7" xfId="5881" xr:uid="{00000000-0005-0000-0000-0000781D0000}"/>
    <cellStyle name="适中 8" xfId="5882" xr:uid="{00000000-0005-0000-0000-0000791D0000}"/>
    <cellStyle name="链接单元格" xfId="5885" xr:uid="{00000000-0005-0000-0000-00007A1D0000}"/>
    <cellStyle name="链接单元格 2" xfId="5886" xr:uid="{00000000-0005-0000-0000-00007B1D0000}"/>
    <cellStyle name="链接单元格 2 2" xfId="5887" xr:uid="{00000000-0005-0000-0000-00007C1D0000}"/>
    <cellStyle name="链接单元格 2 3" xfId="5888" xr:uid="{00000000-0005-0000-0000-00007D1D0000}"/>
    <cellStyle name="链接单元格 2 4" xfId="5889" xr:uid="{00000000-0005-0000-0000-00007E1D0000}"/>
    <cellStyle name="链接单元格 2 5" xfId="5890" xr:uid="{00000000-0005-0000-0000-00007F1D0000}"/>
    <cellStyle name="链接单元格 2 6" xfId="5891" xr:uid="{00000000-0005-0000-0000-0000801D0000}"/>
    <cellStyle name="链接单元格 2 7" xfId="5892" xr:uid="{00000000-0005-0000-0000-0000811D0000}"/>
    <cellStyle name="链接单元格 2 8" xfId="5893" xr:uid="{00000000-0005-0000-0000-0000821D0000}"/>
    <cellStyle name="链接单元格 2 9" xfId="5894" xr:uid="{00000000-0005-0000-0000-0000831D0000}"/>
    <cellStyle name="链接单元格 3" xfId="5895" xr:uid="{00000000-0005-0000-0000-0000841D0000}"/>
    <cellStyle name="链接单元格 4" xfId="5896" xr:uid="{00000000-0005-0000-0000-0000851D0000}"/>
    <cellStyle name="链接单元格 5" xfId="5897" xr:uid="{00000000-0005-0000-0000-0000861D0000}"/>
    <cellStyle name="链接单元格 6" xfId="5898" xr:uid="{00000000-0005-0000-0000-0000871D0000}"/>
    <cellStyle name="链接单元格 7" xfId="5899" xr:uid="{00000000-0005-0000-0000-0000881D0000}"/>
    <cellStyle name="链接单元格 8" xfId="5900" xr:uid="{00000000-0005-0000-0000-0000891D0000}"/>
  </cellStyles>
  <dxfs count="114">
    <dxf>
      <fill>
        <patternFill>
          <bgColor rgb="FFFFFF99"/>
        </patternFill>
      </fill>
    </dxf>
    <dxf>
      <fill>
        <patternFill>
          <bgColor rgb="FFFFC000"/>
        </patternFill>
      </fill>
    </dxf>
    <dxf>
      <fill>
        <patternFill>
          <bgColor theme="3" tint="0.59996337778862885"/>
        </patternFill>
      </fill>
    </dxf>
    <dxf>
      <fill>
        <patternFill>
          <bgColor theme="0" tint="-0.24994659260841701"/>
        </patternFill>
      </fill>
    </dxf>
    <dxf>
      <fill>
        <patternFill>
          <bgColor rgb="FF92D050"/>
        </patternFill>
      </fill>
    </dxf>
    <dxf>
      <fill>
        <patternFill>
          <bgColor rgb="FFFF7C8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ill>
        <patternFill>
          <bgColor rgb="FFFFFF99"/>
        </patternFill>
      </fill>
    </dxf>
    <dxf>
      <fill>
        <patternFill>
          <bgColor rgb="FFFFC000"/>
        </patternFill>
      </fill>
    </dxf>
    <dxf>
      <fill>
        <patternFill>
          <bgColor theme="3" tint="0.59996337778862885"/>
        </patternFill>
      </fill>
    </dxf>
    <dxf>
      <fill>
        <patternFill>
          <bgColor theme="0" tint="-0.24994659260841701"/>
        </patternFill>
      </fill>
    </dxf>
    <dxf>
      <fill>
        <patternFill>
          <bgColor rgb="FF92D050"/>
        </patternFill>
      </fill>
    </dxf>
    <dxf>
      <fill>
        <patternFill>
          <bgColor rgb="FFFF7C80"/>
        </patternFill>
      </fill>
    </dxf>
    <dxf>
      <fill>
        <patternFill>
          <bgColor theme="2" tint="-9.9948118533890809E-2"/>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b val="0"/>
        <i val="0"/>
        <strike val="0"/>
        <condense val="0"/>
        <extend val="0"/>
        <outline val="0"/>
        <shadow val="0"/>
        <u val="none"/>
        <vertAlign val="baseline"/>
        <sz val="10"/>
        <color theme="1"/>
        <name val="Calibri"/>
        <family val="2"/>
        <scheme val="minor"/>
      </font>
      <fill>
        <patternFill patternType="none">
          <fgColor indexed="64"/>
          <bgColor auto="1"/>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ck">
          <color indexed="64"/>
        </left>
        <right/>
        <top/>
        <bottom/>
      </border>
      <protection locked="1" hidden="1"/>
    </dxf>
    <dxf>
      <font>
        <b val="0"/>
        <i val="0"/>
        <strike val="0"/>
        <condense val="0"/>
        <extend val="0"/>
        <outline val="0"/>
        <shadow val="0"/>
        <u val="none"/>
        <vertAlign val="baseline"/>
        <sz val="10"/>
        <color theme="1"/>
        <name val="Calibri"/>
        <family val="2"/>
        <scheme val="minor"/>
      </font>
      <numFmt numFmtId="166" formatCode="dd\ mmm\ yy"/>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ck">
          <color indexed="64"/>
        </left>
        <right/>
        <top/>
        <bottom/>
      </border>
      <protection locked="1" hidden="1"/>
    </dxf>
    <dxf>
      <font>
        <b val="0"/>
        <i val="0"/>
        <strike val="0"/>
        <condense val="0"/>
        <extend val="0"/>
        <outline val="0"/>
        <shadow val="0"/>
        <u val="none"/>
        <vertAlign val="baseline"/>
        <sz val="10"/>
        <color theme="1"/>
        <name val="Calibri"/>
        <family val="2"/>
        <scheme val="minor"/>
      </font>
      <numFmt numFmtId="166" formatCode="dd\ mmm\ yy"/>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ck">
          <color indexed="64"/>
        </left>
        <right/>
        <top/>
        <bottom/>
      </border>
      <protection locked="1" hidden="1"/>
    </dxf>
    <dxf>
      <font>
        <b val="0"/>
        <i val="0"/>
        <strike val="0"/>
        <condense val="0"/>
        <extend val="0"/>
        <outline val="0"/>
        <shadow val="0"/>
        <u val="none"/>
        <vertAlign val="baseline"/>
        <sz val="10"/>
        <color theme="1"/>
        <name val="Calibri"/>
        <family val="2"/>
        <scheme val="minor"/>
      </font>
      <numFmt numFmtId="166" formatCode="dd\ mmm\ yy"/>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style="thick">
          <color indexed="64"/>
        </left>
        <right/>
        <top/>
        <bottom/>
      </border>
      <protection locked="1" hidden="1"/>
    </dxf>
    <dxf>
      <font>
        <b val="0"/>
        <i val="0"/>
        <strike val="0"/>
        <condense val="0"/>
        <extend val="0"/>
        <outline val="0"/>
        <shadow val="0"/>
        <u val="none"/>
        <vertAlign val="baseline"/>
        <sz val="10"/>
        <color theme="1"/>
        <name val="Calibri"/>
        <family val="2"/>
        <scheme val="minor"/>
      </font>
      <numFmt numFmtId="166" formatCode="dd\ mmm\ yy"/>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4" tint="0.79998168889431442"/>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rgb="FF0070C0"/>
        <name val="Calibri"/>
        <family val="2"/>
        <scheme val="minor"/>
      </font>
      <numFmt numFmtId="0" formatCode="General"/>
      <fill>
        <patternFill patternType="solid">
          <fgColor indexed="64"/>
          <bgColor theme="4" tint="0.79998168889431442"/>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solid">
          <fgColor indexed="64"/>
          <bgColor theme="4" tint="0.79998168889431442"/>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4" tint="0.79998168889431442"/>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4" tint="0.79998168889431442"/>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solid">
          <fgColor indexed="64"/>
          <bgColor theme="4" tint="0.79998168889431442"/>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97" formatCode="dd/mm/yy"/>
      <fill>
        <patternFill patternType="solid">
          <fgColor indexed="64"/>
          <bgColor theme="4" tint="0.79998168889431442"/>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7" formatCode="##"/>
      <fill>
        <patternFill patternType="solid">
          <fgColor indexed="64"/>
          <bgColor theme="4" tint="0.79998168889431442"/>
        </patternFill>
      </fill>
      <alignment horizontal="center" vertical="center" textRotation="0" wrapText="0" indent="0" justifyLastLine="0" shrinkToFit="0" readingOrder="0"/>
      <border diagonalUp="0" diagonalDown="0">
        <left style="double">
          <color indexed="64"/>
        </left>
      </border>
      <protection locked="1" hidden="1"/>
    </dxf>
    <dxf>
      <font>
        <b val="0"/>
        <i val="0"/>
        <strike val="0"/>
        <condense val="0"/>
        <extend val="0"/>
        <outline val="0"/>
        <shadow val="0"/>
        <u val="none"/>
        <vertAlign val="baseline"/>
        <sz val="10"/>
        <color theme="1"/>
        <name val="Calibri"/>
        <family val="2"/>
        <scheme val="minor"/>
      </font>
      <numFmt numFmtId="168" formatCode="#"/>
      <fill>
        <patternFill patternType="none">
          <fgColor indexed="64"/>
          <bgColor auto="1"/>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8" formatCode="#"/>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80" formatCode="[$-409]d\-mmm\-yy;@"/>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66" formatCode="dd\ mmm\ yy"/>
      <fill>
        <patternFill patternType="none">
          <fgColor indexed="64"/>
          <bgColor indexed="65"/>
        </patternFill>
      </fill>
      <alignment horizontal="left" vertical="center" textRotation="0" wrapText="0" indent="0" justifyLastLine="0" shrinkToFit="0" readingOrder="0"/>
      <border diagonalUp="0" diagonalDown="0" outline="0">
        <left style="thin">
          <color theme="0" tint="-0.24994659260841701"/>
        </left>
        <right style="thin">
          <color theme="0" tint="-0.24994659260841701"/>
        </right>
        <top style="hair">
          <color theme="1" tint="0.499984740745262"/>
        </top>
        <bottom style="hair">
          <color theme="1" tint="0.499984740745262"/>
        </bottom>
      </border>
      <protection locked="1" hidden="1"/>
    </dxf>
    <dxf>
      <font>
        <b val="0"/>
        <i val="0"/>
        <strike val="0"/>
        <condense val="0"/>
        <extend val="0"/>
        <outline val="0"/>
        <shadow val="0"/>
        <u val="none"/>
        <vertAlign val="baseline"/>
        <sz val="10"/>
        <color theme="1"/>
        <name val="Calibri"/>
        <family val="2"/>
        <scheme val="minor"/>
      </font>
      <numFmt numFmtId="1" formatCode="0"/>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2" formatCode="0.00"/>
      <fill>
        <patternFill patternType="none">
          <fgColor indexed="64"/>
          <bgColor indexed="65"/>
        </patternFill>
      </fill>
      <alignment horizontal="center" vertical="center" textRotation="0" wrapText="0" indent="0" justifyLastLine="0" shrinkToFit="0" readingOrder="0"/>
      <border diagonalUp="0" diagonalDown="0">
        <left style="thin">
          <color theme="0" tint="-0.24994659260841701"/>
        </left>
        <right/>
        <top/>
        <bottom/>
        <vertical/>
        <horizontal/>
      </border>
      <protection locked="0" hidden="0"/>
    </dxf>
    <dxf>
      <font>
        <b val="0"/>
        <i val="0"/>
        <strike val="0"/>
        <condense val="0"/>
        <extend val="0"/>
        <outline val="0"/>
        <shadow val="0"/>
        <u val="none"/>
        <vertAlign val="baseline"/>
        <sz val="10"/>
        <color theme="1"/>
        <name val="Calibri"/>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1" formatCode="0"/>
      <fill>
        <patternFill patternType="none">
          <fgColor indexed="64"/>
          <bgColor indexed="65"/>
        </patternFill>
      </fill>
      <alignment horizontal="center" vertical="center" textRotation="0" wrapText="0" indent="0" justifyLastLine="0" shrinkToFit="0" readingOrder="0"/>
      <border diagonalUp="0" diagonalDown="0">
        <left style="thin">
          <color theme="0" tint="-0.24994659260841701"/>
        </left>
        <right/>
        <top/>
        <bottom/>
        <vertical/>
        <horizontal/>
      </border>
      <protection locked="0" hidden="0"/>
    </dxf>
    <dxf>
      <font>
        <b val="0"/>
        <i val="0"/>
        <strike val="0"/>
        <condense val="0"/>
        <extend val="0"/>
        <outline val="0"/>
        <shadow val="0"/>
        <u val="none"/>
        <vertAlign val="baseline"/>
        <sz val="10"/>
        <color theme="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4659260841701"/>
        </left>
        <right/>
        <top/>
        <bottom/>
      </border>
      <protection locked="0" hidden="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auto="1"/>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theme="1"/>
        <name val="Calibri"/>
        <family val="2"/>
        <scheme val="minor"/>
      </font>
      <fill>
        <patternFill patternType="none">
          <fgColor indexed="64"/>
          <bgColor auto="1"/>
        </patternFill>
      </fill>
      <alignment horizontal="center" vertical="center" textRotation="0" wrapText="0" indent="0" justifyLastLine="0" shrinkToFit="0" readingOrder="0"/>
      <protection locked="1" hidden="1"/>
    </dxf>
    <dxf>
      <font>
        <b val="0"/>
        <i val="0"/>
        <strike val="0"/>
        <condense val="0"/>
        <extend val="0"/>
        <outline val="0"/>
        <shadow val="0"/>
        <u val="none"/>
        <vertAlign val="baseline"/>
        <sz val="10"/>
        <color auto="1"/>
        <name val="Calibri"/>
        <family val="2"/>
        <scheme val="minor"/>
      </font>
      <fill>
        <patternFill patternType="solid">
          <fgColor indexed="64"/>
          <bgColor rgb="FF0070C0"/>
        </patternFill>
      </fill>
      <alignment horizontal="center" vertical="center" textRotation="0" wrapText="0" indent="0" justifyLastLine="0" shrinkToFit="0" readingOrder="0"/>
      <protection locked="1" hidden="1"/>
    </dxf>
    <dxf>
      <fill>
        <patternFill patternType="none">
          <bgColor auto="1"/>
        </patternFill>
      </fill>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1" defaultTableStyle="TableStyleMedium2" defaultPivotStyle="PivotStyleLight16">
    <tableStyle name="Table Style 1" pivot="0" count="1" xr9:uid="{00000000-0011-0000-FFFF-FFFF00000000}">
      <tableStyleElement type="wholeTable" dxfId="113"/>
    </tableStyle>
  </tableStyles>
  <colors>
    <mruColors>
      <color rgb="FFFF7C80"/>
      <color rgb="FFFFFF99"/>
      <color rgb="FFFFFFCC"/>
      <color rgb="FFDEFEF6"/>
      <color rgb="FF99CCFF"/>
      <color rgb="FF99FF99"/>
      <color rgb="FF006600"/>
      <color rgb="FFCCFFCC"/>
      <color rgb="FFFF8181"/>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1"/>
          <c:tx>
            <c:v>Q.ty of SD Reviewed</c:v>
          </c:tx>
          <c:spPr>
            <a:noFill/>
            <a:ln>
              <a:noFill/>
            </a:ln>
            <a:effectLst/>
          </c:spPr>
          <c:invertIfNegative val="0"/>
          <c:dLbls>
            <c:dLbl>
              <c:idx val="24"/>
              <c:spPr>
                <a:solidFill>
                  <a:schemeClr val="bg1"/>
                </a:solidFill>
                <a:ln>
                  <a:solidFill>
                    <a:srgbClr val="C00000"/>
                  </a:solid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6="http://schemas.microsoft.com/office/drawing/2014/chart" uri="{C3380CC4-5D6E-409C-BE32-E72D297353CC}">
                  <c16:uniqueId val="{00000000-0B3A-4187-92D3-1B5F65EB31B9}"/>
                </c:ext>
              </c:extLst>
            </c:dLbl>
            <c:spPr>
              <a:solidFill>
                <a:schemeClr val="accent2">
                  <a:lumMod val="20000"/>
                  <a:lumOff val="80000"/>
                </a:schemeClr>
              </a:solidFill>
              <a:ln>
                <a:solidFill>
                  <a:srgbClr val="C00000"/>
                </a:solid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Data!$G$29:$AE$29</c:f>
              <c:strCache>
                <c:ptCount val="25"/>
                <c:pt idx="0">
                  <c:v>W -24</c:v>
                </c:pt>
                <c:pt idx="1">
                  <c:v>W -23</c:v>
                </c:pt>
                <c:pt idx="2">
                  <c:v>W -22</c:v>
                </c:pt>
                <c:pt idx="3">
                  <c:v>W -21</c:v>
                </c:pt>
                <c:pt idx="4">
                  <c:v>W -20</c:v>
                </c:pt>
                <c:pt idx="5">
                  <c:v>W -19</c:v>
                </c:pt>
                <c:pt idx="6">
                  <c:v>W -18</c:v>
                </c:pt>
                <c:pt idx="7">
                  <c:v>W -17</c:v>
                </c:pt>
                <c:pt idx="8">
                  <c:v>W -16</c:v>
                </c:pt>
                <c:pt idx="9">
                  <c:v>W -15</c:v>
                </c:pt>
                <c:pt idx="10">
                  <c:v>W -14</c:v>
                </c:pt>
                <c:pt idx="11">
                  <c:v>W -13</c:v>
                </c:pt>
                <c:pt idx="12">
                  <c:v>W -12</c:v>
                </c:pt>
                <c:pt idx="13">
                  <c:v>W -11</c:v>
                </c:pt>
                <c:pt idx="14">
                  <c:v>W -10</c:v>
                </c:pt>
                <c:pt idx="15">
                  <c:v>W -9</c:v>
                </c:pt>
                <c:pt idx="16">
                  <c:v>W -8</c:v>
                </c:pt>
                <c:pt idx="17">
                  <c:v>W -7</c:v>
                </c:pt>
                <c:pt idx="18">
                  <c:v>W -6</c:v>
                </c:pt>
                <c:pt idx="19">
                  <c:v>W -5</c:v>
                </c:pt>
                <c:pt idx="20">
                  <c:v>W -4</c:v>
                </c:pt>
                <c:pt idx="21">
                  <c:v>W -3</c:v>
                </c:pt>
                <c:pt idx="22">
                  <c:v>W -2</c:v>
                </c:pt>
                <c:pt idx="23">
                  <c:v>W -1</c:v>
                </c:pt>
                <c:pt idx="24">
                  <c:v>THIS WEEK</c:v>
                </c:pt>
              </c:strCache>
            </c:strRef>
          </c:cat>
          <c:val>
            <c:numRef>
              <c:f>Data!$G$32:$AE$32</c:f>
              <c:numCache>
                <c:formatCode>#</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numCache>
            </c:numRef>
          </c:val>
          <c:extLst>
            <c:ext xmlns:c16="http://schemas.microsoft.com/office/drawing/2014/chart" uri="{C3380CC4-5D6E-409C-BE32-E72D297353CC}">
              <c16:uniqueId val="{00000001-D2CF-4412-9C88-1A3BA6DE7D25}"/>
            </c:ext>
          </c:extLst>
        </c:ser>
        <c:dLbls>
          <c:showLegendKey val="0"/>
          <c:showVal val="0"/>
          <c:showCatName val="0"/>
          <c:showSerName val="0"/>
          <c:showPercent val="0"/>
          <c:showBubbleSize val="0"/>
        </c:dLbls>
        <c:gapWidth val="219"/>
        <c:axId val="729622464"/>
        <c:axId val="729618656"/>
      </c:barChart>
      <c:lineChart>
        <c:grouping val="standard"/>
        <c:varyColors val="0"/>
        <c:ser>
          <c:idx val="0"/>
          <c:order val="0"/>
          <c:tx>
            <c:v>Review Time (Days)</c:v>
          </c:tx>
          <c:spPr>
            <a:ln w="28575" cap="rnd">
              <a:solidFill>
                <a:schemeClr val="accent1"/>
              </a:solidFill>
              <a:round/>
            </a:ln>
            <a:effectLst/>
          </c:spPr>
          <c:marker>
            <c:symbol val="none"/>
          </c:marker>
          <c:dLbls>
            <c:spPr>
              <a:solidFill>
                <a:schemeClr val="bg1">
                  <a:lumMod val="95000"/>
                </a:schemeClr>
              </a:solidFill>
              <a:ln>
                <a:solidFill>
                  <a:schemeClr val="accent1"/>
                </a:solid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Data!$G$29:$AE$29</c:f>
              <c:strCache>
                <c:ptCount val="25"/>
                <c:pt idx="0">
                  <c:v>W -24</c:v>
                </c:pt>
                <c:pt idx="1">
                  <c:v>W -23</c:v>
                </c:pt>
                <c:pt idx="2">
                  <c:v>W -22</c:v>
                </c:pt>
                <c:pt idx="3">
                  <c:v>W -21</c:v>
                </c:pt>
                <c:pt idx="4">
                  <c:v>W -20</c:v>
                </c:pt>
                <c:pt idx="5">
                  <c:v>W -19</c:v>
                </c:pt>
                <c:pt idx="6">
                  <c:v>W -18</c:v>
                </c:pt>
                <c:pt idx="7">
                  <c:v>W -17</c:v>
                </c:pt>
                <c:pt idx="8">
                  <c:v>W -16</c:v>
                </c:pt>
                <c:pt idx="9">
                  <c:v>W -15</c:v>
                </c:pt>
                <c:pt idx="10">
                  <c:v>W -14</c:v>
                </c:pt>
                <c:pt idx="11">
                  <c:v>W -13</c:v>
                </c:pt>
                <c:pt idx="12">
                  <c:v>W -12</c:v>
                </c:pt>
                <c:pt idx="13">
                  <c:v>W -11</c:v>
                </c:pt>
                <c:pt idx="14">
                  <c:v>W -10</c:v>
                </c:pt>
                <c:pt idx="15">
                  <c:v>W -9</c:v>
                </c:pt>
                <c:pt idx="16">
                  <c:v>W -8</c:v>
                </c:pt>
                <c:pt idx="17">
                  <c:v>W -7</c:v>
                </c:pt>
                <c:pt idx="18">
                  <c:v>W -6</c:v>
                </c:pt>
                <c:pt idx="19">
                  <c:v>W -5</c:v>
                </c:pt>
                <c:pt idx="20">
                  <c:v>W -4</c:v>
                </c:pt>
                <c:pt idx="21">
                  <c:v>W -3</c:v>
                </c:pt>
                <c:pt idx="22">
                  <c:v>W -2</c:v>
                </c:pt>
                <c:pt idx="23">
                  <c:v>W -1</c:v>
                </c:pt>
                <c:pt idx="24">
                  <c:v>THIS WEEK</c:v>
                </c:pt>
              </c:strCache>
            </c:strRef>
          </c:cat>
          <c:val>
            <c:numRef>
              <c:f>Data!$G$33:$AE$33</c:f>
              <c:numCache>
                <c:formatCode>#,###</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0</c:v>
                </c:pt>
              </c:numCache>
            </c:numRef>
          </c:val>
          <c:smooth val="0"/>
          <c:extLst>
            <c:ext xmlns:c16="http://schemas.microsoft.com/office/drawing/2014/chart" uri="{C3380CC4-5D6E-409C-BE32-E72D297353CC}">
              <c16:uniqueId val="{00000002-D2CF-4412-9C88-1A3BA6DE7D25}"/>
            </c:ext>
          </c:extLst>
        </c:ser>
        <c:dLbls>
          <c:showLegendKey val="0"/>
          <c:showVal val="0"/>
          <c:showCatName val="0"/>
          <c:showSerName val="0"/>
          <c:showPercent val="0"/>
          <c:showBubbleSize val="0"/>
        </c:dLbls>
        <c:marker val="1"/>
        <c:smooth val="0"/>
        <c:axId val="729621376"/>
        <c:axId val="729621920"/>
      </c:lineChart>
      <c:catAx>
        <c:axId val="72962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729621920"/>
        <c:crosses val="autoZero"/>
        <c:auto val="1"/>
        <c:lblAlgn val="ctr"/>
        <c:lblOffset val="100"/>
        <c:noMultiLvlLbl val="0"/>
      </c:catAx>
      <c:valAx>
        <c:axId val="729621920"/>
        <c:scaling>
          <c:orientation val="minMax"/>
        </c:scaling>
        <c:delete val="0"/>
        <c:axPos val="l"/>
        <c:title>
          <c:tx>
            <c:rich>
              <a:bodyPr rot="-54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sz="1600" b="1">
                    <a:solidFill>
                      <a:sysClr val="windowText" lastClr="000000"/>
                    </a:solidFill>
                  </a:rPr>
                  <a:t>Days to Review (avg)</a:t>
                </a:r>
              </a:p>
            </c:rich>
          </c:tx>
          <c:overlay val="0"/>
          <c:spPr>
            <a:solidFill>
              <a:schemeClr val="bg1">
                <a:lumMod val="95000"/>
              </a:schemeClr>
            </a:solidFill>
            <a:ln w="6350">
              <a:solidFill>
                <a:schemeClr val="accent1"/>
              </a:solidFill>
            </a:ln>
            <a:effectLst/>
          </c:spPr>
          <c:txPr>
            <a:bodyPr rot="-54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9621376"/>
        <c:crosses val="autoZero"/>
        <c:crossBetween val="between"/>
      </c:valAx>
      <c:valAx>
        <c:axId val="729618656"/>
        <c:scaling>
          <c:orientation val="minMax"/>
        </c:scaling>
        <c:delete val="0"/>
        <c:axPos val="r"/>
        <c:title>
          <c:tx>
            <c:rich>
              <a:bodyPr rot="-54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r>
                  <a:rPr lang="en-US" sz="1600" b="1">
                    <a:solidFill>
                      <a:sysClr val="windowText" lastClr="000000"/>
                    </a:solidFill>
                  </a:rPr>
                  <a:t>SD Reviewed</a:t>
                </a:r>
              </a:p>
            </c:rich>
          </c:tx>
          <c:overlay val="0"/>
          <c:spPr>
            <a:solidFill>
              <a:schemeClr val="accent2">
                <a:lumMod val="20000"/>
                <a:lumOff val="80000"/>
              </a:schemeClr>
            </a:solidFill>
            <a:ln>
              <a:solidFill>
                <a:srgbClr val="C00000"/>
              </a:solidFill>
            </a:ln>
            <a:effectLst/>
          </c:spPr>
          <c:txPr>
            <a:bodyPr rot="-54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title>
        <c:numFmt formatCode="#"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729622464"/>
        <c:crosses val="max"/>
        <c:crossBetween val="between"/>
      </c:valAx>
      <c:catAx>
        <c:axId val="729622464"/>
        <c:scaling>
          <c:orientation val="minMax"/>
        </c:scaling>
        <c:delete val="1"/>
        <c:axPos val="b"/>
        <c:numFmt formatCode="General" sourceLinked="1"/>
        <c:majorTickMark val="out"/>
        <c:minorTickMark val="none"/>
        <c:tickLblPos val="nextTo"/>
        <c:crossAx val="729618656"/>
        <c:crosses val="autoZero"/>
        <c:auto val="1"/>
        <c:lblAlgn val="ctr"/>
        <c:lblOffset val="100"/>
        <c:noMultiLvlLbl val="0"/>
      </c:catAx>
      <c:spPr>
        <a:noFill/>
        <a:ln>
          <a:solidFill>
            <a:schemeClr val="bg1">
              <a:lumMod val="85000"/>
            </a:schemeClr>
          </a:solidFill>
        </a:ln>
        <a:effectLst/>
      </c:spPr>
    </c:plotArea>
    <c:plotVisOnly val="1"/>
    <c:dispBlanksAs val="gap"/>
    <c:showDLblsOverMax val="0"/>
  </c:chart>
  <c:spPr>
    <a:solidFill>
      <a:schemeClr val="bg1"/>
    </a:solidFill>
    <a:ln w="9525"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49696</xdr:colOff>
      <xdr:row>2</xdr:row>
      <xdr:rowOff>57978</xdr:rowOff>
    </xdr:from>
    <xdr:to>
      <xdr:col>14</xdr:col>
      <xdr:colOff>1946414</xdr:colOff>
      <xdr:row>6</xdr:row>
      <xdr:rowOff>98729</xdr:rowOff>
    </xdr:to>
    <xdr:pic>
      <xdr:nvPicPr>
        <xdr:cNvPr id="2" name="Picture 1">
          <a:extLst>
            <a:ext uri="{FF2B5EF4-FFF2-40B4-BE49-F238E27FC236}">
              <a16:creationId xmlns:a16="http://schemas.microsoft.com/office/drawing/2014/main" id="{AB0E4473-00C0-75AD-FB5A-6BEE27CD69CC}"/>
            </a:ext>
          </a:extLst>
        </xdr:cNvPr>
        <xdr:cNvPicPr>
          <a:picLocks noChangeAspect="1"/>
        </xdr:cNvPicPr>
      </xdr:nvPicPr>
      <xdr:blipFill>
        <a:blip xmlns:r="http://schemas.openxmlformats.org/officeDocument/2006/relationships" r:embed="rId1"/>
        <a:stretch>
          <a:fillRect/>
        </a:stretch>
      </xdr:blipFill>
      <xdr:spPr>
        <a:xfrm>
          <a:off x="4994413" y="389282"/>
          <a:ext cx="7769088" cy="7454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28574</xdr:colOff>
      <xdr:row>41</xdr:row>
      <xdr:rowOff>119062</xdr:rowOff>
    </xdr:from>
    <xdr:to>
      <xdr:col>30</xdr:col>
      <xdr:colOff>457200</xdr:colOff>
      <xdr:row>61</xdr:row>
      <xdr:rowOff>4762</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TLAS/Desktop/ATLAS%20AS-BUILT%20Registe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0%20Progress%20Meeting/20180528/SUBMITTA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Built_Register"/>
      <sheetName val="As-Built_Register (Incl SDS)"/>
      <sheetName val="Rev. 6.2 Baseline"/>
      <sheetName val="Dashboard"/>
      <sheetName val="REV_04"/>
      <sheetName val="Data"/>
      <sheetName val="Data_old"/>
      <sheetName val="As-Built"/>
      <sheetName val="JV Schedule"/>
      <sheetName val="REV_2.1"/>
      <sheetName val="REV_03"/>
      <sheetName val="Sheet1"/>
    </sheetNames>
    <sheetDataSet>
      <sheetData sheetId="0"/>
      <sheetData sheetId="1"/>
      <sheetData sheetId="2"/>
      <sheetData sheetId="3"/>
      <sheetData sheetId="4"/>
      <sheetData sheetId="5">
        <row r="2">
          <cell r="G2">
            <v>43532</v>
          </cell>
        </row>
      </sheetData>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ERNAL Submittal Log"/>
      <sheetName val="Change LOG"/>
      <sheetName val="SUBMITTAL LOG"/>
      <sheetName val="Change Management Log"/>
      <sheetName val="DO NOT TOUCH"/>
      <sheetName val="Slide PR 1"/>
      <sheetName val="Slide PR 2"/>
      <sheetName val="Sheet1"/>
      <sheetName val="Dashboard"/>
      <sheetName val="Sheet2"/>
      <sheetName val="Data"/>
      <sheetName val="Request for Update"/>
      <sheetName val="SUBMITTALS"/>
    </sheetNames>
    <sheetDataSet>
      <sheetData sheetId="0">
        <row r="5">
          <cell r="Y5">
            <v>43248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_SDLog" displayName="T_SDLog" ref="B9:CB1288" totalsRowShown="0" headerRowDxfId="112" dataDxfId="111">
  <autoFilter ref="B9:CB1288" xr:uid="{00000000-000C-0000-FFFF-FFFF00000000}">
    <filterColumn colId="25">
      <filters>
        <filter val="ATLS-004-SD-ICT-00118-R00"/>
      </filters>
    </filterColumn>
  </autoFilter>
  <tableColumns count="79">
    <tableColumn id="84" xr3:uid="{00000000-0010-0000-0000-000054000000}" name="SN" dataDxfId="110"/>
    <tableColumn id="59" xr3:uid="{00000000-0010-0000-0000-00003B000000}" name="SYSTEM" dataDxfId="109"/>
    <tableColumn id="6" xr3:uid="{00000000-0010-0000-0000-000006000000}" name="SUB_SYSTEM" dataDxfId="108"/>
    <tableColumn id="10" xr3:uid="{00000000-0010-0000-0000-00000A000000}" name="PROJECT_NO" dataDxfId="107"/>
    <tableColumn id="3" xr3:uid="{00000000-0010-0000-0000-000003000000}" name="Sub Con" dataDxfId="106"/>
    <tableColumn id="7" xr3:uid="{00000000-0010-0000-0000-000007000000}" name="BUILDING_NO" dataDxfId="105"/>
    <tableColumn id="5" xr3:uid="{00000000-0010-0000-0000-000005000000}" name="FLOOR_LEVEL" dataDxfId="104"/>
    <tableColumn id="8" xr3:uid="{00000000-0010-0000-0000-000008000000}" name="DRAWING_PARTS" dataDxfId="103"/>
    <tableColumn id="18" xr3:uid="{00000000-0010-0000-0000-000012000000}" name="DISIPLINE" dataDxfId="102"/>
    <tableColumn id="11" xr3:uid="{00000000-0010-0000-0000-00000B000000}" name="Sub-Dec" dataDxfId="101"/>
    <tableColumn id="4" xr3:uid="{00000000-0010-0000-0000-000004000000}" name="DS" dataDxfId="100"/>
    <tableColumn id="60" xr3:uid="{00000000-0010-0000-0000-00003C000000}" name="DRAWING_SEQ" dataDxfId="99"/>
    <tableColumn id="1" xr3:uid="{4885993F-DA8F-471C-89CA-A13D1DE45D69}" name="DRAWING_NUMBER" dataDxfId="98">
      <calculatedColumnFormula>CONCATENATE(T_SDLog[[#This Row],[PROJECT_NO]],"-",T_SDLog[[#This Row],[Sub Con]],"-",T_SDLog[[#This Row],[BUILDING_NO]],"-",T_SDLog[[#This Row],[FLOOR_LEVEL]],"-",T_SDLog[[#This Row],[DRAWING_PARTS]],"-",T_SDLog[[#This Row],[DISIPLINE]],"-",T_SDLog[[#This Row],[Sub-Dec]],"-",T_SDLog[[#This Row],[DS]],"-",T_SDLog[[#This Row],[DRAWING_SEQ]])</calculatedColumnFormula>
    </tableColumn>
    <tableColumn id="15" xr3:uid="{00000000-0010-0000-0000-00000F000000}" name="DRAWING_DESCRIPTION" dataDxfId="97"/>
    <tableColumn id="9" xr3:uid="{430EDD2B-2349-4217-B667-A96C367DB764}" name="21" dataDxfId="96"/>
    <tableColumn id="21" xr3:uid="{00000000-0010-0000-0000-000015000000}" name="REV_TIME" dataDxfId="95">
      <calculatedColumnFormula>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calculatedColumnFormula>
    </tableColumn>
    <tableColumn id="23" xr3:uid="{00000000-0010-0000-0000-000017000000}" name="REV_OD" dataDxfId="94">
      <calculatedColumnFormula>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calculatedColumnFormula>
    </tableColumn>
    <tableColumn id="24" xr3:uid="{00000000-0010-0000-0000-000018000000}" name="25" dataDxfId="93">
      <calculatedColumnFormula>IF(T_SDLog[[#This Row],[AREF_7]]&lt;&gt;"","07",IF(T_SDLog[[#This Row],[AREF_6]]&lt;&gt;"","06",IF(T_SDLog[[#This Row],[AREF_5]]&lt;&gt;"","05",IF(T_SDLog[[#This Row],[AREF_4]]&lt;&gt;"","04",IF(T_SDLog[[#This Row],[AREF_3]]&lt;&gt;"","03",IF(T_SDLog[[#This Row],[AREF_2]]&lt;&gt;"","02",IF(T_SDLog[[#This Row],[AREF_1]]&lt;&gt;"","01",IF(T_SDLog[[#This Row],[AREF_0]]&lt;&gt;"","00",""))))))))</calculatedColumnFormula>
    </tableColumn>
    <tableColumn id="25" xr3:uid="{00000000-0010-0000-0000-000019000000}" name="ALTAS_LATEST_SUB_DATE" dataDxfId="92">
      <calculatedColumnFormula>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calculatedColumnFormula>
    </tableColumn>
    <tableColumn id="26" xr3:uid="{00000000-0010-0000-0000-00001A000000}" name="ATLAS_SUBMISSION" dataDxfId="91">
      <calculatedColumnFormula>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calculatedColumnFormula>
    </tableColumn>
    <tableColumn id="27" xr3:uid="{00000000-0010-0000-0000-00001B000000}" name="LATEST_STATUS" dataDxfId="90">
      <calculatedColumnFormula>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calculatedColumnFormula>
    </tableColumn>
    <tableColumn id="28" xr3:uid="{00000000-0010-0000-0000-00001C000000}" name="DAR_RESPONSE_DATE" dataDxfId="89">
      <calculatedColumnFormula>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calculatedColumnFormula>
    </tableColumn>
    <tableColumn id="29" xr3:uid="{00000000-0010-0000-0000-00001D000000}" name="DAR_REFERENCE_NUMBER" dataDxfId="88">
      <calculatedColumnFormula>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calculatedColumnFormula>
    </tableColumn>
    <tableColumn id="72" xr3:uid="{00000000-0010-0000-0000-000048000000}" name="FINAL_STATUS" dataDxfId="87">
      <calculatedColumnFormula>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calculatedColumnFormula>
    </tableColumn>
    <tableColumn id="30" xr3:uid="{00000000-0010-0000-0000-00001E000000}" name="REJECT_BY" dataDxfId="86">
      <calculatedColumnFormula>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calculatedColumnFormula>
    </tableColumn>
    <tableColumn id="32" xr3:uid="{00000000-0010-0000-0000-000020000000}" name="AREF_0" dataDxfId="85"/>
    <tableColumn id="33" xr3:uid="{00000000-0010-0000-0000-000021000000}" name="ASUB_0" dataDxfId="84"/>
    <tableColumn id="2" xr3:uid="{D182FEC6-50C1-400C-9FFA-E039A7AFD8C9}" name="ASUB_02" dataDxfId="83"/>
    <tableColumn id="12" xr3:uid="{7A426E24-72BC-496B-AD1F-7CB4E51DACF0}" name="ASUB_03" dataDxfId="82"/>
    <tableColumn id="34" xr3:uid="{00000000-0010-0000-0000-000022000000}" name="JVREF_0" dataDxfId="81"/>
    <tableColumn id="37" xr3:uid="{00000000-0010-0000-0000-000025000000}" name="JVC_0" dataDxfId="80"/>
    <tableColumn id="38" xr3:uid="{00000000-0010-0000-0000-000026000000}" name="JVCD_0" dataDxfId="79"/>
    <tableColumn id="22" xr3:uid="{FCA53CF1-5170-48AE-A60E-99491869EA62}" name="CMAC_0" dataDxfId="78"/>
    <tableColumn id="40" xr3:uid="{00000000-0010-0000-0000-000028000000}" name="AREF_1" dataDxfId="77"/>
    <tableColumn id="41" xr3:uid="{00000000-0010-0000-0000-000029000000}" name="ASUB_1" dataDxfId="76"/>
    <tableColumn id="42" xr3:uid="{00000000-0010-0000-0000-00002A000000}" name="JVREF_1" dataDxfId="75"/>
    <tableColumn id="19" xr3:uid="{39D5555C-E11F-43A3-B3A1-BE1A1C8A50B6}" name="JVREF_14" dataDxfId="74"/>
    <tableColumn id="17" xr3:uid="{80F3DAB1-F086-4E23-A778-138C0E4B1F15}" name="JVREF_13" dataDxfId="73"/>
    <tableColumn id="45" xr3:uid="{00000000-0010-0000-0000-00002D000000}" name="JVC_1" dataDxfId="72"/>
    <tableColumn id="46" xr3:uid="{00000000-0010-0000-0000-00002E000000}" name="JVCD_1" dataDxfId="71"/>
    <tableColumn id="31" xr3:uid="{27DA343B-359B-4BA0-A0D5-9CEE1F1E5B8C}" name="CMAC_1" dataDxfId="70"/>
    <tableColumn id="48" xr3:uid="{00000000-0010-0000-0000-000030000000}" name="AREF_2" dataDxfId="69"/>
    <tableColumn id="49" xr3:uid="{00000000-0010-0000-0000-000031000000}" name="ASUB_2" dataDxfId="68"/>
    <tableColumn id="50" xr3:uid="{00000000-0010-0000-0000-000032000000}" name="JVREF_2" dataDxfId="67"/>
    <tableColumn id="53" xr3:uid="{00000000-0010-0000-0000-000035000000}" name="JVC_2" dataDxfId="66"/>
    <tableColumn id="54" xr3:uid="{00000000-0010-0000-0000-000036000000}" name="JVCD_2" dataDxfId="65"/>
    <tableColumn id="35" xr3:uid="{AFA5EF02-5446-4D37-AF9A-4B1510D38A5A}" name="CMAC_2" dataDxfId="64"/>
    <tableColumn id="56" xr3:uid="{00000000-0010-0000-0000-000038000000}" name="AREF_3" dataDxfId="63"/>
    <tableColumn id="57" xr3:uid="{00000000-0010-0000-0000-000039000000}" name="ASUB_3" dataDxfId="62"/>
    <tableColumn id="58" xr3:uid="{00000000-0010-0000-0000-00003A000000}" name="JVREF_3" dataDxfId="61"/>
    <tableColumn id="61" xr3:uid="{00000000-0010-0000-0000-00003D000000}" name="JVC_3" dataDxfId="60"/>
    <tableColumn id="62" xr3:uid="{00000000-0010-0000-0000-00003E000000}" name="JVCD_3" dataDxfId="59"/>
    <tableColumn id="36" xr3:uid="{BA08E99F-EB0C-4483-81B5-079926195EA8}" name="CMAC_3" dataDxfId="58"/>
    <tableColumn id="75" xr3:uid="{00000000-0010-0000-0000-00004B000000}" name="AREF_4" dataDxfId="57"/>
    <tableColumn id="76" xr3:uid="{00000000-0010-0000-0000-00004C000000}" name="ASUB_4" dataDxfId="56"/>
    <tableColumn id="77" xr3:uid="{00000000-0010-0000-0000-00004D000000}" name="JVREF_4" dataDxfId="55"/>
    <tableColumn id="80" xr3:uid="{00000000-0010-0000-0000-000050000000}" name="JVC_4" dataDxfId="54"/>
    <tableColumn id="81" xr3:uid="{00000000-0010-0000-0000-000051000000}" name="JVCD_4" dataDxfId="53"/>
    <tableColumn id="39" xr3:uid="{FA6F408A-759B-4034-865E-4A32549B1E4F}" name="CMAC_4" dataDxfId="52"/>
    <tableColumn id="64" xr3:uid="{00000000-0010-0000-0000-000040000000}" name="AREF_5" dataDxfId="51"/>
    <tableColumn id="65" xr3:uid="{00000000-0010-0000-0000-000041000000}" name="ASUB_5" dataDxfId="50"/>
    <tableColumn id="66" xr3:uid="{00000000-0010-0000-0000-000042000000}" name="JVREF_5" dataDxfId="49"/>
    <tableColumn id="69" xr3:uid="{00000000-0010-0000-0000-000045000000}" name="JVC_5" dataDxfId="48"/>
    <tableColumn id="70" xr3:uid="{00000000-0010-0000-0000-000046000000}" name="JVCD_5" dataDxfId="47"/>
    <tableColumn id="43" xr3:uid="{3D6E179A-95DF-4457-B71B-76A7E5993CEE}" name="CMAC_5" dataDxfId="46"/>
    <tableColumn id="89" xr3:uid="{00000000-0010-0000-0000-000059000000}" name="AREF_6" dataDxfId="45"/>
    <tableColumn id="90" xr3:uid="{00000000-0010-0000-0000-00005A000000}" name="ASUB_6" dataDxfId="44"/>
    <tableColumn id="91" xr3:uid="{00000000-0010-0000-0000-00005B000000}" name="JVREF_6" dataDxfId="43"/>
    <tableColumn id="88" xr3:uid="{00000000-0010-0000-0000-000058000000}" name="JVC_6" dataDxfId="42"/>
    <tableColumn id="86" xr3:uid="{00000000-0010-0000-0000-000056000000}" name="JVCD_6" dataDxfId="41"/>
    <tableColumn id="44" xr3:uid="{17A6163A-0C68-4D96-9699-88C68543500C}" name="CMAC_6" dataDxfId="40"/>
    <tableColumn id="93" xr3:uid="{00000000-0010-0000-0000-00005D000000}" name="AREF_7" dataDxfId="39"/>
    <tableColumn id="94" xr3:uid="{00000000-0010-0000-0000-00005E000000}" name="ASUB_7" dataDxfId="38"/>
    <tableColumn id="95" xr3:uid="{00000000-0010-0000-0000-00005F000000}" name="JVREF_7" dataDxfId="37"/>
    <tableColumn id="98" xr3:uid="{00000000-0010-0000-0000-000062000000}" name="JVC_7" dataDxfId="36"/>
    <tableColumn id="99" xr3:uid="{00000000-0010-0000-0000-000063000000}" name="JVCD_7" dataDxfId="35"/>
    <tableColumn id="100" xr3:uid="{00000000-0010-0000-0000-000064000000}" name="CMAC_7" dataDxfId="34"/>
    <tableColumn id="14" xr3:uid="{FA745BE3-0725-41E3-9F02-C293684E65FC}" name="CATE" dataDxfId="33"/>
    <tableColumn id="13" xr3:uid="{2F6601B1-D528-437C-A89C-9E3A8C687C70}" name="Descripencies" dataDxfId="32"/>
  </tableColumns>
  <tableStyleInfo name="Table Style 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CB1288"/>
  <sheetViews>
    <sheetView showGridLines="0" tabSelected="1" zoomScaleNormal="100" zoomScaleSheetLayoutView="85" workbookViewId="0">
      <pane xSplit="4" ySplit="9" topLeftCell="Y750" activePane="bottomRight" state="frozen"/>
      <selection pane="topRight" activeCell="E1" sqref="E1"/>
      <selection pane="bottomLeft" activeCell="A10" sqref="A10"/>
      <selection pane="bottomRight" activeCell="AF750" sqref="AF750:AF765"/>
    </sheetView>
  </sheetViews>
  <sheetFormatPr defaultColWidth="9.109375" defaultRowHeight="10.199999999999999" outlineLevelCol="1"/>
  <cols>
    <col min="1" max="1" width="15.109375" style="65" customWidth="1"/>
    <col min="2" max="2" width="10.5546875" style="65" customWidth="1"/>
    <col min="3" max="3" width="18.6640625" style="65" customWidth="1"/>
    <col min="4" max="4" width="63.33203125" style="65" bestFit="1" customWidth="1"/>
    <col min="5" max="5" width="8" style="65" bestFit="1" customWidth="1"/>
    <col min="6" max="6" width="8.109375" style="65" bestFit="1" customWidth="1"/>
    <col min="7" max="7" width="7.33203125" style="65" bestFit="1" customWidth="1"/>
    <col min="8" max="8" width="8.33203125" style="65" customWidth="1"/>
    <col min="9" max="9" width="8.6640625" style="243" customWidth="1"/>
    <col min="10" max="10" width="8.44140625" style="65" customWidth="1"/>
    <col min="11" max="11" width="7.44140625" style="65" customWidth="1"/>
    <col min="12" max="12" width="7.33203125" style="65" customWidth="1"/>
    <col min="13" max="13" width="13.33203125" style="65" customWidth="1"/>
    <col min="14" max="14" width="34.5546875" style="65" customWidth="1"/>
    <col min="15" max="15" width="77.6640625" style="65" customWidth="1"/>
    <col min="16" max="16" width="11" style="181" customWidth="1"/>
    <col min="17" max="17" width="13.109375" style="65" customWidth="1"/>
    <col min="18" max="18" width="11.5546875" style="65" customWidth="1"/>
    <col min="19" max="19" width="7.33203125" style="65" customWidth="1"/>
    <col min="20" max="20" width="11.109375" style="65" customWidth="1" outlineLevel="1"/>
    <col min="21" max="21" width="27.44140625" style="65" customWidth="1" outlineLevel="1"/>
    <col min="22" max="22" width="8.33203125" style="65" customWidth="1" outlineLevel="1"/>
    <col min="23" max="23" width="11.109375" style="65" customWidth="1" outlineLevel="1"/>
    <col min="24" max="24" width="30.6640625" style="65" bestFit="1" customWidth="1" outlineLevel="1"/>
    <col min="25" max="25" width="12.88671875" style="65" customWidth="1" outlineLevel="1"/>
    <col min="26" max="26" width="8.33203125" style="65" customWidth="1" outlineLevel="1"/>
    <col min="27" max="27" width="27.5546875" style="182" customWidth="1"/>
    <col min="28" max="28" width="11.33203125" style="65" customWidth="1"/>
    <col min="29" max="29" width="30.6640625" style="65" customWidth="1"/>
    <col min="30" max="30" width="12" style="65" customWidth="1"/>
    <col min="31" max="31" width="30.6640625" style="65" bestFit="1" customWidth="1"/>
    <col min="32" max="32" width="9.6640625" style="65" customWidth="1"/>
    <col min="33" max="33" width="10.88671875" style="65" customWidth="1"/>
    <col min="34" max="34" width="11.44140625" style="65" customWidth="1"/>
    <col min="35" max="35" width="24.6640625" style="65" customWidth="1"/>
    <col min="36" max="36" width="11.33203125" style="65" customWidth="1"/>
    <col min="37" max="37" width="33.88671875" style="65" customWidth="1"/>
    <col min="38" max="38" width="13" style="65" customWidth="1"/>
    <col min="39" max="39" width="27.33203125" style="65" customWidth="1"/>
    <col min="40" max="40" width="9.6640625" style="65" customWidth="1"/>
    <col min="41" max="41" width="10.88671875" style="65" customWidth="1"/>
    <col min="42" max="42" width="11.44140625" style="65" customWidth="1"/>
    <col min="43" max="43" width="20.6640625" style="65" customWidth="1"/>
    <col min="44" max="44" width="11.33203125" style="65" customWidth="1"/>
    <col min="45" max="45" width="20.6640625" style="65" customWidth="1"/>
    <col min="46" max="46" width="10.44140625" style="65" customWidth="1"/>
    <col min="47" max="47" width="10.88671875" style="65" customWidth="1"/>
    <col min="48" max="48" width="11.44140625" style="65" customWidth="1"/>
    <col min="49" max="49" width="20.6640625" style="65" customWidth="1"/>
    <col min="50" max="50" width="11.33203125" style="65" customWidth="1"/>
    <col min="51" max="51" width="20.6640625" style="65" customWidth="1"/>
    <col min="52" max="52" width="9.6640625" style="65" customWidth="1"/>
    <col min="53" max="53" width="10.88671875" style="65" customWidth="1"/>
    <col min="54" max="54" width="11.44140625" style="65" customWidth="1"/>
    <col min="55" max="55" width="11" style="65" customWidth="1"/>
    <col min="56" max="56" width="11.33203125" style="65" customWidth="1"/>
    <col min="57" max="57" width="11.5546875" style="65" customWidth="1"/>
    <col min="58" max="58" width="9.6640625" style="65" customWidth="1"/>
    <col min="59" max="59" width="10.88671875" style="65" customWidth="1"/>
    <col min="60" max="60" width="11.44140625" style="65" customWidth="1"/>
    <col min="61" max="61" width="11" style="65" customWidth="1"/>
    <col min="62" max="62" width="11.33203125" style="65" customWidth="1"/>
    <col min="63" max="63" width="11.5546875" style="65" customWidth="1"/>
    <col min="64" max="64" width="9.6640625" style="65" customWidth="1"/>
    <col min="65" max="65" width="10.88671875" style="65" customWidth="1"/>
    <col min="66" max="66" width="11.44140625" style="65" customWidth="1"/>
    <col min="67" max="67" width="11" style="65" customWidth="1"/>
    <col min="68" max="68" width="11.33203125" style="65" customWidth="1"/>
    <col min="69" max="69" width="11.5546875" style="65" customWidth="1"/>
    <col min="70" max="70" width="9.6640625" style="65" customWidth="1"/>
    <col min="71" max="71" width="10.88671875" style="65" customWidth="1"/>
    <col min="72" max="72" width="11.44140625" style="65" customWidth="1"/>
    <col min="73" max="73" width="11" style="65" customWidth="1"/>
    <col min="74" max="74" width="11.33203125" style="65" customWidth="1"/>
    <col min="75" max="75" width="11.5546875" style="65" customWidth="1"/>
    <col min="76" max="76" width="9.6640625" style="65" customWidth="1"/>
    <col min="77" max="77" width="10.88671875" style="65" customWidth="1"/>
    <col min="78" max="79" width="11.44140625" style="65" customWidth="1"/>
    <col min="80" max="80" width="46.33203125" style="65" customWidth="1"/>
    <col min="81" max="16384" width="9.109375" style="65"/>
  </cols>
  <sheetData>
    <row r="1" spans="2:80" ht="12.75" customHeight="1">
      <c r="C1" s="97"/>
      <c r="D1" s="98"/>
      <c r="E1" s="99"/>
      <c r="F1" s="99"/>
      <c r="G1" s="99"/>
      <c r="H1" s="99"/>
      <c r="I1" s="235"/>
      <c r="J1" s="99"/>
      <c r="K1" s="99"/>
      <c r="L1" s="100"/>
      <c r="M1" s="101"/>
      <c r="N1" s="101"/>
      <c r="O1" s="101"/>
      <c r="P1" s="65"/>
    </row>
    <row r="2" spans="2:80" ht="12.75" customHeight="1">
      <c r="C2" s="97" t="s">
        <v>0</v>
      </c>
      <c r="D2" s="102" t="s">
        <v>1</v>
      </c>
      <c r="E2" s="103"/>
      <c r="F2" s="103"/>
      <c r="G2" s="103"/>
      <c r="H2" s="103"/>
      <c r="I2" s="236"/>
      <c r="J2" s="103"/>
      <c r="K2" s="103"/>
      <c r="L2" s="100"/>
      <c r="M2" s="101"/>
      <c r="N2" s="101"/>
      <c r="O2" s="101"/>
      <c r="P2" s="65"/>
    </row>
    <row r="3" spans="2:80" ht="12.75" customHeight="1">
      <c r="C3" s="97" t="s">
        <v>2</v>
      </c>
      <c r="D3" s="102"/>
      <c r="E3" s="103"/>
      <c r="F3" s="103"/>
      <c r="G3" s="103"/>
      <c r="H3" s="103"/>
      <c r="I3" s="236"/>
      <c r="J3" s="103"/>
      <c r="K3" s="103"/>
      <c r="L3" s="100"/>
      <c r="M3" s="101"/>
      <c r="N3" s="101"/>
      <c r="O3" s="101"/>
      <c r="P3" s="65"/>
    </row>
    <row r="4" spans="2:80" ht="12.75" customHeight="1">
      <c r="C4" s="97" t="s">
        <v>3</v>
      </c>
      <c r="D4" s="102" t="s">
        <v>4</v>
      </c>
      <c r="E4" s="103"/>
      <c r="F4" s="103"/>
      <c r="G4" s="103"/>
      <c r="H4" s="103"/>
      <c r="I4" s="236"/>
      <c r="J4" s="103"/>
      <c r="K4" s="103"/>
      <c r="L4" s="100"/>
      <c r="M4" s="101"/>
      <c r="N4" s="101"/>
      <c r="O4" s="101"/>
      <c r="P4" s="65"/>
    </row>
    <row r="5" spans="2:80" ht="12.75" customHeight="1" thickBot="1">
      <c r="C5" s="97" t="s">
        <v>5</v>
      </c>
      <c r="D5" s="102" t="s">
        <v>6</v>
      </c>
      <c r="E5" s="103"/>
      <c r="F5" s="103"/>
      <c r="G5" s="103"/>
      <c r="H5" s="103"/>
      <c r="I5" s="236"/>
      <c r="J5" s="103"/>
      <c r="K5" s="103"/>
      <c r="L5" s="100"/>
      <c r="M5" s="101"/>
      <c r="N5" s="101"/>
      <c r="O5" s="101"/>
      <c r="P5" s="65"/>
    </row>
    <row r="6" spans="2:80" ht="17.25" customHeight="1">
      <c r="B6" s="109"/>
      <c r="C6" s="97" t="s">
        <v>7</v>
      </c>
      <c r="D6" s="102" t="s">
        <v>8</v>
      </c>
      <c r="E6" s="105"/>
      <c r="F6" s="99"/>
      <c r="G6" s="99"/>
      <c r="H6" s="99"/>
      <c r="I6" s="235"/>
      <c r="J6" s="99"/>
      <c r="K6" s="99"/>
      <c r="L6" s="100"/>
      <c r="M6" s="101"/>
      <c r="N6" s="101"/>
      <c r="O6" s="101"/>
      <c r="P6" s="104"/>
      <c r="Q6" s="104"/>
      <c r="R6" s="19">
        <f ca="1">TODAY()</f>
        <v>45874</v>
      </c>
      <c r="S6" s="294" t="s">
        <v>9</v>
      </c>
      <c r="T6" s="295"/>
      <c r="U6" s="295"/>
      <c r="V6" s="295"/>
      <c r="W6" s="295"/>
      <c r="X6" s="295"/>
      <c r="Y6" s="295"/>
      <c r="Z6" s="296"/>
      <c r="AA6" s="300" t="s">
        <v>10</v>
      </c>
      <c r="AB6" s="301"/>
      <c r="AC6" s="301"/>
      <c r="AD6" s="301"/>
      <c r="AE6" s="302"/>
      <c r="AF6" s="306" t="s">
        <v>11</v>
      </c>
      <c r="AG6" s="301"/>
      <c r="AH6" s="302"/>
      <c r="AI6" s="308" t="s">
        <v>12</v>
      </c>
      <c r="AJ6" s="308"/>
      <c r="AK6" s="308"/>
      <c r="AL6" s="280"/>
      <c r="AM6" s="280"/>
      <c r="AN6" s="308" t="s">
        <v>11</v>
      </c>
      <c r="AO6" s="308"/>
      <c r="AP6" s="308"/>
      <c r="AQ6" s="316" t="s">
        <v>13</v>
      </c>
      <c r="AR6" s="316"/>
      <c r="AS6" s="316"/>
      <c r="AT6" s="316" t="s">
        <v>11</v>
      </c>
      <c r="AU6" s="316"/>
      <c r="AV6" s="316"/>
      <c r="AW6" s="318" t="s">
        <v>14</v>
      </c>
      <c r="AX6" s="318"/>
      <c r="AY6" s="318"/>
      <c r="AZ6" s="318" t="s">
        <v>11</v>
      </c>
      <c r="BA6" s="318"/>
      <c r="BB6" s="318"/>
      <c r="BC6" s="312" t="s">
        <v>15</v>
      </c>
      <c r="BD6" s="312"/>
      <c r="BE6" s="312"/>
      <c r="BF6" s="312" t="s">
        <v>11</v>
      </c>
      <c r="BG6" s="312"/>
      <c r="BH6" s="312"/>
      <c r="BI6" s="314" t="s">
        <v>16</v>
      </c>
      <c r="BJ6" s="314"/>
      <c r="BK6" s="314"/>
      <c r="BL6" s="314" t="s">
        <v>11</v>
      </c>
      <c r="BM6" s="314"/>
      <c r="BN6" s="314"/>
      <c r="BO6" s="310" t="s">
        <v>17</v>
      </c>
      <c r="BP6" s="310"/>
      <c r="BQ6" s="310"/>
      <c r="BR6" s="310" t="s">
        <v>11</v>
      </c>
      <c r="BS6" s="310"/>
      <c r="BT6" s="310"/>
      <c r="BU6" s="320" t="s">
        <v>18</v>
      </c>
      <c r="BV6" s="320"/>
      <c r="BW6" s="320"/>
      <c r="BX6" s="320" t="s">
        <v>11</v>
      </c>
      <c r="BY6" s="320"/>
      <c r="BZ6" s="322"/>
      <c r="CA6" s="277"/>
      <c r="CB6" s="262"/>
    </row>
    <row r="7" spans="2:80" ht="9" customHeight="1" thickBot="1">
      <c r="B7" s="19"/>
      <c r="C7" s="106"/>
      <c r="D7" s="98"/>
      <c r="E7" s="100"/>
      <c r="F7" s="100"/>
      <c r="G7" s="100"/>
      <c r="H7" s="100"/>
      <c r="I7" s="237"/>
      <c r="J7" s="100"/>
      <c r="K7" s="100"/>
      <c r="L7" s="100"/>
      <c r="M7" s="101"/>
      <c r="N7" s="101"/>
      <c r="O7" s="101"/>
      <c r="P7" s="104"/>
      <c r="Q7" s="104"/>
      <c r="R7" s="19"/>
      <c r="S7" s="297"/>
      <c r="T7" s="298"/>
      <c r="U7" s="298"/>
      <c r="V7" s="298"/>
      <c r="W7" s="298"/>
      <c r="X7" s="298"/>
      <c r="Y7" s="298"/>
      <c r="Z7" s="299"/>
      <c r="AA7" s="303"/>
      <c r="AB7" s="304"/>
      <c r="AC7" s="304"/>
      <c r="AD7" s="304"/>
      <c r="AE7" s="305"/>
      <c r="AF7" s="307"/>
      <c r="AG7" s="304"/>
      <c r="AH7" s="305"/>
      <c r="AI7" s="309"/>
      <c r="AJ7" s="309"/>
      <c r="AK7" s="309"/>
      <c r="AL7" s="281"/>
      <c r="AM7" s="281"/>
      <c r="AN7" s="309"/>
      <c r="AO7" s="309"/>
      <c r="AP7" s="309"/>
      <c r="AQ7" s="317"/>
      <c r="AR7" s="317"/>
      <c r="AS7" s="317"/>
      <c r="AT7" s="317"/>
      <c r="AU7" s="317"/>
      <c r="AV7" s="317"/>
      <c r="AW7" s="319"/>
      <c r="AX7" s="319"/>
      <c r="AY7" s="319"/>
      <c r="AZ7" s="319"/>
      <c r="BA7" s="319"/>
      <c r="BB7" s="319"/>
      <c r="BC7" s="313"/>
      <c r="BD7" s="313"/>
      <c r="BE7" s="313"/>
      <c r="BF7" s="313"/>
      <c r="BG7" s="313"/>
      <c r="BH7" s="313"/>
      <c r="BI7" s="315"/>
      <c r="BJ7" s="315"/>
      <c r="BK7" s="315"/>
      <c r="BL7" s="315"/>
      <c r="BM7" s="315"/>
      <c r="BN7" s="315"/>
      <c r="BO7" s="311"/>
      <c r="BP7" s="311"/>
      <c r="BQ7" s="311"/>
      <c r="BR7" s="311"/>
      <c r="BS7" s="311"/>
      <c r="BT7" s="311"/>
      <c r="BU7" s="321"/>
      <c r="BV7" s="321"/>
      <c r="BW7" s="321"/>
      <c r="BX7" s="321"/>
      <c r="BY7" s="321"/>
      <c r="BZ7" s="323"/>
      <c r="CA7" s="278"/>
      <c r="CB7" s="263"/>
    </row>
    <row r="8" spans="2:80" s="20" customFormat="1" ht="90.75" customHeight="1" thickBot="1">
      <c r="B8" s="110" t="s">
        <v>19</v>
      </c>
      <c r="C8" s="110" t="s">
        <v>20</v>
      </c>
      <c r="D8" s="110" t="s">
        <v>21</v>
      </c>
      <c r="E8" s="149" t="s">
        <v>22</v>
      </c>
      <c r="F8" s="149" t="s">
        <v>23</v>
      </c>
      <c r="G8" s="149" t="s">
        <v>24</v>
      </c>
      <c r="H8" s="149" t="s">
        <v>25</v>
      </c>
      <c r="I8" s="238" t="s">
        <v>26</v>
      </c>
      <c r="J8" s="149" t="s">
        <v>27</v>
      </c>
      <c r="K8" s="149" t="s">
        <v>28</v>
      </c>
      <c r="L8" s="149" t="s">
        <v>29</v>
      </c>
      <c r="M8" s="149" t="s">
        <v>30</v>
      </c>
      <c r="N8" s="150" t="s">
        <v>31</v>
      </c>
      <c r="O8" s="113" t="s">
        <v>1578</v>
      </c>
      <c r="P8" s="107" t="s">
        <v>32</v>
      </c>
      <c r="Q8" s="108" t="s">
        <v>33</v>
      </c>
      <c r="R8" s="108" t="s">
        <v>34</v>
      </c>
      <c r="S8" s="115" t="s">
        <v>35</v>
      </c>
      <c r="T8" s="114" t="s">
        <v>36</v>
      </c>
      <c r="U8" s="114" t="s">
        <v>37</v>
      </c>
      <c r="V8" s="114" t="s">
        <v>38</v>
      </c>
      <c r="W8" s="114" t="s">
        <v>39</v>
      </c>
      <c r="X8" s="114" t="s">
        <v>40</v>
      </c>
      <c r="Y8" s="114" t="s">
        <v>41</v>
      </c>
      <c r="Z8" s="151" t="s">
        <v>42</v>
      </c>
      <c r="AA8" s="170" t="s">
        <v>43</v>
      </c>
      <c r="AB8" s="168" t="s">
        <v>44</v>
      </c>
      <c r="AC8" s="168" t="s">
        <v>45</v>
      </c>
      <c r="AD8" s="168" t="s">
        <v>46</v>
      </c>
      <c r="AE8" s="168" t="s">
        <v>47</v>
      </c>
      <c r="AF8" s="170" t="s">
        <v>48</v>
      </c>
      <c r="AG8" s="168" t="s">
        <v>49</v>
      </c>
      <c r="AH8" s="168" t="s">
        <v>50</v>
      </c>
      <c r="AI8" s="165" t="s">
        <v>51</v>
      </c>
      <c r="AJ8" s="166" t="s">
        <v>44</v>
      </c>
      <c r="AK8" s="166" t="s">
        <v>1887</v>
      </c>
      <c r="AL8" s="166" t="s">
        <v>1889</v>
      </c>
      <c r="AM8" s="166" t="s">
        <v>1805</v>
      </c>
      <c r="AN8" s="166" t="s">
        <v>48</v>
      </c>
      <c r="AO8" s="166" t="s">
        <v>49</v>
      </c>
      <c r="AP8" s="166" t="s">
        <v>50</v>
      </c>
      <c r="AQ8" s="171" t="s">
        <v>51</v>
      </c>
      <c r="AR8" s="171" t="s">
        <v>52</v>
      </c>
      <c r="AS8" s="171" t="s">
        <v>47</v>
      </c>
      <c r="AT8" s="171" t="s">
        <v>48</v>
      </c>
      <c r="AU8" s="171" t="s">
        <v>49</v>
      </c>
      <c r="AV8" s="171" t="s">
        <v>50</v>
      </c>
      <c r="AW8" s="173" t="s">
        <v>51</v>
      </c>
      <c r="AX8" s="173" t="s">
        <v>52</v>
      </c>
      <c r="AY8" s="173" t="s">
        <v>47</v>
      </c>
      <c r="AZ8" s="173" t="s">
        <v>48</v>
      </c>
      <c r="BA8" s="173" t="s">
        <v>49</v>
      </c>
      <c r="BB8" s="173" t="s">
        <v>50</v>
      </c>
      <c r="BC8" s="163" t="s">
        <v>51</v>
      </c>
      <c r="BD8" s="163" t="s">
        <v>52</v>
      </c>
      <c r="BE8" s="163" t="s">
        <v>47</v>
      </c>
      <c r="BF8" s="163" t="s">
        <v>48</v>
      </c>
      <c r="BG8" s="163" t="s">
        <v>49</v>
      </c>
      <c r="BH8" s="163" t="s">
        <v>50</v>
      </c>
      <c r="BI8" s="175" t="s">
        <v>51</v>
      </c>
      <c r="BJ8" s="175" t="s">
        <v>52</v>
      </c>
      <c r="BK8" s="175" t="s">
        <v>47</v>
      </c>
      <c r="BL8" s="175" t="s">
        <v>48</v>
      </c>
      <c r="BM8" s="175" t="s">
        <v>49</v>
      </c>
      <c r="BN8" s="175" t="s">
        <v>50</v>
      </c>
      <c r="BO8" s="176" t="s">
        <v>51</v>
      </c>
      <c r="BP8" s="176" t="s">
        <v>52</v>
      </c>
      <c r="BQ8" s="176" t="s">
        <v>47</v>
      </c>
      <c r="BR8" s="176" t="s">
        <v>48</v>
      </c>
      <c r="BS8" s="176" t="s">
        <v>49</v>
      </c>
      <c r="BT8" s="176" t="s">
        <v>50</v>
      </c>
      <c r="BU8" s="177" t="s">
        <v>51</v>
      </c>
      <c r="BV8" s="177" t="s">
        <v>52</v>
      </c>
      <c r="BW8" s="177" t="s">
        <v>47</v>
      </c>
      <c r="BX8" s="177" t="s">
        <v>48</v>
      </c>
      <c r="BY8" s="177" t="s">
        <v>49</v>
      </c>
      <c r="BZ8" s="260" t="s">
        <v>50</v>
      </c>
      <c r="CA8" s="261" t="s">
        <v>1697</v>
      </c>
      <c r="CB8" s="261" t="s">
        <v>1682</v>
      </c>
    </row>
    <row r="9" spans="2:80" s="21" customFormat="1" ht="13.8">
      <c r="B9" s="162" t="s">
        <v>19</v>
      </c>
      <c r="C9" s="162" t="s">
        <v>1527</v>
      </c>
      <c r="D9" s="162" t="s">
        <v>1528</v>
      </c>
      <c r="E9" s="162" t="s">
        <v>1529</v>
      </c>
      <c r="F9" s="162" t="s">
        <v>53</v>
      </c>
      <c r="G9" s="162" t="s">
        <v>1530</v>
      </c>
      <c r="H9" s="162" t="s">
        <v>1531</v>
      </c>
      <c r="I9" s="239" t="s">
        <v>1532</v>
      </c>
      <c r="J9" s="162" t="s">
        <v>1533</v>
      </c>
      <c r="K9" s="162" t="s">
        <v>54</v>
      </c>
      <c r="L9" s="162" t="s">
        <v>55</v>
      </c>
      <c r="M9" s="162" t="s">
        <v>1534</v>
      </c>
      <c r="N9" s="162" t="s">
        <v>1535</v>
      </c>
      <c r="O9" s="162" t="s">
        <v>1536</v>
      </c>
      <c r="P9" s="162" t="s">
        <v>56</v>
      </c>
      <c r="Q9" s="162" t="s">
        <v>57</v>
      </c>
      <c r="R9" s="162" t="s">
        <v>58</v>
      </c>
      <c r="S9" s="153" t="s">
        <v>59</v>
      </c>
      <c r="T9" s="154" t="s">
        <v>1537</v>
      </c>
      <c r="U9" s="154" t="s">
        <v>1538</v>
      </c>
      <c r="V9" s="154" t="s">
        <v>1539</v>
      </c>
      <c r="W9" s="154" t="s">
        <v>1540</v>
      </c>
      <c r="X9" s="154" t="s">
        <v>1541</v>
      </c>
      <c r="Y9" s="154" t="s">
        <v>1542</v>
      </c>
      <c r="Z9" s="155" t="s">
        <v>1543</v>
      </c>
      <c r="AA9" s="183" t="s">
        <v>62</v>
      </c>
      <c r="AB9" s="169" t="s">
        <v>63</v>
      </c>
      <c r="AC9" s="169" t="s">
        <v>64</v>
      </c>
      <c r="AD9" s="169" t="s">
        <v>65</v>
      </c>
      <c r="AE9" s="169" t="s">
        <v>66</v>
      </c>
      <c r="AF9" s="169" t="s">
        <v>67</v>
      </c>
      <c r="AG9" s="169" t="s">
        <v>68</v>
      </c>
      <c r="AH9" s="169" t="s">
        <v>69</v>
      </c>
      <c r="AI9" s="167" t="s">
        <v>70</v>
      </c>
      <c r="AJ9" s="167" t="s">
        <v>71</v>
      </c>
      <c r="AK9" s="167" t="s">
        <v>72</v>
      </c>
      <c r="AL9" s="167" t="s">
        <v>1888</v>
      </c>
      <c r="AM9" s="167" t="s">
        <v>1804</v>
      </c>
      <c r="AN9" s="167" t="s">
        <v>73</v>
      </c>
      <c r="AO9" s="167" t="s">
        <v>74</v>
      </c>
      <c r="AP9" s="167" t="s">
        <v>75</v>
      </c>
      <c r="AQ9" s="172" t="s">
        <v>76</v>
      </c>
      <c r="AR9" s="172" t="s">
        <v>77</v>
      </c>
      <c r="AS9" s="172" t="s">
        <v>78</v>
      </c>
      <c r="AT9" s="172" t="s">
        <v>79</v>
      </c>
      <c r="AU9" s="172" t="s">
        <v>80</v>
      </c>
      <c r="AV9" s="172" t="s">
        <v>81</v>
      </c>
      <c r="AW9" s="174" t="s">
        <v>82</v>
      </c>
      <c r="AX9" s="174" t="s">
        <v>83</v>
      </c>
      <c r="AY9" s="174" t="s">
        <v>84</v>
      </c>
      <c r="AZ9" s="174" t="s">
        <v>85</v>
      </c>
      <c r="BA9" s="174" t="s">
        <v>86</v>
      </c>
      <c r="BB9" s="174" t="s">
        <v>87</v>
      </c>
      <c r="BC9" s="164" t="s">
        <v>88</v>
      </c>
      <c r="BD9" s="164" t="s">
        <v>89</v>
      </c>
      <c r="BE9" s="164" t="s">
        <v>90</v>
      </c>
      <c r="BF9" s="164" t="s">
        <v>91</v>
      </c>
      <c r="BG9" s="164" t="s">
        <v>92</v>
      </c>
      <c r="BH9" s="164" t="s">
        <v>93</v>
      </c>
      <c r="BI9" s="180" t="s">
        <v>94</v>
      </c>
      <c r="BJ9" s="180" t="s">
        <v>95</v>
      </c>
      <c r="BK9" s="180" t="s">
        <v>96</v>
      </c>
      <c r="BL9" s="180" t="s">
        <v>97</v>
      </c>
      <c r="BM9" s="180" t="s">
        <v>98</v>
      </c>
      <c r="BN9" s="180" t="s">
        <v>99</v>
      </c>
      <c r="BO9" s="179" t="s">
        <v>100</v>
      </c>
      <c r="BP9" s="179" t="s">
        <v>101</v>
      </c>
      <c r="BQ9" s="179" t="s">
        <v>102</v>
      </c>
      <c r="BR9" s="179" t="s">
        <v>103</v>
      </c>
      <c r="BS9" s="179" t="s">
        <v>104</v>
      </c>
      <c r="BT9" s="179" t="s">
        <v>105</v>
      </c>
      <c r="BU9" s="178" t="s">
        <v>106</v>
      </c>
      <c r="BV9" s="178" t="s">
        <v>107</v>
      </c>
      <c r="BW9" s="178" t="s">
        <v>108</v>
      </c>
      <c r="BX9" s="178" t="s">
        <v>109</v>
      </c>
      <c r="BY9" s="178" t="s">
        <v>110</v>
      </c>
      <c r="BZ9" s="178" t="s">
        <v>111</v>
      </c>
      <c r="CA9" s="259" t="s">
        <v>1696</v>
      </c>
      <c r="CB9" s="259" t="s">
        <v>1682</v>
      </c>
    </row>
    <row r="10" spans="2:80" ht="13.8" hidden="1">
      <c r="B10" s="22">
        <v>1</v>
      </c>
      <c r="C10" s="22" t="s">
        <v>112</v>
      </c>
      <c r="D10" s="73" t="s">
        <v>113</v>
      </c>
      <c r="E10" s="201">
        <v>1300403</v>
      </c>
      <c r="F10" s="22" t="s">
        <v>114</v>
      </c>
      <c r="G10" s="73" t="s">
        <v>130</v>
      </c>
      <c r="H10" s="73" t="s">
        <v>116</v>
      </c>
      <c r="I10" s="240" t="s">
        <v>219</v>
      </c>
      <c r="J10" s="79" t="s">
        <v>112</v>
      </c>
      <c r="K10" s="203" t="s">
        <v>118</v>
      </c>
      <c r="L10" s="22" t="s">
        <v>119</v>
      </c>
      <c r="M10" s="22" t="s">
        <v>117</v>
      </c>
      <c r="N10" s="119" t="str">
        <f>CONCATENATE(T_SDLog[[#This Row],[PROJECT_NO]],"-",T_SDLog[[#This Row],[Sub Con]],"-",T_SDLog[[#This Row],[BUILDING_NO]],"-",T_SDLog[[#This Row],[FLOOR_LEVEL]],"-",T_SDLog[[#This Row],[DRAWING_PARTS]],"-",T_SDLog[[#This Row],[DISIPLINE]],"-",T_SDLog[[#This Row],[Sub-Dec]],"-",T_SDLog[[#This Row],[DS]],"-",T_SDLog[[#This Row],[DRAWING_SEQ]])</f>
        <v>1300403-ATS-B01-GF-05-ICT-CNT-SD-00</v>
      </c>
      <c r="O10" s="120" t="s">
        <v>600</v>
      </c>
      <c r="P10" s="244">
        <v>45789</v>
      </c>
      <c r="Q1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 s="156" t="str">
        <f>IF(T_SDLog[[#This Row],[AREF_7]]&lt;&gt;"","07",IF(T_SDLog[[#This Row],[AREF_6]]&lt;&gt;"","06",IF(T_SDLog[[#This Row],[AREF_5]]&lt;&gt;"","05",IF(T_SDLog[[#This Row],[AREF_4]]&lt;&gt;"","04",IF(T_SDLog[[#This Row],[AREF_3]]&lt;&gt;"","03",IF(T_SDLog[[#This Row],[AREF_2]]&lt;&gt;"","02",IF(T_SDLog[[#This Row],[AREF_1]]&lt;&gt;"","01",IF(T_SDLog[[#This Row],[AREF_0]]&lt;&gt;"","00",""))))))))</f>
        <v>00</v>
      </c>
      <c r="T1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ATLS-004-SD-ICT-00001-R00</v>
      </c>
      <c r="V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ATV-1300000403-SDS-ICT-00003-R00</v>
      </c>
      <c r="Y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 s="22" t="s">
        <v>601</v>
      </c>
      <c r="AB10" s="74">
        <v>45794</v>
      </c>
      <c r="AC10" s="22" t="s">
        <v>602</v>
      </c>
      <c r="AD10" s="74">
        <v>45794</v>
      </c>
      <c r="AE10" s="74" t="s">
        <v>602</v>
      </c>
      <c r="AF10" s="190" t="s">
        <v>134</v>
      </c>
      <c r="AG10" s="191" t="s">
        <v>603</v>
      </c>
      <c r="AH10" s="191" t="s">
        <v>134</v>
      </c>
      <c r="AI10" s="22"/>
      <c r="AJ10" s="74"/>
      <c r="AK10" s="22"/>
      <c r="AL10" s="22"/>
      <c r="AM10" s="22"/>
      <c r="AN10" s="190" t="s">
        <v>123</v>
      </c>
      <c r="AO10" s="74"/>
      <c r="AP10" s="22" t="s">
        <v>123</v>
      </c>
      <c r="AQ10" s="22"/>
      <c r="AR10" s="74"/>
      <c r="AS10" s="22"/>
      <c r="AT10" s="190" t="s">
        <v>123</v>
      </c>
      <c r="AU10" s="74"/>
      <c r="AV10" s="22" t="s">
        <v>123</v>
      </c>
      <c r="AW10" s="76"/>
      <c r="AX10" s="74"/>
      <c r="AY10" s="22"/>
      <c r="AZ10" s="190" t="s">
        <v>123</v>
      </c>
      <c r="BA10" s="74"/>
      <c r="BB10" s="22" t="s">
        <v>123</v>
      </c>
      <c r="BC10" s="76"/>
      <c r="BD10" s="74"/>
      <c r="BE10" s="22"/>
      <c r="BF10" s="190" t="s">
        <v>123</v>
      </c>
      <c r="BG10" s="74"/>
      <c r="BH10" s="22" t="s">
        <v>123</v>
      </c>
      <c r="BI10" s="76"/>
      <c r="BJ10" s="74"/>
      <c r="BK10" s="22"/>
      <c r="BL10" s="190" t="s">
        <v>123</v>
      </c>
      <c r="BM10" s="74"/>
      <c r="BN10" s="22" t="s">
        <v>123</v>
      </c>
      <c r="BO10" s="22"/>
      <c r="BP10" s="74"/>
      <c r="BQ10" s="22"/>
      <c r="BR10" s="190" t="s">
        <v>123</v>
      </c>
      <c r="BS10" s="22"/>
      <c r="BT10" s="22" t="s">
        <v>123</v>
      </c>
      <c r="BU10" s="22"/>
      <c r="BV10" s="74"/>
      <c r="BW10" s="22"/>
      <c r="BX10" s="190" t="s">
        <v>123</v>
      </c>
      <c r="BY10" s="22"/>
      <c r="BZ10" s="22" t="s">
        <v>123</v>
      </c>
      <c r="CA10" s="22"/>
      <c r="CB10" s="22"/>
    </row>
    <row r="11" spans="2:80" ht="13.8" hidden="1">
      <c r="B11" s="22">
        <f>1+B10</f>
        <v>2</v>
      </c>
      <c r="C11" s="22" t="s">
        <v>112</v>
      </c>
      <c r="D11" s="73" t="s">
        <v>113</v>
      </c>
      <c r="E11" s="201">
        <v>1300403</v>
      </c>
      <c r="F11" s="22" t="s">
        <v>114</v>
      </c>
      <c r="G11" s="73" t="s">
        <v>130</v>
      </c>
      <c r="H11" s="73" t="s">
        <v>116</v>
      </c>
      <c r="I11" s="240" t="s">
        <v>304</v>
      </c>
      <c r="J11" s="79" t="s">
        <v>112</v>
      </c>
      <c r="K11" s="203" t="s">
        <v>118</v>
      </c>
      <c r="L11" s="22" t="s">
        <v>119</v>
      </c>
      <c r="M11" s="22" t="s">
        <v>117</v>
      </c>
      <c r="N11" s="119" t="str">
        <f>CONCATENATE(T_SDLog[[#This Row],[PROJECT_NO]],"-",T_SDLog[[#This Row],[Sub Con]],"-",T_SDLog[[#This Row],[BUILDING_NO]],"-",T_SDLog[[#This Row],[FLOOR_LEVEL]],"-",T_SDLog[[#This Row],[DRAWING_PARTS]],"-",T_SDLog[[#This Row],[DISIPLINE]],"-",T_SDLog[[#This Row],[Sub-Dec]],"-",T_SDLog[[#This Row],[DS]],"-",T_SDLog[[#This Row],[DRAWING_SEQ]])</f>
        <v>1300403-ATS-B01-GF-06-ICT-CNT-SD-00</v>
      </c>
      <c r="O11" s="120" t="s">
        <v>604</v>
      </c>
      <c r="P11" s="244">
        <v>45789</v>
      </c>
      <c r="Q1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 s="156" t="str">
        <f>IF(T_SDLog[[#This Row],[AREF_7]]&lt;&gt;"","07",IF(T_SDLog[[#This Row],[AREF_6]]&lt;&gt;"","06",IF(T_SDLog[[#This Row],[AREF_5]]&lt;&gt;"","05",IF(T_SDLog[[#This Row],[AREF_4]]&lt;&gt;"","04",IF(T_SDLog[[#This Row],[AREF_3]]&lt;&gt;"","03",IF(T_SDLog[[#This Row],[AREF_2]]&lt;&gt;"","02",IF(T_SDLog[[#This Row],[AREF_1]]&lt;&gt;"","01",IF(T_SDLog[[#This Row],[AREF_0]]&lt;&gt;"","00",""))))))))</f>
        <v>00</v>
      </c>
      <c r="T1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ATLS-004-SD-ICT-00001-R00</v>
      </c>
      <c r="V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ATV-1300000403-SDS-ICT-00003-R00</v>
      </c>
      <c r="Y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 s="22" t="s">
        <v>601</v>
      </c>
      <c r="AB11" s="74">
        <v>45794</v>
      </c>
      <c r="AC11" s="22" t="s">
        <v>602</v>
      </c>
      <c r="AD11" s="74">
        <v>45794</v>
      </c>
      <c r="AE11" s="74" t="s">
        <v>602</v>
      </c>
      <c r="AF11" s="190" t="s">
        <v>134</v>
      </c>
      <c r="AG11" s="191" t="s">
        <v>603</v>
      </c>
      <c r="AH11" s="191" t="s">
        <v>134</v>
      </c>
      <c r="AI11" s="22"/>
      <c r="AJ11" s="74"/>
      <c r="AK11" s="22"/>
      <c r="AL11" s="22"/>
      <c r="AM11" s="22"/>
      <c r="AN11" s="190" t="s">
        <v>123</v>
      </c>
      <c r="AO11" s="74"/>
      <c r="AP11" s="22" t="s">
        <v>123</v>
      </c>
      <c r="AQ11" s="22"/>
      <c r="AR11" s="74"/>
      <c r="AS11" s="22"/>
      <c r="AT11" s="190" t="s">
        <v>123</v>
      </c>
      <c r="AU11" s="74"/>
      <c r="AV11" s="22" t="s">
        <v>123</v>
      </c>
      <c r="AW11" s="76"/>
      <c r="AX11" s="74"/>
      <c r="AY11" s="22"/>
      <c r="AZ11" s="190" t="s">
        <v>123</v>
      </c>
      <c r="BA11" s="74"/>
      <c r="BB11" s="22" t="s">
        <v>123</v>
      </c>
      <c r="BC11" s="76"/>
      <c r="BD11" s="74"/>
      <c r="BE11" s="22"/>
      <c r="BF11" s="190" t="s">
        <v>123</v>
      </c>
      <c r="BG11" s="74"/>
      <c r="BH11" s="22" t="s">
        <v>123</v>
      </c>
      <c r="BI11" s="76"/>
      <c r="BJ11" s="74"/>
      <c r="BK11" s="22"/>
      <c r="BL11" s="190" t="s">
        <v>123</v>
      </c>
      <c r="BM11" s="74"/>
      <c r="BN11" s="22" t="s">
        <v>123</v>
      </c>
      <c r="BO11" s="22"/>
      <c r="BP11" s="74"/>
      <c r="BQ11" s="22"/>
      <c r="BR11" s="190" t="s">
        <v>123</v>
      </c>
      <c r="BS11" s="22"/>
      <c r="BT11" s="22" t="s">
        <v>123</v>
      </c>
      <c r="BU11" s="22"/>
      <c r="BV11" s="74"/>
      <c r="BW11" s="22"/>
      <c r="BX11" s="190" t="s">
        <v>123</v>
      </c>
      <c r="BY11" s="22"/>
      <c r="BZ11" s="22" t="s">
        <v>123</v>
      </c>
      <c r="CA11" s="22"/>
      <c r="CB11" s="22"/>
    </row>
    <row r="12" spans="2:80" ht="13.8" hidden="1">
      <c r="B12" s="22">
        <f t="shared" ref="B12:B75" si="0">1+B11</f>
        <v>3</v>
      </c>
      <c r="C12" s="22" t="s">
        <v>112</v>
      </c>
      <c r="D12" s="73" t="s">
        <v>113</v>
      </c>
      <c r="E12" s="201">
        <v>1300403</v>
      </c>
      <c r="F12" s="22" t="s">
        <v>114</v>
      </c>
      <c r="G12" s="73" t="s">
        <v>130</v>
      </c>
      <c r="H12" s="73" t="s">
        <v>116</v>
      </c>
      <c r="I12" s="240" t="s">
        <v>351</v>
      </c>
      <c r="J12" s="79" t="s">
        <v>112</v>
      </c>
      <c r="K12" s="203" t="s">
        <v>118</v>
      </c>
      <c r="L12" s="22" t="s">
        <v>119</v>
      </c>
      <c r="M12" s="22" t="s">
        <v>117</v>
      </c>
      <c r="N12" s="119" t="str">
        <f>CONCATENATE(T_SDLog[[#This Row],[PROJECT_NO]],"-",T_SDLog[[#This Row],[Sub Con]],"-",T_SDLog[[#This Row],[BUILDING_NO]],"-",T_SDLog[[#This Row],[FLOOR_LEVEL]],"-",T_SDLog[[#This Row],[DRAWING_PARTS]],"-",T_SDLog[[#This Row],[DISIPLINE]],"-",T_SDLog[[#This Row],[Sub-Dec]],"-",T_SDLog[[#This Row],[DS]],"-",T_SDLog[[#This Row],[DRAWING_SEQ]])</f>
        <v>1300403-ATS-B01-GF-09-ICT-CNT-SD-00</v>
      </c>
      <c r="O12" s="120" t="s">
        <v>606</v>
      </c>
      <c r="P12" s="244">
        <v>45789</v>
      </c>
      <c r="Q1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 s="156" t="str">
        <f>IF(T_SDLog[[#This Row],[AREF_7]]&lt;&gt;"","07",IF(T_SDLog[[#This Row],[AREF_6]]&lt;&gt;"","06",IF(T_SDLog[[#This Row],[AREF_5]]&lt;&gt;"","05",IF(T_SDLog[[#This Row],[AREF_4]]&lt;&gt;"","04",IF(T_SDLog[[#This Row],[AREF_3]]&lt;&gt;"","03",IF(T_SDLog[[#This Row],[AREF_2]]&lt;&gt;"","02",IF(T_SDLog[[#This Row],[AREF_1]]&lt;&gt;"","01",IF(T_SDLog[[#This Row],[AREF_0]]&lt;&gt;"","00",""))))))))</f>
        <v>00</v>
      </c>
      <c r="T1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ATLS-004-SD-ICT-00001-R00</v>
      </c>
      <c r="V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ATV-1300000403-SDS-ICT-00003-R00</v>
      </c>
      <c r="Y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 s="22" t="s">
        <v>601</v>
      </c>
      <c r="AB12" s="74">
        <v>45794</v>
      </c>
      <c r="AC12" s="22" t="s">
        <v>602</v>
      </c>
      <c r="AD12" s="74">
        <v>45794</v>
      </c>
      <c r="AE12" s="74" t="s">
        <v>602</v>
      </c>
      <c r="AF12" s="190" t="s">
        <v>134</v>
      </c>
      <c r="AG12" s="191" t="s">
        <v>603</v>
      </c>
      <c r="AH12" s="191" t="s">
        <v>134</v>
      </c>
      <c r="AI12" s="22"/>
      <c r="AJ12" s="74"/>
      <c r="AK12" s="22"/>
      <c r="AL12" s="22"/>
      <c r="AM12" s="22"/>
      <c r="AN12" s="190" t="s">
        <v>123</v>
      </c>
      <c r="AO12" s="74"/>
      <c r="AP12" s="22" t="s">
        <v>123</v>
      </c>
      <c r="AQ12" s="22"/>
      <c r="AR12" s="74"/>
      <c r="AS12" s="22"/>
      <c r="AT12" s="190" t="s">
        <v>123</v>
      </c>
      <c r="AU12" s="74"/>
      <c r="AV12" s="22" t="s">
        <v>123</v>
      </c>
      <c r="AW12" s="76"/>
      <c r="AX12" s="74"/>
      <c r="AY12" s="22"/>
      <c r="AZ12" s="190" t="s">
        <v>123</v>
      </c>
      <c r="BA12" s="74"/>
      <c r="BB12" s="22" t="s">
        <v>123</v>
      </c>
      <c r="BC12" s="76"/>
      <c r="BD12" s="74"/>
      <c r="BE12" s="22"/>
      <c r="BF12" s="190" t="s">
        <v>123</v>
      </c>
      <c r="BG12" s="74"/>
      <c r="BH12" s="22" t="s">
        <v>123</v>
      </c>
      <c r="BI12" s="76"/>
      <c r="BJ12" s="74"/>
      <c r="BK12" s="22"/>
      <c r="BL12" s="190" t="s">
        <v>123</v>
      </c>
      <c r="BM12" s="74"/>
      <c r="BN12" s="22" t="s">
        <v>123</v>
      </c>
      <c r="BO12" s="22"/>
      <c r="BP12" s="74"/>
      <c r="BQ12" s="22"/>
      <c r="BR12" s="190" t="s">
        <v>123</v>
      </c>
      <c r="BS12" s="22"/>
      <c r="BT12" s="22" t="s">
        <v>123</v>
      </c>
      <c r="BU12" s="22"/>
      <c r="BV12" s="74"/>
      <c r="BW12" s="22"/>
      <c r="BX12" s="190" t="s">
        <v>123</v>
      </c>
      <c r="BY12" s="22"/>
      <c r="BZ12" s="22" t="s">
        <v>123</v>
      </c>
      <c r="CA12" s="22"/>
      <c r="CB12" s="22"/>
    </row>
    <row r="13" spans="2:80" ht="13.8" hidden="1">
      <c r="B13" s="22">
        <f t="shared" si="0"/>
        <v>4</v>
      </c>
      <c r="C13" s="22" t="s">
        <v>112</v>
      </c>
      <c r="D13" s="73" t="s">
        <v>113</v>
      </c>
      <c r="E13" s="201">
        <v>1300403</v>
      </c>
      <c r="F13" s="22" t="s">
        <v>114</v>
      </c>
      <c r="G13" s="73" t="s">
        <v>130</v>
      </c>
      <c r="H13" s="73" t="s">
        <v>116</v>
      </c>
      <c r="I13" s="240" t="s">
        <v>438</v>
      </c>
      <c r="J13" s="79" t="s">
        <v>112</v>
      </c>
      <c r="K13" s="203" t="s">
        <v>118</v>
      </c>
      <c r="L13" s="22" t="s">
        <v>119</v>
      </c>
      <c r="M13" s="22" t="s">
        <v>117</v>
      </c>
      <c r="N13" s="119" t="str">
        <f>CONCATENATE(T_SDLog[[#This Row],[PROJECT_NO]],"-",T_SDLog[[#This Row],[Sub Con]],"-",T_SDLog[[#This Row],[BUILDING_NO]],"-",T_SDLog[[#This Row],[FLOOR_LEVEL]],"-",T_SDLog[[#This Row],[DRAWING_PARTS]],"-",T_SDLog[[#This Row],[DISIPLINE]],"-",T_SDLog[[#This Row],[Sub-Dec]],"-",T_SDLog[[#This Row],[DS]],"-",T_SDLog[[#This Row],[DRAWING_SEQ]])</f>
        <v>1300403-ATS-B01-GF-10-ICT-CNT-SD-00</v>
      </c>
      <c r="O13" s="120" t="s">
        <v>607</v>
      </c>
      <c r="P13" s="244">
        <v>45789</v>
      </c>
      <c r="Q1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 s="156" t="str">
        <f>IF(T_SDLog[[#This Row],[AREF_7]]&lt;&gt;"","07",IF(T_SDLog[[#This Row],[AREF_6]]&lt;&gt;"","06",IF(T_SDLog[[#This Row],[AREF_5]]&lt;&gt;"","05",IF(T_SDLog[[#This Row],[AREF_4]]&lt;&gt;"","04",IF(T_SDLog[[#This Row],[AREF_3]]&lt;&gt;"","03",IF(T_SDLog[[#This Row],[AREF_2]]&lt;&gt;"","02",IF(T_SDLog[[#This Row],[AREF_1]]&lt;&gt;"","01",IF(T_SDLog[[#This Row],[AREF_0]]&lt;&gt;"","00",""))))))))</f>
        <v>00</v>
      </c>
      <c r="T1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ATLS-004-SD-ICT-00001-R00</v>
      </c>
      <c r="V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ATV-1300000403-SDS-ICT-00003-R00</v>
      </c>
      <c r="Y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 s="22" t="s">
        <v>601</v>
      </c>
      <c r="AB13" s="74">
        <v>45794</v>
      </c>
      <c r="AC13" s="22" t="s">
        <v>602</v>
      </c>
      <c r="AD13" s="74">
        <v>45794</v>
      </c>
      <c r="AE13" s="74" t="s">
        <v>602</v>
      </c>
      <c r="AF13" s="190" t="s">
        <v>134</v>
      </c>
      <c r="AG13" s="191" t="s">
        <v>603</v>
      </c>
      <c r="AH13" s="191" t="s">
        <v>134</v>
      </c>
      <c r="AI13" s="22"/>
      <c r="AJ13" s="74"/>
      <c r="AK13" s="22"/>
      <c r="AL13" s="22"/>
      <c r="AM13" s="22"/>
      <c r="AN13" s="190" t="s">
        <v>123</v>
      </c>
      <c r="AO13" s="74"/>
      <c r="AP13" s="22" t="s">
        <v>123</v>
      </c>
      <c r="AQ13" s="22"/>
      <c r="AR13" s="74"/>
      <c r="AS13" s="22"/>
      <c r="AT13" s="190" t="s">
        <v>123</v>
      </c>
      <c r="AU13" s="74"/>
      <c r="AV13" s="22" t="s">
        <v>123</v>
      </c>
      <c r="AW13" s="76"/>
      <c r="AX13" s="74"/>
      <c r="AY13" s="22"/>
      <c r="AZ13" s="190" t="s">
        <v>123</v>
      </c>
      <c r="BA13" s="74"/>
      <c r="BB13" s="22" t="s">
        <v>123</v>
      </c>
      <c r="BC13" s="76"/>
      <c r="BD13" s="74"/>
      <c r="BE13" s="22"/>
      <c r="BF13" s="190" t="s">
        <v>123</v>
      </c>
      <c r="BG13" s="74"/>
      <c r="BH13" s="22" t="s">
        <v>123</v>
      </c>
      <c r="BI13" s="76"/>
      <c r="BJ13" s="74"/>
      <c r="BK13" s="22"/>
      <c r="BL13" s="190" t="s">
        <v>123</v>
      </c>
      <c r="BM13" s="74"/>
      <c r="BN13" s="22" t="s">
        <v>123</v>
      </c>
      <c r="BO13" s="22"/>
      <c r="BP13" s="74"/>
      <c r="BQ13" s="22"/>
      <c r="BR13" s="190" t="s">
        <v>123</v>
      </c>
      <c r="BS13" s="22"/>
      <c r="BT13" s="22" t="s">
        <v>123</v>
      </c>
      <c r="BU13" s="22"/>
      <c r="BV13" s="74"/>
      <c r="BW13" s="22"/>
      <c r="BX13" s="190" t="s">
        <v>123</v>
      </c>
      <c r="BY13" s="22"/>
      <c r="BZ13" s="22" t="s">
        <v>123</v>
      </c>
      <c r="CA13" s="22"/>
      <c r="CB13" s="22"/>
    </row>
    <row r="14" spans="2:80" ht="13.8" hidden="1">
      <c r="B14" s="22">
        <f t="shared" si="0"/>
        <v>5</v>
      </c>
      <c r="C14" s="22" t="s">
        <v>112</v>
      </c>
      <c r="D14" s="73" t="s">
        <v>113</v>
      </c>
      <c r="E14" s="201">
        <v>1300403</v>
      </c>
      <c r="F14" s="22" t="s">
        <v>114</v>
      </c>
      <c r="G14" s="73" t="s">
        <v>130</v>
      </c>
      <c r="H14" s="73" t="s">
        <v>286</v>
      </c>
      <c r="I14" s="240" t="s">
        <v>117</v>
      </c>
      <c r="J14" s="79" t="s">
        <v>112</v>
      </c>
      <c r="K14" s="203" t="s">
        <v>118</v>
      </c>
      <c r="L14" s="22" t="s">
        <v>119</v>
      </c>
      <c r="M14" s="22" t="s">
        <v>117</v>
      </c>
      <c r="N14" s="119" t="str">
        <f>CONCATENATE(T_SDLog[[#This Row],[PROJECT_NO]],"-",T_SDLog[[#This Row],[Sub Con]],"-",T_SDLog[[#This Row],[BUILDING_NO]],"-",T_SDLog[[#This Row],[FLOOR_LEVEL]],"-",T_SDLog[[#This Row],[DRAWING_PARTS]],"-",T_SDLog[[#This Row],[DISIPLINE]],"-",T_SDLog[[#This Row],[Sub-Dec]],"-",T_SDLog[[#This Row],[DS]],"-",T_SDLog[[#This Row],[DRAWING_SEQ]])</f>
        <v>1300403-ATS-B01-BF-00-ICT-CNT-SD-00</v>
      </c>
      <c r="O14" s="120" t="s">
        <v>1331</v>
      </c>
      <c r="P14" s="244">
        <v>45793</v>
      </c>
      <c r="Q1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 s="156" t="str">
        <f>IF(T_SDLog[[#This Row],[AREF_7]]&lt;&gt;"","07",IF(T_SDLog[[#This Row],[AREF_6]]&lt;&gt;"","06",IF(T_SDLog[[#This Row],[AREF_5]]&lt;&gt;"","05",IF(T_SDLog[[#This Row],[AREF_4]]&lt;&gt;"","04",IF(T_SDLog[[#This Row],[AREF_3]]&lt;&gt;"","03",IF(T_SDLog[[#This Row],[AREF_2]]&lt;&gt;"","02",IF(T_SDLog[[#This Row],[AREF_1]]&lt;&gt;"","01",IF(T_SDLog[[#This Row],[AREF_0]]&lt;&gt;"","00",""))))))))</f>
        <v>00</v>
      </c>
      <c r="T1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 s="184" t="s">
        <v>1332</v>
      </c>
      <c r="AB14" s="74">
        <v>45794</v>
      </c>
      <c r="AC14" s="74" t="s">
        <v>1333</v>
      </c>
      <c r="AD14" s="74">
        <v>45794</v>
      </c>
      <c r="AE14" s="74" t="s">
        <v>1333</v>
      </c>
      <c r="AF14" s="190" t="s">
        <v>134</v>
      </c>
      <c r="AG14" s="191" t="s">
        <v>603</v>
      </c>
      <c r="AH14" s="190" t="s">
        <v>134</v>
      </c>
      <c r="AI14" s="184"/>
      <c r="AJ14" s="74"/>
      <c r="AK14" s="22"/>
      <c r="AL14" s="22"/>
      <c r="AM14" s="22"/>
      <c r="AN14" s="190" t="s">
        <v>123</v>
      </c>
      <c r="AO14" s="74"/>
      <c r="AP14" s="185" t="s">
        <v>123</v>
      </c>
      <c r="AQ14" s="22"/>
      <c r="AR14" s="74"/>
      <c r="AS14" s="22"/>
      <c r="AT14" s="190" t="s">
        <v>123</v>
      </c>
      <c r="AU14" s="74"/>
      <c r="AV14" s="22" t="s">
        <v>123</v>
      </c>
      <c r="AW14" s="76"/>
      <c r="AX14" s="74"/>
      <c r="AY14" s="22"/>
      <c r="AZ14" s="190" t="s">
        <v>123</v>
      </c>
      <c r="BA14" s="74"/>
      <c r="BB14" s="22" t="s">
        <v>123</v>
      </c>
      <c r="BC14" s="76"/>
      <c r="BD14" s="74"/>
      <c r="BE14" s="22"/>
      <c r="BF14" s="190" t="s">
        <v>123</v>
      </c>
      <c r="BG14" s="74"/>
      <c r="BH14" s="22" t="s">
        <v>123</v>
      </c>
      <c r="BI14" s="76"/>
      <c r="BJ14" s="74"/>
      <c r="BK14" s="22"/>
      <c r="BL14" s="190" t="s">
        <v>123</v>
      </c>
      <c r="BM14" s="74"/>
      <c r="BN14" s="22" t="s">
        <v>123</v>
      </c>
      <c r="BO14" s="22"/>
      <c r="BP14" s="74"/>
      <c r="BQ14" s="22"/>
      <c r="BR14" s="190" t="s">
        <v>123</v>
      </c>
      <c r="BS14" s="22"/>
      <c r="BT14" s="22" t="s">
        <v>123</v>
      </c>
      <c r="BU14" s="22"/>
      <c r="BV14" s="74"/>
      <c r="BW14" s="22"/>
      <c r="BX14" s="190" t="s">
        <v>123</v>
      </c>
      <c r="BY14" s="22"/>
      <c r="BZ14" s="22" t="s">
        <v>123</v>
      </c>
      <c r="CA14" s="22"/>
      <c r="CB14" s="22"/>
    </row>
    <row r="15" spans="2:80" ht="13.8" hidden="1">
      <c r="B15" s="22">
        <f t="shared" si="0"/>
        <v>6</v>
      </c>
      <c r="C15" s="22" t="s">
        <v>112</v>
      </c>
      <c r="D15" s="73" t="s">
        <v>113</v>
      </c>
      <c r="E15" s="201">
        <v>1300403</v>
      </c>
      <c r="F15" s="22" t="s">
        <v>114</v>
      </c>
      <c r="G15" s="73" t="s">
        <v>130</v>
      </c>
      <c r="H15" s="73" t="s">
        <v>286</v>
      </c>
      <c r="I15" s="240" t="s">
        <v>124</v>
      </c>
      <c r="J15" s="79" t="s">
        <v>112</v>
      </c>
      <c r="K15" s="203" t="s">
        <v>118</v>
      </c>
      <c r="L15" s="22" t="s">
        <v>119</v>
      </c>
      <c r="M15" s="22" t="s">
        <v>117</v>
      </c>
      <c r="N15" s="119" t="str">
        <f>CONCATENATE(T_SDLog[[#This Row],[PROJECT_NO]],"-",T_SDLog[[#This Row],[Sub Con]],"-",T_SDLog[[#This Row],[BUILDING_NO]],"-",T_SDLog[[#This Row],[FLOOR_LEVEL]],"-",T_SDLog[[#This Row],[DRAWING_PARTS]],"-",T_SDLog[[#This Row],[DISIPLINE]],"-",T_SDLog[[#This Row],[Sub-Dec]],"-",T_SDLog[[#This Row],[DS]],"-",T_SDLog[[#This Row],[DRAWING_SEQ]])</f>
        <v>1300403-ATS-B01-BF-01-ICT-CNT-SD-00</v>
      </c>
      <c r="O15" s="120" t="s">
        <v>1334</v>
      </c>
      <c r="P15" s="244">
        <v>45793</v>
      </c>
      <c r="Q1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 s="156" t="str">
        <f>IF(T_SDLog[[#This Row],[AREF_7]]&lt;&gt;"","07",IF(T_SDLog[[#This Row],[AREF_6]]&lt;&gt;"","06",IF(T_SDLog[[#This Row],[AREF_5]]&lt;&gt;"","05",IF(T_SDLog[[#This Row],[AREF_4]]&lt;&gt;"","04",IF(T_SDLog[[#This Row],[AREF_3]]&lt;&gt;"","03",IF(T_SDLog[[#This Row],[AREF_2]]&lt;&gt;"","02",IF(T_SDLog[[#This Row],[AREF_1]]&lt;&gt;"","01",IF(T_SDLog[[#This Row],[AREF_0]]&lt;&gt;"","00",""))))))))</f>
        <v>00</v>
      </c>
      <c r="T1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 s="184" t="s">
        <v>1332</v>
      </c>
      <c r="AB15" s="74">
        <v>45794</v>
      </c>
      <c r="AC15" s="74" t="s">
        <v>1333</v>
      </c>
      <c r="AD15" s="74">
        <v>45794</v>
      </c>
      <c r="AE15" s="74" t="s">
        <v>1333</v>
      </c>
      <c r="AF15" s="190" t="s">
        <v>134</v>
      </c>
      <c r="AG15" s="191" t="s">
        <v>603</v>
      </c>
      <c r="AH15" s="190" t="s">
        <v>134</v>
      </c>
      <c r="AI15" s="22"/>
      <c r="AJ15" s="74"/>
      <c r="AK15" s="22"/>
      <c r="AL15" s="22"/>
      <c r="AM15" s="22"/>
      <c r="AN15" s="190" t="s">
        <v>123</v>
      </c>
      <c r="AO15" s="74"/>
      <c r="AP15" s="22" t="s">
        <v>123</v>
      </c>
      <c r="AQ15" s="22"/>
      <c r="AR15" s="74"/>
      <c r="AS15" s="22"/>
      <c r="AT15" s="190" t="s">
        <v>123</v>
      </c>
      <c r="AU15" s="74"/>
      <c r="AV15" s="22" t="s">
        <v>123</v>
      </c>
      <c r="AW15" s="76"/>
      <c r="AX15" s="74"/>
      <c r="AY15" s="22"/>
      <c r="AZ15" s="190" t="s">
        <v>123</v>
      </c>
      <c r="BA15" s="74"/>
      <c r="BB15" s="22" t="s">
        <v>123</v>
      </c>
      <c r="BC15" s="76"/>
      <c r="BD15" s="74"/>
      <c r="BE15" s="22"/>
      <c r="BF15" s="190" t="s">
        <v>123</v>
      </c>
      <c r="BG15" s="74"/>
      <c r="BH15" s="22" t="s">
        <v>123</v>
      </c>
      <c r="BI15" s="76"/>
      <c r="BJ15" s="74"/>
      <c r="BK15" s="22"/>
      <c r="BL15" s="190" t="s">
        <v>123</v>
      </c>
      <c r="BM15" s="74"/>
      <c r="BN15" s="22" t="s">
        <v>123</v>
      </c>
      <c r="BO15" s="22"/>
      <c r="BP15" s="74"/>
      <c r="BQ15" s="22"/>
      <c r="BR15" s="190" t="s">
        <v>123</v>
      </c>
      <c r="BS15" s="22"/>
      <c r="BT15" s="22" t="s">
        <v>123</v>
      </c>
      <c r="BU15" s="22"/>
      <c r="BV15" s="74"/>
      <c r="BW15" s="22"/>
      <c r="BX15" s="190" t="s">
        <v>123</v>
      </c>
      <c r="BY15" s="22"/>
      <c r="BZ15" s="22" t="s">
        <v>123</v>
      </c>
      <c r="CA15" s="22"/>
      <c r="CB15" s="22"/>
    </row>
    <row r="16" spans="2:80" ht="13.8" hidden="1">
      <c r="B16" s="22">
        <f t="shared" si="0"/>
        <v>7</v>
      </c>
      <c r="C16" s="22" t="s">
        <v>112</v>
      </c>
      <c r="D16" s="73" t="s">
        <v>113</v>
      </c>
      <c r="E16" s="201">
        <v>1300403</v>
      </c>
      <c r="F16" s="22" t="s">
        <v>114</v>
      </c>
      <c r="G16" s="73" t="s">
        <v>130</v>
      </c>
      <c r="H16" s="73" t="s">
        <v>286</v>
      </c>
      <c r="I16" s="240" t="s">
        <v>126</v>
      </c>
      <c r="J16" s="79" t="s">
        <v>112</v>
      </c>
      <c r="K16" s="203" t="s">
        <v>118</v>
      </c>
      <c r="L16" s="22" t="s">
        <v>119</v>
      </c>
      <c r="M16" s="22" t="s">
        <v>117</v>
      </c>
      <c r="N16" s="119" t="str">
        <f>CONCATENATE(T_SDLog[[#This Row],[PROJECT_NO]],"-",T_SDLog[[#This Row],[Sub Con]],"-",T_SDLog[[#This Row],[BUILDING_NO]],"-",T_SDLog[[#This Row],[FLOOR_LEVEL]],"-",T_SDLog[[#This Row],[DRAWING_PARTS]],"-",T_SDLog[[#This Row],[DISIPLINE]],"-",T_SDLog[[#This Row],[Sub-Dec]],"-",T_SDLog[[#This Row],[DS]],"-",T_SDLog[[#This Row],[DRAWING_SEQ]])</f>
        <v>1300403-ATS-B01-BF-02-ICT-CNT-SD-00</v>
      </c>
      <c r="O16" s="120" t="s">
        <v>1335</v>
      </c>
      <c r="P16" s="244">
        <v>45793</v>
      </c>
      <c r="Q1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 s="156" t="str">
        <f>IF(T_SDLog[[#This Row],[AREF_7]]&lt;&gt;"","07",IF(T_SDLog[[#This Row],[AREF_6]]&lt;&gt;"","06",IF(T_SDLog[[#This Row],[AREF_5]]&lt;&gt;"","05",IF(T_SDLog[[#This Row],[AREF_4]]&lt;&gt;"","04",IF(T_SDLog[[#This Row],[AREF_3]]&lt;&gt;"","03",IF(T_SDLog[[#This Row],[AREF_2]]&lt;&gt;"","02",IF(T_SDLog[[#This Row],[AREF_1]]&lt;&gt;"","01",IF(T_SDLog[[#This Row],[AREF_0]]&lt;&gt;"","00",""))))))))</f>
        <v>00</v>
      </c>
      <c r="T1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 s="184" t="s">
        <v>1332</v>
      </c>
      <c r="AB16" s="74">
        <v>45794</v>
      </c>
      <c r="AC16" s="74" t="s">
        <v>1333</v>
      </c>
      <c r="AD16" s="74">
        <v>45794</v>
      </c>
      <c r="AE16" s="74" t="s">
        <v>1333</v>
      </c>
      <c r="AF16" s="190" t="s">
        <v>134</v>
      </c>
      <c r="AG16" s="191" t="s">
        <v>603</v>
      </c>
      <c r="AH16" s="190" t="s">
        <v>134</v>
      </c>
      <c r="AI16" s="22"/>
      <c r="AJ16" s="74"/>
      <c r="AK16" s="22"/>
      <c r="AL16" s="22"/>
      <c r="AM16" s="22"/>
      <c r="AN16" s="190" t="s">
        <v>123</v>
      </c>
      <c r="AO16" s="74"/>
      <c r="AP16" s="22" t="s">
        <v>123</v>
      </c>
      <c r="AQ16" s="22"/>
      <c r="AR16" s="74"/>
      <c r="AS16" s="22"/>
      <c r="AT16" s="190" t="s">
        <v>123</v>
      </c>
      <c r="AU16" s="74"/>
      <c r="AV16" s="22" t="s">
        <v>123</v>
      </c>
      <c r="AW16" s="76"/>
      <c r="AX16" s="74"/>
      <c r="AY16" s="22"/>
      <c r="AZ16" s="190" t="s">
        <v>123</v>
      </c>
      <c r="BA16" s="74"/>
      <c r="BB16" s="22" t="s">
        <v>123</v>
      </c>
      <c r="BC16" s="76"/>
      <c r="BD16" s="74"/>
      <c r="BE16" s="22"/>
      <c r="BF16" s="190" t="s">
        <v>123</v>
      </c>
      <c r="BG16" s="74"/>
      <c r="BH16" s="22" t="s">
        <v>123</v>
      </c>
      <c r="BI16" s="76"/>
      <c r="BJ16" s="74"/>
      <c r="BK16" s="22"/>
      <c r="BL16" s="190" t="s">
        <v>123</v>
      </c>
      <c r="BM16" s="74"/>
      <c r="BN16" s="22" t="s">
        <v>123</v>
      </c>
      <c r="BO16" s="22"/>
      <c r="BP16" s="74"/>
      <c r="BQ16" s="22"/>
      <c r="BR16" s="190" t="s">
        <v>123</v>
      </c>
      <c r="BS16" s="22"/>
      <c r="BT16" s="22" t="s">
        <v>123</v>
      </c>
      <c r="BU16" s="22"/>
      <c r="BV16" s="74"/>
      <c r="BW16" s="22"/>
      <c r="BX16" s="190" t="s">
        <v>123</v>
      </c>
      <c r="BY16" s="22"/>
      <c r="BZ16" s="22" t="s">
        <v>123</v>
      </c>
      <c r="CA16" s="22"/>
      <c r="CB16" s="22"/>
    </row>
    <row r="17" spans="2:80" ht="13.8" hidden="1">
      <c r="B17" s="22">
        <f t="shared" si="0"/>
        <v>8</v>
      </c>
      <c r="C17" s="22" t="s">
        <v>112</v>
      </c>
      <c r="D17" s="73" t="s">
        <v>113</v>
      </c>
      <c r="E17" s="201">
        <v>1300403</v>
      </c>
      <c r="F17" s="22" t="s">
        <v>114</v>
      </c>
      <c r="G17" s="73" t="s">
        <v>130</v>
      </c>
      <c r="H17" s="73" t="s">
        <v>286</v>
      </c>
      <c r="I17" s="240" t="s">
        <v>128</v>
      </c>
      <c r="J17" s="79" t="s">
        <v>112</v>
      </c>
      <c r="K17" s="203" t="s">
        <v>118</v>
      </c>
      <c r="L17" s="22" t="s">
        <v>119</v>
      </c>
      <c r="M17" s="22" t="s">
        <v>117</v>
      </c>
      <c r="N17" s="119" t="str">
        <f>CONCATENATE(T_SDLog[[#This Row],[PROJECT_NO]],"-",T_SDLog[[#This Row],[Sub Con]],"-",T_SDLog[[#This Row],[BUILDING_NO]],"-",T_SDLog[[#This Row],[FLOOR_LEVEL]],"-",T_SDLog[[#This Row],[DRAWING_PARTS]],"-",T_SDLog[[#This Row],[DISIPLINE]],"-",T_SDLog[[#This Row],[Sub-Dec]],"-",T_SDLog[[#This Row],[DS]],"-",T_SDLog[[#This Row],[DRAWING_SEQ]])</f>
        <v>1300403-ATS-B01-BF-03-ICT-CNT-SD-00</v>
      </c>
      <c r="O17" s="120" t="s">
        <v>1336</v>
      </c>
      <c r="P17" s="244">
        <v>45793</v>
      </c>
      <c r="Q1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 s="156" t="str">
        <f>IF(T_SDLog[[#This Row],[AREF_7]]&lt;&gt;"","07",IF(T_SDLog[[#This Row],[AREF_6]]&lt;&gt;"","06",IF(T_SDLog[[#This Row],[AREF_5]]&lt;&gt;"","05",IF(T_SDLog[[#This Row],[AREF_4]]&lt;&gt;"","04",IF(T_SDLog[[#This Row],[AREF_3]]&lt;&gt;"","03",IF(T_SDLog[[#This Row],[AREF_2]]&lt;&gt;"","02",IF(T_SDLog[[#This Row],[AREF_1]]&lt;&gt;"","01",IF(T_SDLog[[#This Row],[AREF_0]]&lt;&gt;"","00",""))))))))</f>
        <v>00</v>
      </c>
      <c r="T1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 s="184" t="s">
        <v>1332</v>
      </c>
      <c r="AB17" s="74">
        <v>45794</v>
      </c>
      <c r="AC17" s="74" t="s">
        <v>1333</v>
      </c>
      <c r="AD17" s="74">
        <v>45794</v>
      </c>
      <c r="AE17" s="74" t="s">
        <v>1333</v>
      </c>
      <c r="AF17" s="190" t="s">
        <v>134</v>
      </c>
      <c r="AG17" s="191" t="s">
        <v>603</v>
      </c>
      <c r="AH17" s="190" t="s">
        <v>134</v>
      </c>
      <c r="AI17" s="22"/>
      <c r="AJ17" s="74"/>
      <c r="AK17" s="22"/>
      <c r="AL17" s="22"/>
      <c r="AM17" s="22"/>
      <c r="AN17" s="190" t="s">
        <v>123</v>
      </c>
      <c r="AO17" s="74"/>
      <c r="AP17" s="22" t="s">
        <v>123</v>
      </c>
      <c r="AQ17" s="22"/>
      <c r="AR17" s="74"/>
      <c r="AS17" s="22"/>
      <c r="AT17" s="190" t="s">
        <v>123</v>
      </c>
      <c r="AU17" s="74"/>
      <c r="AV17" s="22" t="s">
        <v>123</v>
      </c>
      <c r="AW17" s="76"/>
      <c r="AX17" s="74"/>
      <c r="AY17" s="22"/>
      <c r="AZ17" s="190" t="s">
        <v>123</v>
      </c>
      <c r="BA17" s="74"/>
      <c r="BB17" s="22" t="s">
        <v>123</v>
      </c>
      <c r="BC17" s="76"/>
      <c r="BD17" s="74"/>
      <c r="BE17" s="22"/>
      <c r="BF17" s="190" t="s">
        <v>123</v>
      </c>
      <c r="BG17" s="74"/>
      <c r="BH17" s="22" t="s">
        <v>123</v>
      </c>
      <c r="BI17" s="76"/>
      <c r="BJ17" s="74"/>
      <c r="BK17" s="22"/>
      <c r="BL17" s="190" t="s">
        <v>123</v>
      </c>
      <c r="BM17" s="74"/>
      <c r="BN17" s="22" t="s">
        <v>123</v>
      </c>
      <c r="BO17" s="22"/>
      <c r="BP17" s="74"/>
      <c r="BQ17" s="22"/>
      <c r="BR17" s="190" t="s">
        <v>123</v>
      </c>
      <c r="BS17" s="22"/>
      <c r="BT17" s="22" t="s">
        <v>123</v>
      </c>
      <c r="BU17" s="22"/>
      <c r="BV17" s="74"/>
      <c r="BW17" s="22"/>
      <c r="BX17" s="190" t="s">
        <v>123</v>
      </c>
      <c r="BY17" s="22"/>
      <c r="BZ17" s="22" t="s">
        <v>123</v>
      </c>
      <c r="CA17" s="22"/>
      <c r="CB17" s="22"/>
    </row>
    <row r="18" spans="2:80" ht="13.8" hidden="1">
      <c r="B18" s="22">
        <f t="shared" si="0"/>
        <v>9</v>
      </c>
      <c r="C18" s="22" t="s">
        <v>112</v>
      </c>
      <c r="D18" s="73" t="s">
        <v>113</v>
      </c>
      <c r="E18" s="201">
        <v>1300403</v>
      </c>
      <c r="F18" s="22" t="s">
        <v>114</v>
      </c>
      <c r="G18" s="73" t="s">
        <v>130</v>
      </c>
      <c r="H18" s="73" t="s">
        <v>286</v>
      </c>
      <c r="I18" s="240" t="s">
        <v>138</v>
      </c>
      <c r="J18" s="79" t="s">
        <v>112</v>
      </c>
      <c r="K18" s="203" t="s">
        <v>118</v>
      </c>
      <c r="L18" s="22" t="s">
        <v>119</v>
      </c>
      <c r="M18" s="22" t="s">
        <v>117</v>
      </c>
      <c r="N18" s="119" t="str">
        <f>CONCATENATE(T_SDLog[[#This Row],[PROJECT_NO]],"-",T_SDLog[[#This Row],[Sub Con]],"-",T_SDLog[[#This Row],[BUILDING_NO]],"-",T_SDLog[[#This Row],[FLOOR_LEVEL]],"-",T_SDLog[[#This Row],[DRAWING_PARTS]],"-",T_SDLog[[#This Row],[DISIPLINE]],"-",T_SDLog[[#This Row],[Sub-Dec]],"-",T_SDLog[[#This Row],[DS]],"-",T_SDLog[[#This Row],[DRAWING_SEQ]])</f>
        <v>1300403-ATS-B01-BF-04-ICT-CNT-SD-00</v>
      </c>
      <c r="O18" s="120" t="s">
        <v>1337</v>
      </c>
      <c r="P18" s="244">
        <v>45793</v>
      </c>
      <c r="Q1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 s="156" t="str">
        <f>IF(T_SDLog[[#This Row],[AREF_7]]&lt;&gt;"","07",IF(T_SDLog[[#This Row],[AREF_6]]&lt;&gt;"","06",IF(T_SDLog[[#This Row],[AREF_5]]&lt;&gt;"","05",IF(T_SDLog[[#This Row],[AREF_4]]&lt;&gt;"","04",IF(T_SDLog[[#This Row],[AREF_3]]&lt;&gt;"","03",IF(T_SDLog[[#This Row],[AREF_2]]&lt;&gt;"","02",IF(T_SDLog[[#This Row],[AREF_1]]&lt;&gt;"","01",IF(T_SDLog[[#This Row],[AREF_0]]&lt;&gt;"","00",""))))))))</f>
        <v>00</v>
      </c>
      <c r="T1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 s="184" t="s">
        <v>1332</v>
      </c>
      <c r="AB18" s="74">
        <v>45794</v>
      </c>
      <c r="AC18" s="74" t="s">
        <v>1333</v>
      </c>
      <c r="AD18" s="74">
        <v>45794</v>
      </c>
      <c r="AE18" s="74" t="s">
        <v>1333</v>
      </c>
      <c r="AF18" s="190" t="s">
        <v>134</v>
      </c>
      <c r="AG18" s="191" t="s">
        <v>603</v>
      </c>
      <c r="AH18" s="190" t="s">
        <v>134</v>
      </c>
      <c r="AI18" s="22"/>
      <c r="AJ18" s="74"/>
      <c r="AK18" s="22"/>
      <c r="AL18" s="22"/>
      <c r="AM18" s="22"/>
      <c r="AN18" s="190" t="s">
        <v>123</v>
      </c>
      <c r="AO18" s="74"/>
      <c r="AP18" s="22" t="s">
        <v>123</v>
      </c>
      <c r="AQ18" s="22"/>
      <c r="AR18" s="74"/>
      <c r="AS18" s="22"/>
      <c r="AT18" s="190" t="s">
        <v>123</v>
      </c>
      <c r="AU18" s="74"/>
      <c r="AV18" s="22" t="s">
        <v>123</v>
      </c>
      <c r="AW18" s="76"/>
      <c r="AX18" s="74"/>
      <c r="AY18" s="22"/>
      <c r="AZ18" s="190" t="s">
        <v>123</v>
      </c>
      <c r="BA18" s="74"/>
      <c r="BB18" s="22" t="s">
        <v>123</v>
      </c>
      <c r="BC18" s="76"/>
      <c r="BD18" s="74"/>
      <c r="BE18" s="22"/>
      <c r="BF18" s="190" t="s">
        <v>123</v>
      </c>
      <c r="BG18" s="74"/>
      <c r="BH18" s="22" t="s">
        <v>123</v>
      </c>
      <c r="BI18" s="76"/>
      <c r="BJ18" s="74"/>
      <c r="BK18" s="22"/>
      <c r="BL18" s="190" t="s">
        <v>123</v>
      </c>
      <c r="BM18" s="74"/>
      <c r="BN18" s="22" t="s">
        <v>123</v>
      </c>
      <c r="BO18" s="22"/>
      <c r="BP18" s="74"/>
      <c r="BQ18" s="22"/>
      <c r="BR18" s="190" t="s">
        <v>123</v>
      </c>
      <c r="BS18" s="22"/>
      <c r="BT18" s="22" t="s">
        <v>123</v>
      </c>
      <c r="BU18" s="22"/>
      <c r="BV18" s="74"/>
      <c r="BW18" s="22"/>
      <c r="BX18" s="190" t="s">
        <v>123</v>
      </c>
      <c r="BY18" s="22"/>
      <c r="BZ18" s="22" t="s">
        <v>123</v>
      </c>
      <c r="CA18" s="22"/>
      <c r="CB18" s="22"/>
    </row>
    <row r="19" spans="2:80" ht="13.8" hidden="1">
      <c r="B19" s="22">
        <f t="shared" si="0"/>
        <v>10</v>
      </c>
      <c r="C19" s="22" t="s">
        <v>112</v>
      </c>
      <c r="D19" s="73" t="s">
        <v>113</v>
      </c>
      <c r="E19" s="201">
        <v>1300403</v>
      </c>
      <c r="F19" s="22" t="s">
        <v>114</v>
      </c>
      <c r="G19" s="73" t="s">
        <v>130</v>
      </c>
      <c r="H19" s="73" t="s">
        <v>286</v>
      </c>
      <c r="I19" s="240" t="s">
        <v>219</v>
      </c>
      <c r="J19" s="79" t="s">
        <v>112</v>
      </c>
      <c r="K19" s="203" t="s">
        <v>118</v>
      </c>
      <c r="L19" s="22" t="s">
        <v>119</v>
      </c>
      <c r="M19" s="22" t="s">
        <v>117</v>
      </c>
      <c r="N19" s="119" t="str">
        <f>CONCATENATE(T_SDLog[[#This Row],[PROJECT_NO]],"-",T_SDLog[[#This Row],[Sub Con]],"-",T_SDLog[[#This Row],[BUILDING_NO]],"-",T_SDLog[[#This Row],[FLOOR_LEVEL]],"-",T_SDLog[[#This Row],[DRAWING_PARTS]],"-",T_SDLog[[#This Row],[DISIPLINE]],"-",T_SDLog[[#This Row],[Sub-Dec]],"-",T_SDLog[[#This Row],[DS]],"-",T_SDLog[[#This Row],[DRAWING_SEQ]])</f>
        <v>1300403-ATS-B01-BF-05-ICT-CNT-SD-00</v>
      </c>
      <c r="O19" s="120" t="s">
        <v>1338</v>
      </c>
      <c r="P19" s="244">
        <v>45793</v>
      </c>
      <c r="Q1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 s="156" t="str">
        <f>IF(T_SDLog[[#This Row],[AREF_7]]&lt;&gt;"","07",IF(T_SDLog[[#This Row],[AREF_6]]&lt;&gt;"","06",IF(T_SDLog[[#This Row],[AREF_5]]&lt;&gt;"","05",IF(T_SDLog[[#This Row],[AREF_4]]&lt;&gt;"","04",IF(T_SDLog[[#This Row],[AREF_3]]&lt;&gt;"","03",IF(T_SDLog[[#This Row],[AREF_2]]&lt;&gt;"","02",IF(T_SDLog[[#This Row],[AREF_1]]&lt;&gt;"","01",IF(T_SDLog[[#This Row],[AREF_0]]&lt;&gt;"","00",""))))))))</f>
        <v>00</v>
      </c>
      <c r="T1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 s="184" t="s">
        <v>1332</v>
      </c>
      <c r="AB19" s="74">
        <v>45794</v>
      </c>
      <c r="AC19" s="74" t="s">
        <v>1333</v>
      </c>
      <c r="AD19" s="74">
        <v>45794</v>
      </c>
      <c r="AE19" s="74" t="s">
        <v>1333</v>
      </c>
      <c r="AF19" s="190" t="s">
        <v>134</v>
      </c>
      <c r="AG19" s="191" t="s">
        <v>603</v>
      </c>
      <c r="AH19" s="190" t="s">
        <v>134</v>
      </c>
      <c r="AI19" s="22"/>
      <c r="AJ19" s="74"/>
      <c r="AK19" s="22"/>
      <c r="AL19" s="22"/>
      <c r="AM19" s="22"/>
      <c r="AN19" s="190" t="s">
        <v>123</v>
      </c>
      <c r="AO19" s="74"/>
      <c r="AP19" s="22" t="s">
        <v>123</v>
      </c>
      <c r="AQ19" s="22"/>
      <c r="AR19" s="74"/>
      <c r="AS19" s="22"/>
      <c r="AT19" s="190" t="s">
        <v>123</v>
      </c>
      <c r="AU19" s="74"/>
      <c r="AV19" s="22" t="s">
        <v>123</v>
      </c>
      <c r="AW19" s="76"/>
      <c r="AX19" s="74"/>
      <c r="AY19" s="22"/>
      <c r="AZ19" s="190" t="s">
        <v>123</v>
      </c>
      <c r="BA19" s="74"/>
      <c r="BB19" s="22" t="s">
        <v>123</v>
      </c>
      <c r="BC19" s="76"/>
      <c r="BD19" s="74"/>
      <c r="BE19" s="22"/>
      <c r="BF19" s="190" t="s">
        <v>123</v>
      </c>
      <c r="BG19" s="74"/>
      <c r="BH19" s="22" t="s">
        <v>123</v>
      </c>
      <c r="BI19" s="76"/>
      <c r="BJ19" s="74"/>
      <c r="BK19" s="22"/>
      <c r="BL19" s="190" t="s">
        <v>123</v>
      </c>
      <c r="BM19" s="74"/>
      <c r="BN19" s="22" t="s">
        <v>123</v>
      </c>
      <c r="BO19" s="22"/>
      <c r="BP19" s="74"/>
      <c r="BQ19" s="22"/>
      <c r="BR19" s="190" t="s">
        <v>123</v>
      </c>
      <c r="BS19" s="22"/>
      <c r="BT19" s="22" t="s">
        <v>123</v>
      </c>
      <c r="BU19" s="22"/>
      <c r="BV19" s="74"/>
      <c r="BW19" s="22"/>
      <c r="BX19" s="190" t="s">
        <v>123</v>
      </c>
      <c r="BY19" s="22"/>
      <c r="BZ19" s="22" t="s">
        <v>123</v>
      </c>
      <c r="CA19" s="22"/>
      <c r="CB19" s="22"/>
    </row>
    <row r="20" spans="2:80" ht="13.8" hidden="1">
      <c r="B20" s="22">
        <f t="shared" si="0"/>
        <v>11</v>
      </c>
      <c r="C20" s="22" t="s">
        <v>112</v>
      </c>
      <c r="D20" s="73" t="s">
        <v>113</v>
      </c>
      <c r="E20" s="201">
        <v>1300403</v>
      </c>
      <c r="F20" s="22" t="s">
        <v>114</v>
      </c>
      <c r="G20" s="73" t="s">
        <v>130</v>
      </c>
      <c r="H20" s="73" t="s">
        <v>286</v>
      </c>
      <c r="I20" s="240" t="s">
        <v>304</v>
      </c>
      <c r="J20" s="79" t="s">
        <v>112</v>
      </c>
      <c r="K20" s="203" t="s">
        <v>118</v>
      </c>
      <c r="L20" s="22" t="s">
        <v>119</v>
      </c>
      <c r="M20" s="22" t="s">
        <v>117</v>
      </c>
      <c r="N20" s="119" t="str">
        <f>CONCATENATE(T_SDLog[[#This Row],[PROJECT_NO]],"-",T_SDLog[[#This Row],[Sub Con]],"-",T_SDLog[[#This Row],[BUILDING_NO]],"-",T_SDLog[[#This Row],[FLOOR_LEVEL]],"-",T_SDLog[[#This Row],[DRAWING_PARTS]],"-",T_SDLog[[#This Row],[DISIPLINE]],"-",T_SDLog[[#This Row],[Sub-Dec]],"-",T_SDLog[[#This Row],[DS]],"-",T_SDLog[[#This Row],[DRAWING_SEQ]])</f>
        <v>1300403-ATS-B01-BF-06-ICT-CNT-SD-00</v>
      </c>
      <c r="O20" s="120" t="s">
        <v>1339</v>
      </c>
      <c r="P20" s="244">
        <v>45793</v>
      </c>
      <c r="Q2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 s="156" t="str">
        <f>IF(T_SDLog[[#This Row],[AREF_7]]&lt;&gt;"","07",IF(T_SDLog[[#This Row],[AREF_6]]&lt;&gt;"","06",IF(T_SDLog[[#This Row],[AREF_5]]&lt;&gt;"","05",IF(T_SDLog[[#This Row],[AREF_4]]&lt;&gt;"","04",IF(T_SDLog[[#This Row],[AREF_3]]&lt;&gt;"","03",IF(T_SDLog[[#This Row],[AREF_2]]&lt;&gt;"","02",IF(T_SDLog[[#This Row],[AREF_1]]&lt;&gt;"","01",IF(T_SDLog[[#This Row],[AREF_0]]&lt;&gt;"","00",""))))))))</f>
        <v>00</v>
      </c>
      <c r="T2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 s="184" t="s">
        <v>1332</v>
      </c>
      <c r="AB20" s="74">
        <v>45794</v>
      </c>
      <c r="AC20" s="74" t="s">
        <v>1333</v>
      </c>
      <c r="AD20" s="74">
        <v>45794</v>
      </c>
      <c r="AE20" s="74" t="s">
        <v>1333</v>
      </c>
      <c r="AF20" s="190" t="s">
        <v>134</v>
      </c>
      <c r="AG20" s="191" t="s">
        <v>603</v>
      </c>
      <c r="AH20" s="190" t="s">
        <v>134</v>
      </c>
      <c r="AI20" s="22"/>
      <c r="AJ20" s="74"/>
      <c r="AK20" s="22"/>
      <c r="AL20" s="22"/>
      <c r="AM20" s="22"/>
      <c r="AN20" s="190" t="s">
        <v>123</v>
      </c>
      <c r="AO20" s="74"/>
      <c r="AP20" s="22" t="s">
        <v>123</v>
      </c>
      <c r="AQ20" s="22"/>
      <c r="AR20" s="74"/>
      <c r="AS20" s="22"/>
      <c r="AT20" s="190" t="s">
        <v>123</v>
      </c>
      <c r="AU20" s="74"/>
      <c r="AV20" s="22" t="s">
        <v>123</v>
      </c>
      <c r="AW20" s="76"/>
      <c r="AX20" s="74"/>
      <c r="AY20" s="22"/>
      <c r="AZ20" s="190" t="s">
        <v>123</v>
      </c>
      <c r="BA20" s="74"/>
      <c r="BB20" s="22" t="s">
        <v>123</v>
      </c>
      <c r="BC20" s="76"/>
      <c r="BD20" s="74"/>
      <c r="BE20" s="22"/>
      <c r="BF20" s="190" t="s">
        <v>123</v>
      </c>
      <c r="BG20" s="74"/>
      <c r="BH20" s="22" t="s">
        <v>123</v>
      </c>
      <c r="BI20" s="76"/>
      <c r="BJ20" s="74"/>
      <c r="BK20" s="22"/>
      <c r="BL20" s="190" t="s">
        <v>123</v>
      </c>
      <c r="BM20" s="74"/>
      <c r="BN20" s="22" t="s">
        <v>123</v>
      </c>
      <c r="BO20" s="22"/>
      <c r="BP20" s="74"/>
      <c r="BQ20" s="22"/>
      <c r="BR20" s="190" t="s">
        <v>123</v>
      </c>
      <c r="BS20" s="22"/>
      <c r="BT20" s="22" t="s">
        <v>123</v>
      </c>
      <c r="BU20" s="22"/>
      <c r="BV20" s="74"/>
      <c r="BW20" s="22"/>
      <c r="BX20" s="190" t="s">
        <v>123</v>
      </c>
      <c r="BY20" s="22"/>
      <c r="BZ20" s="22" t="s">
        <v>123</v>
      </c>
      <c r="CA20" s="22"/>
      <c r="CB20" s="22"/>
    </row>
    <row r="21" spans="2:80" ht="13.8" hidden="1">
      <c r="B21" s="22">
        <f t="shared" si="0"/>
        <v>12</v>
      </c>
      <c r="C21" s="22" t="s">
        <v>112</v>
      </c>
      <c r="D21" s="73" t="s">
        <v>113</v>
      </c>
      <c r="E21" s="201">
        <v>1300403</v>
      </c>
      <c r="F21" s="22" t="s">
        <v>114</v>
      </c>
      <c r="G21" s="73" t="s">
        <v>130</v>
      </c>
      <c r="H21" s="73" t="s">
        <v>286</v>
      </c>
      <c r="I21" s="240" t="s">
        <v>349</v>
      </c>
      <c r="J21" s="79" t="s">
        <v>112</v>
      </c>
      <c r="K21" s="203" t="s">
        <v>118</v>
      </c>
      <c r="L21" s="22" t="s">
        <v>119</v>
      </c>
      <c r="M21" s="22" t="s">
        <v>117</v>
      </c>
      <c r="N21" s="119" t="str">
        <f>CONCATENATE(T_SDLog[[#This Row],[PROJECT_NO]],"-",T_SDLog[[#This Row],[Sub Con]],"-",T_SDLog[[#This Row],[BUILDING_NO]],"-",T_SDLog[[#This Row],[FLOOR_LEVEL]],"-",T_SDLog[[#This Row],[DRAWING_PARTS]],"-",T_SDLog[[#This Row],[DISIPLINE]],"-",T_SDLog[[#This Row],[Sub-Dec]],"-",T_SDLog[[#This Row],[DS]],"-",T_SDLog[[#This Row],[DRAWING_SEQ]])</f>
        <v>1300403-ATS-B01-BF-07-ICT-CNT-SD-00</v>
      </c>
      <c r="O21" s="120" t="s">
        <v>1340</v>
      </c>
      <c r="P21" s="244">
        <v>45793</v>
      </c>
      <c r="Q2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 s="156" t="str">
        <f>IF(T_SDLog[[#This Row],[AREF_7]]&lt;&gt;"","07",IF(T_SDLog[[#This Row],[AREF_6]]&lt;&gt;"","06",IF(T_SDLog[[#This Row],[AREF_5]]&lt;&gt;"","05",IF(T_SDLog[[#This Row],[AREF_4]]&lt;&gt;"","04",IF(T_SDLog[[#This Row],[AREF_3]]&lt;&gt;"","03",IF(T_SDLog[[#This Row],[AREF_2]]&lt;&gt;"","02",IF(T_SDLog[[#This Row],[AREF_1]]&lt;&gt;"","01",IF(T_SDLog[[#This Row],[AREF_0]]&lt;&gt;"","00",""))))))))</f>
        <v>00</v>
      </c>
      <c r="T2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 s="184" t="s">
        <v>1332</v>
      </c>
      <c r="AB21" s="74">
        <v>45794</v>
      </c>
      <c r="AC21" s="74" t="s">
        <v>1333</v>
      </c>
      <c r="AD21" s="74">
        <v>45794</v>
      </c>
      <c r="AE21" s="74" t="s">
        <v>1333</v>
      </c>
      <c r="AF21" s="190" t="s">
        <v>134</v>
      </c>
      <c r="AG21" s="191" t="s">
        <v>603</v>
      </c>
      <c r="AH21" s="190" t="s">
        <v>134</v>
      </c>
      <c r="AI21" s="22"/>
      <c r="AJ21" s="74"/>
      <c r="AK21" s="22"/>
      <c r="AL21" s="22"/>
      <c r="AM21" s="22"/>
      <c r="AN21" s="190" t="s">
        <v>123</v>
      </c>
      <c r="AO21" s="74"/>
      <c r="AP21" s="22" t="s">
        <v>123</v>
      </c>
      <c r="AQ21" s="22"/>
      <c r="AR21" s="74"/>
      <c r="AS21" s="22"/>
      <c r="AT21" s="190" t="s">
        <v>123</v>
      </c>
      <c r="AU21" s="74"/>
      <c r="AV21" s="22" t="s">
        <v>123</v>
      </c>
      <c r="AW21" s="76"/>
      <c r="AX21" s="74"/>
      <c r="AY21" s="22"/>
      <c r="AZ21" s="190" t="s">
        <v>123</v>
      </c>
      <c r="BA21" s="74"/>
      <c r="BB21" s="22" t="s">
        <v>123</v>
      </c>
      <c r="BC21" s="76"/>
      <c r="BD21" s="74"/>
      <c r="BE21" s="22"/>
      <c r="BF21" s="190" t="s">
        <v>123</v>
      </c>
      <c r="BG21" s="74"/>
      <c r="BH21" s="22" t="s">
        <v>123</v>
      </c>
      <c r="BI21" s="76"/>
      <c r="BJ21" s="74"/>
      <c r="BK21" s="22"/>
      <c r="BL21" s="190" t="s">
        <v>123</v>
      </c>
      <c r="BM21" s="74"/>
      <c r="BN21" s="22" t="s">
        <v>123</v>
      </c>
      <c r="BO21" s="22"/>
      <c r="BP21" s="74"/>
      <c r="BQ21" s="22"/>
      <c r="BR21" s="190" t="s">
        <v>123</v>
      </c>
      <c r="BS21" s="22"/>
      <c r="BT21" s="22" t="s">
        <v>123</v>
      </c>
      <c r="BU21" s="22"/>
      <c r="BV21" s="74"/>
      <c r="BW21" s="22"/>
      <c r="BX21" s="190" t="s">
        <v>123</v>
      </c>
      <c r="BY21" s="22"/>
      <c r="BZ21" s="22" t="s">
        <v>123</v>
      </c>
      <c r="CA21" s="22"/>
      <c r="CB21" s="22"/>
    </row>
    <row r="22" spans="2:80" ht="13.8" hidden="1">
      <c r="B22" s="22">
        <f t="shared" si="0"/>
        <v>13</v>
      </c>
      <c r="C22" s="22" t="s">
        <v>112</v>
      </c>
      <c r="D22" s="73" t="s">
        <v>113</v>
      </c>
      <c r="E22" s="201">
        <v>1300403</v>
      </c>
      <c r="F22" s="22" t="s">
        <v>114</v>
      </c>
      <c r="G22" s="73" t="s">
        <v>130</v>
      </c>
      <c r="H22" s="73" t="s">
        <v>286</v>
      </c>
      <c r="I22" s="240" t="s">
        <v>140</v>
      </c>
      <c r="J22" s="79" t="s">
        <v>112</v>
      </c>
      <c r="K22" s="203" t="s">
        <v>118</v>
      </c>
      <c r="L22" s="22" t="s">
        <v>119</v>
      </c>
      <c r="M22" s="22" t="s">
        <v>117</v>
      </c>
      <c r="N22" s="119" t="str">
        <f>CONCATENATE(T_SDLog[[#This Row],[PROJECT_NO]],"-",T_SDLog[[#This Row],[Sub Con]],"-",T_SDLog[[#This Row],[BUILDING_NO]],"-",T_SDLog[[#This Row],[FLOOR_LEVEL]],"-",T_SDLog[[#This Row],[DRAWING_PARTS]],"-",T_SDLog[[#This Row],[DISIPLINE]],"-",T_SDLog[[#This Row],[Sub-Dec]],"-",T_SDLog[[#This Row],[DS]],"-",T_SDLog[[#This Row],[DRAWING_SEQ]])</f>
        <v>1300403-ATS-B01-BF-08-ICT-CNT-SD-00</v>
      </c>
      <c r="O22" s="120" t="s">
        <v>1341</v>
      </c>
      <c r="P22" s="244">
        <v>45793</v>
      </c>
      <c r="Q2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 s="156" t="str">
        <f>IF(T_SDLog[[#This Row],[AREF_7]]&lt;&gt;"","07",IF(T_SDLog[[#This Row],[AREF_6]]&lt;&gt;"","06",IF(T_SDLog[[#This Row],[AREF_5]]&lt;&gt;"","05",IF(T_SDLog[[#This Row],[AREF_4]]&lt;&gt;"","04",IF(T_SDLog[[#This Row],[AREF_3]]&lt;&gt;"","03",IF(T_SDLog[[#This Row],[AREF_2]]&lt;&gt;"","02",IF(T_SDLog[[#This Row],[AREF_1]]&lt;&gt;"","01",IF(T_SDLog[[#This Row],[AREF_0]]&lt;&gt;"","00",""))))))))</f>
        <v>00</v>
      </c>
      <c r="T2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 s="184" t="s">
        <v>1332</v>
      </c>
      <c r="AB22" s="74">
        <v>45794</v>
      </c>
      <c r="AC22" s="74" t="s">
        <v>1333</v>
      </c>
      <c r="AD22" s="74">
        <v>45794</v>
      </c>
      <c r="AE22" s="74" t="s">
        <v>1333</v>
      </c>
      <c r="AF22" s="190" t="s">
        <v>134</v>
      </c>
      <c r="AG22" s="191" t="s">
        <v>603</v>
      </c>
      <c r="AH22" s="190" t="s">
        <v>134</v>
      </c>
      <c r="AI22" s="22"/>
      <c r="AJ22" s="74"/>
      <c r="AK22" s="22"/>
      <c r="AL22" s="22"/>
      <c r="AM22" s="22"/>
      <c r="AN22" s="190" t="s">
        <v>123</v>
      </c>
      <c r="AO22" s="74"/>
      <c r="AP22" s="22" t="s">
        <v>123</v>
      </c>
      <c r="AQ22" s="22"/>
      <c r="AR22" s="74"/>
      <c r="AS22" s="22"/>
      <c r="AT22" s="190" t="s">
        <v>123</v>
      </c>
      <c r="AU22" s="74"/>
      <c r="AV22" s="22" t="s">
        <v>123</v>
      </c>
      <c r="AW22" s="76"/>
      <c r="AX22" s="74"/>
      <c r="AY22" s="22"/>
      <c r="AZ22" s="190" t="s">
        <v>123</v>
      </c>
      <c r="BA22" s="74"/>
      <c r="BB22" s="22" t="s">
        <v>123</v>
      </c>
      <c r="BC22" s="76"/>
      <c r="BD22" s="74"/>
      <c r="BE22" s="22"/>
      <c r="BF22" s="190" t="s">
        <v>123</v>
      </c>
      <c r="BG22" s="74"/>
      <c r="BH22" s="22" t="s">
        <v>123</v>
      </c>
      <c r="BI22" s="76"/>
      <c r="BJ22" s="74"/>
      <c r="BK22" s="22"/>
      <c r="BL22" s="190" t="s">
        <v>123</v>
      </c>
      <c r="BM22" s="74"/>
      <c r="BN22" s="22" t="s">
        <v>123</v>
      </c>
      <c r="BO22" s="22"/>
      <c r="BP22" s="74"/>
      <c r="BQ22" s="22"/>
      <c r="BR22" s="190" t="s">
        <v>123</v>
      </c>
      <c r="BS22" s="22"/>
      <c r="BT22" s="22" t="s">
        <v>123</v>
      </c>
      <c r="BU22" s="22"/>
      <c r="BV22" s="74"/>
      <c r="BW22" s="22"/>
      <c r="BX22" s="190" t="s">
        <v>123</v>
      </c>
      <c r="BY22" s="22"/>
      <c r="BZ22" s="22" t="s">
        <v>123</v>
      </c>
      <c r="CA22" s="22"/>
      <c r="CB22" s="22"/>
    </row>
    <row r="23" spans="2:80" ht="13.8" hidden="1">
      <c r="B23" s="22">
        <f t="shared" si="0"/>
        <v>14</v>
      </c>
      <c r="C23" s="22" t="s">
        <v>112</v>
      </c>
      <c r="D23" s="73" t="s">
        <v>113</v>
      </c>
      <c r="E23" s="201">
        <v>1300403</v>
      </c>
      <c r="F23" s="22" t="s">
        <v>114</v>
      </c>
      <c r="G23" s="73" t="s">
        <v>130</v>
      </c>
      <c r="H23" s="73" t="s">
        <v>286</v>
      </c>
      <c r="I23" s="240" t="s">
        <v>351</v>
      </c>
      <c r="J23" s="79" t="s">
        <v>112</v>
      </c>
      <c r="K23" s="203" t="s">
        <v>118</v>
      </c>
      <c r="L23" s="22" t="s">
        <v>119</v>
      </c>
      <c r="M23" s="22" t="s">
        <v>117</v>
      </c>
      <c r="N23" s="119" t="str">
        <f>CONCATENATE(T_SDLog[[#This Row],[PROJECT_NO]],"-",T_SDLog[[#This Row],[Sub Con]],"-",T_SDLog[[#This Row],[BUILDING_NO]],"-",T_SDLog[[#This Row],[FLOOR_LEVEL]],"-",T_SDLog[[#This Row],[DRAWING_PARTS]],"-",T_SDLog[[#This Row],[DISIPLINE]],"-",T_SDLog[[#This Row],[Sub-Dec]],"-",T_SDLog[[#This Row],[DS]],"-",T_SDLog[[#This Row],[DRAWING_SEQ]])</f>
        <v>1300403-ATS-B01-BF-09-ICT-CNT-SD-00</v>
      </c>
      <c r="O23" s="120" t="s">
        <v>1342</v>
      </c>
      <c r="P23" s="244">
        <v>45793</v>
      </c>
      <c r="Q2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2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 s="156" t="str">
        <f>IF(T_SDLog[[#This Row],[AREF_7]]&lt;&gt;"","07",IF(T_SDLog[[#This Row],[AREF_6]]&lt;&gt;"","06",IF(T_SDLog[[#This Row],[AREF_5]]&lt;&gt;"","05",IF(T_SDLog[[#This Row],[AREF_4]]&lt;&gt;"","04",IF(T_SDLog[[#This Row],[AREF_3]]&lt;&gt;"","03",IF(T_SDLog[[#This Row],[AREF_2]]&lt;&gt;"","02",IF(T_SDLog[[#This Row],[AREF_1]]&lt;&gt;"","01",IF(T_SDLog[[#This Row],[AREF_0]]&lt;&gt;"","00",""))))))))</f>
        <v>00</v>
      </c>
      <c r="T2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 s="184" t="s">
        <v>1332</v>
      </c>
      <c r="AB23" s="74">
        <v>45794</v>
      </c>
      <c r="AC23" s="74" t="s">
        <v>1333</v>
      </c>
      <c r="AD23" s="74">
        <v>45794</v>
      </c>
      <c r="AE23" s="74" t="s">
        <v>1333</v>
      </c>
      <c r="AF23" s="190" t="s">
        <v>134</v>
      </c>
      <c r="AG23" s="191" t="s">
        <v>603</v>
      </c>
      <c r="AH23" s="190" t="s">
        <v>134</v>
      </c>
      <c r="AI23" s="22"/>
      <c r="AJ23" s="74"/>
      <c r="AK23" s="22"/>
      <c r="AL23" s="22"/>
      <c r="AM23" s="22"/>
      <c r="AN23" s="190" t="s">
        <v>123</v>
      </c>
      <c r="AO23" s="74"/>
      <c r="AP23" s="22" t="s">
        <v>123</v>
      </c>
      <c r="AQ23" s="22"/>
      <c r="AR23" s="74"/>
      <c r="AS23" s="22"/>
      <c r="AT23" s="190" t="s">
        <v>123</v>
      </c>
      <c r="AU23" s="74"/>
      <c r="AV23" s="22" t="s">
        <v>123</v>
      </c>
      <c r="AW23" s="76"/>
      <c r="AX23" s="74"/>
      <c r="AY23" s="22"/>
      <c r="AZ23" s="190" t="s">
        <v>123</v>
      </c>
      <c r="BA23" s="74"/>
      <c r="BB23" s="22" t="s">
        <v>123</v>
      </c>
      <c r="BC23" s="76"/>
      <c r="BD23" s="74"/>
      <c r="BE23" s="22"/>
      <c r="BF23" s="190" t="s">
        <v>123</v>
      </c>
      <c r="BG23" s="74"/>
      <c r="BH23" s="22" t="s">
        <v>123</v>
      </c>
      <c r="BI23" s="76"/>
      <c r="BJ23" s="74"/>
      <c r="BK23" s="22"/>
      <c r="BL23" s="190" t="s">
        <v>123</v>
      </c>
      <c r="BM23" s="74"/>
      <c r="BN23" s="22" t="s">
        <v>123</v>
      </c>
      <c r="BO23" s="22"/>
      <c r="BP23" s="74"/>
      <c r="BQ23" s="22"/>
      <c r="BR23" s="190" t="s">
        <v>123</v>
      </c>
      <c r="BS23" s="22"/>
      <c r="BT23" s="22" t="s">
        <v>123</v>
      </c>
      <c r="BU23" s="22"/>
      <c r="BV23" s="74"/>
      <c r="BW23" s="22"/>
      <c r="BX23" s="190" t="s">
        <v>123</v>
      </c>
      <c r="BY23" s="22"/>
      <c r="BZ23" s="22" t="s">
        <v>123</v>
      </c>
      <c r="CA23" s="22"/>
      <c r="CB23" s="22"/>
    </row>
    <row r="24" spans="2:80" ht="13.8" hidden="1">
      <c r="B24" s="22">
        <f t="shared" si="0"/>
        <v>15</v>
      </c>
      <c r="C24" s="22" t="s">
        <v>112</v>
      </c>
      <c r="D24" s="73" t="s">
        <v>113</v>
      </c>
      <c r="E24" s="201">
        <v>1300403</v>
      </c>
      <c r="F24" s="22" t="s">
        <v>114</v>
      </c>
      <c r="G24" s="73" t="s">
        <v>130</v>
      </c>
      <c r="H24" s="73" t="s">
        <v>286</v>
      </c>
      <c r="I24" s="240" t="s">
        <v>438</v>
      </c>
      <c r="J24" s="79" t="s">
        <v>112</v>
      </c>
      <c r="K24" s="203" t="s">
        <v>118</v>
      </c>
      <c r="L24" s="22" t="s">
        <v>119</v>
      </c>
      <c r="M24" s="22" t="s">
        <v>117</v>
      </c>
      <c r="N24" s="119" t="str">
        <f>CONCATENATE(T_SDLog[[#This Row],[PROJECT_NO]],"-",T_SDLog[[#This Row],[Sub Con]],"-",T_SDLog[[#This Row],[BUILDING_NO]],"-",T_SDLog[[#This Row],[FLOOR_LEVEL]],"-",T_SDLog[[#This Row],[DRAWING_PARTS]],"-",T_SDLog[[#This Row],[DISIPLINE]],"-",T_SDLog[[#This Row],[Sub-Dec]],"-",T_SDLog[[#This Row],[DS]],"-",T_SDLog[[#This Row],[DRAWING_SEQ]])</f>
        <v>1300403-ATS-B01-BF-10-ICT-CNT-SD-00</v>
      </c>
      <c r="O24" s="120" t="s">
        <v>1343</v>
      </c>
      <c r="P24" s="244">
        <v>45793</v>
      </c>
      <c r="Q2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2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 s="156" t="str">
        <f>IF(T_SDLog[[#This Row],[AREF_7]]&lt;&gt;"","07",IF(T_SDLog[[#This Row],[AREF_6]]&lt;&gt;"","06",IF(T_SDLog[[#This Row],[AREF_5]]&lt;&gt;"","05",IF(T_SDLog[[#This Row],[AREF_4]]&lt;&gt;"","04",IF(T_SDLog[[#This Row],[AREF_3]]&lt;&gt;"","03",IF(T_SDLog[[#This Row],[AREF_2]]&lt;&gt;"","02",IF(T_SDLog[[#This Row],[AREF_1]]&lt;&gt;"","01",IF(T_SDLog[[#This Row],[AREF_0]]&lt;&gt;"","00",""))))))))</f>
        <v>00</v>
      </c>
      <c r="T2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 s="184" t="s">
        <v>1332</v>
      </c>
      <c r="AB24" s="74">
        <v>45794</v>
      </c>
      <c r="AC24" s="74" t="s">
        <v>1333</v>
      </c>
      <c r="AD24" s="74">
        <v>45794</v>
      </c>
      <c r="AE24" s="74" t="s">
        <v>1333</v>
      </c>
      <c r="AF24" s="190" t="s">
        <v>134</v>
      </c>
      <c r="AG24" s="191" t="s">
        <v>603</v>
      </c>
      <c r="AH24" s="190" t="s">
        <v>134</v>
      </c>
      <c r="AI24" s="22"/>
      <c r="AJ24" s="74"/>
      <c r="AK24" s="22"/>
      <c r="AL24" s="22"/>
      <c r="AM24" s="22"/>
      <c r="AN24" s="190" t="s">
        <v>123</v>
      </c>
      <c r="AO24" s="74"/>
      <c r="AP24" s="22" t="s">
        <v>123</v>
      </c>
      <c r="AQ24" s="22"/>
      <c r="AR24" s="74"/>
      <c r="AS24" s="22"/>
      <c r="AT24" s="190" t="s">
        <v>123</v>
      </c>
      <c r="AU24" s="74"/>
      <c r="AV24" s="22" t="s">
        <v>123</v>
      </c>
      <c r="AW24" s="76"/>
      <c r="AX24" s="74"/>
      <c r="AY24" s="22"/>
      <c r="AZ24" s="190" t="s">
        <v>123</v>
      </c>
      <c r="BA24" s="74"/>
      <c r="BB24" s="22" t="s">
        <v>123</v>
      </c>
      <c r="BC24" s="76"/>
      <c r="BD24" s="74"/>
      <c r="BE24" s="22"/>
      <c r="BF24" s="190" t="s">
        <v>123</v>
      </c>
      <c r="BG24" s="74"/>
      <c r="BH24" s="22" t="s">
        <v>123</v>
      </c>
      <c r="BI24" s="76"/>
      <c r="BJ24" s="74"/>
      <c r="BK24" s="22"/>
      <c r="BL24" s="190" t="s">
        <v>123</v>
      </c>
      <c r="BM24" s="74"/>
      <c r="BN24" s="22" t="s">
        <v>123</v>
      </c>
      <c r="BO24" s="22"/>
      <c r="BP24" s="74"/>
      <c r="BQ24" s="22"/>
      <c r="BR24" s="190" t="s">
        <v>123</v>
      </c>
      <c r="BS24" s="22"/>
      <c r="BT24" s="22" t="s">
        <v>123</v>
      </c>
      <c r="BU24" s="22"/>
      <c r="BV24" s="74"/>
      <c r="BW24" s="22"/>
      <c r="BX24" s="190" t="s">
        <v>123</v>
      </c>
      <c r="BY24" s="22"/>
      <c r="BZ24" s="22" t="s">
        <v>123</v>
      </c>
      <c r="CA24" s="22"/>
      <c r="CB24" s="22"/>
    </row>
    <row r="25" spans="2:80" ht="13.8" hidden="1">
      <c r="B25" s="22">
        <f t="shared" si="0"/>
        <v>16</v>
      </c>
      <c r="C25" s="22" t="s">
        <v>112</v>
      </c>
      <c r="D25" s="73" t="s">
        <v>113</v>
      </c>
      <c r="E25" s="201">
        <v>1300403</v>
      </c>
      <c r="F25" s="22" t="s">
        <v>114</v>
      </c>
      <c r="G25" s="73" t="s">
        <v>130</v>
      </c>
      <c r="H25" s="73" t="s">
        <v>286</v>
      </c>
      <c r="I25" s="240" t="s">
        <v>440</v>
      </c>
      <c r="J25" s="79" t="s">
        <v>112</v>
      </c>
      <c r="K25" s="203" t="s">
        <v>118</v>
      </c>
      <c r="L25" s="22" t="s">
        <v>119</v>
      </c>
      <c r="M25" s="22" t="s">
        <v>117</v>
      </c>
      <c r="N25" s="119" t="str">
        <f>CONCATENATE(T_SDLog[[#This Row],[PROJECT_NO]],"-",T_SDLog[[#This Row],[Sub Con]],"-",T_SDLog[[#This Row],[BUILDING_NO]],"-",T_SDLog[[#This Row],[FLOOR_LEVEL]],"-",T_SDLog[[#This Row],[DRAWING_PARTS]],"-",T_SDLog[[#This Row],[DISIPLINE]],"-",T_SDLog[[#This Row],[Sub-Dec]],"-",T_SDLog[[#This Row],[DS]],"-",T_SDLog[[#This Row],[DRAWING_SEQ]])</f>
        <v>1300403-ATS-B01-BF-11-ICT-CNT-SD-00</v>
      </c>
      <c r="O25" s="120" t="s">
        <v>1344</v>
      </c>
      <c r="P25" s="244">
        <v>45793</v>
      </c>
      <c r="Q2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2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 s="156" t="str">
        <f>IF(T_SDLog[[#This Row],[AREF_7]]&lt;&gt;"","07",IF(T_SDLog[[#This Row],[AREF_6]]&lt;&gt;"","06",IF(T_SDLog[[#This Row],[AREF_5]]&lt;&gt;"","05",IF(T_SDLog[[#This Row],[AREF_4]]&lt;&gt;"","04",IF(T_SDLog[[#This Row],[AREF_3]]&lt;&gt;"","03",IF(T_SDLog[[#This Row],[AREF_2]]&lt;&gt;"","02",IF(T_SDLog[[#This Row],[AREF_1]]&lt;&gt;"","01",IF(T_SDLog[[#This Row],[AREF_0]]&lt;&gt;"","00",""))))))))</f>
        <v>00</v>
      </c>
      <c r="T2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 s="184" t="s">
        <v>1332</v>
      </c>
      <c r="AB25" s="74">
        <v>45794</v>
      </c>
      <c r="AC25" s="74" t="s">
        <v>1333</v>
      </c>
      <c r="AD25" s="74">
        <v>45794</v>
      </c>
      <c r="AE25" s="74" t="s">
        <v>1333</v>
      </c>
      <c r="AF25" s="190" t="s">
        <v>134</v>
      </c>
      <c r="AG25" s="191" t="s">
        <v>603</v>
      </c>
      <c r="AH25" s="190" t="s">
        <v>134</v>
      </c>
      <c r="AI25" s="22"/>
      <c r="AJ25" s="74"/>
      <c r="AK25" s="22"/>
      <c r="AL25" s="22"/>
      <c r="AM25" s="22"/>
      <c r="AN25" s="190" t="s">
        <v>123</v>
      </c>
      <c r="AO25" s="74"/>
      <c r="AP25" s="22" t="s">
        <v>123</v>
      </c>
      <c r="AQ25" s="22"/>
      <c r="AR25" s="74"/>
      <c r="AS25" s="22"/>
      <c r="AT25" s="190" t="s">
        <v>123</v>
      </c>
      <c r="AU25" s="74"/>
      <c r="AV25" s="22" t="s">
        <v>123</v>
      </c>
      <c r="AW25" s="76"/>
      <c r="AX25" s="74"/>
      <c r="AY25" s="22"/>
      <c r="AZ25" s="190" t="s">
        <v>123</v>
      </c>
      <c r="BA25" s="74"/>
      <c r="BB25" s="22" t="s">
        <v>123</v>
      </c>
      <c r="BC25" s="76"/>
      <c r="BD25" s="74"/>
      <c r="BE25" s="22"/>
      <c r="BF25" s="190" t="s">
        <v>123</v>
      </c>
      <c r="BG25" s="74"/>
      <c r="BH25" s="22" t="s">
        <v>123</v>
      </c>
      <c r="BI25" s="76"/>
      <c r="BJ25" s="74"/>
      <c r="BK25" s="22"/>
      <c r="BL25" s="190" t="s">
        <v>123</v>
      </c>
      <c r="BM25" s="74"/>
      <c r="BN25" s="22" t="s">
        <v>123</v>
      </c>
      <c r="BO25" s="22"/>
      <c r="BP25" s="74"/>
      <c r="BQ25" s="22"/>
      <c r="BR25" s="190" t="s">
        <v>123</v>
      </c>
      <c r="BS25" s="22"/>
      <c r="BT25" s="22" t="s">
        <v>123</v>
      </c>
      <c r="BU25" s="22"/>
      <c r="BV25" s="74"/>
      <c r="BW25" s="22"/>
      <c r="BX25" s="190" t="s">
        <v>123</v>
      </c>
      <c r="BY25" s="22"/>
      <c r="BZ25" s="22" t="s">
        <v>123</v>
      </c>
      <c r="CA25" s="22"/>
      <c r="CB25" s="22"/>
    </row>
    <row r="26" spans="2:80" ht="13.8" hidden="1">
      <c r="B26" s="22">
        <f t="shared" si="0"/>
        <v>17</v>
      </c>
      <c r="C26" s="22" t="s">
        <v>112</v>
      </c>
      <c r="D26" s="204" t="s">
        <v>113</v>
      </c>
      <c r="E26" s="201">
        <v>1300403</v>
      </c>
      <c r="F26" s="22" t="s">
        <v>114</v>
      </c>
      <c r="G26" s="73" t="s">
        <v>130</v>
      </c>
      <c r="H26" s="73" t="s">
        <v>286</v>
      </c>
      <c r="I26" s="240" t="s">
        <v>142</v>
      </c>
      <c r="J26" s="79" t="s">
        <v>112</v>
      </c>
      <c r="K26" s="112" t="s">
        <v>118</v>
      </c>
      <c r="L26" s="22" t="s">
        <v>119</v>
      </c>
      <c r="M26" s="22" t="s">
        <v>117</v>
      </c>
      <c r="N26" s="119" t="str">
        <f>CONCATENATE(T_SDLog[[#This Row],[PROJECT_NO]],"-",T_SDLog[[#This Row],[Sub Con]],"-",T_SDLog[[#This Row],[BUILDING_NO]],"-",T_SDLog[[#This Row],[FLOOR_LEVEL]],"-",T_SDLog[[#This Row],[DRAWING_PARTS]],"-",T_SDLog[[#This Row],[DISIPLINE]],"-",T_SDLog[[#This Row],[Sub-Dec]],"-",T_SDLog[[#This Row],[DS]],"-",T_SDLog[[#This Row],[DRAWING_SEQ]])</f>
        <v>1300403-ATS-B01-BF-12-ICT-CNT-SD-00</v>
      </c>
      <c r="O26" s="120" t="s">
        <v>1345</v>
      </c>
      <c r="P26" s="244">
        <v>45793</v>
      </c>
      <c r="Q2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2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 s="156" t="str">
        <f>IF(T_SDLog[[#This Row],[AREF_7]]&lt;&gt;"","07",IF(T_SDLog[[#This Row],[AREF_6]]&lt;&gt;"","06",IF(T_SDLog[[#This Row],[AREF_5]]&lt;&gt;"","05",IF(T_SDLog[[#This Row],[AREF_4]]&lt;&gt;"","04",IF(T_SDLog[[#This Row],[AREF_3]]&lt;&gt;"","03",IF(T_SDLog[[#This Row],[AREF_2]]&lt;&gt;"","02",IF(T_SDLog[[#This Row],[AREF_1]]&lt;&gt;"","01",IF(T_SDLog[[#This Row],[AREF_0]]&lt;&gt;"","00",""))))))))</f>
        <v>00</v>
      </c>
      <c r="T2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45794</v>
      </c>
      <c r="U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ATLS-004-SD-ICT-00002-R00</v>
      </c>
      <c r="V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ATV-1300000403-SDS-ICT-00002-R00</v>
      </c>
      <c r="Y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 s="184" t="s">
        <v>1332</v>
      </c>
      <c r="AB26" s="74">
        <v>45794</v>
      </c>
      <c r="AC26" s="74" t="s">
        <v>1333</v>
      </c>
      <c r="AD26" s="74">
        <v>45794</v>
      </c>
      <c r="AE26" s="74" t="s">
        <v>1333</v>
      </c>
      <c r="AF26" s="190" t="s">
        <v>134</v>
      </c>
      <c r="AG26" s="191" t="s">
        <v>603</v>
      </c>
      <c r="AH26" s="190" t="s">
        <v>134</v>
      </c>
      <c r="AI26" s="22"/>
      <c r="AJ26" s="74"/>
      <c r="AK26" s="22"/>
      <c r="AL26" s="22"/>
      <c r="AM26" s="22"/>
      <c r="AN26" s="190" t="s">
        <v>123</v>
      </c>
      <c r="AO26" s="74"/>
      <c r="AP26" s="22" t="s">
        <v>123</v>
      </c>
      <c r="AQ26" s="22"/>
      <c r="AR26" s="74"/>
      <c r="AS26" s="22"/>
      <c r="AT26" s="190" t="s">
        <v>123</v>
      </c>
      <c r="AU26" s="74"/>
      <c r="AV26" s="22" t="s">
        <v>123</v>
      </c>
      <c r="AW26" s="76"/>
      <c r="AX26" s="74"/>
      <c r="AY26" s="22"/>
      <c r="AZ26" s="190" t="s">
        <v>123</v>
      </c>
      <c r="BA26" s="74"/>
      <c r="BB26" s="22" t="s">
        <v>123</v>
      </c>
      <c r="BC26" s="76"/>
      <c r="BD26" s="74"/>
      <c r="BE26" s="22"/>
      <c r="BF26" s="190" t="s">
        <v>123</v>
      </c>
      <c r="BG26" s="74"/>
      <c r="BH26" s="22" t="s">
        <v>123</v>
      </c>
      <c r="BI26" s="76"/>
      <c r="BJ26" s="74"/>
      <c r="BK26" s="22"/>
      <c r="BL26" s="190" t="s">
        <v>123</v>
      </c>
      <c r="BM26" s="74"/>
      <c r="BN26" s="22" t="s">
        <v>123</v>
      </c>
      <c r="BO26" s="22"/>
      <c r="BP26" s="74"/>
      <c r="BQ26" s="22"/>
      <c r="BR26" s="190" t="s">
        <v>123</v>
      </c>
      <c r="BS26" s="22"/>
      <c r="BT26" s="22" t="s">
        <v>123</v>
      </c>
      <c r="BU26" s="22"/>
      <c r="BV26" s="74"/>
      <c r="BW26" s="22"/>
      <c r="BX26" s="190" t="s">
        <v>123</v>
      </c>
      <c r="BY26" s="22"/>
      <c r="BZ26" s="22" t="s">
        <v>123</v>
      </c>
      <c r="CA26" s="22"/>
      <c r="CB26" s="22"/>
    </row>
    <row r="27" spans="2:80" ht="13.8" hidden="1">
      <c r="B27" s="22">
        <f t="shared" si="0"/>
        <v>18</v>
      </c>
      <c r="C27" s="22" t="s">
        <v>112</v>
      </c>
      <c r="D27" s="73" t="s">
        <v>113</v>
      </c>
      <c r="E27" s="201">
        <v>1300403</v>
      </c>
      <c r="F27" s="22" t="s">
        <v>114</v>
      </c>
      <c r="G27" s="73" t="s">
        <v>130</v>
      </c>
      <c r="H27" s="73" t="s">
        <v>116</v>
      </c>
      <c r="I27" s="240" t="s">
        <v>456</v>
      </c>
      <c r="J27" s="79" t="s">
        <v>112</v>
      </c>
      <c r="K27" s="203" t="s">
        <v>118</v>
      </c>
      <c r="L27" s="22" t="s">
        <v>119</v>
      </c>
      <c r="M27" s="22" t="s">
        <v>117</v>
      </c>
      <c r="N27" s="119" t="str">
        <f>CONCATENATE(T_SDLog[[#This Row],[PROJECT_NO]],"-",T_SDLog[[#This Row],[Sub Con]],"-",T_SDLog[[#This Row],[BUILDING_NO]],"-",T_SDLog[[#This Row],[FLOOR_LEVEL]],"-",T_SDLog[[#This Row],[DRAWING_PARTS]],"-",T_SDLog[[#This Row],[DISIPLINE]],"-",T_SDLog[[#This Row],[Sub-Dec]],"-",T_SDLog[[#This Row],[DS]],"-",T_SDLog[[#This Row],[DRAWING_SEQ]])</f>
        <v>1300403-ATS-B01-GF-13-ICT-CNT-SD-00</v>
      </c>
      <c r="O27" s="120" t="s">
        <v>609</v>
      </c>
      <c r="P27" s="244">
        <v>45793</v>
      </c>
      <c r="Q2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2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 s="156" t="str">
        <f>IF(T_SDLog[[#This Row],[AREF_7]]&lt;&gt;"","07",IF(T_SDLog[[#This Row],[AREF_6]]&lt;&gt;"","06",IF(T_SDLog[[#This Row],[AREF_5]]&lt;&gt;"","05",IF(T_SDLog[[#This Row],[AREF_4]]&lt;&gt;"","04",IF(T_SDLog[[#This Row],[AREF_3]]&lt;&gt;"","03",IF(T_SDLog[[#This Row],[AREF_2]]&lt;&gt;"","02",IF(T_SDLog[[#This Row],[AREF_1]]&lt;&gt;"","01",IF(T_SDLog[[#This Row],[AREF_0]]&lt;&gt;"","00",""))))))))</f>
        <v>00</v>
      </c>
      <c r="T2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ATLS-004-SD-ICT-00003-R00</v>
      </c>
      <c r="V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ATV-1300000403-SDS-ICT-00004-R00</v>
      </c>
      <c r="Y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 s="22" t="s">
        <v>610</v>
      </c>
      <c r="AB27" s="74">
        <v>45796</v>
      </c>
      <c r="AC27" s="22" t="s">
        <v>611</v>
      </c>
      <c r="AD27" s="74">
        <v>45796</v>
      </c>
      <c r="AE27" s="74" t="s">
        <v>611</v>
      </c>
      <c r="AF27" s="190" t="s">
        <v>134</v>
      </c>
      <c r="AG27" s="191" t="s">
        <v>603</v>
      </c>
      <c r="AH27" s="191" t="s">
        <v>134</v>
      </c>
      <c r="AI27" s="22"/>
      <c r="AJ27" s="74"/>
      <c r="AK27" s="22"/>
      <c r="AL27" s="22"/>
      <c r="AM27" s="22"/>
      <c r="AN27" s="190" t="s">
        <v>123</v>
      </c>
      <c r="AO27" s="74"/>
      <c r="AP27" s="22" t="s">
        <v>123</v>
      </c>
      <c r="AQ27" s="22"/>
      <c r="AR27" s="74"/>
      <c r="AS27" s="22"/>
      <c r="AT27" s="190" t="s">
        <v>123</v>
      </c>
      <c r="AU27" s="74"/>
      <c r="AV27" s="22" t="s">
        <v>123</v>
      </c>
      <c r="AW27" s="76"/>
      <c r="AX27" s="74"/>
      <c r="AY27" s="22"/>
      <c r="AZ27" s="190" t="s">
        <v>123</v>
      </c>
      <c r="BA27" s="74"/>
      <c r="BB27" s="22" t="s">
        <v>123</v>
      </c>
      <c r="BC27" s="76"/>
      <c r="BD27" s="74"/>
      <c r="BE27" s="22"/>
      <c r="BF27" s="190" t="s">
        <v>123</v>
      </c>
      <c r="BG27" s="74"/>
      <c r="BH27" s="22" t="s">
        <v>123</v>
      </c>
      <c r="BI27" s="76"/>
      <c r="BJ27" s="74"/>
      <c r="BK27" s="22"/>
      <c r="BL27" s="190" t="s">
        <v>123</v>
      </c>
      <c r="BM27" s="74"/>
      <c r="BN27" s="22" t="s">
        <v>123</v>
      </c>
      <c r="BO27" s="22"/>
      <c r="BP27" s="74"/>
      <c r="BQ27" s="22"/>
      <c r="BR27" s="190" t="s">
        <v>123</v>
      </c>
      <c r="BS27" s="22"/>
      <c r="BT27" s="22" t="s">
        <v>123</v>
      </c>
      <c r="BU27" s="22"/>
      <c r="BV27" s="74"/>
      <c r="BW27" s="22"/>
      <c r="BX27" s="190" t="s">
        <v>123</v>
      </c>
      <c r="BY27" s="22"/>
      <c r="BZ27" s="22" t="s">
        <v>123</v>
      </c>
      <c r="CA27" s="22"/>
      <c r="CB27" s="22"/>
    </row>
    <row r="28" spans="2:80" ht="13.8" hidden="1">
      <c r="B28" s="22">
        <f t="shared" si="0"/>
        <v>19</v>
      </c>
      <c r="C28" s="22" t="s">
        <v>112</v>
      </c>
      <c r="D28" s="73" t="s">
        <v>113</v>
      </c>
      <c r="E28" s="201">
        <v>1300403</v>
      </c>
      <c r="F28" s="22" t="s">
        <v>114</v>
      </c>
      <c r="G28" s="73" t="s">
        <v>130</v>
      </c>
      <c r="H28" s="73" t="s">
        <v>116</v>
      </c>
      <c r="I28" s="240" t="s">
        <v>458</v>
      </c>
      <c r="J28" s="79" t="s">
        <v>112</v>
      </c>
      <c r="K28" s="203" t="s">
        <v>118</v>
      </c>
      <c r="L28" s="22" t="s">
        <v>119</v>
      </c>
      <c r="M28" s="22" t="s">
        <v>117</v>
      </c>
      <c r="N28" s="119" t="str">
        <f>CONCATENATE(T_SDLog[[#This Row],[PROJECT_NO]],"-",T_SDLog[[#This Row],[Sub Con]],"-",T_SDLog[[#This Row],[BUILDING_NO]],"-",T_SDLog[[#This Row],[FLOOR_LEVEL]],"-",T_SDLog[[#This Row],[DRAWING_PARTS]],"-",T_SDLog[[#This Row],[DISIPLINE]],"-",T_SDLog[[#This Row],[Sub-Dec]],"-",T_SDLog[[#This Row],[DS]],"-",T_SDLog[[#This Row],[DRAWING_SEQ]])</f>
        <v>1300403-ATS-B01-GF-14-ICT-CNT-SD-00</v>
      </c>
      <c r="O28" s="120" t="s">
        <v>612</v>
      </c>
      <c r="P28" s="244">
        <v>45789</v>
      </c>
      <c r="Q2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2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 s="156" t="str">
        <f>IF(T_SDLog[[#This Row],[AREF_7]]&lt;&gt;"","07",IF(T_SDLog[[#This Row],[AREF_6]]&lt;&gt;"","06",IF(T_SDLog[[#This Row],[AREF_5]]&lt;&gt;"","05",IF(T_SDLog[[#This Row],[AREF_4]]&lt;&gt;"","04",IF(T_SDLog[[#This Row],[AREF_3]]&lt;&gt;"","03",IF(T_SDLog[[#This Row],[AREF_2]]&lt;&gt;"","02",IF(T_SDLog[[#This Row],[AREF_1]]&lt;&gt;"","01",IF(T_SDLog[[#This Row],[AREF_0]]&lt;&gt;"","00",""))))))))</f>
        <v>00</v>
      </c>
      <c r="T2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ATLS-004-SD-ICT-00003-R00</v>
      </c>
      <c r="V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ATV-1300000403-SDS-ICT-00004-R00</v>
      </c>
      <c r="Y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 s="22" t="s">
        <v>610</v>
      </c>
      <c r="AB28" s="74">
        <v>45796</v>
      </c>
      <c r="AC28" s="22" t="s">
        <v>611</v>
      </c>
      <c r="AD28" s="74">
        <v>45796</v>
      </c>
      <c r="AE28" s="74" t="s">
        <v>611</v>
      </c>
      <c r="AF28" s="190" t="s">
        <v>134</v>
      </c>
      <c r="AG28" s="191" t="s">
        <v>603</v>
      </c>
      <c r="AH28" s="191" t="s">
        <v>134</v>
      </c>
      <c r="AI28" s="22"/>
      <c r="AJ28" s="74"/>
      <c r="AK28" s="22"/>
      <c r="AL28" s="22"/>
      <c r="AM28" s="22"/>
      <c r="AN28" s="190" t="s">
        <v>123</v>
      </c>
      <c r="AO28" s="74"/>
      <c r="AP28" s="22" t="s">
        <v>123</v>
      </c>
      <c r="AQ28" s="22"/>
      <c r="AR28" s="74"/>
      <c r="AS28" s="22"/>
      <c r="AT28" s="190" t="s">
        <v>123</v>
      </c>
      <c r="AU28" s="74"/>
      <c r="AV28" s="22" t="s">
        <v>123</v>
      </c>
      <c r="AW28" s="76"/>
      <c r="AX28" s="74"/>
      <c r="AY28" s="22"/>
      <c r="AZ28" s="190" t="s">
        <v>123</v>
      </c>
      <c r="BA28" s="74"/>
      <c r="BB28" s="22" t="s">
        <v>123</v>
      </c>
      <c r="BC28" s="76"/>
      <c r="BD28" s="74"/>
      <c r="BE28" s="22"/>
      <c r="BF28" s="190" t="s">
        <v>123</v>
      </c>
      <c r="BG28" s="74"/>
      <c r="BH28" s="22" t="s">
        <v>123</v>
      </c>
      <c r="BI28" s="76"/>
      <c r="BJ28" s="74"/>
      <c r="BK28" s="22"/>
      <c r="BL28" s="190" t="s">
        <v>123</v>
      </c>
      <c r="BM28" s="74"/>
      <c r="BN28" s="22" t="s">
        <v>123</v>
      </c>
      <c r="BO28" s="22"/>
      <c r="BP28" s="74"/>
      <c r="BQ28" s="22"/>
      <c r="BR28" s="190" t="s">
        <v>123</v>
      </c>
      <c r="BS28" s="22"/>
      <c r="BT28" s="22" t="s">
        <v>123</v>
      </c>
      <c r="BU28" s="22"/>
      <c r="BV28" s="74"/>
      <c r="BW28" s="22"/>
      <c r="BX28" s="190" t="s">
        <v>123</v>
      </c>
      <c r="BY28" s="22"/>
      <c r="BZ28" s="22" t="s">
        <v>123</v>
      </c>
      <c r="CA28" s="22"/>
      <c r="CB28" s="22"/>
    </row>
    <row r="29" spans="2:80" ht="13.8" hidden="1">
      <c r="B29" s="22">
        <f t="shared" si="0"/>
        <v>20</v>
      </c>
      <c r="C29" s="22" t="s">
        <v>112</v>
      </c>
      <c r="D29" s="73" t="s">
        <v>113</v>
      </c>
      <c r="E29" s="201">
        <v>1300403</v>
      </c>
      <c r="F29" s="22" t="s">
        <v>114</v>
      </c>
      <c r="G29" s="73" t="s">
        <v>130</v>
      </c>
      <c r="H29" s="73" t="s">
        <v>116</v>
      </c>
      <c r="I29" s="240" t="s">
        <v>460</v>
      </c>
      <c r="J29" s="79" t="s">
        <v>112</v>
      </c>
      <c r="K29" s="203" t="s">
        <v>118</v>
      </c>
      <c r="L29" s="22" t="s">
        <v>119</v>
      </c>
      <c r="M29" s="22" t="s">
        <v>117</v>
      </c>
      <c r="N29" s="119" t="str">
        <f>CONCATENATE(T_SDLog[[#This Row],[PROJECT_NO]],"-",T_SDLog[[#This Row],[Sub Con]],"-",T_SDLog[[#This Row],[BUILDING_NO]],"-",T_SDLog[[#This Row],[FLOOR_LEVEL]],"-",T_SDLog[[#This Row],[DRAWING_PARTS]],"-",T_SDLog[[#This Row],[DISIPLINE]],"-",T_SDLog[[#This Row],[Sub-Dec]],"-",T_SDLog[[#This Row],[DS]],"-",T_SDLog[[#This Row],[DRAWING_SEQ]])</f>
        <v>1300403-ATS-B01-GF-15-ICT-CNT-SD-00</v>
      </c>
      <c r="O29" s="120" t="s">
        <v>613</v>
      </c>
      <c r="P29" s="244">
        <v>45789</v>
      </c>
      <c r="Q2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2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 s="156" t="str">
        <f>IF(T_SDLog[[#This Row],[AREF_7]]&lt;&gt;"","07",IF(T_SDLog[[#This Row],[AREF_6]]&lt;&gt;"","06",IF(T_SDLog[[#This Row],[AREF_5]]&lt;&gt;"","05",IF(T_SDLog[[#This Row],[AREF_4]]&lt;&gt;"","04",IF(T_SDLog[[#This Row],[AREF_3]]&lt;&gt;"","03",IF(T_SDLog[[#This Row],[AREF_2]]&lt;&gt;"","02",IF(T_SDLog[[#This Row],[AREF_1]]&lt;&gt;"","01",IF(T_SDLog[[#This Row],[AREF_0]]&lt;&gt;"","00",""))))))))</f>
        <v>00</v>
      </c>
      <c r="T2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ATLS-004-SD-ICT-00003-R00</v>
      </c>
      <c r="V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ATV-1300000403-SDS-ICT-00004-R00</v>
      </c>
      <c r="Y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 s="22" t="s">
        <v>610</v>
      </c>
      <c r="AB29" s="74">
        <v>45796</v>
      </c>
      <c r="AC29" s="22" t="s">
        <v>611</v>
      </c>
      <c r="AD29" s="74">
        <v>45796</v>
      </c>
      <c r="AE29" s="74" t="s">
        <v>611</v>
      </c>
      <c r="AF29" s="190" t="s">
        <v>134</v>
      </c>
      <c r="AG29" s="191" t="s">
        <v>603</v>
      </c>
      <c r="AH29" s="191" t="s">
        <v>134</v>
      </c>
      <c r="AI29" s="22"/>
      <c r="AJ29" s="74"/>
      <c r="AK29" s="22"/>
      <c r="AL29" s="22"/>
      <c r="AM29" s="22"/>
      <c r="AN29" s="190" t="s">
        <v>123</v>
      </c>
      <c r="AO29" s="74"/>
      <c r="AP29" s="22" t="s">
        <v>123</v>
      </c>
      <c r="AQ29" s="22"/>
      <c r="AR29" s="74"/>
      <c r="AS29" s="22"/>
      <c r="AT29" s="190" t="s">
        <v>123</v>
      </c>
      <c r="AU29" s="74"/>
      <c r="AV29" s="22" t="s">
        <v>123</v>
      </c>
      <c r="AW29" s="76"/>
      <c r="AX29" s="74"/>
      <c r="AY29" s="22"/>
      <c r="AZ29" s="190" t="s">
        <v>123</v>
      </c>
      <c r="BA29" s="74"/>
      <c r="BB29" s="22" t="s">
        <v>123</v>
      </c>
      <c r="BC29" s="76"/>
      <c r="BD29" s="74"/>
      <c r="BE29" s="22"/>
      <c r="BF29" s="190" t="s">
        <v>123</v>
      </c>
      <c r="BG29" s="74"/>
      <c r="BH29" s="22" t="s">
        <v>123</v>
      </c>
      <c r="BI29" s="76"/>
      <c r="BJ29" s="74"/>
      <c r="BK29" s="22"/>
      <c r="BL29" s="190" t="s">
        <v>123</v>
      </c>
      <c r="BM29" s="74"/>
      <c r="BN29" s="22" t="s">
        <v>123</v>
      </c>
      <c r="BO29" s="22"/>
      <c r="BP29" s="74"/>
      <c r="BQ29" s="22"/>
      <c r="BR29" s="190" t="s">
        <v>123</v>
      </c>
      <c r="BS29" s="22"/>
      <c r="BT29" s="22" t="s">
        <v>123</v>
      </c>
      <c r="BU29" s="22"/>
      <c r="BV29" s="74"/>
      <c r="BW29" s="22"/>
      <c r="BX29" s="190" t="s">
        <v>123</v>
      </c>
      <c r="BY29" s="22"/>
      <c r="BZ29" s="22" t="s">
        <v>123</v>
      </c>
      <c r="CA29" s="22"/>
      <c r="CB29" s="22"/>
    </row>
    <row r="30" spans="2:80" ht="13.8" hidden="1">
      <c r="B30" s="22">
        <f t="shared" si="0"/>
        <v>21</v>
      </c>
      <c r="C30" s="22" t="s">
        <v>112</v>
      </c>
      <c r="D30" s="73" t="s">
        <v>113</v>
      </c>
      <c r="E30" s="201">
        <v>1300403</v>
      </c>
      <c r="F30" s="22" t="s">
        <v>114</v>
      </c>
      <c r="G30" s="73" t="s">
        <v>130</v>
      </c>
      <c r="H30" s="73" t="s">
        <v>288</v>
      </c>
      <c r="I30" s="240" t="s">
        <v>117</v>
      </c>
      <c r="J30" s="79" t="s">
        <v>112</v>
      </c>
      <c r="K30" s="203" t="s">
        <v>118</v>
      </c>
      <c r="L30" s="22" t="s">
        <v>119</v>
      </c>
      <c r="M30" s="22" t="s">
        <v>117</v>
      </c>
      <c r="N30" s="119" t="str">
        <f>CONCATENATE(T_SDLog[[#This Row],[PROJECT_NO]],"-",T_SDLog[[#This Row],[Sub Con]],"-",T_SDLog[[#This Row],[BUILDING_NO]],"-",T_SDLog[[#This Row],[FLOOR_LEVEL]],"-",T_SDLog[[#This Row],[DRAWING_PARTS]],"-",T_SDLog[[#This Row],[DISIPLINE]],"-",T_SDLog[[#This Row],[Sub-Dec]],"-",T_SDLog[[#This Row],[DS]],"-",T_SDLog[[#This Row],[DRAWING_SEQ]])</f>
        <v>1300403-ATS-B01-FF-00-ICT-CNT-SD-00</v>
      </c>
      <c r="O30" s="120" t="s">
        <v>614</v>
      </c>
      <c r="P30" s="244">
        <v>45793</v>
      </c>
      <c r="Q3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 s="156" t="str">
        <f>IF(T_SDLog[[#This Row],[AREF_7]]&lt;&gt;"","07",IF(T_SDLog[[#This Row],[AREF_6]]&lt;&gt;"","06",IF(T_SDLog[[#This Row],[AREF_5]]&lt;&gt;"","05",IF(T_SDLog[[#This Row],[AREF_4]]&lt;&gt;"","04",IF(T_SDLog[[#This Row],[AREF_3]]&lt;&gt;"","03",IF(T_SDLog[[#This Row],[AREF_2]]&lt;&gt;"","02",IF(T_SDLog[[#This Row],[AREF_1]]&lt;&gt;"","01",IF(T_SDLog[[#This Row],[AREF_0]]&lt;&gt;"","00",""))))))))</f>
        <v>00</v>
      </c>
      <c r="T3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 s="22" t="s">
        <v>615</v>
      </c>
      <c r="AB30" s="74">
        <v>45796</v>
      </c>
      <c r="AC30" s="74" t="s">
        <v>616</v>
      </c>
      <c r="AD30" s="74">
        <v>45796</v>
      </c>
      <c r="AE30" s="74" t="s">
        <v>616</v>
      </c>
      <c r="AF30" s="190" t="s">
        <v>134</v>
      </c>
      <c r="AG30" s="191" t="s">
        <v>603</v>
      </c>
      <c r="AH30" s="191" t="s">
        <v>134</v>
      </c>
      <c r="AI30" s="22"/>
      <c r="AJ30" s="74"/>
      <c r="AK30" s="22"/>
      <c r="AL30" s="22"/>
      <c r="AM30" s="22"/>
      <c r="AN30" s="190" t="s">
        <v>123</v>
      </c>
      <c r="AO30" s="74"/>
      <c r="AP30" s="22" t="s">
        <v>123</v>
      </c>
      <c r="AQ30" s="22"/>
      <c r="AR30" s="74"/>
      <c r="AS30" s="22"/>
      <c r="AT30" s="190" t="s">
        <v>123</v>
      </c>
      <c r="AU30" s="74"/>
      <c r="AV30" s="22" t="s">
        <v>123</v>
      </c>
      <c r="AW30" s="76"/>
      <c r="AX30" s="74"/>
      <c r="AY30" s="22"/>
      <c r="AZ30" s="190" t="s">
        <v>123</v>
      </c>
      <c r="BA30" s="74"/>
      <c r="BB30" s="22" t="s">
        <v>123</v>
      </c>
      <c r="BC30" s="76"/>
      <c r="BD30" s="74"/>
      <c r="BE30" s="22"/>
      <c r="BF30" s="190" t="s">
        <v>123</v>
      </c>
      <c r="BG30" s="74"/>
      <c r="BH30" s="22" t="s">
        <v>123</v>
      </c>
      <c r="BI30" s="76"/>
      <c r="BJ30" s="74"/>
      <c r="BK30" s="22"/>
      <c r="BL30" s="190" t="s">
        <v>123</v>
      </c>
      <c r="BM30" s="74"/>
      <c r="BN30" s="22" t="s">
        <v>123</v>
      </c>
      <c r="BO30" s="22"/>
      <c r="BP30" s="74"/>
      <c r="BQ30" s="22"/>
      <c r="BR30" s="190" t="s">
        <v>123</v>
      </c>
      <c r="BS30" s="22"/>
      <c r="BT30" s="22" t="s">
        <v>123</v>
      </c>
      <c r="BU30" s="22"/>
      <c r="BV30" s="74"/>
      <c r="BW30" s="22"/>
      <c r="BX30" s="190" t="s">
        <v>123</v>
      </c>
      <c r="BY30" s="22"/>
      <c r="BZ30" s="22" t="s">
        <v>123</v>
      </c>
      <c r="CA30" s="22"/>
      <c r="CB30" s="22"/>
    </row>
    <row r="31" spans="2:80" ht="13.8" hidden="1">
      <c r="B31" s="22">
        <f t="shared" si="0"/>
        <v>22</v>
      </c>
      <c r="C31" s="22" t="s">
        <v>112</v>
      </c>
      <c r="D31" s="73" t="s">
        <v>113</v>
      </c>
      <c r="E31" s="201">
        <v>1300403</v>
      </c>
      <c r="F31" s="22" t="s">
        <v>114</v>
      </c>
      <c r="G31" s="73" t="s">
        <v>130</v>
      </c>
      <c r="H31" s="73" t="s">
        <v>288</v>
      </c>
      <c r="I31" s="240" t="s">
        <v>124</v>
      </c>
      <c r="J31" s="79" t="s">
        <v>112</v>
      </c>
      <c r="K31" s="203" t="s">
        <v>118</v>
      </c>
      <c r="L31" s="22" t="s">
        <v>119</v>
      </c>
      <c r="M31" s="22" t="s">
        <v>117</v>
      </c>
      <c r="N31" s="119" t="str">
        <f>CONCATENATE(T_SDLog[[#This Row],[PROJECT_NO]],"-",T_SDLog[[#This Row],[Sub Con]],"-",T_SDLog[[#This Row],[BUILDING_NO]],"-",T_SDLog[[#This Row],[FLOOR_LEVEL]],"-",T_SDLog[[#This Row],[DRAWING_PARTS]],"-",T_SDLog[[#This Row],[DISIPLINE]],"-",T_SDLog[[#This Row],[Sub-Dec]],"-",T_SDLog[[#This Row],[DS]],"-",T_SDLog[[#This Row],[DRAWING_SEQ]])</f>
        <v>1300403-ATS-B01-FF-01-ICT-CNT-SD-00</v>
      </c>
      <c r="O31" s="120" t="s">
        <v>617</v>
      </c>
      <c r="P31" s="244">
        <v>45793</v>
      </c>
      <c r="Q3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 s="156" t="str">
        <f>IF(T_SDLog[[#This Row],[AREF_7]]&lt;&gt;"","07",IF(T_SDLog[[#This Row],[AREF_6]]&lt;&gt;"","06",IF(T_SDLog[[#This Row],[AREF_5]]&lt;&gt;"","05",IF(T_SDLog[[#This Row],[AREF_4]]&lt;&gt;"","04",IF(T_SDLog[[#This Row],[AREF_3]]&lt;&gt;"","03",IF(T_SDLog[[#This Row],[AREF_2]]&lt;&gt;"","02",IF(T_SDLog[[#This Row],[AREF_1]]&lt;&gt;"","01",IF(T_SDLog[[#This Row],[AREF_0]]&lt;&gt;"","00",""))))))))</f>
        <v>00</v>
      </c>
      <c r="T3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 s="22" t="s">
        <v>615</v>
      </c>
      <c r="AB31" s="74">
        <v>45796</v>
      </c>
      <c r="AC31" s="74" t="s">
        <v>616</v>
      </c>
      <c r="AD31" s="74">
        <v>45796</v>
      </c>
      <c r="AE31" s="74" t="s">
        <v>616</v>
      </c>
      <c r="AF31" s="190" t="s">
        <v>134</v>
      </c>
      <c r="AG31" s="191" t="s">
        <v>603</v>
      </c>
      <c r="AH31" s="191" t="s">
        <v>134</v>
      </c>
      <c r="AI31" s="22"/>
      <c r="AJ31" s="74"/>
      <c r="AK31" s="22"/>
      <c r="AL31" s="22"/>
      <c r="AM31" s="22"/>
      <c r="AN31" s="190" t="s">
        <v>123</v>
      </c>
      <c r="AO31" s="74"/>
      <c r="AP31" s="22" t="s">
        <v>123</v>
      </c>
      <c r="AQ31" s="22"/>
      <c r="AR31" s="74"/>
      <c r="AS31" s="22"/>
      <c r="AT31" s="190" t="s">
        <v>123</v>
      </c>
      <c r="AU31" s="74"/>
      <c r="AV31" s="22" t="s">
        <v>123</v>
      </c>
      <c r="AW31" s="76"/>
      <c r="AX31" s="74"/>
      <c r="AY31" s="22"/>
      <c r="AZ31" s="190" t="s">
        <v>123</v>
      </c>
      <c r="BA31" s="74"/>
      <c r="BB31" s="22" t="s">
        <v>123</v>
      </c>
      <c r="BC31" s="76"/>
      <c r="BD31" s="74"/>
      <c r="BE31" s="22"/>
      <c r="BF31" s="190" t="s">
        <v>123</v>
      </c>
      <c r="BG31" s="74"/>
      <c r="BH31" s="22" t="s">
        <v>123</v>
      </c>
      <c r="BI31" s="76"/>
      <c r="BJ31" s="74"/>
      <c r="BK31" s="22"/>
      <c r="BL31" s="190" t="s">
        <v>123</v>
      </c>
      <c r="BM31" s="74"/>
      <c r="BN31" s="22" t="s">
        <v>123</v>
      </c>
      <c r="BO31" s="22"/>
      <c r="BP31" s="74"/>
      <c r="BQ31" s="22"/>
      <c r="BR31" s="190" t="s">
        <v>123</v>
      </c>
      <c r="BS31" s="22"/>
      <c r="BT31" s="22" t="s">
        <v>123</v>
      </c>
      <c r="BU31" s="22"/>
      <c r="BV31" s="74"/>
      <c r="BW31" s="22"/>
      <c r="BX31" s="190" t="s">
        <v>123</v>
      </c>
      <c r="BY31" s="22"/>
      <c r="BZ31" s="22" t="s">
        <v>123</v>
      </c>
      <c r="CA31" s="22"/>
      <c r="CB31" s="22"/>
    </row>
    <row r="32" spans="2:80" ht="13.8" hidden="1">
      <c r="B32" s="22">
        <f t="shared" si="0"/>
        <v>23</v>
      </c>
      <c r="C32" s="22" t="s">
        <v>112</v>
      </c>
      <c r="D32" s="73" t="s">
        <v>113</v>
      </c>
      <c r="E32" s="201">
        <v>1300403</v>
      </c>
      <c r="F32" s="22" t="s">
        <v>114</v>
      </c>
      <c r="G32" s="73" t="s">
        <v>130</v>
      </c>
      <c r="H32" s="73" t="s">
        <v>288</v>
      </c>
      <c r="I32" s="240" t="s">
        <v>126</v>
      </c>
      <c r="J32" s="79" t="s">
        <v>112</v>
      </c>
      <c r="K32" s="203" t="s">
        <v>118</v>
      </c>
      <c r="L32" s="22" t="s">
        <v>119</v>
      </c>
      <c r="M32" s="22" t="s">
        <v>117</v>
      </c>
      <c r="N32" s="119" t="str">
        <f>CONCATENATE(T_SDLog[[#This Row],[PROJECT_NO]],"-",T_SDLog[[#This Row],[Sub Con]],"-",T_SDLog[[#This Row],[BUILDING_NO]],"-",T_SDLog[[#This Row],[FLOOR_LEVEL]],"-",T_SDLog[[#This Row],[DRAWING_PARTS]],"-",T_SDLog[[#This Row],[DISIPLINE]],"-",T_SDLog[[#This Row],[Sub-Dec]],"-",T_SDLog[[#This Row],[DS]],"-",T_SDLog[[#This Row],[DRAWING_SEQ]])</f>
        <v>1300403-ATS-B01-FF-02-ICT-CNT-SD-00</v>
      </c>
      <c r="O32" s="120" t="s">
        <v>618</v>
      </c>
      <c r="P32" s="244">
        <v>45793</v>
      </c>
      <c r="Q3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2" s="156" t="str">
        <f>IF(T_SDLog[[#This Row],[AREF_7]]&lt;&gt;"","07",IF(T_SDLog[[#This Row],[AREF_6]]&lt;&gt;"","06",IF(T_SDLog[[#This Row],[AREF_5]]&lt;&gt;"","05",IF(T_SDLog[[#This Row],[AREF_4]]&lt;&gt;"","04",IF(T_SDLog[[#This Row],[AREF_3]]&lt;&gt;"","03",IF(T_SDLog[[#This Row],[AREF_2]]&lt;&gt;"","02",IF(T_SDLog[[#This Row],[AREF_1]]&lt;&gt;"","01",IF(T_SDLog[[#This Row],[AREF_0]]&lt;&gt;"","00",""))))))))</f>
        <v>00</v>
      </c>
      <c r="T3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 s="22" t="s">
        <v>615</v>
      </c>
      <c r="AB32" s="74">
        <v>45796</v>
      </c>
      <c r="AC32" s="74" t="s">
        <v>616</v>
      </c>
      <c r="AD32" s="74">
        <v>45796</v>
      </c>
      <c r="AE32" s="74" t="s">
        <v>616</v>
      </c>
      <c r="AF32" s="190" t="s">
        <v>134</v>
      </c>
      <c r="AG32" s="191" t="s">
        <v>603</v>
      </c>
      <c r="AH32" s="191" t="s">
        <v>134</v>
      </c>
      <c r="AI32" s="22"/>
      <c r="AJ32" s="74"/>
      <c r="AK32" s="22"/>
      <c r="AL32" s="22"/>
      <c r="AM32" s="22"/>
      <c r="AN32" s="190" t="s">
        <v>123</v>
      </c>
      <c r="AO32" s="74"/>
      <c r="AP32" s="22" t="s">
        <v>123</v>
      </c>
      <c r="AQ32" s="22"/>
      <c r="AR32" s="74"/>
      <c r="AS32" s="22"/>
      <c r="AT32" s="190" t="s">
        <v>123</v>
      </c>
      <c r="AU32" s="74"/>
      <c r="AV32" s="22" t="s">
        <v>123</v>
      </c>
      <c r="AW32" s="76"/>
      <c r="AX32" s="74"/>
      <c r="AY32" s="22"/>
      <c r="AZ32" s="190" t="s">
        <v>123</v>
      </c>
      <c r="BA32" s="74"/>
      <c r="BB32" s="22" t="s">
        <v>123</v>
      </c>
      <c r="BC32" s="76"/>
      <c r="BD32" s="74"/>
      <c r="BE32" s="22"/>
      <c r="BF32" s="190" t="s">
        <v>123</v>
      </c>
      <c r="BG32" s="74"/>
      <c r="BH32" s="22" t="s">
        <v>123</v>
      </c>
      <c r="BI32" s="76"/>
      <c r="BJ32" s="74"/>
      <c r="BK32" s="22"/>
      <c r="BL32" s="190" t="s">
        <v>123</v>
      </c>
      <c r="BM32" s="74"/>
      <c r="BN32" s="22" t="s">
        <v>123</v>
      </c>
      <c r="BO32" s="22"/>
      <c r="BP32" s="74"/>
      <c r="BQ32" s="22"/>
      <c r="BR32" s="190" t="s">
        <v>123</v>
      </c>
      <c r="BS32" s="22"/>
      <c r="BT32" s="22" t="s">
        <v>123</v>
      </c>
      <c r="BU32" s="22"/>
      <c r="BV32" s="74"/>
      <c r="BW32" s="22"/>
      <c r="BX32" s="190" t="s">
        <v>123</v>
      </c>
      <c r="BY32" s="22"/>
      <c r="BZ32" s="22" t="s">
        <v>123</v>
      </c>
      <c r="CA32" s="22"/>
      <c r="CB32" s="22"/>
    </row>
    <row r="33" spans="2:80" ht="13.8" hidden="1">
      <c r="B33" s="22">
        <f t="shared" si="0"/>
        <v>24</v>
      </c>
      <c r="C33" s="22" t="s">
        <v>112</v>
      </c>
      <c r="D33" s="73" t="s">
        <v>113</v>
      </c>
      <c r="E33" s="201">
        <v>1300403</v>
      </c>
      <c r="F33" s="22" t="s">
        <v>114</v>
      </c>
      <c r="G33" s="73" t="s">
        <v>130</v>
      </c>
      <c r="H33" s="73" t="s">
        <v>288</v>
      </c>
      <c r="I33" s="240" t="s">
        <v>128</v>
      </c>
      <c r="J33" s="79" t="s">
        <v>112</v>
      </c>
      <c r="K33" s="203" t="s">
        <v>118</v>
      </c>
      <c r="L33" s="22" t="s">
        <v>119</v>
      </c>
      <c r="M33" s="22" t="s">
        <v>117</v>
      </c>
      <c r="N33" s="119" t="str">
        <f>CONCATENATE(T_SDLog[[#This Row],[PROJECT_NO]],"-",T_SDLog[[#This Row],[Sub Con]],"-",T_SDLog[[#This Row],[BUILDING_NO]],"-",T_SDLog[[#This Row],[FLOOR_LEVEL]],"-",T_SDLog[[#This Row],[DRAWING_PARTS]],"-",T_SDLog[[#This Row],[DISIPLINE]],"-",T_SDLog[[#This Row],[Sub-Dec]],"-",T_SDLog[[#This Row],[DS]],"-",T_SDLog[[#This Row],[DRAWING_SEQ]])</f>
        <v>1300403-ATS-B01-FF-03-ICT-CNT-SD-00</v>
      </c>
      <c r="O33" s="120" t="s">
        <v>619</v>
      </c>
      <c r="P33" s="244">
        <v>45793</v>
      </c>
      <c r="Q3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3" s="156" t="str">
        <f>IF(T_SDLog[[#This Row],[AREF_7]]&lt;&gt;"","07",IF(T_SDLog[[#This Row],[AREF_6]]&lt;&gt;"","06",IF(T_SDLog[[#This Row],[AREF_5]]&lt;&gt;"","05",IF(T_SDLog[[#This Row],[AREF_4]]&lt;&gt;"","04",IF(T_SDLog[[#This Row],[AREF_3]]&lt;&gt;"","03",IF(T_SDLog[[#This Row],[AREF_2]]&lt;&gt;"","02",IF(T_SDLog[[#This Row],[AREF_1]]&lt;&gt;"","01",IF(T_SDLog[[#This Row],[AREF_0]]&lt;&gt;"","00",""))))))))</f>
        <v>00</v>
      </c>
      <c r="T3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 s="22" t="s">
        <v>615</v>
      </c>
      <c r="AB33" s="74">
        <v>45796</v>
      </c>
      <c r="AC33" s="74" t="s">
        <v>616</v>
      </c>
      <c r="AD33" s="74">
        <v>45796</v>
      </c>
      <c r="AE33" s="74" t="s">
        <v>616</v>
      </c>
      <c r="AF33" s="190" t="s">
        <v>134</v>
      </c>
      <c r="AG33" s="191" t="s">
        <v>603</v>
      </c>
      <c r="AH33" s="191" t="s">
        <v>134</v>
      </c>
      <c r="AI33" s="22"/>
      <c r="AJ33" s="74"/>
      <c r="AK33" s="22"/>
      <c r="AL33" s="22"/>
      <c r="AM33" s="22"/>
      <c r="AN33" s="190" t="s">
        <v>123</v>
      </c>
      <c r="AO33" s="74"/>
      <c r="AP33" s="22" t="s">
        <v>123</v>
      </c>
      <c r="AQ33" s="22"/>
      <c r="AR33" s="74"/>
      <c r="AS33" s="22"/>
      <c r="AT33" s="190" t="s">
        <v>123</v>
      </c>
      <c r="AU33" s="74"/>
      <c r="AV33" s="22" t="s">
        <v>123</v>
      </c>
      <c r="AW33" s="76"/>
      <c r="AX33" s="74"/>
      <c r="AY33" s="22"/>
      <c r="AZ33" s="190" t="s">
        <v>123</v>
      </c>
      <c r="BA33" s="74"/>
      <c r="BB33" s="22" t="s">
        <v>123</v>
      </c>
      <c r="BC33" s="76"/>
      <c r="BD33" s="74"/>
      <c r="BE33" s="22"/>
      <c r="BF33" s="190" t="s">
        <v>123</v>
      </c>
      <c r="BG33" s="74"/>
      <c r="BH33" s="22" t="s">
        <v>123</v>
      </c>
      <c r="BI33" s="76"/>
      <c r="BJ33" s="74"/>
      <c r="BK33" s="22"/>
      <c r="BL33" s="190" t="s">
        <v>123</v>
      </c>
      <c r="BM33" s="74"/>
      <c r="BN33" s="22" t="s">
        <v>123</v>
      </c>
      <c r="BO33" s="22"/>
      <c r="BP33" s="74"/>
      <c r="BQ33" s="22"/>
      <c r="BR33" s="190" t="s">
        <v>123</v>
      </c>
      <c r="BS33" s="22"/>
      <c r="BT33" s="22" t="s">
        <v>123</v>
      </c>
      <c r="BU33" s="22"/>
      <c r="BV33" s="74"/>
      <c r="BW33" s="22"/>
      <c r="BX33" s="190" t="s">
        <v>123</v>
      </c>
      <c r="BY33" s="22"/>
      <c r="BZ33" s="22" t="s">
        <v>123</v>
      </c>
      <c r="CA33" s="22"/>
      <c r="CB33" s="22"/>
    </row>
    <row r="34" spans="2:80" ht="13.8" hidden="1">
      <c r="B34" s="22">
        <f t="shared" si="0"/>
        <v>25</v>
      </c>
      <c r="C34" s="22" t="s">
        <v>112</v>
      </c>
      <c r="D34" s="73" t="s">
        <v>113</v>
      </c>
      <c r="E34" s="201">
        <v>1300403</v>
      </c>
      <c r="F34" s="22" t="s">
        <v>114</v>
      </c>
      <c r="G34" s="73" t="s">
        <v>130</v>
      </c>
      <c r="H34" s="73" t="s">
        <v>288</v>
      </c>
      <c r="I34" s="240" t="s">
        <v>138</v>
      </c>
      <c r="J34" s="79" t="s">
        <v>112</v>
      </c>
      <c r="K34" s="203" t="s">
        <v>118</v>
      </c>
      <c r="L34" s="22" t="s">
        <v>119</v>
      </c>
      <c r="M34" s="22" t="s">
        <v>117</v>
      </c>
      <c r="N34" s="119" t="str">
        <f>CONCATENATE(T_SDLog[[#This Row],[PROJECT_NO]],"-",T_SDLog[[#This Row],[Sub Con]],"-",T_SDLog[[#This Row],[BUILDING_NO]],"-",T_SDLog[[#This Row],[FLOOR_LEVEL]],"-",T_SDLog[[#This Row],[DRAWING_PARTS]],"-",T_SDLog[[#This Row],[DISIPLINE]],"-",T_SDLog[[#This Row],[Sub-Dec]],"-",T_SDLog[[#This Row],[DS]],"-",T_SDLog[[#This Row],[DRAWING_SEQ]])</f>
        <v>1300403-ATS-B01-FF-04-ICT-CNT-SD-00</v>
      </c>
      <c r="O34" s="120" t="s">
        <v>620</v>
      </c>
      <c r="P34" s="244">
        <v>45793</v>
      </c>
      <c r="Q3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 s="156" t="str">
        <f>IF(T_SDLog[[#This Row],[AREF_7]]&lt;&gt;"","07",IF(T_SDLog[[#This Row],[AREF_6]]&lt;&gt;"","06",IF(T_SDLog[[#This Row],[AREF_5]]&lt;&gt;"","05",IF(T_SDLog[[#This Row],[AREF_4]]&lt;&gt;"","04",IF(T_SDLog[[#This Row],[AREF_3]]&lt;&gt;"","03",IF(T_SDLog[[#This Row],[AREF_2]]&lt;&gt;"","02",IF(T_SDLog[[#This Row],[AREF_1]]&lt;&gt;"","01",IF(T_SDLog[[#This Row],[AREF_0]]&lt;&gt;"","00",""))))))))</f>
        <v>00</v>
      </c>
      <c r="T3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 s="22" t="s">
        <v>615</v>
      </c>
      <c r="AB34" s="74">
        <v>45796</v>
      </c>
      <c r="AC34" s="74" t="s">
        <v>616</v>
      </c>
      <c r="AD34" s="74">
        <v>45796</v>
      </c>
      <c r="AE34" s="74" t="s">
        <v>616</v>
      </c>
      <c r="AF34" s="190" t="s">
        <v>134</v>
      </c>
      <c r="AG34" s="191" t="s">
        <v>603</v>
      </c>
      <c r="AH34" s="191" t="s">
        <v>134</v>
      </c>
      <c r="AI34" s="22"/>
      <c r="AJ34" s="74"/>
      <c r="AK34" s="22"/>
      <c r="AL34" s="22"/>
      <c r="AM34" s="22"/>
      <c r="AN34" s="190" t="s">
        <v>123</v>
      </c>
      <c r="AO34" s="74"/>
      <c r="AP34" s="22" t="s">
        <v>123</v>
      </c>
      <c r="AQ34" s="22"/>
      <c r="AR34" s="74"/>
      <c r="AS34" s="22"/>
      <c r="AT34" s="190" t="s">
        <v>123</v>
      </c>
      <c r="AU34" s="74"/>
      <c r="AV34" s="22" t="s">
        <v>123</v>
      </c>
      <c r="AW34" s="76"/>
      <c r="AX34" s="74"/>
      <c r="AY34" s="22"/>
      <c r="AZ34" s="190" t="s">
        <v>123</v>
      </c>
      <c r="BA34" s="74"/>
      <c r="BB34" s="22" t="s">
        <v>123</v>
      </c>
      <c r="BC34" s="76"/>
      <c r="BD34" s="74"/>
      <c r="BE34" s="22"/>
      <c r="BF34" s="190" t="s">
        <v>123</v>
      </c>
      <c r="BG34" s="74"/>
      <c r="BH34" s="22" t="s">
        <v>123</v>
      </c>
      <c r="BI34" s="76"/>
      <c r="BJ34" s="74"/>
      <c r="BK34" s="22"/>
      <c r="BL34" s="190" t="s">
        <v>123</v>
      </c>
      <c r="BM34" s="74"/>
      <c r="BN34" s="22" t="s">
        <v>123</v>
      </c>
      <c r="BO34" s="22"/>
      <c r="BP34" s="74"/>
      <c r="BQ34" s="22"/>
      <c r="BR34" s="190" t="s">
        <v>123</v>
      </c>
      <c r="BS34" s="22"/>
      <c r="BT34" s="22" t="s">
        <v>123</v>
      </c>
      <c r="BU34" s="22"/>
      <c r="BV34" s="74"/>
      <c r="BW34" s="22"/>
      <c r="BX34" s="190" t="s">
        <v>123</v>
      </c>
      <c r="BY34" s="22"/>
      <c r="BZ34" s="22" t="s">
        <v>123</v>
      </c>
      <c r="CA34" s="22"/>
      <c r="CB34" s="22"/>
    </row>
    <row r="35" spans="2:80" ht="13.8" hidden="1">
      <c r="B35" s="22">
        <f t="shared" si="0"/>
        <v>26</v>
      </c>
      <c r="C35" s="22" t="s">
        <v>112</v>
      </c>
      <c r="D35" s="73" t="s">
        <v>113</v>
      </c>
      <c r="E35" s="201">
        <v>1300403</v>
      </c>
      <c r="F35" s="22" t="s">
        <v>114</v>
      </c>
      <c r="G35" s="73" t="s">
        <v>130</v>
      </c>
      <c r="H35" s="73" t="s">
        <v>288</v>
      </c>
      <c r="I35" s="240" t="s">
        <v>219</v>
      </c>
      <c r="J35" s="79" t="s">
        <v>112</v>
      </c>
      <c r="K35" s="203" t="s">
        <v>118</v>
      </c>
      <c r="L35" s="22" t="s">
        <v>119</v>
      </c>
      <c r="M35" s="22" t="s">
        <v>117</v>
      </c>
      <c r="N35" s="119" t="str">
        <f>CONCATENATE(T_SDLog[[#This Row],[PROJECT_NO]],"-",T_SDLog[[#This Row],[Sub Con]],"-",T_SDLog[[#This Row],[BUILDING_NO]],"-",T_SDLog[[#This Row],[FLOOR_LEVEL]],"-",T_SDLog[[#This Row],[DRAWING_PARTS]],"-",T_SDLog[[#This Row],[DISIPLINE]],"-",T_SDLog[[#This Row],[Sub-Dec]],"-",T_SDLog[[#This Row],[DS]],"-",T_SDLog[[#This Row],[DRAWING_SEQ]])</f>
        <v>1300403-ATS-B01-FF-05-ICT-CNT-SD-00</v>
      </c>
      <c r="O35" s="120" t="s">
        <v>621</v>
      </c>
      <c r="P35" s="244">
        <v>45793</v>
      </c>
      <c r="Q3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 s="156" t="str">
        <f>IF(T_SDLog[[#This Row],[AREF_7]]&lt;&gt;"","07",IF(T_SDLog[[#This Row],[AREF_6]]&lt;&gt;"","06",IF(T_SDLog[[#This Row],[AREF_5]]&lt;&gt;"","05",IF(T_SDLog[[#This Row],[AREF_4]]&lt;&gt;"","04",IF(T_SDLog[[#This Row],[AREF_3]]&lt;&gt;"","03",IF(T_SDLog[[#This Row],[AREF_2]]&lt;&gt;"","02",IF(T_SDLog[[#This Row],[AREF_1]]&lt;&gt;"","01",IF(T_SDLog[[#This Row],[AREF_0]]&lt;&gt;"","00",""))))))))</f>
        <v>00</v>
      </c>
      <c r="T3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 s="22" t="s">
        <v>615</v>
      </c>
      <c r="AB35" s="74">
        <v>45796</v>
      </c>
      <c r="AC35" s="74" t="s">
        <v>616</v>
      </c>
      <c r="AD35" s="74">
        <v>45796</v>
      </c>
      <c r="AE35" s="74" t="s">
        <v>616</v>
      </c>
      <c r="AF35" s="190" t="s">
        <v>134</v>
      </c>
      <c r="AG35" s="191" t="s">
        <v>603</v>
      </c>
      <c r="AH35" s="191" t="s">
        <v>134</v>
      </c>
      <c r="AI35" s="22"/>
      <c r="AJ35" s="74"/>
      <c r="AK35" s="22"/>
      <c r="AL35" s="22"/>
      <c r="AM35" s="22"/>
      <c r="AN35" s="190" t="s">
        <v>123</v>
      </c>
      <c r="AO35" s="74"/>
      <c r="AP35" s="22" t="s">
        <v>123</v>
      </c>
      <c r="AQ35" s="22"/>
      <c r="AR35" s="74"/>
      <c r="AS35" s="22"/>
      <c r="AT35" s="190" t="s">
        <v>123</v>
      </c>
      <c r="AU35" s="74"/>
      <c r="AV35" s="22" t="s">
        <v>123</v>
      </c>
      <c r="AW35" s="76"/>
      <c r="AX35" s="74"/>
      <c r="AY35" s="22"/>
      <c r="AZ35" s="190" t="s">
        <v>123</v>
      </c>
      <c r="BA35" s="74"/>
      <c r="BB35" s="22" t="s">
        <v>123</v>
      </c>
      <c r="BC35" s="76"/>
      <c r="BD35" s="74"/>
      <c r="BE35" s="22"/>
      <c r="BF35" s="190" t="s">
        <v>123</v>
      </c>
      <c r="BG35" s="74"/>
      <c r="BH35" s="22" t="s">
        <v>123</v>
      </c>
      <c r="BI35" s="76"/>
      <c r="BJ35" s="74"/>
      <c r="BK35" s="22"/>
      <c r="BL35" s="190" t="s">
        <v>123</v>
      </c>
      <c r="BM35" s="74"/>
      <c r="BN35" s="22" t="s">
        <v>123</v>
      </c>
      <c r="BO35" s="22"/>
      <c r="BP35" s="74"/>
      <c r="BQ35" s="22"/>
      <c r="BR35" s="190" t="s">
        <v>123</v>
      </c>
      <c r="BS35" s="22"/>
      <c r="BT35" s="22" t="s">
        <v>123</v>
      </c>
      <c r="BU35" s="22"/>
      <c r="BV35" s="74"/>
      <c r="BW35" s="22"/>
      <c r="BX35" s="190" t="s">
        <v>123</v>
      </c>
      <c r="BY35" s="22"/>
      <c r="BZ35" s="22" t="s">
        <v>123</v>
      </c>
      <c r="CA35" s="22"/>
      <c r="CB35" s="22"/>
    </row>
    <row r="36" spans="2:80" ht="13.8" hidden="1">
      <c r="B36" s="22">
        <f t="shared" si="0"/>
        <v>27</v>
      </c>
      <c r="C36" s="22" t="s">
        <v>112</v>
      </c>
      <c r="D36" s="204" t="s">
        <v>113</v>
      </c>
      <c r="E36" s="201">
        <v>1300403</v>
      </c>
      <c r="F36" s="22" t="s">
        <v>114</v>
      </c>
      <c r="G36" s="73" t="s">
        <v>130</v>
      </c>
      <c r="H36" s="73" t="s">
        <v>288</v>
      </c>
      <c r="I36" s="240" t="s">
        <v>304</v>
      </c>
      <c r="J36" s="79" t="s">
        <v>112</v>
      </c>
      <c r="K36" s="112" t="s">
        <v>118</v>
      </c>
      <c r="L36" s="22" t="s">
        <v>119</v>
      </c>
      <c r="M36" s="22" t="s">
        <v>117</v>
      </c>
      <c r="N36" s="119" t="str">
        <f>CONCATENATE(T_SDLog[[#This Row],[PROJECT_NO]],"-",T_SDLog[[#This Row],[Sub Con]],"-",T_SDLog[[#This Row],[BUILDING_NO]],"-",T_SDLog[[#This Row],[FLOOR_LEVEL]],"-",T_SDLog[[#This Row],[DRAWING_PARTS]],"-",T_SDLog[[#This Row],[DISIPLINE]],"-",T_SDLog[[#This Row],[Sub-Dec]],"-",T_SDLog[[#This Row],[DS]],"-",T_SDLog[[#This Row],[DRAWING_SEQ]])</f>
        <v>1300403-ATS-B01-FF-06-ICT-CNT-SD-00</v>
      </c>
      <c r="O36" s="122" t="s">
        <v>622</v>
      </c>
      <c r="P36" s="244">
        <v>45793</v>
      </c>
      <c r="Q3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 s="156" t="str">
        <f>IF(T_SDLog[[#This Row],[AREF_7]]&lt;&gt;"","07",IF(T_SDLog[[#This Row],[AREF_6]]&lt;&gt;"","06",IF(T_SDLog[[#This Row],[AREF_5]]&lt;&gt;"","05",IF(T_SDLog[[#This Row],[AREF_4]]&lt;&gt;"","04",IF(T_SDLog[[#This Row],[AREF_3]]&lt;&gt;"","03",IF(T_SDLog[[#This Row],[AREF_2]]&lt;&gt;"","02",IF(T_SDLog[[#This Row],[AREF_1]]&lt;&gt;"","01",IF(T_SDLog[[#This Row],[AREF_0]]&lt;&gt;"","00",""))))))))</f>
        <v>00</v>
      </c>
      <c r="T3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 s="22" t="s">
        <v>615</v>
      </c>
      <c r="AB36" s="74">
        <v>45796</v>
      </c>
      <c r="AC36" s="74" t="s">
        <v>616</v>
      </c>
      <c r="AD36" s="74">
        <v>45796</v>
      </c>
      <c r="AE36" s="74" t="s">
        <v>616</v>
      </c>
      <c r="AF36" s="190" t="s">
        <v>134</v>
      </c>
      <c r="AG36" s="191" t="s">
        <v>603</v>
      </c>
      <c r="AH36" s="191" t="s">
        <v>134</v>
      </c>
      <c r="AI36" s="22"/>
      <c r="AJ36" s="74"/>
      <c r="AK36" s="22"/>
      <c r="AL36" s="22"/>
      <c r="AM36" s="22"/>
      <c r="AN36" s="190" t="s">
        <v>123</v>
      </c>
      <c r="AO36" s="74"/>
      <c r="AP36" s="22" t="s">
        <v>123</v>
      </c>
      <c r="AQ36" s="22"/>
      <c r="AR36" s="74"/>
      <c r="AS36" s="22"/>
      <c r="AT36" s="190" t="s">
        <v>123</v>
      </c>
      <c r="AU36" s="74"/>
      <c r="AV36" s="22" t="s">
        <v>123</v>
      </c>
      <c r="AW36" s="76"/>
      <c r="AX36" s="74"/>
      <c r="AY36" s="22"/>
      <c r="AZ36" s="190" t="s">
        <v>123</v>
      </c>
      <c r="BA36" s="74"/>
      <c r="BB36" s="22" t="s">
        <v>123</v>
      </c>
      <c r="BC36" s="76"/>
      <c r="BD36" s="74"/>
      <c r="BE36" s="22"/>
      <c r="BF36" s="190" t="s">
        <v>123</v>
      </c>
      <c r="BG36" s="74"/>
      <c r="BH36" s="22" t="s">
        <v>123</v>
      </c>
      <c r="BI36" s="76"/>
      <c r="BJ36" s="74"/>
      <c r="BK36" s="22"/>
      <c r="BL36" s="190" t="s">
        <v>123</v>
      </c>
      <c r="BM36" s="74"/>
      <c r="BN36" s="22" t="s">
        <v>123</v>
      </c>
      <c r="BO36" s="22"/>
      <c r="BP36" s="74"/>
      <c r="BQ36" s="22"/>
      <c r="BR36" s="190" t="s">
        <v>123</v>
      </c>
      <c r="BS36" s="22"/>
      <c r="BT36" s="22" t="s">
        <v>123</v>
      </c>
      <c r="BU36" s="22"/>
      <c r="BV36" s="74"/>
      <c r="BW36" s="22"/>
      <c r="BX36" s="190" t="s">
        <v>123</v>
      </c>
      <c r="BY36" s="22"/>
      <c r="BZ36" s="22" t="s">
        <v>123</v>
      </c>
      <c r="CA36" s="22"/>
      <c r="CB36" s="22"/>
    </row>
    <row r="37" spans="2:80" ht="13.8" hidden="1">
      <c r="B37" s="22">
        <f t="shared" si="0"/>
        <v>28</v>
      </c>
      <c r="C37" s="22" t="s">
        <v>112</v>
      </c>
      <c r="D37" s="73" t="s">
        <v>113</v>
      </c>
      <c r="E37" s="201">
        <v>1300403</v>
      </c>
      <c r="F37" s="22" t="s">
        <v>114</v>
      </c>
      <c r="G37" s="73" t="s">
        <v>130</v>
      </c>
      <c r="H37" s="73" t="s">
        <v>288</v>
      </c>
      <c r="I37" s="240" t="s">
        <v>349</v>
      </c>
      <c r="J37" s="79" t="s">
        <v>112</v>
      </c>
      <c r="K37" s="203" t="s">
        <v>118</v>
      </c>
      <c r="L37" s="22" t="s">
        <v>119</v>
      </c>
      <c r="M37" s="22" t="s">
        <v>117</v>
      </c>
      <c r="N37" s="119" t="str">
        <f>CONCATENATE(T_SDLog[[#This Row],[PROJECT_NO]],"-",T_SDLog[[#This Row],[Sub Con]],"-",T_SDLog[[#This Row],[BUILDING_NO]],"-",T_SDLog[[#This Row],[FLOOR_LEVEL]],"-",T_SDLog[[#This Row],[DRAWING_PARTS]],"-",T_SDLog[[#This Row],[DISIPLINE]],"-",T_SDLog[[#This Row],[Sub-Dec]],"-",T_SDLog[[#This Row],[DS]],"-",T_SDLog[[#This Row],[DRAWING_SEQ]])</f>
        <v>1300403-ATS-B01-FF-07-ICT-CNT-SD-00</v>
      </c>
      <c r="O37" s="120" t="s">
        <v>623</v>
      </c>
      <c r="P37" s="244">
        <v>45793</v>
      </c>
      <c r="Q3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7" s="156" t="str">
        <f>IF(T_SDLog[[#This Row],[AREF_7]]&lt;&gt;"","07",IF(T_SDLog[[#This Row],[AREF_6]]&lt;&gt;"","06",IF(T_SDLog[[#This Row],[AREF_5]]&lt;&gt;"","05",IF(T_SDLog[[#This Row],[AREF_4]]&lt;&gt;"","04",IF(T_SDLog[[#This Row],[AREF_3]]&lt;&gt;"","03",IF(T_SDLog[[#This Row],[AREF_2]]&lt;&gt;"","02",IF(T_SDLog[[#This Row],[AREF_1]]&lt;&gt;"","01",IF(T_SDLog[[#This Row],[AREF_0]]&lt;&gt;"","00",""))))))))</f>
        <v>00</v>
      </c>
      <c r="T3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 s="22" t="s">
        <v>615</v>
      </c>
      <c r="AB37" s="74">
        <v>45796</v>
      </c>
      <c r="AC37" s="74" t="s">
        <v>616</v>
      </c>
      <c r="AD37" s="74">
        <v>45796</v>
      </c>
      <c r="AE37" s="74" t="s">
        <v>616</v>
      </c>
      <c r="AF37" s="190" t="s">
        <v>134</v>
      </c>
      <c r="AG37" s="191" t="s">
        <v>603</v>
      </c>
      <c r="AH37" s="191" t="s">
        <v>134</v>
      </c>
      <c r="AI37" s="22"/>
      <c r="AJ37" s="74"/>
      <c r="AK37" s="22"/>
      <c r="AL37" s="22"/>
      <c r="AM37" s="22"/>
      <c r="AN37" s="190" t="s">
        <v>123</v>
      </c>
      <c r="AO37" s="74"/>
      <c r="AP37" s="22" t="s">
        <v>123</v>
      </c>
      <c r="AQ37" s="22"/>
      <c r="AR37" s="74"/>
      <c r="AS37" s="22"/>
      <c r="AT37" s="190" t="s">
        <v>123</v>
      </c>
      <c r="AU37" s="74"/>
      <c r="AV37" s="22" t="s">
        <v>123</v>
      </c>
      <c r="AW37" s="76"/>
      <c r="AX37" s="74"/>
      <c r="AY37" s="22"/>
      <c r="AZ37" s="190" t="s">
        <v>123</v>
      </c>
      <c r="BA37" s="74"/>
      <c r="BB37" s="22" t="s">
        <v>123</v>
      </c>
      <c r="BC37" s="76"/>
      <c r="BD37" s="74"/>
      <c r="BE37" s="22"/>
      <c r="BF37" s="190" t="s">
        <v>123</v>
      </c>
      <c r="BG37" s="74"/>
      <c r="BH37" s="22" t="s">
        <v>123</v>
      </c>
      <c r="BI37" s="76"/>
      <c r="BJ37" s="74"/>
      <c r="BK37" s="22"/>
      <c r="BL37" s="190" t="s">
        <v>123</v>
      </c>
      <c r="BM37" s="74"/>
      <c r="BN37" s="22" t="s">
        <v>123</v>
      </c>
      <c r="BO37" s="22"/>
      <c r="BP37" s="74"/>
      <c r="BQ37" s="22"/>
      <c r="BR37" s="190" t="s">
        <v>123</v>
      </c>
      <c r="BS37" s="22"/>
      <c r="BT37" s="22" t="s">
        <v>123</v>
      </c>
      <c r="BU37" s="22"/>
      <c r="BV37" s="74"/>
      <c r="BW37" s="22"/>
      <c r="BX37" s="190" t="s">
        <v>123</v>
      </c>
      <c r="BY37" s="22"/>
      <c r="BZ37" s="22" t="s">
        <v>123</v>
      </c>
      <c r="CA37" s="22"/>
      <c r="CB37" s="22"/>
    </row>
    <row r="38" spans="2:80" ht="13.8" hidden="1">
      <c r="B38" s="22">
        <f t="shared" si="0"/>
        <v>29</v>
      </c>
      <c r="C38" s="22" t="s">
        <v>112</v>
      </c>
      <c r="D38" s="73" t="s">
        <v>113</v>
      </c>
      <c r="E38" s="201">
        <v>1300403</v>
      </c>
      <c r="F38" s="22" t="s">
        <v>114</v>
      </c>
      <c r="G38" s="73" t="s">
        <v>130</v>
      </c>
      <c r="H38" s="73" t="s">
        <v>288</v>
      </c>
      <c r="I38" s="240" t="s">
        <v>140</v>
      </c>
      <c r="J38" s="79" t="s">
        <v>112</v>
      </c>
      <c r="K38" s="203" t="s">
        <v>118</v>
      </c>
      <c r="L38" s="22" t="s">
        <v>119</v>
      </c>
      <c r="M38" s="22" t="s">
        <v>117</v>
      </c>
      <c r="N38" s="119" t="str">
        <f>CONCATENATE(T_SDLog[[#This Row],[PROJECT_NO]],"-",T_SDLog[[#This Row],[Sub Con]],"-",T_SDLog[[#This Row],[BUILDING_NO]],"-",T_SDLog[[#This Row],[FLOOR_LEVEL]],"-",T_SDLog[[#This Row],[DRAWING_PARTS]],"-",T_SDLog[[#This Row],[DISIPLINE]],"-",T_SDLog[[#This Row],[Sub-Dec]],"-",T_SDLog[[#This Row],[DS]],"-",T_SDLog[[#This Row],[DRAWING_SEQ]])</f>
        <v>1300403-ATS-B01-FF-08-ICT-CNT-SD-00</v>
      </c>
      <c r="O38" s="120" t="s">
        <v>624</v>
      </c>
      <c r="P38" s="244">
        <v>45793</v>
      </c>
      <c r="Q3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8" s="156" t="str">
        <f>IF(T_SDLog[[#This Row],[AREF_7]]&lt;&gt;"","07",IF(T_SDLog[[#This Row],[AREF_6]]&lt;&gt;"","06",IF(T_SDLog[[#This Row],[AREF_5]]&lt;&gt;"","05",IF(T_SDLog[[#This Row],[AREF_4]]&lt;&gt;"","04",IF(T_SDLog[[#This Row],[AREF_3]]&lt;&gt;"","03",IF(T_SDLog[[#This Row],[AREF_2]]&lt;&gt;"","02",IF(T_SDLog[[#This Row],[AREF_1]]&lt;&gt;"","01",IF(T_SDLog[[#This Row],[AREF_0]]&lt;&gt;"","00",""))))))))</f>
        <v>00</v>
      </c>
      <c r="T3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 s="22" t="s">
        <v>615</v>
      </c>
      <c r="AB38" s="74">
        <v>45796</v>
      </c>
      <c r="AC38" s="74" t="s">
        <v>616</v>
      </c>
      <c r="AD38" s="74">
        <v>45796</v>
      </c>
      <c r="AE38" s="74" t="s">
        <v>616</v>
      </c>
      <c r="AF38" s="190" t="s">
        <v>134</v>
      </c>
      <c r="AG38" s="191" t="s">
        <v>603</v>
      </c>
      <c r="AH38" s="191" t="s">
        <v>134</v>
      </c>
      <c r="AI38" s="22"/>
      <c r="AJ38" s="74"/>
      <c r="AK38" s="22"/>
      <c r="AL38" s="22"/>
      <c r="AM38" s="22"/>
      <c r="AN38" s="190" t="s">
        <v>123</v>
      </c>
      <c r="AO38" s="74"/>
      <c r="AP38" s="22" t="s">
        <v>123</v>
      </c>
      <c r="AQ38" s="22"/>
      <c r="AR38" s="74"/>
      <c r="AS38" s="22"/>
      <c r="AT38" s="190" t="s">
        <v>123</v>
      </c>
      <c r="AU38" s="74"/>
      <c r="AV38" s="22" t="s">
        <v>123</v>
      </c>
      <c r="AW38" s="76"/>
      <c r="AX38" s="74"/>
      <c r="AY38" s="22"/>
      <c r="AZ38" s="190" t="s">
        <v>123</v>
      </c>
      <c r="BA38" s="74"/>
      <c r="BB38" s="22" t="s">
        <v>123</v>
      </c>
      <c r="BC38" s="76"/>
      <c r="BD38" s="74"/>
      <c r="BE38" s="22"/>
      <c r="BF38" s="190" t="s">
        <v>123</v>
      </c>
      <c r="BG38" s="74"/>
      <c r="BH38" s="22" t="s">
        <v>123</v>
      </c>
      <c r="BI38" s="76"/>
      <c r="BJ38" s="74"/>
      <c r="BK38" s="22"/>
      <c r="BL38" s="190" t="s">
        <v>123</v>
      </c>
      <c r="BM38" s="74"/>
      <c r="BN38" s="22" t="s">
        <v>123</v>
      </c>
      <c r="BO38" s="22"/>
      <c r="BP38" s="74"/>
      <c r="BQ38" s="22"/>
      <c r="BR38" s="190" t="s">
        <v>123</v>
      </c>
      <c r="BS38" s="22"/>
      <c r="BT38" s="22" t="s">
        <v>123</v>
      </c>
      <c r="BU38" s="22"/>
      <c r="BV38" s="74"/>
      <c r="BW38" s="22"/>
      <c r="BX38" s="190" t="s">
        <v>123</v>
      </c>
      <c r="BY38" s="22"/>
      <c r="BZ38" s="22" t="s">
        <v>123</v>
      </c>
      <c r="CA38" s="22"/>
      <c r="CB38" s="22"/>
    </row>
    <row r="39" spans="2:80" ht="13.8" hidden="1">
      <c r="B39" s="22">
        <f t="shared" si="0"/>
        <v>30</v>
      </c>
      <c r="C39" s="22" t="s">
        <v>112</v>
      </c>
      <c r="D39" s="73" t="s">
        <v>113</v>
      </c>
      <c r="E39" s="201">
        <v>1300403</v>
      </c>
      <c r="F39" s="22" t="s">
        <v>114</v>
      </c>
      <c r="G39" s="73" t="s">
        <v>130</v>
      </c>
      <c r="H39" s="73" t="s">
        <v>288</v>
      </c>
      <c r="I39" s="240" t="s">
        <v>351</v>
      </c>
      <c r="J39" s="79" t="s">
        <v>112</v>
      </c>
      <c r="K39" s="203" t="s">
        <v>118</v>
      </c>
      <c r="L39" s="22" t="s">
        <v>119</v>
      </c>
      <c r="M39" s="22" t="s">
        <v>117</v>
      </c>
      <c r="N39" s="119" t="str">
        <f>CONCATENATE(T_SDLog[[#This Row],[PROJECT_NO]],"-",T_SDLog[[#This Row],[Sub Con]],"-",T_SDLog[[#This Row],[BUILDING_NO]],"-",T_SDLog[[#This Row],[FLOOR_LEVEL]],"-",T_SDLog[[#This Row],[DRAWING_PARTS]],"-",T_SDLog[[#This Row],[DISIPLINE]],"-",T_SDLog[[#This Row],[Sub-Dec]],"-",T_SDLog[[#This Row],[DS]],"-",T_SDLog[[#This Row],[DRAWING_SEQ]])</f>
        <v>1300403-ATS-B01-FF-09-ICT-CNT-SD-00</v>
      </c>
      <c r="O39" s="120" t="s">
        <v>625</v>
      </c>
      <c r="P39" s="244">
        <v>45793</v>
      </c>
      <c r="Q3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 s="156" t="str">
        <f>IF(T_SDLog[[#This Row],[AREF_7]]&lt;&gt;"","07",IF(T_SDLog[[#This Row],[AREF_6]]&lt;&gt;"","06",IF(T_SDLog[[#This Row],[AREF_5]]&lt;&gt;"","05",IF(T_SDLog[[#This Row],[AREF_4]]&lt;&gt;"","04",IF(T_SDLog[[#This Row],[AREF_3]]&lt;&gt;"","03",IF(T_SDLog[[#This Row],[AREF_2]]&lt;&gt;"","02",IF(T_SDLog[[#This Row],[AREF_1]]&lt;&gt;"","01",IF(T_SDLog[[#This Row],[AREF_0]]&lt;&gt;"","00",""))))))))</f>
        <v>00</v>
      </c>
      <c r="T3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 s="22" t="s">
        <v>615</v>
      </c>
      <c r="AB39" s="74">
        <v>45796</v>
      </c>
      <c r="AC39" s="74" t="s">
        <v>616</v>
      </c>
      <c r="AD39" s="74">
        <v>45796</v>
      </c>
      <c r="AE39" s="74" t="s">
        <v>616</v>
      </c>
      <c r="AF39" s="190" t="s">
        <v>134</v>
      </c>
      <c r="AG39" s="191" t="s">
        <v>603</v>
      </c>
      <c r="AH39" s="191" t="s">
        <v>134</v>
      </c>
      <c r="AI39" s="22"/>
      <c r="AJ39" s="74"/>
      <c r="AK39" s="22"/>
      <c r="AL39" s="22"/>
      <c r="AM39" s="22"/>
      <c r="AN39" s="190" t="s">
        <v>123</v>
      </c>
      <c r="AO39" s="74"/>
      <c r="AP39" s="22" t="s">
        <v>123</v>
      </c>
      <c r="AQ39" s="22"/>
      <c r="AR39" s="74"/>
      <c r="AS39" s="22"/>
      <c r="AT39" s="190" t="s">
        <v>123</v>
      </c>
      <c r="AU39" s="74"/>
      <c r="AV39" s="22" t="s">
        <v>123</v>
      </c>
      <c r="AW39" s="76"/>
      <c r="AX39" s="74"/>
      <c r="AY39" s="22"/>
      <c r="AZ39" s="190" t="s">
        <v>123</v>
      </c>
      <c r="BA39" s="74"/>
      <c r="BB39" s="22" t="s">
        <v>123</v>
      </c>
      <c r="BC39" s="76"/>
      <c r="BD39" s="74"/>
      <c r="BE39" s="22"/>
      <c r="BF39" s="190" t="s">
        <v>123</v>
      </c>
      <c r="BG39" s="74"/>
      <c r="BH39" s="22" t="s">
        <v>123</v>
      </c>
      <c r="BI39" s="76"/>
      <c r="BJ39" s="74"/>
      <c r="BK39" s="22"/>
      <c r="BL39" s="190" t="s">
        <v>123</v>
      </c>
      <c r="BM39" s="74"/>
      <c r="BN39" s="22" t="s">
        <v>123</v>
      </c>
      <c r="BO39" s="22"/>
      <c r="BP39" s="74"/>
      <c r="BQ39" s="22"/>
      <c r="BR39" s="190" t="s">
        <v>123</v>
      </c>
      <c r="BS39" s="22"/>
      <c r="BT39" s="22" t="s">
        <v>123</v>
      </c>
      <c r="BU39" s="22"/>
      <c r="BV39" s="74"/>
      <c r="BW39" s="22"/>
      <c r="BX39" s="190" t="s">
        <v>123</v>
      </c>
      <c r="BY39" s="22"/>
      <c r="BZ39" s="22" t="s">
        <v>123</v>
      </c>
      <c r="CA39" s="22"/>
      <c r="CB39" s="22"/>
    </row>
    <row r="40" spans="2:80" ht="13.8" hidden="1">
      <c r="B40" s="22">
        <f t="shared" si="0"/>
        <v>31</v>
      </c>
      <c r="C40" s="22" t="s">
        <v>112</v>
      </c>
      <c r="D40" s="73" t="s">
        <v>113</v>
      </c>
      <c r="E40" s="201">
        <v>1300403</v>
      </c>
      <c r="F40" s="22" t="s">
        <v>114</v>
      </c>
      <c r="G40" s="73" t="s">
        <v>130</v>
      </c>
      <c r="H40" s="73" t="s">
        <v>288</v>
      </c>
      <c r="I40" s="240" t="s">
        <v>438</v>
      </c>
      <c r="J40" s="79" t="s">
        <v>112</v>
      </c>
      <c r="K40" s="203" t="s">
        <v>118</v>
      </c>
      <c r="L40" s="22" t="s">
        <v>119</v>
      </c>
      <c r="M40" s="22" t="s">
        <v>117</v>
      </c>
      <c r="N40" s="119" t="str">
        <f>CONCATENATE(T_SDLog[[#This Row],[PROJECT_NO]],"-",T_SDLog[[#This Row],[Sub Con]],"-",T_SDLog[[#This Row],[BUILDING_NO]],"-",T_SDLog[[#This Row],[FLOOR_LEVEL]],"-",T_SDLog[[#This Row],[DRAWING_PARTS]],"-",T_SDLog[[#This Row],[DISIPLINE]],"-",T_SDLog[[#This Row],[Sub-Dec]],"-",T_SDLog[[#This Row],[DS]],"-",T_SDLog[[#This Row],[DRAWING_SEQ]])</f>
        <v>1300403-ATS-B01-FF-10-ICT-CNT-SD-00</v>
      </c>
      <c r="O40" s="120" t="s">
        <v>626</v>
      </c>
      <c r="P40" s="244">
        <v>45789</v>
      </c>
      <c r="Q4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 s="156" t="str">
        <f>IF(T_SDLog[[#This Row],[AREF_7]]&lt;&gt;"","07",IF(T_SDLog[[#This Row],[AREF_6]]&lt;&gt;"","06",IF(T_SDLog[[#This Row],[AREF_5]]&lt;&gt;"","05",IF(T_SDLog[[#This Row],[AREF_4]]&lt;&gt;"","04",IF(T_SDLog[[#This Row],[AREF_3]]&lt;&gt;"","03",IF(T_SDLog[[#This Row],[AREF_2]]&lt;&gt;"","02",IF(T_SDLog[[#This Row],[AREF_1]]&lt;&gt;"","01",IF(T_SDLog[[#This Row],[AREF_0]]&lt;&gt;"","00",""))))))))</f>
        <v>00</v>
      </c>
      <c r="T4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 s="22" t="s">
        <v>615</v>
      </c>
      <c r="AB40" s="74">
        <v>45796</v>
      </c>
      <c r="AC40" s="74" t="s">
        <v>616</v>
      </c>
      <c r="AD40" s="74">
        <v>45796</v>
      </c>
      <c r="AE40" s="74" t="s">
        <v>616</v>
      </c>
      <c r="AF40" s="190" t="s">
        <v>134</v>
      </c>
      <c r="AG40" s="191" t="s">
        <v>603</v>
      </c>
      <c r="AH40" s="191" t="s">
        <v>134</v>
      </c>
      <c r="AI40" s="22"/>
      <c r="AJ40" s="74"/>
      <c r="AK40" s="22"/>
      <c r="AL40" s="22"/>
      <c r="AM40" s="22"/>
      <c r="AN40" s="190" t="s">
        <v>123</v>
      </c>
      <c r="AO40" s="74"/>
      <c r="AP40" s="22" t="s">
        <v>123</v>
      </c>
      <c r="AQ40" s="22"/>
      <c r="AR40" s="74"/>
      <c r="AS40" s="22"/>
      <c r="AT40" s="190" t="s">
        <v>123</v>
      </c>
      <c r="AU40" s="74"/>
      <c r="AV40" s="22" t="s">
        <v>123</v>
      </c>
      <c r="AW40" s="76"/>
      <c r="AX40" s="74"/>
      <c r="AY40" s="22"/>
      <c r="AZ40" s="190" t="s">
        <v>123</v>
      </c>
      <c r="BA40" s="74"/>
      <c r="BB40" s="22" t="s">
        <v>123</v>
      </c>
      <c r="BC40" s="76"/>
      <c r="BD40" s="74"/>
      <c r="BE40" s="22"/>
      <c r="BF40" s="190" t="s">
        <v>123</v>
      </c>
      <c r="BG40" s="74"/>
      <c r="BH40" s="22" t="s">
        <v>123</v>
      </c>
      <c r="BI40" s="76"/>
      <c r="BJ40" s="74"/>
      <c r="BK40" s="22"/>
      <c r="BL40" s="190" t="s">
        <v>123</v>
      </c>
      <c r="BM40" s="74"/>
      <c r="BN40" s="22" t="s">
        <v>123</v>
      </c>
      <c r="BO40" s="22"/>
      <c r="BP40" s="74"/>
      <c r="BQ40" s="22"/>
      <c r="BR40" s="190" t="s">
        <v>123</v>
      </c>
      <c r="BS40" s="22"/>
      <c r="BT40" s="22" t="s">
        <v>123</v>
      </c>
      <c r="BU40" s="22"/>
      <c r="BV40" s="74"/>
      <c r="BW40" s="22"/>
      <c r="BX40" s="190" t="s">
        <v>123</v>
      </c>
      <c r="BY40" s="22"/>
      <c r="BZ40" s="22" t="s">
        <v>123</v>
      </c>
      <c r="CA40" s="22"/>
      <c r="CB40" s="22"/>
    </row>
    <row r="41" spans="2:80" ht="13.8" hidden="1">
      <c r="B41" s="22">
        <f t="shared" si="0"/>
        <v>32</v>
      </c>
      <c r="C41" s="22" t="s">
        <v>112</v>
      </c>
      <c r="D41" s="73" t="s">
        <v>113</v>
      </c>
      <c r="E41" s="201">
        <v>1300403</v>
      </c>
      <c r="F41" s="22" t="s">
        <v>114</v>
      </c>
      <c r="G41" s="73" t="s">
        <v>130</v>
      </c>
      <c r="H41" s="73" t="s">
        <v>288</v>
      </c>
      <c r="I41" s="240" t="s">
        <v>440</v>
      </c>
      <c r="J41" s="79" t="s">
        <v>112</v>
      </c>
      <c r="K41" s="203" t="s">
        <v>118</v>
      </c>
      <c r="L41" s="22" t="s">
        <v>119</v>
      </c>
      <c r="M41" s="22" t="s">
        <v>117</v>
      </c>
      <c r="N41" s="119" t="str">
        <f>CONCATENATE(T_SDLog[[#This Row],[PROJECT_NO]],"-",T_SDLog[[#This Row],[Sub Con]],"-",T_SDLog[[#This Row],[BUILDING_NO]],"-",T_SDLog[[#This Row],[FLOOR_LEVEL]],"-",T_SDLog[[#This Row],[DRAWING_PARTS]],"-",T_SDLog[[#This Row],[DISIPLINE]],"-",T_SDLog[[#This Row],[Sub-Dec]],"-",T_SDLog[[#This Row],[DS]],"-",T_SDLog[[#This Row],[DRAWING_SEQ]])</f>
        <v>1300403-ATS-B01-FF-11-ICT-CNT-SD-00</v>
      </c>
      <c r="O41" s="120" t="s">
        <v>627</v>
      </c>
      <c r="P41" s="244">
        <v>45789</v>
      </c>
      <c r="Q4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 s="156" t="str">
        <f>IF(T_SDLog[[#This Row],[AREF_7]]&lt;&gt;"","07",IF(T_SDLog[[#This Row],[AREF_6]]&lt;&gt;"","06",IF(T_SDLog[[#This Row],[AREF_5]]&lt;&gt;"","05",IF(T_SDLog[[#This Row],[AREF_4]]&lt;&gt;"","04",IF(T_SDLog[[#This Row],[AREF_3]]&lt;&gt;"","03",IF(T_SDLog[[#This Row],[AREF_2]]&lt;&gt;"","02",IF(T_SDLog[[#This Row],[AREF_1]]&lt;&gt;"","01",IF(T_SDLog[[#This Row],[AREF_0]]&lt;&gt;"","00",""))))))))</f>
        <v>00</v>
      </c>
      <c r="T4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 s="22" t="s">
        <v>615</v>
      </c>
      <c r="AB41" s="74">
        <v>45796</v>
      </c>
      <c r="AC41" s="74" t="s">
        <v>616</v>
      </c>
      <c r="AD41" s="74">
        <v>45796</v>
      </c>
      <c r="AE41" s="74" t="s">
        <v>616</v>
      </c>
      <c r="AF41" s="190" t="s">
        <v>134</v>
      </c>
      <c r="AG41" s="191" t="s">
        <v>603</v>
      </c>
      <c r="AH41" s="191" t="s">
        <v>134</v>
      </c>
      <c r="AI41" s="22"/>
      <c r="AJ41" s="74"/>
      <c r="AK41" s="22"/>
      <c r="AL41" s="22"/>
      <c r="AM41" s="22"/>
      <c r="AN41" s="190" t="s">
        <v>123</v>
      </c>
      <c r="AO41" s="74"/>
      <c r="AP41" s="22" t="s">
        <v>123</v>
      </c>
      <c r="AQ41" s="22"/>
      <c r="AR41" s="74"/>
      <c r="AS41" s="22"/>
      <c r="AT41" s="190" t="s">
        <v>123</v>
      </c>
      <c r="AU41" s="74"/>
      <c r="AV41" s="22" t="s">
        <v>123</v>
      </c>
      <c r="AW41" s="76"/>
      <c r="AX41" s="74"/>
      <c r="AY41" s="22"/>
      <c r="AZ41" s="190" t="s">
        <v>123</v>
      </c>
      <c r="BA41" s="74"/>
      <c r="BB41" s="22" t="s">
        <v>123</v>
      </c>
      <c r="BC41" s="76"/>
      <c r="BD41" s="74"/>
      <c r="BE41" s="22"/>
      <c r="BF41" s="190" t="s">
        <v>123</v>
      </c>
      <c r="BG41" s="74"/>
      <c r="BH41" s="22" t="s">
        <v>123</v>
      </c>
      <c r="BI41" s="76"/>
      <c r="BJ41" s="74"/>
      <c r="BK41" s="22"/>
      <c r="BL41" s="190" t="s">
        <v>123</v>
      </c>
      <c r="BM41" s="74"/>
      <c r="BN41" s="22" t="s">
        <v>123</v>
      </c>
      <c r="BO41" s="22"/>
      <c r="BP41" s="74"/>
      <c r="BQ41" s="22"/>
      <c r="BR41" s="190" t="s">
        <v>123</v>
      </c>
      <c r="BS41" s="22"/>
      <c r="BT41" s="22" t="s">
        <v>123</v>
      </c>
      <c r="BU41" s="22"/>
      <c r="BV41" s="74"/>
      <c r="BW41" s="22"/>
      <c r="BX41" s="190" t="s">
        <v>123</v>
      </c>
      <c r="BY41" s="22"/>
      <c r="BZ41" s="22" t="s">
        <v>123</v>
      </c>
      <c r="CA41" s="22"/>
      <c r="CB41" s="22"/>
    </row>
    <row r="42" spans="2:80" ht="13.8" hidden="1">
      <c r="B42" s="22">
        <f t="shared" si="0"/>
        <v>33</v>
      </c>
      <c r="C42" s="22" t="s">
        <v>112</v>
      </c>
      <c r="D42" s="73" t="s">
        <v>113</v>
      </c>
      <c r="E42" s="201">
        <v>1300403</v>
      </c>
      <c r="F42" s="22" t="s">
        <v>114</v>
      </c>
      <c r="G42" s="73" t="s">
        <v>130</v>
      </c>
      <c r="H42" s="73" t="s">
        <v>288</v>
      </c>
      <c r="I42" s="240" t="s">
        <v>142</v>
      </c>
      <c r="J42" s="79" t="s">
        <v>112</v>
      </c>
      <c r="K42" s="203" t="s">
        <v>118</v>
      </c>
      <c r="L42" s="22" t="s">
        <v>119</v>
      </c>
      <c r="M42" s="22" t="s">
        <v>117</v>
      </c>
      <c r="N42" s="119" t="str">
        <f>CONCATENATE(T_SDLog[[#This Row],[PROJECT_NO]],"-",T_SDLog[[#This Row],[Sub Con]],"-",T_SDLog[[#This Row],[BUILDING_NO]],"-",T_SDLog[[#This Row],[FLOOR_LEVEL]],"-",T_SDLog[[#This Row],[DRAWING_PARTS]],"-",T_SDLog[[#This Row],[DISIPLINE]],"-",T_SDLog[[#This Row],[Sub-Dec]],"-",T_SDLog[[#This Row],[DS]],"-",T_SDLog[[#This Row],[DRAWING_SEQ]])</f>
        <v>1300403-ATS-B01-FF-12-ICT-CNT-SD-00</v>
      </c>
      <c r="O42" s="120" t="s">
        <v>628</v>
      </c>
      <c r="P42" s="244">
        <v>45793</v>
      </c>
      <c r="Q4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 s="156" t="str">
        <f>IF(T_SDLog[[#This Row],[AREF_7]]&lt;&gt;"","07",IF(T_SDLog[[#This Row],[AREF_6]]&lt;&gt;"","06",IF(T_SDLog[[#This Row],[AREF_5]]&lt;&gt;"","05",IF(T_SDLog[[#This Row],[AREF_4]]&lt;&gt;"","04",IF(T_SDLog[[#This Row],[AREF_3]]&lt;&gt;"","03",IF(T_SDLog[[#This Row],[AREF_2]]&lt;&gt;"","02",IF(T_SDLog[[#This Row],[AREF_1]]&lt;&gt;"","01",IF(T_SDLog[[#This Row],[AREF_0]]&lt;&gt;"","00",""))))))))</f>
        <v>00</v>
      </c>
      <c r="T4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 s="22" t="s">
        <v>615</v>
      </c>
      <c r="AB42" s="74">
        <v>45796</v>
      </c>
      <c r="AC42" s="74" t="s">
        <v>616</v>
      </c>
      <c r="AD42" s="74">
        <v>45796</v>
      </c>
      <c r="AE42" s="74" t="s">
        <v>616</v>
      </c>
      <c r="AF42" s="190" t="s">
        <v>134</v>
      </c>
      <c r="AG42" s="191" t="s">
        <v>603</v>
      </c>
      <c r="AH42" s="191" t="s">
        <v>134</v>
      </c>
      <c r="AI42" s="22"/>
      <c r="AJ42" s="74"/>
      <c r="AK42" s="22"/>
      <c r="AL42" s="22"/>
      <c r="AM42" s="22"/>
      <c r="AN42" s="190" t="s">
        <v>123</v>
      </c>
      <c r="AO42" s="74"/>
      <c r="AP42" s="22" t="s">
        <v>123</v>
      </c>
      <c r="AQ42" s="22"/>
      <c r="AR42" s="74"/>
      <c r="AS42" s="22"/>
      <c r="AT42" s="190" t="s">
        <v>123</v>
      </c>
      <c r="AU42" s="74"/>
      <c r="AV42" s="22" t="s">
        <v>123</v>
      </c>
      <c r="AW42" s="76"/>
      <c r="AX42" s="74"/>
      <c r="AY42" s="22"/>
      <c r="AZ42" s="190" t="s">
        <v>123</v>
      </c>
      <c r="BA42" s="74"/>
      <c r="BB42" s="22" t="s">
        <v>123</v>
      </c>
      <c r="BC42" s="76"/>
      <c r="BD42" s="74"/>
      <c r="BE42" s="22"/>
      <c r="BF42" s="190" t="s">
        <v>123</v>
      </c>
      <c r="BG42" s="74"/>
      <c r="BH42" s="22" t="s">
        <v>123</v>
      </c>
      <c r="BI42" s="76"/>
      <c r="BJ42" s="74"/>
      <c r="BK42" s="22"/>
      <c r="BL42" s="190" t="s">
        <v>123</v>
      </c>
      <c r="BM42" s="74"/>
      <c r="BN42" s="22" t="s">
        <v>123</v>
      </c>
      <c r="BO42" s="22"/>
      <c r="BP42" s="74"/>
      <c r="BQ42" s="22"/>
      <c r="BR42" s="190" t="s">
        <v>123</v>
      </c>
      <c r="BS42" s="22"/>
      <c r="BT42" s="22" t="s">
        <v>123</v>
      </c>
      <c r="BU42" s="22"/>
      <c r="BV42" s="74"/>
      <c r="BW42" s="22"/>
      <c r="BX42" s="190" t="s">
        <v>123</v>
      </c>
      <c r="BY42" s="22"/>
      <c r="BZ42" s="22" t="s">
        <v>123</v>
      </c>
      <c r="CA42" s="22"/>
      <c r="CB42" s="22"/>
    </row>
    <row r="43" spans="2:80" ht="13.8" hidden="1">
      <c r="B43" s="22">
        <f t="shared" si="0"/>
        <v>34</v>
      </c>
      <c r="C43" s="22" t="s">
        <v>112</v>
      </c>
      <c r="D43" s="73" t="s">
        <v>113</v>
      </c>
      <c r="E43" s="201">
        <v>1300403</v>
      </c>
      <c r="F43" s="22" t="s">
        <v>114</v>
      </c>
      <c r="G43" s="73" t="s">
        <v>130</v>
      </c>
      <c r="H43" s="73" t="s">
        <v>288</v>
      </c>
      <c r="I43" s="240" t="s">
        <v>456</v>
      </c>
      <c r="J43" s="79" t="s">
        <v>112</v>
      </c>
      <c r="K43" s="203" t="s">
        <v>118</v>
      </c>
      <c r="L43" s="22" t="s">
        <v>119</v>
      </c>
      <c r="M43" s="22" t="s">
        <v>117</v>
      </c>
      <c r="N43" s="119" t="str">
        <f>CONCATENATE(T_SDLog[[#This Row],[PROJECT_NO]],"-",T_SDLog[[#This Row],[Sub Con]],"-",T_SDLog[[#This Row],[BUILDING_NO]],"-",T_SDLog[[#This Row],[FLOOR_LEVEL]],"-",T_SDLog[[#This Row],[DRAWING_PARTS]],"-",T_SDLog[[#This Row],[DISIPLINE]],"-",T_SDLog[[#This Row],[Sub-Dec]],"-",T_SDLog[[#This Row],[DS]],"-",T_SDLog[[#This Row],[DRAWING_SEQ]])</f>
        <v>1300403-ATS-B01-FF-13-ICT-CNT-SD-00</v>
      </c>
      <c r="O43" s="120" t="s">
        <v>629</v>
      </c>
      <c r="P43" s="244">
        <v>45793</v>
      </c>
      <c r="Q4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 s="156" t="str">
        <f>IF(T_SDLog[[#This Row],[AREF_7]]&lt;&gt;"","07",IF(T_SDLog[[#This Row],[AREF_6]]&lt;&gt;"","06",IF(T_SDLog[[#This Row],[AREF_5]]&lt;&gt;"","05",IF(T_SDLog[[#This Row],[AREF_4]]&lt;&gt;"","04",IF(T_SDLog[[#This Row],[AREF_3]]&lt;&gt;"","03",IF(T_SDLog[[#This Row],[AREF_2]]&lt;&gt;"","02",IF(T_SDLog[[#This Row],[AREF_1]]&lt;&gt;"","01",IF(T_SDLog[[#This Row],[AREF_0]]&lt;&gt;"","00",""))))))))</f>
        <v>00</v>
      </c>
      <c r="T4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 s="22" t="s">
        <v>615</v>
      </c>
      <c r="AB43" s="74">
        <v>45796</v>
      </c>
      <c r="AC43" s="74" t="s">
        <v>616</v>
      </c>
      <c r="AD43" s="74">
        <v>45796</v>
      </c>
      <c r="AE43" s="74" t="s">
        <v>616</v>
      </c>
      <c r="AF43" s="190" t="s">
        <v>134</v>
      </c>
      <c r="AG43" s="191" t="s">
        <v>603</v>
      </c>
      <c r="AH43" s="191" t="s">
        <v>134</v>
      </c>
      <c r="AI43" s="22"/>
      <c r="AJ43" s="74"/>
      <c r="AK43" s="22"/>
      <c r="AL43" s="22"/>
      <c r="AM43" s="22"/>
      <c r="AN43" s="190" t="s">
        <v>123</v>
      </c>
      <c r="AO43" s="74"/>
      <c r="AP43" s="22" t="s">
        <v>123</v>
      </c>
      <c r="AQ43" s="22"/>
      <c r="AR43" s="74"/>
      <c r="AS43" s="22"/>
      <c r="AT43" s="190" t="s">
        <v>123</v>
      </c>
      <c r="AU43" s="74"/>
      <c r="AV43" s="22" t="s">
        <v>123</v>
      </c>
      <c r="AW43" s="76"/>
      <c r="AX43" s="74"/>
      <c r="AY43" s="22"/>
      <c r="AZ43" s="190" t="s">
        <v>123</v>
      </c>
      <c r="BA43" s="74"/>
      <c r="BB43" s="22" t="s">
        <v>123</v>
      </c>
      <c r="BC43" s="76"/>
      <c r="BD43" s="74"/>
      <c r="BE43" s="22"/>
      <c r="BF43" s="190" t="s">
        <v>123</v>
      </c>
      <c r="BG43" s="74"/>
      <c r="BH43" s="22" t="s">
        <v>123</v>
      </c>
      <c r="BI43" s="76"/>
      <c r="BJ43" s="74"/>
      <c r="BK43" s="22"/>
      <c r="BL43" s="190" t="s">
        <v>123</v>
      </c>
      <c r="BM43" s="74"/>
      <c r="BN43" s="22" t="s">
        <v>123</v>
      </c>
      <c r="BO43" s="22"/>
      <c r="BP43" s="74"/>
      <c r="BQ43" s="22"/>
      <c r="BR43" s="190" t="s">
        <v>123</v>
      </c>
      <c r="BS43" s="22"/>
      <c r="BT43" s="22" t="s">
        <v>123</v>
      </c>
      <c r="BU43" s="22"/>
      <c r="BV43" s="74"/>
      <c r="BW43" s="22"/>
      <c r="BX43" s="190" t="s">
        <v>123</v>
      </c>
      <c r="BY43" s="22"/>
      <c r="BZ43" s="22" t="s">
        <v>123</v>
      </c>
      <c r="CA43" s="22"/>
      <c r="CB43" s="22"/>
    </row>
    <row r="44" spans="2:80" ht="13.8" hidden="1">
      <c r="B44" s="22">
        <f t="shared" si="0"/>
        <v>35</v>
      </c>
      <c r="C44" s="22" t="s">
        <v>112</v>
      </c>
      <c r="D44" s="73" t="s">
        <v>113</v>
      </c>
      <c r="E44" s="201">
        <v>1300403</v>
      </c>
      <c r="F44" s="22" t="s">
        <v>114</v>
      </c>
      <c r="G44" s="73" t="s">
        <v>130</v>
      </c>
      <c r="H44" s="73" t="s">
        <v>288</v>
      </c>
      <c r="I44" s="240" t="s">
        <v>458</v>
      </c>
      <c r="J44" s="79" t="s">
        <v>112</v>
      </c>
      <c r="K44" s="203" t="s">
        <v>118</v>
      </c>
      <c r="L44" s="22" t="s">
        <v>119</v>
      </c>
      <c r="M44" s="22" t="s">
        <v>117</v>
      </c>
      <c r="N44" s="119" t="str">
        <f>CONCATENATE(T_SDLog[[#This Row],[PROJECT_NO]],"-",T_SDLog[[#This Row],[Sub Con]],"-",T_SDLog[[#This Row],[BUILDING_NO]],"-",T_SDLog[[#This Row],[FLOOR_LEVEL]],"-",T_SDLog[[#This Row],[DRAWING_PARTS]],"-",T_SDLog[[#This Row],[DISIPLINE]],"-",T_SDLog[[#This Row],[Sub-Dec]],"-",T_SDLog[[#This Row],[DS]],"-",T_SDLog[[#This Row],[DRAWING_SEQ]])</f>
        <v>1300403-ATS-B01-FF-14-ICT-CNT-SD-00</v>
      </c>
      <c r="O44" s="120" t="s">
        <v>630</v>
      </c>
      <c r="P44" s="244">
        <v>45789</v>
      </c>
      <c r="Q4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 s="156" t="str">
        <f>IF(T_SDLog[[#This Row],[AREF_7]]&lt;&gt;"","07",IF(T_SDLog[[#This Row],[AREF_6]]&lt;&gt;"","06",IF(T_SDLog[[#This Row],[AREF_5]]&lt;&gt;"","05",IF(T_SDLog[[#This Row],[AREF_4]]&lt;&gt;"","04",IF(T_SDLog[[#This Row],[AREF_3]]&lt;&gt;"","03",IF(T_SDLog[[#This Row],[AREF_2]]&lt;&gt;"","02",IF(T_SDLog[[#This Row],[AREF_1]]&lt;&gt;"","01",IF(T_SDLog[[#This Row],[AREF_0]]&lt;&gt;"","00",""))))))))</f>
        <v>00</v>
      </c>
      <c r="T4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 s="22" t="s">
        <v>615</v>
      </c>
      <c r="AB44" s="74">
        <v>45796</v>
      </c>
      <c r="AC44" s="74" t="s">
        <v>616</v>
      </c>
      <c r="AD44" s="74">
        <v>45796</v>
      </c>
      <c r="AE44" s="74" t="s">
        <v>616</v>
      </c>
      <c r="AF44" s="190" t="s">
        <v>134</v>
      </c>
      <c r="AG44" s="191" t="s">
        <v>603</v>
      </c>
      <c r="AH44" s="191" t="s">
        <v>134</v>
      </c>
      <c r="AI44" s="22"/>
      <c r="AJ44" s="74"/>
      <c r="AK44" s="22"/>
      <c r="AL44" s="22"/>
      <c r="AM44" s="22"/>
      <c r="AN44" s="190" t="s">
        <v>123</v>
      </c>
      <c r="AO44" s="74"/>
      <c r="AP44" s="22" t="s">
        <v>123</v>
      </c>
      <c r="AQ44" s="22"/>
      <c r="AR44" s="74"/>
      <c r="AS44" s="22"/>
      <c r="AT44" s="190" t="s">
        <v>123</v>
      </c>
      <c r="AU44" s="74"/>
      <c r="AV44" s="22" t="s">
        <v>123</v>
      </c>
      <c r="AW44" s="76"/>
      <c r="AX44" s="74"/>
      <c r="AY44" s="22"/>
      <c r="AZ44" s="190" t="s">
        <v>123</v>
      </c>
      <c r="BA44" s="74"/>
      <c r="BB44" s="22" t="s">
        <v>123</v>
      </c>
      <c r="BC44" s="76"/>
      <c r="BD44" s="74"/>
      <c r="BE44" s="22"/>
      <c r="BF44" s="190" t="s">
        <v>123</v>
      </c>
      <c r="BG44" s="74"/>
      <c r="BH44" s="22" t="s">
        <v>123</v>
      </c>
      <c r="BI44" s="76"/>
      <c r="BJ44" s="74"/>
      <c r="BK44" s="22"/>
      <c r="BL44" s="190" t="s">
        <v>123</v>
      </c>
      <c r="BM44" s="74"/>
      <c r="BN44" s="22" t="s">
        <v>123</v>
      </c>
      <c r="BO44" s="22"/>
      <c r="BP44" s="74"/>
      <c r="BQ44" s="22"/>
      <c r="BR44" s="190" t="s">
        <v>123</v>
      </c>
      <c r="BS44" s="22"/>
      <c r="BT44" s="22" t="s">
        <v>123</v>
      </c>
      <c r="BU44" s="22"/>
      <c r="BV44" s="74"/>
      <c r="BW44" s="22"/>
      <c r="BX44" s="190" t="s">
        <v>123</v>
      </c>
      <c r="BY44" s="22"/>
      <c r="BZ44" s="22" t="s">
        <v>123</v>
      </c>
      <c r="CA44" s="22"/>
      <c r="CB44" s="22"/>
    </row>
    <row r="45" spans="2:80" ht="13.8" hidden="1">
      <c r="B45" s="22">
        <f t="shared" si="0"/>
        <v>36</v>
      </c>
      <c r="C45" s="22" t="s">
        <v>112</v>
      </c>
      <c r="D45" s="73" t="s">
        <v>113</v>
      </c>
      <c r="E45" s="201">
        <v>1300403</v>
      </c>
      <c r="F45" s="22" t="s">
        <v>114</v>
      </c>
      <c r="G45" s="73" t="s">
        <v>130</v>
      </c>
      <c r="H45" s="73" t="s">
        <v>288</v>
      </c>
      <c r="I45" s="240" t="s">
        <v>460</v>
      </c>
      <c r="J45" s="79" t="s">
        <v>112</v>
      </c>
      <c r="K45" s="203" t="s">
        <v>118</v>
      </c>
      <c r="L45" s="22" t="s">
        <v>119</v>
      </c>
      <c r="M45" s="22" t="s">
        <v>117</v>
      </c>
      <c r="N45" s="119" t="str">
        <f>CONCATENATE(T_SDLog[[#This Row],[PROJECT_NO]],"-",T_SDLog[[#This Row],[Sub Con]],"-",T_SDLog[[#This Row],[BUILDING_NO]],"-",T_SDLog[[#This Row],[FLOOR_LEVEL]],"-",T_SDLog[[#This Row],[DRAWING_PARTS]],"-",T_SDLog[[#This Row],[DISIPLINE]],"-",T_SDLog[[#This Row],[Sub-Dec]],"-",T_SDLog[[#This Row],[DS]],"-",T_SDLog[[#This Row],[DRAWING_SEQ]])</f>
        <v>1300403-ATS-B01-FF-15-ICT-CNT-SD-00</v>
      </c>
      <c r="O45" s="120" t="s">
        <v>631</v>
      </c>
      <c r="P45" s="244">
        <v>45789</v>
      </c>
      <c r="Q4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 s="156" t="str">
        <f>IF(T_SDLog[[#This Row],[AREF_7]]&lt;&gt;"","07",IF(T_SDLog[[#This Row],[AREF_6]]&lt;&gt;"","06",IF(T_SDLog[[#This Row],[AREF_5]]&lt;&gt;"","05",IF(T_SDLog[[#This Row],[AREF_4]]&lt;&gt;"","04",IF(T_SDLog[[#This Row],[AREF_3]]&lt;&gt;"","03",IF(T_SDLog[[#This Row],[AREF_2]]&lt;&gt;"","02",IF(T_SDLog[[#This Row],[AREF_1]]&lt;&gt;"","01",IF(T_SDLog[[#This Row],[AREF_0]]&lt;&gt;"","00",""))))))))</f>
        <v>00</v>
      </c>
      <c r="T4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45796</v>
      </c>
      <c r="U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ATLS-004-SD-ICT-00004-R00</v>
      </c>
      <c r="V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20 May 25</v>
      </c>
      <c r="X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ATV-1300000403-SDS-ICT-00005-R00</v>
      </c>
      <c r="Y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 s="22" t="s">
        <v>615</v>
      </c>
      <c r="AB45" s="74">
        <v>45796</v>
      </c>
      <c r="AC45" s="74" t="s">
        <v>616</v>
      </c>
      <c r="AD45" s="74">
        <v>45796</v>
      </c>
      <c r="AE45" s="74" t="s">
        <v>616</v>
      </c>
      <c r="AF45" s="190" t="s">
        <v>134</v>
      </c>
      <c r="AG45" s="191" t="s">
        <v>603</v>
      </c>
      <c r="AH45" s="191" t="s">
        <v>134</v>
      </c>
      <c r="AI45" s="22"/>
      <c r="AJ45" s="74"/>
      <c r="AK45" s="22"/>
      <c r="AL45" s="22"/>
      <c r="AM45" s="22"/>
      <c r="AN45" s="190" t="s">
        <v>123</v>
      </c>
      <c r="AO45" s="74"/>
      <c r="AP45" s="22" t="s">
        <v>123</v>
      </c>
      <c r="AQ45" s="22"/>
      <c r="AR45" s="74"/>
      <c r="AS45" s="22"/>
      <c r="AT45" s="190" t="s">
        <v>123</v>
      </c>
      <c r="AU45" s="74"/>
      <c r="AV45" s="22" t="s">
        <v>123</v>
      </c>
      <c r="AW45" s="76"/>
      <c r="AX45" s="74"/>
      <c r="AY45" s="22"/>
      <c r="AZ45" s="190" t="s">
        <v>123</v>
      </c>
      <c r="BA45" s="74"/>
      <c r="BB45" s="22" t="s">
        <v>123</v>
      </c>
      <c r="BC45" s="76"/>
      <c r="BD45" s="74"/>
      <c r="BE45" s="22"/>
      <c r="BF45" s="190" t="s">
        <v>123</v>
      </c>
      <c r="BG45" s="74"/>
      <c r="BH45" s="22" t="s">
        <v>123</v>
      </c>
      <c r="BI45" s="76"/>
      <c r="BJ45" s="74"/>
      <c r="BK45" s="22"/>
      <c r="BL45" s="190" t="s">
        <v>123</v>
      </c>
      <c r="BM45" s="74"/>
      <c r="BN45" s="22" t="s">
        <v>123</v>
      </c>
      <c r="BO45" s="22"/>
      <c r="BP45" s="74"/>
      <c r="BQ45" s="22"/>
      <c r="BR45" s="190" t="s">
        <v>123</v>
      </c>
      <c r="BS45" s="22"/>
      <c r="BT45" s="22" t="s">
        <v>123</v>
      </c>
      <c r="BU45" s="22"/>
      <c r="BV45" s="74"/>
      <c r="BW45" s="22"/>
      <c r="BX45" s="190" t="s">
        <v>123</v>
      </c>
      <c r="BY45" s="22"/>
      <c r="BZ45" s="22" t="s">
        <v>123</v>
      </c>
      <c r="CA45" s="22"/>
      <c r="CB45" s="22"/>
    </row>
    <row r="46" spans="2:80" ht="13.8" hidden="1">
      <c r="B46" s="22">
        <f t="shared" si="0"/>
        <v>37</v>
      </c>
      <c r="C46" s="22" t="s">
        <v>112</v>
      </c>
      <c r="D46" s="73" t="s">
        <v>113</v>
      </c>
      <c r="E46" s="201">
        <v>1300403</v>
      </c>
      <c r="F46" s="22" t="s">
        <v>114</v>
      </c>
      <c r="G46" s="73" t="s">
        <v>130</v>
      </c>
      <c r="H46" s="73" t="s">
        <v>116</v>
      </c>
      <c r="I46" s="240" t="s">
        <v>124</v>
      </c>
      <c r="J46" s="79" t="s">
        <v>112</v>
      </c>
      <c r="K46" s="203" t="s">
        <v>118</v>
      </c>
      <c r="L46" s="22" t="s">
        <v>119</v>
      </c>
      <c r="M46" s="22" t="s">
        <v>117</v>
      </c>
      <c r="N46" s="119" t="str">
        <f>CONCATENATE(T_SDLog[[#This Row],[PROJECT_NO]],"-",T_SDLog[[#This Row],[Sub Con]],"-",T_SDLog[[#This Row],[BUILDING_NO]],"-",T_SDLog[[#This Row],[FLOOR_LEVEL]],"-",T_SDLog[[#This Row],[DRAWING_PARTS]],"-",T_SDLog[[#This Row],[DISIPLINE]],"-",T_SDLog[[#This Row],[Sub-Dec]],"-",T_SDLog[[#This Row],[DS]],"-",T_SDLog[[#This Row],[DRAWING_SEQ]])</f>
        <v>1300403-ATS-B01-GF-01-ICT-CNT-SD-00</v>
      </c>
      <c r="O46" s="120" t="s">
        <v>131</v>
      </c>
      <c r="P46" s="244">
        <v>45793</v>
      </c>
      <c r="Q4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6" s="156" t="str">
        <f>IF(T_SDLog[[#This Row],[AREF_7]]&lt;&gt;"","07",IF(T_SDLog[[#This Row],[AREF_6]]&lt;&gt;"","06",IF(T_SDLog[[#This Row],[AREF_5]]&lt;&gt;"","05",IF(T_SDLog[[#This Row],[AREF_4]]&lt;&gt;"","04",IF(T_SDLog[[#This Row],[AREF_3]]&lt;&gt;"","03",IF(T_SDLog[[#This Row],[AREF_2]]&lt;&gt;"","02",IF(T_SDLog[[#This Row],[AREF_1]]&lt;&gt;"","01",IF(T_SDLog[[#This Row],[AREF_0]]&lt;&gt;"","00",""))))))))</f>
        <v>00</v>
      </c>
      <c r="T4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45797</v>
      </c>
      <c r="U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ATLS-004-SD-ICT-00005-R00</v>
      </c>
      <c r="V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may 25</v>
      </c>
      <c r="X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ATV-1300000403-SDS-ICT-00008-R00</v>
      </c>
      <c r="Y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 s="22" t="s">
        <v>132</v>
      </c>
      <c r="AB46" s="74">
        <v>45797</v>
      </c>
      <c r="AC46" s="22" t="s">
        <v>133</v>
      </c>
      <c r="AD46" s="74">
        <v>45801</v>
      </c>
      <c r="AE46" s="22" t="s">
        <v>133</v>
      </c>
      <c r="AF46" s="190" t="s">
        <v>134</v>
      </c>
      <c r="AG46" s="191" t="s">
        <v>135</v>
      </c>
      <c r="AH46" s="191" t="s">
        <v>134</v>
      </c>
      <c r="AI46" s="22"/>
      <c r="AJ46" s="74"/>
      <c r="AK46" s="22"/>
      <c r="AL46" s="22"/>
      <c r="AM46" s="22"/>
      <c r="AN46" s="190" t="s">
        <v>123</v>
      </c>
      <c r="AO46" s="74"/>
      <c r="AP46" s="22" t="s">
        <v>123</v>
      </c>
      <c r="AQ46" s="22"/>
      <c r="AR46" s="74"/>
      <c r="AS46" s="22"/>
      <c r="AT46" s="190" t="s">
        <v>123</v>
      </c>
      <c r="AU46" s="74"/>
      <c r="AV46" s="22" t="s">
        <v>123</v>
      </c>
      <c r="AW46" s="76"/>
      <c r="AX46" s="74"/>
      <c r="AY46" s="22"/>
      <c r="AZ46" s="190" t="s">
        <v>123</v>
      </c>
      <c r="BA46" s="74"/>
      <c r="BB46" s="22" t="s">
        <v>123</v>
      </c>
      <c r="BC46" s="76"/>
      <c r="BD46" s="74"/>
      <c r="BE46" s="22"/>
      <c r="BF46" s="190" t="s">
        <v>123</v>
      </c>
      <c r="BG46" s="74"/>
      <c r="BH46" s="22" t="s">
        <v>123</v>
      </c>
      <c r="BI46" s="76"/>
      <c r="BJ46" s="74"/>
      <c r="BK46" s="22"/>
      <c r="BL46" s="190" t="s">
        <v>123</v>
      </c>
      <c r="BM46" s="74"/>
      <c r="BN46" s="22" t="s">
        <v>123</v>
      </c>
      <c r="BO46" s="22"/>
      <c r="BP46" s="74"/>
      <c r="BQ46" s="22"/>
      <c r="BR46" s="190" t="s">
        <v>123</v>
      </c>
      <c r="BS46" s="22"/>
      <c r="BT46" s="22" t="s">
        <v>123</v>
      </c>
      <c r="BU46" s="22"/>
      <c r="BV46" s="74"/>
      <c r="BW46" s="22"/>
      <c r="BX46" s="190" t="s">
        <v>123</v>
      </c>
      <c r="BY46" s="22"/>
      <c r="BZ46" s="22" t="s">
        <v>123</v>
      </c>
      <c r="CA46" s="22"/>
      <c r="CB46" s="22"/>
    </row>
    <row r="47" spans="2:80" ht="13.8" hidden="1">
      <c r="B47" s="22">
        <f t="shared" si="0"/>
        <v>38</v>
      </c>
      <c r="C47" s="22" t="s">
        <v>112</v>
      </c>
      <c r="D47" s="73" t="s">
        <v>113</v>
      </c>
      <c r="E47" s="201">
        <v>1300403</v>
      </c>
      <c r="F47" s="22" t="s">
        <v>114</v>
      </c>
      <c r="G47" s="73" t="s">
        <v>130</v>
      </c>
      <c r="H47" s="73" t="s">
        <v>116</v>
      </c>
      <c r="I47" s="240" t="s">
        <v>126</v>
      </c>
      <c r="J47" s="79" t="s">
        <v>112</v>
      </c>
      <c r="K47" s="203" t="s">
        <v>118</v>
      </c>
      <c r="L47" s="22" t="s">
        <v>119</v>
      </c>
      <c r="M47" s="22" t="s">
        <v>117</v>
      </c>
      <c r="N47" s="119" t="str">
        <f>CONCATENATE(T_SDLog[[#This Row],[PROJECT_NO]],"-",T_SDLog[[#This Row],[Sub Con]],"-",T_SDLog[[#This Row],[BUILDING_NO]],"-",T_SDLog[[#This Row],[FLOOR_LEVEL]],"-",T_SDLog[[#This Row],[DRAWING_PARTS]],"-",T_SDLog[[#This Row],[DISIPLINE]],"-",T_SDLog[[#This Row],[Sub-Dec]],"-",T_SDLog[[#This Row],[DS]],"-",T_SDLog[[#This Row],[DRAWING_SEQ]])</f>
        <v>1300403-ATS-B01-GF-02-ICT-CNT-SD-00</v>
      </c>
      <c r="O47" s="120" t="s">
        <v>136</v>
      </c>
      <c r="P47" s="244">
        <v>45793</v>
      </c>
      <c r="Q4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7" s="156" t="str">
        <f>IF(T_SDLog[[#This Row],[AREF_7]]&lt;&gt;"","07",IF(T_SDLog[[#This Row],[AREF_6]]&lt;&gt;"","06",IF(T_SDLog[[#This Row],[AREF_5]]&lt;&gt;"","05",IF(T_SDLog[[#This Row],[AREF_4]]&lt;&gt;"","04",IF(T_SDLog[[#This Row],[AREF_3]]&lt;&gt;"","03",IF(T_SDLog[[#This Row],[AREF_2]]&lt;&gt;"","02",IF(T_SDLog[[#This Row],[AREF_1]]&lt;&gt;"","01",IF(T_SDLog[[#This Row],[AREF_0]]&lt;&gt;"","00",""))))))))</f>
        <v>00</v>
      </c>
      <c r="T4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45797</v>
      </c>
      <c r="U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ATLS-004-SD-ICT-00005-R00</v>
      </c>
      <c r="V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may 25</v>
      </c>
      <c r="X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ATV-1300000403-SDS-ICT-00008-R00</v>
      </c>
      <c r="Y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 s="22" t="s">
        <v>132</v>
      </c>
      <c r="AB47" s="74">
        <v>45797</v>
      </c>
      <c r="AC47" s="22" t="s">
        <v>133</v>
      </c>
      <c r="AD47" s="74">
        <v>45801</v>
      </c>
      <c r="AE47" s="22" t="s">
        <v>133</v>
      </c>
      <c r="AF47" s="190" t="s">
        <v>134</v>
      </c>
      <c r="AG47" s="191" t="s">
        <v>135</v>
      </c>
      <c r="AH47" s="191" t="s">
        <v>134</v>
      </c>
      <c r="AI47" s="22"/>
      <c r="AJ47" s="74"/>
      <c r="AK47" s="22"/>
      <c r="AL47" s="22"/>
      <c r="AM47" s="22"/>
      <c r="AN47" s="190" t="s">
        <v>123</v>
      </c>
      <c r="AO47" s="74"/>
      <c r="AP47" s="22" t="s">
        <v>123</v>
      </c>
      <c r="AQ47" s="22"/>
      <c r="AR47" s="74"/>
      <c r="AS47" s="22"/>
      <c r="AT47" s="190" t="s">
        <v>123</v>
      </c>
      <c r="AU47" s="74"/>
      <c r="AV47" s="22" t="s">
        <v>123</v>
      </c>
      <c r="AW47" s="76"/>
      <c r="AX47" s="74"/>
      <c r="AY47" s="22"/>
      <c r="AZ47" s="190" t="s">
        <v>123</v>
      </c>
      <c r="BA47" s="74"/>
      <c r="BB47" s="22" t="s">
        <v>123</v>
      </c>
      <c r="BC47" s="76"/>
      <c r="BD47" s="74"/>
      <c r="BE47" s="22"/>
      <c r="BF47" s="190" t="s">
        <v>123</v>
      </c>
      <c r="BG47" s="74"/>
      <c r="BH47" s="22" t="s">
        <v>123</v>
      </c>
      <c r="BI47" s="76"/>
      <c r="BJ47" s="74"/>
      <c r="BK47" s="22"/>
      <c r="BL47" s="190" t="s">
        <v>123</v>
      </c>
      <c r="BM47" s="74"/>
      <c r="BN47" s="22" t="s">
        <v>123</v>
      </c>
      <c r="BO47" s="22"/>
      <c r="BP47" s="74"/>
      <c r="BQ47" s="22"/>
      <c r="BR47" s="190" t="s">
        <v>123</v>
      </c>
      <c r="BS47" s="22"/>
      <c r="BT47" s="22" t="s">
        <v>123</v>
      </c>
      <c r="BU47" s="22"/>
      <c r="BV47" s="74"/>
      <c r="BW47" s="22"/>
      <c r="BX47" s="190" t="s">
        <v>123</v>
      </c>
      <c r="BY47" s="22"/>
      <c r="BZ47" s="22" t="s">
        <v>123</v>
      </c>
      <c r="CA47" s="22"/>
      <c r="CB47" s="22"/>
    </row>
    <row r="48" spans="2:80" ht="13.8" hidden="1">
      <c r="B48" s="22">
        <f t="shared" si="0"/>
        <v>39</v>
      </c>
      <c r="C48" s="22" t="s">
        <v>112</v>
      </c>
      <c r="D48" s="73" t="s">
        <v>113</v>
      </c>
      <c r="E48" s="201">
        <v>1300403</v>
      </c>
      <c r="F48" s="22" t="s">
        <v>114</v>
      </c>
      <c r="G48" s="73" t="s">
        <v>130</v>
      </c>
      <c r="H48" s="73" t="s">
        <v>116</v>
      </c>
      <c r="I48" s="240" t="s">
        <v>128</v>
      </c>
      <c r="J48" s="79" t="s">
        <v>112</v>
      </c>
      <c r="K48" s="203" t="s">
        <v>118</v>
      </c>
      <c r="L48" s="22" t="s">
        <v>119</v>
      </c>
      <c r="M48" s="22" t="s">
        <v>117</v>
      </c>
      <c r="N48" s="119" t="str">
        <f>CONCATENATE(T_SDLog[[#This Row],[PROJECT_NO]],"-",T_SDLog[[#This Row],[Sub Con]],"-",T_SDLog[[#This Row],[BUILDING_NO]],"-",T_SDLog[[#This Row],[FLOOR_LEVEL]],"-",T_SDLog[[#This Row],[DRAWING_PARTS]],"-",T_SDLog[[#This Row],[DISIPLINE]],"-",T_SDLog[[#This Row],[Sub-Dec]],"-",T_SDLog[[#This Row],[DS]],"-",T_SDLog[[#This Row],[DRAWING_SEQ]])</f>
        <v>1300403-ATS-B01-GF-03-ICT-CNT-SD-00</v>
      </c>
      <c r="O48" s="120" t="s">
        <v>137</v>
      </c>
      <c r="P48" s="244">
        <v>45793</v>
      </c>
      <c r="Q4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8" s="156" t="str">
        <f>IF(T_SDLog[[#This Row],[AREF_7]]&lt;&gt;"","07",IF(T_SDLog[[#This Row],[AREF_6]]&lt;&gt;"","06",IF(T_SDLog[[#This Row],[AREF_5]]&lt;&gt;"","05",IF(T_SDLog[[#This Row],[AREF_4]]&lt;&gt;"","04",IF(T_SDLog[[#This Row],[AREF_3]]&lt;&gt;"","03",IF(T_SDLog[[#This Row],[AREF_2]]&lt;&gt;"","02",IF(T_SDLog[[#This Row],[AREF_1]]&lt;&gt;"","01",IF(T_SDLog[[#This Row],[AREF_0]]&lt;&gt;"","00",""))))))))</f>
        <v>00</v>
      </c>
      <c r="T4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45797</v>
      </c>
      <c r="U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ATLS-004-SD-ICT-00005-R00</v>
      </c>
      <c r="V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may 25</v>
      </c>
      <c r="X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ATV-1300000403-SDS-ICT-00008-R00</v>
      </c>
      <c r="Y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 s="22" t="s">
        <v>132</v>
      </c>
      <c r="AB48" s="74">
        <v>45797</v>
      </c>
      <c r="AC48" s="22" t="s">
        <v>133</v>
      </c>
      <c r="AD48" s="74">
        <v>45801</v>
      </c>
      <c r="AE48" s="22" t="s">
        <v>133</v>
      </c>
      <c r="AF48" s="190" t="s">
        <v>134</v>
      </c>
      <c r="AG48" s="191" t="s">
        <v>135</v>
      </c>
      <c r="AH48" s="191" t="s">
        <v>134</v>
      </c>
      <c r="AI48" s="22"/>
      <c r="AJ48" s="74"/>
      <c r="AK48" s="22"/>
      <c r="AL48" s="22"/>
      <c r="AM48" s="22"/>
      <c r="AN48" s="190" t="s">
        <v>123</v>
      </c>
      <c r="AO48" s="74"/>
      <c r="AP48" s="22" t="s">
        <v>123</v>
      </c>
      <c r="AQ48" s="22"/>
      <c r="AR48" s="74"/>
      <c r="AS48" s="22"/>
      <c r="AT48" s="190" t="s">
        <v>123</v>
      </c>
      <c r="AU48" s="74"/>
      <c r="AV48" s="22" t="s">
        <v>123</v>
      </c>
      <c r="AW48" s="76"/>
      <c r="AX48" s="74"/>
      <c r="AY48" s="22"/>
      <c r="AZ48" s="190" t="s">
        <v>123</v>
      </c>
      <c r="BA48" s="74"/>
      <c r="BB48" s="22" t="s">
        <v>123</v>
      </c>
      <c r="BC48" s="76"/>
      <c r="BD48" s="74"/>
      <c r="BE48" s="22"/>
      <c r="BF48" s="190" t="s">
        <v>123</v>
      </c>
      <c r="BG48" s="74"/>
      <c r="BH48" s="22" t="s">
        <v>123</v>
      </c>
      <c r="BI48" s="76"/>
      <c r="BJ48" s="74"/>
      <c r="BK48" s="22"/>
      <c r="BL48" s="190" t="s">
        <v>123</v>
      </c>
      <c r="BM48" s="74"/>
      <c r="BN48" s="22" t="s">
        <v>123</v>
      </c>
      <c r="BO48" s="22"/>
      <c r="BP48" s="74"/>
      <c r="BQ48" s="22"/>
      <c r="BR48" s="190" t="s">
        <v>123</v>
      </c>
      <c r="BS48" s="22"/>
      <c r="BT48" s="22" t="s">
        <v>123</v>
      </c>
      <c r="BU48" s="22"/>
      <c r="BV48" s="74"/>
      <c r="BW48" s="22"/>
      <c r="BX48" s="190" t="s">
        <v>123</v>
      </c>
      <c r="BY48" s="22"/>
      <c r="BZ48" s="22" t="s">
        <v>123</v>
      </c>
      <c r="CA48" s="22"/>
      <c r="CB48" s="22"/>
    </row>
    <row r="49" spans="2:80" ht="13.8" hidden="1">
      <c r="B49" s="22">
        <f t="shared" si="0"/>
        <v>40</v>
      </c>
      <c r="C49" s="22" t="s">
        <v>112</v>
      </c>
      <c r="D49" s="73" t="s">
        <v>113</v>
      </c>
      <c r="E49" s="201">
        <v>1300403</v>
      </c>
      <c r="F49" s="22" t="s">
        <v>114</v>
      </c>
      <c r="G49" s="73" t="s">
        <v>130</v>
      </c>
      <c r="H49" s="73" t="s">
        <v>116</v>
      </c>
      <c r="I49" s="240" t="s">
        <v>138</v>
      </c>
      <c r="J49" s="79" t="s">
        <v>112</v>
      </c>
      <c r="K49" s="203" t="s">
        <v>118</v>
      </c>
      <c r="L49" s="22" t="s">
        <v>119</v>
      </c>
      <c r="M49" s="22" t="s">
        <v>117</v>
      </c>
      <c r="N49" s="119" t="str">
        <f>CONCATENATE(T_SDLog[[#This Row],[PROJECT_NO]],"-",T_SDLog[[#This Row],[Sub Con]],"-",T_SDLog[[#This Row],[BUILDING_NO]],"-",T_SDLog[[#This Row],[FLOOR_LEVEL]],"-",T_SDLog[[#This Row],[DRAWING_PARTS]],"-",T_SDLog[[#This Row],[DISIPLINE]],"-",T_SDLog[[#This Row],[Sub-Dec]],"-",T_SDLog[[#This Row],[DS]],"-",T_SDLog[[#This Row],[DRAWING_SEQ]])</f>
        <v>1300403-ATS-B01-GF-04-ICT-CNT-SD-00</v>
      </c>
      <c r="O49" s="120" t="s">
        <v>139</v>
      </c>
      <c r="P49" s="244">
        <v>45793</v>
      </c>
      <c r="Q4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4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9" s="156" t="str">
        <f>IF(T_SDLog[[#This Row],[AREF_7]]&lt;&gt;"","07",IF(T_SDLog[[#This Row],[AREF_6]]&lt;&gt;"","06",IF(T_SDLog[[#This Row],[AREF_5]]&lt;&gt;"","05",IF(T_SDLog[[#This Row],[AREF_4]]&lt;&gt;"","04",IF(T_SDLog[[#This Row],[AREF_3]]&lt;&gt;"","03",IF(T_SDLog[[#This Row],[AREF_2]]&lt;&gt;"","02",IF(T_SDLog[[#This Row],[AREF_1]]&lt;&gt;"","01",IF(T_SDLog[[#This Row],[AREF_0]]&lt;&gt;"","00",""))))))))</f>
        <v>00</v>
      </c>
      <c r="T4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45797</v>
      </c>
      <c r="U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ATLS-004-SD-ICT-00005-R00</v>
      </c>
      <c r="V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may 25</v>
      </c>
      <c r="X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ATV-1300000403-SDS-ICT-00008-R00</v>
      </c>
      <c r="Y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 s="22" t="s">
        <v>132</v>
      </c>
      <c r="AB49" s="74">
        <v>45797</v>
      </c>
      <c r="AC49" s="22" t="s">
        <v>133</v>
      </c>
      <c r="AD49" s="74">
        <v>45801</v>
      </c>
      <c r="AE49" s="22" t="s">
        <v>133</v>
      </c>
      <c r="AF49" s="190" t="s">
        <v>134</v>
      </c>
      <c r="AG49" s="191" t="s">
        <v>135</v>
      </c>
      <c r="AH49" s="191" t="s">
        <v>134</v>
      </c>
      <c r="AI49" s="22"/>
      <c r="AJ49" s="74"/>
      <c r="AK49" s="22"/>
      <c r="AL49" s="22"/>
      <c r="AM49" s="22"/>
      <c r="AN49" s="190" t="s">
        <v>123</v>
      </c>
      <c r="AO49" s="74"/>
      <c r="AP49" s="22" t="s">
        <v>123</v>
      </c>
      <c r="AQ49" s="22"/>
      <c r="AR49" s="74"/>
      <c r="AS49" s="22"/>
      <c r="AT49" s="190" t="s">
        <v>123</v>
      </c>
      <c r="AU49" s="74"/>
      <c r="AV49" s="22" t="s">
        <v>123</v>
      </c>
      <c r="AW49" s="76"/>
      <c r="AX49" s="74"/>
      <c r="AY49" s="22"/>
      <c r="AZ49" s="190" t="s">
        <v>123</v>
      </c>
      <c r="BA49" s="74"/>
      <c r="BB49" s="22" t="s">
        <v>123</v>
      </c>
      <c r="BC49" s="76"/>
      <c r="BD49" s="74"/>
      <c r="BE49" s="22"/>
      <c r="BF49" s="190" t="s">
        <v>123</v>
      </c>
      <c r="BG49" s="74"/>
      <c r="BH49" s="22" t="s">
        <v>123</v>
      </c>
      <c r="BI49" s="76"/>
      <c r="BJ49" s="74"/>
      <c r="BK49" s="22"/>
      <c r="BL49" s="190" t="s">
        <v>123</v>
      </c>
      <c r="BM49" s="74"/>
      <c r="BN49" s="22" t="s">
        <v>123</v>
      </c>
      <c r="BO49" s="22"/>
      <c r="BP49" s="74"/>
      <c r="BQ49" s="22"/>
      <c r="BR49" s="190" t="s">
        <v>123</v>
      </c>
      <c r="BS49" s="22"/>
      <c r="BT49" s="22" t="s">
        <v>123</v>
      </c>
      <c r="BU49" s="22"/>
      <c r="BV49" s="74"/>
      <c r="BW49" s="22"/>
      <c r="BX49" s="190" t="s">
        <v>123</v>
      </c>
      <c r="BY49" s="22"/>
      <c r="BZ49" s="22" t="s">
        <v>123</v>
      </c>
      <c r="CA49" s="22"/>
      <c r="CB49" s="22"/>
    </row>
    <row r="50" spans="2:80" ht="13.8" hidden="1">
      <c r="B50" s="22">
        <f t="shared" si="0"/>
        <v>41</v>
      </c>
      <c r="C50" s="22" t="s">
        <v>112</v>
      </c>
      <c r="D50" s="73" t="s">
        <v>113</v>
      </c>
      <c r="E50" s="201">
        <v>1300403</v>
      </c>
      <c r="F50" s="22" t="s">
        <v>114</v>
      </c>
      <c r="G50" s="73" t="s">
        <v>130</v>
      </c>
      <c r="H50" s="73" t="s">
        <v>116</v>
      </c>
      <c r="I50" s="240" t="s">
        <v>140</v>
      </c>
      <c r="J50" s="79" t="s">
        <v>112</v>
      </c>
      <c r="K50" s="203" t="s">
        <v>118</v>
      </c>
      <c r="L50" s="22" t="s">
        <v>119</v>
      </c>
      <c r="M50" s="22" t="s">
        <v>117</v>
      </c>
      <c r="N50" s="119" t="str">
        <f>CONCATENATE(T_SDLog[[#This Row],[PROJECT_NO]],"-",T_SDLog[[#This Row],[Sub Con]],"-",T_SDLog[[#This Row],[BUILDING_NO]],"-",T_SDLog[[#This Row],[FLOOR_LEVEL]],"-",T_SDLog[[#This Row],[DRAWING_PARTS]],"-",T_SDLog[[#This Row],[DISIPLINE]],"-",T_SDLog[[#This Row],[Sub-Dec]],"-",T_SDLog[[#This Row],[DS]],"-",T_SDLog[[#This Row],[DRAWING_SEQ]])</f>
        <v>1300403-ATS-B01-GF-08-ICT-CNT-SD-00</v>
      </c>
      <c r="O50" s="225" t="s">
        <v>141</v>
      </c>
      <c r="P50" s="244">
        <v>45793</v>
      </c>
      <c r="Q5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 s="156" t="str">
        <f>IF(T_SDLog[[#This Row],[AREF_7]]&lt;&gt;"","07",IF(T_SDLog[[#This Row],[AREF_6]]&lt;&gt;"","06",IF(T_SDLog[[#This Row],[AREF_5]]&lt;&gt;"","05",IF(T_SDLog[[#This Row],[AREF_4]]&lt;&gt;"","04",IF(T_SDLog[[#This Row],[AREF_3]]&lt;&gt;"","03",IF(T_SDLog[[#This Row],[AREF_2]]&lt;&gt;"","02",IF(T_SDLog[[#This Row],[AREF_1]]&lt;&gt;"","01",IF(T_SDLog[[#This Row],[AREF_0]]&lt;&gt;"","00",""))))))))</f>
        <v>00</v>
      </c>
      <c r="T5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45797</v>
      </c>
      <c r="U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ATLS-004-SD-ICT-00005-R00</v>
      </c>
      <c r="V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may 25</v>
      </c>
      <c r="X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ATV-1300000403-SDS-ICT-00008-R00</v>
      </c>
      <c r="Y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 s="22" t="s">
        <v>132</v>
      </c>
      <c r="AB50" s="74">
        <v>45797</v>
      </c>
      <c r="AC50" s="22" t="s">
        <v>133</v>
      </c>
      <c r="AD50" s="74">
        <v>45801</v>
      </c>
      <c r="AE50" s="22" t="s">
        <v>133</v>
      </c>
      <c r="AF50" s="190" t="s">
        <v>134</v>
      </c>
      <c r="AG50" s="191" t="s">
        <v>135</v>
      </c>
      <c r="AH50" s="191" t="s">
        <v>134</v>
      </c>
      <c r="AI50" s="22"/>
      <c r="AJ50" s="74"/>
      <c r="AK50" s="22"/>
      <c r="AL50" s="22"/>
      <c r="AM50" s="22"/>
      <c r="AN50" s="190" t="s">
        <v>123</v>
      </c>
      <c r="AO50" s="74"/>
      <c r="AP50" s="22" t="s">
        <v>123</v>
      </c>
      <c r="AQ50" s="22"/>
      <c r="AR50" s="74"/>
      <c r="AS50" s="22"/>
      <c r="AT50" s="190" t="s">
        <v>123</v>
      </c>
      <c r="AU50" s="74"/>
      <c r="AV50" s="22" t="s">
        <v>123</v>
      </c>
      <c r="AW50" s="76"/>
      <c r="AX50" s="74"/>
      <c r="AY50" s="22"/>
      <c r="AZ50" s="190" t="s">
        <v>123</v>
      </c>
      <c r="BA50" s="74"/>
      <c r="BB50" s="22" t="s">
        <v>123</v>
      </c>
      <c r="BC50" s="76"/>
      <c r="BD50" s="74"/>
      <c r="BE50" s="22"/>
      <c r="BF50" s="190" t="s">
        <v>123</v>
      </c>
      <c r="BG50" s="74"/>
      <c r="BH50" s="22" t="s">
        <v>123</v>
      </c>
      <c r="BI50" s="76"/>
      <c r="BJ50" s="74"/>
      <c r="BK50" s="22"/>
      <c r="BL50" s="190" t="s">
        <v>123</v>
      </c>
      <c r="BM50" s="74"/>
      <c r="BN50" s="22" t="s">
        <v>123</v>
      </c>
      <c r="BO50" s="22"/>
      <c r="BP50" s="74"/>
      <c r="BQ50" s="22"/>
      <c r="BR50" s="190" t="s">
        <v>123</v>
      </c>
      <c r="BS50" s="22"/>
      <c r="BT50" s="22" t="s">
        <v>123</v>
      </c>
      <c r="BU50" s="22"/>
      <c r="BV50" s="74"/>
      <c r="BW50" s="22"/>
      <c r="BX50" s="190" t="s">
        <v>123</v>
      </c>
      <c r="BY50" s="22"/>
      <c r="BZ50" s="22" t="s">
        <v>123</v>
      </c>
      <c r="CA50" s="22"/>
      <c r="CB50" s="22"/>
    </row>
    <row r="51" spans="2:80" ht="13.8" hidden="1">
      <c r="B51" s="22">
        <f t="shared" si="0"/>
        <v>42</v>
      </c>
      <c r="C51" s="22" t="s">
        <v>112</v>
      </c>
      <c r="D51" s="73" t="s">
        <v>113</v>
      </c>
      <c r="E51" s="201">
        <v>1300403</v>
      </c>
      <c r="F51" s="22" t="s">
        <v>114</v>
      </c>
      <c r="G51" s="73" t="s">
        <v>130</v>
      </c>
      <c r="H51" s="73" t="s">
        <v>116</v>
      </c>
      <c r="I51" s="240" t="s">
        <v>142</v>
      </c>
      <c r="J51" s="79" t="s">
        <v>112</v>
      </c>
      <c r="K51" s="203" t="s">
        <v>118</v>
      </c>
      <c r="L51" s="22" t="s">
        <v>119</v>
      </c>
      <c r="M51" s="22" t="s">
        <v>117</v>
      </c>
      <c r="N51" s="119" t="str">
        <f>CONCATENATE(T_SDLog[[#This Row],[PROJECT_NO]],"-",T_SDLog[[#This Row],[Sub Con]],"-",T_SDLog[[#This Row],[BUILDING_NO]],"-",T_SDLog[[#This Row],[FLOOR_LEVEL]],"-",T_SDLog[[#This Row],[DRAWING_PARTS]],"-",T_SDLog[[#This Row],[DISIPLINE]],"-",T_SDLog[[#This Row],[Sub-Dec]],"-",T_SDLog[[#This Row],[DS]],"-",T_SDLog[[#This Row],[DRAWING_SEQ]])</f>
        <v>1300403-ATS-B01-GF-12-ICT-CNT-SD-00</v>
      </c>
      <c r="O51" s="225" t="s">
        <v>143</v>
      </c>
      <c r="P51" s="244">
        <v>45793</v>
      </c>
      <c r="Q5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1" s="156" t="str">
        <f>IF(T_SDLog[[#This Row],[AREF_7]]&lt;&gt;"","07",IF(T_SDLog[[#This Row],[AREF_6]]&lt;&gt;"","06",IF(T_SDLog[[#This Row],[AREF_5]]&lt;&gt;"","05",IF(T_SDLog[[#This Row],[AREF_4]]&lt;&gt;"","04",IF(T_SDLog[[#This Row],[AREF_3]]&lt;&gt;"","03",IF(T_SDLog[[#This Row],[AREF_2]]&lt;&gt;"","02",IF(T_SDLog[[#This Row],[AREF_1]]&lt;&gt;"","01",IF(T_SDLog[[#This Row],[AREF_0]]&lt;&gt;"","00",""))))))))</f>
        <v>00</v>
      </c>
      <c r="T5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45797</v>
      </c>
      <c r="U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ATLS-004-SD-ICT-00005-R00</v>
      </c>
      <c r="V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may 25</v>
      </c>
      <c r="X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ATV-1300000403-SDS-ICT-00008-R00</v>
      </c>
      <c r="Y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 s="22" t="s">
        <v>132</v>
      </c>
      <c r="AB51" s="74">
        <v>45797</v>
      </c>
      <c r="AC51" s="22" t="s">
        <v>133</v>
      </c>
      <c r="AD51" s="74">
        <v>45801</v>
      </c>
      <c r="AE51" s="22" t="s">
        <v>133</v>
      </c>
      <c r="AF51" s="190" t="s">
        <v>134</v>
      </c>
      <c r="AG51" s="191" t="s">
        <v>135</v>
      </c>
      <c r="AH51" s="191" t="s">
        <v>134</v>
      </c>
      <c r="AI51" s="22"/>
      <c r="AJ51" s="74"/>
      <c r="AK51" s="22"/>
      <c r="AL51" s="22"/>
      <c r="AM51" s="22"/>
      <c r="AN51" s="190" t="s">
        <v>123</v>
      </c>
      <c r="AO51" s="74"/>
      <c r="AP51" s="22" t="s">
        <v>123</v>
      </c>
      <c r="AQ51" s="22"/>
      <c r="AR51" s="74"/>
      <c r="AS51" s="22"/>
      <c r="AT51" s="190" t="s">
        <v>123</v>
      </c>
      <c r="AU51" s="74"/>
      <c r="AV51" s="22" t="s">
        <v>123</v>
      </c>
      <c r="AW51" s="76"/>
      <c r="AX51" s="74"/>
      <c r="AY51" s="22"/>
      <c r="AZ51" s="190" t="s">
        <v>123</v>
      </c>
      <c r="BA51" s="74"/>
      <c r="BB51" s="22" t="s">
        <v>123</v>
      </c>
      <c r="BC51" s="76"/>
      <c r="BD51" s="74"/>
      <c r="BE51" s="22"/>
      <c r="BF51" s="190" t="s">
        <v>123</v>
      </c>
      <c r="BG51" s="74"/>
      <c r="BH51" s="22" t="s">
        <v>123</v>
      </c>
      <c r="BI51" s="76"/>
      <c r="BJ51" s="74"/>
      <c r="BK51" s="22"/>
      <c r="BL51" s="190" t="s">
        <v>123</v>
      </c>
      <c r="BM51" s="74"/>
      <c r="BN51" s="22" t="s">
        <v>123</v>
      </c>
      <c r="BO51" s="22"/>
      <c r="BP51" s="74"/>
      <c r="BQ51" s="22"/>
      <c r="BR51" s="190" t="s">
        <v>123</v>
      </c>
      <c r="BS51" s="22"/>
      <c r="BT51" s="22" t="s">
        <v>123</v>
      </c>
      <c r="BU51" s="22"/>
      <c r="BV51" s="74"/>
      <c r="BW51" s="22"/>
      <c r="BX51" s="190" t="s">
        <v>123</v>
      </c>
      <c r="BY51" s="22"/>
      <c r="BZ51" s="22" t="s">
        <v>123</v>
      </c>
      <c r="CA51" s="22"/>
      <c r="CB51" s="22"/>
    </row>
    <row r="52" spans="2:80" ht="13.8" hidden="1">
      <c r="B52" s="22">
        <f t="shared" si="0"/>
        <v>43</v>
      </c>
      <c r="C52" s="22" t="s">
        <v>112</v>
      </c>
      <c r="D52" s="73" t="s">
        <v>113</v>
      </c>
      <c r="E52" s="201">
        <v>1300403</v>
      </c>
      <c r="F52" s="22" t="s">
        <v>114</v>
      </c>
      <c r="G52" s="73" t="s">
        <v>130</v>
      </c>
      <c r="H52" s="73" t="s">
        <v>116</v>
      </c>
      <c r="I52" s="240" t="s">
        <v>117</v>
      </c>
      <c r="J52" s="79" t="s">
        <v>112</v>
      </c>
      <c r="K52" s="203" t="s">
        <v>118</v>
      </c>
      <c r="L52" s="22" t="s">
        <v>119</v>
      </c>
      <c r="M52" s="22" t="s">
        <v>117</v>
      </c>
      <c r="N52" s="119" t="str">
        <f>CONCATENATE(T_SDLog[[#This Row],[PROJECT_NO]],"-",T_SDLog[[#This Row],[Sub Con]],"-",T_SDLog[[#This Row],[BUILDING_NO]],"-",T_SDLog[[#This Row],[FLOOR_LEVEL]],"-",T_SDLog[[#This Row],[DRAWING_PARTS]],"-",T_SDLog[[#This Row],[DISIPLINE]],"-",T_SDLog[[#This Row],[Sub-Dec]],"-",T_SDLog[[#This Row],[DS]],"-",T_SDLog[[#This Row],[DRAWING_SEQ]])</f>
        <v>1300403-ATS-B01-GF-00-ICT-CNT-SD-00</v>
      </c>
      <c r="O52" s="225" t="s">
        <v>597</v>
      </c>
      <c r="P52" s="244">
        <v>45793</v>
      </c>
      <c r="Q5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5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2" s="156" t="str">
        <f>IF(T_SDLog[[#This Row],[AREF_7]]&lt;&gt;"","07",IF(T_SDLog[[#This Row],[AREF_6]]&lt;&gt;"","06",IF(T_SDLog[[#This Row],[AREF_5]]&lt;&gt;"","05",IF(T_SDLog[[#This Row],[AREF_4]]&lt;&gt;"","04",IF(T_SDLog[[#This Row],[AREF_3]]&lt;&gt;"","03",IF(T_SDLog[[#This Row],[AREF_2]]&lt;&gt;"","02",IF(T_SDLog[[#This Row],[AREF_1]]&lt;&gt;"","01",IF(T_SDLog[[#This Row],[AREF_0]]&lt;&gt;"","00",""))))))))</f>
        <v>00</v>
      </c>
      <c r="T5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45799</v>
      </c>
      <c r="U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ATLS-004-SD-ICT-00007-R00</v>
      </c>
      <c r="V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may 25</v>
      </c>
      <c r="X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ATV-1300000403-SDS-ICT-00006-R00</v>
      </c>
      <c r="Y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 s="22" t="s">
        <v>598</v>
      </c>
      <c r="AB52" s="74">
        <v>45799</v>
      </c>
      <c r="AC52" s="22" t="s">
        <v>599</v>
      </c>
      <c r="AD52" s="74">
        <v>45801</v>
      </c>
      <c r="AE52" s="22" t="s">
        <v>599</v>
      </c>
      <c r="AF52" s="190" t="s">
        <v>134</v>
      </c>
      <c r="AG52" s="191" t="s">
        <v>135</v>
      </c>
      <c r="AH52" s="191" t="s">
        <v>134</v>
      </c>
      <c r="AI52" s="22"/>
      <c r="AJ52" s="74"/>
      <c r="AK52" s="22"/>
      <c r="AL52" s="22"/>
      <c r="AM52" s="22"/>
      <c r="AN52" s="190" t="s">
        <v>123</v>
      </c>
      <c r="AO52" s="74"/>
      <c r="AP52" s="22" t="s">
        <v>123</v>
      </c>
      <c r="AQ52" s="22"/>
      <c r="AR52" s="74"/>
      <c r="AS52" s="22"/>
      <c r="AT52" s="190" t="s">
        <v>123</v>
      </c>
      <c r="AU52" s="74"/>
      <c r="AV52" s="22" t="s">
        <v>123</v>
      </c>
      <c r="AW52" s="76"/>
      <c r="AX52" s="74"/>
      <c r="AY52" s="22"/>
      <c r="AZ52" s="190" t="s">
        <v>123</v>
      </c>
      <c r="BA52" s="74"/>
      <c r="BB52" s="22" t="s">
        <v>123</v>
      </c>
      <c r="BC52" s="76"/>
      <c r="BD52" s="74"/>
      <c r="BE52" s="22"/>
      <c r="BF52" s="190" t="s">
        <v>123</v>
      </c>
      <c r="BG52" s="74"/>
      <c r="BH52" s="22" t="s">
        <v>123</v>
      </c>
      <c r="BI52" s="76"/>
      <c r="BJ52" s="74"/>
      <c r="BK52" s="22"/>
      <c r="BL52" s="190" t="s">
        <v>123</v>
      </c>
      <c r="BM52" s="74"/>
      <c r="BN52" s="22" t="s">
        <v>123</v>
      </c>
      <c r="BO52" s="22"/>
      <c r="BP52" s="74"/>
      <c r="BQ52" s="22"/>
      <c r="BR52" s="190" t="s">
        <v>123</v>
      </c>
      <c r="BS52" s="22"/>
      <c r="BT52" s="22" t="s">
        <v>123</v>
      </c>
      <c r="BU52" s="22"/>
      <c r="BV52" s="74"/>
      <c r="BW52" s="22"/>
      <c r="BX52" s="190" t="s">
        <v>123</v>
      </c>
      <c r="BY52" s="22"/>
      <c r="BZ52" s="22" t="s">
        <v>123</v>
      </c>
      <c r="CA52" s="22"/>
      <c r="CB52" s="22"/>
    </row>
    <row r="53" spans="2:80" ht="13.8" hidden="1">
      <c r="B53" s="22">
        <f t="shared" si="0"/>
        <v>44</v>
      </c>
      <c r="C53" s="22" t="s">
        <v>112</v>
      </c>
      <c r="D53" s="73" t="s">
        <v>113</v>
      </c>
      <c r="E53" s="201">
        <v>1300403</v>
      </c>
      <c r="F53" s="22" t="s">
        <v>114</v>
      </c>
      <c r="G53" s="73" t="s">
        <v>130</v>
      </c>
      <c r="H53" s="73" t="s">
        <v>116</v>
      </c>
      <c r="I53" s="240" t="s">
        <v>349</v>
      </c>
      <c r="J53" s="79" t="s">
        <v>112</v>
      </c>
      <c r="K53" s="203" t="s">
        <v>118</v>
      </c>
      <c r="L53" s="22" t="s">
        <v>119</v>
      </c>
      <c r="M53" s="22" t="s">
        <v>117</v>
      </c>
      <c r="N53" s="119" t="str">
        <f>CONCATENATE(T_SDLog[[#This Row],[PROJECT_NO]],"-",T_SDLog[[#This Row],[Sub Con]],"-",T_SDLog[[#This Row],[BUILDING_NO]],"-",T_SDLog[[#This Row],[FLOOR_LEVEL]],"-",T_SDLog[[#This Row],[DRAWING_PARTS]],"-",T_SDLog[[#This Row],[DISIPLINE]],"-",T_SDLog[[#This Row],[Sub-Dec]],"-",T_SDLog[[#This Row],[DS]],"-",T_SDLog[[#This Row],[DRAWING_SEQ]])</f>
        <v>1300403-ATS-B01-GF-07-ICT-CNT-SD-00</v>
      </c>
      <c r="O53" s="225" t="s">
        <v>605</v>
      </c>
      <c r="P53" s="244">
        <v>45793</v>
      </c>
      <c r="Q5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5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3" s="156" t="str">
        <f>IF(T_SDLog[[#This Row],[AREF_7]]&lt;&gt;"","07",IF(T_SDLog[[#This Row],[AREF_6]]&lt;&gt;"","06",IF(T_SDLog[[#This Row],[AREF_5]]&lt;&gt;"","05",IF(T_SDLog[[#This Row],[AREF_4]]&lt;&gt;"","04",IF(T_SDLog[[#This Row],[AREF_3]]&lt;&gt;"","03",IF(T_SDLog[[#This Row],[AREF_2]]&lt;&gt;"","02",IF(T_SDLog[[#This Row],[AREF_1]]&lt;&gt;"","01",IF(T_SDLog[[#This Row],[AREF_0]]&lt;&gt;"","00",""))))))))</f>
        <v>00</v>
      </c>
      <c r="T5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45799</v>
      </c>
      <c r="U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ATLS-004-SD-ICT-00007-R00</v>
      </c>
      <c r="V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may 25</v>
      </c>
      <c r="X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ATV-1300000403-SDS-ICT-00006-R00</v>
      </c>
      <c r="Y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 s="22" t="s">
        <v>598</v>
      </c>
      <c r="AB53" s="74">
        <v>45799</v>
      </c>
      <c r="AC53" s="22" t="s">
        <v>599</v>
      </c>
      <c r="AD53" s="74">
        <v>45801</v>
      </c>
      <c r="AE53" s="22" t="s">
        <v>599</v>
      </c>
      <c r="AF53" s="190" t="s">
        <v>134</v>
      </c>
      <c r="AG53" s="191" t="s">
        <v>135</v>
      </c>
      <c r="AH53" s="191" t="s">
        <v>134</v>
      </c>
      <c r="AI53" s="22"/>
      <c r="AJ53" s="74"/>
      <c r="AK53" s="22"/>
      <c r="AL53" s="22"/>
      <c r="AM53" s="22"/>
      <c r="AN53" s="190" t="s">
        <v>123</v>
      </c>
      <c r="AO53" s="74"/>
      <c r="AP53" s="22" t="s">
        <v>123</v>
      </c>
      <c r="AQ53" s="22"/>
      <c r="AR53" s="74"/>
      <c r="AS53" s="22"/>
      <c r="AT53" s="190" t="s">
        <v>123</v>
      </c>
      <c r="AU53" s="74"/>
      <c r="AV53" s="22" t="s">
        <v>123</v>
      </c>
      <c r="AW53" s="76"/>
      <c r="AX53" s="74"/>
      <c r="AY53" s="22"/>
      <c r="AZ53" s="190" t="s">
        <v>123</v>
      </c>
      <c r="BA53" s="74"/>
      <c r="BB53" s="22" t="s">
        <v>123</v>
      </c>
      <c r="BC53" s="76"/>
      <c r="BD53" s="74"/>
      <c r="BE53" s="22"/>
      <c r="BF53" s="190" t="s">
        <v>123</v>
      </c>
      <c r="BG53" s="74"/>
      <c r="BH53" s="22" t="s">
        <v>123</v>
      </c>
      <c r="BI53" s="76"/>
      <c r="BJ53" s="74"/>
      <c r="BK53" s="22"/>
      <c r="BL53" s="190" t="s">
        <v>123</v>
      </c>
      <c r="BM53" s="74"/>
      <c r="BN53" s="22" t="s">
        <v>123</v>
      </c>
      <c r="BO53" s="22"/>
      <c r="BP53" s="74"/>
      <c r="BQ53" s="22"/>
      <c r="BR53" s="190" t="s">
        <v>123</v>
      </c>
      <c r="BS53" s="22"/>
      <c r="BT53" s="22" t="s">
        <v>123</v>
      </c>
      <c r="BU53" s="22"/>
      <c r="BV53" s="74"/>
      <c r="BW53" s="22"/>
      <c r="BX53" s="190" t="s">
        <v>123</v>
      </c>
      <c r="BY53" s="22"/>
      <c r="BZ53" s="22" t="s">
        <v>123</v>
      </c>
      <c r="CA53" s="22"/>
      <c r="CB53" s="22"/>
    </row>
    <row r="54" spans="2:80" ht="13.8" hidden="1">
      <c r="B54" s="22">
        <f t="shared" si="0"/>
        <v>45</v>
      </c>
      <c r="C54" s="22" t="s">
        <v>112</v>
      </c>
      <c r="D54" s="73" t="s">
        <v>113</v>
      </c>
      <c r="E54" s="201">
        <v>1300403</v>
      </c>
      <c r="F54" s="22" t="s">
        <v>114</v>
      </c>
      <c r="G54" s="73" t="s">
        <v>130</v>
      </c>
      <c r="H54" s="73" t="s">
        <v>116</v>
      </c>
      <c r="I54" s="240" t="s">
        <v>440</v>
      </c>
      <c r="J54" s="79" t="s">
        <v>112</v>
      </c>
      <c r="K54" s="203" t="s">
        <v>118</v>
      </c>
      <c r="L54" s="22" t="s">
        <v>119</v>
      </c>
      <c r="M54" s="22" t="s">
        <v>117</v>
      </c>
      <c r="N54" s="119" t="str">
        <f>CONCATENATE(T_SDLog[[#This Row],[PROJECT_NO]],"-",T_SDLog[[#This Row],[Sub Con]],"-",T_SDLog[[#This Row],[BUILDING_NO]],"-",T_SDLog[[#This Row],[FLOOR_LEVEL]],"-",T_SDLog[[#This Row],[DRAWING_PARTS]],"-",T_SDLog[[#This Row],[DISIPLINE]],"-",T_SDLog[[#This Row],[Sub-Dec]],"-",T_SDLog[[#This Row],[DS]],"-",T_SDLog[[#This Row],[DRAWING_SEQ]])</f>
        <v>1300403-ATS-B01-GF-11-ICT-CNT-SD-00</v>
      </c>
      <c r="O54" s="225" t="s">
        <v>608</v>
      </c>
      <c r="P54" s="244">
        <v>45793</v>
      </c>
      <c r="Q5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5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 s="156" t="str">
        <f>IF(T_SDLog[[#This Row],[AREF_7]]&lt;&gt;"","07",IF(T_SDLog[[#This Row],[AREF_6]]&lt;&gt;"","06",IF(T_SDLog[[#This Row],[AREF_5]]&lt;&gt;"","05",IF(T_SDLog[[#This Row],[AREF_4]]&lt;&gt;"","04",IF(T_SDLog[[#This Row],[AREF_3]]&lt;&gt;"","03",IF(T_SDLog[[#This Row],[AREF_2]]&lt;&gt;"","02",IF(T_SDLog[[#This Row],[AREF_1]]&lt;&gt;"","01",IF(T_SDLog[[#This Row],[AREF_0]]&lt;&gt;"","00",""))))))))</f>
        <v>00</v>
      </c>
      <c r="T5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45799</v>
      </c>
      <c r="U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ATLS-004-SD-ICT-00007-R00</v>
      </c>
      <c r="V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may 25</v>
      </c>
      <c r="X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ATV-1300000403-SDS-ICT-00006-R00</v>
      </c>
      <c r="Y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 s="22" t="s">
        <v>598</v>
      </c>
      <c r="AB54" s="74">
        <v>45799</v>
      </c>
      <c r="AC54" s="22" t="s">
        <v>599</v>
      </c>
      <c r="AD54" s="74">
        <v>45801</v>
      </c>
      <c r="AE54" s="22" t="s">
        <v>599</v>
      </c>
      <c r="AF54" s="190" t="s">
        <v>134</v>
      </c>
      <c r="AG54" s="191" t="s">
        <v>135</v>
      </c>
      <c r="AH54" s="191" t="s">
        <v>134</v>
      </c>
      <c r="AI54" s="22"/>
      <c r="AJ54" s="74"/>
      <c r="AK54" s="22"/>
      <c r="AL54" s="22"/>
      <c r="AM54" s="22"/>
      <c r="AN54" s="190" t="s">
        <v>123</v>
      </c>
      <c r="AO54" s="74"/>
      <c r="AP54" s="22" t="s">
        <v>123</v>
      </c>
      <c r="AQ54" s="22"/>
      <c r="AR54" s="74"/>
      <c r="AS54" s="22"/>
      <c r="AT54" s="190" t="s">
        <v>123</v>
      </c>
      <c r="AU54" s="74"/>
      <c r="AV54" s="22" t="s">
        <v>123</v>
      </c>
      <c r="AW54" s="76"/>
      <c r="AX54" s="74"/>
      <c r="AY54" s="22"/>
      <c r="AZ54" s="190" t="s">
        <v>123</v>
      </c>
      <c r="BA54" s="74"/>
      <c r="BB54" s="22" t="s">
        <v>123</v>
      </c>
      <c r="BC54" s="76"/>
      <c r="BD54" s="74"/>
      <c r="BE54" s="22"/>
      <c r="BF54" s="190" t="s">
        <v>123</v>
      </c>
      <c r="BG54" s="74"/>
      <c r="BH54" s="22" t="s">
        <v>123</v>
      </c>
      <c r="BI54" s="76"/>
      <c r="BJ54" s="74"/>
      <c r="BK54" s="22"/>
      <c r="BL54" s="190" t="s">
        <v>123</v>
      </c>
      <c r="BM54" s="74"/>
      <c r="BN54" s="22" t="s">
        <v>123</v>
      </c>
      <c r="BO54" s="22"/>
      <c r="BP54" s="74"/>
      <c r="BQ54" s="22"/>
      <c r="BR54" s="190" t="s">
        <v>123</v>
      </c>
      <c r="BS54" s="22"/>
      <c r="BT54" s="22" t="s">
        <v>123</v>
      </c>
      <c r="BU54" s="22"/>
      <c r="BV54" s="74"/>
      <c r="BW54" s="22"/>
      <c r="BX54" s="190" t="s">
        <v>123</v>
      </c>
      <c r="BY54" s="22"/>
      <c r="BZ54" s="22" t="s">
        <v>123</v>
      </c>
      <c r="CA54" s="22"/>
      <c r="CB54" s="22"/>
    </row>
    <row r="55" spans="2:80" ht="13.8" hidden="1">
      <c r="B55" s="22">
        <f t="shared" si="0"/>
        <v>46</v>
      </c>
      <c r="C55" s="22" t="s">
        <v>112</v>
      </c>
      <c r="D55" s="73" t="s">
        <v>113</v>
      </c>
      <c r="E55" s="201">
        <v>1300403</v>
      </c>
      <c r="F55" s="22" t="s">
        <v>114</v>
      </c>
      <c r="G55" s="73" t="s">
        <v>130</v>
      </c>
      <c r="H55" s="73" t="s">
        <v>462</v>
      </c>
      <c r="I55" s="240" t="s">
        <v>117</v>
      </c>
      <c r="J55" s="79" t="s">
        <v>112</v>
      </c>
      <c r="K55" s="203" t="s">
        <v>118</v>
      </c>
      <c r="L55" s="22" t="s">
        <v>119</v>
      </c>
      <c r="M55" s="22" t="s">
        <v>117</v>
      </c>
      <c r="N55" s="119" t="str">
        <f>CONCATENATE(T_SDLog[[#This Row],[PROJECT_NO]],"-",T_SDLog[[#This Row],[Sub Con]],"-",T_SDLog[[#This Row],[BUILDING_NO]],"-",T_SDLog[[#This Row],[FLOOR_LEVEL]],"-",T_SDLog[[#This Row],[DRAWING_PARTS]],"-",T_SDLog[[#This Row],[DISIPLINE]],"-",T_SDLog[[#This Row],[Sub-Dec]],"-",T_SDLog[[#This Row],[DS]],"-",T_SDLog[[#This Row],[DRAWING_SEQ]])</f>
        <v>1300403-ATS-B01-MZ-00-ICT-CNT-SD-00</v>
      </c>
      <c r="O55" s="120" t="s">
        <v>632</v>
      </c>
      <c r="P55" s="244">
        <v>45799</v>
      </c>
      <c r="Q5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5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 s="156" t="str">
        <f>IF(T_SDLog[[#This Row],[AREF_7]]&lt;&gt;"","07",IF(T_SDLog[[#This Row],[AREF_6]]&lt;&gt;"","06",IF(T_SDLog[[#This Row],[AREF_5]]&lt;&gt;"","05",IF(T_SDLog[[#This Row],[AREF_4]]&lt;&gt;"","04",IF(T_SDLog[[#This Row],[AREF_3]]&lt;&gt;"","03",IF(T_SDLog[[#This Row],[AREF_2]]&lt;&gt;"","02",IF(T_SDLog[[#This Row],[AREF_1]]&lt;&gt;"","01",IF(T_SDLog[[#This Row],[AREF_0]]&lt;&gt;"","00",""))))))))</f>
        <v>00</v>
      </c>
      <c r="T5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ATLS-004-SD-ICT-00006-R00</v>
      </c>
      <c r="V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 s="22" t="s">
        <v>633</v>
      </c>
      <c r="AB55" s="74">
        <v>45804</v>
      </c>
      <c r="AC55" s="233" t="s">
        <v>634</v>
      </c>
      <c r="AD55" s="74">
        <v>45803</v>
      </c>
      <c r="AE55" s="233" t="s">
        <v>634</v>
      </c>
      <c r="AF55" s="190" t="s">
        <v>134</v>
      </c>
      <c r="AG55" s="191" t="s">
        <v>635</v>
      </c>
      <c r="AH55" s="190" t="s">
        <v>134</v>
      </c>
      <c r="AI55" s="22"/>
      <c r="AJ55" s="74"/>
      <c r="AK55" s="22"/>
      <c r="AL55" s="22"/>
      <c r="AM55" s="22"/>
      <c r="AN55" s="190" t="s">
        <v>123</v>
      </c>
      <c r="AO55" s="74"/>
      <c r="AP55" s="22" t="s">
        <v>123</v>
      </c>
      <c r="AQ55" s="22"/>
      <c r="AR55" s="74"/>
      <c r="AS55" s="22"/>
      <c r="AT55" s="190" t="s">
        <v>123</v>
      </c>
      <c r="AU55" s="74"/>
      <c r="AV55" s="22" t="s">
        <v>123</v>
      </c>
      <c r="AW55" s="76"/>
      <c r="AX55" s="74"/>
      <c r="AY55" s="22"/>
      <c r="AZ55" s="190" t="s">
        <v>123</v>
      </c>
      <c r="BA55" s="74"/>
      <c r="BB55" s="22" t="s">
        <v>123</v>
      </c>
      <c r="BC55" s="76"/>
      <c r="BD55" s="74"/>
      <c r="BE55" s="22"/>
      <c r="BF55" s="190" t="s">
        <v>123</v>
      </c>
      <c r="BG55" s="74"/>
      <c r="BH55" s="22" t="s">
        <v>123</v>
      </c>
      <c r="BI55" s="76"/>
      <c r="BJ55" s="74"/>
      <c r="BK55" s="22"/>
      <c r="BL55" s="190" t="s">
        <v>123</v>
      </c>
      <c r="BM55" s="74"/>
      <c r="BN55" s="22" t="s">
        <v>123</v>
      </c>
      <c r="BO55" s="22"/>
      <c r="BP55" s="74"/>
      <c r="BQ55" s="22"/>
      <c r="BR55" s="190" t="s">
        <v>123</v>
      </c>
      <c r="BS55" s="22"/>
      <c r="BT55" s="22" t="s">
        <v>123</v>
      </c>
      <c r="BU55" s="22"/>
      <c r="BV55" s="74"/>
      <c r="BW55" s="22"/>
      <c r="BX55" s="190" t="s">
        <v>123</v>
      </c>
      <c r="BY55" s="22"/>
      <c r="BZ55" s="22" t="s">
        <v>123</v>
      </c>
      <c r="CA55" s="22"/>
      <c r="CB55" s="22"/>
    </row>
    <row r="56" spans="2:80" ht="13.8" hidden="1">
      <c r="B56" s="22">
        <f t="shared" si="0"/>
        <v>47</v>
      </c>
      <c r="C56" s="22" t="s">
        <v>112</v>
      </c>
      <c r="D56" s="226" t="s">
        <v>113</v>
      </c>
      <c r="E56" s="201">
        <v>1300403</v>
      </c>
      <c r="F56" s="22" t="s">
        <v>114</v>
      </c>
      <c r="G56" s="73" t="s">
        <v>130</v>
      </c>
      <c r="H56" s="73" t="s">
        <v>462</v>
      </c>
      <c r="I56" s="241" t="s">
        <v>124</v>
      </c>
      <c r="J56" s="79" t="s">
        <v>112</v>
      </c>
      <c r="K56" s="203" t="s">
        <v>118</v>
      </c>
      <c r="L56" s="22" t="s">
        <v>119</v>
      </c>
      <c r="M56" s="22" t="s">
        <v>117</v>
      </c>
      <c r="N56" s="119" t="str">
        <f>CONCATENATE(T_SDLog[[#This Row],[PROJECT_NO]],"-",T_SDLog[[#This Row],[Sub Con]],"-",T_SDLog[[#This Row],[BUILDING_NO]],"-",T_SDLog[[#This Row],[FLOOR_LEVEL]],"-",T_SDLog[[#This Row],[DRAWING_PARTS]],"-",T_SDLog[[#This Row],[DISIPLINE]],"-",T_SDLog[[#This Row],[Sub-Dec]],"-",T_SDLog[[#This Row],[DS]],"-",T_SDLog[[#This Row],[DRAWING_SEQ]])</f>
        <v>1300403-ATS-B01-MZ-01-ICT-CNT-SD-00</v>
      </c>
      <c r="O56" s="120" t="s">
        <v>636</v>
      </c>
      <c r="P56" s="244"/>
      <c r="Q5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5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6" s="156" t="str">
        <f>IF(T_SDLog[[#This Row],[AREF_7]]&lt;&gt;"","07",IF(T_SDLog[[#This Row],[AREF_6]]&lt;&gt;"","06",IF(T_SDLog[[#This Row],[AREF_5]]&lt;&gt;"","05",IF(T_SDLog[[#This Row],[AREF_4]]&lt;&gt;"","04",IF(T_SDLog[[#This Row],[AREF_3]]&lt;&gt;"","03",IF(T_SDLog[[#This Row],[AREF_2]]&lt;&gt;"","02",IF(T_SDLog[[#This Row],[AREF_1]]&lt;&gt;"","01",IF(T_SDLog[[#This Row],[AREF_0]]&lt;&gt;"","00",""))))))))</f>
        <v>00</v>
      </c>
      <c r="T5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ATLS-004-SD-ICT-00006-R00</v>
      </c>
      <c r="V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 s="22" t="s">
        <v>633</v>
      </c>
      <c r="AB56" s="74">
        <v>45804</v>
      </c>
      <c r="AC56" s="233" t="s">
        <v>634</v>
      </c>
      <c r="AD56" s="74">
        <v>45803</v>
      </c>
      <c r="AE56" s="233" t="s">
        <v>634</v>
      </c>
      <c r="AF56" s="190" t="s">
        <v>134</v>
      </c>
      <c r="AG56" s="191" t="s">
        <v>635</v>
      </c>
      <c r="AH56" s="190" t="s">
        <v>134</v>
      </c>
      <c r="AI56" s="22"/>
      <c r="AJ56" s="74"/>
      <c r="AK56" s="22"/>
      <c r="AL56" s="22"/>
      <c r="AM56" s="22"/>
      <c r="AN56" s="190" t="s">
        <v>123</v>
      </c>
      <c r="AO56" s="74"/>
      <c r="AP56" s="22" t="s">
        <v>123</v>
      </c>
      <c r="AQ56" s="22"/>
      <c r="AR56" s="74"/>
      <c r="AS56" s="22"/>
      <c r="AT56" s="190" t="s">
        <v>123</v>
      </c>
      <c r="AU56" s="74"/>
      <c r="AV56" s="22" t="s">
        <v>123</v>
      </c>
      <c r="AW56" s="76"/>
      <c r="AX56" s="74"/>
      <c r="AY56" s="22"/>
      <c r="AZ56" s="190" t="s">
        <v>123</v>
      </c>
      <c r="BA56" s="74"/>
      <c r="BB56" s="22" t="s">
        <v>123</v>
      </c>
      <c r="BC56" s="76"/>
      <c r="BD56" s="74"/>
      <c r="BE56" s="22"/>
      <c r="BF56" s="190" t="s">
        <v>123</v>
      </c>
      <c r="BG56" s="74"/>
      <c r="BH56" s="22" t="s">
        <v>123</v>
      </c>
      <c r="BI56" s="76"/>
      <c r="BJ56" s="74"/>
      <c r="BK56" s="22"/>
      <c r="BL56" s="190" t="s">
        <v>123</v>
      </c>
      <c r="BM56" s="74"/>
      <c r="BN56" s="22" t="s">
        <v>123</v>
      </c>
      <c r="BO56" s="22"/>
      <c r="BP56" s="74"/>
      <c r="BQ56" s="22"/>
      <c r="BR56" s="190" t="s">
        <v>123</v>
      </c>
      <c r="BS56" s="22"/>
      <c r="BT56" s="22" t="s">
        <v>123</v>
      </c>
      <c r="BU56" s="22"/>
      <c r="BV56" s="74"/>
      <c r="BW56" s="22"/>
      <c r="BX56" s="190" t="s">
        <v>123</v>
      </c>
      <c r="BY56" s="22"/>
      <c r="BZ56" s="22" t="s">
        <v>123</v>
      </c>
      <c r="CA56" s="22"/>
      <c r="CB56" s="22"/>
    </row>
    <row r="57" spans="2:80" ht="13.8" hidden="1">
      <c r="B57" s="22">
        <f t="shared" si="0"/>
        <v>48</v>
      </c>
      <c r="C57" s="22" t="s">
        <v>112</v>
      </c>
      <c r="D57" s="73" t="s">
        <v>113</v>
      </c>
      <c r="E57" s="201">
        <v>1300403</v>
      </c>
      <c r="F57" s="22" t="s">
        <v>114</v>
      </c>
      <c r="G57" s="73" t="s">
        <v>130</v>
      </c>
      <c r="H57" s="73" t="s">
        <v>462</v>
      </c>
      <c r="I57" s="240" t="s">
        <v>126</v>
      </c>
      <c r="J57" s="79" t="s">
        <v>112</v>
      </c>
      <c r="K57" s="203" t="s">
        <v>118</v>
      </c>
      <c r="L57" s="22" t="s">
        <v>119</v>
      </c>
      <c r="M57" s="22" t="s">
        <v>117</v>
      </c>
      <c r="N57" s="119" t="str">
        <f>CONCATENATE(T_SDLog[[#This Row],[PROJECT_NO]],"-",T_SDLog[[#This Row],[Sub Con]],"-",T_SDLog[[#This Row],[BUILDING_NO]],"-",T_SDLog[[#This Row],[FLOOR_LEVEL]],"-",T_SDLog[[#This Row],[DRAWING_PARTS]],"-",T_SDLog[[#This Row],[DISIPLINE]],"-",T_SDLog[[#This Row],[Sub-Dec]],"-",T_SDLog[[#This Row],[DS]],"-",T_SDLog[[#This Row],[DRAWING_SEQ]])</f>
        <v>1300403-ATS-B01-MZ-02-ICT-CNT-SD-00</v>
      </c>
      <c r="O57" s="120" t="s">
        <v>637</v>
      </c>
      <c r="P57" s="244">
        <v>45799</v>
      </c>
      <c r="Q5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5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7" s="156" t="str">
        <f>IF(T_SDLog[[#This Row],[AREF_7]]&lt;&gt;"","07",IF(T_SDLog[[#This Row],[AREF_6]]&lt;&gt;"","06",IF(T_SDLog[[#This Row],[AREF_5]]&lt;&gt;"","05",IF(T_SDLog[[#This Row],[AREF_4]]&lt;&gt;"","04",IF(T_SDLog[[#This Row],[AREF_3]]&lt;&gt;"","03",IF(T_SDLog[[#This Row],[AREF_2]]&lt;&gt;"","02",IF(T_SDLog[[#This Row],[AREF_1]]&lt;&gt;"","01",IF(T_SDLog[[#This Row],[AREF_0]]&lt;&gt;"","00",""))))))))</f>
        <v>00</v>
      </c>
      <c r="T5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ATLS-004-SD-ICT-00006-R00</v>
      </c>
      <c r="V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 s="22" t="s">
        <v>633</v>
      </c>
      <c r="AB57" s="74">
        <v>45804</v>
      </c>
      <c r="AC57" s="233" t="s">
        <v>634</v>
      </c>
      <c r="AD57" s="74">
        <v>45803</v>
      </c>
      <c r="AE57" s="233" t="s">
        <v>634</v>
      </c>
      <c r="AF57" s="190" t="s">
        <v>134</v>
      </c>
      <c r="AG57" s="191" t="s">
        <v>635</v>
      </c>
      <c r="AH57" s="190" t="s">
        <v>134</v>
      </c>
      <c r="AI57" s="22"/>
      <c r="AJ57" s="74"/>
      <c r="AK57" s="22"/>
      <c r="AL57" s="22"/>
      <c r="AM57" s="22"/>
      <c r="AN57" s="190" t="s">
        <v>123</v>
      </c>
      <c r="AO57" s="74"/>
      <c r="AP57" s="22" t="s">
        <v>123</v>
      </c>
      <c r="AQ57" s="22"/>
      <c r="AR57" s="74"/>
      <c r="AS57" s="22"/>
      <c r="AT57" s="190" t="s">
        <v>123</v>
      </c>
      <c r="AU57" s="74"/>
      <c r="AV57" s="22" t="s">
        <v>123</v>
      </c>
      <c r="AW57" s="76"/>
      <c r="AX57" s="74"/>
      <c r="AY57" s="22"/>
      <c r="AZ57" s="190" t="s">
        <v>123</v>
      </c>
      <c r="BA57" s="74"/>
      <c r="BB57" s="22" t="s">
        <v>123</v>
      </c>
      <c r="BC57" s="76"/>
      <c r="BD57" s="74"/>
      <c r="BE57" s="22"/>
      <c r="BF57" s="190" t="s">
        <v>123</v>
      </c>
      <c r="BG57" s="74"/>
      <c r="BH57" s="22" t="s">
        <v>123</v>
      </c>
      <c r="BI57" s="76"/>
      <c r="BJ57" s="74"/>
      <c r="BK57" s="22"/>
      <c r="BL57" s="190" t="s">
        <v>123</v>
      </c>
      <c r="BM57" s="74"/>
      <c r="BN57" s="22" t="s">
        <v>123</v>
      </c>
      <c r="BO57" s="22"/>
      <c r="BP57" s="74"/>
      <c r="BQ57" s="22"/>
      <c r="BR57" s="190" t="s">
        <v>123</v>
      </c>
      <c r="BS57" s="22"/>
      <c r="BT57" s="22" t="s">
        <v>123</v>
      </c>
      <c r="BU57" s="22"/>
      <c r="BV57" s="74"/>
      <c r="BW57" s="22"/>
      <c r="BX57" s="190" t="s">
        <v>123</v>
      </c>
      <c r="BY57" s="22"/>
      <c r="BZ57" s="22" t="s">
        <v>123</v>
      </c>
      <c r="CA57" s="22"/>
      <c r="CB57" s="22"/>
    </row>
    <row r="58" spans="2:80" ht="13.8" hidden="1">
      <c r="B58" s="22">
        <f t="shared" si="0"/>
        <v>49</v>
      </c>
      <c r="C58" s="22" t="s">
        <v>112</v>
      </c>
      <c r="D58" s="73" t="s">
        <v>113</v>
      </c>
      <c r="E58" s="201">
        <v>1300403</v>
      </c>
      <c r="F58" s="22" t="s">
        <v>114</v>
      </c>
      <c r="G58" s="73" t="s">
        <v>130</v>
      </c>
      <c r="H58" s="73" t="s">
        <v>462</v>
      </c>
      <c r="I58" s="240" t="s">
        <v>128</v>
      </c>
      <c r="J58" s="79" t="s">
        <v>112</v>
      </c>
      <c r="K58" s="203" t="s">
        <v>118</v>
      </c>
      <c r="L58" s="22" t="s">
        <v>119</v>
      </c>
      <c r="M58" s="22" t="s">
        <v>117</v>
      </c>
      <c r="N58" s="119" t="str">
        <f>CONCATENATE(T_SDLog[[#This Row],[PROJECT_NO]],"-",T_SDLog[[#This Row],[Sub Con]],"-",T_SDLog[[#This Row],[BUILDING_NO]],"-",T_SDLog[[#This Row],[FLOOR_LEVEL]],"-",T_SDLog[[#This Row],[DRAWING_PARTS]],"-",T_SDLog[[#This Row],[DISIPLINE]],"-",T_SDLog[[#This Row],[Sub-Dec]],"-",T_SDLog[[#This Row],[DS]],"-",T_SDLog[[#This Row],[DRAWING_SEQ]])</f>
        <v>1300403-ATS-B01-MZ-03-ICT-CNT-SD-00</v>
      </c>
      <c r="O58" s="120" t="s">
        <v>638</v>
      </c>
      <c r="P58" s="244">
        <v>45799</v>
      </c>
      <c r="Q5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5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8" s="156" t="str">
        <f>IF(T_SDLog[[#This Row],[AREF_7]]&lt;&gt;"","07",IF(T_SDLog[[#This Row],[AREF_6]]&lt;&gt;"","06",IF(T_SDLog[[#This Row],[AREF_5]]&lt;&gt;"","05",IF(T_SDLog[[#This Row],[AREF_4]]&lt;&gt;"","04",IF(T_SDLog[[#This Row],[AREF_3]]&lt;&gt;"","03",IF(T_SDLog[[#This Row],[AREF_2]]&lt;&gt;"","02",IF(T_SDLog[[#This Row],[AREF_1]]&lt;&gt;"","01",IF(T_SDLog[[#This Row],[AREF_0]]&lt;&gt;"","00",""))))))))</f>
        <v>00</v>
      </c>
      <c r="T5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ATLS-004-SD-ICT-00006-R00</v>
      </c>
      <c r="V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 s="22" t="s">
        <v>633</v>
      </c>
      <c r="AB58" s="74">
        <v>45804</v>
      </c>
      <c r="AC58" s="233" t="s">
        <v>634</v>
      </c>
      <c r="AD58" s="74">
        <v>45803</v>
      </c>
      <c r="AE58" s="233" t="s">
        <v>634</v>
      </c>
      <c r="AF58" s="190" t="s">
        <v>134</v>
      </c>
      <c r="AG58" s="191" t="s">
        <v>635</v>
      </c>
      <c r="AH58" s="190" t="s">
        <v>134</v>
      </c>
      <c r="AI58" s="22"/>
      <c r="AJ58" s="74"/>
      <c r="AK58" s="22"/>
      <c r="AL58" s="22"/>
      <c r="AM58" s="22"/>
      <c r="AN58" s="190" t="s">
        <v>123</v>
      </c>
      <c r="AO58" s="74"/>
      <c r="AP58" s="22" t="s">
        <v>123</v>
      </c>
      <c r="AQ58" s="22"/>
      <c r="AR58" s="74"/>
      <c r="AS58" s="22"/>
      <c r="AT58" s="190" t="s">
        <v>123</v>
      </c>
      <c r="AU58" s="74"/>
      <c r="AV58" s="22" t="s">
        <v>123</v>
      </c>
      <c r="AW58" s="76"/>
      <c r="AX58" s="74"/>
      <c r="AY58" s="22"/>
      <c r="AZ58" s="190" t="s">
        <v>123</v>
      </c>
      <c r="BA58" s="74"/>
      <c r="BB58" s="22" t="s">
        <v>123</v>
      </c>
      <c r="BC58" s="76"/>
      <c r="BD58" s="74"/>
      <c r="BE58" s="22"/>
      <c r="BF58" s="190" t="s">
        <v>123</v>
      </c>
      <c r="BG58" s="74"/>
      <c r="BH58" s="22" t="s">
        <v>123</v>
      </c>
      <c r="BI58" s="76"/>
      <c r="BJ58" s="74"/>
      <c r="BK58" s="22"/>
      <c r="BL58" s="190" t="s">
        <v>123</v>
      </c>
      <c r="BM58" s="74"/>
      <c r="BN58" s="22" t="s">
        <v>123</v>
      </c>
      <c r="BO58" s="22"/>
      <c r="BP58" s="74"/>
      <c r="BQ58" s="22"/>
      <c r="BR58" s="190" t="s">
        <v>123</v>
      </c>
      <c r="BS58" s="22"/>
      <c r="BT58" s="22" t="s">
        <v>123</v>
      </c>
      <c r="BU58" s="22"/>
      <c r="BV58" s="74"/>
      <c r="BW58" s="22"/>
      <c r="BX58" s="190" t="s">
        <v>123</v>
      </c>
      <c r="BY58" s="22"/>
      <c r="BZ58" s="22" t="s">
        <v>123</v>
      </c>
      <c r="CA58" s="22"/>
      <c r="CB58" s="22"/>
    </row>
    <row r="59" spans="2:80" ht="13.8" hidden="1">
      <c r="B59" s="22">
        <f t="shared" si="0"/>
        <v>50</v>
      </c>
      <c r="C59" s="22" t="s">
        <v>112</v>
      </c>
      <c r="D59" s="226" t="s">
        <v>113</v>
      </c>
      <c r="E59" s="201">
        <v>1300403</v>
      </c>
      <c r="F59" s="22" t="s">
        <v>114</v>
      </c>
      <c r="G59" s="73" t="s">
        <v>130</v>
      </c>
      <c r="H59" s="73" t="s">
        <v>462</v>
      </c>
      <c r="I59" s="241" t="s">
        <v>138</v>
      </c>
      <c r="J59" s="79" t="s">
        <v>112</v>
      </c>
      <c r="K59" s="203" t="s">
        <v>118</v>
      </c>
      <c r="L59" s="22" t="s">
        <v>119</v>
      </c>
      <c r="M59" s="22" t="s">
        <v>117</v>
      </c>
      <c r="N59" s="119" t="str">
        <f>CONCATENATE(T_SDLog[[#This Row],[PROJECT_NO]],"-",T_SDLog[[#This Row],[Sub Con]],"-",T_SDLog[[#This Row],[BUILDING_NO]],"-",T_SDLog[[#This Row],[FLOOR_LEVEL]],"-",T_SDLog[[#This Row],[DRAWING_PARTS]],"-",T_SDLog[[#This Row],[DISIPLINE]],"-",T_SDLog[[#This Row],[Sub-Dec]],"-",T_SDLog[[#This Row],[DS]],"-",T_SDLog[[#This Row],[DRAWING_SEQ]])</f>
        <v>1300403-ATS-B01-MZ-04-ICT-CNT-SD-00</v>
      </c>
      <c r="O59" s="120" t="s">
        <v>639</v>
      </c>
      <c r="P59" s="244"/>
      <c r="Q5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 s="156" t="str">
        <f>IF(T_SDLog[[#This Row],[AREF_7]]&lt;&gt;"","07",IF(T_SDLog[[#This Row],[AREF_6]]&lt;&gt;"","06",IF(T_SDLog[[#This Row],[AREF_5]]&lt;&gt;"","05",IF(T_SDLog[[#This Row],[AREF_4]]&lt;&gt;"","04",IF(T_SDLog[[#This Row],[AREF_3]]&lt;&gt;"","03",IF(T_SDLog[[#This Row],[AREF_2]]&lt;&gt;"","02",IF(T_SDLog[[#This Row],[AREF_1]]&lt;&gt;"","01",IF(T_SDLog[[#This Row],[AREF_0]]&lt;&gt;"","00",""))))))))</f>
        <v>00</v>
      </c>
      <c r="T5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ATLS-004-SD-ICT-00011-R00</v>
      </c>
      <c r="V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 s="22" t="s">
        <v>640</v>
      </c>
      <c r="AB59" s="74">
        <v>45804</v>
      </c>
      <c r="AC59" s="233" t="s">
        <v>634</v>
      </c>
      <c r="AD59" s="74">
        <v>45803</v>
      </c>
      <c r="AE59" s="233" t="s">
        <v>634</v>
      </c>
      <c r="AF59" s="190" t="s">
        <v>134</v>
      </c>
      <c r="AG59" s="191" t="s">
        <v>635</v>
      </c>
      <c r="AH59" s="190" t="s">
        <v>134</v>
      </c>
      <c r="AI59" s="22"/>
      <c r="AJ59" s="74"/>
      <c r="AK59" s="22"/>
      <c r="AL59" s="22"/>
      <c r="AM59" s="22"/>
      <c r="AN59" s="190" t="s">
        <v>123</v>
      </c>
      <c r="AO59" s="74"/>
      <c r="AP59" s="22" t="s">
        <v>123</v>
      </c>
      <c r="AQ59" s="22"/>
      <c r="AR59" s="74"/>
      <c r="AS59" s="22"/>
      <c r="AT59" s="190" t="s">
        <v>123</v>
      </c>
      <c r="AU59" s="74"/>
      <c r="AV59" s="22" t="s">
        <v>123</v>
      </c>
      <c r="AW59" s="76"/>
      <c r="AX59" s="74"/>
      <c r="AY59" s="22"/>
      <c r="AZ59" s="190" t="s">
        <v>123</v>
      </c>
      <c r="BA59" s="74"/>
      <c r="BB59" s="22" t="s">
        <v>123</v>
      </c>
      <c r="BC59" s="76"/>
      <c r="BD59" s="74"/>
      <c r="BE59" s="22"/>
      <c r="BF59" s="190" t="s">
        <v>123</v>
      </c>
      <c r="BG59" s="74"/>
      <c r="BH59" s="22" t="s">
        <v>123</v>
      </c>
      <c r="BI59" s="76"/>
      <c r="BJ59" s="74"/>
      <c r="BK59" s="22"/>
      <c r="BL59" s="190" t="s">
        <v>123</v>
      </c>
      <c r="BM59" s="74"/>
      <c r="BN59" s="22" t="s">
        <v>123</v>
      </c>
      <c r="BO59" s="22"/>
      <c r="BP59" s="74"/>
      <c r="BQ59" s="22"/>
      <c r="BR59" s="190" t="s">
        <v>123</v>
      </c>
      <c r="BS59" s="22"/>
      <c r="BT59" s="22" t="s">
        <v>123</v>
      </c>
      <c r="BU59" s="22"/>
      <c r="BV59" s="74"/>
      <c r="BW59" s="22"/>
      <c r="BX59" s="190" t="s">
        <v>123</v>
      </c>
      <c r="BY59" s="22"/>
      <c r="BZ59" s="22" t="s">
        <v>123</v>
      </c>
      <c r="CA59" s="22"/>
      <c r="CB59" s="22"/>
    </row>
    <row r="60" spans="2:80" ht="13.8" hidden="1">
      <c r="B60" s="22">
        <f t="shared" si="0"/>
        <v>51</v>
      </c>
      <c r="C60" s="22" t="s">
        <v>112</v>
      </c>
      <c r="D60" s="226" t="s">
        <v>113</v>
      </c>
      <c r="E60" s="201">
        <v>1300403</v>
      </c>
      <c r="F60" s="22" t="s">
        <v>114</v>
      </c>
      <c r="G60" s="73" t="s">
        <v>130</v>
      </c>
      <c r="H60" s="73" t="s">
        <v>462</v>
      </c>
      <c r="I60" s="241" t="s">
        <v>219</v>
      </c>
      <c r="J60" s="79" t="s">
        <v>112</v>
      </c>
      <c r="K60" s="203" t="s">
        <v>118</v>
      </c>
      <c r="L60" s="22" t="s">
        <v>119</v>
      </c>
      <c r="M60" s="22" t="s">
        <v>117</v>
      </c>
      <c r="N60" s="119" t="str">
        <f>CONCATENATE(T_SDLog[[#This Row],[PROJECT_NO]],"-",T_SDLog[[#This Row],[Sub Con]],"-",T_SDLog[[#This Row],[BUILDING_NO]],"-",T_SDLog[[#This Row],[FLOOR_LEVEL]],"-",T_SDLog[[#This Row],[DRAWING_PARTS]],"-",T_SDLog[[#This Row],[DISIPLINE]],"-",T_SDLog[[#This Row],[Sub-Dec]],"-",T_SDLog[[#This Row],[DS]],"-",T_SDLog[[#This Row],[DRAWING_SEQ]])</f>
        <v>1300403-ATS-B01-MZ-05-ICT-CNT-SD-00</v>
      </c>
      <c r="O60" s="122" t="s">
        <v>641</v>
      </c>
      <c r="P60" s="244"/>
      <c r="Q6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0" s="156" t="str">
        <f>IF(T_SDLog[[#This Row],[AREF_7]]&lt;&gt;"","07",IF(T_SDLog[[#This Row],[AREF_6]]&lt;&gt;"","06",IF(T_SDLog[[#This Row],[AREF_5]]&lt;&gt;"","05",IF(T_SDLog[[#This Row],[AREF_4]]&lt;&gt;"","04",IF(T_SDLog[[#This Row],[AREF_3]]&lt;&gt;"","03",IF(T_SDLog[[#This Row],[AREF_2]]&lt;&gt;"","02",IF(T_SDLog[[#This Row],[AREF_1]]&lt;&gt;"","01",IF(T_SDLog[[#This Row],[AREF_0]]&lt;&gt;"","00",""))))))))</f>
        <v>00</v>
      </c>
      <c r="T6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ATLS-004-SD-ICT-00011-R00</v>
      </c>
      <c r="V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 s="22" t="s">
        <v>640</v>
      </c>
      <c r="AB60" s="74">
        <v>45804</v>
      </c>
      <c r="AC60" s="233" t="s">
        <v>634</v>
      </c>
      <c r="AD60" s="74">
        <v>45803</v>
      </c>
      <c r="AE60" s="233" t="s">
        <v>634</v>
      </c>
      <c r="AF60" s="190" t="s">
        <v>134</v>
      </c>
      <c r="AG60" s="191" t="s">
        <v>635</v>
      </c>
      <c r="AH60" s="190" t="s">
        <v>134</v>
      </c>
      <c r="AI60" s="22"/>
      <c r="AJ60" s="74"/>
      <c r="AK60" s="22"/>
      <c r="AL60" s="22"/>
      <c r="AM60" s="22"/>
      <c r="AN60" s="190" t="s">
        <v>123</v>
      </c>
      <c r="AO60" s="74"/>
      <c r="AP60" s="22" t="s">
        <v>123</v>
      </c>
      <c r="AQ60" s="22"/>
      <c r="AR60" s="74"/>
      <c r="AS60" s="22"/>
      <c r="AT60" s="190" t="s">
        <v>123</v>
      </c>
      <c r="AU60" s="74"/>
      <c r="AV60" s="22" t="s">
        <v>123</v>
      </c>
      <c r="AW60" s="76"/>
      <c r="AX60" s="74"/>
      <c r="AY60" s="22"/>
      <c r="AZ60" s="190" t="s">
        <v>123</v>
      </c>
      <c r="BA60" s="74"/>
      <c r="BB60" s="22" t="s">
        <v>123</v>
      </c>
      <c r="BC60" s="76"/>
      <c r="BD60" s="74"/>
      <c r="BE60" s="22"/>
      <c r="BF60" s="190" t="s">
        <v>123</v>
      </c>
      <c r="BG60" s="74"/>
      <c r="BH60" s="22" t="s">
        <v>123</v>
      </c>
      <c r="BI60" s="76"/>
      <c r="BJ60" s="74"/>
      <c r="BK60" s="22"/>
      <c r="BL60" s="190" t="s">
        <v>123</v>
      </c>
      <c r="BM60" s="74"/>
      <c r="BN60" s="22" t="s">
        <v>123</v>
      </c>
      <c r="BO60" s="22"/>
      <c r="BP60" s="74"/>
      <c r="BQ60" s="22"/>
      <c r="BR60" s="190" t="s">
        <v>123</v>
      </c>
      <c r="BS60" s="22"/>
      <c r="BT60" s="22" t="s">
        <v>123</v>
      </c>
      <c r="BU60" s="22"/>
      <c r="BV60" s="74"/>
      <c r="BW60" s="22"/>
      <c r="BX60" s="190" t="s">
        <v>123</v>
      </c>
      <c r="BY60" s="22"/>
      <c r="BZ60" s="22" t="s">
        <v>123</v>
      </c>
      <c r="CA60" s="22"/>
      <c r="CB60" s="22"/>
    </row>
    <row r="61" spans="2:80" ht="13.8" hidden="1">
      <c r="B61" s="22">
        <f t="shared" si="0"/>
        <v>52</v>
      </c>
      <c r="C61" s="22" t="s">
        <v>112</v>
      </c>
      <c r="D61" s="73" t="s">
        <v>113</v>
      </c>
      <c r="E61" s="201">
        <v>1300403</v>
      </c>
      <c r="F61" s="22" t="s">
        <v>114</v>
      </c>
      <c r="G61" s="73" t="s">
        <v>130</v>
      </c>
      <c r="H61" s="73" t="s">
        <v>462</v>
      </c>
      <c r="I61" s="240" t="s">
        <v>304</v>
      </c>
      <c r="J61" s="79" t="s">
        <v>112</v>
      </c>
      <c r="K61" s="203" t="s">
        <v>118</v>
      </c>
      <c r="L61" s="22" t="s">
        <v>119</v>
      </c>
      <c r="M61" s="22" t="s">
        <v>117</v>
      </c>
      <c r="N61" s="119" t="str">
        <f>CONCATENATE(T_SDLog[[#This Row],[PROJECT_NO]],"-",T_SDLog[[#This Row],[Sub Con]],"-",T_SDLog[[#This Row],[BUILDING_NO]],"-",T_SDLog[[#This Row],[FLOOR_LEVEL]],"-",T_SDLog[[#This Row],[DRAWING_PARTS]],"-",T_SDLog[[#This Row],[DISIPLINE]],"-",T_SDLog[[#This Row],[Sub-Dec]],"-",T_SDLog[[#This Row],[DS]],"-",T_SDLog[[#This Row],[DRAWING_SEQ]])</f>
        <v>1300403-ATS-B01-MZ-06-ICT-CNT-SD-00</v>
      </c>
      <c r="O61" s="122" t="s">
        <v>642</v>
      </c>
      <c r="P61" s="244">
        <v>45799</v>
      </c>
      <c r="Q6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 s="156" t="str">
        <f>IF(T_SDLog[[#This Row],[AREF_7]]&lt;&gt;"","07",IF(T_SDLog[[#This Row],[AREF_6]]&lt;&gt;"","06",IF(T_SDLog[[#This Row],[AREF_5]]&lt;&gt;"","05",IF(T_SDLog[[#This Row],[AREF_4]]&lt;&gt;"","04",IF(T_SDLog[[#This Row],[AREF_3]]&lt;&gt;"","03",IF(T_SDLog[[#This Row],[AREF_2]]&lt;&gt;"","02",IF(T_SDLog[[#This Row],[AREF_1]]&lt;&gt;"","01",IF(T_SDLog[[#This Row],[AREF_0]]&lt;&gt;"","00",""))))))))</f>
        <v>00</v>
      </c>
      <c r="T6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ATLS-004-SD-ICT-00011-R00</v>
      </c>
      <c r="V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 s="22" t="s">
        <v>640</v>
      </c>
      <c r="AB61" s="74">
        <v>45804</v>
      </c>
      <c r="AC61" s="233" t="s">
        <v>634</v>
      </c>
      <c r="AD61" s="74">
        <v>45803</v>
      </c>
      <c r="AE61" s="233" t="s">
        <v>634</v>
      </c>
      <c r="AF61" s="190" t="s">
        <v>134</v>
      </c>
      <c r="AG61" s="191" t="s">
        <v>635</v>
      </c>
      <c r="AH61" s="190" t="s">
        <v>134</v>
      </c>
      <c r="AI61" s="22"/>
      <c r="AJ61" s="74"/>
      <c r="AK61" s="22"/>
      <c r="AL61" s="22"/>
      <c r="AM61" s="22"/>
      <c r="AN61" s="190" t="s">
        <v>123</v>
      </c>
      <c r="AO61" s="74"/>
      <c r="AP61" s="22" t="s">
        <v>123</v>
      </c>
      <c r="AQ61" s="22"/>
      <c r="AR61" s="74"/>
      <c r="AS61" s="22"/>
      <c r="AT61" s="190" t="s">
        <v>123</v>
      </c>
      <c r="AU61" s="74"/>
      <c r="AV61" s="22" t="s">
        <v>123</v>
      </c>
      <c r="AW61" s="76"/>
      <c r="AX61" s="74"/>
      <c r="AY61" s="22"/>
      <c r="AZ61" s="190" t="s">
        <v>123</v>
      </c>
      <c r="BA61" s="74"/>
      <c r="BB61" s="22" t="s">
        <v>123</v>
      </c>
      <c r="BC61" s="76"/>
      <c r="BD61" s="74"/>
      <c r="BE61" s="22"/>
      <c r="BF61" s="190" t="s">
        <v>123</v>
      </c>
      <c r="BG61" s="74"/>
      <c r="BH61" s="22" t="s">
        <v>123</v>
      </c>
      <c r="BI61" s="76"/>
      <c r="BJ61" s="74"/>
      <c r="BK61" s="22"/>
      <c r="BL61" s="190" t="s">
        <v>123</v>
      </c>
      <c r="BM61" s="74"/>
      <c r="BN61" s="22" t="s">
        <v>123</v>
      </c>
      <c r="BO61" s="22"/>
      <c r="BP61" s="74"/>
      <c r="BQ61" s="22"/>
      <c r="BR61" s="190" t="s">
        <v>123</v>
      </c>
      <c r="BS61" s="22"/>
      <c r="BT61" s="22" t="s">
        <v>123</v>
      </c>
      <c r="BU61" s="22"/>
      <c r="BV61" s="74"/>
      <c r="BW61" s="22"/>
      <c r="BX61" s="190" t="s">
        <v>123</v>
      </c>
      <c r="BY61" s="22"/>
      <c r="BZ61" s="22" t="s">
        <v>123</v>
      </c>
      <c r="CA61" s="22"/>
      <c r="CB61" s="22"/>
    </row>
    <row r="62" spans="2:80" ht="13.8" hidden="1">
      <c r="B62" s="22">
        <f t="shared" si="0"/>
        <v>53</v>
      </c>
      <c r="C62" s="22" t="s">
        <v>112</v>
      </c>
      <c r="D62" s="73" t="s">
        <v>113</v>
      </c>
      <c r="E62" s="201">
        <v>1300403</v>
      </c>
      <c r="F62" s="22" t="s">
        <v>114</v>
      </c>
      <c r="G62" s="73" t="s">
        <v>130</v>
      </c>
      <c r="H62" s="73" t="s">
        <v>462</v>
      </c>
      <c r="I62" s="240" t="s">
        <v>349</v>
      </c>
      <c r="J62" s="79" t="s">
        <v>112</v>
      </c>
      <c r="K62" s="203" t="s">
        <v>118</v>
      </c>
      <c r="L62" s="22" t="s">
        <v>119</v>
      </c>
      <c r="M62" s="22" t="s">
        <v>117</v>
      </c>
      <c r="N62" s="119" t="str">
        <f>CONCATENATE(T_SDLog[[#This Row],[PROJECT_NO]],"-",T_SDLog[[#This Row],[Sub Con]],"-",T_SDLog[[#This Row],[BUILDING_NO]],"-",T_SDLog[[#This Row],[FLOOR_LEVEL]],"-",T_SDLog[[#This Row],[DRAWING_PARTS]],"-",T_SDLog[[#This Row],[DISIPLINE]],"-",T_SDLog[[#This Row],[Sub-Dec]],"-",T_SDLog[[#This Row],[DS]],"-",T_SDLog[[#This Row],[DRAWING_SEQ]])</f>
        <v>1300403-ATS-B01-MZ-07-ICT-CNT-SD-00</v>
      </c>
      <c r="O62" s="122" t="s">
        <v>643</v>
      </c>
      <c r="P62" s="244">
        <v>45799</v>
      </c>
      <c r="Q6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 s="156" t="str">
        <f>IF(T_SDLog[[#This Row],[AREF_7]]&lt;&gt;"","07",IF(T_SDLog[[#This Row],[AREF_6]]&lt;&gt;"","06",IF(T_SDLog[[#This Row],[AREF_5]]&lt;&gt;"","05",IF(T_SDLog[[#This Row],[AREF_4]]&lt;&gt;"","04",IF(T_SDLog[[#This Row],[AREF_3]]&lt;&gt;"","03",IF(T_SDLog[[#This Row],[AREF_2]]&lt;&gt;"","02",IF(T_SDLog[[#This Row],[AREF_1]]&lt;&gt;"","01",IF(T_SDLog[[#This Row],[AREF_0]]&lt;&gt;"","00",""))))))))</f>
        <v>00</v>
      </c>
      <c r="T6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ATLS-004-SD-ICT-00011-R00</v>
      </c>
      <c r="V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 s="22" t="s">
        <v>640</v>
      </c>
      <c r="AB62" s="74">
        <v>45804</v>
      </c>
      <c r="AC62" s="233" t="s">
        <v>634</v>
      </c>
      <c r="AD62" s="74">
        <v>45803</v>
      </c>
      <c r="AE62" s="233" t="s">
        <v>634</v>
      </c>
      <c r="AF62" s="190" t="s">
        <v>134</v>
      </c>
      <c r="AG62" s="191" t="s">
        <v>635</v>
      </c>
      <c r="AH62" s="190" t="s">
        <v>134</v>
      </c>
      <c r="AI62" s="22"/>
      <c r="AJ62" s="74"/>
      <c r="AK62" s="22"/>
      <c r="AL62" s="22"/>
      <c r="AM62" s="22"/>
      <c r="AN62" s="190" t="s">
        <v>123</v>
      </c>
      <c r="AO62" s="74"/>
      <c r="AP62" s="22" t="s">
        <v>123</v>
      </c>
      <c r="AQ62" s="22"/>
      <c r="AR62" s="74"/>
      <c r="AS62" s="22"/>
      <c r="AT62" s="190" t="s">
        <v>123</v>
      </c>
      <c r="AU62" s="74"/>
      <c r="AV62" s="22" t="s">
        <v>123</v>
      </c>
      <c r="AW62" s="76"/>
      <c r="AX62" s="74"/>
      <c r="AY62" s="22"/>
      <c r="AZ62" s="190" t="s">
        <v>123</v>
      </c>
      <c r="BA62" s="74"/>
      <c r="BB62" s="22" t="s">
        <v>123</v>
      </c>
      <c r="BC62" s="76"/>
      <c r="BD62" s="74"/>
      <c r="BE62" s="22"/>
      <c r="BF62" s="190" t="s">
        <v>123</v>
      </c>
      <c r="BG62" s="74"/>
      <c r="BH62" s="22" t="s">
        <v>123</v>
      </c>
      <c r="BI62" s="76"/>
      <c r="BJ62" s="74"/>
      <c r="BK62" s="22"/>
      <c r="BL62" s="190" t="s">
        <v>123</v>
      </c>
      <c r="BM62" s="74"/>
      <c r="BN62" s="22" t="s">
        <v>123</v>
      </c>
      <c r="BO62" s="22"/>
      <c r="BP62" s="74"/>
      <c r="BQ62" s="22"/>
      <c r="BR62" s="190" t="s">
        <v>123</v>
      </c>
      <c r="BS62" s="22"/>
      <c r="BT62" s="22" t="s">
        <v>123</v>
      </c>
      <c r="BU62" s="22"/>
      <c r="BV62" s="74"/>
      <c r="BW62" s="22"/>
      <c r="BX62" s="190" t="s">
        <v>123</v>
      </c>
      <c r="BY62" s="22"/>
      <c r="BZ62" s="22" t="s">
        <v>123</v>
      </c>
      <c r="CA62" s="22"/>
      <c r="CB62" s="22"/>
    </row>
    <row r="63" spans="2:80" ht="13.8" hidden="1">
      <c r="B63" s="22">
        <f t="shared" si="0"/>
        <v>54</v>
      </c>
      <c r="C63" s="22" t="s">
        <v>112</v>
      </c>
      <c r="D63" s="226" t="s">
        <v>113</v>
      </c>
      <c r="E63" s="201">
        <v>1300403</v>
      </c>
      <c r="F63" s="22" t="s">
        <v>114</v>
      </c>
      <c r="G63" s="73" t="s">
        <v>130</v>
      </c>
      <c r="H63" s="73" t="s">
        <v>462</v>
      </c>
      <c r="I63" s="241" t="s">
        <v>140</v>
      </c>
      <c r="J63" s="79" t="s">
        <v>112</v>
      </c>
      <c r="K63" s="203" t="s">
        <v>118</v>
      </c>
      <c r="L63" s="22" t="s">
        <v>119</v>
      </c>
      <c r="M63" s="22" t="s">
        <v>117</v>
      </c>
      <c r="N63" s="119" t="str">
        <f>CONCATENATE(T_SDLog[[#This Row],[PROJECT_NO]],"-",T_SDLog[[#This Row],[Sub Con]],"-",T_SDLog[[#This Row],[BUILDING_NO]],"-",T_SDLog[[#This Row],[FLOOR_LEVEL]],"-",T_SDLog[[#This Row],[DRAWING_PARTS]],"-",T_SDLog[[#This Row],[DISIPLINE]],"-",T_SDLog[[#This Row],[Sub-Dec]],"-",T_SDLog[[#This Row],[DS]],"-",T_SDLog[[#This Row],[DRAWING_SEQ]])</f>
        <v>1300403-ATS-B01-MZ-08-ICT-CNT-SD-00</v>
      </c>
      <c r="O63" s="120" t="s">
        <v>644</v>
      </c>
      <c r="P63" s="244"/>
      <c r="Q6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 s="156" t="str">
        <f>IF(T_SDLog[[#This Row],[AREF_7]]&lt;&gt;"","07",IF(T_SDLog[[#This Row],[AREF_6]]&lt;&gt;"","06",IF(T_SDLog[[#This Row],[AREF_5]]&lt;&gt;"","05",IF(T_SDLog[[#This Row],[AREF_4]]&lt;&gt;"","04",IF(T_SDLog[[#This Row],[AREF_3]]&lt;&gt;"","03",IF(T_SDLog[[#This Row],[AREF_2]]&lt;&gt;"","02",IF(T_SDLog[[#This Row],[AREF_1]]&lt;&gt;"","01",IF(T_SDLog[[#This Row],[AREF_0]]&lt;&gt;"","00",""))))))))</f>
        <v>00</v>
      </c>
      <c r="T6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ATLS-004-SD-ICT-00012-R00</v>
      </c>
      <c r="V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 s="22" t="s">
        <v>645</v>
      </c>
      <c r="AB63" s="74">
        <v>45804</v>
      </c>
      <c r="AC63" s="233" t="s">
        <v>634</v>
      </c>
      <c r="AD63" s="74">
        <v>45803</v>
      </c>
      <c r="AE63" s="233" t="s">
        <v>634</v>
      </c>
      <c r="AF63" s="190" t="s">
        <v>134</v>
      </c>
      <c r="AG63" s="191" t="s">
        <v>635</v>
      </c>
      <c r="AH63" s="190" t="s">
        <v>134</v>
      </c>
      <c r="AI63" s="22"/>
      <c r="AJ63" s="74"/>
      <c r="AK63" s="22"/>
      <c r="AL63" s="22"/>
      <c r="AM63" s="22"/>
      <c r="AN63" s="190" t="s">
        <v>123</v>
      </c>
      <c r="AO63" s="74"/>
      <c r="AP63" s="22" t="s">
        <v>123</v>
      </c>
      <c r="AQ63" s="22"/>
      <c r="AR63" s="74"/>
      <c r="AS63" s="22"/>
      <c r="AT63" s="190" t="s">
        <v>123</v>
      </c>
      <c r="AU63" s="74"/>
      <c r="AV63" s="22" t="s">
        <v>123</v>
      </c>
      <c r="AW63" s="76"/>
      <c r="AX63" s="74"/>
      <c r="AY63" s="22"/>
      <c r="AZ63" s="190" t="s">
        <v>123</v>
      </c>
      <c r="BA63" s="74"/>
      <c r="BB63" s="22" t="s">
        <v>123</v>
      </c>
      <c r="BC63" s="76"/>
      <c r="BD63" s="74"/>
      <c r="BE63" s="22"/>
      <c r="BF63" s="190" t="s">
        <v>123</v>
      </c>
      <c r="BG63" s="74"/>
      <c r="BH63" s="22" t="s">
        <v>123</v>
      </c>
      <c r="BI63" s="76"/>
      <c r="BJ63" s="74"/>
      <c r="BK63" s="22"/>
      <c r="BL63" s="190" t="s">
        <v>123</v>
      </c>
      <c r="BM63" s="74"/>
      <c r="BN63" s="22" t="s">
        <v>123</v>
      </c>
      <c r="BO63" s="22"/>
      <c r="BP63" s="74"/>
      <c r="BQ63" s="22"/>
      <c r="BR63" s="190" t="s">
        <v>123</v>
      </c>
      <c r="BS63" s="22"/>
      <c r="BT63" s="22" t="s">
        <v>123</v>
      </c>
      <c r="BU63" s="22"/>
      <c r="BV63" s="74"/>
      <c r="BW63" s="22"/>
      <c r="BX63" s="190" t="s">
        <v>123</v>
      </c>
      <c r="BY63" s="22"/>
      <c r="BZ63" s="22" t="s">
        <v>123</v>
      </c>
      <c r="CA63" s="22"/>
      <c r="CB63" s="22"/>
    </row>
    <row r="64" spans="2:80" ht="13.8" hidden="1">
      <c r="B64" s="22">
        <f t="shared" si="0"/>
        <v>55</v>
      </c>
      <c r="C64" s="22" t="s">
        <v>112</v>
      </c>
      <c r="D64" s="73" t="s">
        <v>113</v>
      </c>
      <c r="E64" s="201">
        <v>1300403</v>
      </c>
      <c r="F64" s="22" t="s">
        <v>114</v>
      </c>
      <c r="G64" s="73" t="s">
        <v>130</v>
      </c>
      <c r="H64" s="73" t="s">
        <v>462</v>
      </c>
      <c r="I64" s="240" t="s">
        <v>351</v>
      </c>
      <c r="J64" s="79" t="s">
        <v>112</v>
      </c>
      <c r="K64" s="203" t="s">
        <v>118</v>
      </c>
      <c r="L64" s="22" t="s">
        <v>119</v>
      </c>
      <c r="M64" s="22" t="s">
        <v>117</v>
      </c>
      <c r="N64" s="119" t="str">
        <f>CONCATENATE(T_SDLog[[#This Row],[PROJECT_NO]],"-",T_SDLog[[#This Row],[Sub Con]],"-",T_SDLog[[#This Row],[BUILDING_NO]],"-",T_SDLog[[#This Row],[FLOOR_LEVEL]],"-",T_SDLog[[#This Row],[DRAWING_PARTS]],"-",T_SDLog[[#This Row],[DISIPLINE]],"-",T_SDLog[[#This Row],[Sub-Dec]],"-",T_SDLog[[#This Row],[DS]],"-",T_SDLog[[#This Row],[DRAWING_SEQ]])</f>
        <v>1300403-ATS-B01-MZ-09-ICT-CNT-SD-00</v>
      </c>
      <c r="O64" s="120" t="s">
        <v>646</v>
      </c>
      <c r="P64" s="244">
        <v>45799</v>
      </c>
      <c r="Q6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4" s="156" t="str">
        <f>IF(T_SDLog[[#This Row],[AREF_7]]&lt;&gt;"","07",IF(T_SDLog[[#This Row],[AREF_6]]&lt;&gt;"","06",IF(T_SDLog[[#This Row],[AREF_5]]&lt;&gt;"","05",IF(T_SDLog[[#This Row],[AREF_4]]&lt;&gt;"","04",IF(T_SDLog[[#This Row],[AREF_3]]&lt;&gt;"","03",IF(T_SDLog[[#This Row],[AREF_2]]&lt;&gt;"","02",IF(T_SDLog[[#This Row],[AREF_1]]&lt;&gt;"","01",IF(T_SDLog[[#This Row],[AREF_0]]&lt;&gt;"","00",""))))))))</f>
        <v>00</v>
      </c>
      <c r="T6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ATLS-004-SD-ICT-00012-R00</v>
      </c>
      <c r="V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 s="22" t="s">
        <v>645</v>
      </c>
      <c r="AB64" s="74">
        <v>45804</v>
      </c>
      <c r="AC64" s="233" t="s">
        <v>634</v>
      </c>
      <c r="AD64" s="74">
        <v>45803</v>
      </c>
      <c r="AE64" s="233" t="s">
        <v>634</v>
      </c>
      <c r="AF64" s="190" t="s">
        <v>134</v>
      </c>
      <c r="AG64" s="191" t="s">
        <v>635</v>
      </c>
      <c r="AH64" s="190" t="s">
        <v>134</v>
      </c>
      <c r="AI64" s="22"/>
      <c r="AJ64" s="74"/>
      <c r="AK64" s="22"/>
      <c r="AL64" s="22"/>
      <c r="AM64" s="22"/>
      <c r="AN64" s="190" t="s">
        <v>123</v>
      </c>
      <c r="AO64" s="74"/>
      <c r="AP64" s="22" t="s">
        <v>123</v>
      </c>
      <c r="AQ64" s="22"/>
      <c r="AR64" s="74"/>
      <c r="AS64" s="22"/>
      <c r="AT64" s="190" t="s">
        <v>123</v>
      </c>
      <c r="AU64" s="74"/>
      <c r="AV64" s="22" t="s">
        <v>123</v>
      </c>
      <c r="AW64" s="76"/>
      <c r="AX64" s="74"/>
      <c r="AY64" s="22"/>
      <c r="AZ64" s="190" t="s">
        <v>123</v>
      </c>
      <c r="BA64" s="74"/>
      <c r="BB64" s="22" t="s">
        <v>123</v>
      </c>
      <c r="BC64" s="76"/>
      <c r="BD64" s="74"/>
      <c r="BE64" s="22"/>
      <c r="BF64" s="190" t="s">
        <v>123</v>
      </c>
      <c r="BG64" s="74"/>
      <c r="BH64" s="22" t="s">
        <v>123</v>
      </c>
      <c r="BI64" s="76"/>
      <c r="BJ64" s="74"/>
      <c r="BK64" s="22"/>
      <c r="BL64" s="190" t="s">
        <v>123</v>
      </c>
      <c r="BM64" s="74"/>
      <c r="BN64" s="22" t="s">
        <v>123</v>
      </c>
      <c r="BO64" s="22"/>
      <c r="BP64" s="74"/>
      <c r="BQ64" s="22"/>
      <c r="BR64" s="190" t="s">
        <v>123</v>
      </c>
      <c r="BS64" s="22"/>
      <c r="BT64" s="22" t="s">
        <v>123</v>
      </c>
      <c r="BU64" s="22"/>
      <c r="BV64" s="74"/>
      <c r="BW64" s="22"/>
      <c r="BX64" s="190" t="s">
        <v>123</v>
      </c>
      <c r="BY64" s="22"/>
      <c r="BZ64" s="22" t="s">
        <v>123</v>
      </c>
      <c r="CA64" s="22"/>
      <c r="CB64" s="22"/>
    </row>
    <row r="65" spans="2:80" ht="13.8" hidden="1">
      <c r="B65" s="22">
        <f t="shared" si="0"/>
        <v>56</v>
      </c>
      <c r="C65" s="22" t="s">
        <v>112</v>
      </c>
      <c r="D65" s="73" t="s">
        <v>113</v>
      </c>
      <c r="E65" s="201">
        <v>1300403</v>
      </c>
      <c r="F65" s="22" t="s">
        <v>114</v>
      </c>
      <c r="G65" s="73" t="s">
        <v>130</v>
      </c>
      <c r="H65" s="73" t="s">
        <v>462</v>
      </c>
      <c r="I65" s="240" t="s">
        <v>438</v>
      </c>
      <c r="J65" s="79" t="s">
        <v>112</v>
      </c>
      <c r="K65" s="203" t="s">
        <v>118</v>
      </c>
      <c r="L65" s="22" t="s">
        <v>119</v>
      </c>
      <c r="M65" s="22" t="s">
        <v>117</v>
      </c>
      <c r="N65" s="119" t="str">
        <f>CONCATENATE(T_SDLog[[#This Row],[PROJECT_NO]],"-",T_SDLog[[#This Row],[Sub Con]],"-",T_SDLog[[#This Row],[BUILDING_NO]],"-",T_SDLog[[#This Row],[FLOOR_LEVEL]],"-",T_SDLog[[#This Row],[DRAWING_PARTS]],"-",T_SDLog[[#This Row],[DISIPLINE]],"-",T_SDLog[[#This Row],[Sub-Dec]],"-",T_SDLog[[#This Row],[DS]],"-",T_SDLog[[#This Row],[DRAWING_SEQ]])</f>
        <v>1300403-ATS-B01-MZ-10-ICT-CNT-SD-00</v>
      </c>
      <c r="O65" s="120" t="s">
        <v>647</v>
      </c>
      <c r="P65" s="244">
        <v>45799</v>
      </c>
      <c r="Q6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5" s="156" t="str">
        <f>IF(T_SDLog[[#This Row],[AREF_7]]&lt;&gt;"","07",IF(T_SDLog[[#This Row],[AREF_6]]&lt;&gt;"","06",IF(T_SDLog[[#This Row],[AREF_5]]&lt;&gt;"","05",IF(T_SDLog[[#This Row],[AREF_4]]&lt;&gt;"","04",IF(T_SDLog[[#This Row],[AREF_3]]&lt;&gt;"","03",IF(T_SDLog[[#This Row],[AREF_2]]&lt;&gt;"","02",IF(T_SDLog[[#This Row],[AREF_1]]&lt;&gt;"","01",IF(T_SDLog[[#This Row],[AREF_0]]&lt;&gt;"","00",""))))))))</f>
        <v>00</v>
      </c>
      <c r="T6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ATLS-004-SD-ICT-00012-R00</v>
      </c>
      <c r="V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 s="22" t="s">
        <v>645</v>
      </c>
      <c r="AB65" s="74">
        <v>45804</v>
      </c>
      <c r="AC65" s="233" t="s">
        <v>634</v>
      </c>
      <c r="AD65" s="74">
        <v>45803</v>
      </c>
      <c r="AE65" s="233" t="s">
        <v>634</v>
      </c>
      <c r="AF65" s="190" t="s">
        <v>134</v>
      </c>
      <c r="AG65" s="191" t="s">
        <v>635</v>
      </c>
      <c r="AH65" s="190" t="s">
        <v>134</v>
      </c>
      <c r="AI65" s="22"/>
      <c r="AJ65" s="74"/>
      <c r="AK65" s="22"/>
      <c r="AL65" s="22"/>
      <c r="AM65" s="22"/>
      <c r="AN65" s="190" t="s">
        <v>123</v>
      </c>
      <c r="AO65" s="74"/>
      <c r="AP65" s="22" t="s">
        <v>123</v>
      </c>
      <c r="AQ65" s="22"/>
      <c r="AR65" s="74"/>
      <c r="AS65" s="22"/>
      <c r="AT65" s="190" t="s">
        <v>123</v>
      </c>
      <c r="AU65" s="74"/>
      <c r="AV65" s="22" t="s">
        <v>123</v>
      </c>
      <c r="AW65" s="76"/>
      <c r="AX65" s="74"/>
      <c r="AY65" s="22"/>
      <c r="AZ65" s="190" t="s">
        <v>123</v>
      </c>
      <c r="BA65" s="74"/>
      <c r="BB65" s="22" t="s">
        <v>123</v>
      </c>
      <c r="BC65" s="76"/>
      <c r="BD65" s="74"/>
      <c r="BE65" s="22"/>
      <c r="BF65" s="190" t="s">
        <v>123</v>
      </c>
      <c r="BG65" s="74"/>
      <c r="BH65" s="22" t="s">
        <v>123</v>
      </c>
      <c r="BI65" s="76"/>
      <c r="BJ65" s="74"/>
      <c r="BK65" s="22"/>
      <c r="BL65" s="190" t="s">
        <v>123</v>
      </c>
      <c r="BM65" s="74"/>
      <c r="BN65" s="22" t="s">
        <v>123</v>
      </c>
      <c r="BO65" s="22"/>
      <c r="BP65" s="74"/>
      <c r="BQ65" s="22"/>
      <c r="BR65" s="190" t="s">
        <v>123</v>
      </c>
      <c r="BS65" s="22"/>
      <c r="BT65" s="22" t="s">
        <v>123</v>
      </c>
      <c r="BU65" s="22"/>
      <c r="BV65" s="74"/>
      <c r="BW65" s="22"/>
      <c r="BX65" s="190" t="s">
        <v>123</v>
      </c>
      <c r="BY65" s="22"/>
      <c r="BZ65" s="22" t="s">
        <v>123</v>
      </c>
      <c r="CA65" s="22"/>
      <c r="CB65" s="22"/>
    </row>
    <row r="66" spans="2:80" ht="13.8" hidden="1">
      <c r="B66" s="22">
        <f t="shared" si="0"/>
        <v>57</v>
      </c>
      <c r="C66" s="22" t="s">
        <v>112</v>
      </c>
      <c r="D66" s="73" t="s">
        <v>113</v>
      </c>
      <c r="E66" s="201">
        <v>1300403</v>
      </c>
      <c r="F66" s="22" t="s">
        <v>114</v>
      </c>
      <c r="G66" s="73" t="s">
        <v>130</v>
      </c>
      <c r="H66" s="73" t="s">
        <v>462</v>
      </c>
      <c r="I66" s="240" t="s">
        <v>440</v>
      </c>
      <c r="J66" s="79" t="s">
        <v>112</v>
      </c>
      <c r="K66" s="203" t="s">
        <v>118</v>
      </c>
      <c r="L66" s="22" t="s">
        <v>119</v>
      </c>
      <c r="M66" s="22" t="s">
        <v>117</v>
      </c>
      <c r="N66" s="119" t="str">
        <f>CONCATENATE(T_SDLog[[#This Row],[PROJECT_NO]],"-",T_SDLog[[#This Row],[Sub Con]],"-",T_SDLog[[#This Row],[BUILDING_NO]],"-",T_SDLog[[#This Row],[FLOOR_LEVEL]],"-",T_SDLog[[#This Row],[DRAWING_PARTS]],"-",T_SDLog[[#This Row],[DISIPLINE]],"-",T_SDLog[[#This Row],[Sub-Dec]],"-",T_SDLog[[#This Row],[DS]],"-",T_SDLog[[#This Row],[DRAWING_SEQ]])</f>
        <v>1300403-ATS-B01-MZ-11-ICT-CNT-SD-00</v>
      </c>
      <c r="O66" s="120" t="s">
        <v>648</v>
      </c>
      <c r="P66" s="244">
        <v>45799</v>
      </c>
      <c r="Q6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6" s="156" t="str">
        <f>IF(T_SDLog[[#This Row],[AREF_7]]&lt;&gt;"","07",IF(T_SDLog[[#This Row],[AREF_6]]&lt;&gt;"","06",IF(T_SDLog[[#This Row],[AREF_5]]&lt;&gt;"","05",IF(T_SDLog[[#This Row],[AREF_4]]&lt;&gt;"","04",IF(T_SDLog[[#This Row],[AREF_3]]&lt;&gt;"","03",IF(T_SDLog[[#This Row],[AREF_2]]&lt;&gt;"","02",IF(T_SDLog[[#This Row],[AREF_1]]&lt;&gt;"","01",IF(T_SDLog[[#This Row],[AREF_0]]&lt;&gt;"","00",""))))))))</f>
        <v>00</v>
      </c>
      <c r="T6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ATLS-004-SD-ICT-00012-R00</v>
      </c>
      <c r="V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 s="22" t="s">
        <v>645</v>
      </c>
      <c r="AB66" s="74">
        <v>45804</v>
      </c>
      <c r="AC66" s="233" t="s">
        <v>634</v>
      </c>
      <c r="AD66" s="74">
        <v>45803</v>
      </c>
      <c r="AE66" s="233" t="s">
        <v>634</v>
      </c>
      <c r="AF66" s="190" t="s">
        <v>134</v>
      </c>
      <c r="AG66" s="191" t="s">
        <v>635</v>
      </c>
      <c r="AH66" s="190" t="s">
        <v>134</v>
      </c>
      <c r="AI66" s="22"/>
      <c r="AJ66" s="74"/>
      <c r="AK66" s="22"/>
      <c r="AL66" s="22"/>
      <c r="AM66" s="22"/>
      <c r="AN66" s="190" t="s">
        <v>123</v>
      </c>
      <c r="AO66" s="74"/>
      <c r="AP66" s="22" t="s">
        <v>123</v>
      </c>
      <c r="AQ66" s="22"/>
      <c r="AR66" s="74"/>
      <c r="AS66" s="22"/>
      <c r="AT66" s="190" t="s">
        <v>123</v>
      </c>
      <c r="AU66" s="74"/>
      <c r="AV66" s="22" t="s">
        <v>123</v>
      </c>
      <c r="AW66" s="76"/>
      <c r="AX66" s="74"/>
      <c r="AY66" s="22"/>
      <c r="AZ66" s="190" t="s">
        <v>123</v>
      </c>
      <c r="BA66" s="74"/>
      <c r="BB66" s="22" t="s">
        <v>123</v>
      </c>
      <c r="BC66" s="76"/>
      <c r="BD66" s="74"/>
      <c r="BE66" s="22"/>
      <c r="BF66" s="190" t="s">
        <v>123</v>
      </c>
      <c r="BG66" s="74"/>
      <c r="BH66" s="22" t="s">
        <v>123</v>
      </c>
      <c r="BI66" s="76"/>
      <c r="BJ66" s="74"/>
      <c r="BK66" s="22"/>
      <c r="BL66" s="190" t="s">
        <v>123</v>
      </c>
      <c r="BM66" s="74"/>
      <c r="BN66" s="22" t="s">
        <v>123</v>
      </c>
      <c r="BO66" s="22"/>
      <c r="BP66" s="74"/>
      <c r="BQ66" s="22"/>
      <c r="BR66" s="190" t="s">
        <v>123</v>
      </c>
      <c r="BS66" s="22"/>
      <c r="BT66" s="22" t="s">
        <v>123</v>
      </c>
      <c r="BU66" s="22"/>
      <c r="BV66" s="74"/>
      <c r="BW66" s="22"/>
      <c r="BX66" s="190" t="s">
        <v>123</v>
      </c>
      <c r="BY66" s="22"/>
      <c r="BZ66" s="22" t="s">
        <v>123</v>
      </c>
      <c r="CA66" s="22"/>
      <c r="CB66" s="22"/>
    </row>
    <row r="67" spans="2:80" ht="13.8" hidden="1">
      <c r="B67" s="22">
        <f t="shared" si="0"/>
        <v>58</v>
      </c>
      <c r="C67" s="22" t="s">
        <v>112</v>
      </c>
      <c r="D67" s="73" t="s">
        <v>113</v>
      </c>
      <c r="E67" s="201">
        <v>1300403</v>
      </c>
      <c r="F67" s="22" t="s">
        <v>114</v>
      </c>
      <c r="G67" s="73" t="s">
        <v>130</v>
      </c>
      <c r="H67" s="73" t="s">
        <v>462</v>
      </c>
      <c r="I67" s="240" t="s">
        <v>142</v>
      </c>
      <c r="J67" s="79" t="s">
        <v>112</v>
      </c>
      <c r="K67" s="203" t="s">
        <v>118</v>
      </c>
      <c r="L67" s="22" t="s">
        <v>119</v>
      </c>
      <c r="M67" s="22" t="s">
        <v>117</v>
      </c>
      <c r="N67" s="119" t="str">
        <f>CONCATENATE(T_SDLog[[#This Row],[PROJECT_NO]],"-",T_SDLog[[#This Row],[Sub Con]],"-",T_SDLog[[#This Row],[BUILDING_NO]],"-",T_SDLog[[#This Row],[FLOOR_LEVEL]],"-",T_SDLog[[#This Row],[DRAWING_PARTS]],"-",T_SDLog[[#This Row],[DISIPLINE]],"-",T_SDLog[[#This Row],[Sub-Dec]],"-",T_SDLog[[#This Row],[DS]],"-",T_SDLog[[#This Row],[DRAWING_SEQ]])</f>
        <v>1300403-ATS-B01-MZ-12-ICT-CNT-SD-00</v>
      </c>
      <c r="O67" s="120" t="s">
        <v>649</v>
      </c>
      <c r="P67" s="244">
        <v>45799</v>
      </c>
      <c r="Q6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7" s="156" t="str">
        <f>IF(T_SDLog[[#This Row],[AREF_7]]&lt;&gt;"","07",IF(T_SDLog[[#This Row],[AREF_6]]&lt;&gt;"","06",IF(T_SDLog[[#This Row],[AREF_5]]&lt;&gt;"","05",IF(T_SDLog[[#This Row],[AREF_4]]&lt;&gt;"","04",IF(T_SDLog[[#This Row],[AREF_3]]&lt;&gt;"","03",IF(T_SDLog[[#This Row],[AREF_2]]&lt;&gt;"","02",IF(T_SDLog[[#This Row],[AREF_1]]&lt;&gt;"","01",IF(T_SDLog[[#This Row],[AREF_0]]&lt;&gt;"","00",""))))))))</f>
        <v>00</v>
      </c>
      <c r="T6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ATLS-004-SD-ICT-00013-R00</v>
      </c>
      <c r="V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 s="22" t="s">
        <v>650</v>
      </c>
      <c r="AB67" s="74">
        <v>45804</v>
      </c>
      <c r="AC67" s="233" t="s">
        <v>634</v>
      </c>
      <c r="AD67" s="74">
        <v>45803</v>
      </c>
      <c r="AE67" s="233" t="s">
        <v>634</v>
      </c>
      <c r="AF67" s="190" t="s">
        <v>134</v>
      </c>
      <c r="AG67" s="191" t="s">
        <v>635</v>
      </c>
      <c r="AH67" s="190" t="s">
        <v>134</v>
      </c>
      <c r="AI67" s="22"/>
      <c r="AJ67" s="74"/>
      <c r="AK67" s="22"/>
      <c r="AL67" s="22"/>
      <c r="AM67" s="22"/>
      <c r="AN67" s="190" t="s">
        <v>123</v>
      </c>
      <c r="AO67" s="74"/>
      <c r="AP67" s="22" t="s">
        <v>123</v>
      </c>
      <c r="AQ67" s="22"/>
      <c r="AR67" s="74"/>
      <c r="AS67" s="22"/>
      <c r="AT67" s="190" t="s">
        <v>123</v>
      </c>
      <c r="AU67" s="74"/>
      <c r="AV67" s="22" t="s">
        <v>123</v>
      </c>
      <c r="AW67" s="76"/>
      <c r="AX67" s="74"/>
      <c r="AY67" s="22"/>
      <c r="AZ67" s="190" t="s">
        <v>123</v>
      </c>
      <c r="BA67" s="74"/>
      <c r="BB67" s="22" t="s">
        <v>123</v>
      </c>
      <c r="BC67" s="76"/>
      <c r="BD67" s="74"/>
      <c r="BE67" s="22"/>
      <c r="BF67" s="190" t="s">
        <v>123</v>
      </c>
      <c r="BG67" s="74"/>
      <c r="BH67" s="22" t="s">
        <v>123</v>
      </c>
      <c r="BI67" s="76"/>
      <c r="BJ67" s="74"/>
      <c r="BK67" s="22"/>
      <c r="BL67" s="190" t="s">
        <v>123</v>
      </c>
      <c r="BM67" s="74"/>
      <c r="BN67" s="22" t="s">
        <v>123</v>
      </c>
      <c r="BO67" s="22"/>
      <c r="BP67" s="74"/>
      <c r="BQ67" s="22"/>
      <c r="BR67" s="190" t="s">
        <v>123</v>
      </c>
      <c r="BS67" s="22"/>
      <c r="BT67" s="22" t="s">
        <v>123</v>
      </c>
      <c r="BU67" s="22"/>
      <c r="BV67" s="74"/>
      <c r="BW67" s="22"/>
      <c r="BX67" s="190" t="s">
        <v>123</v>
      </c>
      <c r="BY67" s="22"/>
      <c r="BZ67" s="22" t="s">
        <v>123</v>
      </c>
      <c r="CA67" s="22"/>
      <c r="CB67" s="22"/>
    </row>
    <row r="68" spans="2:80" ht="13.8" hidden="1">
      <c r="B68" s="22">
        <f t="shared" si="0"/>
        <v>59</v>
      </c>
      <c r="C68" s="22" t="s">
        <v>112</v>
      </c>
      <c r="D68" s="73" t="s">
        <v>113</v>
      </c>
      <c r="E68" s="201">
        <v>1300403</v>
      </c>
      <c r="F68" s="22" t="s">
        <v>114</v>
      </c>
      <c r="G68" s="73" t="s">
        <v>130</v>
      </c>
      <c r="H68" s="73" t="s">
        <v>462</v>
      </c>
      <c r="I68" s="240" t="s">
        <v>456</v>
      </c>
      <c r="J68" s="79" t="s">
        <v>112</v>
      </c>
      <c r="K68" s="203" t="s">
        <v>118</v>
      </c>
      <c r="L68" s="22" t="s">
        <v>119</v>
      </c>
      <c r="M68" s="22" t="s">
        <v>117</v>
      </c>
      <c r="N68" s="119" t="str">
        <f>CONCATENATE(T_SDLog[[#This Row],[PROJECT_NO]],"-",T_SDLog[[#This Row],[Sub Con]],"-",T_SDLog[[#This Row],[BUILDING_NO]],"-",T_SDLog[[#This Row],[FLOOR_LEVEL]],"-",T_SDLog[[#This Row],[DRAWING_PARTS]],"-",T_SDLog[[#This Row],[DISIPLINE]],"-",T_SDLog[[#This Row],[Sub-Dec]],"-",T_SDLog[[#This Row],[DS]],"-",T_SDLog[[#This Row],[DRAWING_SEQ]])</f>
        <v>1300403-ATS-B01-MZ-13-ICT-CNT-SD-00</v>
      </c>
      <c r="O68" s="120" t="s">
        <v>651</v>
      </c>
      <c r="P68" s="244">
        <v>45799</v>
      </c>
      <c r="Q6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 s="156" t="str">
        <f>IF(T_SDLog[[#This Row],[AREF_7]]&lt;&gt;"","07",IF(T_SDLog[[#This Row],[AREF_6]]&lt;&gt;"","06",IF(T_SDLog[[#This Row],[AREF_5]]&lt;&gt;"","05",IF(T_SDLog[[#This Row],[AREF_4]]&lt;&gt;"","04",IF(T_SDLog[[#This Row],[AREF_3]]&lt;&gt;"","03",IF(T_SDLog[[#This Row],[AREF_2]]&lt;&gt;"","02",IF(T_SDLog[[#This Row],[AREF_1]]&lt;&gt;"","01",IF(T_SDLog[[#This Row],[AREF_0]]&lt;&gt;"","00",""))))))))</f>
        <v>00</v>
      </c>
      <c r="T6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ATLS-004-SD-ICT-00013-R00</v>
      </c>
      <c r="V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 s="22" t="s">
        <v>650</v>
      </c>
      <c r="AB68" s="74">
        <v>45804</v>
      </c>
      <c r="AC68" s="233" t="s">
        <v>634</v>
      </c>
      <c r="AD68" s="74">
        <v>45803</v>
      </c>
      <c r="AE68" s="233" t="s">
        <v>634</v>
      </c>
      <c r="AF68" s="190" t="s">
        <v>134</v>
      </c>
      <c r="AG68" s="191" t="s">
        <v>635</v>
      </c>
      <c r="AH68" s="190" t="s">
        <v>134</v>
      </c>
      <c r="AI68" s="22"/>
      <c r="AJ68" s="74"/>
      <c r="AK68" s="22"/>
      <c r="AL68" s="22"/>
      <c r="AM68" s="22"/>
      <c r="AN68" s="190" t="s">
        <v>123</v>
      </c>
      <c r="AO68" s="74"/>
      <c r="AP68" s="22" t="s">
        <v>123</v>
      </c>
      <c r="AQ68" s="22"/>
      <c r="AR68" s="74"/>
      <c r="AS68" s="22"/>
      <c r="AT68" s="190" t="s">
        <v>123</v>
      </c>
      <c r="AU68" s="74"/>
      <c r="AV68" s="22" t="s">
        <v>123</v>
      </c>
      <c r="AW68" s="76"/>
      <c r="AX68" s="74"/>
      <c r="AY68" s="22"/>
      <c r="AZ68" s="190" t="s">
        <v>123</v>
      </c>
      <c r="BA68" s="74"/>
      <c r="BB68" s="22" t="s">
        <v>123</v>
      </c>
      <c r="BC68" s="76"/>
      <c r="BD68" s="74"/>
      <c r="BE68" s="22"/>
      <c r="BF68" s="190" t="s">
        <v>123</v>
      </c>
      <c r="BG68" s="74"/>
      <c r="BH68" s="22" t="s">
        <v>123</v>
      </c>
      <c r="BI68" s="76"/>
      <c r="BJ68" s="74"/>
      <c r="BK68" s="22"/>
      <c r="BL68" s="190" t="s">
        <v>123</v>
      </c>
      <c r="BM68" s="74"/>
      <c r="BN68" s="22" t="s">
        <v>123</v>
      </c>
      <c r="BO68" s="22"/>
      <c r="BP68" s="74"/>
      <c r="BQ68" s="22"/>
      <c r="BR68" s="190" t="s">
        <v>123</v>
      </c>
      <c r="BS68" s="22"/>
      <c r="BT68" s="22" t="s">
        <v>123</v>
      </c>
      <c r="BU68" s="22"/>
      <c r="BV68" s="74"/>
      <c r="BW68" s="22"/>
      <c r="BX68" s="190" t="s">
        <v>123</v>
      </c>
      <c r="BY68" s="22"/>
      <c r="BZ68" s="22" t="s">
        <v>123</v>
      </c>
      <c r="CA68" s="22"/>
      <c r="CB68" s="22"/>
    </row>
    <row r="69" spans="2:80" ht="13.8" hidden="1">
      <c r="B69" s="22">
        <f t="shared" si="0"/>
        <v>60</v>
      </c>
      <c r="C69" s="22" t="s">
        <v>112</v>
      </c>
      <c r="D69" s="73" t="s">
        <v>113</v>
      </c>
      <c r="E69" s="201">
        <v>1300403</v>
      </c>
      <c r="F69" s="22" t="s">
        <v>114</v>
      </c>
      <c r="G69" s="73" t="s">
        <v>130</v>
      </c>
      <c r="H69" s="73" t="s">
        <v>462</v>
      </c>
      <c r="I69" s="240" t="s">
        <v>458</v>
      </c>
      <c r="J69" s="79" t="s">
        <v>112</v>
      </c>
      <c r="K69" s="203" t="s">
        <v>118</v>
      </c>
      <c r="L69" s="22" t="s">
        <v>119</v>
      </c>
      <c r="M69" s="22" t="s">
        <v>117</v>
      </c>
      <c r="N69" s="119" t="str">
        <f>CONCATENATE(T_SDLog[[#This Row],[PROJECT_NO]],"-",T_SDLog[[#This Row],[Sub Con]],"-",T_SDLog[[#This Row],[BUILDING_NO]],"-",T_SDLog[[#This Row],[FLOOR_LEVEL]],"-",T_SDLog[[#This Row],[DRAWING_PARTS]],"-",T_SDLog[[#This Row],[DISIPLINE]],"-",T_SDLog[[#This Row],[Sub-Dec]],"-",T_SDLog[[#This Row],[DS]],"-",T_SDLog[[#This Row],[DRAWING_SEQ]])</f>
        <v>1300403-ATS-B01-MZ-14-ICT-CNT-SD-00</v>
      </c>
      <c r="O69" s="120" t="s">
        <v>652</v>
      </c>
      <c r="P69" s="244">
        <v>45799</v>
      </c>
      <c r="Q6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 s="156" t="str">
        <f>IF(T_SDLog[[#This Row],[AREF_7]]&lt;&gt;"","07",IF(T_SDLog[[#This Row],[AREF_6]]&lt;&gt;"","06",IF(T_SDLog[[#This Row],[AREF_5]]&lt;&gt;"","05",IF(T_SDLog[[#This Row],[AREF_4]]&lt;&gt;"","04",IF(T_SDLog[[#This Row],[AREF_3]]&lt;&gt;"","03",IF(T_SDLog[[#This Row],[AREF_2]]&lt;&gt;"","02",IF(T_SDLog[[#This Row],[AREF_1]]&lt;&gt;"","01",IF(T_SDLog[[#This Row],[AREF_0]]&lt;&gt;"","00",""))))))))</f>
        <v>00</v>
      </c>
      <c r="T6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ATLS-004-SD-ICT-00013-R00</v>
      </c>
      <c r="V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 s="22" t="s">
        <v>650</v>
      </c>
      <c r="AB69" s="74">
        <v>45804</v>
      </c>
      <c r="AC69" s="233" t="s">
        <v>634</v>
      </c>
      <c r="AD69" s="74">
        <v>45803</v>
      </c>
      <c r="AE69" s="233" t="s">
        <v>634</v>
      </c>
      <c r="AF69" s="190" t="s">
        <v>134</v>
      </c>
      <c r="AG69" s="191" t="s">
        <v>635</v>
      </c>
      <c r="AH69" s="190" t="s">
        <v>134</v>
      </c>
      <c r="AI69" s="22"/>
      <c r="AJ69" s="74"/>
      <c r="AK69" s="22"/>
      <c r="AL69" s="22"/>
      <c r="AM69" s="22"/>
      <c r="AN69" s="190" t="s">
        <v>123</v>
      </c>
      <c r="AO69" s="74"/>
      <c r="AP69" s="22" t="s">
        <v>123</v>
      </c>
      <c r="AQ69" s="22"/>
      <c r="AR69" s="74"/>
      <c r="AS69" s="22"/>
      <c r="AT69" s="190" t="s">
        <v>123</v>
      </c>
      <c r="AU69" s="74"/>
      <c r="AV69" s="22" t="s">
        <v>123</v>
      </c>
      <c r="AW69" s="76"/>
      <c r="AX69" s="74"/>
      <c r="AY69" s="22"/>
      <c r="AZ69" s="190" t="s">
        <v>123</v>
      </c>
      <c r="BA69" s="74"/>
      <c r="BB69" s="22" t="s">
        <v>123</v>
      </c>
      <c r="BC69" s="76"/>
      <c r="BD69" s="74"/>
      <c r="BE69" s="22"/>
      <c r="BF69" s="190" t="s">
        <v>123</v>
      </c>
      <c r="BG69" s="74"/>
      <c r="BH69" s="22" t="s">
        <v>123</v>
      </c>
      <c r="BI69" s="76"/>
      <c r="BJ69" s="74"/>
      <c r="BK69" s="22"/>
      <c r="BL69" s="190" t="s">
        <v>123</v>
      </c>
      <c r="BM69" s="74"/>
      <c r="BN69" s="22" t="s">
        <v>123</v>
      </c>
      <c r="BO69" s="22"/>
      <c r="BP69" s="74"/>
      <c r="BQ69" s="22"/>
      <c r="BR69" s="190" t="s">
        <v>123</v>
      </c>
      <c r="BS69" s="22"/>
      <c r="BT69" s="22" t="s">
        <v>123</v>
      </c>
      <c r="BU69" s="22"/>
      <c r="BV69" s="74"/>
      <c r="BW69" s="22"/>
      <c r="BX69" s="190" t="s">
        <v>123</v>
      </c>
      <c r="BY69" s="22"/>
      <c r="BZ69" s="22" t="s">
        <v>123</v>
      </c>
      <c r="CA69" s="22"/>
      <c r="CB69" s="22"/>
    </row>
    <row r="70" spans="2:80" ht="13.8" hidden="1">
      <c r="B70" s="22">
        <f t="shared" si="0"/>
        <v>61</v>
      </c>
      <c r="C70" s="22" t="s">
        <v>112</v>
      </c>
      <c r="D70" s="73" t="s">
        <v>113</v>
      </c>
      <c r="E70" s="201">
        <v>1300403</v>
      </c>
      <c r="F70" s="22" t="s">
        <v>114</v>
      </c>
      <c r="G70" s="73" t="s">
        <v>130</v>
      </c>
      <c r="H70" s="73" t="s">
        <v>462</v>
      </c>
      <c r="I70" s="240" t="s">
        <v>460</v>
      </c>
      <c r="J70" s="79" t="s">
        <v>112</v>
      </c>
      <c r="K70" s="203" t="s">
        <v>118</v>
      </c>
      <c r="L70" s="22" t="s">
        <v>119</v>
      </c>
      <c r="M70" s="22" t="s">
        <v>117</v>
      </c>
      <c r="N70" s="119" t="str">
        <f>CONCATENATE(T_SDLog[[#This Row],[PROJECT_NO]],"-",T_SDLog[[#This Row],[Sub Con]],"-",T_SDLog[[#This Row],[BUILDING_NO]],"-",T_SDLog[[#This Row],[FLOOR_LEVEL]],"-",T_SDLog[[#This Row],[DRAWING_PARTS]],"-",T_SDLog[[#This Row],[DISIPLINE]],"-",T_SDLog[[#This Row],[Sub-Dec]],"-",T_SDLog[[#This Row],[DS]],"-",T_SDLog[[#This Row],[DRAWING_SEQ]])</f>
        <v>1300403-ATS-B01-MZ-15-ICT-CNT-SD-00</v>
      </c>
      <c r="O70" s="120" t="s">
        <v>653</v>
      </c>
      <c r="P70" s="244">
        <v>45799</v>
      </c>
      <c r="Q7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0" s="156" t="str">
        <f>IF(T_SDLog[[#This Row],[AREF_7]]&lt;&gt;"","07",IF(T_SDLog[[#This Row],[AREF_6]]&lt;&gt;"","06",IF(T_SDLog[[#This Row],[AREF_5]]&lt;&gt;"","05",IF(T_SDLog[[#This Row],[AREF_4]]&lt;&gt;"","04",IF(T_SDLog[[#This Row],[AREF_3]]&lt;&gt;"","03",IF(T_SDLog[[#This Row],[AREF_2]]&lt;&gt;"","02",IF(T_SDLog[[#This Row],[AREF_1]]&lt;&gt;"","01",IF(T_SDLog[[#This Row],[AREF_0]]&lt;&gt;"","00",""))))))))</f>
        <v>00</v>
      </c>
      <c r="T7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45804</v>
      </c>
      <c r="U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ATLS-004-SD-ICT-00013-R00</v>
      </c>
      <c r="V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May 2025</v>
      </c>
      <c r="X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ATV-1300000403-SDS-ICT-00009-R00</v>
      </c>
      <c r="Y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 s="22" t="s">
        <v>650</v>
      </c>
      <c r="AB70" s="74">
        <v>45804</v>
      </c>
      <c r="AC70" s="233" t="s">
        <v>634</v>
      </c>
      <c r="AD70" s="74">
        <v>45803</v>
      </c>
      <c r="AE70" s="233" t="s">
        <v>634</v>
      </c>
      <c r="AF70" s="190" t="s">
        <v>134</v>
      </c>
      <c r="AG70" s="191" t="s">
        <v>635</v>
      </c>
      <c r="AH70" s="190" t="s">
        <v>134</v>
      </c>
      <c r="AI70" s="22"/>
      <c r="AJ70" s="74"/>
      <c r="AK70" s="22"/>
      <c r="AL70" s="22"/>
      <c r="AM70" s="22"/>
      <c r="AN70" s="190" t="s">
        <v>123</v>
      </c>
      <c r="AO70" s="74"/>
      <c r="AP70" s="22" t="s">
        <v>123</v>
      </c>
      <c r="AQ70" s="22"/>
      <c r="AR70" s="74"/>
      <c r="AS70" s="22"/>
      <c r="AT70" s="190" t="s">
        <v>123</v>
      </c>
      <c r="AU70" s="74"/>
      <c r="AV70" s="22" t="s">
        <v>123</v>
      </c>
      <c r="AW70" s="76"/>
      <c r="AX70" s="74"/>
      <c r="AY70" s="22"/>
      <c r="AZ70" s="190" t="s">
        <v>123</v>
      </c>
      <c r="BA70" s="74"/>
      <c r="BB70" s="22" t="s">
        <v>123</v>
      </c>
      <c r="BC70" s="76"/>
      <c r="BD70" s="74"/>
      <c r="BE70" s="22"/>
      <c r="BF70" s="190" t="s">
        <v>123</v>
      </c>
      <c r="BG70" s="74"/>
      <c r="BH70" s="22" t="s">
        <v>123</v>
      </c>
      <c r="BI70" s="76"/>
      <c r="BJ70" s="74"/>
      <c r="BK70" s="22"/>
      <c r="BL70" s="190" t="s">
        <v>123</v>
      </c>
      <c r="BM70" s="74"/>
      <c r="BN70" s="22" t="s">
        <v>123</v>
      </c>
      <c r="BO70" s="22"/>
      <c r="BP70" s="74"/>
      <c r="BQ70" s="22"/>
      <c r="BR70" s="190" t="s">
        <v>123</v>
      </c>
      <c r="BS70" s="22"/>
      <c r="BT70" s="22" t="s">
        <v>123</v>
      </c>
      <c r="BU70" s="22"/>
      <c r="BV70" s="74"/>
      <c r="BW70" s="22"/>
      <c r="BX70" s="190" t="s">
        <v>123</v>
      </c>
      <c r="BY70" s="22"/>
      <c r="BZ70" s="22" t="s">
        <v>123</v>
      </c>
      <c r="CA70" s="22"/>
      <c r="CB70" s="22"/>
    </row>
    <row r="71" spans="2:80" ht="13.8" hidden="1">
      <c r="B71" s="22">
        <f t="shared" si="0"/>
        <v>62</v>
      </c>
      <c r="C71" s="73" t="s">
        <v>112</v>
      </c>
      <c r="D71" s="73" t="s">
        <v>113</v>
      </c>
      <c r="E71" s="116">
        <v>1300403</v>
      </c>
      <c r="F71" s="73" t="s">
        <v>114</v>
      </c>
      <c r="G71" s="73" t="s">
        <v>115</v>
      </c>
      <c r="H71" s="73" t="s">
        <v>116</v>
      </c>
      <c r="I71" s="240" t="s">
        <v>117</v>
      </c>
      <c r="J71" s="79" t="s">
        <v>112</v>
      </c>
      <c r="K71" s="73" t="s">
        <v>118</v>
      </c>
      <c r="L71" s="111" t="s">
        <v>119</v>
      </c>
      <c r="M71" s="73" t="s">
        <v>117</v>
      </c>
      <c r="N71" s="116" t="str">
        <f>CONCATENATE(T_SDLog[[#This Row],[PROJECT_NO]],"-",T_SDLog[[#This Row],[Sub Con]],"-",T_SDLog[[#This Row],[BUILDING_NO]],"-",T_SDLog[[#This Row],[FLOOR_LEVEL]],"-",T_SDLog[[#This Row],[DRAWING_PARTS]],"-",T_SDLog[[#This Row],[DISIPLINE]],"-",T_SDLog[[#This Row],[Sub-Dec]],"-",T_SDLog[[#This Row],[DS]],"-",T_SDLog[[#This Row],[DRAWING_SEQ]])</f>
        <v>1300403-ATS-B02-GF-00-ICT-CNT-SD-00</v>
      </c>
      <c r="O71" s="121" t="s">
        <v>120</v>
      </c>
      <c r="P71" s="244">
        <v>45802</v>
      </c>
      <c r="Q7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1" s="156" t="str">
        <f>IF(T_SDLog[[#This Row],[AREF_7]]&lt;&gt;"","07",IF(T_SDLog[[#This Row],[AREF_6]]&lt;&gt;"","06",IF(T_SDLog[[#This Row],[AREF_5]]&lt;&gt;"","05",IF(T_SDLog[[#This Row],[AREF_4]]&lt;&gt;"","04",IF(T_SDLog[[#This Row],[AREF_3]]&lt;&gt;"","03",IF(T_SDLog[[#This Row],[AREF_2]]&lt;&gt;"","02",IF(T_SDLog[[#This Row],[AREF_1]]&lt;&gt;"","01",IF(T_SDLog[[#This Row],[AREF_0]]&lt;&gt;"","00",""))))))))</f>
        <v>00</v>
      </c>
      <c r="T7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ATLS-004-SD-ICT-00009-R00</v>
      </c>
      <c r="V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ATV-1300000403-SDS-ICT-00041-R00</v>
      </c>
      <c r="Y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 s="22" t="s">
        <v>121</v>
      </c>
      <c r="AB71" s="74">
        <v>45826</v>
      </c>
      <c r="AC71" s="74" t="s">
        <v>1624</v>
      </c>
      <c r="AD71" s="74">
        <v>45826</v>
      </c>
      <c r="AE71" s="74" t="s">
        <v>1624</v>
      </c>
      <c r="AF71" s="190" t="s">
        <v>134</v>
      </c>
      <c r="AG71" s="191" t="s">
        <v>1632</v>
      </c>
      <c r="AH71" s="191" t="s">
        <v>134</v>
      </c>
      <c r="AI71" s="22"/>
      <c r="AJ71" s="74"/>
      <c r="AK71" s="22"/>
      <c r="AL71" s="22"/>
      <c r="AM71" s="22"/>
      <c r="AN71" s="190" t="s">
        <v>123</v>
      </c>
      <c r="AO71" s="74"/>
      <c r="AP71" s="22" t="s">
        <v>123</v>
      </c>
      <c r="AQ71" s="22"/>
      <c r="AR71" s="74"/>
      <c r="AS71" s="22"/>
      <c r="AT71" s="190" t="s">
        <v>123</v>
      </c>
      <c r="AU71" s="74"/>
      <c r="AV71" s="22" t="s">
        <v>123</v>
      </c>
      <c r="AW71" s="76"/>
      <c r="AX71" s="74"/>
      <c r="AY71" s="22"/>
      <c r="AZ71" s="190" t="s">
        <v>123</v>
      </c>
      <c r="BA71" s="74"/>
      <c r="BB71" s="22" t="s">
        <v>123</v>
      </c>
      <c r="BC71" s="76"/>
      <c r="BD71" s="74"/>
      <c r="BE71" s="22"/>
      <c r="BF71" s="190" t="s">
        <v>123</v>
      </c>
      <c r="BG71" s="74"/>
      <c r="BH71" s="22" t="s">
        <v>123</v>
      </c>
      <c r="BI71" s="76"/>
      <c r="BJ71" s="74"/>
      <c r="BK71" s="22"/>
      <c r="BL71" s="190" t="s">
        <v>123</v>
      </c>
      <c r="BM71" s="74"/>
      <c r="BN71" s="22" t="s">
        <v>123</v>
      </c>
      <c r="BO71" s="22"/>
      <c r="BP71" s="74"/>
      <c r="BQ71" s="22"/>
      <c r="BR71" s="190" t="s">
        <v>123</v>
      </c>
      <c r="BS71" s="22"/>
      <c r="BT71" s="22" t="s">
        <v>123</v>
      </c>
      <c r="BU71" s="22"/>
      <c r="BV71" s="74"/>
      <c r="BW71" s="22"/>
      <c r="BX71" s="190" t="s">
        <v>123</v>
      </c>
      <c r="BY71" s="22"/>
      <c r="BZ71" s="22" t="s">
        <v>123</v>
      </c>
      <c r="CA71" s="22"/>
      <c r="CB71" s="22"/>
    </row>
    <row r="72" spans="2:80" ht="13.8" hidden="1">
      <c r="B72" s="22">
        <f t="shared" si="0"/>
        <v>63</v>
      </c>
      <c r="C72" s="73" t="s">
        <v>112</v>
      </c>
      <c r="D72" s="73" t="s">
        <v>113</v>
      </c>
      <c r="E72" s="116">
        <v>1300403</v>
      </c>
      <c r="F72" s="73" t="s">
        <v>114</v>
      </c>
      <c r="G72" s="73" t="s">
        <v>115</v>
      </c>
      <c r="H72" s="73" t="s">
        <v>116</v>
      </c>
      <c r="I72" s="240" t="s">
        <v>124</v>
      </c>
      <c r="J72" s="79" t="s">
        <v>112</v>
      </c>
      <c r="K72" s="73" t="s">
        <v>118</v>
      </c>
      <c r="L72" s="111" t="s">
        <v>119</v>
      </c>
      <c r="M72" s="73" t="s">
        <v>117</v>
      </c>
      <c r="N72" s="116" t="str">
        <f>CONCATENATE(T_SDLog[[#This Row],[PROJECT_NO]],"-",T_SDLog[[#This Row],[Sub Con]],"-",T_SDLog[[#This Row],[BUILDING_NO]],"-",T_SDLog[[#This Row],[FLOOR_LEVEL]],"-",T_SDLog[[#This Row],[DRAWING_PARTS]],"-",T_SDLog[[#This Row],[DISIPLINE]],"-",T_SDLog[[#This Row],[Sub-Dec]],"-",T_SDLog[[#This Row],[DS]],"-",T_SDLog[[#This Row],[DRAWING_SEQ]])</f>
        <v>1300403-ATS-B02-GF-01-ICT-CNT-SD-00</v>
      </c>
      <c r="O72" s="121" t="s">
        <v>125</v>
      </c>
      <c r="P72" s="244">
        <v>45802</v>
      </c>
      <c r="Q7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 s="156" t="str">
        <f>IF(T_SDLog[[#This Row],[AREF_7]]&lt;&gt;"","07",IF(T_SDLog[[#This Row],[AREF_6]]&lt;&gt;"","06",IF(T_SDLog[[#This Row],[AREF_5]]&lt;&gt;"","05",IF(T_SDLog[[#This Row],[AREF_4]]&lt;&gt;"","04",IF(T_SDLog[[#This Row],[AREF_3]]&lt;&gt;"","03",IF(T_SDLog[[#This Row],[AREF_2]]&lt;&gt;"","02",IF(T_SDLog[[#This Row],[AREF_1]]&lt;&gt;"","01",IF(T_SDLog[[#This Row],[AREF_0]]&lt;&gt;"","00",""))))))))</f>
        <v>00</v>
      </c>
      <c r="T7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ATLS-004-SD-ICT-00009-R00</v>
      </c>
      <c r="V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ATV-1300000403-SDS-ICT-00041-R00</v>
      </c>
      <c r="Y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 s="22" t="s">
        <v>121</v>
      </c>
      <c r="AB72" s="74">
        <v>45826</v>
      </c>
      <c r="AC72" s="74" t="s">
        <v>1624</v>
      </c>
      <c r="AD72" s="74">
        <v>45826</v>
      </c>
      <c r="AE72" s="74" t="s">
        <v>1624</v>
      </c>
      <c r="AF72" s="190" t="s">
        <v>134</v>
      </c>
      <c r="AG72" s="191" t="s">
        <v>1632</v>
      </c>
      <c r="AH72" s="191" t="s">
        <v>134</v>
      </c>
      <c r="AI72" s="22"/>
      <c r="AJ72" s="74"/>
      <c r="AK72" s="22"/>
      <c r="AL72" s="22"/>
      <c r="AM72" s="22"/>
      <c r="AN72" s="190" t="s">
        <v>123</v>
      </c>
      <c r="AO72" s="74"/>
      <c r="AP72" s="22" t="s">
        <v>123</v>
      </c>
      <c r="AQ72" s="22"/>
      <c r="AR72" s="74"/>
      <c r="AS72" s="22"/>
      <c r="AT72" s="190" t="s">
        <v>123</v>
      </c>
      <c r="AU72" s="74"/>
      <c r="AV72" s="22" t="s">
        <v>123</v>
      </c>
      <c r="AW72" s="76"/>
      <c r="AX72" s="74"/>
      <c r="AY72" s="22"/>
      <c r="AZ72" s="190" t="s">
        <v>123</v>
      </c>
      <c r="BA72" s="74"/>
      <c r="BB72" s="22" t="s">
        <v>123</v>
      </c>
      <c r="BC72" s="76"/>
      <c r="BD72" s="74"/>
      <c r="BE72" s="22"/>
      <c r="BF72" s="190" t="s">
        <v>123</v>
      </c>
      <c r="BG72" s="74"/>
      <c r="BH72" s="22" t="s">
        <v>123</v>
      </c>
      <c r="BI72" s="76"/>
      <c r="BJ72" s="74"/>
      <c r="BK72" s="22"/>
      <c r="BL72" s="190" t="s">
        <v>123</v>
      </c>
      <c r="BM72" s="74"/>
      <c r="BN72" s="22" t="s">
        <v>123</v>
      </c>
      <c r="BO72" s="22"/>
      <c r="BP72" s="74"/>
      <c r="BQ72" s="22"/>
      <c r="BR72" s="190" t="s">
        <v>123</v>
      </c>
      <c r="BS72" s="22"/>
      <c r="BT72" s="22" t="s">
        <v>123</v>
      </c>
      <c r="BU72" s="22"/>
      <c r="BV72" s="74"/>
      <c r="BW72" s="22"/>
      <c r="BX72" s="190" t="s">
        <v>123</v>
      </c>
      <c r="BY72" s="22"/>
      <c r="BZ72" s="22" t="s">
        <v>123</v>
      </c>
      <c r="CA72" s="22"/>
      <c r="CB72" s="22"/>
    </row>
    <row r="73" spans="2:80" ht="13.8" hidden="1">
      <c r="B73" s="22">
        <f t="shared" si="0"/>
        <v>64</v>
      </c>
      <c r="C73" s="73" t="s">
        <v>112</v>
      </c>
      <c r="D73" s="73" t="s">
        <v>113</v>
      </c>
      <c r="E73" s="116">
        <v>1300403</v>
      </c>
      <c r="F73" s="73" t="s">
        <v>114</v>
      </c>
      <c r="G73" s="73" t="s">
        <v>115</v>
      </c>
      <c r="H73" s="73" t="s">
        <v>116</v>
      </c>
      <c r="I73" s="240" t="s">
        <v>126</v>
      </c>
      <c r="J73" s="79" t="s">
        <v>112</v>
      </c>
      <c r="K73" s="73" t="s">
        <v>118</v>
      </c>
      <c r="L73" s="111" t="s">
        <v>119</v>
      </c>
      <c r="M73" s="73" t="s">
        <v>117</v>
      </c>
      <c r="N73" s="116" t="str">
        <f>CONCATENATE(T_SDLog[[#This Row],[PROJECT_NO]],"-",T_SDLog[[#This Row],[Sub Con]],"-",T_SDLog[[#This Row],[BUILDING_NO]],"-",T_SDLog[[#This Row],[FLOOR_LEVEL]],"-",T_SDLog[[#This Row],[DRAWING_PARTS]],"-",T_SDLog[[#This Row],[DISIPLINE]],"-",T_SDLog[[#This Row],[Sub-Dec]],"-",T_SDLog[[#This Row],[DS]],"-",T_SDLog[[#This Row],[DRAWING_SEQ]])</f>
        <v>1300403-ATS-B02-GF-02-ICT-CNT-SD-00</v>
      </c>
      <c r="O73" s="121" t="s">
        <v>127</v>
      </c>
      <c r="P73" s="244">
        <v>45802</v>
      </c>
      <c r="Q7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7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 s="156" t="str">
        <f>IF(T_SDLog[[#This Row],[AREF_7]]&lt;&gt;"","07",IF(T_SDLog[[#This Row],[AREF_6]]&lt;&gt;"","06",IF(T_SDLog[[#This Row],[AREF_5]]&lt;&gt;"","05",IF(T_SDLog[[#This Row],[AREF_4]]&lt;&gt;"","04",IF(T_SDLog[[#This Row],[AREF_3]]&lt;&gt;"","03",IF(T_SDLog[[#This Row],[AREF_2]]&lt;&gt;"","02",IF(T_SDLog[[#This Row],[AREF_1]]&lt;&gt;"","01",IF(T_SDLog[[#This Row],[AREF_0]]&lt;&gt;"","00",""))))))))</f>
        <v>00</v>
      </c>
      <c r="T7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ATLS-004-SD-ICT-00009-R00</v>
      </c>
      <c r="V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ATV-1300000403-SDS-ICT-00041-R00</v>
      </c>
      <c r="Y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 s="22" t="s">
        <v>121</v>
      </c>
      <c r="AB73" s="74">
        <v>45826</v>
      </c>
      <c r="AC73" s="74" t="s">
        <v>1624</v>
      </c>
      <c r="AD73" s="74">
        <v>45826</v>
      </c>
      <c r="AE73" s="74" t="s">
        <v>1624</v>
      </c>
      <c r="AF73" s="190" t="s">
        <v>134</v>
      </c>
      <c r="AG73" s="191" t="s">
        <v>1632</v>
      </c>
      <c r="AH73" s="191" t="s">
        <v>134</v>
      </c>
      <c r="AI73" s="22"/>
      <c r="AJ73" s="74"/>
      <c r="AK73" s="22"/>
      <c r="AL73" s="22"/>
      <c r="AM73" s="22"/>
      <c r="AN73" s="190" t="s">
        <v>123</v>
      </c>
      <c r="AO73" s="74"/>
      <c r="AP73" s="22" t="s">
        <v>123</v>
      </c>
      <c r="AQ73" s="22"/>
      <c r="AR73" s="74"/>
      <c r="AS73" s="22"/>
      <c r="AT73" s="190" t="s">
        <v>123</v>
      </c>
      <c r="AU73" s="74"/>
      <c r="AV73" s="22" t="s">
        <v>123</v>
      </c>
      <c r="AW73" s="76"/>
      <c r="AX73" s="74"/>
      <c r="AY73" s="22"/>
      <c r="AZ73" s="190" t="s">
        <v>123</v>
      </c>
      <c r="BA73" s="74"/>
      <c r="BB73" s="22" t="s">
        <v>123</v>
      </c>
      <c r="BC73" s="76"/>
      <c r="BD73" s="74"/>
      <c r="BE73" s="22"/>
      <c r="BF73" s="190" t="s">
        <v>123</v>
      </c>
      <c r="BG73" s="74"/>
      <c r="BH73" s="22" t="s">
        <v>123</v>
      </c>
      <c r="BI73" s="76"/>
      <c r="BJ73" s="74"/>
      <c r="BK73" s="22"/>
      <c r="BL73" s="190" t="s">
        <v>123</v>
      </c>
      <c r="BM73" s="74"/>
      <c r="BN73" s="22" t="s">
        <v>123</v>
      </c>
      <c r="BO73" s="22"/>
      <c r="BP73" s="74"/>
      <c r="BQ73" s="22"/>
      <c r="BR73" s="190" t="s">
        <v>123</v>
      </c>
      <c r="BS73" s="22"/>
      <c r="BT73" s="22" t="s">
        <v>123</v>
      </c>
      <c r="BU73" s="22"/>
      <c r="BV73" s="74"/>
      <c r="BW73" s="22"/>
      <c r="BX73" s="190" t="s">
        <v>123</v>
      </c>
      <c r="BY73" s="22"/>
      <c r="BZ73" s="22" t="s">
        <v>123</v>
      </c>
      <c r="CA73" s="22"/>
      <c r="CB73" s="22"/>
    </row>
    <row r="74" spans="2:80" ht="13.8" hidden="1">
      <c r="B74" s="22">
        <f t="shared" si="0"/>
        <v>65</v>
      </c>
      <c r="C74" s="73" t="s">
        <v>112</v>
      </c>
      <c r="D74" s="73" t="s">
        <v>113</v>
      </c>
      <c r="E74" s="116">
        <v>1300403</v>
      </c>
      <c r="F74" s="73" t="s">
        <v>114</v>
      </c>
      <c r="G74" s="73" t="s">
        <v>115</v>
      </c>
      <c r="H74" s="73" t="s">
        <v>116</v>
      </c>
      <c r="I74" s="240" t="s">
        <v>128</v>
      </c>
      <c r="J74" s="79" t="s">
        <v>112</v>
      </c>
      <c r="K74" s="73" t="s">
        <v>118</v>
      </c>
      <c r="L74" s="111" t="s">
        <v>119</v>
      </c>
      <c r="M74" s="73" t="s">
        <v>117</v>
      </c>
      <c r="N74" s="116" t="str">
        <f>CONCATENATE(T_SDLog[[#This Row],[PROJECT_NO]],"-",T_SDLog[[#This Row],[Sub Con]],"-",T_SDLog[[#This Row],[BUILDING_NO]],"-",T_SDLog[[#This Row],[FLOOR_LEVEL]],"-",T_SDLog[[#This Row],[DRAWING_PARTS]],"-",T_SDLog[[#This Row],[DISIPLINE]],"-",T_SDLog[[#This Row],[Sub-Dec]],"-",T_SDLog[[#This Row],[DS]],"-",T_SDLog[[#This Row],[DRAWING_SEQ]])</f>
        <v>1300403-ATS-B02-GF-03-ICT-CNT-SD-00</v>
      </c>
      <c r="O74" s="121" t="s">
        <v>129</v>
      </c>
      <c r="P74" s="244">
        <v>45802</v>
      </c>
      <c r="Q7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7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 s="156" t="str">
        <f>IF(T_SDLog[[#This Row],[AREF_7]]&lt;&gt;"","07",IF(T_SDLog[[#This Row],[AREF_6]]&lt;&gt;"","06",IF(T_SDLog[[#This Row],[AREF_5]]&lt;&gt;"","05",IF(T_SDLog[[#This Row],[AREF_4]]&lt;&gt;"","04",IF(T_SDLog[[#This Row],[AREF_3]]&lt;&gt;"","03",IF(T_SDLog[[#This Row],[AREF_2]]&lt;&gt;"","02",IF(T_SDLog[[#This Row],[AREF_1]]&lt;&gt;"","01",IF(T_SDLog[[#This Row],[AREF_0]]&lt;&gt;"","00",""))))))))</f>
        <v>00</v>
      </c>
      <c r="T7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ATLS-004-SD-ICT-00009-R00</v>
      </c>
      <c r="V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7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ATV-1300000403-SDS-ICT-00041-R00</v>
      </c>
      <c r="Y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 s="22" t="s">
        <v>121</v>
      </c>
      <c r="AB74" s="74">
        <v>45826</v>
      </c>
      <c r="AC74" s="74" t="s">
        <v>1624</v>
      </c>
      <c r="AD74" s="74">
        <v>45826</v>
      </c>
      <c r="AE74" s="74" t="s">
        <v>1624</v>
      </c>
      <c r="AF74" s="190" t="s">
        <v>134</v>
      </c>
      <c r="AG74" s="191" t="s">
        <v>1632</v>
      </c>
      <c r="AH74" s="191" t="s">
        <v>134</v>
      </c>
      <c r="AI74" s="22"/>
      <c r="AJ74" s="74"/>
      <c r="AK74" s="22"/>
      <c r="AL74" s="22"/>
      <c r="AM74" s="22"/>
      <c r="AN74" s="190" t="s">
        <v>123</v>
      </c>
      <c r="AO74" s="74"/>
      <c r="AP74" s="22" t="s">
        <v>123</v>
      </c>
      <c r="AQ74" s="22"/>
      <c r="AR74" s="74"/>
      <c r="AS74" s="22"/>
      <c r="AT74" s="190" t="s">
        <v>123</v>
      </c>
      <c r="AU74" s="74"/>
      <c r="AV74" s="22" t="s">
        <v>123</v>
      </c>
      <c r="AW74" s="76"/>
      <c r="AX74" s="74"/>
      <c r="AY74" s="22"/>
      <c r="AZ74" s="190" t="s">
        <v>123</v>
      </c>
      <c r="BA74" s="74"/>
      <c r="BB74" s="22" t="s">
        <v>123</v>
      </c>
      <c r="BC74" s="76"/>
      <c r="BD74" s="74"/>
      <c r="BE74" s="22"/>
      <c r="BF74" s="190" t="s">
        <v>123</v>
      </c>
      <c r="BG74" s="74"/>
      <c r="BH74" s="22" t="s">
        <v>123</v>
      </c>
      <c r="BI74" s="76"/>
      <c r="BJ74" s="74"/>
      <c r="BK74" s="22"/>
      <c r="BL74" s="190" t="s">
        <v>123</v>
      </c>
      <c r="BM74" s="74"/>
      <c r="BN74" s="22" t="s">
        <v>123</v>
      </c>
      <c r="BO74" s="22"/>
      <c r="BP74" s="74"/>
      <c r="BQ74" s="22"/>
      <c r="BR74" s="190" t="s">
        <v>123</v>
      </c>
      <c r="BS74" s="22"/>
      <c r="BT74" s="22" t="s">
        <v>123</v>
      </c>
      <c r="BU74" s="22"/>
      <c r="BV74" s="74"/>
      <c r="BW74" s="22"/>
      <c r="BX74" s="190" t="s">
        <v>123</v>
      </c>
      <c r="BY74" s="22"/>
      <c r="BZ74" s="22" t="s">
        <v>123</v>
      </c>
      <c r="CA74" s="22"/>
      <c r="CB74" s="22"/>
    </row>
    <row r="75" spans="2:80" ht="13.8" hidden="1">
      <c r="B75" s="22">
        <f t="shared" si="0"/>
        <v>66</v>
      </c>
      <c r="C75" s="73" t="s">
        <v>112</v>
      </c>
      <c r="D75" s="73" t="s">
        <v>113</v>
      </c>
      <c r="E75" s="116">
        <v>1300403</v>
      </c>
      <c r="F75" s="73" t="s">
        <v>114</v>
      </c>
      <c r="G75" s="73" t="s">
        <v>221</v>
      </c>
      <c r="H75" s="73" t="s">
        <v>179</v>
      </c>
      <c r="I75" s="240" t="s">
        <v>117</v>
      </c>
      <c r="J75" s="79" t="s">
        <v>112</v>
      </c>
      <c r="K75" s="73" t="s">
        <v>118</v>
      </c>
      <c r="L75" s="111" t="s">
        <v>119</v>
      </c>
      <c r="M75" s="73" t="s">
        <v>117</v>
      </c>
      <c r="N75" s="116" t="str">
        <f>CONCATENATE(T_SDLog[[#This Row],[PROJECT_NO]],"-",T_SDLog[[#This Row],[Sub Con]],"-",T_SDLog[[#This Row],[BUILDING_NO]],"-",T_SDLog[[#This Row],[FLOOR_LEVEL]],"-",T_SDLog[[#This Row],[DRAWING_PARTS]],"-",T_SDLog[[#This Row],[DISIPLINE]],"-",T_SDLog[[#This Row],[Sub-Dec]],"-",T_SDLog[[#This Row],[DS]],"-",T_SDLog[[#This Row],[DRAWING_SEQ]])</f>
        <v>1300403-ATS-B04-LF-00-ICT-CNT-SD-00</v>
      </c>
      <c r="O75" s="121" t="s">
        <v>239</v>
      </c>
      <c r="P75" s="244">
        <v>45848</v>
      </c>
      <c r="Q7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7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5" s="156" t="str">
        <f>IF(T_SDLog[[#This Row],[AREF_7]]&lt;&gt;"","07",IF(T_SDLog[[#This Row],[AREF_6]]&lt;&gt;"","06",IF(T_SDLog[[#This Row],[AREF_5]]&lt;&gt;"","05",IF(T_SDLog[[#This Row],[AREF_4]]&lt;&gt;"","04",IF(T_SDLog[[#This Row],[AREF_3]]&lt;&gt;"","03",IF(T_SDLog[[#This Row],[AREF_2]]&lt;&gt;"","02",IF(T_SDLog[[#This Row],[AREF_1]]&lt;&gt;"","01",IF(T_SDLog[[#This Row],[AREF_0]]&lt;&gt;"","00",""))))))))</f>
        <v>00</v>
      </c>
      <c r="T7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ATLS-004-SD-ICT-00019-R00</v>
      </c>
      <c r="V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7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ATV-1300000403-SDS-ICT-00057-R00</v>
      </c>
      <c r="Y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 s="22" t="s">
        <v>240</v>
      </c>
      <c r="AB75" s="74">
        <v>45832</v>
      </c>
      <c r="AC75" s="74" t="s">
        <v>1710</v>
      </c>
      <c r="AD75" s="74">
        <v>45832</v>
      </c>
      <c r="AE75" s="74" t="s">
        <v>1710</v>
      </c>
      <c r="AF75" s="190" t="s">
        <v>134</v>
      </c>
      <c r="AG75" s="191" t="s">
        <v>1759</v>
      </c>
      <c r="AH75" s="191" t="s">
        <v>134</v>
      </c>
      <c r="AI75" s="22"/>
      <c r="AJ75" s="74"/>
      <c r="AK75" s="22"/>
      <c r="AL75" s="22"/>
      <c r="AM75" s="22"/>
      <c r="AN75" s="190" t="s">
        <v>123</v>
      </c>
      <c r="AO75" s="74"/>
      <c r="AP75" s="22" t="s">
        <v>123</v>
      </c>
      <c r="AQ75" s="22"/>
      <c r="AR75" s="74"/>
      <c r="AS75" s="22"/>
      <c r="AT75" s="190" t="s">
        <v>123</v>
      </c>
      <c r="AU75" s="74"/>
      <c r="AV75" s="22" t="s">
        <v>123</v>
      </c>
      <c r="AW75" s="76"/>
      <c r="AX75" s="74"/>
      <c r="AY75" s="22"/>
      <c r="AZ75" s="190" t="s">
        <v>123</v>
      </c>
      <c r="BA75" s="74"/>
      <c r="BB75" s="22" t="s">
        <v>123</v>
      </c>
      <c r="BC75" s="76"/>
      <c r="BD75" s="74"/>
      <c r="BE75" s="22"/>
      <c r="BF75" s="190" t="s">
        <v>123</v>
      </c>
      <c r="BG75" s="74"/>
      <c r="BH75" s="22" t="s">
        <v>123</v>
      </c>
      <c r="BI75" s="76"/>
      <c r="BJ75" s="74"/>
      <c r="BK75" s="22"/>
      <c r="BL75" s="190" t="s">
        <v>123</v>
      </c>
      <c r="BM75" s="74"/>
      <c r="BN75" s="22" t="s">
        <v>123</v>
      </c>
      <c r="BO75" s="22"/>
      <c r="BP75" s="74"/>
      <c r="BQ75" s="22"/>
      <c r="BR75" s="190" t="s">
        <v>123</v>
      </c>
      <c r="BS75" s="22"/>
      <c r="BT75" s="22" t="s">
        <v>123</v>
      </c>
      <c r="BU75" s="22"/>
      <c r="BV75" s="74"/>
      <c r="BW75" s="22"/>
      <c r="BX75" s="190" t="s">
        <v>123</v>
      </c>
      <c r="BY75" s="22"/>
      <c r="BZ75" s="22" t="s">
        <v>123</v>
      </c>
      <c r="CA75" s="22" t="s">
        <v>1651</v>
      </c>
      <c r="CB75" s="22" t="s">
        <v>1652</v>
      </c>
    </row>
    <row r="76" spans="2:80" ht="13.8" hidden="1">
      <c r="B76" s="22">
        <f t="shared" ref="B76:B139" si="1">1+B75</f>
        <v>67</v>
      </c>
      <c r="C76" s="73" t="s">
        <v>112</v>
      </c>
      <c r="D76" s="73" t="s">
        <v>113</v>
      </c>
      <c r="E76" s="116">
        <v>1300403</v>
      </c>
      <c r="F76" s="73" t="s">
        <v>114</v>
      </c>
      <c r="G76" s="73" t="s">
        <v>221</v>
      </c>
      <c r="H76" s="73" t="s">
        <v>179</v>
      </c>
      <c r="I76" s="240" t="s">
        <v>124</v>
      </c>
      <c r="J76" s="79" t="s">
        <v>112</v>
      </c>
      <c r="K76" s="73" t="s">
        <v>118</v>
      </c>
      <c r="L76" s="111" t="s">
        <v>119</v>
      </c>
      <c r="M76" s="73" t="s">
        <v>117</v>
      </c>
      <c r="N76" s="116" t="str">
        <f>CONCATENATE(T_SDLog[[#This Row],[PROJECT_NO]],"-",T_SDLog[[#This Row],[Sub Con]],"-",T_SDLog[[#This Row],[BUILDING_NO]],"-",T_SDLog[[#This Row],[FLOOR_LEVEL]],"-",T_SDLog[[#This Row],[DRAWING_PARTS]],"-",T_SDLog[[#This Row],[DISIPLINE]],"-",T_SDLog[[#This Row],[Sub-Dec]],"-",T_SDLog[[#This Row],[DS]],"-",T_SDLog[[#This Row],[DRAWING_SEQ]])</f>
        <v>1300403-ATS-B04-LF-01-ICT-CNT-SD-00</v>
      </c>
      <c r="O76" s="121" t="s">
        <v>241</v>
      </c>
      <c r="P76" s="244">
        <v>45848</v>
      </c>
      <c r="Q7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7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6" s="156" t="str">
        <f>IF(T_SDLog[[#This Row],[AREF_7]]&lt;&gt;"","07",IF(T_SDLog[[#This Row],[AREF_6]]&lt;&gt;"","06",IF(T_SDLog[[#This Row],[AREF_5]]&lt;&gt;"","05",IF(T_SDLog[[#This Row],[AREF_4]]&lt;&gt;"","04",IF(T_SDLog[[#This Row],[AREF_3]]&lt;&gt;"","03",IF(T_SDLog[[#This Row],[AREF_2]]&lt;&gt;"","02",IF(T_SDLog[[#This Row],[AREF_1]]&lt;&gt;"","01",IF(T_SDLog[[#This Row],[AREF_0]]&lt;&gt;"","00",""))))))))</f>
        <v>00</v>
      </c>
      <c r="T7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ATLS-004-SD-ICT-00019-R00</v>
      </c>
      <c r="V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7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ATV-1300000403-SDS-ICT-00057-R00</v>
      </c>
      <c r="Y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 s="22" t="s">
        <v>240</v>
      </c>
      <c r="AB76" s="74">
        <v>45832</v>
      </c>
      <c r="AC76" s="74" t="s">
        <v>1710</v>
      </c>
      <c r="AD76" s="74">
        <v>45832</v>
      </c>
      <c r="AE76" s="74" t="s">
        <v>1710</v>
      </c>
      <c r="AF76" s="190" t="s">
        <v>134</v>
      </c>
      <c r="AG76" s="191" t="s">
        <v>1759</v>
      </c>
      <c r="AH76" s="191" t="s">
        <v>134</v>
      </c>
      <c r="AI76" s="22"/>
      <c r="AJ76" s="74"/>
      <c r="AK76" s="22"/>
      <c r="AL76" s="22"/>
      <c r="AM76" s="22"/>
      <c r="AN76" s="190" t="s">
        <v>123</v>
      </c>
      <c r="AO76" s="74"/>
      <c r="AP76" s="22" t="s">
        <v>123</v>
      </c>
      <c r="AQ76" s="22"/>
      <c r="AR76" s="74"/>
      <c r="AS76" s="22"/>
      <c r="AT76" s="190" t="s">
        <v>123</v>
      </c>
      <c r="AU76" s="74"/>
      <c r="AV76" s="22" t="s">
        <v>123</v>
      </c>
      <c r="AW76" s="76"/>
      <c r="AX76" s="74"/>
      <c r="AY76" s="22"/>
      <c r="AZ76" s="190" t="s">
        <v>123</v>
      </c>
      <c r="BA76" s="74"/>
      <c r="BB76" s="22" t="s">
        <v>123</v>
      </c>
      <c r="BC76" s="76"/>
      <c r="BD76" s="74"/>
      <c r="BE76" s="22"/>
      <c r="BF76" s="190" t="s">
        <v>123</v>
      </c>
      <c r="BG76" s="74"/>
      <c r="BH76" s="22" t="s">
        <v>123</v>
      </c>
      <c r="BI76" s="76"/>
      <c r="BJ76" s="74"/>
      <c r="BK76" s="22"/>
      <c r="BL76" s="190" t="s">
        <v>123</v>
      </c>
      <c r="BM76" s="74"/>
      <c r="BN76" s="22" t="s">
        <v>123</v>
      </c>
      <c r="BO76" s="22"/>
      <c r="BP76" s="74"/>
      <c r="BQ76" s="22"/>
      <c r="BR76" s="190" t="s">
        <v>123</v>
      </c>
      <c r="BS76" s="22"/>
      <c r="BT76" s="22" t="s">
        <v>123</v>
      </c>
      <c r="BU76" s="22"/>
      <c r="BV76" s="74"/>
      <c r="BW76" s="22"/>
      <c r="BX76" s="190" t="s">
        <v>123</v>
      </c>
      <c r="BY76" s="22"/>
      <c r="BZ76" s="22" t="s">
        <v>123</v>
      </c>
      <c r="CA76" s="22" t="s">
        <v>1651</v>
      </c>
      <c r="CB76" s="22" t="s">
        <v>1652</v>
      </c>
    </row>
    <row r="77" spans="2:80" ht="13.8" hidden="1">
      <c r="B77" s="22">
        <f t="shared" si="1"/>
        <v>68</v>
      </c>
      <c r="C77" s="73" t="s">
        <v>112</v>
      </c>
      <c r="D77" s="73" t="s">
        <v>113</v>
      </c>
      <c r="E77" s="116">
        <v>1300403</v>
      </c>
      <c r="F77" s="73" t="s">
        <v>114</v>
      </c>
      <c r="G77" s="73" t="s">
        <v>221</v>
      </c>
      <c r="H77" s="73" t="s">
        <v>179</v>
      </c>
      <c r="I77" s="240" t="s">
        <v>126</v>
      </c>
      <c r="J77" s="79" t="s">
        <v>112</v>
      </c>
      <c r="K77" s="73" t="s">
        <v>118</v>
      </c>
      <c r="L77" s="111" t="s">
        <v>119</v>
      </c>
      <c r="M77" s="73" t="s">
        <v>117</v>
      </c>
      <c r="N77" s="116" t="str">
        <f>CONCATENATE(T_SDLog[[#This Row],[PROJECT_NO]],"-",T_SDLog[[#This Row],[Sub Con]],"-",T_SDLog[[#This Row],[BUILDING_NO]],"-",T_SDLog[[#This Row],[FLOOR_LEVEL]],"-",T_SDLog[[#This Row],[DRAWING_PARTS]],"-",T_SDLog[[#This Row],[DISIPLINE]],"-",T_SDLog[[#This Row],[Sub-Dec]],"-",T_SDLog[[#This Row],[DS]],"-",T_SDLog[[#This Row],[DRAWING_SEQ]])</f>
        <v>1300403-ATS-B04-LF-02-ICT-CNT-SD-00</v>
      </c>
      <c r="O77" s="121" t="s">
        <v>242</v>
      </c>
      <c r="P77" s="244">
        <v>45848</v>
      </c>
      <c r="Q7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 s="156" t="str">
        <f>IF(T_SDLog[[#This Row],[AREF_7]]&lt;&gt;"","07",IF(T_SDLog[[#This Row],[AREF_6]]&lt;&gt;"","06",IF(T_SDLog[[#This Row],[AREF_5]]&lt;&gt;"","05",IF(T_SDLog[[#This Row],[AREF_4]]&lt;&gt;"","04",IF(T_SDLog[[#This Row],[AREF_3]]&lt;&gt;"","03",IF(T_SDLog[[#This Row],[AREF_2]]&lt;&gt;"","02",IF(T_SDLog[[#This Row],[AREF_1]]&lt;&gt;"","01",IF(T_SDLog[[#This Row],[AREF_0]]&lt;&gt;"","00",""))))))))</f>
        <v>00</v>
      </c>
      <c r="T7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ATLS-004-SD-ICT-00019-R00</v>
      </c>
      <c r="V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ATV-1300000403-SDS-ICT-00057-R00</v>
      </c>
      <c r="Y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 s="22" t="s">
        <v>240</v>
      </c>
      <c r="AB77" s="74">
        <v>45832</v>
      </c>
      <c r="AC77" s="74" t="s">
        <v>1710</v>
      </c>
      <c r="AD77" s="74">
        <v>45832</v>
      </c>
      <c r="AE77" s="74" t="s">
        <v>1710</v>
      </c>
      <c r="AF77" s="190" t="s">
        <v>134</v>
      </c>
      <c r="AG77" s="191" t="s">
        <v>1759</v>
      </c>
      <c r="AH77" s="191" t="s">
        <v>134</v>
      </c>
      <c r="AI77" s="22"/>
      <c r="AJ77" s="74"/>
      <c r="AK77" s="22"/>
      <c r="AL77" s="22"/>
      <c r="AM77" s="22"/>
      <c r="AN77" s="190" t="s">
        <v>123</v>
      </c>
      <c r="AO77" s="74"/>
      <c r="AP77" s="22" t="s">
        <v>123</v>
      </c>
      <c r="AQ77" s="22"/>
      <c r="AR77" s="74"/>
      <c r="AS77" s="22"/>
      <c r="AT77" s="190" t="s">
        <v>123</v>
      </c>
      <c r="AU77" s="74"/>
      <c r="AV77" s="22" t="s">
        <v>123</v>
      </c>
      <c r="AW77" s="76"/>
      <c r="AX77" s="74"/>
      <c r="AY77" s="22"/>
      <c r="AZ77" s="190" t="s">
        <v>123</v>
      </c>
      <c r="BA77" s="74"/>
      <c r="BB77" s="22" t="s">
        <v>123</v>
      </c>
      <c r="BC77" s="76"/>
      <c r="BD77" s="74"/>
      <c r="BE77" s="22"/>
      <c r="BF77" s="190" t="s">
        <v>123</v>
      </c>
      <c r="BG77" s="74"/>
      <c r="BH77" s="22" t="s">
        <v>123</v>
      </c>
      <c r="BI77" s="76"/>
      <c r="BJ77" s="74"/>
      <c r="BK77" s="22"/>
      <c r="BL77" s="190" t="s">
        <v>123</v>
      </c>
      <c r="BM77" s="74"/>
      <c r="BN77" s="22" t="s">
        <v>123</v>
      </c>
      <c r="BO77" s="22"/>
      <c r="BP77" s="74"/>
      <c r="BQ77" s="22"/>
      <c r="BR77" s="190" t="s">
        <v>123</v>
      </c>
      <c r="BS77" s="22"/>
      <c r="BT77" s="22" t="s">
        <v>123</v>
      </c>
      <c r="BU77" s="22"/>
      <c r="BV77" s="74"/>
      <c r="BW77" s="22"/>
      <c r="BX77" s="190" t="s">
        <v>123</v>
      </c>
      <c r="BY77" s="22"/>
      <c r="BZ77" s="22" t="s">
        <v>123</v>
      </c>
      <c r="CA77" s="22" t="s">
        <v>1651</v>
      </c>
      <c r="CB77" s="22" t="s">
        <v>1652</v>
      </c>
    </row>
    <row r="78" spans="2:80" ht="13.8" hidden="1">
      <c r="B78" s="22">
        <f t="shared" si="1"/>
        <v>69</v>
      </c>
      <c r="C78" s="73" t="s">
        <v>112</v>
      </c>
      <c r="D78" s="73" t="s">
        <v>113</v>
      </c>
      <c r="E78" s="116">
        <v>1300403</v>
      </c>
      <c r="F78" s="73" t="s">
        <v>114</v>
      </c>
      <c r="G78" s="73" t="s">
        <v>221</v>
      </c>
      <c r="H78" s="73" t="s">
        <v>179</v>
      </c>
      <c r="I78" s="240" t="s">
        <v>128</v>
      </c>
      <c r="J78" s="79" t="s">
        <v>112</v>
      </c>
      <c r="K78" s="73" t="s">
        <v>118</v>
      </c>
      <c r="L78" s="111" t="s">
        <v>119</v>
      </c>
      <c r="M78" s="73" t="s">
        <v>117</v>
      </c>
      <c r="N78" s="116" t="str">
        <f>CONCATENATE(T_SDLog[[#This Row],[PROJECT_NO]],"-",T_SDLog[[#This Row],[Sub Con]],"-",T_SDLog[[#This Row],[BUILDING_NO]],"-",T_SDLog[[#This Row],[FLOOR_LEVEL]],"-",T_SDLog[[#This Row],[DRAWING_PARTS]],"-",T_SDLog[[#This Row],[DISIPLINE]],"-",T_SDLog[[#This Row],[Sub-Dec]],"-",T_SDLog[[#This Row],[DS]],"-",T_SDLog[[#This Row],[DRAWING_SEQ]])</f>
        <v>1300403-ATS-B04-LF-03-ICT-CNT-SD-00</v>
      </c>
      <c r="O78" s="121" t="s">
        <v>243</v>
      </c>
      <c r="P78" s="244">
        <v>45848</v>
      </c>
      <c r="Q7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7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 s="156" t="str">
        <f>IF(T_SDLog[[#This Row],[AREF_7]]&lt;&gt;"","07",IF(T_SDLog[[#This Row],[AREF_6]]&lt;&gt;"","06",IF(T_SDLog[[#This Row],[AREF_5]]&lt;&gt;"","05",IF(T_SDLog[[#This Row],[AREF_4]]&lt;&gt;"","04",IF(T_SDLog[[#This Row],[AREF_3]]&lt;&gt;"","03",IF(T_SDLog[[#This Row],[AREF_2]]&lt;&gt;"","02",IF(T_SDLog[[#This Row],[AREF_1]]&lt;&gt;"","01",IF(T_SDLog[[#This Row],[AREF_0]]&lt;&gt;"","00",""))))))))</f>
        <v>00</v>
      </c>
      <c r="T7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ATLS-004-SD-ICT-00019-R00</v>
      </c>
      <c r="V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ATV-1300000403-SDS-ICT-00057-R00</v>
      </c>
      <c r="Y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 s="22" t="s">
        <v>240</v>
      </c>
      <c r="AB78" s="74">
        <v>45832</v>
      </c>
      <c r="AC78" s="74" t="s">
        <v>1710</v>
      </c>
      <c r="AD78" s="74">
        <v>45832</v>
      </c>
      <c r="AE78" s="74" t="s">
        <v>1710</v>
      </c>
      <c r="AF78" s="190" t="s">
        <v>134</v>
      </c>
      <c r="AG78" s="191" t="s">
        <v>1759</v>
      </c>
      <c r="AH78" s="191" t="s">
        <v>134</v>
      </c>
      <c r="AI78" s="22"/>
      <c r="AJ78" s="74"/>
      <c r="AK78" s="22"/>
      <c r="AL78" s="22"/>
      <c r="AM78" s="22"/>
      <c r="AN78" s="190" t="s">
        <v>123</v>
      </c>
      <c r="AO78" s="74"/>
      <c r="AP78" s="22" t="s">
        <v>123</v>
      </c>
      <c r="AQ78" s="22"/>
      <c r="AR78" s="74"/>
      <c r="AS78" s="22"/>
      <c r="AT78" s="190" t="s">
        <v>123</v>
      </c>
      <c r="AU78" s="74"/>
      <c r="AV78" s="22" t="s">
        <v>123</v>
      </c>
      <c r="AW78" s="76"/>
      <c r="AX78" s="74"/>
      <c r="AY78" s="22"/>
      <c r="AZ78" s="190" t="s">
        <v>123</v>
      </c>
      <c r="BA78" s="74"/>
      <c r="BB78" s="22" t="s">
        <v>123</v>
      </c>
      <c r="BC78" s="76"/>
      <c r="BD78" s="74"/>
      <c r="BE78" s="22"/>
      <c r="BF78" s="190" t="s">
        <v>123</v>
      </c>
      <c r="BG78" s="74"/>
      <c r="BH78" s="22" t="s">
        <v>123</v>
      </c>
      <c r="BI78" s="76"/>
      <c r="BJ78" s="74"/>
      <c r="BK78" s="22"/>
      <c r="BL78" s="190" t="s">
        <v>123</v>
      </c>
      <c r="BM78" s="74"/>
      <c r="BN78" s="22" t="s">
        <v>123</v>
      </c>
      <c r="BO78" s="22"/>
      <c r="BP78" s="74"/>
      <c r="BQ78" s="22"/>
      <c r="BR78" s="190" t="s">
        <v>123</v>
      </c>
      <c r="BS78" s="22"/>
      <c r="BT78" s="22" t="s">
        <v>123</v>
      </c>
      <c r="BU78" s="22"/>
      <c r="BV78" s="74"/>
      <c r="BW78" s="22"/>
      <c r="BX78" s="190" t="s">
        <v>123</v>
      </c>
      <c r="BY78" s="22"/>
      <c r="BZ78" s="22" t="s">
        <v>123</v>
      </c>
      <c r="CA78" s="22" t="s">
        <v>1651</v>
      </c>
      <c r="CB78" s="22" t="s">
        <v>1652</v>
      </c>
    </row>
    <row r="79" spans="2:80" ht="13.8" hidden="1">
      <c r="B79" s="22">
        <f t="shared" si="1"/>
        <v>70</v>
      </c>
      <c r="C79" s="73" t="s">
        <v>112</v>
      </c>
      <c r="D79" s="73" t="s">
        <v>113</v>
      </c>
      <c r="E79" s="116">
        <v>1300403</v>
      </c>
      <c r="F79" s="73" t="s">
        <v>114</v>
      </c>
      <c r="G79" s="73" t="s">
        <v>221</v>
      </c>
      <c r="H79" s="73" t="s">
        <v>179</v>
      </c>
      <c r="I79" s="240" t="s">
        <v>138</v>
      </c>
      <c r="J79" s="79" t="s">
        <v>112</v>
      </c>
      <c r="K79" s="73" t="s">
        <v>118</v>
      </c>
      <c r="L79" s="111" t="s">
        <v>119</v>
      </c>
      <c r="M79" s="73" t="s">
        <v>117</v>
      </c>
      <c r="N79" s="116" t="str">
        <f>CONCATENATE(T_SDLog[[#This Row],[PROJECT_NO]],"-",T_SDLog[[#This Row],[Sub Con]],"-",T_SDLog[[#This Row],[BUILDING_NO]],"-",T_SDLog[[#This Row],[FLOOR_LEVEL]],"-",T_SDLog[[#This Row],[DRAWING_PARTS]],"-",T_SDLog[[#This Row],[DISIPLINE]],"-",T_SDLog[[#This Row],[Sub-Dec]],"-",T_SDLog[[#This Row],[DS]],"-",T_SDLog[[#This Row],[DRAWING_SEQ]])</f>
        <v>1300403-ATS-B04-LF-04-ICT-CNT-SD-00</v>
      </c>
      <c r="O79" s="121" t="s">
        <v>244</v>
      </c>
      <c r="P79" s="244">
        <v>45848</v>
      </c>
      <c r="Q7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 s="156" t="str">
        <f>IF(T_SDLog[[#This Row],[AREF_7]]&lt;&gt;"","07",IF(T_SDLog[[#This Row],[AREF_6]]&lt;&gt;"","06",IF(T_SDLog[[#This Row],[AREF_5]]&lt;&gt;"","05",IF(T_SDLog[[#This Row],[AREF_4]]&lt;&gt;"","04",IF(T_SDLog[[#This Row],[AREF_3]]&lt;&gt;"","03",IF(T_SDLog[[#This Row],[AREF_2]]&lt;&gt;"","02",IF(T_SDLog[[#This Row],[AREF_1]]&lt;&gt;"","01",IF(T_SDLog[[#This Row],[AREF_0]]&lt;&gt;"","00",""))))))))</f>
        <v>00</v>
      </c>
      <c r="T7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ATLS-004-SD-ICT-00019-R00</v>
      </c>
      <c r="V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ATV-1300000403-SDS-ICT-00057-R00</v>
      </c>
      <c r="Y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 s="22" t="s">
        <v>240</v>
      </c>
      <c r="AB79" s="74">
        <v>45832</v>
      </c>
      <c r="AC79" s="74" t="s">
        <v>1710</v>
      </c>
      <c r="AD79" s="74">
        <v>45832</v>
      </c>
      <c r="AE79" s="74" t="s">
        <v>1710</v>
      </c>
      <c r="AF79" s="190" t="s">
        <v>134</v>
      </c>
      <c r="AG79" s="191" t="s">
        <v>1759</v>
      </c>
      <c r="AH79" s="191" t="s">
        <v>134</v>
      </c>
      <c r="AI79" s="22"/>
      <c r="AJ79" s="74"/>
      <c r="AK79" s="22"/>
      <c r="AL79" s="22"/>
      <c r="AM79" s="22"/>
      <c r="AN79" s="190" t="s">
        <v>123</v>
      </c>
      <c r="AO79" s="74"/>
      <c r="AP79" s="22" t="s">
        <v>123</v>
      </c>
      <c r="AQ79" s="22"/>
      <c r="AR79" s="74"/>
      <c r="AS79" s="22"/>
      <c r="AT79" s="190" t="s">
        <v>123</v>
      </c>
      <c r="AU79" s="74"/>
      <c r="AV79" s="22" t="s">
        <v>123</v>
      </c>
      <c r="AW79" s="76"/>
      <c r="AX79" s="74"/>
      <c r="AY79" s="22"/>
      <c r="AZ79" s="190" t="s">
        <v>123</v>
      </c>
      <c r="BA79" s="74"/>
      <c r="BB79" s="22" t="s">
        <v>123</v>
      </c>
      <c r="BC79" s="76"/>
      <c r="BD79" s="74"/>
      <c r="BE79" s="22"/>
      <c r="BF79" s="190" t="s">
        <v>123</v>
      </c>
      <c r="BG79" s="74"/>
      <c r="BH79" s="22" t="s">
        <v>123</v>
      </c>
      <c r="BI79" s="76"/>
      <c r="BJ79" s="74"/>
      <c r="BK79" s="22"/>
      <c r="BL79" s="190" t="s">
        <v>123</v>
      </c>
      <c r="BM79" s="74"/>
      <c r="BN79" s="22" t="s">
        <v>123</v>
      </c>
      <c r="BO79" s="22"/>
      <c r="BP79" s="74"/>
      <c r="BQ79" s="22"/>
      <c r="BR79" s="190" t="s">
        <v>123</v>
      </c>
      <c r="BS79" s="22"/>
      <c r="BT79" s="22" t="s">
        <v>123</v>
      </c>
      <c r="BU79" s="22"/>
      <c r="BV79" s="74"/>
      <c r="BW79" s="22"/>
      <c r="BX79" s="190" t="s">
        <v>123</v>
      </c>
      <c r="BY79" s="22"/>
      <c r="BZ79" s="22" t="s">
        <v>123</v>
      </c>
      <c r="CA79" s="22" t="s">
        <v>1651</v>
      </c>
      <c r="CB79" s="22" t="s">
        <v>1652</v>
      </c>
    </row>
    <row r="80" spans="2:80" ht="13.8" hidden="1">
      <c r="B80" s="22">
        <f t="shared" si="1"/>
        <v>71</v>
      </c>
      <c r="C80" s="73" t="s">
        <v>112</v>
      </c>
      <c r="D80" s="73" t="s">
        <v>113</v>
      </c>
      <c r="E80" s="116">
        <v>1300403</v>
      </c>
      <c r="F80" s="73" t="s">
        <v>114</v>
      </c>
      <c r="G80" s="73" t="s">
        <v>221</v>
      </c>
      <c r="H80" s="73" t="s">
        <v>227</v>
      </c>
      <c r="I80" s="240" t="s">
        <v>117</v>
      </c>
      <c r="J80" s="79" t="s">
        <v>112</v>
      </c>
      <c r="K80" s="73" t="s">
        <v>118</v>
      </c>
      <c r="L80" s="111" t="s">
        <v>119</v>
      </c>
      <c r="M80" s="73" t="s">
        <v>117</v>
      </c>
      <c r="N80" s="116" t="str">
        <f>CONCATENATE(T_SDLog[[#This Row],[PROJECT_NO]],"-",T_SDLog[[#This Row],[Sub Con]],"-",T_SDLog[[#This Row],[BUILDING_NO]],"-",T_SDLog[[#This Row],[FLOOR_LEVEL]],"-",T_SDLog[[#This Row],[DRAWING_PARTS]],"-",T_SDLog[[#This Row],[DISIPLINE]],"-",T_SDLog[[#This Row],[Sub-Dec]],"-",T_SDLog[[#This Row],[DS]],"-",T_SDLog[[#This Row],[DRAWING_SEQ]])</f>
        <v>1300403-ATS-B04-UF-00-ICT-CNT-SD-00</v>
      </c>
      <c r="O80" s="121" t="s">
        <v>245</v>
      </c>
      <c r="P80" s="244">
        <v>45848</v>
      </c>
      <c r="Q8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 s="156" t="str">
        <f>IF(T_SDLog[[#This Row],[AREF_7]]&lt;&gt;"","07",IF(T_SDLog[[#This Row],[AREF_6]]&lt;&gt;"","06",IF(T_SDLog[[#This Row],[AREF_5]]&lt;&gt;"","05",IF(T_SDLog[[#This Row],[AREF_4]]&lt;&gt;"","04",IF(T_SDLog[[#This Row],[AREF_3]]&lt;&gt;"","03",IF(T_SDLog[[#This Row],[AREF_2]]&lt;&gt;"","02",IF(T_SDLog[[#This Row],[AREF_1]]&lt;&gt;"","01",IF(T_SDLog[[#This Row],[AREF_0]]&lt;&gt;"","00",""))))))))</f>
        <v>00</v>
      </c>
      <c r="T8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ATLS-004-SD-ICT-00019-R00</v>
      </c>
      <c r="V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ATV-1300000403-SDS-ICT-00057-R00</v>
      </c>
      <c r="Y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 s="22" t="s">
        <v>240</v>
      </c>
      <c r="AB80" s="74">
        <v>45832</v>
      </c>
      <c r="AC80" s="74" t="s">
        <v>1710</v>
      </c>
      <c r="AD80" s="74">
        <v>45832</v>
      </c>
      <c r="AE80" s="74" t="s">
        <v>1710</v>
      </c>
      <c r="AF80" s="190" t="s">
        <v>134</v>
      </c>
      <c r="AG80" s="191" t="s">
        <v>1759</v>
      </c>
      <c r="AH80" s="191" t="s">
        <v>134</v>
      </c>
      <c r="AI80" s="22"/>
      <c r="AJ80" s="74"/>
      <c r="AK80" s="22"/>
      <c r="AL80" s="22"/>
      <c r="AM80" s="22"/>
      <c r="AN80" s="190" t="s">
        <v>123</v>
      </c>
      <c r="AO80" s="74"/>
      <c r="AP80" s="22" t="s">
        <v>123</v>
      </c>
      <c r="AQ80" s="22"/>
      <c r="AR80" s="74"/>
      <c r="AS80" s="22"/>
      <c r="AT80" s="190" t="s">
        <v>123</v>
      </c>
      <c r="AU80" s="74"/>
      <c r="AV80" s="22" t="s">
        <v>123</v>
      </c>
      <c r="AW80" s="76"/>
      <c r="AX80" s="74"/>
      <c r="AY80" s="22"/>
      <c r="AZ80" s="190" t="s">
        <v>123</v>
      </c>
      <c r="BA80" s="74"/>
      <c r="BB80" s="22" t="s">
        <v>123</v>
      </c>
      <c r="BC80" s="76"/>
      <c r="BD80" s="74"/>
      <c r="BE80" s="22"/>
      <c r="BF80" s="190" t="s">
        <v>123</v>
      </c>
      <c r="BG80" s="74"/>
      <c r="BH80" s="22" t="s">
        <v>123</v>
      </c>
      <c r="BI80" s="76"/>
      <c r="BJ80" s="74"/>
      <c r="BK80" s="22"/>
      <c r="BL80" s="190" t="s">
        <v>123</v>
      </c>
      <c r="BM80" s="74"/>
      <c r="BN80" s="22" t="s">
        <v>123</v>
      </c>
      <c r="BO80" s="22"/>
      <c r="BP80" s="74"/>
      <c r="BQ80" s="22"/>
      <c r="BR80" s="190" t="s">
        <v>123</v>
      </c>
      <c r="BS80" s="22"/>
      <c r="BT80" s="22" t="s">
        <v>123</v>
      </c>
      <c r="BU80" s="22"/>
      <c r="BV80" s="74"/>
      <c r="BW80" s="22"/>
      <c r="BX80" s="190" t="s">
        <v>123</v>
      </c>
      <c r="BY80" s="22"/>
      <c r="BZ80" s="22" t="s">
        <v>123</v>
      </c>
      <c r="CA80" s="22" t="s">
        <v>1651</v>
      </c>
      <c r="CB80" s="22" t="s">
        <v>1652</v>
      </c>
    </row>
    <row r="81" spans="2:80" ht="13.8" hidden="1">
      <c r="B81" s="22">
        <f t="shared" si="1"/>
        <v>72</v>
      </c>
      <c r="C81" s="73" t="s">
        <v>112</v>
      </c>
      <c r="D81" s="73" t="s">
        <v>113</v>
      </c>
      <c r="E81" s="116">
        <v>1300403</v>
      </c>
      <c r="F81" s="73" t="s">
        <v>114</v>
      </c>
      <c r="G81" s="73" t="s">
        <v>221</v>
      </c>
      <c r="H81" s="73" t="s">
        <v>227</v>
      </c>
      <c r="I81" s="240" t="s">
        <v>124</v>
      </c>
      <c r="J81" s="79" t="s">
        <v>112</v>
      </c>
      <c r="K81" s="73" t="s">
        <v>118</v>
      </c>
      <c r="L81" s="111" t="s">
        <v>119</v>
      </c>
      <c r="M81" s="73" t="s">
        <v>117</v>
      </c>
      <c r="N81" s="116" t="str">
        <f>CONCATENATE(T_SDLog[[#This Row],[PROJECT_NO]],"-",T_SDLog[[#This Row],[Sub Con]],"-",T_SDLog[[#This Row],[BUILDING_NO]],"-",T_SDLog[[#This Row],[FLOOR_LEVEL]],"-",T_SDLog[[#This Row],[DRAWING_PARTS]],"-",T_SDLog[[#This Row],[DISIPLINE]],"-",T_SDLog[[#This Row],[Sub-Dec]],"-",T_SDLog[[#This Row],[DS]],"-",T_SDLog[[#This Row],[DRAWING_SEQ]])</f>
        <v>1300403-ATS-B04-UF-01-ICT-CNT-SD-00</v>
      </c>
      <c r="O81" s="121" t="s">
        <v>246</v>
      </c>
      <c r="P81" s="244">
        <v>45848</v>
      </c>
      <c r="Q8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 s="156" t="str">
        <f>IF(T_SDLog[[#This Row],[AREF_7]]&lt;&gt;"","07",IF(T_SDLog[[#This Row],[AREF_6]]&lt;&gt;"","06",IF(T_SDLog[[#This Row],[AREF_5]]&lt;&gt;"","05",IF(T_SDLog[[#This Row],[AREF_4]]&lt;&gt;"","04",IF(T_SDLog[[#This Row],[AREF_3]]&lt;&gt;"","03",IF(T_SDLog[[#This Row],[AREF_2]]&lt;&gt;"","02",IF(T_SDLog[[#This Row],[AREF_1]]&lt;&gt;"","01",IF(T_SDLog[[#This Row],[AREF_0]]&lt;&gt;"","00",""))))))))</f>
        <v>00</v>
      </c>
      <c r="T8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ATLS-004-SD-ICT-00019-R00</v>
      </c>
      <c r="V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ATV-1300000403-SDS-ICT-00057-R00</v>
      </c>
      <c r="Y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 s="22" t="s">
        <v>240</v>
      </c>
      <c r="AB81" s="74">
        <v>45832</v>
      </c>
      <c r="AC81" s="74" t="s">
        <v>1710</v>
      </c>
      <c r="AD81" s="74">
        <v>45832</v>
      </c>
      <c r="AE81" s="74" t="s">
        <v>1710</v>
      </c>
      <c r="AF81" s="190" t="s">
        <v>134</v>
      </c>
      <c r="AG81" s="191" t="s">
        <v>1759</v>
      </c>
      <c r="AH81" s="191" t="s">
        <v>134</v>
      </c>
      <c r="AI81" s="22"/>
      <c r="AJ81" s="74"/>
      <c r="AK81" s="22"/>
      <c r="AL81" s="22"/>
      <c r="AM81" s="22"/>
      <c r="AN81" s="190" t="s">
        <v>123</v>
      </c>
      <c r="AO81" s="74"/>
      <c r="AP81" s="22" t="s">
        <v>123</v>
      </c>
      <c r="AQ81" s="22"/>
      <c r="AR81" s="74"/>
      <c r="AS81" s="22"/>
      <c r="AT81" s="190" t="s">
        <v>123</v>
      </c>
      <c r="AU81" s="74"/>
      <c r="AV81" s="22" t="s">
        <v>123</v>
      </c>
      <c r="AW81" s="76"/>
      <c r="AX81" s="74"/>
      <c r="AY81" s="22"/>
      <c r="AZ81" s="190" t="s">
        <v>123</v>
      </c>
      <c r="BA81" s="74"/>
      <c r="BB81" s="22" t="s">
        <v>123</v>
      </c>
      <c r="BC81" s="76"/>
      <c r="BD81" s="74"/>
      <c r="BE81" s="22"/>
      <c r="BF81" s="190" t="s">
        <v>123</v>
      </c>
      <c r="BG81" s="74"/>
      <c r="BH81" s="22" t="s">
        <v>123</v>
      </c>
      <c r="BI81" s="76"/>
      <c r="BJ81" s="74"/>
      <c r="BK81" s="22"/>
      <c r="BL81" s="190" t="s">
        <v>123</v>
      </c>
      <c r="BM81" s="74"/>
      <c r="BN81" s="22" t="s">
        <v>123</v>
      </c>
      <c r="BO81" s="22"/>
      <c r="BP81" s="74"/>
      <c r="BQ81" s="22"/>
      <c r="BR81" s="190" t="s">
        <v>123</v>
      </c>
      <c r="BS81" s="22"/>
      <c r="BT81" s="22" t="s">
        <v>123</v>
      </c>
      <c r="BU81" s="22"/>
      <c r="BV81" s="74"/>
      <c r="BW81" s="22"/>
      <c r="BX81" s="190" t="s">
        <v>123</v>
      </c>
      <c r="BY81" s="22"/>
      <c r="BZ81" s="22" t="s">
        <v>123</v>
      </c>
      <c r="CA81" s="22" t="s">
        <v>1651</v>
      </c>
      <c r="CB81" s="22" t="s">
        <v>1652</v>
      </c>
    </row>
    <row r="82" spans="2:80" ht="13.8" hidden="1">
      <c r="B82" s="22">
        <f t="shared" si="1"/>
        <v>73</v>
      </c>
      <c r="C82" s="73" t="s">
        <v>112</v>
      </c>
      <c r="D82" s="73" t="s">
        <v>113</v>
      </c>
      <c r="E82" s="116">
        <v>1300403</v>
      </c>
      <c r="F82" s="73" t="s">
        <v>114</v>
      </c>
      <c r="G82" s="73" t="s">
        <v>221</v>
      </c>
      <c r="H82" s="73" t="s">
        <v>227</v>
      </c>
      <c r="I82" s="240" t="s">
        <v>126</v>
      </c>
      <c r="J82" s="79" t="s">
        <v>112</v>
      </c>
      <c r="K82" s="73" t="s">
        <v>118</v>
      </c>
      <c r="L82" s="111" t="s">
        <v>119</v>
      </c>
      <c r="M82" s="73" t="s">
        <v>117</v>
      </c>
      <c r="N82" s="116" t="str">
        <f>CONCATENATE(T_SDLog[[#This Row],[PROJECT_NO]],"-",T_SDLog[[#This Row],[Sub Con]],"-",T_SDLog[[#This Row],[BUILDING_NO]],"-",T_SDLog[[#This Row],[FLOOR_LEVEL]],"-",T_SDLog[[#This Row],[DRAWING_PARTS]],"-",T_SDLog[[#This Row],[DISIPLINE]],"-",T_SDLog[[#This Row],[Sub-Dec]],"-",T_SDLog[[#This Row],[DS]],"-",T_SDLog[[#This Row],[DRAWING_SEQ]])</f>
        <v>1300403-ATS-B04-UF-02-ICT-CNT-SD-00</v>
      </c>
      <c r="O82" s="121" t="s">
        <v>247</v>
      </c>
      <c r="P82" s="244">
        <v>45848</v>
      </c>
      <c r="Q8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2" s="156" t="str">
        <f>IF(T_SDLog[[#This Row],[AREF_7]]&lt;&gt;"","07",IF(T_SDLog[[#This Row],[AREF_6]]&lt;&gt;"","06",IF(T_SDLog[[#This Row],[AREF_5]]&lt;&gt;"","05",IF(T_SDLog[[#This Row],[AREF_4]]&lt;&gt;"","04",IF(T_SDLog[[#This Row],[AREF_3]]&lt;&gt;"","03",IF(T_SDLog[[#This Row],[AREF_2]]&lt;&gt;"","02",IF(T_SDLog[[#This Row],[AREF_1]]&lt;&gt;"","01",IF(T_SDLog[[#This Row],[AREF_0]]&lt;&gt;"","00",""))))))))</f>
        <v>00</v>
      </c>
      <c r="T8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ATLS-004-SD-ICT-00019-R00</v>
      </c>
      <c r="V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ATV-1300000403-SDS-ICT-00057-R00</v>
      </c>
      <c r="Y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 s="22" t="s">
        <v>240</v>
      </c>
      <c r="AB82" s="74">
        <v>45832</v>
      </c>
      <c r="AC82" s="74" t="s">
        <v>1710</v>
      </c>
      <c r="AD82" s="74">
        <v>45832</v>
      </c>
      <c r="AE82" s="74" t="s">
        <v>1710</v>
      </c>
      <c r="AF82" s="190" t="s">
        <v>134</v>
      </c>
      <c r="AG82" s="191" t="s">
        <v>1759</v>
      </c>
      <c r="AH82" s="191" t="s">
        <v>134</v>
      </c>
      <c r="AI82" s="22"/>
      <c r="AJ82" s="74"/>
      <c r="AK82" s="22"/>
      <c r="AL82" s="22"/>
      <c r="AM82" s="22"/>
      <c r="AN82" s="190" t="s">
        <v>123</v>
      </c>
      <c r="AO82" s="74"/>
      <c r="AP82" s="22" t="s">
        <v>123</v>
      </c>
      <c r="AQ82" s="22"/>
      <c r="AR82" s="74"/>
      <c r="AS82" s="22"/>
      <c r="AT82" s="190" t="s">
        <v>123</v>
      </c>
      <c r="AU82" s="74"/>
      <c r="AV82" s="22" t="s">
        <v>123</v>
      </c>
      <c r="AW82" s="76"/>
      <c r="AX82" s="74"/>
      <c r="AY82" s="22"/>
      <c r="AZ82" s="190" t="s">
        <v>123</v>
      </c>
      <c r="BA82" s="74"/>
      <c r="BB82" s="22" t="s">
        <v>123</v>
      </c>
      <c r="BC82" s="76"/>
      <c r="BD82" s="74"/>
      <c r="BE82" s="22"/>
      <c r="BF82" s="190" t="s">
        <v>123</v>
      </c>
      <c r="BG82" s="74"/>
      <c r="BH82" s="22" t="s">
        <v>123</v>
      </c>
      <c r="BI82" s="76"/>
      <c r="BJ82" s="74"/>
      <c r="BK82" s="22"/>
      <c r="BL82" s="190" t="s">
        <v>123</v>
      </c>
      <c r="BM82" s="74"/>
      <c r="BN82" s="22" t="s">
        <v>123</v>
      </c>
      <c r="BO82" s="22"/>
      <c r="BP82" s="74"/>
      <c r="BQ82" s="22"/>
      <c r="BR82" s="190" t="s">
        <v>123</v>
      </c>
      <c r="BS82" s="22"/>
      <c r="BT82" s="22" t="s">
        <v>123</v>
      </c>
      <c r="BU82" s="22"/>
      <c r="BV82" s="74"/>
      <c r="BW82" s="22"/>
      <c r="BX82" s="190" t="s">
        <v>123</v>
      </c>
      <c r="BY82" s="22"/>
      <c r="BZ82" s="22" t="s">
        <v>123</v>
      </c>
      <c r="CA82" s="22" t="s">
        <v>1651</v>
      </c>
      <c r="CB82" s="22" t="s">
        <v>1652</v>
      </c>
    </row>
    <row r="83" spans="2:80" ht="13.8" hidden="1">
      <c r="B83" s="22">
        <f t="shared" si="1"/>
        <v>74</v>
      </c>
      <c r="C83" s="73" t="s">
        <v>112</v>
      </c>
      <c r="D83" s="73" t="s">
        <v>113</v>
      </c>
      <c r="E83" s="116">
        <v>1300403</v>
      </c>
      <c r="F83" s="73" t="s">
        <v>114</v>
      </c>
      <c r="G83" s="73" t="s">
        <v>221</v>
      </c>
      <c r="H83" s="73" t="s">
        <v>227</v>
      </c>
      <c r="I83" s="240" t="s">
        <v>128</v>
      </c>
      <c r="J83" s="79" t="s">
        <v>112</v>
      </c>
      <c r="K83" s="73" t="s">
        <v>118</v>
      </c>
      <c r="L83" s="111" t="s">
        <v>119</v>
      </c>
      <c r="M83" s="73" t="s">
        <v>117</v>
      </c>
      <c r="N83" s="116" t="str">
        <f>CONCATENATE(T_SDLog[[#This Row],[PROJECT_NO]],"-",T_SDLog[[#This Row],[Sub Con]],"-",T_SDLog[[#This Row],[BUILDING_NO]],"-",T_SDLog[[#This Row],[FLOOR_LEVEL]],"-",T_SDLog[[#This Row],[DRAWING_PARTS]],"-",T_SDLog[[#This Row],[DISIPLINE]],"-",T_SDLog[[#This Row],[Sub-Dec]],"-",T_SDLog[[#This Row],[DS]],"-",T_SDLog[[#This Row],[DRAWING_SEQ]])</f>
        <v>1300403-ATS-B04-UF-03-ICT-CNT-SD-00</v>
      </c>
      <c r="O83" s="121" t="s">
        <v>248</v>
      </c>
      <c r="P83" s="244">
        <v>45848</v>
      </c>
      <c r="Q8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8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 s="156" t="str">
        <f>IF(T_SDLog[[#This Row],[AREF_7]]&lt;&gt;"","07",IF(T_SDLog[[#This Row],[AREF_6]]&lt;&gt;"","06",IF(T_SDLog[[#This Row],[AREF_5]]&lt;&gt;"","05",IF(T_SDLog[[#This Row],[AREF_4]]&lt;&gt;"","04",IF(T_SDLog[[#This Row],[AREF_3]]&lt;&gt;"","03",IF(T_SDLog[[#This Row],[AREF_2]]&lt;&gt;"","02",IF(T_SDLog[[#This Row],[AREF_1]]&lt;&gt;"","01",IF(T_SDLog[[#This Row],[AREF_0]]&lt;&gt;"","00",""))))))))</f>
        <v>00</v>
      </c>
      <c r="T8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ATLS-004-SD-ICT-00019-R00</v>
      </c>
      <c r="V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ATV-1300000403-SDS-ICT-00057-R00</v>
      </c>
      <c r="Y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 s="22" t="s">
        <v>240</v>
      </c>
      <c r="AB83" s="74">
        <v>45832</v>
      </c>
      <c r="AC83" s="74" t="s">
        <v>1710</v>
      </c>
      <c r="AD83" s="74">
        <v>45832</v>
      </c>
      <c r="AE83" s="74" t="s">
        <v>1710</v>
      </c>
      <c r="AF83" s="190" t="s">
        <v>134</v>
      </c>
      <c r="AG83" s="191" t="s">
        <v>1759</v>
      </c>
      <c r="AH83" s="191" t="s">
        <v>134</v>
      </c>
      <c r="AI83" s="22"/>
      <c r="AJ83" s="74"/>
      <c r="AK83" s="22"/>
      <c r="AL83" s="22"/>
      <c r="AM83" s="22"/>
      <c r="AN83" s="190" t="s">
        <v>123</v>
      </c>
      <c r="AO83" s="74"/>
      <c r="AP83" s="22" t="s">
        <v>123</v>
      </c>
      <c r="AQ83" s="22"/>
      <c r="AR83" s="74"/>
      <c r="AS83" s="22"/>
      <c r="AT83" s="190" t="s">
        <v>123</v>
      </c>
      <c r="AU83" s="74"/>
      <c r="AV83" s="22" t="s">
        <v>123</v>
      </c>
      <c r="AW83" s="76"/>
      <c r="AX83" s="74"/>
      <c r="AY83" s="22"/>
      <c r="AZ83" s="190" t="s">
        <v>123</v>
      </c>
      <c r="BA83" s="74"/>
      <c r="BB83" s="22" t="s">
        <v>123</v>
      </c>
      <c r="BC83" s="76"/>
      <c r="BD83" s="74"/>
      <c r="BE83" s="22"/>
      <c r="BF83" s="190" t="s">
        <v>123</v>
      </c>
      <c r="BG83" s="74"/>
      <c r="BH83" s="22" t="s">
        <v>123</v>
      </c>
      <c r="BI83" s="76"/>
      <c r="BJ83" s="74"/>
      <c r="BK83" s="22"/>
      <c r="BL83" s="190" t="s">
        <v>123</v>
      </c>
      <c r="BM83" s="74"/>
      <c r="BN83" s="22" t="s">
        <v>123</v>
      </c>
      <c r="BO83" s="22"/>
      <c r="BP83" s="74"/>
      <c r="BQ83" s="22"/>
      <c r="BR83" s="190" t="s">
        <v>123</v>
      </c>
      <c r="BS83" s="22"/>
      <c r="BT83" s="22" t="s">
        <v>123</v>
      </c>
      <c r="BU83" s="22"/>
      <c r="BV83" s="74"/>
      <c r="BW83" s="22"/>
      <c r="BX83" s="190" t="s">
        <v>123</v>
      </c>
      <c r="BY83" s="22"/>
      <c r="BZ83" s="22" t="s">
        <v>123</v>
      </c>
      <c r="CA83" s="22" t="s">
        <v>1651</v>
      </c>
      <c r="CB83" s="22" t="s">
        <v>1652</v>
      </c>
    </row>
    <row r="84" spans="2:80" ht="13.8" hidden="1">
      <c r="B84" s="22">
        <f t="shared" si="1"/>
        <v>75</v>
      </c>
      <c r="C84" s="73" t="s">
        <v>112</v>
      </c>
      <c r="D84" s="73" t="s">
        <v>113</v>
      </c>
      <c r="E84" s="116">
        <v>1300403</v>
      </c>
      <c r="F84" s="73" t="s">
        <v>114</v>
      </c>
      <c r="G84" s="73" t="s">
        <v>221</v>
      </c>
      <c r="H84" s="73" t="s">
        <v>227</v>
      </c>
      <c r="I84" s="240" t="s">
        <v>138</v>
      </c>
      <c r="J84" s="79" t="s">
        <v>112</v>
      </c>
      <c r="K84" s="73" t="s">
        <v>118</v>
      </c>
      <c r="L84" s="111" t="s">
        <v>119</v>
      </c>
      <c r="M84" s="73" t="s">
        <v>117</v>
      </c>
      <c r="N84" s="116" t="str">
        <f>CONCATENATE(T_SDLog[[#This Row],[PROJECT_NO]],"-",T_SDLog[[#This Row],[Sub Con]],"-",T_SDLog[[#This Row],[BUILDING_NO]],"-",T_SDLog[[#This Row],[FLOOR_LEVEL]],"-",T_SDLog[[#This Row],[DRAWING_PARTS]],"-",T_SDLog[[#This Row],[DISIPLINE]],"-",T_SDLog[[#This Row],[Sub-Dec]],"-",T_SDLog[[#This Row],[DS]],"-",T_SDLog[[#This Row],[DRAWING_SEQ]])</f>
        <v>1300403-ATS-B04-UF-04-ICT-CNT-SD-00</v>
      </c>
      <c r="O84" s="121" t="s">
        <v>249</v>
      </c>
      <c r="P84" s="244">
        <v>45848</v>
      </c>
      <c r="Q8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 s="156" t="str">
        <f>IF(T_SDLog[[#This Row],[AREF_7]]&lt;&gt;"","07",IF(T_SDLog[[#This Row],[AREF_6]]&lt;&gt;"","06",IF(T_SDLog[[#This Row],[AREF_5]]&lt;&gt;"","05",IF(T_SDLog[[#This Row],[AREF_4]]&lt;&gt;"","04",IF(T_SDLog[[#This Row],[AREF_3]]&lt;&gt;"","03",IF(T_SDLog[[#This Row],[AREF_2]]&lt;&gt;"","02",IF(T_SDLog[[#This Row],[AREF_1]]&lt;&gt;"","01",IF(T_SDLog[[#This Row],[AREF_0]]&lt;&gt;"","00",""))))))))</f>
        <v>00</v>
      </c>
      <c r="T8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ATLS-004-SD-ICT-00019-R00</v>
      </c>
      <c r="V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ATV-1300000403-SDS-ICT-00057-R00</v>
      </c>
      <c r="Y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 s="22" t="s">
        <v>240</v>
      </c>
      <c r="AB84" s="74">
        <v>45832</v>
      </c>
      <c r="AC84" s="74" t="s">
        <v>1710</v>
      </c>
      <c r="AD84" s="74">
        <v>45832</v>
      </c>
      <c r="AE84" s="74" t="s">
        <v>1710</v>
      </c>
      <c r="AF84" s="190" t="s">
        <v>134</v>
      </c>
      <c r="AG84" s="191" t="s">
        <v>1759</v>
      </c>
      <c r="AH84" s="191" t="s">
        <v>134</v>
      </c>
      <c r="AI84" s="22"/>
      <c r="AJ84" s="74"/>
      <c r="AK84" s="22"/>
      <c r="AL84" s="22"/>
      <c r="AM84" s="22"/>
      <c r="AN84" s="190" t="s">
        <v>123</v>
      </c>
      <c r="AO84" s="74"/>
      <c r="AP84" s="22" t="s">
        <v>123</v>
      </c>
      <c r="AQ84" s="22"/>
      <c r="AR84" s="74"/>
      <c r="AS84" s="22"/>
      <c r="AT84" s="190" t="s">
        <v>123</v>
      </c>
      <c r="AU84" s="74"/>
      <c r="AV84" s="22" t="s">
        <v>123</v>
      </c>
      <c r="AW84" s="76"/>
      <c r="AX84" s="74"/>
      <c r="AY84" s="22"/>
      <c r="AZ84" s="190" t="s">
        <v>123</v>
      </c>
      <c r="BA84" s="74"/>
      <c r="BB84" s="22" t="s">
        <v>123</v>
      </c>
      <c r="BC84" s="76"/>
      <c r="BD84" s="74"/>
      <c r="BE84" s="22"/>
      <c r="BF84" s="190" t="s">
        <v>123</v>
      </c>
      <c r="BG84" s="74"/>
      <c r="BH84" s="22" t="s">
        <v>123</v>
      </c>
      <c r="BI84" s="76"/>
      <c r="BJ84" s="74"/>
      <c r="BK84" s="22"/>
      <c r="BL84" s="190" t="s">
        <v>123</v>
      </c>
      <c r="BM84" s="74"/>
      <c r="BN84" s="22" t="s">
        <v>123</v>
      </c>
      <c r="BO84" s="22"/>
      <c r="BP84" s="74"/>
      <c r="BQ84" s="22"/>
      <c r="BR84" s="190" t="s">
        <v>123</v>
      </c>
      <c r="BS84" s="22"/>
      <c r="BT84" s="22" t="s">
        <v>123</v>
      </c>
      <c r="BU84" s="22"/>
      <c r="BV84" s="74"/>
      <c r="BW84" s="22"/>
      <c r="BX84" s="190" t="s">
        <v>123</v>
      </c>
      <c r="BY84" s="22"/>
      <c r="BZ84" s="22" t="s">
        <v>123</v>
      </c>
      <c r="CA84" s="22" t="s">
        <v>1651</v>
      </c>
      <c r="CB84" s="22" t="s">
        <v>1652</v>
      </c>
    </row>
    <row r="85" spans="2:80" ht="13.8" hidden="1">
      <c r="B85" s="22">
        <f t="shared" si="1"/>
        <v>76</v>
      </c>
      <c r="C85" s="22" t="s">
        <v>112</v>
      </c>
      <c r="D85" s="73" t="s">
        <v>174</v>
      </c>
      <c r="E85" s="201">
        <v>1300403</v>
      </c>
      <c r="F85" s="22" t="s">
        <v>114</v>
      </c>
      <c r="G85" s="73" t="s">
        <v>130</v>
      </c>
      <c r="H85" s="73" t="s">
        <v>116</v>
      </c>
      <c r="I85" s="240" t="s">
        <v>117</v>
      </c>
      <c r="J85" s="79" t="s">
        <v>112</v>
      </c>
      <c r="K85" s="203" t="s">
        <v>175</v>
      </c>
      <c r="L85" s="22" t="s">
        <v>119</v>
      </c>
      <c r="M85" s="22" t="s">
        <v>117</v>
      </c>
      <c r="N85" s="119" t="str">
        <f>CONCATENATE(T_SDLog[[#This Row],[PROJECT_NO]],"-",T_SDLog[[#This Row],[Sub Con]],"-",T_SDLog[[#This Row],[BUILDING_NO]],"-",T_SDLog[[#This Row],[FLOOR_LEVEL]],"-",T_SDLog[[#This Row],[DRAWING_PARTS]],"-",T_SDLog[[#This Row],[DISIPLINE]],"-",T_SDLog[[#This Row],[Sub-Dec]],"-",T_SDLog[[#This Row],[DS]],"-",T_SDLog[[#This Row],[DRAWING_SEQ]])</f>
        <v>1300403-ATS-B01-GF-00-ICT-MCK-SD-00</v>
      </c>
      <c r="O85" s="120" t="s">
        <v>757</v>
      </c>
      <c r="P85" s="245">
        <v>45810</v>
      </c>
      <c r="Q8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5" s="156" t="str">
        <f>IF(T_SDLog[[#This Row],[AREF_7]]&lt;&gt;"","07",IF(T_SDLog[[#This Row],[AREF_6]]&lt;&gt;"","06",IF(T_SDLog[[#This Row],[AREF_5]]&lt;&gt;"","05",IF(T_SDLog[[#This Row],[AREF_4]]&lt;&gt;"","04",IF(T_SDLog[[#This Row],[AREF_3]]&lt;&gt;"","03",IF(T_SDLog[[#This Row],[AREF_2]]&lt;&gt;"","02",IF(T_SDLog[[#This Row],[AREF_1]]&lt;&gt;"","01",IF(T_SDLog[[#This Row],[AREF_0]]&lt;&gt;"","00",""))))))))</f>
        <v>00</v>
      </c>
      <c r="T8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 s="22" t="s">
        <v>758</v>
      </c>
      <c r="AB85" s="74">
        <v>45805</v>
      </c>
      <c r="AC85" s="74" t="s">
        <v>759</v>
      </c>
      <c r="AD85" s="74">
        <v>45809</v>
      </c>
      <c r="AE85" s="74" t="s">
        <v>759</v>
      </c>
      <c r="AF85" s="190" t="s">
        <v>134</v>
      </c>
      <c r="AG85" s="191" t="s">
        <v>1450</v>
      </c>
      <c r="AH85" s="191" t="s">
        <v>134</v>
      </c>
      <c r="AI85" s="22"/>
      <c r="AJ85" s="74"/>
      <c r="AK85" s="22"/>
      <c r="AL85" s="22"/>
      <c r="AM85" s="22"/>
      <c r="AN85" s="190" t="s">
        <v>123</v>
      </c>
      <c r="AO85" s="74"/>
      <c r="AP85" s="22" t="s">
        <v>123</v>
      </c>
      <c r="AQ85" s="22"/>
      <c r="AR85" s="74"/>
      <c r="AS85" s="22"/>
      <c r="AT85" s="190" t="s">
        <v>123</v>
      </c>
      <c r="AU85" s="74"/>
      <c r="AV85" s="22" t="s">
        <v>123</v>
      </c>
      <c r="AW85" s="76"/>
      <c r="AX85" s="74"/>
      <c r="AY85" s="22"/>
      <c r="AZ85" s="190" t="s">
        <v>123</v>
      </c>
      <c r="BA85" s="74"/>
      <c r="BB85" s="22" t="s">
        <v>123</v>
      </c>
      <c r="BC85" s="76"/>
      <c r="BD85" s="74"/>
      <c r="BE85" s="22"/>
      <c r="BF85" s="190" t="s">
        <v>123</v>
      </c>
      <c r="BG85" s="74"/>
      <c r="BH85" s="22" t="s">
        <v>123</v>
      </c>
      <c r="BI85" s="76"/>
      <c r="BJ85" s="74"/>
      <c r="BK85" s="22"/>
      <c r="BL85" s="190" t="s">
        <v>123</v>
      </c>
      <c r="BM85" s="74"/>
      <c r="BN85" s="22" t="s">
        <v>123</v>
      </c>
      <c r="BO85" s="22"/>
      <c r="BP85" s="74"/>
      <c r="BQ85" s="22"/>
      <c r="BR85" s="190" t="s">
        <v>123</v>
      </c>
      <c r="BS85" s="22"/>
      <c r="BT85" s="22" t="s">
        <v>123</v>
      </c>
      <c r="BU85" s="22"/>
      <c r="BV85" s="74"/>
      <c r="BW85" s="22"/>
      <c r="BX85" s="190" t="s">
        <v>123</v>
      </c>
      <c r="BY85" s="22"/>
      <c r="BZ85" s="22" t="s">
        <v>123</v>
      </c>
      <c r="CA85" s="22"/>
      <c r="CB85" s="22"/>
    </row>
    <row r="86" spans="2:80" ht="13.8" hidden="1">
      <c r="B86" s="22">
        <f t="shared" si="1"/>
        <v>77</v>
      </c>
      <c r="C86" s="22" t="s">
        <v>112</v>
      </c>
      <c r="D86" s="73" t="s">
        <v>174</v>
      </c>
      <c r="E86" s="201">
        <v>1300403</v>
      </c>
      <c r="F86" s="22" t="s">
        <v>114</v>
      </c>
      <c r="G86" s="73" t="s">
        <v>130</v>
      </c>
      <c r="H86" s="73" t="s">
        <v>116</v>
      </c>
      <c r="I86" s="240" t="s">
        <v>124</v>
      </c>
      <c r="J86" s="79" t="s">
        <v>112</v>
      </c>
      <c r="K86" s="203" t="s">
        <v>175</v>
      </c>
      <c r="L86" s="22" t="s">
        <v>119</v>
      </c>
      <c r="M86" s="22" t="s">
        <v>117</v>
      </c>
      <c r="N86" s="119" t="str">
        <f>CONCATENATE(T_SDLog[[#This Row],[PROJECT_NO]],"-",T_SDLog[[#This Row],[Sub Con]],"-",T_SDLog[[#This Row],[BUILDING_NO]],"-",T_SDLog[[#This Row],[FLOOR_LEVEL]],"-",T_SDLog[[#This Row],[DRAWING_PARTS]],"-",T_SDLog[[#This Row],[DISIPLINE]],"-",T_SDLog[[#This Row],[Sub-Dec]],"-",T_SDLog[[#This Row],[DS]],"-",T_SDLog[[#This Row],[DRAWING_SEQ]])</f>
        <v>1300403-ATS-B01-GF-01-ICT-MCK-SD-00</v>
      </c>
      <c r="O86" s="120" t="s">
        <v>760</v>
      </c>
      <c r="P86" s="245">
        <v>45810</v>
      </c>
      <c r="Q8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 s="156" t="str">
        <f>IF(T_SDLog[[#This Row],[AREF_7]]&lt;&gt;"","07",IF(T_SDLog[[#This Row],[AREF_6]]&lt;&gt;"","06",IF(T_SDLog[[#This Row],[AREF_5]]&lt;&gt;"","05",IF(T_SDLog[[#This Row],[AREF_4]]&lt;&gt;"","04",IF(T_SDLog[[#This Row],[AREF_3]]&lt;&gt;"","03",IF(T_SDLog[[#This Row],[AREF_2]]&lt;&gt;"","02",IF(T_SDLog[[#This Row],[AREF_1]]&lt;&gt;"","01",IF(T_SDLog[[#This Row],[AREF_0]]&lt;&gt;"","00",""))))))))</f>
        <v>00</v>
      </c>
      <c r="T8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 s="22" t="s">
        <v>758</v>
      </c>
      <c r="AB86" s="74">
        <v>45805</v>
      </c>
      <c r="AC86" s="74" t="s">
        <v>759</v>
      </c>
      <c r="AD86" s="74">
        <v>45809</v>
      </c>
      <c r="AE86" s="74" t="s">
        <v>759</v>
      </c>
      <c r="AF86" s="190" t="s">
        <v>134</v>
      </c>
      <c r="AG86" s="191" t="s">
        <v>1450</v>
      </c>
      <c r="AH86" s="191" t="s">
        <v>134</v>
      </c>
      <c r="AI86" s="22"/>
      <c r="AJ86" s="74"/>
      <c r="AK86" s="22"/>
      <c r="AL86" s="22"/>
      <c r="AM86" s="22"/>
      <c r="AN86" s="190" t="s">
        <v>123</v>
      </c>
      <c r="AO86" s="74"/>
      <c r="AP86" s="22" t="s">
        <v>123</v>
      </c>
      <c r="AQ86" s="22"/>
      <c r="AR86" s="74"/>
      <c r="AS86" s="22"/>
      <c r="AT86" s="190" t="s">
        <v>123</v>
      </c>
      <c r="AU86" s="74"/>
      <c r="AV86" s="22" t="s">
        <v>123</v>
      </c>
      <c r="AW86" s="76"/>
      <c r="AX86" s="74"/>
      <c r="AY86" s="22"/>
      <c r="AZ86" s="190" t="s">
        <v>123</v>
      </c>
      <c r="BA86" s="74"/>
      <c r="BB86" s="22" t="s">
        <v>123</v>
      </c>
      <c r="BC86" s="76"/>
      <c r="BD86" s="74"/>
      <c r="BE86" s="22"/>
      <c r="BF86" s="190" t="s">
        <v>123</v>
      </c>
      <c r="BG86" s="74"/>
      <c r="BH86" s="22" t="s">
        <v>123</v>
      </c>
      <c r="BI86" s="76"/>
      <c r="BJ86" s="74"/>
      <c r="BK86" s="22"/>
      <c r="BL86" s="190" t="s">
        <v>123</v>
      </c>
      <c r="BM86" s="74"/>
      <c r="BN86" s="22" t="s">
        <v>123</v>
      </c>
      <c r="BO86" s="22"/>
      <c r="BP86" s="74"/>
      <c r="BQ86" s="22"/>
      <c r="BR86" s="190" t="s">
        <v>123</v>
      </c>
      <c r="BS86" s="22"/>
      <c r="BT86" s="22" t="s">
        <v>123</v>
      </c>
      <c r="BU86" s="22"/>
      <c r="BV86" s="74"/>
      <c r="BW86" s="22"/>
      <c r="BX86" s="190" t="s">
        <v>123</v>
      </c>
      <c r="BY86" s="22"/>
      <c r="BZ86" s="22" t="s">
        <v>123</v>
      </c>
      <c r="CA86" s="22"/>
      <c r="CB86" s="22"/>
    </row>
    <row r="87" spans="2:80" ht="13.8" hidden="1">
      <c r="B87" s="22">
        <f t="shared" si="1"/>
        <v>78</v>
      </c>
      <c r="C87" s="22" t="s">
        <v>112</v>
      </c>
      <c r="D87" s="73" t="s">
        <v>174</v>
      </c>
      <c r="E87" s="201">
        <v>1300403</v>
      </c>
      <c r="F87" s="22" t="s">
        <v>114</v>
      </c>
      <c r="G87" s="73" t="s">
        <v>130</v>
      </c>
      <c r="H87" s="73" t="s">
        <v>116</v>
      </c>
      <c r="I87" s="240" t="s">
        <v>126</v>
      </c>
      <c r="J87" s="79" t="s">
        <v>112</v>
      </c>
      <c r="K87" s="203" t="s">
        <v>175</v>
      </c>
      <c r="L87" s="22" t="s">
        <v>119</v>
      </c>
      <c r="M87" s="22" t="s">
        <v>117</v>
      </c>
      <c r="N87" s="119" t="str">
        <f>CONCATENATE(T_SDLog[[#This Row],[PROJECT_NO]],"-",T_SDLog[[#This Row],[Sub Con]],"-",T_SDLog[[#This Row],[BUILDING_NO]],"-",T_SDLog[[#This Row],[FLOOR_LEVEL]],"-",T_SDLog[[#This Row],[DRAWING_PARTS]],"-",T_SDLog[[#This Row],[DISIPLINE]],"-",T_SDLog[[#This Row],[Sub-Dec]],"-",T_SDLog[[#This Row],[DS]],"-",T_SDLog[[#This Row],[DRAWING_SEQ]])</f>
        <v>1300403-ATS-B01-GF-02-ICT-MCK-SD-00</v>
      </c>
      <c r="O87" s="120" t="s">
        <v>761</v>
      </c>
      <c r="P87" s="245">
        <v>45810</v>
      </c>
      <c r="Q8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 s="156" t="str">
        <f>IF(T_SDLog[[#This Row],[AREF_7]]&lt;&gt;"","07",IF(T_SDLog[[#This Row],[AREF_6]]&lt;&gt;"","06",IF(T_SDLog[[#This Row],[AREF_5]]&lt;&gt;"","05",IF(T_SDLog[[#This Row],[AREF_4]]&lt;&gt;"","04",IF(T_SDLog[[#This Row],[AREF_3]]&lt;&gt;"","03",IF(T_SDLog[[#This Row],[AREF_2]]&lt;&gt;"","02",IF(T_SDLog[[#This Row],[AREF_1]]&lt;&gt;"","01",IF(T_SDLog[[#This Row],[AREF_0]]&lt;&gt;"","00",""))))))))</f>
        <v>00</v>
      </c>
      <c r="T8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 s="22" t="s">
        <v>758</v>
      </c>
      <c r="AB87" s="74">
        <v>45805</v>
      </c>
      <c r="AC87" s="74" t="s">
        <v>759</v>
      </c>
      <c r="AD87" s="74">
        <v>45809</v>
      </c>
      <c r="AE87" s="74" t="s">
        <v>759</v>
      </c>
      <c r="AF87" s="190" t="s">
        <v>134</v>
      </c>
      <c r="AG87" s="191" t="s">
        <v>1450</v>
      </c>
      <c r="AH87" s="191" t="s">
        <v>134</v>
      </c>
      <c r="AI87" s="22"/>
      <c r="AJ87" s="74"/>
      <c r="AK87" s="22"/>
      <c r="AL87" s="22"/>
      <c r="AM87" s="22"/>
      <c r="AN87" s="190" t="s">
        <v>123</v>
      </c>
      <c r="AO87" s="74"/>
      <c r="AP87" s="22" t="s">
        <v>123</v>
      </c>
      <c r="AQ87" s="22"/>
      <c r="AR87" s="74"/>
      <c r="AS87" s="22"/>
      <c r="AT87" s="190" t="s">
        <v>123</v>
      </c>
      <c r="AU87" s="74"/>
      <c r="AV87" s="22" t="s">
        <v>123</v>
      </c>
      <c r="AW87" s="76"/>
      <c r="AX87" s="74"/>
      <c r="AY87" s="22"/>
      <c r="AZ87" s="190" t="s">
        <v>123</v>
      </c>
      <c r="BA87" s="74"/>
      <c r="BB87" s="22" t="s">
        <v>123</v>
      </c>
      <c r="BC87" s="76"/>
      <c r="BD87" s="74"/>
      <c r="BE87" s="22"/>
      <c r="BF87" s="190" t="s">
        <v>123</v>
      </c>
      <c r="BG87" s="74"/>
      <c r="BH87" s="22" t="s">
        <v>123</v>
      </c>
      <c r="BI87" s="76"/>
      <c r="BJ87" s="74"/>
      <c r="BK87" s="22"/>
      <c r="BL87" s="190" t="s">
        <v>123</v>
      </c>
      <c r="BM87" s="74"/>
      <c r="BN87" s="22" t="s">
        <v>123</v>
      </c>
      <c r="BO87" s="22"/>
      <c r="BP87" s="74"/>
      <c r="BQ87" s="22"/>
      <c r="BR87" s="190" t="s">
        <v>123</v>
      </c>
      <c r="BS87" s="22"/>
      <c r="BT87" s="22" t="s">
        <v>123</v>
      </c>
      <c r="BU87" s="22"/>
      <c r="BV87" s="74"/>
      <c r="BW87" s="22"/>
      <c r="BX87" s="190" t="s">
        <v>123</v>
      </c>
      <c r="BY87" s="22"/>
      <c r="BZ87" s="22" t="s">
        <v>123</v>
      </c>
      <c r="CA87" s="22"/>
      <c r="CB87" s="22"/>
    </row>
    <row r="88" spans="2:80" ht="13.8" hidden="1">
      <c r="B88" s="22">
        <f t="shared" si="1"/>
        <v>79</v>
      </c>
      <c r="C88" s="22" t="s">
        <v>112</v>
      </c>
      <c r="D88" s="73" t="s">
        <v>174</v>
      </c>
      <c r="E88" s="201">
        <v>1300403</v>
      </c>
      <c r="F88" s="22" t="s">
        <v>114</v>
      </c>
      <c r="G88" s="73" t="s">
        <v>130</v>
      </c>
      <c r="H88" s="73" t="s">
        <v>116</v>
      </c>
      <c r="I88" s="240" t="s">
        <v>128</v>
      </c>
      <c r="J88" s="79" t="s">
        <v>112</v>
      </c>
      <c r="K88" s="203" t="s">
        <v>175</v>
      </c>
      <c r="L88" s="22" t="s">
        <v>119</v>
      </c>
      <c r="M88" s="22" t="s">
        <v>117</v>
      </c>
      <c r="N88" s="119" t="str">
        <f>CONCATENATE(T_SDLog[[#This Row],[PROJECT_NO]],"-",T_SDLog[[#This Row],[Sub Con]],"-",T_SDLog[[#This Row],[BUILDING_NO]],"-",T_SDLog[[#This Row],[FLOOR_LEVEL]],"-",T_SDLog[[#This Row],[DRAWING_PARTS]],"-",T_SDLog[[#This Row],[DISIPLINE]],"-",T_SDLog[[#This Row],[Sub-Dec]],"-",T_SDLog[[#This Row],[DS]],"-",T_SDLog[[#This Row],[DRAWING_SEQ]])</f>
        <v>1300403-ATS-B01-GF-03-ICT-MCK-SD-00</v>
      </c>
      <c r="O88" s="120" t="s">
        <v>762</v>
      </c>
      <c r="P88" s="245">
        <v>45810</v>
      </c>
      <c r="Q8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 s="156" t="str">
        <f>IF(T_SDLog[[#This Row],[AREF_7]]&lt;&gt;"","07",IF(T_SDLog[[#This Row],[AREF_6]]&lt;&gt;"","06",IF(T_SDLog[[#This Row],[AREF_5]]&lt;&gt;"","05",IF(T_SDLog[[#This Row],[AREF_4]]&lt;&gt;"","04",IF(T_SDLog[[#This Row],[AREF_3]]&lt;&gt;"","03",IF(T_SDLog[[#This Row],[AREF_2]]&lt;&gt;"","02",IF(T_SDLog[[#This Row],[AREF_1]]&lt;&gt;"","01",IF(T_SDLog[[#This Row],[AREF_0]]&lt;&gt;"","00",""))))))))</f>
        <v>00</v>
      </c>
      <c r="T8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 s="22" t="s">
        <v>758</v>
      </c>
      <c r="AB88" s="74">
        <v>45805</v>
      </c>
      <c r="AC88" s="74" t="s">
        <v>759</v>
      </c>
      <c r="AD88" s="74">
        <v>45809</v>
      </c>
      <c r="AE88" s="74" t="s">
        <v>759</v>
      </c>
      <c r="AF88" s="190" t="s">
        <v>134</v>
      </c>
      <c r="AG88" s="191" t="s">
        <v>1450</v>
      </c>
      <c r="AH88" s="191" t="s">
        <v>134</v>
      </c>
      <c r="AI88" s="22"/>
      <c r="AJ88" s="74"/>
      <c r="AK88" s="22"/>
      <c r="AL88" s="22"/>
      <c r="AM88" s="22"/>
      <c r="AN88" s="190" t="s">
        <v>123</v>
      </c>
      <c r="AO88" s="74"/>
      <c r="AP88" s="22" t="s">
        <v>123</v>
      </c>
      <c r="AQ88" s="22"/>
      <c r="AR88" s="74"/>
      <c r="AS88" s="22"/>
      <c r="AT88" s="190" t="s">
        <v>123</v>
      </c>
      <c r="AU88" s="74"/>
      <c r="AV88" s="22" t="s">
        <v>123</v>
      </c>
      <c r="AW88" s="76"/>
      <c r="AX88" s="74"/>
      <c r="AY88" s="22"/>
      <c r="AZ88" s="190" t="s">
        <v>123</v>
      </c>
      <c r="BA88" s="74"/>
      <c r="BB88" s="22" t="s">
        <v>123</v>
      </c>
      <c r="BC88" s="76"/>
      <c r="BD88" s="74"/>
      <c r="BE88" s="22"/>
      <c r="BF88" s="190" t="s">
        <v>123</v>
      </c>
      <c r="BG88" s="74"/>
      <c r="BH88" s="22" t="s">
        <v>123</v>
      </c>
      <c r="BI88" s="76"/>
      <c r="BJ88" s="74"/>
      <c r="BK88" s="22"/>
      <c r="BL88" s="190" t="s">
        <v>123</v>
      </c>
      <c r="BM88" s="74"/>
      <c r="BN88" s="22" t="s">
        <v>123</v>
      </c>
      <c r="BO88" s="22"/>
      <c r="BP88" s="74"/>
      <c r="BQ88" s="22"/>
      <c r="BR88" s="190" t="s">
        <v>123</v>
      </c>
      <c r="BS88" s="22"/>
      <c r="BT88" s="22" t="s">
        <v>123</v>
      </c>
      <c r="BU88" s="22"/>
      <c r="BV88" s="74"/>
      <c r="BW88" s="22"/>
      <c r="BX88" s="190" t="s">
        <v>123</v>
      </c>
      <c r="BY88" s="22"/>
      <c r="BZ88" s="22" t="s">
        <v>123</v>
      </c>
      <c r="CA88" s="22"/>
      <c r="CB88" s="22"/>
    </row>
    <row r="89" spans="2:80" ht="13.8" hidden="1">
      <c r="B89" s="22">
        <f t="shared" si="1"/>
        <v>80</v>
      </c>
      <c r="C89" s="22" t="s">
        <v>112</v>
      </c>
      <c r="D89" s="73" t="s">
        <v>174</v>
      </c>
      <c r="E89" s="201">
        <v>1300403</v>
      </c>
      <c r="F89" s="22" t="s">
        <v>114</v>
      </c>
      <c r="G89" s="73" t="s">
        <v>130</v>
      </c>
      <c r="H89" s="73" t="s">
        <v>116</v>
      </c>
      <c r="I89" s="240" t="s">
        <v>138</v>
      </c>
      <c r="J89" s="79" t="s">
        <v>112</v>
      </c>
      <c r="K89" s="203" t="s">
        <v>175</v>
      </c>
      <c r="L89" s="22" t="s">
        <v>119</v>
      </c>
      <c r="M89" s="22" t="s">
        <v>117</v>
      </c>
      <c r="N89" s="119" t="str">
        <f>CONCATENATE(T_SDLog[[#This Row],[PROJECT_NO]],"-",T_SDLog[[#This Row],[Sub Con]],"-",T_SDLog[[#This Row],[BUILDING_NO]],"-",T_SDLog[[#This Row],[FLOOR_LEVEL]],"-",T_SDLog[[#This Row],[DRAWING_PARTS]],"-",T_SDLog[[#This Row],[DISIPLINE]],"-",T_SDLog[[#This Row],[Sub-Dec]],"-",T_SDLog[[#This Row],[DS]],"-",T_SDLog[[#This Row],[DRAWING_SEQ]])</f>
        <v>1300403-ATS-B01-GF-04-ICT-MCK-SD-00</v>
      </c>
      <c r="O89" s="120" t="s">
        <v>763</v>
      </c>
      <c r="P89" s="245">
        <v>45810</v>
      </c>
      <c r="Q8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 s="156" t="str">
        <f>IF(T_SDLog[[#This Row],[AREF_7]]&lt;&gt;"","07",IF(T_SDLog[[#This Row],[AREF_6]]&lt;&gt;"","06",IF(T_SDLog[[#This Row],[AREF_5]]&lt;&gt;"","05",IF(T_SDLog[[#This Row],[AREF_4]]&lt;&gt;"","04",IF(T_SDLog[[#This Row],[AREF_3]]&lt;&gt;"","03",IF(T_SDLog[[#This Row],[AREF_2]]&lt;&gt;"","02",IF(T_SDLog[[#This Row],[AREF_1]]&lt;&gt;"","01",IF(T_SDLog[[#This Row],[AREF_0]]&lt;&gt;"","00",""))))))))</f>
        <v>00</v>
      </c>
      <c r="T8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 s="22" t="s">
        <v>758</v>
      </c>
      <c r="AB89" s="74">
        <v>45805</v>
      </c>
      <c r="AC89" s="74" t="s">
        <v>759</v>
      </c>
      <c r="AD89" s="74">
        <v>45809</v>
      </c>
      <c r="AE89" s="74" t="s">
        <v>759</v>
      </c>
      <c r="AF89" s="190" t="s">
        <v>134</v>
      </c>
      <c r="AG89" s="191" t="s">
        <v>1450</v>
      </c>
      <c r="AH89" s="191" t="s">
        <v>134</v>
      </c>
      <c r="AI89" s="22"/>
      <c r="AJ89" s="74"/>
      <c r="AK89" s="22"/>
      <c r="AL89" s="22"/>
      <c r="AM89" s="22"/>
      <c r="AN89" s="190" t="s">
        <v>123</v>
      </c>
      <c r="AO89" s="74"/>
      <c r="AP89" s="22" t="s">
        <v>123</v>
      </c>
      <c r="AQ89" s="22"/>
      <c r="AR89" s="74"/>
      <c r="AS89" s="22"/>
      <c r="AT89" s="190" t="s">
        <v>123</v>
      </c>
      <c r="AU89" s="74"/>
      <c r="AV89" s="22" t="s">
        <v>123</v>
      </c>
      <c r="AW89" s="76"/>
      <c r="AX89" s="74"/>
      <c r="AY89" s="22"/>
      <c r="AZ89" s="190" t="s">
        <v>123</v>
      </c>
      <c r="BA89" s="74"/>
      <c r="BB89" s="22" t="s">
        <v>123</v>
      </c>
      <c r="BC89" s="76"/>
      <c r="BD89" s="74"/>
      <c r="BE89" s="22"/>
      <c r="BF89" s="190" t="s">
        <v>123</v>
      </c>
      <c r="BG89" s="74"/>
      <c r="BH89" s="22" t="s">
        <v>123</v>
      </c>
      <c r="BI89" s="76"/>
      <c r="BJ89" s="74"/>
      <c r="BK89" s="22"/>
      <c r="BL89" s="190" t="s">
        <v>123</v>
      </c>
      <c r="BM89" s="74"/>
      <c r="BN89" s="22" t="s">
        <v>123</v>
      </c>
      <c r="BO89" s="22"/>
      <c r="BP89" s="74"/>
      <c r="BQ89" s="22"/>
      <c r="BR89" s="190" t="s">
        <v>123</v>
      </c>
      <c r="BS89" s="22"/>
      <c r="BT89" s="22" t="s">
        <v>123</v>
      </c>
      <c r="BU89" s="22"/>
      <c r="BV89" s="74"/>
      <c r="BW89" s="22"/>
      <c r="BX89" s="190" t="s">
        <v>123</v>
      </c>
      <c r="BY89" s="22"/>
      <c r="BZ89" s="22" t="s">
        <v>123</v>
      </c>
      <c r="CA89" s="22"/>
      <c r="CB89" s="22"/>
    </row>
    <row r="90" spans="2:80" ht="13.8" hidden="1">
      <c r="B90" s="22">
        <f t="shared" si="1"/>
        <v>81</v>
      </c>
      <c r="C90" s="22" t="s">
        <v>112</v>
      </c>
      <c r="D90" s="73" t="s">
        <v>174</v>
      </c>
      <c r="E90" s="201">
        <v>1300403</v>
      </c>
      <c r="F90" s="22" t="s">
        <v>114</v>
      </c>
      <c r="G90" s="73" t="s">
        <v>130</v>
      </c>
      <c r="H90" s="73" t="s">
        <v>116</v>
      </c>
      <c r="I90" s="240" t="s">
        <v>219</v>
      </c>
      <c r="J90" s="79" t="s">
        <v>112</v>
      </c>
      <c r="K90" s="203" t="s">
        <v>175</v>
      </c>
      <c r="L90" s="22" t="s">
        <v>119</v>
      </c>
      <c r="M90" s="22" t="s">
        <v>117</v>
      </c>
      <c r="N90" s="119" t="str">
        <f>CONCATENATE(T_SDLog[[#This Row],[PROJECT_NO]],"-",T_SDLog[[#This Row],[Sub Con]],"-",T_SDLog[[#This Row],[BUILDING_NO]],"-",T_SDLog[[#This Row],[FLOOR_LEVEL]],"-",T_SDLog[[#This Row],[DRAWING_PARTS]],"-",T_SDLog[[#This Row],[DISIPLINE]],"-",T_SDLog[[#This Row],[Sub-Dec]],"-",T_SDLog[[#This Row],[DS]],"-",T_SDLog[[#This Row],[DRAWING_SEQ]])</f>
        <v>1300403-ATS-B01-GF-05-ICT-MCK-SD-00</v>
      </c>
      <c r="O90" s="120" t="s">
        <v>764</v>
      </c>
      <c r="P90" s="244">
        <v>45799</v>
      </c>
      <c r="Q9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 s="156" t="str">
        <f>IF(T_SDLog[[#This Row],[AREF_7]]&lt;&gt;"","07",IF(T_SDLog[[#This Row],[AREF_6]]&lt;&gt;"","06",IF(T_SDLog[[#This Row],[AREF_5]]&lt;&gt;"","05",IF(T_SDLog[[#This Row],[AREF_4]]&lt;&gt;"","04",IF(T_SDLog[[#This Row],[AREF_3]]&lt;&gt;"","03",IF(T_SDLog[[#This Row],[AREF_2]]&lt;&gt;"","02",IF(T_SDLog[[#This Row],[AREF_1]]&lt;&gt;"","01",IF(T_SDLog[[#This Row],[AREF_0]]&lt;&gt;"","00",""))))))))</f>
        <v>00</v>
      </c>
      <c r="T9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 s="22" t="s">
        <v>758</v>
      </c>
      <c r="AB90" s="74">
        <v>45805</v>
      </c>
      <c r="AC90" s="74" t="s">
        <v>759</v>
      </c>
      <c r="AD90" s="74">
        <v>45809</v>
      </c>
      <c r="AE90" s="74" t="s">
        <v>759</v>
      </c>
      <c r="AF90" s="190" t="s">
        <v>134</v>
      </c>
      <c r="AG90" s="191" t="s">
        <v>1450</v>
      </c>
      <c r="AH90" s="191" t="s">
        <v>134</v>
      </c>
      <c r="AI90" s="22"/>
      <c r="AJ90" s="74"/>
      <c r="AK90" s="22"/>
      <c r="AL90" s="22"/>
      <c r="AM90" s="22"/>
      <c r="AN90" s="190" t="s">
        <v>123</v>
      </c>
      <c r="AO90" s="74"/>
      <c r="AP90" s="22" t="s">
        <v>123</v>
      </c>
      <c r="AQ90" s="22"/>
      <c r="AR90" s="74"/>
      <c r="AS90" s="22"/>
      <c r="AT90" s="190" t="s">
        <v>123</v>
      </c>
      <c r="AU90" s="74"/>
      <c r="AV90" s="22" t="s">
        <v>123</v>
      </c>
      <c r="AW90" s="76"/>
      <c r="AX90" s="74"/>
      <c r="AY90" s="22"/>
      <c r="AZ90" s="190" t="s">
        <v>123</v>
      </c>
      <c r="BA90" s="74"/>
      <c r="BB90" s="22" t="s">
        <v>123</v>
      </c>
      <c r="BC90" s="76"/>
      <c r="BD90" s="74"/>
      <c r="BE90" s="22"/>
      <c r="BF90" s="190" t="s">
        <v>123</v>
      </c>
      <c r="BG90" s="74"/>
      <c r="BH90" s="22" t="s">
        <v>123</v>
      </c>
      <c r="BI90" s="76"/>
      <c r="BJ90" s="74"/>
      <c r="BK90" s="22"/>
      <c r="BL90" s="190" t="s">
        <v>123</v>
      </c>
      <c r="BM90" s="74"/>
      <c r="BN90" s="22" t="s">
        <v>123</v>
      </c>
      <c r="BO90" s="22"/>
      <c r="BP90" s="74"/>
      <c r="BQ90" s="22"/>
      <c r="BR90" s="190" t="s">
        <v>123</v>
      </c>
      <c r="BS90" s="22"/>
      <c r="BT90" s="22" t="s">
        <v>123</v>
      </c>
      <c r="BU90" s="22"/>
      <c r="BV90" s="74"/>
      <c r="BW90" s="22"/>
      <c r="BX90" s="190" t="s">
        <v>123</v>
      </c>
      <c r="BY90" s="22"/>
      <c r="BZ90" s="22" t="s">
        <v>123</v>
      </c>
      <c r="CA90" s="22"/>
      <c r="CB90" s="22"/>
    </row>
    <row r="91" spans="2:80" ht="13.8" hidden="1">
      <c r="B91" s="22">
        <f t="shared" si="1"/>
        <v>82</v>
      </c>
      <c r="C91" s="22" t="s">
        <v>112</v>
      </c>
      <c r="D91" s="73" t="s">
        <v>174</v>
      </c>
      <c r="E91" s="201">
        <v>1300403</v>
      </c>
      <c r="F91" s="22" t="s">
        <v>114</v>
      </c>
      <c r="G91" s="73" t="s">
        <v>130</v>
      </c>
      <c r="H91" s="73" t="s">
        <v>116</v>
      </c>
      <c r="I91" s="240" t="s">
        <v>304</v>
      </c>
      <c r="J91" s="79" t="s">
        <v>112</v>
      </c>
      <c r="K91" s="203" t="s">
        <v>175</v>
      </c>
      <c r="L91" s="22" t="s">
        <v>119</v>
      </c>
      <c r="M91" s="22" t="s">
        <v>117</v>
      </c>
      <c r="N91" s="119" t="str">
        <f>CONCATENATE(T_SDLog[[#This Row],[PROJECT_NO]],"-",T_SDLog[[#This Row],[Sub Con]],"-",T_SDLog[[#This Row],[BUILDING_NO]],"-",T_SDLog[[#This Row],[FLOOR_LEVEL]],"-",T_SDLog[[#This Row],[DRAWING_PARTS]],"-",T_SDLog[[#This Row],[DISIPLINE]],"-",T_SDLog[[#This Row],[Sub-Dec]],"-",T_SDLog[[#This Row],[DS]],"-",T_SDLog[[#This Row],[DRAWING_SEQ]])</f>
        <v>1300403-ATS-B01-GF-06-ICT-MCK-SD-00</v>
      </c>
      <c r="O91" s="120" t="s">
        <v>765</v>
      </c>
      <c r="P91" s="244">
        <v>45799</v>
      </c>
      <c r="Q9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 s="156" t="str">
        <f>IF(T_SDLog[[#This Row],[AREF_7]]&lt;&gt;"","07",IF(T_SDLog[[#This Row],[AREF_6]]&lt;&gt;"","06",IF(T_SDLog[[#This Row],[AREF_5]]&lt;&gt;"","05",IF(T_SDLog[[#This Row],[AREF_4]]&lt;&gt;"","04",IF(T_SDLog[[#This Row],[AREF_3]]&lt;&gt;"","03",IF(T_SDLog[[#This Row],[AREF_2]]&lt;&gt;"","02",IF(T_SDLog[[#This Row],[AREF_1]]&lt;&gt;"","01",IF(T_SDLog[[#This Row],[AREF_0]]&lt;&gt;"","00",""))))))))</f>
        <v>00</v>
      </c>
      <c r="T9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 s="22" t="s">
        <v>758</v>
      </c>
      <c r="AB91" s="74">
        <v>45805</v>
      </c>
      <c r="AC91" s="74" t="s">
        <v>759</v>
      </c>
      <c r="AD91" s="74">
        <v>45809</v>
      </c>
      <c r="AE91" s="74" t="s">
        <v>759</v>
      </c>
      <c r="AF91" s="190" t="s">
        <v>134</v>
      </c>
      <c r="AG91" s="191" t="s">
        <v>1450</v>
      </c>
      <c r="AH91" s="191" t="s">
        <v>134</v>
      </c>
      <c r="AI91" s="22"/>
      <c r="AJ91" s="74"/>
      <c r="AK91" s="22"/>
      <c r="AL91" s="22"/>
      <c r="AM91" s="22"/>
      <c r="AN91" s="190" t="s">
        <v>123</v>
      </c>
      <c r="AO91" s="74"/>
      <c r="AP91" s="22" t="s">
        <v>123</v>
      </c>
      <c r="AQ91" s="22"/>
      <c r="AR91" s="74"/>
      <c r="AS91" s="22"/>
      <c r="AT91" s="190" t="s">
        <v>123</v>
      </c>
      <c r="AU91" s="74"/>
      <c r="AV91" s="22" t="s">
        <v>123</v>
      </c>
      <c r="AW91" s="76"/>
      <c r="AX91" s="74"/>
      <c r="AY91" s="22"/>
      <c r="AZ91" s="190" t="s">
        <v>123</v>
      </c>
      <c r="BA91" s="74"/>
      <c r="BB91" s="22" t="s">
        <v>123</v>
      </c>
      <c r="BC91" s="76"/>
      <c r="BD91" s="74"/>
      <c r="BE91" s="22"/>
      <c r="BF91" s="190" t="s">
        <v>123</v>
      </c>
      <c r="BG91" s="74"/>
      <c r="BH91" s="22" t="s">
        <v>123</v>
      </c>
      <c r="BI91" s="76"/>
      <c r="BJ91" s="74"/>
      <c r="BK91" s="22"/>
      <c r="BL91" s="190" t="s">
        <v>123</v>
      </c>
      <c r="BM91" s="74"/>
      <c r="BN91" s="22" t="s">
        <v>123</v>
      </c>
      <c r="BO91" s="22"/>
      <c r="BP91" s="74"/>
      <c r="BQ91" s="22"/>
      <c r="BR91" s="190" t="s">
        <v>123</v>
      </c>
      <c r="BS91" s="22"/>
      <c r="BT91" s="22" t="s">
        <v>123</v>
      </c>
      <c r="BU91" s="22"/>
      <c r="BV91" s="74"/>
      <c r="BW91" s="22"/>
      <c r="BX91" s="190" t="s">
        <v>123</v>
      </c>
      <c r="BY91" s="22"/>
      <c r="BZ91" s="22" t="s">
        <v>123</v>
      </c>
      <c r="CA91" s="22"/>
      <c r="CB91" s="22"/>
    </row>
    <row r="92" spans="2:80" ht="13.8" hidden="1">
      <c r="B92" s="22">
        <f t="shared" si="1"/>
        <v>83</v>
      </c>
      <c r="C92" s="22" t="s">
        <v>112</v>
      </c>
      <c r="D92" s="73" t="s">
        <v>174</v>
      </c>
      <c r="E92" s="201">
        <v>1300403</v>
      </c>
      <c r="F92" s="22" t="s">
        <v>114</v>
      </c>
      <c r="G92" s="73" t="s">
        <v>130</v>
      </c>
      <c r="H92" s="73" t="s">
        <v>116</v>
      </c>
      <c r="I92" s="240" t="s">
        <v>349</v>
      </c>
      <c r="J92" s="79" t="s">
        <v>112</v>
      </c>
      <c r="K92" s="203" t="s">
        <v>175</v>
      </c>
      <c r="L92" s="22" t="s">
        <v>119</v>
      </c>
      <c r="M92" s="22" t="s">
        <v>117</v>
      </c>
      <c r="N92" s="119" t="str">
        <f>CONCATENATE(T_SDLog[[#This Row],[PROJECT_NO]],"-",T_SDLog[[#This Row],[Sub Con]],"-",T_SDLog[[#This Row],[BUILDING_NO]],"-",T_SDLog[[#This Row],[FLOOR_LEVEL]],"-",T_SDLog[[#This Row],[DRAWING_PARTS]],"-",T_SDLog[[#This Row],[DISIPLINE]],"-",T_SDLog[[#This Row],[Sub-Dec]],"-",T_SDLog[[#This Row],[DS]],"-",T_SDLog[[#This Row],[DRAWING_SEQ]])</f>
        <v>1300403-ATS-B01-GF-07-ICT-MCK-SD-00</v>
      </c>
      <c r="O92" s="120" t="s">
        <v>766</v>
      </c>
      <c r="P92" s="245">
        <v>45810</v>
      </c>
      <c r="Q9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 s="156" t="str">
        <f>IF(T_SDLog[[#This Row],[AREF_7]]&lt;&gt;"","07",IF(T_SDLog[[#This Row],[AREF_6]]&lt;&gt;"","06",IF(T_SDLog[[#This Row],[AREF_5]]&lt;&gt;"","05",IF(T_SDLog[[#This Row],[AREF_4]]&lt;&gt;"","04",IF(T_SDLog[[#This Row],[AREF_3]]&lt;&gt;"","03",IF(T_SDLog[[#This Row],[AREF_2]]&lt;&gt;"","02",IF(T_SDLog[[#This Row],[AREF_1]]&lt;&gt;"","01",IF(T_SDLog[[#This Row],[AREF_0]]&lt;&gt;"","00",""))))))))</f>
        <v>00</v>
      </c>
      <c r="T9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 s="22" t="s">
        <v>758</v>
      </c>
      <c r="AB92" s="74">
        <v>45805</v>
      </c>
      <c r="AC92" s="74" t="s">
        <v>759</v>
      </c>
      <c r="AD92" s="74">
        <v>45809</v>
      </c>
      <c r="AE92" s="74" t="s">
        <v>759</v>
      </c>
      <c r="AF92" s="190" t="s">
        <v>134</v>
      </c>
      <c r="AG92" s="191" t="s">
        <v>1450</v>
      </c>
      <c r="AH92" s="191" t="s">
        <v>134</v>
      </c>
      <c r="AI92" s="22"/>
      <c r="AJ92" s="74"/>
      <c r="AK92" s="22"/>
      <c r="AL92" s="22"/>
      <c r="AM92" s="22"/>
      <c r="AN92" s="190" t="s">
        <v>123</v>
      </c>
      <c r="AO92" s="74"/>
      <c r="AP92" s="22" t="s">
        <v>123</v>
      </c>
      <c r="AQ92" s="22"/>
      <c r="AR92" s="74"/>
      <c r="AS92" s="22"/>
      <c r="AT92" s="190" t="s">
        <v>123</v>
      </c>
      <c r="AU92" s="74"/>
      <c r="AV92" s="22" t="s">
        <v>123</v>
      </c>
      <c r="AW92" s="76"/>
      <c r="AX92" s="74"/>
      <c r="AY92" s="22"/>
      <c r="AZ92" s="190" t="s">
        <v>123</v>
      </c>
      <c r="BA92" s="74"/>
      <c r="BB92" s="22" t="s">
        <v>123</v>
      </c>
      <c r="BC92" s="76"/>
      <c r="BD92" s="74"/>
      <c r="BE92" s="22"/>
      <c r="BF92" s="190" t="s">
        <v>123</v>
      </c>
      <c r="BG92" s="74"/>
      <c r="BH92" s="22" t="s">
        <v>123</v>
      </c>
      <c r="BI92" s="76"/>
      <c r="BJ92" s="74"/>
      <c r="BK92" s="22"/>
      <c r="BL92" s="190" t="s">
        <v>123</v>
      </c>
      <c r="BM92" s="74"/>
      <c r="BN92" s="22" t="s">
        <v>123</v>
      </c>
      <c r="BO92" s="22"/>
      <c r="BP92" s="74"/>
      <c r="BQ92" s="22"/>
      <c r="BR92" s="190" t="s">
        <v>123</v>
      </c>
      <c r="BS92" s="22"/>
      <c r="BT92" s="22" t="s">
        <v>123</v>
      </c>
      <c r="BU92" s="22"/>
      <c r="BV92" s="74"/>
      <c r="BW92" s="22"/>
      <c r="BX92" s="190" t="s">
        <v>123</v>
      </c>
      <c r="BY92" s="22"/>
      <c r="BZ92" s="22" t="s">
        <v>123</v>
      </c>
      <c r="CA92" s="22"/>
      <c r="CB92" s="22"/>
    </row>
    <row r="93" spans="2:80" ht="13.8" hidden="1">
      <c r="B93" s="22">
        <f t="shared" si="1"/>
        <v>84</v>
      </c>
      <c r="C93" s="22" t="s">
        <v>112</v>
      </c>
      <c r="D93" s="73" t="s">
        <v>174</v>
      </c>
      <c r="E93" s="201">
        <v>1300403</v>
      </c>
      <c r="F93" s="22" t="s">
        <v>114</v>
      </c>
      <c r="G93" s="73" t="s">
        <v>130</v>
      </c>
      <c r="H93" s="73" t="s">
        <v>116</v>
      </c>
      <c r="I93" s="240" t="s">
        <v>140</v>
      </c>
      <c r="J93" s="79" t="s">
        <v>112</v>
      </c>
      <c r="K93" s="203" t="s">
        <v>175</v>
      </c>
      <c r="L93" s="22" t="s">
        <v>119</v>
      </c>
      <c r="M93" s="22" t="s">
        <v>117</v>
      </c>
      <c r="N93" s="119" t="str">
        <f>CONCATENATE(T_SDLog[[#This Row],[PROJECT_NO]],"-",T_SDLog[[#This Row],[Sub Con]],"-",T_SDLog[[#This Row],[BUILDING_NO]],"-",T_SDLog[[#This Row],[FLOOR_LEVEL]],"-",T_SDLog[[#This Row],[DRAWING_PARTS]],"-",T_SDLog[[#This Row],[DISIPLINE]],"-",T_SDLog[[#This Row],[Sub-Dec]],"-",T_SDLog[[#This Row],[DS]],"-",T_SDLog[[#This Row],[DRAWING_SEQ]])</f>
        <v>1300403-ATS-B01-GF-08-ICT-MCK-SD-00</v>
      </c>
      <c r="O93" s="120" t="s">
        <v>767</v>
      </c>
      <c r="P93" s="245">
        <v>45810</v>
      </c>
      <c r="Q9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 s="156" t="str">
        <f>IF(T_SDLog[[#This Row],[AREF_7]]&lt;&gt;"","07",IF(T_SDLog[[#This Row],[AREF_6]]&lt;&gt;"","06",IF(T_SDLog[[#This Row],[AREF_5]]&lt;&gt;"","05",IF(T_SDLog[[#This Row],[AREF_4]]&lt;&gt;"","04",IF(T_SDLog[[#This Row],[AREF_3]]&lt;&gt;"","03",IF(T_SDLog[[#This Row],[AREF_2]]&lt;&gt;"","02",IF(T_SDLog[[#This Row],[AREF_1]]&lt;&gt;"","01",IF(T_SDLog[[#This Row],[AREF_0]]&lt;&gt;"","00",""))))))))</f>
        <v>00</v>
      </c>
      <c r="T9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 s="22" t="s">
        <v>758</v>
      </c>
      <c r="AB93" s="74">
        <v>45805</v>
      </c>
      <c r="AC93" s="74" t="s">
        <v>759</v>
      </c>
      <c r="AD93" s="74">
        <v>45809</v>
      </c>
      <c r="AE93" s="74" t="s">
        <v>759</v>
      </c>
      <c r="AF93" s="190" t="s">
        <v>134</v>
      </c>
      <c r="AG93" s="191" t="s">
        <v>1450</v>
      </c>
      <c r="AH93" s="191" t="s">
        <v>134</v>
      </c>
      <c r="AI93" s="22"/>
      <c r="AJ93" s="74"/>
      <c r="AK93" s="22"/>
      <c r="AL93" s="22"/>
      <c r="AM93" s="22"/>
      <c r="AN93" s="190" t="s">
        <v>123</v>
      </c>
      <c r="AO93" s="74"/>
      <c r="AP93" s="22" t="s">
        <v>123</v>
      </c>
      <c r="AQ93" s="22"/>
      <c r="AR93" s="74"/>
      <c r="AS93" s="22"/>
      <c r="AT93" s="190" t="s">
        <v>123</v>
      </c>
      <c r="AU93" s="74"/>
      <c r="AV93" s="22" t="s">
        <v>123</v>
      </c>
      <c r="AW93" s="76"/>
      <c r="AX93" s="74"/>
      <c r="AY93" s="22"/>
      <c r="AZ93" s="190" t="s">
        <v>123</v>
      </c>
      <c r="BA93" s="74"/>
      <c r="BB93" s="22" t="s">
        <v>123</v>
      </c>
      <c r="BC93" s="76"/>
      <c r="BD93" s="74"/>
      <c r="BE93" s="22"/>
      <c r="BF93" s="190" t="s">
        <v>123</v>
      </c>
      <c r="BG93" s="74"/>
      <c r="BH93" s="22" t="s">
        <v>123</v>
      </c>
      <c r="BI93" s="76"/>
      <c r="BJ93" s="74"/>
      <c r="BK93" s="22"/>
      <c r="BL93" s="190" t="s">
        <v>123</v>
      </c>
      <c r="BM93" s="74"/>
      <c r="BN93" s="22" t="s">
        <v>123</v>
      </c>
      <c r="BO93" s="22"/>
      <c r="BP93" s="74"/>
      <c r="BQ93" s="22"/>
      <c r="BR93" s="190" t="s">
        <v>123</v>
      </c>
      <c r="BS93" s="22"/>
      <c r="BT93" s="22" t="s">
        <v>123</v>
      </c>
      <c r="BU93" s="22"/>
      <c r="BV93" s="74"/>
      <c r="BW93" s="22"/>
      <c r="BX93" s="190" t="s">
        <v>123</v>
      </c>
      <c r="BY93" s="22"/>
      <c r="BZ93" s="22" t="s">
        <v>123</v>
      </c>
      <c r="CA93" s="22"/>
      <c r="CB93" s="22"/>
    </row>
    <row r="94" spans="2:80" ht="13.8" hidden="1">
      <c r="B94" s="22">
        <f t="shared" si="1"/>
        <v>85</v>
      </c>
      <c r="C94" s="22" t="s">
        <v>112</v>
      </c>
      <c r="D94" s="73" t="s">
        <v>174</v>
      </c>
      <c r="E94" s="201">
        <v>1300403</v>
      </c>
      <c r="F94" s="22" t="s">
        <v>114</v>
      </c>
      <c r="G94" s="73" t="s">
        <v>130</v>
      </c>
      <c r="H94" s="73" t="s">
        <v>116</v>
      </c>
      <c r="I94" s="240" t="s">
        <v>351</v>
      </c>
      <c r="J94" s="79" t="s">
        <v>112</v>
      </c>
      <c r="K94" s="203" t="s">
        <v>175</v>
      </c>
      <c r="L94" s="22" t="s">
        <v>119</v>
      </c>
      <c r="M94" s="22" t="s">
        <v>117</v>
      </c>
      <c r="N94" s="119" t="str">
        <f>CONCATENATE(T_SDLog[[#This Row],[PROJECT_NO]],"-",T_SDLog[[#This Row],[Sub Con]],"-",T_SDLog[[#This Row],[BUILDING_NO]],"-",T_SDLog[[#This Row],[FLOOR_LEVEL]],"-",T_SDLog[[#This Row],[DRAWING_PARTS]],"-",T_SDLog[[#This Row],[DISIPLINE]],"-",T_SDLog[[#This Row],[Sub-Dec]],"-",T_SDLog[[#This Row],[DS]],"-",T_SDLog[[#This Row],[DRAWING_SEQ]])</f>
        <v>1300403-ATS-B01-GF-09-ICT-MCK-SD-00</v>
      </c>
      <c r="O94" s="120" t="s">
        <v>768</v>
      </c>
      <c r="P94" s="244">
        <v>45799</v>
      </c>
      <c r="Q9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 s="156" t="str">
        <f>IF(T_SDLog[[#This Row],[AREF_7]]&lt;&gt;"","07",IF(T_SDLog[[#This Row],[AREF_6]]&lt;&gt;"","06",IF(T_SDLog[[#This Row],[AREF_5]]&lt;&gt;"","05",IF(T_SDLog[[#This Row],[AREF_4]]&lt;&gt;"","04",IF(T_SDLog[[#This Row],[AREF_3]]&lt;&gt;"","03",IF(T_SDLog[[#This Row],[AREF_2]]&lt;&gt;"","02",IF(T_SDLog[[#This Row],[AREF_1]]&lt;&gt;"","01",IF(T_SDLog[[#This Row],[AREF_0]]&lt;&gt;"","00",""))))))))</f>
        <v>00</v>
      </c>
      <c r="T9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 s="22" t="s">
        <v>758</v>
      </c>
      <c r="AB94" s="74">
        <v>45805</v>
      </c>
      <c r="AC94" s="74" t="s">
        <v>759</v>
      </c>
      <c r="AD94" s="74">
        <v>45809</v>
      </c>
      <c r="AE94" s="74" t="s">
        <v>759</v>
      </c>
      <c r="AF94" s="190" t="s">
        <v>134</v>
      </c>
      <c r="AG94" s="191" t="s">
        <v>1450</v>
      </c>
      <c r="AH94" s="191" t="s">
        <v>134</v>
      </c>
      <c r="AI94" s="22"/>
      <c r="AJ94" s="74"/>
      <c r="AK94" s="22"/>
      <c r="AL94" s="22"/>
      <c r="AM94" s="22"/>
      <c r="AN94" s="190" t="s">
        <v>123</v>
      </c>
      <c r="AO94" s="74"/>
      <c r="AP94" s="22" t="s">
        <v>123</v>
      </c>
      <c r="AQ94" s="22"/>
      <c r="AR94" s="74"/>
      <c r="AS94" s="22"/>
      <c r="AT94" s="190" t="s">
        <v>123</v>
      </c>
      <c r="AU94" s="74"/>
      <c r="AV94" s="22" t="s">
        <v>123</v>
      </c>
      <c r="AW94" s="76"/>
      <c r="AX94" s="74"/>
      <c r="AY94" s="22"/>
      <c r="AZ94" s="190" t="s">
        <v>123</v>
      </c>
      <c r="BA94" s="74"/>
      <c r="BB94" s="22" t="s">
        <v>123</v>
      </c>
      <c r="BC94" s="76"/>
      <c r="BD94" s="74"/>
      <c r="BE94" s="22"/>
      <c r="BF94" s="190" t="s">
        <v>123</v>
      </c>
      <c r="BG94" s="74"/>
      <c r="BH94" s="22" t="s">
        <v>123</v>
      </c>
      <c r="BI94" s="76"/>
      <c r="BJ94" s="74"/>
      <c r="BK94" s="22"/>
      <c r="BL94" s="190" t="s">
        <v>123</v>
      </c>
      <c r="BM94" s="74"/>
      <c r="BN94" s="22" t="s">
        <v>123</v>
      </c>
      <c r="BO94" s="22"/>
      <c r="BP94" s="74"/>
      <c r="BQ94" s="22"/>
      <c r="BR94" s="190" t="s">
        <v>123</v>
      </c>
      <c r="BS94" s="22"/>
      <c r="BT94" s="22" t="s">
        <v>123</v>
      </c>
      <c r="BU94" s="22"/>
      <c r="BV94" s="74"/>
      <c r="BW94" s="22"/>
      <c r="BX94" s="190" t="s">
        <v>123</v>
      </c>
      <c r="BY94" s="22"/>
      <c r="BZ94" s="22" t="s">
        <v>123</v>
      </c>
      <c r="CA94" s="22"/>
      <c r="CB94" s="22"/>
    </row>
    <row r="95" spans="2:80" ht="13.8" hidden="1">
      <c r="B95" s="22">
        <f t="shared" si="1"/>
        <v>86</v>
      </c>
      <c r="C95" s="22" t="s">
        <v>112</v>
      </c>
      <c r="D95" s="73" t="s">
        <v>174</v>
      </c>
      <c r="E95" s="201">
        <v>1300403</v>
      </c>
      <c r="F95" s="22" t="s">
        <v>114</v>
      </c>
      <c r="G95" s="73" t="s">
        <v>130</v>
      </c>
      <c r="H95" s="73" t="s">
        <v>116</v>
      </c>
      <c r="I95" s="240" t="s">
        <v>438</v>
      </c>
      <c r="J95" s="79" t="s">
        <v>112</v>
      </c>
      <c r="K95" s="203" t="s">
        <v>175</v>
      </c>
      <c r="L95" s="22" t="s">
        <v>119</v>
      </c>
      <c r="M95" s="22" t="s">
        <v>117</v>
      </c>
      <c r="N95" s="119" t="str">
        <f>CONCATENATE(T_SDLog[[#This Row],[PROJECT_NO]],"-",T_SDLog[[#This Row],[Sub Con]],"-",T_SDLog[[#This Row],[BUILDING_NO]],"-",T_SDLog[[#This Row],[FLOOR_LEVEL]],"-",T_SDLog[[#This Row],[DRAWING_PARTS]],"-",T_SDLog[[#This Row],[DISIPLINE]],"-",T_SDLog[[#This Row],[Sub-Dec]],"-",T_SDLog[[#This Row],[DS]],"-",T_SDLog[[#This Row],[DRAWING_SEQ]])</f>
        <v>1300403-ATS-B01-GF-10-ICT-MCK-SD-00</v>
      </c>
      <c r="O95" s="120" t="s">
        <v>769</v>
      </c>
      <c r="P95" s="244">
        <v>45799</v>
      </c>
      <c r="Q9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 s="156" t="str">
        <f>IF(T_SDLog[[#This Row],[AREF_7]]&lt;&gt;"","07",IF(T_SDLog[[#This Row],[AREF_6]]&lt;&gt;"","06",IF(T_SDLog[[#This Row],[AREF_5]]&lt;&gt;"","05",IF(T_SDLog[[#This Row],[AREF_4]]&lt;&gt;"","04",IF(T_SDLog[[#This Row],[AREF_3]]&lt;&gt;"","03",IF(T_SDLog[[#This Row],[AREF_2]]&lt;&gt;"","02",IF(T_SDLog[[#This Row],[AREF_1]]&lt;&gt;"","01",IF(T_SDLog[[#This Row],[AREF_0]]&lt;&gt;"","00",""))))))))</f>
        <v>00</v>
      </c>
      <c r="T9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 s="22" t="s">
        <v>758</v>
      </c>
      <c r="AB95" s="74">
        <v>45805</v>
      </c>
      <c r="AC95" s="74" t="s">
        <v>759</v>
      </c>
      <c r="AD95" s="74">
        <v>45809</v>
      </c>
      <c r="AE95" s="74" t="s">
        <v>759</v>
      </c>
      <c r="AF95" s="190" t="s">
        <v>134</v>
      </c>
      <c r="AG95" s="191" t="s">
        <v>1450</v>
      </c>
      <c r="AH95" s="191" t="s">
        <v>134</v>
      </c>
      <c r="AI95" s="22"/>
      <c r="AJ95" s="74"/>
      <c r="AK95" s="22"/>
      <c r="AL95" s="22"/>
      <c r="AM95" s="22"/>
      <c r="AN95" s="190" t="s">
        <v>123</v>
      </c>
      <c r="AO95" s="74"/>
      <c r="AP95" s="22" t="s">
        <v>123</v>
      </c>
      <c r="AQ95" s="22"/>
      <c r="AR95" s="74"/>
      <c r="AS95" s="22"/>
      <c r="AT95" s="190" t="s">
        <v>123</v>
      </c>
      <c r="AU95" s="74"/>
      <c r="AV95" s="22" t="s">
        <v>123</v>
      </c>
      <c r="AW95" s="76"/>
      <c r="AX95" s="74"/>
      <c r="AY95" s="22"/>
      <c r="AZ95" s="190" t="s">
        <v>123</v>
      </c>
      <c r="BA95" s="74"/>
      <c r="BB95" s="22" t="s">
        <v>123</v>
      </c>
      <c r="BC95" s="76"/>
      <c r="BD95" s="74"/>
      <c r="BE95" s="22"/>
      <c r="BF95" s="190" t="s">
        <v>123</v>
      </c>
      <c r="BG95" s="74"/>
      <c r="BH95" s="22" t="s">
        <v>123</v>
      </c>
      <c r="BI95" s="76"/>
      <c r="BJ95" s="74"/>
      <c r="BK95" s="22"/>
      <c r="BL95" s="190" t="s">
        <v>123</v>
      </c>
      <c r="BM95" s="74"/>
      <c r="BN95" s="22" t="s">
        <v>123</v>
      </c>
      <c r="BO95" s="22"/>
      <c r="BP95" s="74"/>
      <c r="BQ95" s="22"/>
      <c r="BR95" s="190" t="s">
        <v>123</v>
      </c>
      <c r="BS95" s="22"/>
      <c r="BT95" s="22" t="s">
        <v>123</v>
      </c>
      <c r="BU95" s="22"/>
      <c r="BV95" s="74"/>
      <c r="BW95" s="22"/>
      <c r="BX95" s="190" t="s">
        <v>123</v>
      </c>
      <c r="BY95" s="22"/>
      <c r="BZ95" s="22" t="s">
        <v>123</v>
      </c>
      <c r="CA95" s="22"/>
      <c r="CB95" s="22"/>
    </row>
    <row r="96" spans="2:80" ht="13.8" hidden="1">
      <c r="B96" s="22">
        <f t="shared" si="1"/>
        <v>87</v>
      </c>
      <c r="C96" s="22" t="s">
        <v>112</v>
      </c>
      <c r="D96" s="73" t="s">
        <v>174</v>
      </c>
      <c r="E96" s="201">
        <v>1300403</v>
      </c>
      <c r="F96" s="22" t="s">
        <v>114</v>
      </c>
      <c r="G96" s="73" t="s">
        <v>130</v>
      </c>
      <c r="H96" s="73" t="s">
        <v>116</v>
      </c>
      <c r="I96" s="240" t="s">
        <v>440</v>
      </c>
      <c r="J96" s="79" t="s">
        <v>112</v>
      </c>
      <c r="K96" s="203" t="s">
        <v>175</v>
      </c>
      <c r="L96" s="22" t="s">
        <v>119</v>
      </c>
      <c r="M96" s="22" t="s">
        <v>117</v>
      </c>
      <c r="N96" s="119" t="str">
        <f>CONCATENATE(T_SDLog[[#This Row],[PROJECT_NO]],"-",T_SDLog[[#This Row],[Sub Con]],"-",T_SDLog[[#This Row],[BUILDING_NO]],"-",T_SDLog[[#This Row],[FLOOR_LEVEL]],"-",T_SDLog[[#This Row],[DRAWING_PARTS]],"-",T_SDLog[[#This Row],[DISIPLINE]],"-",T_SDLog[[#This Row],[Sub-Dec]],"-",T_SDLog[[#This Row],[DS]],"-",T_SDLog[[#This Row],[DRAWING_SEQ]])</f>
        <v>1300403-ATS-B01-GF-11-ICT-MCK-SD-00</v>
      </c>
      <c r="O96" s="122" t="s">
        <v>770</v>
      </c>
      <c r="P96" s="245">
        <v>45810</v>
      </c>
      <c r="Q9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 s="156" t="str">
        <f>IF(T_SDLog[[#This Row],[AREF_7]]&lt;&gt;"","07",IF(T_SDLog[[#This Row],[AREF_6]]&lt;&gt;"","06",IF(T_SDLog[[#This Row],[AREF_5]]&lt;&gt;"","05",IF(T_SDLog[[#This Row],[AREF_4]]&lt;&gt;"","04",IF(T_SDLog[[#This Row],[AREF_3]]&lt;&gt;"","03",IF(T_SDLog[[#This Row],[AREF_2]]&lt;&gt;"","02",IF(T_SDLog[[#This Row],[AREF_1]]&lt;&gt;"","01",IF(T_SDLog[[#This Row],[AREF_0]]&lt;&gt;"","00",""))))))))</f>
        <v>00</v>
      </c>
      <c r="T9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 s="22" t="s">
        <v>758</v>
      </c>
      <c r="AB96" s="74">
        <v>45805</v>
      </c>
      <c r="AC96" s="74" t="s">
        <v>759</v>
      </c>
      <c r="AD96" s="74">
        <v>45809</v>
      </c>
      <c r="AE96" s="74" t="s">
        <v>759</v>
      </c>
      <c r="AF96" s="190" t="s">
        <v>134</v>
      </c>
      <c r="AG96" s="191" t="s">
        <v>1450</v>
      </c>
      <c r="AH96" s="191" t="s">
        <v>134</v>
      </c>
      <c r="AI96" s="22"/>
      <c r="AJ96" s="74"/>
      <c r="AK96" s="22"/>
      <c r="AL96" s="22"/>
      <c r="AM96" s="22"/>
      <c r="AN96" s="190" t="s">
        <v>123</v>
      </c>
      <c r="AO96" s="74"/>
      <c r="AP96" s="22" t="s">
        <v>123</v>
      </c>
      <c r="AQ96" s="22"/>
      <c r="AR96" s="74"/>
      <c r="AS96" s="22"/>
      <c r="AT96" s="190" t="s">
        <v>123</v>
      </c>
      <c r="AU96" s="74"/>
      <c r="AV96" s="22" t="s">
        <v>123</v>
      </c>
      <c r="AW96" s="76"/>
      <c r="AX96" s="74"/>
      <c r="AY96" s="22"/>
      <c r="AZ96" s="190" t="s">
        <v>123</v>
      </c>
      <c r="BA96" s="74"/>
      <c r="BB96" s="22" t="s">
        <v>123</v>
      </c>
      <c r="BC96" s="76"/>
      <c r="BD96" s="74"/>
      <c r="BE96" s="22"/>
      <c r="BF96" s="190" t="s">
        <v>123</v>
      </c>
      <c r="BG96" s="74"/>
      <c r="BH96" s="22" t="s">
        <v>123</v>
      </c>
      <c r="BI96" s="76"/>
      <c r="BJ96" s="74"/>
      <c r="BK96" s="22"/>
      <c r="BL96" s="190" t="s">
        <v>123</v>
      </c>
      <c r="BM96" s="74"/>
      <c r="BN96" s="22" t="s">
        <v>123</v>
      </c>
      <c r="BO96" s="22"/>
      <c r="BP96" s="74"/>
      <c r="BQ96" s="22"/>
      <c r="BR96" s="190" t="s">
        <v>123</v>
      </c>
      <c r="BS96" s="22"/>
      <c r="BT96" s="22" t="s">
        <v>123</v>
      </c>
      <c r="BU96" s="22"/>
      <c r="BV96" s="74"/>
      <c r="BW96" s="22"/>
      <c r="BX96" s="190" t="s">
        <v>123</v>
      </c>
      <c r="BY96" s="22"/>
      <c r="BZ96" s="22" t="s">
        <v>123</v>
      </c>
      <c r="CA96" s="22"/>
      <c r="CB96" s="22"/>
    </row>
    <row r="97" spans="2:80" ht="13.8" hidden="1">
      <c r="B97" s="22">
        <f t="shared" si="1"/>
        <v>88</v>
      </c>
      <c r="C97" s="22" t="s">
        <v>112</v>
      </c>
      <c r="D97" s="73" t="s">
        <v>174</v>
      </c>
      <c r="E97" s="201">
        <v>1300403</v>
      </c>
      <c r="F97" s="22" t="s">
        <v>114</v>
      </c>
      <c r="G97" s="73" t="s">
        <v>130</v>
      </c>
      <c r="H97" s="73" t="s">
        <v>116</v>
      </c>
      <c r="I97" s="240" t="s">
        <v>142</v>
      </c>
      <c r="J97" s="79" t="s">
        <v>112</v>
      </c>
      <c r="K97" s="203" t="s">
        <v>175</v>
      </c>
      <c r="L97" s="22" t="s">
        <v>119</v>
      </c>
      <c r="M97" s="22" t="s">
        <v>117</v>
      </c>
      <c r="N97" s="119" t="str">
        <f>CONCATENATE(T_SDLog[[#This Row],[PROJECT_NO]],"-",T_SDLog[[#This Row],[Sub Con]],"-",T_SDLog[[#This Row],[BUILDING_NO]],"-",T_SDLog[[#This Row],[FLOOR_LEVEL]],"-",T_SDLog[[#This Row],[DRAWING_PARTS]],"-",T_SDLog[[#This Row],[DISIPLINE]],"-",T_SDLog[[#This Row],[Sub-Dec]],"-",T_SDLog[[#This Row],[DS]],"-",T_SDLog[[#This Row],[DRAWING_SEQ]])</f>
        <v>1300403-ATS-B01-GF-12-ICT-MCK-SD-00</v>
      </c>
      <c r="O97" s="120" t="s">
        <v>771</v>
      </c>
      <c r="P97" s="245">
        <v>45810</v>
      </c>
      <c r="Q9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 s="156" t="str">
        <f>IF(T_SDLog[[#This Row],[AREF_7]]&lt;&gt;"","07",IF(T_SDLog[[#This Row],[AREF_6]]&lt;&gt;"","06",IF(T_SDLog[[#This Row],[AREF_5]]&lt;&gt;"","05",IF(T_SDLog[[#This Row],[AREF_4]]&lt;&gt;"","04",IF(T_SDLog[[#This Row],[AREF_3]]&lt;&gt;"","03",IF(T_SDLog[[#This Row],[AREF_2]]&lt;&gt;"","02",IF(T_SDLog[[#This Row],[AREF_1]]&lt;&gt;"","01",IF(T_SDLog[[#This Row],[AREF_0]]&lt;&gt;"","00",""))))))))</f>
        <v>00</v>
      </c>
      <c r="T9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 s="22" t="s">
        <v>758</v>
      </c>
      <c r="AB97" s="74">
        <v>45805</v>
      </c>
      <c r="AC97" s="74" t="s">
        <v>759</v>
      </c>
      <c r="AD97" s="74">
        <v>45809</v>
      </c>
      <c r="AE97" s="74" t="s">
        <v>759</v>
      </c>
      <c r="AF97" s="190" t="s">
        <v>134</v>
      </c>
      <c r="AG97" s="191" t="s">
        <v>1450</v>
      </c>
      <c r="AH97" s="191" t="s">
        <v>134</v>
      </c>
      <c r="AI97" s="22"/>
      <c r="AJ97" s="74"/>
      <c r="AK97" s="22"/>
      <c r="AL97" s="22"/>
      <c r="AM97" s="22"/>
      <c r="AN97" s="190" t="s">
        <v>123</v>
      </c>
      <c r="AO97" s="74"/>
      <c r="AP97" s="22" t="s">
        <v>123</v>
      </c>
      <c r="AQ97" s="22"/>
      <c r="AR97" s="74"/>
      <c r="AS97" s="22"/>
      <c r="AT97" s="190" t="s">
        <v>123</v>
      </c>
      <c r="AU97" s="74"/>
      <c r="AV97" s="22" t="s">
        <v>123</v>
      </c>
      <c r="AW97" s="76"/>
      <c r="AX97" s="74"/>
      <c r="AY97" s="22"/>
      <c r="AZ97" s="190" t="s">
        <v>123</v>
      </c>
      <c r="BA97" s="74"/>
      <c r="BB97" s="22" t="s">
        <v>123</v>
      </c>
      <c r="BC97" s="76"/>
      <c r="BD97" s="74"/>
      <c r="BE97" s="22"/>
      <c r="BF97" s="190" t="s">
        <v>123</v>
      </c>
      <c r="BG97" s="74"/>
      <c r="BH97" s="22" t="s">
        <v>123</v>
      </c>
      <c r="BI97" s="76"/>
      <c r="BJ97" s="74"/>
      <c r="BK97" s="22"/>
      <c r="BL97" s="190" t="s">
        <v>123</v>
      </c>
      <c r="BM97" s="74"/>
      <c r="BN97" s="22" t="s">
        <v>123</v>
      </c>
      <c r="BO97" s="22"/>
      <c r="BP97" s="74"/>
      <c r="BQ97" s="22"/>
      <c r="BR97" s="190" t="s">
        <v>123</v>
      </c>
      <c r="BS97" s="22"/>
      <c r="BT97" s="22" t="s">
        <v>123</v>
      </c>
      <c r="BU97" s="22"/>
      <c r="BV97" s="74"/>
      <c r="BW97" s="22"/>
      <c r="BX97" s="190" t="s">
        <v>123</v>
      </c>
      <c r="BY97" s="22"/>
      <c r="BZ97" s="22" t="s">
        <v>123</v>
      </c>
      <c r="CA97" s="22"/>
      <c r="CB97" s="22"/>
    </row>
    <row r="98" spans="2:80" ht="13.8" hidden="1">
      <c r="B98" s="22">
        <f t="shared" si="1"/>
        <v>89</v>
      </c>
      <c r="C98" s="22" t="s">
        <v>112</v>
      </c>
      <c r="D98" s="73" t="s">
        <v>174</v>
      </c>
      <c r="E98" s="201">
        <v>1300403</v>
      </c>
      <c r="F98" s="22" t="s">
        <v>114</v>
      </c>
      <c r="G98" s="73" t="s">
        <v>130</v>
      </c>
      <c r="H98" s="73" t="s">
        <v>116</v>
      </c>
      <c r="I98" s="240" t="s">
        <v>456</v>
      </c>
      <c r="J98" s="79" t="s">
        <v>112</v>
      </c>
      <c r="K98" s="203" t="s">
        <v>175</v>
      </c>
      <c r="L98" s="22" t="s">
        <v>119</v>
      </c>
      <c r="M98" s="22" t="s">
        <v>117</v>
      </c>
      <c r="N98" s="119" t="str">
        <f>CONCATENATE(T_SDLog[[#This Row],[PROJECT_NO]],"-",T_SDLog[[#This Row],[Sub Con]],"-",T_SDLog[[#This Row],[BUILDING_NO]],"-",T_SDLog[[#This Row],[FLOOR_LEVEL]],"-",T_SDLog[[#This Row],[DRAWING_PARTS]],"-",T_SDLog[[#This Row],[DISIPLINE]],"-",T_SDLog[[#This Row],[Sub-Dec]],"-",T_SDLog[[#This Row],[DS]],"-",T_SDLog[[#This Row],[DRAWING_SEQ]])</f>
        <v>1300403-ATS-B01-GF-13-ICT-MCK-SD-00</v>
      </c>
      <c r="O98" s="120" t="s">
        <v>772</v>
      </c>
      <c r="P98" s="245">
        <v>45810</v>
      </c>
      <c r="Q9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 s="156" t="str">
        <f>IF(T_SDLog[[#This Row],[AREF_7]]&lt;&gt;"","07",IF(T_SDLog[[#This Row],[AREF_6]]&lt;&gt;"","06",IF(T_SDLog[[#This Row],[AREF_5]]&lt;&gt;"","05",IF(T_SDLog[[#This Row],[AREF_4]]&lt;&gt;"","04",IF(T_SDLog[[#This Row],[AREF_3]]&lt;&gt;"","03",IF(T_SDLog[[#This Row],[AREF_2]]&lt;&gt;"","02",IF(T_SDLog[[#This Row],[AREF_1]]&lt;&gt;"","01",IF(T_SDLog[[#This Row],[AREF_0]]&lt;&gt;"","00",""))))))))</f>
        <v>00</v>
      </c>
      <c r="T9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 s="22" t="s">
        <v>758</v>
      </c>
      <c r="AB98" s="74">
        <v>45805</v>
      </c>
      <c r="AC98" s="74" t="s">
        <v>759</v>
      </c>
      <c r="AD98" s="74">
        <v>45809</v>
      </c>
      <c r="AE98" s="74" t="s">
        <v>759</v>
      </c>
      <c r="AF98" s="190" t="s">
        <v>134</v>
      </c>
      <c r="AG98" s="191" t="s">
        <v>1450</v>
      </c>
      <c r="AH98" s="191" t="s">
        <v>134</v>
      </c>
      <c r="AI98" s="22"/>
      <c r="AJ98" s="74"/>
      <c r="AK98" s="22"/>
      <c r="AL98" s="22"/>
      <c r="AM98" s="22"/>
      <c r="AN98" s="190" t="s">
        <v>123</v>
      </c>
      <c r="AO98" s="74"/>
      <c r="AP98" s="22" t="s">
        <v>123</v>
      </c>
      <c r="AQ98" s="22"/>
      <c r="AR98" s="74"/>
      <c r="AS98" s="22"/>
      <c r="AT98" s="190" t="s">
        <v>123</v>
      </c>
      <c r="AU98" s="74"/>
      <c r="AV98" s="22" t="s">
        <v>123</v>
      </c>
      <c r="AW98" s="76"/>
      <c r="AX98" s="74"/>
      <c r="AY98" s="22"/>
      <c r="AZ98" s="190" t="s">
        <v>123</v>
      </c>
      <c r="BA98" s="74"/>
      <c r="BB98" s="22" t="s">
        <v>123</v>
      </c>
      <c r="BC98" s="76"/>
      <c r="BD98" s="74"/>
      <c r="BE98" s="22"/>
      <c r="BF98" s="190" t="s">
        <v>123</v>
      </c>
      <c r="BG98" s="74"/>
      <c r="BH98" s="22" t="s">
        <v>123</v>
      </c>
      <c r="BI98" s="76"/>
      <c r="BJ98" s="74"/>
      <c r="BK98" s="22"/>
      <c r="BL98" s="190" t="s">
        <v>123</v>
      </c>
      <c r="BM98" s="74"/>
      <c r="BN98" s="22" t="s">
        <v>123</v>
      </c>
      <c r="BO98" s="22"/>
      <c r="BP98" s="74"/>
      <c r="BQ98" s="22"/>
      <c r="BR98" s="190" t="s">
        <v>123</v>
      </c>
      <c r="BS98" s="22"/>
      <c r="BT98" s="22" t="s">
        <v>123</v>
      </c>
      <c r="BU98" s="22"/>
      <c r="BV98" s="74"/>
      <c r="BW98" s="22"/>
      <c r="BX98" s="190" t="s">
        <v>123</v>
      </c>
      <c r="BY98" s="22"/>
      <c r="BZ98" s="22" t="s">
        <v>123</v>
      </c>
      <c r="CA98" s="22"/>
      <c r="CB98" s="22"/>
    </row>
    <row r="99" spans="2:80" ht="13.8" hidden="1">
      <c r="B99" s="22">
        <f t="shared" si="1"/>
        <v>90</v>
      </c>
      <c r="C99" s="22" t="s">
        <v>112</v>
      </c>
      <c r="D99" s="73" t="s">
        <v>174</v>
      </c>
      <c r="E99" s="201">
        <v>1300403</v>
      </c>
      <c r="F99" s="22" t="s">
        <v>114</v>
      </c>
      <c r="G99" s="73" t="s">
        <v>130</v>
      </c>
      <c r="H99" s="73" t="s">
        <v>116</v>
      </c>
      <c r="I99" s="240" t="s">
        <v>458</v>
      </c>
      <c r="J99" s="79" t="s">
        <v>112</v>
      </c>
      <c r="K99" s="203" t="s">
        <v>175</v>
      </c>
      <c r="L99" s="22" t="s">
        <v>119</v>
      </c>
      <c r="M99" s="22" t="s">
        <v>117</v>
      </c>
      <c r="N99" s="119" t="str">
        <f>CONCATENATE(T_SDLog[[#This Row],[PROJECT_NO]],"-",T_SDLog[[#This Row],[Sub Con]],"-",T_SDLog[[#This Row],[BUILDING_NO]],"-",T_SDLog[[#This Row],[FLOOR_LEVEL]],"-",T_SDLog[[#This Row],[DRAWING_PARTS]],"-",T_SDLog[[#This Row],[DISIPLINE]],"-",T_SDLog[[#This Row],[Sub-Dec]],"-",T_SDLog[[#This Row],[DS]],"-",T_SDLog[[#This Row],[DRAWING_SEQ]])</f>
        <v>1300403-ATS-B01-GF-14-ICT-MCK-SD-00</v>
      </c>
      <c r="O99" s="120" t="s">
        <v>773</v>
      </c>
      <c r="P99" s="244">
        <v>45799</v>
      </c>
      <c r="Q9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 s="156" t="str">
        <f>IF(T_SDLog[[#This Row],[AREF_7]]&lt;&gt;"","07",IF(T_SDLog[[#This Row],[AREF_6]]&lt;&gt;"","06",IF(T_SDLog[[#This Row],[AREF_5]]&lt;&gt;"","05",IF(T_SDLog[[#This Row],[AREF_4]]&lt;&gt;"","04",IF(T_SDLog[[#This Row],[AREF_3]]&lt;&gt;"","03",IF(T_SDLog[[#This Row],[AREF_2]]&lt;&gt;"","02",IF(T_SDLog[[#This Row],[AREF_1]]&lt;&gt;"","01",IF(T_SDLog[[#This Row],[AREF_0]]&lt;&gt;"","00",""))))))))</f>
        <v>00</v>
      </c>
      <c r="T9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 s="22" t="s">
        <v>758</v>
      </c>
      <c r="AB99" s="74">
        <v>45805</v>
      </c>
      <c r="AC99" s="74" t="s">
        <v>759</v>
      </c>
      <c r="AD99" s="74">
        <v>45809</v>
      </c>
      <c r="AE99" s="74" t="s">
        <v>759</v>
      </c>
      <c r="AF99" s="190" t="s">
        <v>134</v>
      </c>
      <c r="AG99" s="191" t="s">
        <v>1450</v>
      </c>
      <c r="AH99" s="191" t="s">
        <v>134</v>
      </c>
      <c r="AI99" s="22"/>
      <c r="AJ99" s="74"/>
      <c r="AK99" s="22"/>
      <c r="AL99" s="22"/>
      <c r="AM99" s="22"/>
      <c r="AN99" s="190" t="s">
        <v>123</v>
      </c>
      <c r="AO99" s="74"/>
      <c r="AP99" s="22" t="s">
        <v>123</v>
      </c>
      <c r="AQ99" s="22"/>
      <c r="AR99" s="74"/>
      <c r="AS99" s="22"/>
      <c r="AT99" s="190" t="s">
        <v>123</v>
      </c>
      <c r="AU99" s="74"/>
      <c r="AV99" s="22" t="s">
        <v>123</v>
      </c>
      <c r="AW99" s="76"/>
      <c r="AX99" s="74"/>
      <c r="AY99" s="22"/>
      <c r="AZ99" s="190" t="s">
        <v>123</v>
      </c>
      <c r="BA99" s="74"/>
      <c r="BB99" s="22" t="s">
        <v>123</v>
      </c>
      <c r="BC99" s="76"/>
      <c r="BD99" s="74"/>
      <c r="BE99" s="22"/>
      <c r="BF99" s="190" t="s">
        <v>123</v>
      </c>
      <c r="BG99" s="74"/>
      <c r="BH99" s="22" t="s">
        <v>123</v>
      </c>
      <c r="BI99" s="76"/>
      <c r="BJ99" s="74"/>
      <c r="BK99" s="22"/>
      <c r="BL99" s="190" t="s">
        <v>123</v>
      </c>
      <c r="BM99" s="74"/>
      <c r="BN99" s="22" t="s">
        <v>123</v>
      </c>
      <c r="BO99" s="22"/>
      <c r="BP99" s="74"/>
      <c r="BQ99" s="22"/>
      <c r="BR99" s="190" t="s">
        <v>123</v>
      </c>
      <c r="BS99" s="22"/>
      <c r="BT99" s="22" t="s">
        <v>123</v>
      </c>
      <c r="BU99" s="22"/>
      <c r="BV99" s="74"/>
      <c r="BW99" s="22"/>
      <c r="BX99" s="190" t="s">
        <v>123</v>
      </c>
      <c r="BY99" s="22"/>
      <c r="BZ99" s="22" t="s">
        <v>123</v>
      </c>
      <c r="CA99" s="22"/>
      <c r="CB99" s="22"/>
    </row>
    <row r="100" spans="2:80" ht="13.8" hidden="1">
      <c r="B100" s="22">
        <f t="shared" si="1"/>
        <v>91</v>
      </c>
      <c r="C100" s="22" t="s">
        <v>112</v>
      </c>
      <c r="D100" s="73" t="s">
        <v>174</v>
      </c>
      <c r="E100" s="201">
        <v>1300403</v>
      </c>
      <c r="F100" s="22" t="s">
        <v>114</v>
      </c>
      <c r="G100" s="73" t="s">
        <v>130</v>
      </c>
      <c r="H100" s="73" t="s">
        <v>116</v>
      </c>
      <c r="I100" s="240" t="s">
        <v>460</v>
      </c>
      <c r="J100" s="79" t="s">
        <v>112</v>
      </c>
      <c r="K100" s="203" t="s">
        <v>175</v>
      </c>
      <c r="L100" s="22" t="s">
        <v>119</v>
      </c>
      <c r="M100" s="22" t="s">
        <v>117</v>
      </c>
      <c r="N100" s="119" t="str">
        <f>CONCATENATE(T_SDLog[[#This Row],[PROJECT_NO]],"-",T_SDLog[[#This Row],[Sub Con]],"-",T_SDLog[[#This Row],[BUILDING_NO]],"-",T_SDLog[[#This Row],[FLOOR_LEVEL]],"-",T_SDLog[[#This Row],[DRAWING_PARTS]],"-",T_SDLog[[#This Row],[DISIPLINE]],"-",T_SDLog[[#This Row],[Sub-Dec]],"-",T_SDLog[[#This Row],[DS]],"-",T_SDLog[[#This Row],[DRAWING_SEQ]])</f>
        <v>1300403-ATS-B01-GF-15-ICT-MCK-SD-00</v>
      </c>
      <c r="O100" s="122" t="s">
        <v>774</v>
      </c>
      <c r="P100" s="244">
        <v>45799</v>
      </c>
      <c r="Q10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1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0" s="156" t="str">
        <f>IF(T_SDLog[[#This Row],[AREF_7]]&lt;&gt;"","07",IF(T_SDLog[[#This Row],[AREF_6]]&lt;&gt;"","06",IF(T_SDLog[[#This Row],[AREF_5]]&lt;&gt;"","05",IF(T_SDLog[[#This Row],[AREF_4]]&lt;&gt;"","04",IF(T_SDLog[[#This Row],[AREF_3]]&lt;&gt;"","03",IF(T_SDLog[[#This Row],[AREF_2]]&lt;&gt;"","02",IF(T_SDLog[[#This Row],[AREF_1]]&lt;&gt;"","01",IF(T_SDLog[[#This Row],[AREF_0]]&lt;&gt;"","00",""))))))))</f>
        <v>00</v>
      </c>
      <c r="T10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ATLS-004-SD-ICT-00020-R00</v>
      </c>
      <c r="V1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ATV-1300000403-SDS-ICT-00013-R00</v>
      </c>
      <c r="Y1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 s="22" t="s">
        <v>758</v>
      </c>
      <c r="AB100" s="74">
        <v>45805</v>
      </c>
      <c r="AC100" s="74" t="s">
        <v>759</v>
      </c>
      <c r="AD100" s="74">
        <v>45809</v>
      </c>
      <c r="AE100" s="74" t="s">
        <v>759</v>
      </c>
      <c r="AF100" s="190" t="s">
        <v>134</v>
      </c>
      <c r="AG100" s="191" t="s">
        <v>1450</v>
      </c>
      <c r="AH100" s="191" t="s">
        <v>134</v>
      </c>
      <c r="AI100" s="22"/>
      <c r="AJ100" s="74"/>
      <c r="AK100" s="22"/>
      <c r="AL100" s="22"/>
      <c r="AM100" s="22"/>
      <c r="AN100" s="190" t="s">
        <v>123</v>
      </c>
      <c r="AO100" s="74"/>
      <c r="AP100" s="22" t="s">
        <v>123</v>
      </c>
      <c r="AQ100" s="22"/>
      <c r="AR100" s="74"/>
      <c r="AS100" s="22"/>
      <c r="AT100" s="190" t="s">
        <v>123</v>
      </c>
      <c r="AU100" s="74"/>
      <c r="AV100" s="22" t="s">
        <v>123</v>
      </c>
      <c r="AW100" s="76"/>
      <c r="AX100" s="74"/>
      <c r="AY100" s="22"/>
      <c r="AZ100" s="190" t="s">
        <v>123</v>
      </c>
      <c r="BA100" s="74"/>
      <c r="BB100" s="22" t="s">
        <v>123</v>
      </c>
      <c r="BC100" s="76"/>
      <c r="BD100" s="74"/>
      <c r="BE100" s="22"/>
      <c r="BF100" s="190" t="s">
        <v>123</v>
      </c>
      <c r="BG100" s="74"/>
      <c r="BH100" s="22" t="s">
        <v>123</v>
      </c>
      <c r="BI100" s="76"/>
      <c r="BJ100" s="74"/>
      <c r="BK100" s="22"/>
      <c r="BL100" s="190" t="s">
        <v>123</v>
      </c>
      <c r="BM100" s="74"/>
      <c r="BN100" s="22" t="s">
        <v>123</v>
      </c>
      <c r="BO100" s="22"/>
      <c r="BP100" s="74"/>
      <c r="BQ100" s="22"/>
      <c r="BR100" s="190" t="s">
        <v>123</v>
      </c>
      <c r="BS100" s="22"/>
      <c r="BT100" s="22" t="s">
        <v>123</v>
      </c>
      <c r="BU100" s="22"/>
      <c r="BV100" s="74"/>
      <c r="BW100" s="22"/>
      <c r="BX100" s="190" t="s">
        <v>123</v>
      </c>
      <c r="BY100" s="22"/>
      <c r="BZ100" s="22" t="s">
        <v>123</v>
      </c>
      <c r="CA100" s="22"/>
      <c r="CB100" s="22"/>
    </row>
    <row r="101" spans="2:80" ht="13.8" hidden="1">
      <c r="B101" s="22">
        <f t="shared" si="1"/>
        <v>92</v>
      </c>
      <c r="C101" s="22" t="s">
        <v>112</v>
      </c>
      <c r="D101" s="73" t="s">
        <v>174</v>
      </c>
      <c r="E101" s="201">
        <v>1300403</v>
      </c>
      <c r="F101" s="22" t="s">
        <v>114</v>
      </c>
      <c r="G101" s="73" t="s">
        <v>130</v>
      </c>
      <c r="H101" s="73" t="s">
        <v>288</v>
      </c>
      <c r="I101" s="240" t="s">
        <v>117</v>
      </c>
      <c r="J101" s="79" t="s">
        <v>112</v>
      </c>
      <c r="K101" s="203" t="s">
        <v>175</v>
      </c>
      <c r="L101" s="22" t="s">
        <v>119</v>
      </c>
      <c r="M101" s="22" t="s">
        <v>117</v>
      </c>
      <c r="N101" s="119" t="str">
        <f>CONCATENATE(T_SDLog[[#This Row],[PROJECT_NO]],"-",T_SDLog[[#This Row],[Sub Con]],"-",T_SDLog[[#This Row],[BUILDING_NO]],"-",T_SDLog[[#This Row],[FLOOR_LEVEL]],"-",T_SDLog[[#This Row],[DRAWING_PARTS]],"-",T_SDLog[[#This Row],[DISIPLINE]],"-",T_SDLog[[#This Row],[Sub-Dec]],"-",T_SDLog[[#This Row],[DS]],"-",T_SDLog[[#This Row],[DRAWING_SEQ]])</f>
        <v>1300403-ATS-B01-FF-00-ICT-MCK-SD-00</v>
      </c>
      <c r="O101" s="120" t="s">
        <v>775</v>
      </c>
      <c r="P101" s="245">
        <v>45810</v>
      </c>
      <c r="Q10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0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 s="156" t="str">
        <f>IF(T_SDLog[[#This Row],[AREF_7]]&lt;&gt;"","07",IF(T_SDLog[[#This Row],[AREF_6]]&lt;&gt;"","06",IF(T_SDLog[[#This Row],[AREF_5]]&lt;&gt;"","05",IF(T_SDLog[[#This Row],[AREF_4]]&lt;&gt;"","04",IF(T_SDLog[[#This Row],[AREF_3]]&lt;&gt;"","03",IF(T_SDLog[[#This Row],[AREF_2]]&lt;&gt;"","02",IF(T_SDLog[[#This Row],[AREF_1]]&lt;&gt;"","01",IF(T_SDLog[[#This Row],[AREF_0]]&lt;&gt;"","00",""))))))))</f>
        <v>00</v>
      </c>
      <c r="T10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 s="22" t="s">
        <v>776</v>
      </c>
      <c r="AB101" s="74">
        <v>45805</v>
      </c>
      <c r="AC101" s="74" t="s">
        <v>777</v>
      </c>
      <c r="AD101" s="74">
        <v>45809</v>
      </c>
      <c r="AE101" s="74" t="s">
        <v>777</v>
      </c>
      <c r="AF101" s="190" t="s">
        <v>134</v>
      </c>
      <c r="AG101" s="191" t="s">
        <v>1480</v>
      </c>
      <c r="AH101" s="191" t="s">
        <v>134</v>
      </c>
      <c r="AI101" s="22"/>
      <c r="AJ101" s="74"/>
      <c r="AK101" s="22"/>
      <c r="AL101" s="22"/>
      <c r="AM101" s="22"/>
      <c r="AN101" s="190" t="s">
        <v>123</v>
      </c>
      <c r="AO101" s="74"/>
      <c r="AP101" s="22" t="s">
        <v>123</v>
      </c>
      <c r="AQ101" s="22"/>
      <c r="AR101" s="74"/>
      <c r="AS101" s="22"/>
      <c r="AT101" s="190" t="s">
        <v>123</v>
      </c>
      <c r="AU101" s="74"/>
      <c r="AV101" s="22" t="s">
        <v>123</v>
      </c>
      <c r="AW101" s="76"/>
      <c r="AX101" s="74"/>
      <c r="AY101" s="22"/>
      <c r="AZ101" s="190" t="s">
        <v>123</v>
      </c>
      <c r="BA101" s="74"/>
      <c r="BB101" s="22" t="s">
        <v>123</v>
      </c>
      <c r="BC101" s="76"/>
      <c r="BD101" s="74"/>
      <c r="BE101" s="22"/>
      <c r="BF101" s="190" t="s">
        <v>123</v>
      </c>
      <c r="BG101" s="74"/>
      <c r="BH101" s="22" t="s">
        <v>123</v>
      </c>
      <c r="BI101" s="76"/>
      <c r="BJ101" s="74"/>
      <c r="BK101" s="22"/>
      <c r="BL101" s="190" t="s">
        <v>123</v>
      </c>
      <c r="BM101" s="74"/>
      <c r="BN101" s="22" t="s">
        <v>123</v>
      </c>
      <c r="BO101" s="22"/>
      <c r="BP101" s="74"/>
      <c r="BQ101" s="22"/>
      <c r="BR101" s="190" t="s">
        <v>123</v>
      </c>
      <c r="BS101" s="22"/>
      <c r="BT101" s="22" t="s">
        <v>123</v>
      </c>
      <c r="BU101" s="22"/>
      <c r="BV101" s="74"/>
      <c r="BW101" s="22"/>
      <c r="BX101" s="190" t="s">
        <v>123</v>
      </c>
      <c r="BY101" s="22"/>
      <c r="BZ101" s="22" t="s">
        <v>123</v>
      </c>
      <c r="CA101" s="22"/>
      <c r="CB101" s="22"/>
    </row>
    <row r="102" spans="2:80" ht="13.8" hidden="1">
      <c r="B102" s="22">
        <f t="shared" si="1"/>
        <v>93</v>
      </c>
      <c r="C102" s="22" t="s">
        <v>112</v>
      </c>
      <c r="D102" s="73" t="s">
        <v>174</v>
      </c>
      <c r="E102" s="201">
        <v>1300403</v>
      </c>
      <c r="F102" s="22" t="s">
        <v>114</v>
      </c>
      <c r="G102" s="73" t="s">
        <v>130</v>
      </c>
      <c r="H102" s="73" t="s">
        <v>288</v>
      </c>
      <c r="I102" s="240" t="s">
        <v>124</v>
      </c>
      <c r="J102" s="79" t="s">
        <v>112</v>
      </c>
      <c r="K102" s="203" t="s">
        <v>175</v>
      </c>
      <c r="L102" s="22" t="s">
        <v>119</v>
      </c>
      <c r="M102" s="22" t="s">
        <v>117</v>
      </c>
      <c r="N102" s="119" t="str">
        <f>CONCATENATE(T_SDLog[[#This Row],[PROJECT_NO]],"-",T_SDLog[[#This Row],[Sub Con]],"-",T_SDLog[[#This Row],[BUILDING_NO]],"-",T_SDLog[[#This Row],[FLOOR_LEVEL]],"-",T_SDLog[[#This Row],[DRAWING_PARTS]],"-",T_SDLog[[#This Row],[DISIPLINE]],"-",T_SDLog[[#This Row],[Sub-Dec]],"-",T_SDLog[[#This Row],[DS]],"-",T_SDLog[[#This Row],[DRAWING_SEQ]])</f>
        <v>1300403-ATS-B01-FF-01-ICT-MCK-SD-00</v>
      </c>
      <c r="O102" s="120" t="s">
        <v>778</v>
      </c>
      <c r="P102" s="245">
        <v>45810</v>
      </c>
      <c r="Q10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0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 s="156" t="str">
        <f>IF(T_SDLog[[#This Row],[AREF_7]]&lt;&gt;"","07",IF(T_SDLog[[#This Row],[AREF_6]]&lt;&gt;"","06",IF(T_SDLog[[#This Row],[AREF_5]]&lt;&gt;"","05",IF(T_SDLog[[#This Row],[AREF_4]]&lt;&gt;"","04",IF(T_SDLog[[#This Row],[AREF_3]]&lt;&gt;"","03",IF(T_SDLog[[#This Row],[AREF_2]]&lt;&gt;"","02",IF(T_SDLog[[#This Row],[AREF_1]]&lt;&gt;"","01",IF(T_SDLog[[#This Row],[AREF_0]]&lt;&gt;"","00",""))))))))</f>
        <v>00</v>
      </c>
      <c r="T10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 s="22" t="s">
        <v>776</v>
      </c>
      <c r="AB102" s="74">
        <v>45805</v>
      </c>
      <c r="AC102" s="74" t="s">
        <v>777</v>
      </c>
      <c r="AD102" s="74">
        <v>45809</v>
      </c>
      <c r="AE102" s="74" t="s">
        <v>777</v>
      </c>
      <c r="AF102" s="190" t="s">
        <v>134</v>
      </c>
      <c r="AG102" s="191" t="s">
        <v>1480</v>
      </c>
      <c r="AH102" s="191" t="s">
        <v>134</v>
      </c>
      <c r="AI102" s="22"/>
      <c r="AJ102" s="74"/>
      <c r="AK102" s="22"/>
      <c r="AL102" s="22"/>
      <c r="AM102" s="22"/>
      <c r="AN102" s="190" t="s">
        <v>123</v>
      </c>
      <c r="AO102" s="74"/>
      <c r="AP102" s="22" t="s">
        <v>123</v>
      </c>
      <c r="AQ102" s="22"/>
      <c r="AR102" s="74"/>
      <c r="AS102" s="22"/>
      <c r="AT102" s="190" t="s">
        <v>123</v>
      </c>
      <c r="AU102" s="74"/>
      <c r="AV102" s="22" t="s">
        <v>123</v>
      </c>
      <c r="AW102" s="76"/>
      <c r="AX102" s="74"/>
      <c r="AY102" s="22"/>
      <c r="AZ102" s="190" t="s">
        <v>123</v>
      </c>
      <c r="BA102" s="74"/>
      <c r="BB102" s="22" t="s">
        <v>123</v>
      </c>
      <c r="BC102" s="76"/>
      <c r="BD102" s="74"/>
      <c r="BE102" s="22"/>
      <c r="BF102" s="190" t="s">
        <v>123</v>
      </c>
      <c r="BG102" s="74"/>
      <c r="BH102" s="22" t="s">
        <v>123</v>
      </c>
      <c r="BI102" s="76"/>
      <c r="BJ102" s="74"/>
      <c r="BK102" s="22"/>
      <c r="BL102" s="190" t="s">
        <v>123</v>
      </c>
      <c r="BM102" s="74"/>
      <c r="BN102" s="22" t="s">
        <v>123</v>
      </c>
      <c r="BO102" s="22"/>
      <c r="BP102" s="74"/>
      <c r="BQ102" s="22"/>
      <c r="BR102" s="190" t="s">
        <v>123</v>
      </c>
      <c r="BS102" s="22"/>
      <c r="BT102" s="22" t="s">
        <v>123</v>
      </c>
      <c r="BU102" s="22"/>
      <c r="BV102" s="74"/>
      <c r="BW102" s="22"/>
      <c r="BX102" s="190" t="s">
        <v>123</v>
      </c>
      <c r="BY102" s="22"/>
      <c r="BZ102" s="22" t="s">
        <v>123</v>
      </c>
      <c r="CA102" s="22"/>
      <c r="CB102" s="22"/>
    </row>
    <row r="103" spans="2:80" ht="13.8" hidden="1">
      <c r="B103" s="22">
        <f t="shared" si="1"/>
        <v>94</v>
      </c>
      <c r="C103" s="22" t="s">
        <v>112</v>
      </c>
      <c r="D103" s="73" t="s">
        <v>174</v>
      </c>
      <c r="E103" s="201">
        <v>1300403</v>
      </c>
      <c r="F103" s="22" t="s">
        <v>114</v>
      </c>
      <c r="G103" s="73" t="s">
        <v>130</v>
      </c>
      <c r="H103" s="73" t="s">
        <v>288</v>
      </c>
      <c r="I103" s="240" t="s">
        <v>126</v>
      </c>
      <c r="J103" s="79" t="s">
        <v>112</v>
      </c>
      <c r="K103" s="203" t="s">
        <v>175</v>
      </c>
      <c r="L103" s="22" t="s">
        <v>119</v>
      </c>
      <c r="M103" s="22" t="s">
        <v>117</v>
      </c>
      <c r="N103" s="119" t="str">
        <f>CONCATENATE(T_SDLog[[#This Row],[PROJECT_NO]],"-",T_SDLog[[#This Row],[Sub Con]],"-",T_SDLog[[#This Row],[BUILDING_NO]],"-",T_SDLog[[#This Row],[FLOOR_LEVEL]],"-",T_SDLog[[#This Row],[DRAWING_PARTS]],"-",T_SDLog[[#This Row],[DISIPLINE]],"-",T_SDLog[[#This Row],[Sub-Dec]],"-",T_SDLog[[#This Row],[DS]],"-",T_SDLog[[#This Row],[DRAWING_SEQ]])</f>
        <v>1300403-ATS-B01-FF-02-ICT-MCK-SD-00</v>
      </c>
      <c r="O103" s="120" t="s">
        <v>779</v>
      </c>
      <c r="P103" s="245">
        <v>45810</v>
      </c>
      <c r="Q10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0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 s="156" t="str">
        <f>IF(T_SDLog[[#This Row],[AREF_7]]&lt;&gt;"","07",IF(T_SDLog[[#This Row],[AREF_6]]&lt;&gt;"","06",IF(T_SDLog[[#This Row],[AREF_5]]&lt;&gt;"","05",IF(T_SDLog[[#This Row],[AREF_4]]&lt;&gt;"","04",IF(T_SDLog[[#This Row],[AREF_3]]&lt;&gt;"","03",IF(T_SDLog[[#This Row],[AREF_2]]&lt;&gt;"","02",IF(T_SDLog[[#This Row],[AREF_1]]&lt;&gt;"","01",IF(T_SDLog[[#This Row],[AREF_0]]&lt;&gt;"","00",""))))))))</f>
        <v>00</v>
      </c>
      <c r="T10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 s="22" t="s">
        <v>776</v>
      </c>
      <c r="AB103" s="74">
        <v>45805</v>
      </c>
      <c r="AC103" s="74" t="s">
        <v>777</v>
      </c>
      <c r="AD103" s="74">
        <v>45809</v>
      </c>
      <c r="AE103" s="74" t="s">
        <v>777</v>
      </c>
      <c r="AF103" s="190" t="s">
        <v>134</v>
      </c>
      <c r="AG103" s="191" t="s">
        <v>1480</v>
      </c>
      <c r="AH103" s="191" t="s">
        <v>134</v>
      </c>
      <c r="AI103" s="22"/>
      <c r="AJ103" s="74"/>
      <c r="AK103" s="22"/>
      <c r="AL103" s="22"/>
      <c r="AM103" s="22"/>
      <c r="AN103" s="190" t="s">
        <v>123</v>
      </c>
      <c r="AO103" s="74"/>
      <c r="AP103" s="22" t="s">
        <v>123</v>
      </c>
      <c r="AQ103" s="22"/>
      <c r="AR103" s="74"/>
      <c r="AS103" s="22"/>
      <c r="AT103" s="190" t="s">
        <v>123</v>
      </c>
      <c r="AU103" s="74"/>
      <c r="AV103" s="22" t="s">
        <v>123</v>
      </c>
      <c r="AW103" s="76"/>
      <c r="AX103" s="74"/>
      <c r="AY103" s="22"/>
      <c r="AZ103" s="190" t="s">
        <v>123</v>
      </c>
      <c r="BA103" s="74"/>
      <c r="BB103" s="22" t="s">
        <v>123</v>
      </c>
      <c r="BC103" s="76"/>
      <c r="BD103" s="74"/>
      <c r="BE103" s="22"/>
      <c r="BF103" s="190" t="s">
        <v>123</v>
      </c>
      <c r="BG103" s="74"/>
      <c r="BH103" s="22" t="s">
        <v>123</v>
      </c>
      <c r="BI103" s="76"/>
      <c r="BJ103" s="74"/>
      <c r="BK103" s="22"/>
      <c r="BL103" s="190" t="s">
        <v>123</v>
      </c>
      <c r="BM103" s="74"/>
      <c r="BN103" s="22" t="s">
        <v>123</v>
      </c>
      <c r="BO103" s="22"/>
      <c r="BP103" s="74"/>
      <c r="BQ103" s="22"/>
      <c r="BR103" s="190" t="s">
        <v>123</v>
      </c>
      <c r="BS103" s="22"/>
      <c r="BT103" s="22" t="s">
        <v>123</v>
      </c>
      <c r="BU103" s="22"/>
      <c r="BV103" s="74"/>
      <c r="BW103" s="22"/>
      <c r="BX103" s="190" t="s">
        <v>123</v>
      </c>
      <c r="BY103" s="22"/>
      <c r="BZ103" s="22" t="s">
        <v>123</v>
      </c>
      <c r="CA103" s="22"/>
      <c r="CB103" s="22"/>
    </row>
    <row r="104" spans="2:80" ht="13.8" hidden="1">
      <c r="B104" s="22">
        <f t="shared" si="1"/>
        <v>95</v>
      </c>
      <c r="C104" s="22" t="s">
        <v>112</v>
      </c>
      <c r="D104" s="73" t="s">
        <v>174</v>
      </c>
      <c r="E104" s="201">
        <v>1300403</v>
      </c>
      <c r="F104" s="22" t="s">
        <v>114</v>
      </c>
      <c r="G104" s="73" t="s">
        <v>130</v>
      </c>
      <c r="H104" s="73" t="s">
        <v>288</v>
      </c>
      <c r="I104" s="240" t="s">
        <v>128</v>
      </c>
      <c r="J104" s="79" t="s">
        <v>112</v>
      </c>
      <c r="K104" s="203" t="s">
        <v>175</v>
      </c>
      <c r="L104" s="22" t="s">
        <v>119</v>
      </c>
      <c r="M104" s="22" t="s">
        <v>117</v>
      </c>
      <c r="N104" s="119" t="str">
        <f>CONCATENATE(T_SDLog[[#This Row],[PROJECT_NO]],"-",T_SDLog[[#This Row],[Sub Con]],"-",T_SDLog[[#This Row],[BUILDING_NO]],"-",T_SDLog[[#This Row],[FLOOR_LEVEL]],"-",T_SDLog[[#This Row],[DRAWING_PARTS]],"-",T_SDLog[[#This Row],[DISIPLINE]],"-",T_SDLog[[#This Row],[Sub-Dec]],"-",T_SDLog[[#This Row],[DS]],"-",T_SDLog[[#This Row],[DRAWING_SEQ]])</f>
        <v>1300403-ATS-B01-FF-03-ICT-MCK-SD-00</v>
      </c>
      <c r="O104" s="120" t="s">
        <v>780</v>
      </c>
      <c r="P104" s="245">
        <v>45810</v>
      </c>
      <c r="Q10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0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 s="156" t="str">
        <f>IF(T_SDLog[[#This Row],[AREF_7]]&lt;&gt;"","07",IF(T_SDLog[[#This Row],[AREF_6]]&lt;&gt;"","06",IF(T_SDLog[[#This Row],[AREF_5]]&lt;&gt;"","05",IF(T_SDLog[[#This Row],[AREF_4]]&lt;&gt;"","04",IF(T_SDLog[[#This Row],[AREF_3]]&lt;&gt;"","03",IF(T_SDLog[[#This Row],[AREF_2]]&lt;&gt;"","02",IF(T_SDLog[[#This Row],[AREF_1]]&lt;&gt;"","01",IF(T_SDLog[[#This Row],[AREF_0]]&lt;&gt;"","00",""))))))))</f>
        <v>00</v>
      </c>
      <c r="T10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 s="22" t="s">
        <v>776</v>
      </c>
      <c r="AB104" s="74">
        <v>45805</v>
      </c>
      <c r="AC104" s="74" t="s">
        <v>777</v>
      </c>
      <c r="AD104" s="74">
        <v>45809</v>
      </c>
      <c r="AE104" s="74" t="s">
        <v>777</v>
      </c>
      <c r="AF104" s="190" t="s">
        <v>134</v>
      </c>
      <c r="AG104" s="191" t="s">
        <v>1480</v>
      </c>
      <c r="AH104" s="191" t="s">
        <v>134</v>
      </c>
      <c r="AI104" s="22"/>
      <c r="AJ104" s="74"/>
      <c r="AK104" s="22"/>
      <c r="AL104" s="22"/>
      <c r="AM104" s="22"/>
      <c r="AN104" s="190" t="s">
        <v>123</v>
      </c>
      <c r="AO104" s="74"/>
      <c r="AP104" s="22" t="s">
        <v>123</v>
      </c>
      <c r="AQ104" s="22"/>
      <c r="AR104" s="74"/>
      <c r="AS104" s="22"/>
      <c r="AT104" s="190" t="s">
        <v>123</v>
      </c>
      <c r="AU104" s="74"/>
      <c r="AV104" s="22" t="s">
        <v>123</v>
      </c>
      <c r="AW104" s="76"/>
      <c r="AX104" s="74"/>
      <c r="AY104" s="22"/>
      <c r="AZ104" s="190" t="s">
        <v>123</v>
      </c>
      <c r="BA104" s="74"/>
      <c r="BB104" s="22" t="s">
        <v>123</v>
      </c>
      <c r="BC104" s="76"/>
      <c r="BD104" s="74"/>
      <c r="BE104" s="22"/>
      <c r="BF104" s="190" t="s">
        <v>123</v>
      </c>
      <c r="BG104" s="74"/>
      <c r="BH104" s="22" t="s">
        <v>123</v>
      </c>
      <c r="BI104" s="76"/>
      <c r="BJ104" s="74"/>
      <c r="BK104" s="22"/>
      <c r="BL104" s="190" t="s">
        <v>123</v>
      </c>
      <c r="BM104" s="74"/>
      <c r="BN104" s="22" t="s">
        <v>123</v>
      </c>
      <c r="BO104" s="22"/>
      <c r="BP104" s="74"/>
      <c r="BQ104" s="22"/>
      <c r="BR104" s="190" t="s">
        <v>123</v>
      </c>
      <c r="BS104" s="22"/>
      <c r="BT104" s="22" t="s">
        <v>123</v>
      </c>
      <c r="BU104" s="22"/>
      <c r="BV104" s="74"/>
      <c r="BW104" s="22"/>
      <c r="BX104" s="190" t="s">
        <v>123</v>
      </c>
      <c r="BY104" s="22"/>
      <c r="BZ104" s="22" t="s">
        <v>123</v>
      </c>
      <c r="CA104" s="22"/>
      <c r="CB104" s="22"/>
    </row>
    <row r="105" spans="2:80" ht="13.8" hidden="1">
      <c r="B105" s="22">
        <f t="shared" si="1"/>
        <v>96</v>
      </c>
      <c r="C105" s="22" t="s">
        <v>112</v>
      </c>
      <c r="D105" s="73" t="s">
        <v>174</v>
      </c>
      <c r="E105" s="201">
        <v>1300403</v>
      </c>
      <c r="F105" s="22" t="s">
        <v>114</v>
      </c>
      <c r="G105" s="73" t="s">
        <v>130</v>
      </c>
      <c r="H105" s="73" t="s">
        <v>288</v>
      </c>
      <c r="I105" s="240" t="s">
        <v>138</v>
      </c>
      <c r="J105" s="79" t="s">
        <v>112</v>
      </c>
      <c r="K105" s="203" t="s">
        <v>175</v>
      </c>
      <c r="L105" s="22" t="s">
        <v>119</v>
      </c>
      <c r="M105" s="22" t="s">
        <v>117</v>
      </c>
      <c r="N105" s="119" t="str">
        <f>CONCATENATE(T_SDLog[[#This Row],[PROJECT_NO]],"-",T_SDLog[[#This Row],[Sub Con]],"-",T_SDLog[[#This Row],[BUILDING_NO]],"-",T_SDLog[[#This Row],[FLOOR_LEVEL]],"-",T_SDLog[[#This Row],[DRAWING_PARTS]],"-",T_SDLog[[#This Row],[DISIPLINE]],"-",T_SDLog[[#This Row],[Sub-Dec]],"-",T_SDLog[[#This Row],[DS]],"-",T_SDLog[[#This Row],[DRAWING_SEQ]])</f>
        <v>1300403-ATS-B01-FF-04-ICT-MCK-SD-00</v>
      </c>
      <c r="O105" s="120" t="s">
        <v>781</v>
      </c>
      <c r="P105" s="245">
        <v>45810</v>
      </c>
      <c r="Q10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0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 s="156" t="str">
        <f>IF(T_SDLog[[#This Row],[AREF_7]]&lt;&gt;"","07",IF(T_SDLog[[#This Row],[AREF_6]]&lt;&gt;"","06",IF(T_SDLog[[#This Row],[AREF_5]]&lt;&gt;"","05",IF(T_SDLog[[#This Row],[AREF_4]]&lt;&gt;"","04",IF(T_SDLog[[#This Row],[AREF_3]]&lt;&gt;"","03",IF(T_SDLog[[#This Row],[AREF_2]]&lt;&gt;"","02",IF(T_SDLog[[#This Row],[AREF_1]]&lt;&gt;"","01",IF(T_SDLog[[#This Row],[AREF_0]]&lt;&gt;"","00",""))))))))</f>
        <v>00</v>
      </c>
      <c r="T10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 s="22" t="s">
        <v>776</v>
      </c>
      <c r="AB105" s="74">
        <v>45805</v>
      </c>
      <c r="AC105" s="74" t="s">
        <v>777</v>
      </c>
      <c r="AD105" s="74">
        <v>45809</v>
      </c>
      <c r="AE105" s="74" t="s">
        <v>777</v>
      </c>
      <c r="AF105" s="190" t="s">
        <v>134</v>
      </c>
      <c r="AG105" s="191" t="s">
        <v>1480</v>
      </c>
      <c r="AH105" s="191" t="s">
        <v>134</v>
      </c>
      <c r="AI105" s="22"/>
      <c r="AJ105" s="74"/>
      <c r="AK105" s="22"/>
      <c r="AL105" s="22"/>
      <c r="AM105" s="22"/>
      <c r="AN105" s="190" t="s">
        <v>123</v>
      </c>
      <c r="AO105" s="74"/>
      <c r="AP105" s="22" t="s">
        <v>123</v>
      </c>
      <c r="AQ105" s="22"/>
      <c r="AR105" s="74"/>
      <c r="AS105" s="22"/>
      <c r="AT105" s="190" t="s">
        <v>123</v>
      </c>
      <c r="AU105" s="74"/>
      <c r="AV105" s="22" t="s">
        <v>123</v>
      </c>
      <c r="AW105" s="76"/>
      <c r="AX105" s="74"/>
      <c r="AY105" s="22"/>
      <c r="AZ105" s="190" t="s">
        <v>123</v>
      </c>
      <c r="BA105" s="74"/>
      <c r="BB105" s="22" t="s">
        <v>123</v>
      </c>
      <c r="BC105" s="76"/>
      <c r="BD105" s="74"/>
      <c r="BE105" s="22"/>
      <c r="BF105" s="190" t="s">
        <v>123</v>
      </c>
      <c r="BG105" s="74"/>
      <c r="BH105" s="22" t="s">
        <v>123</v>
      </c>
      <c r="BI105" s="76"/>
      <c r="BJ105" s="74"/>
      <c r="BK105" s="22"/>
      <c r="BL105" s="190" t="s">
        <v>123</v>
      </c>
      <c r="BM105" s="74"/>
      <c r="BN105" s="22" t="s">
        <v>123</v>
      </c>
      <c r="BO105" s="22"/>
      <c r="BP105" s="74"/>
      <c r="BQ105" s="22"/>
      <c r="BR105" s="190" t="s">
        <v>123</v>
      </c>
      <c r="BS105" s="22"/>
      <c r="BT105" s="22" t="s">
        <v>123</v>
      </c>
      <c r="BU105" s="22"/>
      <c r="BV105" s="74"/>
      <c r="BW105" s="22"/>
      <c r="BX105" s="190" t="s">
        <v>123</v>
      </c>
      <c r="BY105" s="22"/>
      <c r="BZ105" s="22" t="s">
        <v>123</v>
      </c>
      <c r="CA105" s="22"/>
      <c r="CB105" s="22"/>
    </row>
    <row r="106" spans="2:80" ht="13.8" hidden="1">
      <c r="B106" s="22">
        <f t="shared" si="1"/>
        <v>97</v>
      </c>
      <c r="C106" s="22" t="s">
        <v>112</v>
      </c>
      <c r="D106" s="73" t="s">
        <v>174</v>
      </c>
      <c r="E106" s="201">
        <v>1300403</v>
      </c>
      <c r="F106" s="22" t="s">
        <v>114</v>
      </c>
      <c r="G106" s="73" t="s">
        <v>130</v>
      </c>
      <c r="H106" s="73" t="s">
        <v>288</v>
      </c>
      <c r="I106" s="240" t="s">
        <v>219</v>
      </c>
      <c r="J106" s="79" t="s">
        <v>112</v>
      </c>
      <c r="K106" s="203" t="s">
        <v>175</v>
      </c>
      <c r="L106" s="22" t="s">
        <v>119</v>
      </c>
      <c r="M106" s="22" t="s">
        <v>117</v>
      </c>
      <c r="N106" s="119" t="str">
        <f>CONCATENATE(T_SDLog[[#This Row],[PROJECT_NO]],"-",T_SDLog[[#This Row],[Sub Con]],"-",T_SDLog[[#This Row],[BUILDING_NO]],"-",T_SDLog[[#This Row],[FLOOR_LEVEL]],"-",T_SDLog[[#This Row],[DRAWING_PARTS]],"-",T_SDLog[[#This Row],[DISIPLINE]],"-",T_SDLog[[#This Row],[Sub-Dec]],"-",T_SDLog[[#This Row],[DS]],"-",T_SDLog[[#This Row],[DRAWING_SEQ]])</f>
        <v>1300403-ATS-B01-FF-05-ICT-MCK-SD-00</v>
      </c>
      <c r="O106" s="120" t="s">
        <v>782</v>
      </c>
      <c r="P106" s="245">
        <v>45810</v>
      </c>
      <c r="Q10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0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 s="156" t="str">
        <f>IF(T_SDLog[[#This Row],[AREF_7]]&lt;&gt;"","07",IF(T_SDLog[[#This Row],[AREF_6]]&lt;&gt;"","06",IF(T_SDLog[[#This Row],[AREF_5]]&lt;&gt;"","05",IF(T_SDLog[[#This Row],[AREF_4]]&lt;&gt;"","04",IF(T_SDLog[[#This Row],[AREF_3]]&lt;&gt;"","03",IF(T_SDLog[[#This Row],[AREF_2]]&lt;&gt;"","02",IF(T_SDLog[[#This Row],[AREF_1]]&lt;&gt;"","01",IF(T_SDLog[[#This Row],[AREF_0]]&lt;&gt;"","00",""))))))))</f>
        <v>00</v>
      </c>
      <c r="T10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 s="22" t="s">
        <v>776</v>
      </c>
      <c r="AB106" s="74">
        <v>45805</v>
      </c>
      <c r="AC106" s="74" t="s">
        <v>777</v>
      </c>
      <c r="AD106" s="74">
        <v>45809</v>
      </c>
      <c r="AE106" s="74" t="s">
        <v>777</v>
      </c>
      <c r="AF106" s="190" t="s">
        <v>134</v>
      </c>
      <c r="AG106" s="191" t="s">
        <v>1480</v>
      </c>
      <c r="AH106" s="191" t="s">
        <v>134</v>
      </c>
      <c r="AI106" s="22"/>
      <c r="AJ106" s="74"/>
      <c r="AK106" s="22"/>
      <c r="AL106" s="22"/>
      <c r="AM106" s="22"/>
      <c r="AN106" s="190" t="s">
        <v>123</v>
      </c>
      <c r="AO106" s="74"/>
      <c r="AP106" s="22" t="s">
        <v>123</v>
      </c>
      <c r="AQ106" s="22"/>
      <c r="AR106" s="74"/>
      <c r="AS106" s="22"/>
      <c r="AT106" s="190" t="s">
        <v>123</v>
      </c>
      <c r="AU106" s="74"/>
      <c r="AV106" s="22" t="s">
        <v>123</v>
      </c>
      <c r="AW106" s="76"/>
      <c r="AX106" s="74"/>
      <c r="AY106" s="22"/>
      <c r="AZ106" s="190" t="s">
        <v>123</v>
      </c>
      <c r="BA106" s="74"/>
      <c r="BB106" s="22" t="s">
        <v>123</v>
      </c>
      <c r="BC106" s="76"/>
      <c r="BD106" s="74"/>
      <c r="BE106" s="22"/>
      <c r="BF106" s="190" t="s">
        <v>123</v>
      </c>
      <c r="BG106" s="74"/>
      <c r="BH106" s="22" t="s">
        <v>123</v>
      </c>
      <c r="BI106" s="76"/>
      <c r="BJ106" s="74"/>
      <c r="BK106" s="22"/>
      <c r="BL106" s="190" t="s">
        <v>123</v>
      </c>
      <c r="BM106" s="74"/>
      <c r="BN106" s="22" t="s">
        <v>123</v>
      </c>
      <c r="BO106" s="22"/>
      <c r="BP106" s="74"/>
      <c r="BQ106" s="22"/>
      <c r="BR106" s="190" t="s">
        <v>123</v>
      </c>
      <c r="BS106" s="22"/>
      <c r="BT106" s="22" t="s">
        <v>123</v>
      </c>
      <c r="BU106" s="22"/>
      <c r="BV106" s="74"/>
      <c r="BW106" s="22"/>
      <c r="BX106" s="190" t="s">
        <v>123</v>
      </c>
      <c r="BY106" s="22"/>
      <c r="BZ106" s="22" t="s">
        <v>123</v>
      </c>
      <c r="CA106" s="22"/>
      <c r="CB106" s="22"/>
    </row>
    <row r="107" spans="2:80" ht="13.8" hidden="1">
      <c r="B107" s="22">
        <f t="shared" si="1"/>
        <v>98</v>
      </c>
      <c r="C107" s="22" t="s">
        <v>112</v>
      </c>
      <c r="D107" s="73" t="s">
        <v>174</v>
      </c>
      <c r="E107" s="201">
        <v>1300403</v>
      </c>
      <c r="F107" s="22" t="s">
        <v>114</v>
      </c>
      <c r="G107" s="73" t="s">
        <v>130</v>
      </c>
      <c r="H107" s="73" t="s">
        <v>288</v>
      </c>
      <c r="I107" s="240" t="s">
        <v>304</v>
      </c>
      <c r="J107" s="79" t="s">
        <v>112</v>
      </c>
      <c r="K107" s="203" t="s">
        <v>175</v>
      </c>
      <c r="L107" s="22" t="s">
        <v>119</v>
      </c>
      <c r="M107" s="22" t="s">
        <v>117</v>
      </c>
      <c r="N107" s="119" t="str">
        <f>CONCATENATE(T_SDLog[[#This Row],[PROJECT_NO]],"-",T_SDLog[[#This Row],[Sub Con]],"-",T_SDLog[[#This Row],[BUILDING_NO]],"-",T_SDLog[[#This Row],[FLOOR_LEVEL]],"-",T_SDLog[[#This Row],[DRAWING_PARTS]],"-",T_SDLog[[#This Row],[DISIPLINE]],"-",T_SDLog[[#This Row],[Sub-Dec]],"-",T_SDLog[[#This Row],[DS]],"-",T_SDLog[[#This Row],[DRAWING_SEQ]])</f>
        <v>1300403-ATS-B01-FF-06-ICT-MCK-SD-00</v>
      </c>
      <c r="O107" s="120" t="s">
        <v>783</v>
      </c>
      <c r="P107" s="245">
        <v>45810</v>
      </c>
      <c r="Q10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0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 s="156" t="str">
        <f>IF(T_SDLog[[#This Row],[AREF_7]]&lt;&gt;"","07",IF(T_SDLog[[#This Row],[AREF_6]]&lt;&gt;"","06",IF(T_SDLog[[#This Row],[AREF_5]]&lt;&gt;"","05",IF(T_SDLog[[#This Row],[AREF_4]]&lt;&gt;"","04",IF(T_SDLog[[#This Row],[AREF_3]]&lt;&gt;"","03",IF(T_SDLog[[#This Row],[AREF_2]]&lt;&gt;"","02",IF(T_SDLog[[#This Row],[AREF_1]]&lt;&gt;"","01",IF(T_SDLog[[#This Row],[AREF_0]]&lt;&gt;"","00",""))))))))</f>
        <v>00</v>
      </c>
      <c r="T10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 s="22" t="s">
        <v>776</v>
      </c>
      <c r="AB107" s="74">
        <v>45805</v>
      </c>
      <c r="AC107" s="74" t="s">
        <v>777</v>
      </c>
      <c r="AD107" s="74">
        <v>45809</v>
      </c>
      <c r="AE107" s="74" t="s">
        <v>777</v>
      </c>
      <c r="AF107" s="190" t="s">
        <v>134</v>
      </c>
      <c r="AG107" s="191" t="s">
        <v>1480</v>
      </c>
      <c r="AH107" s="191" t="s">
        <v>134</v>
      </c>
      <c r="AI107" s="22"/>
      <c r="AJ107" s="74"/>
      <c r="AK107" s="22"/>
      <c r="AL107" s="22"/>
      <c r="AM107" s="22"/>
      <c r="AN107" s="190" t="s">
        <v>123</v>
      </c>
      <c r="AO107" s="74"/>
      <c r="AP107" s="22" t="s">
        <v>123</v>
      </c>
      <c r="AQ107" s="22"/>
      <c r="AR107" s="74"/>
      <c r="AS107" s="22"/>
      <c r="AT107" s="190" t="s">
        <v>123</v>
      </c>
      <c r="AU107" s="74"/>
      <c r="AV107" s="22" t="s">
        <v>123</v>
      </c>
      <c r="AW107" s="76"/>
      <c r="AX107" s="74"/>
      <c r="AY107" s="22"/>
      <c r="AZ107" s="190" t="s">
        <v>123</v>
      </c>
      <c r="BA107" s="74"/>
      <c r="BB107" s="22" t="s">
        <v>123</v>
      </c>
      <c r="BC107" s="76"/>
      <c r="BD107" s="74"/>
      <c r="BE107" s="22"/>
      <c r="BF107" s="190" t="s">
        <v>123</v>
      </c>
      <c r="BG107" s="74"/>
      <c r="BH107" s="22" t="s">
        <v>123</v>
      </c>
      <c r="BI107" s="76"/>
      <c r="BJ107" s="74"/>
      <c r="BK107" s="22"/>
      <c r="BL107" s="190" t="s">
        <v>123</v>
      </c>
      <c r="BM107" s="74"/>
      <c r="BN107" s="22" t="s">
        <v>123</v>
      </c>
      <c r="BO107" s="22"/>
      <c r="BP107" s="74"/>
      <c r="BQ107" s="22"/>
      <c r="BR107" s="190" t="s">
        <v>123</v>
      </c>
      <c r="BS107" s="22"/>
      <c r="BT107" s="22" t="s">
        <v>123</v>
      </c>
      <c r="BU107" s="22"/>
      <c r="BV107" s="74"/>
      <c r="BW107" s="22"/>
      <c r="BX107" s="190" t="s">
        <v>123</v>
      </c>
      <c r="BY107" s="22"/>
      <c r="BZ107" s="22" t="s">
        <v>123</v>
      </c>
      <c r="CA107" s="22"/>
      <c r="CB107" s="22"/>
    </row>
    <row r="108" spans="2:80" ht="13.8" hidden="1">
      <c r="B108" s="22">
        <f t="shared" si="1"/>
        <v>99</v>
      </c>
      <c r="C108" s="22" t="s">
        <v>112</v>
      </c>
      <c r="D108" s="73" t="s">
        <v>174</v>
      </c>
      <c r="E108" s="201">
        <v>1300403</v>
      </c>
      <c r="F108" s="22" t="s">
        <v>114</v>
      </c>
      <c r="G108" s="73" t="s">
        <v>130</v>
      </c>
      <c r="H108" s="73" t="s">
        <v>288</v>
      </c>
      <c r="I108" s="240" t="s">
        <v>349</v>
      </c>
      <c r="J108" s="79" t="s">
        <v>112</v>
      </c>
      <c r="K108" s="203" t="s">
        <v>175</v>
      </c>
      <c r="L108" s="22" t="s">
        <v>119</v>
      </c>
      <c r="M108" s="22" t="s">
        <v>117</v>
      </c>
      <c r="N108" s="119" t="str">
        <f>CONCATENATE(T_SDLog[[#This Row],[PROJECT_NO]],"-",T_SDLog[[#This Row],[Sub Con]],"-",T_SDLog[[#This Row],[BUILDING_NO]],"-",T_SDLog[[#This Row],[FLOOR_LEVEL]],"-",T_SDLog[[#This Row],[DRAWING_PARTS]],"-",T_SDLog[[#This Row],[DISIPLINE]],"-",T_SDLog[[#This Row],[Sub-Dec]],"-",T_SDLog[[#This Row],[DS]],"-",T_SDLog[[#This Row],[DRAWING_SEQ]])</f>
        <v>1300403-ATS-B01-FF-07-ICT-MCK-SD-00</v>
      </c>
      <c r="O108" s="120" t="s">
        <v>784</v>
      </c>
      <c r="P108" s="245">
        <v>45810</v>
      </c>
      <c r="Q10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0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8" s="156" t="str">
        <f>IF(T_SDLog[[#This Row],[AREF_7]]&lt;&gt;"","07",IF(T_SDLog[[#This Row],[AREF_6]]&lt;&gt;"","06",IF(T_SDLog[[#This Row],[AREF_5]]&lt;&gt;"","05",IF(T_SDLog[[#This Row],[AREF_4]]&lt;&gt;"","04",IF(T_SDLog[[#This Row],[AREF_3]]&lt;&gt;"","03",IF(T_SDLog[[#This Row],[AREF_2]]&lt;&gt;"","02",IF(T_SDLog[[#This Row],[AREF_1]]&lt;&gt;"","01",IF(T_SDLog[[#This Row],[AREF_0]]&lt;&gt;"","00",""))))))))</f>
        <v>00</v>
      </c>
      <c r="T10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 s="22" t="s">
        <v>776</v>
      </c>
      <c r="AB108" s="74">
        <v>45805</v>
      </c>
      <c r="AC108" s="74" t="s">
        <v>777</v>
      </c>
      <c r="AD108" s="74">
        <v>45809</v>
      </c>
      <c r="AE108" s="74" t="s">
        <v>777</v>
      </c>
      <c r="AF108" s="190" t="s">
        <v>134</v>
      </c>
      <c r="AG108" s="191" t="s">
        <v>1480</v>
      </c>
      <c r="AH108" s="191" t="s">
        <v>134</v>
      </c>
      <c r="AI108" s="22"/>
      <c r="AJ108" s="74"/>
      <c r="AK108" s="22"/>
      <c r="AL108" s="22"/>
      <c r="AM108" s="22"/>
      <c r="AN108" s="190" t="s">
        <v>123</v>
      </c>
      <c r="AO108" s="74"/>
      <c r="AP108" s="22" t="s">
        <v>123</v>
      </c>
      <c r="AQ108" s="22"/>
      <c r="AR108" s="74"/>
      <c r="AS108" s="22"/>
      <c r="AT108" s="190" t="s">
        <v>123</v>
      </c>
      <c r="AU108" s="74"/>
      <c r="AV108" s="22" t="s">
        <v>123</v>
      </c>
      <c r="AW108" s="76"/>
      <c r="AX108" s="74"/>
      <c r="AY108" s="22"/>
      <c r="AZ108" s="190" t="s">
        <v>123</v>
      </c>
      <c r="BA108" s="74"/>
      <c r="BB108" s="22" t="s">
        <v>123</v>
      </c>
      <c r="BC108" s="76"/>
      <c r="BD108" s="74"/>
      <c r="BE108" s="22"/>
      <c r="BF108" s="190" t="s">
        <v>123</v>
      </c>
      <c r="BG108" s="74"/>
      <c r="BH108" s="22" t="s">
        <v>123</v>
      </c>
      <c r="BI108" s="76"/>
      <c r="BJ108" s="74"/>
      <c r="BK108" s="22"/>
      <c r="BL108" s="190" t="s">
        <v>123</v>
      </c>
      <c r="BM108" s="74"/>
      <c r="BN108" s="22" t="s">
        <v>123</v>
      </c>
      <c r="BO108" s="22"/>
      <c r="BP108" s="74"/>
      <c r="BQ108" s="22"/>
      <c r="BR108" s="190" t="s">
        <v>123</v>
      </c>
      <c r="BS108" s="22"/>
      <c r="BT108" s="22" t="s">
        <v>123</v>
      </c>
      <c r="BU108" s="22"/>
      <c r="BV108" s="74"/>
      <c r="BW108" s="22"/>
      <c r="BX108" s="190" t="s">
        <v>123</v>
      </c>
      <c r="BY108" s="22"/>
      <c r="BZ108" s="22" t="s">
        <v>123</v>
      </c>
      <c r="CA108" s="22"/>
      <c r="CB108" s="22"/>
    </row>
    <row r="109" spans="2:80" ht="13.8" hidden="1">
      <c r="B109" s="22">
        <f t="shared" si="1"/>
        <v>100</v>
      </c>
      <c r="C109" s="22" t="s">
        <v>112</v>
      </c>
      <c r="D109" s="73" t="s">
        <v>174</v>
      </c>
      <c r="E109" s="201">
        <v>1300403</v>
      </c>
      <c r="F109" s="22" t="s">
        <v>114</v>
      </c>
      <c r="G109" s="73" t="s">
        <v>130</v>
      </c>
      <c r="H109" s="73" t="s">
        <v>288</v>
      </c>
      <c r="I109" s="240" t="s">
        <v>140</v>
      </c>
      <c r="J109" s="79" t="s">
        <v>112</v>
      </c>
      <c r="K109" s="203" t="s">
        <v>175</v>
      </c>
      <c r="L109" s="22" t="s">
        <v>119</v>
      </c>
      <c r="M109" s="22" t="s">
        <v>117</v>
      </c>
      <c r="N109" s="119" t="str">
        <f>CONCATENATE(T_SDLog[[#This Row],[PROJECT_NO]],"-",T_SDLog[[#This Row],[Sub Con]],"-",T_SDLog[[#This Row],[BUILDING_NO]],"-",T_SDLog[[#This Row],[FLOOR_LEVEL]],"-",T_SDLog[[#This Row],[DRAWING_PARTS]],"-",T_SDLog[[#This Row],[DISIPLINE]],"-",T_SDLog[[#This Row],[Sub-Dec]],"-",T_SDLog[[#This Row],[DS]],"-",T_SDLog[[#This Row],[DRAWING_SEQ]])</f>
        <v>1300403-ATS-B01-FF-08-ICT-MCK-SD-00</v>
      </c>
      <c r="O109" s="120" t="s">
        <v>785</v>
      </c>
      <c r="P109" s="245">
        <v>45810</v>
      </c>
      <c r="Q10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0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 s="156" t="str">
        <f>IF(T_SDLog[[#This Row],[AREF_7]]&lt;&gt;"","07",IF(T_SDLog[[#This Row],[AREF_6]]&lt;&gt;"","06",IF(T_SDLog[[#This Row],[AREF_5]]&lt;&gt;"","05",IF(T_SDLog[[#This Row],[AREF_4]]&lt;&gt;"","04",IF(T_SDLog[[#This Row],[AREF_3]]&lt;&gt;"","03",IF(T_SDLog[[#This Row],[AREF_2]]&lt;&gt;"","02",IF(T_SDLog[[#This Row],[AREF_1]]&lt;&gt;"","01",IF(T_SDLog[[#This Row],[AREF_0]]&lt;&gt;"","00",""))))))))</f>
        <v>00</v>
      </c>
      <c r="T10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0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 s="22" t="s">
        <v>776</v>
      </c>
      <c r="AB109" s="74">
        <v>45805</v>
      </c>
      <c r="AC109" s="74" t="s">
        <v>777</v>
      </c>
      <c r="AD109" s="74">
        <v>45809</v>
      </c>
      <c r="AE109" s="74" t="s">
        <v>777</v>
      </c>
      <c r="AF109" s="190" t="s">
        <v>134</v>
      </c>
      <c r="AG109" s="191" t="s">
        <v>1480</v>
      </c>
      <c r="AH109" s="191" t="s">
        <v>134</v>
      </c>
      <c r="AI109" s="22"/>
      <c r="AJ109" s="74"/>
      <c r="AK109" s="22"/>
      <c r="AL109" s="22"/>
      <c r="AM109" s="22"/>
      <c r="AN109" s="190" t="s">
        <v>123</v>
      </c>
      <c r="AO109" s="74"/>
      <c r="AP109" s="22" t="s">
        <v>123</v>
      </c>
      <c r="AQ109" s="22"/>
      <c r="AR109" s="74"/>
      <c r="AS109" s="22"/>
      <c r="AT109" s="190" t="s">
        <v>123</v>
      </c>
      <c r="AU109" s="74"/>
      <c r="AV109" s="22" t="s">
        <v>123</v>
      </c>
      <c r="AW109" s="76"/>
      <c r="AX109" s="74"/>
      <c r="AY109" s="22"/>
      <c r="AZ109" s="190" t="s">
        <v>123</v>
      </c>
      <c r="BA109" s="74"/>
      <c r="BB109" s="22" t="s">
        <v>123</v>
      </c>
      <c r="BC109" s="76"/>
      <c r="BD109" s="74"/>
      <c r="BE109" s="22"/>
      <c r="BF109" s="190" t="s">
        <v>123</v>
      </c>
      <c r="BG109" s="74"/>
      <c r="BH109" s="22" t="s">
        <v>123</v>
      </c>
      <c r="BI109" s="76"/>
      <c r="BJ109" s="74"/>
      <c r="BK109" s="22"/>
      <c r="BL109" s="190" t="s">
        <v>123</v>
      </c>
      <c r="BM109" s="74"/>
      <c r="BN109" s="22" t="s">
        <v>123</v>
      </c>
      <c r="BO109" s="22"/>
      <c r="BP109" s="74"/>
      <c r="BQ109" s="22"/>
      <c r="BR109" s="190" t="s">
        <v>123</v>
      </c>
      <c r="BS109" s="22"/>
      <c r="BT109" s="22" t="s">
        <v>123</v>
      </c>
      <c r="BU109" s="22"/>
      <c r="BV109" s="74"/>
      <c r="BW109" s="22"/>
      <c r="BX109" s="190" t="s">
        <v>123</v>
      </c>
      <c r="BY109" s="22"/>
      <c r="BZ109" s="22" t="s">
        <v>123</v>
      </c>
      <c r="CA109" s="22"/>
      <c r="CB109" s="22"/>
    </row>
    <row r="110" spans="2:80" ht="13.8" hidden="1">
      <c r="B110" s="22">
        <f t="shared" si="1"/>
        <v>101</v>
      </c>
      <c r="C110" s="22" t="s">
        <v>112</v>
      </c>
      <c r="D110" s="73" t="s">
        <v>174</v>
      </c>
      <c r="E110" s="201">
        <v>1300403</v>
      </c>
      <c r="F110" s="22" t="s">
        <v>114</v>
      </c>
      <c r="G110" s="73" t="s">
        <v>130</v>
      </c>
      <c r="H110" s="73" t="s">
        <v>288</v>
      </c>
      <c r="I110" s="240" t="s">
        <v>351</v>
      </c>
      <c r="J110" s="79" t="s">
        <v>112</v>
      </c>
      <c r="K110" s="203" t="s">
        <v>175</v>
      </c>
      <c r="L110" s="22" t="s">
        <v>119</v>
      </c>
      <c r="M110" s="22" t="s">
        <v>117</v>
      </c>
      <c r="N110" s="119" t="str">
        <f>CONCATENATE(T_SDLog[[#This Row],[PROJECT_NO]],"-",T_SDLog[[#This Row],[Sub Con]],"-",T_SDLog[[#This Row],[BUILDING_NO]],"-",T_SDLog[[#This Row],[FLOOR_LEVEL]],"-",T_SDLog[[#This Row],[DRAWING_PARTS]],"-",T_SDLog[[#This Row],[DISIPLINE]],"-",T_SDLog[[#This Row],[Sub-Dec]],"-",T_SDLog[[#This Row],[DS]],"-",T_SDLog[[#This Row],[DRAWING_SEQ]])</f>
        <v>1300403-ATS-B01-FF-09-ICT-MCK-SD-00</v>
      </c>
      <c r="O110" s="120" t="s">
        <v>786</v>
      </c>
      <c r="P110" s="245">
        <v>45810</v>
      </c>
      <c r="Q11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 s="156" t="str">
        <f>IF(T_SDLog[[#This Row],[AREF_7]]&lt;&gt;"","07",IF(T_SDLog[[#This Row],[AREF_6]]&lt;&gt;"","06",IF(T_SDLog[[#This Row],[AREF_5]]&lt;&gt;"","05",IF(T_SDLog[[#This Row],[AREF_4]]&lt;&gt;"","04",IF(T_SDLog[[#This Row],[AREF_3]]&lt;&gt;"","03",IF(T_SDLog[[#This Row],[AREF_2]]&lt;&gt;"","02",IF(T_SDLog[[#This Row],[AREF_1]]&lt;&gt;"","01",IF(T_SDLog[[#This Row],[AREF_0]]&lt;&gt;"","00",""))))))))</f>
        <v>00</v>
      </c>
      <c r="T11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 s="22" t="s">
        <v>776</v>
      </c>
      <c r="AB110" s="74">
        <v>45805</v>
      </c>
      <c r="AC110" s="74" t="s">
        <v>777</v>
      </c>
      <c r="AD110" s="74">
        <v>45809</v>
      </c>
      <c r="AE110" s="74" t="s">
        <v>777</v>
      </c>
      <c r="AF110" s="190" t="s">
        <v>134</v>
      </c>
      <c r="AG110" s="191" t="s">
        <v>1480</v>
      </c>
      <c r="AH110" s="191" t="s">
        <v>134</v>
      </c>
      <c r="AI110" s="22"/>
      <c r="AJ110" s="74"/>
      <c r="AK110" s="22"/>
      <c r="AL110" s="22"/>
      <c r="AM110" s="22"/>
      <c r="AN110" s="190" t="s">
        <v>123</v>
      </c>
      <c r="AO110" s="74"/>
      <c r="AP110" s="22" t="s">
        <v>123</v>
      </c>
      <c r="AQ110" s="22"/>
      <c r="AR110" s="74"/>
      <c r="AS110" s="22"/>
      <c r="AT110" s="190" t="s">
        <v>123</v>
      </c>
      <c r="AU110" s="74"/>
      <c r="AV110" s="22" t="s">
        <v>123</v>
      </c>
      <c r="AW110" s="76"/>
      <c r="AX110" s="74"/>
      <c r="AY110" s="22"/>
      <c r="AZ110" s="190" t="s">
        <v>123</v>
      </c>
      <c r="BA110" s="74"/>
      <c r="BB110" s="22" t="s">
        <v>123</v>
      </c>
      <c r="BC110" s="76"/>
      <c r="BD110" s="74"/>
      <c r="BE110" s="22"/>
      <c r="BF110" s="190" t="s">
        <v>123</v>
      </c>
      <c r="BG110" s="74"/>
      <c r="BH110" s="22" t="s">
        <v>123</v>
      </c>
      <c r="BI110" s="76"/>
      <c r="BJ110" s="74"/>
      <c r="BK110" s="22"/>
      <c r="BL110" s="190" t="s">
        <v>123</v>
      </c>
      <c r="BM110" s="74"/>
      <c r="BN110" s="22" t="s">
        <v>123</v>
      </c>
      <c r="BO110" s="22"/>
      <c r="BP110" s="74"/>
      <c r="BQ110" s="22"/>
      <c r="BR110" s="190" t="s">
        <v>123</v>
      </c>
      <c r="BS110" s="22"/>
      <c r="BT110" s="22" t="s">
        <v>123</v>
      </c>
      <c r="BU110" s="22"/>
      <c r="BV110" s="74"/>
      <c r="BW110" s="22"/>
      <c r="BX110" s="190" t="s">
        <v>123</v>
      </c>
      <c r="BY110" s="22"/>
      <c r="BZ110" s="22" t="s">
        <v>123</v>
      </c>
      <c r="CA110" s="22"/>
      <c r="CB110" s="22"/>
    </row>
    <row r="111" spans="2:80" ht="13.8" hidden="1">
      <c r="B111" s="22">
        <f t="shared" si="1"/>
        <v>102</v>
      </c>
      <c r="C111" s="22" t="s">
        <v>112</v>
      </c>
      <c r="D111" s="73" t="s">
        <v>174</v>
      </c>
      <c r="E111" s="201">
        <v>1300403</v>
      </c>
      <c r="F111" s="22" t="s">
        <v>114</v>
      </c>
      <c r="G111" s="73" t="s">
        <v>130</v>
      </c>
      <c r="H111" s="73" t="s">
        <v>288</v>
      </c>
      <c r="I111" s="240" t="s">
        <v>438</v>
      </c>
      <c r="J111" s="79" t="s">
        <v>112</v>
      </c>
      <c r="K111" s="203" t="s">
        <v>175</v>
      </c>
      <c r="L111" s="22" t="s">
        <v>119</v>
      </c>
      <c r="M111" s="22" t="s">
        <v>117</v>
      </c>
      <c r="N111" s="119" t="str">
        <f>CONCATENATE(T_SDLog[[#This Row],[PROJECT_NO]],"-",T_SDLog[[#This Row],[Sub Con]],"-",T_SDLog[[#This Row],[BUILDING_NO]],"-",T_SDLog[[#This Row],[FLOOR_LEVEL]],"-",T_SDLog[[#This Row],[DRAWING_PARTS]],"-",T_SDLog[[#This Row],[DISIPLINE]],"-",T_SDLog[[#This Row],[Sub-Dec]],"-",T_SDLog[[#This Row],[DS]],"-",T_SDLog[[#This Row],[DRAWING_SEQ]])</f>
        <v>1300403-ATS-B01-FF-10-ICT-MCK-SD-00</v>
      </c>
      <c r="O111" s="120" t="s">
        <v>787</v>
      </c>
      <c r="P111" s="244">
        <v>45799</v>
      </c>
      <c r="Q11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 s="156" t="str">
        <f>IF(T_SDLog[[#This Row],[AREF_7]]&lt;&gt;"","07",IF(T_SDLog[[#This Row],[AREF_6]]&lt;&gt;"","06",IF(T_SDLog[[#This Row],[AREF_5]]&lt;&gt;"","05",IF(T_SDLog[[#This Row],[AREF_4]]&lt;&gt;"","04",IF(T_SDLog[[#This Row],[AREF_3]]&lt;&gt;"","03",IF(T_SDLog[[#This Row],[AREF_2]]&lt;&gt;"","02",IF(T_SDLog[[#This Row],[AREF_1]]&lt;&gt;"","01",IF(T_SDLog[[#This Row],[AREF_0]]&lt;&gt;"","00",""))))))))</f>
        <v>00</v>
      </c>
      <c r="T11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 s="22" t="s">
        <v>776</v>
      </c>
      <c r="AB111" s="74">
        <v>45805</v>
      </c>
      <c r="AC111" s="74" t="s">
        <v>777</v>
      </c>
      <c r="AD111" s="74">
        <v>45809</v>
      </c>
      <c r="AE111" s="74" t="s">
        <v>777</v>
      </c>
      <c r="AF111" s="190" t="s">
        <v>134</v>
      </c>
      <c r="AG111" s="191" t="s">
        <v>1480</v>
      </c>
      <c r="AH111" s="191" t="s">
        <v>134</v>
      </c>
      <c r="AI111" s="22"/>
      <c r="AJ111" s="74"/>
      <c r="AK111" s="22"/>
      <c r="AL111" s="22"/>
      <c r="AM111" s="22"/>
      <c r="AN111" s="190" t="s">
        <v>123</v>
      </c>
      <c r="AO111" s="74"/>
      <c r="AP111" s="22" t="s">
        <v>123</v>
      </c>
      <c r="AQ111" s="22"/>
      <c r="AR111" s="74"/>
      <c r="AS111" s="22"/>
      <c r="AT111" s="190" t="s">
        <v>123</v>
      </c>
      <c r="AU111" s="74"/>
      <c r="AV111" s="22" t="s">
        <v>123</v>
      </c>
      <c r="AW111" s="76"/>
      <c r="AX111" s="74"/>
      <c r="AY111" s="22"/>
      <c r="AZ111" s="190" t="s">
        <v>123</v>
      </c>
      <c r="BA111" s="74"/>
      <c r="BB111" s="22" t="s">
        <v>123</v>
      </c>
      <c r="BC111" s="76"/>
      <c r="BD111" s="74"/>
      <c r="BE111" s="22"/>
      <c r="BF111" s="190" t="s">
        <v>123</v>
      </c>
      <c r="BG111" s="74"/>
      <c r="BH111" s="22" t="s">
        <v>123</v>
      </c>
      <c r="BI111" s="76"/>
      <c r="BJ111" s="74"/>
      <c r="BK111" s="22"/>
      <c r="BL111" s="190" t="s">
        <v>123</v>
      </c>
      <c r="BM111" s="74"/>
      <c r="BN111" s="22" t="s">
        <v>123</v>
      </c>
      <c r="BO111" s="22"/>
      <c r="BP111" s="74"/>
      <c r="BQ111" s="22"/>
      <c r="BR111" s="190" t="s">
        <v>123</v>
      </c>
      <c r="BS111" s="22"/>
      <c r="BT111" s="22" t="s">
        <v>123</v>
      </c>
      <c r="BU111" s="22"/>
      <c r="BV111" s="74"/>
      <c r="BW111" s="22"/>
      <c r="BX111" s="190" t="s">
        <v>123</v>
      </c>
      <c r="BY111" s="22"/>
      <c r="BZ111" s="22" t="s">
        <v>123</v>
      </c>
      <c r="CA111" s="22"/>
      <c r="CB111" s="22"/>
    </row>
    <row r="112" spans="2:80" ht="13.8" hidden="1">
      <c r="B112" s="22">
        <f t="shared" si="1"/>
        <v>103</v>
      </c>
      <c r="C112" s="22" t="s">
        <v>112</v>
      </c>
      <c r="D112" s="73" t="s">
        <v>174</v>
      </c>
      <c r="E112" s="201">
        <v>1300403</v>
      </c>
      <c r="F112" s="22" t="s">
        <v>114</v>
      </c>
      <c r="G112" s="73" t="s">
        <v>130</v>
      </c>
      <c r="H112" s="73" t="s">
        <v>288</v>
      </c>
      <c r="I112" s="240" t="s">
        <v>440</v>
      </c>
      <c r="J112" s="79" t="s">
        <v>112</v>
      </c>
      <c r="K112" s="203" t="s">
        <v>175</v>
      </c>
      <c r="L112" s="22" t="s">
        <v>119</v>
      </c>
      <c r="M112" s="22" t="s">
        <v>117</v>
      </c>
      <c r="N112" s="119" t="str">
        <f>CONCATENATE(T_SDLog[[#This Row],[PROJECT_NO]],"-",T_SDLog[[#This Row],[Sub Con]],"-",T_SDLog[[#This Row],[BUILDING_NO]],"-",T_SDLog[[#This Row],[FLOOR_LEVEL]],"-",T_SDLog[[#This Row],[DRAWING_PARTS]],"-",T_SDLog[[#This Row],[DISIPLINE]],"-",T_SDLog[[#This Row],[Sub-Dec]],"-",T_SDLog[[#This Row],[DS]],"-",T_SDLog[[#This Row],[DRAWING_SEQ]])</f>
        <v>1300403-ATS-B01-FF-11-ICT-MCK-SD-00</v>
      </c>
      <c r="O112" s="120" t="s">
        <v>788</v>
      </c>
      <c r="P112" s="244">
        <v>45799</v>
      </c>
      <c r="Q11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 s="156" t="str">
        <f>IF(T_SDLog[[#This Row],[AREF_7]]&lt;&gt;"","07",IF(T_SDLog[[#This Row],[AREF_6]]&lt;&gt;"","06",IF(T_SDLog[[#This Row],[AREF_5]]&lt;&gt;"","05",IF(T_SDLog[[#This Row],[AREF_4]]&lt;&gt;"","04",IF(T_SDLog[[#This Row],[AREF_3]]&lt;&gt;"","03",IF(T_SDLog[[#This Row],[AREF_2]]&lt;&gt;"","02",IF(T_SDLog[[#This Row],[AREF_1]]&lt;&gt;"","01",IF(T_SDLog[[#This Row],[AREF_0]]&lt;&gt;"","00",""))))))))</f>
        <v>00</v>
      </c>
      <c r="T11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 s="22" t="s">
        <v>776</v>
      </c>
      <c r="AB112" s="74">
        <v>45805</v>
      </c>
      <c r="AC112" s="74" t="s">
        <v>777</v>
      </c>
      <c r="AD112" s="74">
        <v>45809</v>
      </c>
      <c r="AE112" s="74" t="s">
        <v>777</v>
      </c>
      <c r="AF112" s="190" t="s">
        <v>134</v>
      </c>
      <c r="AG112" s="191" t="s">
        <v>1480</v>
      </c>
      <c r="AH112" s="191" t="s">
        <v>134</v>
      </c>
      <c r="AI112" s="22"/>
      <c r="AJ112" s="74"/>
      <c r="AK112" s="22"/>
      <c r="AL112" s="22"/>
      <c r="AM112" s="22"/>
      <c r="AN112" s="190" t="s">
        <v>123</v>
      </c>
      <c r="AO112" s="74"/>
      <c r="AP112" s="22" t="s">
        <v>123</v>
      </c>
      <c r="AQ112" s="22"/>
      <c r="AR112" s="74"/>
      <c r="AS112" s="22"/>
      <c r="AT112" s="190" t="s">
        <v>123</v>
      </c>
      <c r="AU112" s="74"/>
      <c r="AV112" s="22" t="s">
        <v>123</v>
      </c>
      <c r="AW112" s="76"/>
      <c r="AX112" s="74"/>
      <c r="AY112" s="22"/>
      <c r="AZ112" s="190" t="s">
        <v>123</v>
      </c>
      <c r="BA112" s="74"/>
      <c r="BB112" s="22" t="s">
        <v>123</v>
      </c>
      <c r="BC112" s="76"/>
      <c r="BD112" s="74"/>
      <c r="BE112" s="22"/>
      <c r="BF112" s="190" t="s">
        <v>123</v>
      </c>
      <c r="BG112" s="74"/>
      <c r="BH112" s="22" t="s">
        <v>123</v>
      </c>
      <c r="BI112" s="76"/>
      <c r="BJ112" s="74"/>
      <c r="BK112" s="22"/>
      <c r="BL112" s="190" t="s">
        <v>123</v>
      </c>
      <c r="BM112" s="74"/>
      <c r="BN112" s="22" t="s">
        <v>123</v>
      </c>
      <c r="BO112" s="22"/>
      <c r="BP112" s="74"/>
      <c r="BQ112" s="22"/>
      <c r="BR112" s="190" t="s">
        <v>123</v>
      </c>
      <c r="BS112" s="22"/>
      <c r="BT112" s="22" t="s">
        <v>123</v>
      </c>
      <c r="BU112" s="22"/>
      <c r="BV112" s="74"/>
      <c r="BW112" s="22"/>
      <c r="BX112" s="190" t="s">
        <v>123</v>
      </c>
      <c r="BY112" s="22"/>
      <c r="BZ112" s="22" t="s">
        <v>123</v>
      </c>
      <c r="CA112" s="22"/>
      <c r="CB112" s="22"/>
    </row>
    <row r="113" spans="2:80" ht="13.8" hidden="1">
      <c r="B113" s="22">
        <f t="shared" si="1"/>
        <v>104</v>
      </c>
      <c r="C113" s="22" t="s">
        <v>112</v>
      </c>
      <c r="D113" s="73" t="s">
        <v>174</v>
      </c>
      <c r="E113" s="201">
        <v>1300403</v>
      </c>
      <c r="F113" s="22" t="s">
        <v>114</v>
      </c>
      <c r="G113" s="73" t="s">
        <v>130</v>
      </c>
      <c r="H113" s="73" t="s">
        <v>288</v>
      </c>
      <c r="I113" s="240" t="s">
        <v>142</v>
      </c>
      <c r="J113" s="79" t="s">
        <v>112</v>
      </c>
      <c r="K113" s="203" t="s">
        <v>175</v>
      </c>
      <c r="L113" s="22" t="s">
        <v>119</v>
      </c>
      <c r="M113" s="22" t="s">
        <v>117</v>
      </c>
      <c r="N113" s="119" t="str">
        <f>CONCATENATE(T_SDLog[[#This Row],[PROJECT_NO]],"-",T_SDLog[[#This Row],[Sub Con]],"-",T_SDLog[[#This Row],[BUILDING_NO]],"-",T_SDLog[[#This Row],[FLOOR_LEVEL]],"-",T_SDLog[[#This Row],[DRAWING_PARTS]],"-",T_SDLog[[#This Row],[DISIPLINE]],"-",T_SDLog[[#This Row],[Sub-Dec]],"-",T_SDLog[[#This Row],[DS]],"-",T_SDLog[[#This Row],[DRAWING_SEQ]])</f>
        <v>1300403-ATS-B01-FF-12-ICT-MCK-SD-00</v>
      </c>
      <c r="O113" s="120" t="s">
        <v>789</v>
      </c>
      <c r="P113" s="245">
        <v>45810</v>
      </c>
      <c r="Q11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 s="156" t="str">
        <f>IF(T_SDLog[[#This Row],[AREF_7]]&lt;&gt;"","07",IF(T_SDLog[[#This Row],[AREF_6]]&lt;&gt;"","06",IF(T_SDLog[[#This Row],[AREF_5]]&lt;&gt;"","05",IF(T_SDLog[[#This Row],[AREF_4]]&lt;&gt;"","04",IF(T_SDLog[[#This Row],[AREF_3]]&lt;&gt;"","03",IF(T_SDLog[[#This Row],[AREF_2]]&lt;&gt;"","02",IF(T_SDLog[[#This Row],[AREF_1]]&lt;&gt;"","01",IF(T_SDLog[[#This Row],[AREF_0]]&lt;&gt;"","00",""))))))))</f>
        <v>00</v>
      </c>
      <c r="T11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 s="22" t="s">
        <v>776</v>
      </c>
      <c r="AB113" s="74">
        <v>45805</v>
      </c>
      <c r="AC113" s="74" t="s">
        <v>777</v>
      </c>
      <c r="AD113" s="74">
        <v>45809</v>
      </c>
      <c r="AE113" s="74" t="s">
        <v>777</v>
      </c>
      <c r="AF113" s="190" t="s">
        <v>134</v>
      </c>
      <c r="AG113" s="191" t="s">
        <v>1480</v>
      </c>
      <c r="AH113" s="191" t="s">
        <v>134</v>
      </c>
      <c r="AI113" s="22"/>
      <c r="AJ113" s="74"/>
      <c r="AK113" s="22"/>
      <c r="AL113" s="22"/>
      <c r="AM113" s="22"/>
      <c r="AN113" s="190" t="s">
        <v>123</v>
      </c>
      <c r="AO113" s="74"/>
      <c r="AP113" s="22" t="s">
        <v>123</v>
      </c>
      <c r="AQ113" s="22"/>
      <c r="AR113" s="74"/>
      <c r="AS113" s="22"/>
      <c r="AT113" s="190" t="s">
        <v>123</v>
      </c>
      <c r="AU113" s="74"/>
      <c r="AV113" s="22" t="s">
        <v>123</v>
      </c>
      <c r="AW113" s="76"/>
      <c r="AX113" s="74"/>
      <c r="AY113" s="22"/>
      <c r="AZ113" s="190" t="s">
        <v>123</v>
      </c>
      <c r="BA113" s="74"/>
      <c r="BB113" s="22" t="s">
        <v>123</v>
      </c>
      <c r="BC113" s="76"/>
      <c r="BD113" s="74"/>
      <c r="BE113" s="22"/>
      <c r="BF113" s="190" t="s">
        <v>123</v>
      </c>
      <c r="BG113" s="74"/>
      <c r="BH113" s="22" t="s">
        <v>123</v>
      </c>
      <c r="BI113" s="76"/>
      <c r="BJ113" s="74"/>
      <c r="BK113" s="22"/>
      <c r="BL113" s="190" t="s">
        <v>123</v>
      </c>
      <c r="BM113" s="74"/>
      <c r="BN113" s="22" t="s">
        <v>123</v>
      </c>
      <c r="BO113" s="22"/>
      <c r="BP113" s="74"/>
      <c r="BQ113" s="22"/>
      <c r="BR113" s="190" t="s">
        <v>123</v>
      </c>
      <c r="BS113" s="22"/>
      <c r="BT113" s="22" t="s">
        <v>123</v>
      </c>
      <c r="BU113" s="22"/>
      <c r="BV113" s="74"/>
      <c r="BW113" s="22"/>
      <c r="BX113" s="190" t="s">
        <v>123</v>
      </c>
      <c r="BY113" s="22"/>
      <c r="BZ113" s="22" t="s">
        <v>123</v>
      </c>
      <c r="CA113" s="22"/>
      <c r="CB113" s="22"/>
    </row>
    <row r="114" spans="2:80" ht="13.8" hidden="1">
      <c r="B114" s="22">
        <f t="shared" si="1"/>
        <v>105</v>
      </c>
      <c r="C114" s="22" t="s">
        <v>112</v>
      </c>
      <c r="D114" s="73" t="s">
        <v>174</v>
      </c>
      <c r="E114" s="201">
        <v>1300403</v>
      </c>
      <c r="F114" s="22" t="s">
        <v>114</v>
      </c>
      <c r="G114" s="73" t="s">
        <v>130</v>
      </c>
      <c r="H114" s="73" t="s">
        <v>288</v>
      </c>
      <c r="I114" s="240">
        <v>13</v>
      </c>
      <c r="J114" s="79" t="s">
        <v>112</v>
      </c>
      <c r="K114" s="203" t="s">
        <v>175</v>
      </c>
      <c r="L114" s="22" t="s">
        <v>119</v>
      </c>
      <c r="M114" s="22" t="s">
        <v>117</v>
      </c>
      <c r="N114" s="119" t="str">
        <f>CONCATENATE(T_SDLog[[#This Row],[PROJECT_NO]],"-",T_SDLog[[#This Row],[Sub Con]],"-",T_SDLog[[#This Row],[BUILDING_NO]],"-",T_SDLog[[#This Row],[FLOOR_LEVEL]],"-",T_SDLog[[#This Row],[DRAWING_PARTS]],"-",T_SDLog[[#This Row],[DISIPLINE]],"-",T_SDLog[[#This Row],[Sub-Dec]],"-",T_SDLog[[#This Row],[DS]],"-",T_SDLog[[#This Row],[DRAWING_SEQ]])</f>
        <v>1300403-ATS-B01-FF-13-ICT-MCK-SD-00</v>
      </c>
      <c r="O114" s="120" t="s">
        <v>790</v>
      </c>
      <c r="P114" s="245"/>
      <c r="Q11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1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4" s="156" t="str">
        <f>IF(T_SDLog[[#This Row],[AREF_7]]&lt;&gt;"","07",IF(T_SDLog[[#This Row],[AREF_6]]&lt;&gt;"","06",IF(T_SDLog[[#This Row],[AREF_5]]&lt;&gt;"","05",IF(T_SDLog[[#This Row],[AREF_4]]&lt;&gt;"","04",IF(T_SDLog[[#This Row],[AREF_3]]&lt;&gt;"","03",IF(T_SDLog[[#This Row],[AREF_2]]&lt;&gt;"","02",IF(T_SDLog[[#This Row],[AREF_1]]&lt;&gt;"","01",IF(T_SDLog[[#This Row],[AREF_0]]&lt;&gt;"","00",""))))))))</f>
        <v>00</v>
      </c>
      <c r="T11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 s="22" t="s">
        <v>776</v>
      </c>
      <c r="AB114" s="74">
        <v>45805</v>
      </c>
      <c r="AC114" s="74" t="s">
        <v>777</v>
      </c>
      <c r="AD114" s="74">
        <v>45809</v>
      </c>
      <c r="AE114" s="74" t="s">
        <v>777</v>
      </c>
      <c r="AF114" s="190" t="s">
        <v>134</v>
      </c>
      <c r="AG114" s="191" t="s">
        <v>1480</v>
      </c>
      <c r="AH114" s="191" t="s">
        <v>134</v>
      </c>
      <c r="AI114" s="22"/>
      <c r="AJ114" s="74"/>
      <c r="AK114" s="22"/>
      <c r="AL114" s="22"/>
      <c r="AM114" s="22"/>
      <c r="AN114" s="190" t="s">
        <v>123</v>
      </c>
      <c r="AO114" s="74"/>
      <c r="AP114" s="22" t="s">
        <v>123</v>
      </c>
      <c r="AQ114" s="22"/>
      <c r="AR114" s="74"/>
      <c r="AS114" s="22"/>
      <c r="AT114" s="190" t="s">
        <v>123</v>
      </c>
      <c r="AU114" s="74"/>
      <c r="AV114" s="22" t="s">
        <v>123</v>
      </c>
      <c r="AW114" s="76"/>
      <c r="AX114" s="74"/>
      <c r="AY114" s="22"/>
      <c r="AZ114" s="190" t="s">
        <v>123</v>
      </c>
      <c r="BA114" s="74"/>
      <c r="BB114" s="22" t="s">
        <v>123</v>
      </c>
      <c r="BC114" s="76"/>
      <c r="BD114" s="74"/>
      <c r="BE114" s="22"/>
      <c r="BF114" s="190" t="s">
        <v>123</v>
      </c>
      <c r="BG114" s="74"/>
      <c r="BH114" s="22" t="s">
        <v>123</v>
      </c>
      <c r="BI114" s="76"/>
      <c r="BJ114" s="74"/>
      <c r="BK114" s="22"/>
      <c r="BL114" s="190" t="s">
        <v>123</v>
      </c>
      <c r="BM114" s="74"/>
      <c r="BN114" s="22" t="s">
        <v>123</v>
      </c>
      <c r="BO114" s="22"/>
      <c r="BP114" s="74"/>
      <c r="BQ114" s="22"/>
      <c r="BR114" s="190" t="s">
        <v>123</v>
      </c>
      <c r="BS114" s="22"/>
      <c r="BT114" s="22" t="s">
        <v>123</v>
      </c>
      <c r="BU114" s="22"/>
      <c r="BV114" s="74"/>
      <c r="BW114" s="22"/>
      <c r="BX114" s="190" t="s">
        <v>123</v>
      </c>
      <c r="BY114" s="22"/>
      <c r="BZ114" s="22" t="s">
        <v>123</v>
      </c>
      <c r="CA114" s="22"/>
      <c r="CB114" s="22"/>
    </row>
    <row r="115" spans="2:80" ht="13.8" hidden="1">
      <c r="B115" s="22">
        <f t="shared" si="1"/>
        <v>106</v>
      </c>
      <c r="C115" s="22" t="s">
        <v>112</v>
      </c>
      <c r="D115" s="73" t="s">
        <v>174</v>
      </c>
      <c r="E115" s="201">
        <v>1300403</v>
      </c>
      <c r="F115" s="22" t="s">
        <v>114</v>
      </c>
      <c r="G115" s="73" t="s">
        <v>130</v>
      </c>
      <c r="H115" s="73" t="s">
        <v>288</v>
      </c>
      <c r="I115" s="240">
        <v>14</v>
      </c>
      <c r="J115" s="79" t="s">
        <v>112</v>
      </c>
      <c r="K115" s="203" t="s">
        <v>175</v>
      </c>
      <c r="L115" s="22" t="s">
        <v>119</v>
      </c>
      <c r="M115" s="22" t="s">
        <v>117</v>
      </c>
      <c r="N115" s="119" t="str">
        <f>CONCATENATE(T_SDLog[[#This Row],[PROJECT_NO]],"-",T_SDLog[[#This Row],[Sub Con]],"-",T_SDLog[[#This Row],[BUILDING_NO]],"-",T_SDLog[[#This Row],[FLOOR_LEVEL]],"-",T_SDLog[[#This Row],[DRAWING_PARTS]],"-",T_SDLog[[#This Row],[DISIPLINE]],"-",T_SDLog[[#This Row],[Sub-Dec]],"-",T_SDLog[[#This Row],[DS]],"-",T_SDLog[[#This Row],[DRAWING_SEQ]])</f>
        <v>1300403-ATS-B01-FF-14-ICT-MCK-SD-00</v>
      </c>
      <c r="O115" s="120" t="s">
        <v>791</v>
      </c>
      <c r="P115" s="245"/>
      <c r="Q11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1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5" s="156" t="str">
        <f>IF(T_SDLog[[#This Row],[AREF_7]]&lt;&gt;"","07",IF(T_SDLog[[#This Row],[AREF_6]]&lt;&gt;"","06",IF(T_SDLog[[#This Row],[AREF_5]]&lt;&gt;"","05",IF(T_SDLog[[#This Row],[AREF_4]]&lt;&gt;"","04",IF(T_SDLog[[#This Row],[AREF_3]]&lt;&gt;"","03",IF(T_SDLog[[#This Row],[AREF_2]]&lt;&gt;"","02",IF(T_SDLog[[#This Row],[AREF_1]]&lt;&gt;"","01",IF(T_SDLog[[#This Row],[AREF_0]]&lt;&gt;"","00",""))))))))</f>
        <v>00</v>
      </c>
      <c r="T11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 s="22" t="s">
        <v>776</v>
      </c>
      <c r="AB115" s="74">
        <v>45805</v>
      </c>
      <c r="AC115" s="74" t="s">
        <v>777</v>
      </c>
      <c r="AD115" s="74">
        <v>45809</v>
      </c>
      <c r="AE115" s="74" t="s">
        <v>777</v>
      </c>
      <c r="AF115" s="190" t="s">
        <v>134</v>
      </c>
      <c r="AG115" s="191" t="s">
        <v>1480</v>
      </c>
      <c r="AH115" s="191" t="s">
        <v>134</v>
      </c>
      <c r="AI115" s="22"/>
      <c r="AJ115" s="74"/>
      <c r="AK115" s="22"/>
      <c r="AL115" s="22"/>
      <c r="AM115" s="22"/>
      <c r="AN115" s="190" t="s">
        <v>123</v>
      </c>
      <c r="AO115" s="74"/>
      <c r="AP115" s="22" t="s">
        <v>123</v>
      </c>
      <c r="AQ115" s="22"/>
      <c r="AR115" s="74"/>
      <c r="AS115" s="22"/>
      <c r="AT115" s="190" t="s">
        <v>123</v>
      </c>
      <c r="AU115" s="74"/>
      <c r="AV115" s="22" t="s">
        <v>123</v>
      </c>
      <c r="AW115" s="76"/>
      <c r="AX115" s="74"/>
      <c r="AY115" s="22"/>
      <c r="AZ115" s="190" t="s">
        <v>123</v>
      </c>
      <c r="BA115" s="74"/>
      <c r="BB115" s="22" t="s">
        <v>123</v>
      </c>
      <c r="BC115" s="76"/>
      <c r="BD115" s="74"/>
      <c r="BE115" s="22"/>
      <c r="BF115" s="190" t="s">
        <v>123</v>
      </c>
      <c r="BG115" s="74"/>
      <c r="BH115" s="22" t="s">
        <v>123</v>
      </c>
      <c r="BI115" s="76"/>
      <c r="BJ115" s="74"/>
      <c r="BK115" s="22"/>
      <c r="BL115" s="190" t="s">
        <v>123</v>
      </c>
      <c r="BM115" s="74"/>
      <c r="BN115" s="22" t="s">
        <v>123</v>
      </c>
      <c r="BO115" s="22"/>
      <c r="BP115" s="74"/>
      <c r="BQ115" s="22"/>
      <c r="BR115" s="190" t="s">
        <v>123</v>
      </c>
      <c r="BS115" s="22"/>
      <c r="BT115" s="22" t="s">
        <v>123</v>
      </c>
      <c r="BU115" s="22"/>
      <c r="BV115" s="74"/>
      <c r="BW115" s="22"/>
      <c r="BX115" s="190" t="s">
        <v>123</v>
      </c>
      <c r="BY115" s="22"/>
      <c r="BZ115" s="22" t="s">
        <v>123</v>
      </c>
      <c r="CA115" s="22"/>
      <c r="CB115" s="22"/>
    </row>
    <row r="116" spans="2:80" ht="13.8" hidden="1">
      <c r="B116" s="22">
        <f t="shared" si="1"/>
        <v>107</v>
      </c>
      <c r="C116" s="22" t="s">
        <v>112</v>
      </c>
      <c r="D116" s="73" t="s">
        <v>174</v>
      </c>
      <c r="E116" s="201">
        <v>1300403</v>
      </c>
      <c r="F116" s="22" t="s">
        <v>114</v>
      </c>
      <c r="G116" s="73" t="s">
        <v>130</v>
      </c>
      <c r="H116" s="73" t="s">
        <v>288</v>
      </c>
      <c r="I116" s="240">
        <v>15</v>
      </c>
      <c r="J116" s="79" t="s">
        <v>112</v>
      </c>
      <c r="K116" s="203" t="s">
        <v>175</v>
      </c>
      <c r="L116" s="22" t="s">
        <v>119</v>
      </c>
      <c r="M116" s="22" t="s">
        <v>117</v>
      </c>
      <c r="N116" s="119" t="str">
        <f>CONCATENATE(T_SDLog[[#This Row],[PROJECT_NO]],"-",T_SDLog[[#This Row],[Sub Con]],"-",T_SDLog[[#This Row],[BUILDING_NO]],"-",T_SDLog[[#This Row],[FLOOR_LEVEL]],"-",T_SDLog[[#This Row],[DRAWING_PARTS]],"-",T_SDLog[[#This Row],[DISIPLINE]],"-",T_SDLog[[#This Row],[Sub-Dec]],"-",T_SDLog[[#This Row],[DS]],"-",T_SDLog[[#This Row],[DRAWING_SEQ]])</f>
        <v>1300403-ATS-B01-FF-15-ICT-MCK-SD-00</v>
      </c>
      <c r="O116" s="120" t="s">
        <v>792</v>
      </c>
      <c r="P116" s="245"/>
      <c r="Q11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 s="156" t="str">
        <f>IF(T_SDLog[[#This Row],[AREF_7]]&lt;&gt;"","07",IF(T_SDLog[[#This Row],[AREF_6]]&lt;&gt;"","06",IF(T_SDLog[[#This Row],[AREF_5]]&lt;&gt;"","05",IF(T_SDLog[[#This Row],[AREF_4]]&lt;&gt;"","04",IF(T_SDLog[[#This Row],[AREF_3]]&lt;&gt;"","03",IF(T_SDLog[[#This Row],[AREF_2]]&lt;&gt;"","02",IF(T_SDLog[[#This Row],[AREF_1]]&lt;&gt;"","01",IF(T_SDLog[[#This Row],[AREF_0]]&lt;&gt;"","00",""))))))))</f>
        <v>00</v>
      </c>
      <c r="T11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45805</v>
      </c>
      <c r="U1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ATLS-004-SD-ICT-00021-R00</v>
      </c>
      <c r="V1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Jun 25</v>
      </c>
      <c r="X1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ATV-1300000403-SDS-ICT-00014-R00</v>
      </c>
      <c r="Y1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 s="22" t="s">
        <v>776</v>
      </c>
      <c r="AB116" s="74">
        <v>45805</v>
      </c>
      <c r="AC116" s="74" t="s">
        <v>777</v>
      </c>
      <c r="AD116" s="74">
        <v>45809</v>
      </c>
      <c r="AE116" s="74" t="s">
        <v>777</v>
      </c>
      <c r="AF116" s="190" t="s">
        <v>134</v>
      </c>
      <c r="AG116" s="191" t="s">
        <v>1480</v>
      </c>
      <c r="AH116" s="191" t="s">
        <v>134</v>
      </c>
      <c r="AI116" s="22"/>
      <c r="AJ116" s="74"/>
      <c r="AK116" s="22"/>
      <c r="AL116" s="22"/>
      <c r="AM116" s="22"/>
      <c r="AN116" s="190" t="s">
        <v>123</v>
      </c>
      <c r="AO116" s="74"/>
      <c r="AP116" s="22" t="s">
        <v>123</v>
      </c>
      <c r="AQ116" s="22"/>
      <c r="AR116" s="74"/>
      <c r="AS116" s="22"/>
      <c r="AT116" s="190" t="s">
        <v>123</v>
      </c>
      <c r="AU116" s="74"/>
      <c r="AV116" s="22" t="s">
        <v>123</v>
      </c>
      <c r="AW116" s="76"/>
      <c r="AX116" s="74"/>
      <c r="AY116" s="22"/>
      <c r="AZ116" s="190" t="s">
        <v>123</v>
      </c>
      <c r="BA116" s="74"/>
      <c r="BB116" s="22" t="s">
        <v>123</v>
      </c>
      <c r="BC116" s="76"/>
      <c r="BD116" s="74"/>
      <c r="BE116" s="22"/>
      <c r="BF116" s="190" t="s">
        <v>123</v>
      </c>
      <c r="BG116" s="74"/>
      <c r="BH116" s="22" t="s">
        <v>123</v>
      </c>
      <c r="BI116" s="76"/>
      <c r="BJ116" s="74"/>
      <c r="BK116" s="22"/>
      <c r="BL116" s="190" t="s">
        <v>123</v>
      </c>
      <c r="BM116" s="74"/>
      <c r="BN116" s="22" t="s">
        <v>123</v>
      </c>
      <c r="BO116" s="22"/>
      <c r="BP116" s="74"/>
      <c r="BQ116" s="22"/>
      <c r="BR116" s="190" t="s">
        <v>123</v>
      </c>
      <c r="BS116" s="22"/>
      <c r="BT116" s="22" t="s">
        <v>123</v>
      </c>
      <c r="BU116" s="22"/>
      <c r="BV116" s="74"/>
      <c r="BW116" s="22"/>
      <c r="BX116" s="190" t="s">
        <v>123</v>
      </c>
      <c r="BY116" s="22"/>
      <c r="BZ116" s="22" t="s">
        <v>123</v>
      </c>
      <c r="CA116" s="22"/>
      <c r="CB116" s="22"/>
    </row>
    <row r="117" spans="2:80" ht="13.8" hidden="1">
      <c r="B117" s="22">
        <f t="shared" si="1"/>
        <v>108</v>
      </c>
      <c r="C117" s="73" t="s">
        <v>112</v>
      </c>
      <c r="D117" s="73" t="s">
        <v>157</v>
      </c>
      <c r="E117" s="116">
        <v>1300403</v>
      </c>
      <c r="F117" s="73" t="s">
        <v>114</v>
      </c>
      <c r="G117" s="73" t="s">
        <v>145</v>
      </c>
      <c r="H117" s="73" t="s">
        <v>116</v>
      </c>
      <c r="I117" s="241" t="s">
        <v>117</v>
      </c>
      <c r="J117" s="73" t="s">
        <v>112</v>
      </c>
      <c r="K117" s="73" t="s">
        <v>1910</v>
      </c>
      <c r="L117" s="73" t="s">
        <v>119</v>
      </c>
      <c r="M117" s="73" t="s">
        <v>117</v>
      </c>
      <c r="N117" s="116" t="str">
        <f>CONCATENATE(T_SDLog[[#This Row],[PROJECT_NO]],"-",T_SDLog[[#This Row],[Sub Con]],"-",T_SDLog[[#This Row],[BUILDING_NO]],"-",T_SDLog[[#This Row],[FLOOR_LEVEL]],"-",T_SDLog[[#This Row],[DRAWING_PARTS]],"-",T_SDLog[[#This Row],[DISIPLINE]],"-",T_SDLog[[#This Row],[Sub-Dec]],"-",T_SDLog[[#This Row],[DS]],"-",T_SDLog[[#This Row],[DRAWING_SEQ]])</f>
        <v>1300403-ATS-B07-GF-00-ICT-VSS-SD-00</v>
      </c>
      <c r="O117" s="120" t="s">
        <v>159</v>
      </c>
      <c r="P117" s="245">
        <v>45807</v>
      </c>
      <c r="Q11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 s="156" t="str">
        <f>IF(T_SDLog[[#This Row],[AREF_7]]&lt;&gt;"","07",IF(T_SDLog[[#This Row],[AREF_6]]&lt;&gt;"","06",IF(T_SDLog[[#This Row],[AREF_5]]&lt;&gt;"","05",IF(T_SDLog[[#This Row],[AREF_4]]&lt;&gt;"","04",IF(T_SDLog[[#This Row],[AREF_3]]&lt;&gt;"","03",IF(T_SDLog[[#This Row],[AREF_2]]&lt;&gt;"","02",IF(T_SDLog[[#This Row],[AREF_1]]&lt;&gt;"","01",IF(T_SDLog[[#This Row],[AREF_0]]&lt;&gt;"","00",""))))))))</f>
        <v>00</v>
      </c>
      <c r="T11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ATLS-004-SD-ICT-00016-R00</v>
      </c>
      <c r="V1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ATV-1300000403-SDS-ICT-00011-R00</v>
      </c>
      <c r="Y1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7" s="22" t="s">
        <v>160</v>
      </c>
      <c r="AB117" s="74">
        <v>45806</v>
      </c>
      <c r="AC117" s="74" t="s">
        <v>161</v>
      </c>
      <c r="AD117" s="74">
        <v>45808</v>
      </c>
      <c r="AE117" s="74" t="s">
        <v>161</v>
      </c>
      <c r="AF117" s="190" t="s">
        <v>134</v>
      </c>
      <c r="AG117" s="191" t="s">
        <v>1449</v>
      </c>
      <c r="AH117" s="191" t="s">
        <v>134</v>
      </c>
      <c r="AI117" s="22"/>
      <c r="AJ117" s="74"/>
      <c r="AK117" s="22"/>
      <c r="AL117" s="22"/>
      <c r="AM117" s="22"/>
      <c r="AN117" s="190" t="s">
        <v>123</v>
      </c>
      <c r="AO117" s="74"/>
      <c r="AP117" s="22" t="s">
        <v>123</v>
      </c>
      <c r="AQ117" s="22"/>
      <c r="AR117" s="74"/>
      <c r="AS117" s="22"/>
      <c r="AT117" s="190" t="s">
        <v>123</v>
      </c>
      <c r="AU117" s="74"/>
      <c r="AV117" s="22" t="s">
        <v>123</v>
      </c>
      <c r="AW117" s="76"/>
      <c r="AX117" s="74"/>
      <c r="AY117" s="22"/>
      <c r="AZ117" s="190" t="s">
        <v>123</v>
      </c>
      <c r="BA117" s="74"/>
      <c r="BB117" s="22" t="s">
        <v>123</v>
      </c>
      <c r="BC117" s="76"/>
      <c r="BD117" s="74"/>
      <c r="BE117" s="22"/>
      <c r="BF117" s="190" t="s">
        <v>123</v>
      </c>
      <c r="BG117" s="74"/>
      <c r="BH117" s="22" t="s">
        <v>123</v>
      </c>
      <c r="BI117" s="76"/>
      <c r="BJ117" s="74"/>
      <c r="BK117" s="22"/>
      <c r="BL117" s="190" t="s">
        <v>123</v>
      </c>
      <c r="BM117" s="74"/>
      <c r="BN117" s="22" t="s">
        <v>123</v>
      </c>
      <c r="BO117" s="22"/>
      <c r="BP117" s="74"/>
      <c r="BQ117" s="22"/>
      <c r="BR117" s="190" t="s">
        <v>123</v>
      </c>
      <c r="BS117" s="22"/>
      <c r="BT117" s="22" t="s">
        <v>123</v>
      </c>
      <c r="BU117" s="22"/>
      <c r="BV117" s="74"/>
      <c r="BW117" s="22"/>
      <c r="BX117" s="190" t="s">
        <v>123</v>
      </c>
      <c r="BY117" s="22"/>
      <c r="BZ117" s="22" t="s">
        <v>123</v>
      </c>
      <c r="CA117" s="22"/>
      <c r="CB117" s="22"/>
    </row>
    <row r="118" spans="2:80" ht="13.8" hidden="1">
      <c r="B118" s="22">
        <f t="shared" si="1"/>
        <v>109</v>
      </c>
      <c r="C118" s="73" t="s">
        <v>112</v>
      </c>
      <c r="D118" s="73" t="s">
        <v>157</v>
      </c>
      <c r="E118" s="116">
        <v>1300403</v>
      </c>
      <c r="F118" s="73" t="s">
        <v>114</v>
      </c>
      <c r="G118" s="73" t="s">
        <v>170</v>
      </c>
      <c r="H118" s="73" t="s">
        <v>116</v>
      </c>
      <c r="I118" s="241" t="s">
        <v>117</v>
      </c>
      <c r="J118" s="73" t="s">
        <v>112</v>
      </c>
      <c r="K118" s="73" t="s">
        <v>1910</v>
      </c>
      <c r="L118" s="111" t="s">
        <v>119</v>
      </c>
      <c r="M118" s="73" t="s">
        <v>117</v>
      </c>
      <c r="N118" s="116" t="str">
        <f>CONCATENATE(T_SDLog[[#This Row],[PROJECT_NO]],"-",T_SDLog[[#This Row],[Sub Con]],"-",T_SDLog[[#This Row],[BUILDING_NO]],"-",T_SDLog[[#This Row],[FLOOR_LEVEL]],"-",T_SDLog[[#This Row],[DRAWING_PARTS]],"-",T_SDLog[[#This Row],[DISIPLINE]],"-",T_SDLog[[#This Row],[Sub-Dec]],"-",T_SDLog[[#This Row],[DS]],"-",T_SDLog[[#This Row],[DRAWING_SEQ]])</f>
        <v>1300403-ATS-B06-GF-00-ICT-VSS-SD-00</v>
      </c>
      <c r="O118" s="120" t="s">
        <v>173</v>
      </c>
      <c r="P118" s="245">
        <v>45868</v>
      </c>
      <c r="Q11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 s="156" t="str">
        <f>IF(T_SDLog[[#This Row],[AREF_7]]&lt;&gt;"","07",IF(T_SDLog[[#This Row],[AREF_6]]&lt;&gt;"","06",IF(T_SDLog[[#This Row],[AREF_5]]&lt;&gt;"","05",IF(T_SDLog[[#This Row],[AREF_4]]&lt;&gt;"","04",IF(T_SDLog[[#This Row],[AREF_3]]&lt;&gt;"","03",IF(T_SDLog[[#This Row],[AREF_2]]&lt;&gt;"","02",IF(T_SDLog[[#This Row],[AREF_1]]&lt;&gt;"","01",IF(T_SDLog[[#This Row],[AREF_0]]&lt;&gt;"","00",""))))))))</f>
        <v>00</v>
      </c>
      <c r="T11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ATLS-004-SD-ICT-00016-R00</v>
      </c>
      <c r="V1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ATV-1300000403-SDS-ICT-00011-R00</v>
      </c>
      <c r="Y1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 s="22" t="s">
        <v>160</v>
      </c>
      <c r="AB118" s="74">
        <v>45806</v>
      </c>
      <c r="AC118" s="74" t="s">
        <v>161</v>
      </c>
      <c r="AD118" s="74">
        <v>45808</v>
      </c>
      <c r="AE118" s="74" t="s">
        <v>161</v>
      </c>
      <c r="AF118" s="190" t="s">
        <v>134</v>
      </c>
      <c r="AG118" s="191" t="s">
        <v>1449</v>
      </c>
      <c r="AH118" s="191" t="s">
        <v>134</v>
      </c>
      <c r="AI118" s="22"/>
      <c r="AJ118" s="74"/>
      <c r="AK118" s="22"/>
      <c r="AL118" s="22"/>
      <c r="AM118" s="22"/>
      <c r="AN118" s="190" t="s">
        <v>123</v>
      </c>
      <c r="AO118" s="74"/>
      <c r="AP118" s="22" t="s">
        <v>123</v>
      </c>
      <c r="AQ118" s="22"/>
      <c r="AR118" s="74"/>
      <c r="AS118" s="22"/>
      <c r="AT118" s="190" t="s">
        <v>123</v>
      </c>
      <c r="AU118" s="74"/>
      <c r="AV118" s="22" t="s">
        <v>123</v>
      </c>
      <c r="AW118" s="76"/>
      <c r="AX118" s="74"/>
      <c r="AY118" s="22"/>
      <c r="AZ118" s="190" t="s">
        <v>123</v>
      </c>
      <c r="BA118" s="74"/>
      <c r="BB118" s="22" t="s">
        <v>123</v>
      </c>
      <c r="BC118" s="76"/>
      <c r="BD118" s="74"/>
      <c r="BE118" s="22"/>
      <c r="BF118" s="190" t="s">
        <v>123</v>
      </c>
      <c r="BG118" s="74"/>
      <c r="BH118" s="22" t="s">
        <v>123</v>
      </c>
      <c r="BI118" s="76"/>
      <c r="BJ118" s="74"/>
      <c r="BK118" s="22"/>
      <c r="BL118" s="190" t="s">
        <v>123</v>
      </c>
      <c r="BM118" s="74"/>
      <c r="BN118" s="22" t="s">
        <v>123</v>
      </c>
      <c r="BO118" s="22"/>
      <c r="BP118" s="74"/>
      <c r="BQ118" s="22"/>
      <c r="BR118" s="190" t="s">
        <v>123</v>
      </c>
      <c r="BS118" s="22"/>
      <c r="BT118" s="22" t="s">
        <v>123</v>
      </c>
      <c r="BU118" s="22"/>
      <c r="BV118" s="74"/>
      <c r="BW118" s="22"/>
      <c r="BX118" s="190" t="s">
        <v>123</v>
      </c>
      <c r="BY118" s="22"/>
      <c r="BZ118" s="22" t="s">
        <v>123</v>
      </c>
      <c r="CA118" s="22" t="s">
        <v>1658</v>
      </c>
      <c r="CB118" s="22" t="s">
        <v>1659</v>
      </c>
    </row>
    <row r="119" spans="2:80" ht="13.8" hidden="1">
      <c r="B119" s="22">
        <f t="shared" si="1"/>
        <v>110</v>
      </c>
      <c r="C119" s="73" t="s">
        <v>112</v>
      </c>
      <c r="D119" s="73" t="s">
        <v>113</v>
      </c>
      <c r="E119" s="116">
        <v>1300403</v>
      </c>
      <c r="F119" s="73" t="s">
        <v>114</v>
      </c>
      <c r="G119" s="73" t="s">
        <v>178</v>
      </c>
      <c r="H119" s="73" t="s">
        <v>179</v>
      </c>
      <c r="I119" s="241" t="s">
        <v>117</v>
      </c>
      <c r="J119" s="73" t="s">
        <v>112</v>
      </c>
      <c r="K119" s="73" t="s">
        <v>118</v>
      </c>
      <c r="L119" s="111" t="s">
        <v>119</v>
      </c>
      <c r="M119" s="73" t="s">
        <v>117</v>
      </c>
      <c r="N119" s="116" t="str">
        <f>CONCATENATE(T_SDLog[[#This Row],[PROJECT_NO]],"-",T_SDLog[[#This Row],[Sub Con]],"-",T_SDLog[[#This Row],[BUILDING_NO]],"-",T_SDLog[[#This Row],[FLOOR_LEVEL]],"-",T_SDLog[[#This Row],[DRAWING_PARTS]],"-",T_SDLog[[#This Row],[DISIPLINE]],"-",T_SDLog[[#This Row],[Sub-Dec]],"-",T_SDLog[[#This Row],[DS]],"-",T_SDLog[[#This Row],[DRAWING_SEQ]])</f>
        <v>1300403-ATS-B05-LF-00-ICT-CNT-SD-00</v>
      </c>
      <c r="O119" s="120" t="s">
        <v>196</v>
      </c>
      <c r="P119" s="244">
        <v>45848</v>
      </c>
      <c r="Q11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 s="156" t="str">
        <f>IF(T_SDLog[[#This Row],[AREF_7]]&lt;&gt;"","07",IF(T_SDLog[[#This Row],[AREF_6]]&lt;&gt;"","06",IF(T_SDLog[[#This Row],[AREF_5]]&lt;&gt;"","05",IF(T_SDLog[[#This Row],[AREF_4]]&lt;&gt;"","04",IF(T_SDLog[[#This Row],[AREF_3]]&lt;&gt;"","03",IF(T_SDLog[[#This Row],[AREF_2]]&lt;&gt;"","02",IF(T_SDLog[[#This Row],[AREF_1]]&lt;&gt;"","01",IF(T_SDLog[[#This Row],[AREF_0]]&lt;&gt;"","00",""))))))))</f>
        <v>00</v>
      </c>
      <c r="T11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1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ATLS-004-SD-ICT-00023-R00</v>
      </c>
      <c r="V1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1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ATV-1300000403-SDS-ICT-00055-R00</v>
      </c>
      <c r="Y1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 s="22" t="s">
        <v>197</v>
      </c>
      <c r="AB119" s="74">
        <v>45832</v>
      </c>
      <c r="AC119" s="74" t="s">
        <v>1708</v>
      </c>
      <c r="AD119" s="74">
        <v>45832</v>
      </c>
      <c r="AE119" s="74" t="s">
        <v>1708</v>
      </c>
      <c r="AF119" s="190" t="s">
        <v>134</v>
      </c>
      <c r="AG119" s="191" t="s">
        <v>1759</v>
      </c>
      <c r="AH119" s="191" t="s">
        <v>134</v>
      </c>
      <c r="AI119" s="22"/>
      <c r="AJ119" s="74"/>
      <c r="AK119" s="22"/>
      <c r="AL119" s="22"/>
      <c r="AM119" s="22"/>
      <c r="AN119" s="190" t="s">
        <v>123</v>
      </c>
      <c r="AO119" s="74"/>
      <c r="AP119" s="22" t="s">
        <v>123</v>
      </c>
      <c r="AQ119" s="22"/>
      <c r="AR119" s="74"/>
      <c r="AS119" s="22"/>
      <c r="AT119" s="190" t="s">
        <v>123</v>
      </c>
      <c r="AU119" s="74"/>
      <c r="AV119" s="22" t="s">
        <v>123</v>
      </c>
      <c r="AW119" s="76"/>
      <c r="AX119" s="74"/>
      <c r="AY119" s="22"/>
      <c r="AZ119" s="190" t="s">
        <v>123</v>
      </c>
      <c r="BA119" s="74"/>
      <c r="BB119" s="22" t="s">
        <v>123</v>
      </c>
      <c r="BC119" s="76"/>
      <c r="BD119" s="74"/>
      <c r="BE119" s="22"/>
      <c r="BF119" s="190" t="s">
        <v>123</v>
      </c>
      <c r="BG119" s="74"/>
      <c r="BH119" s="22" t="s">
        <v>123</v>
      </c>
      <c r="BI119" s="76"/>
      <c r="BJ119" s="74"/>
      <c r="BK119" s="22"/>
      <c r="BL119" s="190" t="s">
        <v>123</v>
      </c>
      <c r="BM119" s="74"/>
      <c r="BN119" s="22" t="s">
        <v>123</v>
      </c>
      <c r="BO119" s="22"/>
      <c r="BP119" s="74"/>
      <c r="BQ119" s="22"/>
      <c r="BR119" s="190" t="s">
        <v>123</v>
      </c>
      <c r="BS119" s="22"/>
      <c r="BT119" s="22" t="s">
        <v>123</v>
      </c>
      <c r="BU119" s="22"/>
      <c r="BV119" s="74"/>
      <c r="BW119" s="22"/>
      <c r="BX119" s="190" t="s">
        <v>123</v>
      </c>
      <c r="BY119" s="22"/>
      <c r="BZ119" s="22" t="s">
        <v>123</v>
      </c>
      <c r="CA119" s="22" t="s">
        <v>1651</v>
      </c>
      <c r="CB119" s="22" t="s">
        <v>1652</v>
      </c>
    </row>
    <row r="120" spans="2:80" ht="13.8" hidden="1">
      <c r="B120" s="22">
        <f t="shared" si="1"/>
        <v>111</v>
      </c>
      <c r="C120" s="73" t="s">
        <v>112</v>
      </c>
      <c r="D120" s="73" t="s">
        <v>113</v>
      </c>
      <c r="E120" s="116">
        <v>1300403</v>
      </c>
      <c r="F120" s="73" t="s">
        <v>114</v>
      </c>
      <c r="G120" s="73" t="s">
        <v>178</v>
      </c>
      <c r="H120" s="73" t="s">
        <v>179</v>
      </c>
      <c r="I120" s="241" t="s">
        <v>124</v>
      </c>
      <c r="J120" s="73" t="s">
        <v>112</v>
      </c>
      <c r="K120" s="73" t="s">
        <v>118</v>
      </c>
      <c r="L120" s="111" t="s">
        <v>119</v>
      </c>
      <c r="M120" s="73" t="s">
        <v>117</v>
      </c>
      <c r="N120" s="116" t="str">
        <f>CONCATENATE(T_SDLog[[#This Row],[PROJECT_NO]],"-",T_SDLog[[#This Row],[Sub Con]],"-",T_SDLog[[#This Row],[BUILDING_NO]],"-",T_SDLog[[#This Row],[FLOOR_LEVEL]],"-",T_SDLog[[#This Row],[DRAWING_PARTS]],"-",T_SDLog[[#This Row],[DISIPLINE]],"-",T_SDLog[[#This Row],[Sub-Dec]],"-",T_SDLog[[#This Row],[DS]],"-",T_SDLog[[#This Row],[DRAWING_SEQ]])</f>
        <v>1300403-ATS-B05-LF-01-ICT-CNT-SD-00</v>
      </c>
      <c r="O120" s="152" t="s">
        <v>198</v>
      </c>
      <c r="P120" s="244">
        <v>45848</v>
      </c>
      <c r="Q12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 s="156" t="str">
        <f>IF(T_SDLog[[#This Row],[AREF_7]]&lt;&gt;"","07",IF(T_SDLog[[#This Row],[AREF_6]]&lt;&gt;"","06",IF(T_SDLog[[#This Row],[AREF_5]]&lt;&gt;"","05",IF(T_SDLog[[#This Row],[AREF_4]]&lt;&gt;"","04",IF(T_SDLog[[#This Row],[AREF_3]]&lt;&gt;"","03",IF(T_SDLog[[#This Row],[AREF_2]]&lt;&gt;"","02",IF(T_SDLog[[#This Row],[AREF_1]]&lt;&gt;"","01",IF(T_SDLog[[#This Row],[AREF_0]]&lt;&gt;"","00",""))))))))</f>
        <v>00</v>
      </c>
      <c r="T12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1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ATLS-004-SD-ICT-00023-R00</v>
      </c>
      <c r="V1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1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ATV-1300000403-SDS-ICT-00055-R00</v>
      </c>
      <c r="Y1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 s="22" t="s">
        <v>197</v>
      </c>
      <c r="AB120" s="74">
        <v>45832</v>
      </c>
      <c r="AC120" s="74" t="s">
        <v>1708</v>
      </c>
      <c r="AD120" s="74">
        <v>45832</v>
      </c>
      <c r="AE120" s="74" t="s">
        <v>1708</v>
      </c>
      <c r="AF120" s="190" t="s">
        <v>134</v>
      </c>
      <c r="AG120" s="191" t="s">
        <v>1759</v>
      </c>
      <c r="AH120" s="191" t="s">
        <v>134</v>
      </c>
      <c r="AI120" s="22"/>
      <c r="AJ120" s="74"/>
      <c r="AK120" s="22"/>
      <c r="AL120" s="22"/>
      <c r="AM120" s="22"/>
      <c r="AN120" s="190" t="s">
        <v>123</v>
      </c>
      <c r="AO120" s="74"/>
      <c r="AP120" s="22" t="s">
        <v>123</v>
      </c>
      <c r="AQ120" s="22"/>
      <c r="AR120" s="74"/>
      <c r="AS120" s="22"/>
      <c r="AT120" s="190" t="s">
        <v>123</v>
      </c>
      <c r="AU120" s="74"/>
      <c r="AV120" s="22" t="s">
        <v>123</v>
      </c>
      <c r="AW120" s="76"/>
      <c r="AX120" s="74"/>
      <c r="AY120" s="22"/>
      <c r="AZ120" s="190" t="s">
        <v>123</v>
      </c>
      <c r="BA120" s="74"/>
      <c r="BB120" s="22" t="s">
        <v>123</v>
      </c>
      <c r="BC120" s="76"/>
      <c r="BD120" s="74"/>
      <c r="BE120" s="22"/>
      <c r="BF120" s="190" t="s">
        <v>123</v>
      </c>
      <c r="BG120" s="74"/>
      <c r="BH120" s="22" t="s">
        <v>123</v>
      </c>
      <c r="BI120" s="76"/>
      <c r="BJ120" s="74"/>
      <c r="BK120" s="22"/>
      <c r="BL120" s="190" t="s">
        <v>123</v>
      </c>
      <c r="BM120" s="74"/>
      <c r="BN120" s="22" t="s">
        <v>123</v>
      </c>
      <c r="BO120" s="22"/>
      <c r="BP120" s="74"/>
      <c r="BQ120" s="22"/>
      <c r="BR120" s="190" t="s">
        <v>123</v>
      </c>
      <c r="BS120" s="22"/>
      <c r="BT120" s="22" t="s">
        <v>123</v>
      </c>
      <c r="BU120" s="22"/>
      <c r="BV120" s="74"/>
      <c r="BW120" s="22"/>
      <c r="BX120" s="190" t="s">
        <v>123</v>
      </c>
      <c r="BY120" s="22"/>
      <c r="BZ120" s="22" t="s">
        <v>123</v>
      </c>
      <c r="CA120" s="22" t="s">
        <v>1651</v>
      </c>
      <c r="CB120" s="22" t="s">
        <v>1652</v>
      </c>
    </row>
    <row r="121" spans="2:80" ht="13.8" hidden="1">
      <c r="B121" s="22">
        <f t="shared" si="1"/>
        <v>112</v>
      </c>
      <c r="C121" s="73" t="s">
        <v>112</v>
      </c>
      <c r="D121" s="73" t="s">
        <v>113</v>
      </c>
      <c r="E121" s="116">
        <v>1300403</v>
      </c>
      <c r="F121" s="73" t="s">
        <v>114</v>
      </c>
      <c r="G121" s="73" t="s">
        <v>178</v>
      </c>
      <c r="H121" s="73" t="s">
        <v>179</v>
      </c>
      <c r="I121" s="241" t="s">
        <v>126</v>
      </c>
      <c r="J121" s="73" t="s">
        <v>112</v>
      </c>
      <c r="K121" s="73" t="s">
        <v>118</v>
      </c>
      <c r="L121" s="111" t="s">
        <v>119</v>
      </c>
      <c r="M121" s="73" t="s">
        <v>117</v>
      </c>
      <c r="N121" s="116" t="str">
        <f>CONCATENATE(T_SDLog[[#This Row],[PROJECT_NO]],"-",T_SDLog[[#This Row],[Sub Con]],"-",T_SDLog[[#This Row],[BUILDING_NO]],"-",T_SDLog[[#This Row],[FLOOR_LEVEL]],"-",T_SDLog[[#This Row],[DRAWING_PARTS]],"-",T_SDLog[[#This Row],[DISIPLINE]],"-",T_SDLog[[#This Row],[Sub-Dec]],"-",T_SDLog[[#This Row],[DS]],"-",T_SDLog[[#This Row],[DRAWING_SEQ]])</f>
        <v>1300403-ATS-B05-LF-02-ICT-CNT-SD-00</v>
      </c>
      <c r="O121" s="152" t="s">
        <v>199</v>
      </c>
      <c r="P121" s="244">
        <v>45848</v>
      </c>
      <c r="Q12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1" s="156" t="str">
        <f>IF(T_SDLog[[#This Row],[AREF_7]]&lt;&gt;"","07",IF(T_SDLog[[#This Row],[AREF_6]]&lt;&gt;"","06",IF(T_SDLog[[#This Row],[AREF_5]]&lt;&gt;"","05",IF(T_SDLog[[#This Row],[AREF_4]]&lt;&gt;"","04",IF(T_SDLog[[#This Row],[AREF_3]]&lt;&gt;"","03",IF(T_SDLog[[#This Row],[AREF_2]]&lt;&gt;"","02",IF(T_SDLog[[#This Row],[AREF_1]]&lt;&gt;"","01",IF(T_SDLog[[#This Row],[AREF_0]]&lt;&gt;"","00",""))))))))</f>
        <v>00</v>
      </c>
      <c r="T12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1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ATLS-004-SD-ICT-00023-R00</v>
      </c>
      <c r="V1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1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ATV-1300000403-SDS-ICT-00055-R00</v>
      </c>
      <c r="Y1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 s="22" t="s">
        <v>197</v>
      </c>
      <c r="AB121" s="74">
        <v>45832</v>
      </c>
      <c r="AC121" s="74" t="s">
        <v>1708</v>
      </c>
      <c r="AD121" s="74">
        <v>45832</v>
      </c>
      <c r="AE121" s="74" t="s">
        <v>1708</v>
      </c>
      <c r="AF121" s="190" t="s">
        <v>134</v>
      </c>
      <c r="AG121" s="191" t="s">
        <v>1759</v>
      </c>
      <c r="AH121" s="191" t="s">
        <v>134</v>
      </c>
      <c r="AI121" s="22"/>
      <c r="AJ121" s="74"/>
      <c r="AK121" s="22"/>
      <c r="AL121" s="22"/>
      <c r="AM121" s="22"/>
      <c r="AN121" s="190" t="s">
        <v>123</v>
      </c>
      <c r="AO121" s="74"/>
      <c r="AP121" s="22" t="s">
        <v>123</v>
      </c>
      <c r="AQ121" s="22"/>
      <c r="AR121" s="74"/>
      <c r="AS121" s="22"/>
      <c r="AT121" s="190" t="s">
        <v>123</v>
      </c>
      <c r="AU121" s="74"/>
      <c r="AV121" s="22" t="s">
        <v>123</v>
      </c>
      <c r="AW121" s="76"/>
      <c r="AX121" s="74"/>
      <c r="AY121" s="22"/>
      <c r="AZ121" s="190" t="s">
        <v>123</v>
      </c>
      <c r="BA121" s="74"/>
      <c r="BB121" s="22" t="s">
        <v>123</v>
      </c>
      <c r="BC121" s="76"/>
      <c r="BD121" s="74"/>
      <c r="BE121" s="22"/>
      <c r="BF121" s="190" t="s">
        <v>123</v>
      </c>
      <c r="BG121" s="74"/>
      <c r="BH121" s="22" t="s">
        <v>123</v>
      </c>
      <c r="BI121" s="76"/>
      <c r="BJ121" s="74"/>
      <c r="BK121" s="22"/>
      <c r="BL121" s="190" t="s">
        <v>123</v>
      </c>
      <c r="BM121" s="74"/>
      <c r="BN121" s="22" t="s">
        <v>123</v>
      </c>
      <c r="BO121" s="22"/>
      <c r="BP121" s="74"/>
      <c r="BQ121" s="22"/>
      <c r="BR121" s="190" t="s">
        <v>123</v>
      </c>
      <c r="BS121" s="22"/>
      <c r="BT121" s="22" t="s">
        <v>123</v>
      </c>
      <c r="BU121" s="22"/>
      <c r="BV121" s="74"/>
      <c r="BW121" s="22"/>
      <c r="BX121" s="190" t="s">
        <v>123</v>
      </c>
      <c r="BY121" s="22"/>
      <c r="BZ121" s="22" t="s">
        <v>123</v>
      </c>
      <c r="CA121" s="22" t="s">
        <v>1651</v>
      </c>
      <c r="CB121" s="22" t="s">
        <v>1652</v>
      </c>
    </row>
    <row r="122" spans="2:80" ht="13.8" hidden="1">
      <c r="B122" s="22">
        <f t="shared" si="1"/>
        <v>113</v>
      </c>
      <c r="C122" s="80" t="s">
        <v>112</v>
      </c>
      <c r="D122" s="80" t="s">
        <v>113</v>
      </c>
      <c r="E122" s="117">
        <v>1300403</v>
      </c>
      <c r="F122" s="80" t="s">
        <v>114</v>
      </c>
      <c r="G122" s="80" t="s">
        <v>178</v>
      </c>
      <c r="H122" s="80" t="s">
        <v>179</v>
      </c>
      <c r="I122" s="242" t="s">
        <v>128</v>
      </c>
      <c r="J122" s="79" t="s">
        <v>112</v>
      </c>
      <c r="K122" s="80" t="s">
        <v>118</v>
      </c>
      <c r="L122" s="111" t="s">
        <v>119</v>
      </c>
      <c r="M122" s="73" t="s">
        <v>117</v>
      </c>
      <c r="N122" s="116" t="str">
        <f>CONCATENATE(T_SDLog[[#This Row],[PROJECT_NO]],"-",T_SDLog[[#This Row],[Sub Con]],"-",T_SDLog[[#This Row],[BUILDING_NO]],"-",T_SDLog[[#This Row],[FLOOR_LEVEL]],"-",T_SDLog[[#This Row],[DRAWING_PARTS]],"-",T_SDLog[[#This Row],[DISIPLINE]],"-",T_SDLog[[#This Row],[Sub-Dec]],"-",T_SDLog[[#This Row],[DS]],"-",T_SDLog[[#This Row],[DRAWING_SEQ]])</f>
        <v>1300403-ATS-B05-LF-03-ICT-CNT-SD-00</v>
      </c>
      <c r="O122" s="120" t="s">
        <v>200</v>
      </c>
      <c r="P122" s="244">
        <v>45848</v>
      </c>
      <c r="Q12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2" s="156" t="str">
        <f>IF(T_SDLog[[#This Row],[AREF_7]]&lt;&gt;"","07",IF(T_SDLog[[#This Row],[AREF_6]]&lt;&gt;"","06",IF(T_SDLog[[#This Row],[AREF_5]]&lt;&gt;"","05",IF(T_SDLog[[#This Row],[AREF_4]]&lt;&gt;"","04",IF(T_SDLog[[#This Row],[AREF_3]]&lt;&gt;"","03",IF(T_SDLog[[#This Row],[AREF_2]]&lt;&gt;"","02",IF(T_SDLog[[#This Row],[AREF_1]]&lt;&gt;"","01",IF(T_SDLog[[#This Row],[AREF_0]]&lt;&gt;"","00",""))))))))</f>
        <v>00</v>
      </c>
      <c r="T12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1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ATLS-004-SD-ICT-00023-R00</v>
      </c>
      <c r="V1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1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ATV-1300000403-SDS-ICT-00055-R00</v>
      </c>
      <c r="Y1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 s="22" t="s">
        <v>197</v>
      </c>
      <c r="AB122" s="74">
        <v>45832</v>
      </c>
      <c r="AC122" s="74" t="s">
        <v>1708</v>
      </c>
      <c r="AD122" s="74">
        <v>45832</v>
      </c>
      <c r="AE122" s="74" t="s">
        <v>1708</v>
      </c>
      <c r="AF122" s="190" t="s">
        <v>134</v>
      </c>
      <c r="AG122" s="191" t="s">
        <v>1759</v>
      </c>
      <c r="AH122" s="191" t="s">
        <v>134</v>
      </c>
      <c r="AI122" s="22"/>
      <c r="AJ122" s="74"/>
      <c r="AK122" s="22"/>
      <c r="AL122" s="22"/>
      <c r="AM122" s="22"/>
      <c r="AN122" s="190" t="s">
        <v>123</v>
      </c>
      <c r="AO122" s="74"/>
      <c r="AP122" s="22" t="s">
        <v>123</v>
      </c>
      <c r="AQ122" s="22"/>
      <c r="AR122" s="74"/>
      <c r="AS122" s="22"/>
      <c r="AT122" s="190" t="s">
        <v>123</v>
      </c>
      <c r="AU122" s="74"/>
      <c r="AV122" s="22" t="s">
        <v>123</v>
      </c>
      <c r="AW122" s="76"/>
      <c r="AX122" s="74"/>
      <c r="AY122" s="22"/>
      <c r="AZ122" s="190" t="s">
        <v>123</v>
      </c>
      <c r="BA122" s="74"/>
      <c r="BB122" s="22" t="s">
        <v>123</v>
      </c>
      <c r="BC122" s="76"/>
      <c r="BD122" s="74"/>
      <c r="BE122" s="22"/>
      <c r="BF122" s="190" t="s">
        <v>123</v>
      </c>
      <c r="BG122" s="74"/>
      <c r="BH122" s="22" t="s">
        <v>123</v>
      </c>
      <c r="BI122" s="76"/>
      <c r="BJ122" s="74"/>
      <c r="BK122" s="22"/>
      <c r="BL122" s="190" t="s">
        <v>123</v>
      </c>
      <c r="BM122" s="74"/>
      <c r="BN122" s="22" t="s">
        <v>123</v>
      </c>
      <c r="BO122" s="22"/>
      <c r="BP122" s="74"/>
      <c r="BQ122" s="22"/>
      <c r="BR122" s="190" t="s">
        <v>123</v>
      </c>
      <c r="BS122" s="22"/>
      <c r="BT122" s="22" t="s">
        <v>123</v>
      </c>
      <c r="BU122" s="22"/>
      <c r="BV122" s="74"/>
      <c r="BW122" s="22"/>
      <c r="BX122" s="190" t="s">
        <v>123</v>
      </c>
      <c r="BY122" s="22"/>
      <c r="BZ122" s="22" t="s">
        <v>123</v>
      </c>
      <c r="CA122" s="22" t="s">
        <v>1651</v>
      </c>
      <c r="CB122" s="22" t="s">
        <v>1652</v>
      </c>
    </row>
    <row r="123" spans="2:80" ht="13.8" hidden="1">
      <c r="B123" s="22">
        <f t="shared" si="1"/>
        <v>114</v>
      </c>
      <c r="C123" s="80" t="s">
        <v>112</v>
      </c>
      <c r="D123" s="80" t="s">
        <v>113</v>
      </c>
      <c r="E123" s="117">
        <v>1300403</v>
      </c>
      <c r="F123" s="80" t="s">
        <v>114</v>
      </c>
      <c r="G123" s="80" t="s">
        <v>178</v>
      </c>
      <c r="H123" s="80" t="s">
        <v>179</v>
      </c>
      <c r="I123" s="242" t="s">
        <v>138</v>
      </c>
      <c r="J123" s="79" t="s">
        <v>112</v>
      </c>
      <c r="K123" s="80" t="s">
        <v>118</v>
      </c>
      <c r="L123" s="111" t="s">
        <v>119</v>
      </c>
      <c r="M123" s="73" t="s">
        <v>117</v>
      </c>
      <c r="N123" s="116" t="str">
        <f>CONCATENATE(T_SDLog[[#This Row],[PROJECT_NO]],"-",T_SDLog[[#This Row],[Sub Con]],"-",T_SDLog[[#This Row],[BUILDING_NO]],"-",T_SDLog[[#This Row],[FLOOR_LEVEL]],"-",T_SDLog[[#This Row],[DRAWING_PARTS]],"-",T_SDLog[[#This Row],[DISIPLINE]],"-",T_SDLog[[#This Row],[Sub-Dec]],"-",T_SDLog[[#This Row],[DS]],"-",T_SDLog[[#This Row],[DRAWING_SEQ]])</f>
        <v>1300403-ATS-B05-LF-04-ICT-CNT-SD-00</v>
      </c>
      <c r="O123" s="120" t="s">
        <v>201</v>
      </c>
      <c r="P123" s="244">
        <v>45848</v>
      </c>
      <c r="Q12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2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3" s="156" t="str">
        <f>IF(T_SDLog[[#This Row],[AREF_7]]&lt;&gt;"","07",IF(T_SDLog[[#This Row],[AREF_6]]&lt;&gt;"","06",IF(T_SDLog[[#This Row],[AREF_5]]&lt;&gt;"","05",IF(T_SDLog[[#This Row],[AREF_4]]&lt;&gt;"","04",IF(T_SDLog[[#This Row],[AREF_3]]&lt;&gt;"","03",IF(T_SDLog[[#This Row],[AREF_2]]&lt;&gt;"","02",IF(T_SDLog[[#This Row],[AREF_1]]&lt;&gt;"","01",IF(T_SDLog[[#This Row],[AREF_0]]&lt;&gt;"","00",""))))))))</f>
        <v>00</v>
      </c>
      <c r="T12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1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ATLS-004-SD-ICT-00023-R00</v>
      </c>
      <c r="V1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1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ATV-1300000403-SDS-ICT-00055-R00</v>
      </c>
      <c r="Y1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 s="22" t="s">
        <v>197</v>
      </c>
      <c r="AB123" s="74">
        <v>45832</v>
      </c>
      <c r="AC123" s="74" t="s">
        <v>1708</v>
      </c>
      <c r="AD123" s="74">
        <v>45832</v>
      </c>
      <c r="AE123" s="74" t="s">
        <v>1708</v>
      </c>
      <c r="AF123" s="190" t="s">
        <v>134</v>
      </c>
      <c r="AG123" s="191" t="s">
        <v>1759</v>
      </c>
      <c r="AH123" s="191" t="s">
        <v>134</v>
      </c>
      <c r="AI123" s="22"/>
      <c r="AJ123" s="74"/>
      <c r="AK123" s="22"/>
      <c r="AL123" s="22"/>
      <c r="AM123" s="22"/>
      <c r="AN123" s="190" t="s">
        <v>123</v>
      </c>
      <c r="AO123" s="74"/>
      <c r="AP123" s="22" t="s">
        <v>123</v>
      </c>
      <c r="AQ123" s="22"/>
      <c r="AR123" s="74"/>
      <c r="AS123" s="22"/>
      <c r="AT123" s="190" t="s">
        <v>123</v>
      </c>
      <c r="AU123" s="74"/>
      <c r="AV123" s="22" t="s">
        <v>123</v>
      </c>
      <c r="AW123" s="76"/>
      <c r="AX123" s="74"/>
      <c r="AY123" s="22"/>
      <c r="AZ123" s="190" t="s">
        <v>123</v>
      </c>
      <c r="BA123" s="74"/>
      <c r="BB123" s="22" t="s">
        <v>123</v>
      </c>
      <c r="BC123" s="76"/>
      <c r="BD123" s="74"/>
      <c r="BE123" s="22"/>
      <c r="BF123" s="190" t="s">
        <v>123</v>
      </c>
      <c r="BG123" s="74"/>
      <c r="BH123" s="22" t="s">
        <v>123</v>
      </c>
      <c r="BI123" s="76"/>
      <c r="BJ123" s="74"/>
      <c r="BK123" s="22"/>
      <c r="BL123" s="190" t="s">
        <v>123</v>
      </c>
      <c r="BM123" s="74"/>
      <c r="BN123" s="22" t="s">
        <v>123</v>
      </c>
      <c r="BO123" s="22"/>
      <c r="BP123" s="74"/>
      <c r="BQ123" s="22"/>
      <c r="BR123" s="190" t="s">
        <v>123</v>
      </c>
      <c r="BS123" s="22"/>
      <c r="BT123" s="22" t="s">
        <v>123</v>
      </c>
      <c r="BU123" s="22"/>
      <c r="BV123" s="74"/>
      <c r="BW123" s="22"/>
      <c r="BX123" s="190" t="s">
        <v>123</v>
      </c>
      <c r="BY123" s="22"/>
      <c r="BZ123" s="22" t="s">
        <v>123</v>
      </c>
      <c r="CA123" s="22" t="s">
        <v>1651</v>
      </c>
      <c r="CB123" s="22" t="s">
        <v>1652</v>
      </c>
    </row>
    <row r="124" spans="2:80" ht="13.8" hidden="1">
      <c r="B124" s="22">
        <f t="shared" si="1"/>
        <v>115</v>
      </c>
      <c r="C124" s="22" t="s">
        <v>112</v>
      </c>
      <c r="D124" s="73" t="s">
        <v>174</v>
      </c>
      <c r="E124" s="201">
        <v>1300403</v>
      </c>
      <c r="F124" s="22" t="s">
        <v>114</v>
      </c>
      <c r="G124" s="73" t="s">
        <v>130</v>
      </c>
      <c r="H124" s="73" t="s">
        <v>286</v>
      </c>
      <c r="I124" s="240" t="s">
        <v>117</v>
      </c>
      <c r="J124" s="79" t="s">
        <v>112</v>
      </c>
      <c r="K124" s="203" t="s">
        <v>175</v>
      </c>
      <c r="L124" s="22" t="s">
        <v>119</v>
      </c>
      <c r="M124" s="22" t="s">
        <v>117</v>
      </c>
      <c r="N124" s="119" t="str">
        <f>CONCATENATE(T_SDLog[[#This Row],[PROJECT_NO]],"-",T_SDLog[[#This Row],[Sub Con]],"-",T_SDLog[[#This Row],[BUILDING_NO]],"-",T_SDLog[[#This Row],[FLOOR_LEVEL]],"-",T_SDLog[[#This Row],[DRAWING_PARTS]],"-",T_SDLog[[#This Row],[DISIPLINE]],"-",T_SDLog[[#This Row],[Sub-Dec]],"-",T_SDLog[[#This Row],[DS]],"-",T_SDLog[[#This Row],[DRAWING_SEQ]])</f>
        <v>1300403-ATS-B01-BF-00-ICT-MCK-SD-00</v>
      </c>
      <c r="O124" s="120" t="s">
        <v>742</v>
      </c>
      <c r="P124" s="245">
        <v>45810</v>
      </c>
      <c r="Q12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2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4" s="156" t="str">
        <f>IF(T_SDLog[[#This Row],[AREF_7]]&lt;&gt;"","07",IF(T_SDLog[[#This Row],[AREF_6]]&lt;&gt;"","06",IF(T_SDLog[[#This Row],[AREF_5]]&lt;&gt;"","05",IF(T_SDLog[[#This Row],[AREF_4]]&lt;&gt;"","04",IF(T_SDLog[[#This Row],[AREF_3]]&lt;&gt;"","03",IF(T_SDLog[[#This Row],[AREF_2]]&lt;&gt;"","02",IF(T_SDLog[[#This Row],[AREF_1]]&lt;&gt;"","01",IF(T_SDLog[[#This Row],[AREF_0]]&lt;&gt;"","00",""))))))))</f>
        <v>00</v>
      </c>
      <c r="T12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 s="22" t="s">
        <v>743</v>
      </c>
      <c r="AB124" s="74">
        <v>45806</v>
      </c>
      <c r="AC124" s="74" t="s">
        <v>744</v>
      </c>
      <c r="AD124" s="74">
        <v>45806</v>
      </c>
      <c r="AE124" s="74" t="s">
        <v>744</v>
      </c>
      <c r="AF124" s="190" t="s">
        <v>134</v>
      </c>
      <c r="AG124" s="74" t="s">
        <v>1448</v>
      </c>
      <c r="AH124" s="191" t="s">
        <v>134</v>
      </c>
      <c r="AI124" s="22"/>
      <c r="AJ124" s="74"/>
      <c r="AK124" s="22"/>
      <c r="AL124" s="22"/>
      <c r="AM124" s="22"/>
      <c r="AN124" s="190" t="s">
        <v>123</v>
      </c>
      <c r="AO124" s="74"/>
      <c r="AP124" s="22" t="s">
        <v>123</v>
      </c>
      <c r="AQ124" s="22"/>
      <c r="AR124" s="74"/>
      <c r="AS124" s="22"/>
      <c r="AT124" s="190" t="s">
        <v>123</v>
      </c>
      <c r="AU124" s="74"/>
      <c r="AV124" s="22" t="s">
        <v>123</v>
      </c>
      <c r="AW124" s="76"/>
      <c r="AX124" s="74"/>
      <c r="AY124" s="22"/>
      <c r="AZ124" s="190" t="s">
        <v>123</v>
      </c>
      <c r="BA124" s="74"/>
      <c r="BB124" s="22" t="s">
        <v>123</v>
      </c>
      <c r="BC124" s="76"/>
      <c r="BD124" s="74"/>
      <c r="BE124" s="22"/>
      <c r="BF124" s="190" t="s">
        <v>123</v>
      </c>
      <c r="BG124" s="74"/>
      <c r="BH124" s="22" t="s">
        <v>123</v>
      </c>
      <c r="BI124" s="76"/>
      <c r="BJ124" s="74"/>
      <c r="BK124" s="22"/>
      <c r="BL124" s="190" t="s">
        <v>123</v>
      </c>
      <c r="BM124" s="74"/>
      <c r="BN124" s="22" t="s">
        <v>123</v>
      </c>
      <c r="BO124" s="22"/>
      <c r="BP124" s="74"/>
      <c r="BQ124" s="22"/>
      <c r="BR124" s="190" t="s">
        <v>123</v>
      </c>
      <c r="BS124" s="22"/>
      <c r="BT124" s="22" t="s">
        <v>123</v>
      </c>
      <c r="BU124" s="22"/>
      <c r="BV124" s="74"/>
      <c r="BW124" s="22"/>
      <c r="BX124" s="190" t="s">
        <v>123</v>
      </c>
      <c r="BY124" s="22"/>
      <c r="BZ124" s="22" t="s">
        <v>123</v>
      </c>
      <c r="CA124" s="22"/>
      <c r="CB124" s="22"/>
    </row>
    <row r="125" spans="2:80" ht="13.8" hidden="1">
      <c r="B125" s="22">
        <f t="shared" si="1"/>
        <v>116</v>
      </c>
      <c r="C125" s="22" t="s">
        <v>112</v>
      </c>
      <c r="D125" s="73" t="s">
        <v>174</v>
      </c>
      <c r="E125" s="201">
        <v>1300403</v>
      </c>
      <c r="F125" s="22" t="s">
        <v>114</v>
      </c>
      <c r="G125" s="73" t="s">
        <v>130</v>
      </c>
      <c r="H125" s="73" t="s">
        <v>286</v>
      </c>
      <c r="I125" s="240" t="s">
        <v>124</v>
      </c>
      <c r="J125" s="79" t="s">
        <v>112</v>
      </c>
      <c r="K125" s="203" t="s">
        <v>175</v>
      </c>
      <c r="L125" s="22" t="s">
        <v>119</v>
      </c>
      <c r="M125" s="22" t="s">
        <v>117</v>
      </c>
      <c r="N125" s="119" t="str">
        <f>CONCATENATE(T_SDLog[[#This Row],[PROJECT_NO]],"-",T_SDLog[[#This Row],[Sub Con]],"-",T_SDLog[[#This Row],[BUILDING_NO]],"-",T_SDLog[[#This Row],[FLOOR_LEVEL]],"-",T_SDLog[[#This Row],[DRAWING_PARTS]],"-",T_SDLog[[#This Row],[DISIPLINE]],"-",T_SDLog[[#This Row],[Sub-Dec]],"-",T_SDLog[[#This Row],[DS]],"-",T_SDLog[[#This Row],[DRAWING_SEQ]])</f>
        <v>1300403-ATS-B01-BF-01-ICT-MCK-SD-00</v>
      </c>
      <c r="O125" s="120" t="s">
        <v>745</v>
      </c>
      <c r="P125" s="245">
        <v>45810</v>
      </c>
      <c r="Q12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2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5" s="156" t="str">
        <f>IF(T_SDLog[[#This Row],[AREF_7]]&lt;&gt;"","07",IF(T_SDLog[[#This Row],[AREF_6]]&lt;&gt;"","06",IF(T_SDLog[[#This Row],[AREF_5]]&lt;&gt;"","05",IF(T_SDLog[[#This Row],[AREF_4]]&lt;&gt;"","04",IF(T_SDLog[[#This Row],[AREF_3]]&lt;&gt;"","03",IF(T_SDLog[[#This Row],[AREF_2]]&lt;&gt;"","02",IF(T_SDLog[[#This Row],[AREF_1]]&lt;&gt;"","01",IF(T_SDLog[[#This Row],[AREF_0]]&lt;&gt;"","00",""))))))))</f>
        <v>00</v>
      </c>
      <c r="T12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 s="22" t="s">
        <v>743</v>
      </c>
      <c r="AB125" s="74">
        <v>45806</v>
      </c>
      <c r="AC125" s="74" t="s">
        <v>744</v>
      </c>
      <c r="AD125" s="74">
        <v>45806</v>
      </c>
      <c r="AE125" s="74" t="s">
        <v>744</v>
      </c>
      <c r="AF125" s="190" t="s">
        <v>134</v>
      </c>
      <c r="AG125" s="74" t="s">
        <v>1448</v>
      </c>
      <c r="AH125" s="191" t="s">
        <v>134</v>
      </c>
      <c r="AI125" s="22"/>
      <c r="AJ125" s="74"/>
      <c r="AK125" s="22"/>
      <c r="AL125" s="22"/>
      <c r="AM125" s="22"/>
      <c r="AN125" s="190" t="s">
        <v>123</v>
      </c>
      <c r="AO125" s="74"/>
      <c r="AP125" s="22" t="s">
        <v>123</v>
      </c>
      <c r="AQ125" s="22"/>
      <c r="AR125" s="74"/>
      <c r="AS125" s="22"/>
      <c r="AT125" s="190" t="s">
        <v>123</v>
      </c>
      <c r="AU125" s="74"/>
      <c r="AV125" s="22" t="s">
        <v>123</v>
      </c>
      <c r="AW125" s="76"/>
      <c r="AX125" s="74"/>
      <c r="AY125" s="22"/>
      <c r="AZ125" s="190" t="s">
        <v>123</v>
      </c>
      <c r="BA125" s="74"/>
      <c r="BB125" s="22" t="s">
        <v>123</v>
      </c>
      <c r="BC125" s="76"/>
      <c r="BD125" s="74"/>
      <c r="BE125" s="22"/>
      <c r="BF125" s="190" t="s">
        <v>123</v>
      </c>
      <c r="BG125" s="74"/>
      <c r="BH125" s="22" t="s">
        <v>123</v>
      </c>
      <c r="BI125" s="76"/>
      <c r="BJ125" s="74"/>
      <c r="BK125" s="22"/>
      <c r="BL125" s="190" t="s">
        <v>123</v>
      </c>
      <c r="BM125" s="74"/>
      <c r="BN125" s="22" t="s">
        <v>123</v>
      </c>
      <c r="BO125" s="22"/>
      <c r="BP125" s="74"/>
      <c r="BQ125" s="22"/>
      <c r="BR125" s="190" t="s">
        <v>123</v>
      </c>
      <c r="BS125" s="22"/>
      <c r="BT125" s="22" t="s">
        <v>123</v>
      </c>
      <c r="BU125" s="22"/>
      <c r="BV125" s="74"/>
      <c r="BW125" s="22"/>
      <c r="BX125" s="190" t="s">
        <v>123</v>
      </c>
      <c r="BY125" s="22"/>
      <c r="BZ125" s="22" t="s">
        <v>123</v>
      </c>
      <c r="CA125" s="22"/>
      <c r="CB125" s="22"/>
    </row>
    <row r="126" spans="2:80" ht="13.8" hidden="1">
      <c r="B126" s="22">
        <f t="shared" si="1"/>
        <v>117</v>
      </c>
      <c r="C126" s="22" t="s">
        <v>112</v>
      </c>
      <c r="D126" s="73" t="s">
        <v>174</v>
      </c>
      <c r="E126" s="201">
        <v>1300403</v>
      </c>
      <c r="F126" s="22" t="s">
        <v>114</v>
      </c>
      <c r="G126" s="73" t="s">
        <v>130</v>
      </c>
      <c r="H126" s="73" t="s">
        <v>286</v>
      </c>
      <c r="I126" s="240" t="s">
        <v>126</v>
      </c>
      <c r="J126" s="79" t="s">
        <v>112</v>
      </c>
      <c r="K126" s="203" t="s">
        <v>175</v>
      </c>
      <c r="L126" s="22" t="s">
        <v>119</v>
      </c>
      <c r="M126" s="22" t="s">
        <v>117</v>
      </c>
      <c r="N126" s="119" t="str">
        <f>CONCATENATE(T_SDLog[[#This Row],[PROJECT_NO]],"-",T_SDLog[[#This Row],[Sub Con]],"-",T_SDLog[[#This Row],[BUILDING_NO]],"-",T_SDLog[[#This Row],[FLOOR_LEVEL]],"-",T_SDLog[[#This Row],[DRAWING_PARTS]],"-",T_SDLog[[#This Row],[DISIPLINE]],"-",T_SDLog[[#This Row],[Sub-Dec]],"-",T_SDLog[[#This Row],[DS]],"-",T_SDLog[[#This Row],[DRAWING_SEQ]])</f>
        <v>1300403-ATS-B01-BF-02-ICT-MCK-SD-00</v>
      </c>
      <c r="O126" s="120" t="s">
        <v>746</v>
      </c>
      <c r="P126" s="245">
        <v>45810</v>
      </c>
      <c r="Q12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2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6" s="156" t="str">
        <f>IF(T_SDLog[[#This Row],[AREF_7]]&lt;&gt;"","07",IF(T_SDLog[[#This Row],[AREF_6]]&lt;&gt;"","06",IF(T_SDLog[[#This Row],[AREF_5]]&lt;&gt;"","05",IF(T_SDLog[[#This Row],[AREF_4]]&lt;&gt;"","04",IF(T_SDLog[[#This Row],[AREF_3]]&lt;&gt;"","03",IF(T_SDLog[[#This Row],[AREF_2]]&lt;&gt;"","02",IF(T_SDLog[[#This Row],[AREF_1]]&lt;&gt;"","01",IF(T_SDLog[[#This Row],[AREF_0]]&lt;&gt;"","00",""))))))))</f>
        <v>00</v>
      </c>
      <c r="T12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 s="22" t="s">
        <v>743</v>
      </c>
      <c r="AB126" s="74">
        <v>45806</v>
      </c>
      <c r="AC126" s="74" t="s">
        <v>744</v>
      </c>
      <c r="AD126" s="74">
        <v>45806</v>
      </c>
      <c r="AE126" s="74" t="s">
        <v>744</v>
      </c>
      <c r="AF126" s="190" t="s">
        <v>134</v>
      </c>
      <c r="AG126" s="74" t="s">
        <v>1448</v>
      </c>
      <c r="AH126" s="191" t="s">
        <v>134</v>
      </c>
      <c r="AI126" s="22"/>
      <c r="AJ126" s="74"/>
      <c r="AK126" s="22"/>
      <c r="AL126" s="22"/>
      <c r="AM126" s="22"/>
      <c r="AN126" s="190" t="s">
        <v>123</v>
      </c>
      <c r="AO126" s="74"/>
      <c r="AP126" s="22" t="s">
        <v>123</v>
      </c>
      <c r="AQ126" s="22"/>
      <c r="AR126" s="74"/>
      <c r="AS126" s="22"/>
      <c r="AT126" s="190" t="s">
        <v>123</v>
      </c>
      <c r="AU126" s="74"/>
      <c r="AV126" s="22" t="s">
        <v>123</v>
      </c>
      <c r="AW126" s="76"/>
      <c r="AX126" s="74"/>
      <c r="AY126" s="22"/>
      <c r="AZ126" s="190" t="s">
        <v>123</v>
      </c>
      <c r="BA126" s="74"/>
      <c r="BB126" s="22" t="s">
        <v>123</v>
      </c>
      <c r="BC126" s="76"/>
      <c r="BD126" s="74"/>
      <c r="BE126" s="22"/>
      <c r="BF126" s="190" t="s">
        <v>123</v>
      </c>
      <c r="BG126" s="74"/>
      <c r="BH126" s="22" t="s">
        <v>123</v>
      </c>
      <c r="BI126" s="76"/>
      <c r="BJ126" s="74"/>
      <c r="BK126" s="22"/>
      <c r="BL126" s="190" t="s">
        <v>123</v>
      </c>
      <c r="BM126" s="74"/>
      <c r="BN126" s="22" t="s">
        <v>123</v>
      </c>
      <c r="BO126" s="22"/>
      <c r="BP126" s="74"/>
      <c r="BQ126" s="22"/>
      <c r="BR126" s="190" t="s">
        <v>123</v>
      </c>
      <c r="BS126" s="22"/>
      <c r="BT126" s="22" t="s">
        <v>123</v>
      </c>
      <c r="BU126" s="22"/>
      <c r="BV126" s="74"/>
      <c r="BW126" s="22"/>
      <c r="BX126" s="190" t="s">
        <v>123</v>
      </c>
      <c r="BY126" s="22"/>
      <c r="BZ126" s="22" t="s">
        <v>123</v>
      </c>
      <c r="CA126" s="22"/>
      <c r="CB126" s="22"/>
    </row>
    <row r="127" spans="2:80" ht="13.8" hidden="1">
      <c r="B127" s="22">
        <f t="shared" si="1"/>
        <v>118</v>
      </c>
      <c r="C127" s="22" t="s">
        <v>112</v>
      </c>
      <c r="D127" s="73" t="s">
        <v>174</v>
      </c>
      <c r="E127" s="201">
        <v>1300403</v>
      </c>
      <c r="F127" s="22" t="s">
        <v>114</v>
      </c>
      <c r="G127" s="73" t="s">
        <v>130</v>
      </c>
      <c r="H127" s="73" t="s">
        <v>286</v>
      </c>
      <c r="I127" s="240" t="s">
        <v>128</v>
      </c>
      <c r="J127" s="79" t="s">
        <v>112</v>
      </c>
      <c r="K127" s="203" t="s">
        <v>175</v>
      </c>
      <c r="L127" s="22" t="s">
        <v>119</v>
      </c>
      <c r="M127" s="22" t="s">
        <v>117</v>
      </c>
      <c r="N127" s="119" t="str">
        <f>CONCATENATE(T_SDLog[[#This Row],[PROJECT_NO]],"-",T_SDLog[[#This Row],[Sub Con]],"-",T_SDLog[[#This Row],[BUILDING_NO]],"-",T_SDLog[[#This Row],[FLOOR_LEVEL]],"-",T_SDLog[[#This Row],[DRAWING_PARTS]],"-",T_SDLog[[#This Row],[DISIPLINE]],"-",T_SDLog[[#This Row],[Sub-Dec]],"-",T_SDLog[[#This Row],[DS]],"-",T_SDLog[[#This Row],[DRAWING_SEQ]])</f>
        <v>1300403-ATS-B01-BF-03-ICT-MCK-SD-00</v>
      </c>
      <c r="O127" s="120" t="s">
        <v>747</v>
      </c>
      <c r="P127" s="245">
        <v>45810</v>
      </c>
      <c r="Q12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2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7" s="156" t="str">
        <f>IF(T_SDLog[[#This Row],[AREF_7]]&lt;&gt;"","07",IF(T_SDLog[[#This Row],[AREF_6]]&lt;&gt;"","06",IF(T_SDLog[[#This Row],[AREF_5]]&lt;&gt;"","05",IF(T_SDLog[[#This Row],[AREF_4]]&lt;&gt;"","04",IF(T_SDLog[[#This Row],[AREF_3]]&lt;&gt;"","03",IF(T_SDLog[[#This Row],[AREF_2]]&lt;&gt;"","02",IF(T_SDLog[[#This Row],[AREF_1]]&lt;&gt;"","01",IF(T_SDLog[[#This Row],[AREF_0]]&lt;&gt;"","00",""))))))))</f>
        <v>00</v>
      </c>
      <c r="T12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 s="22" t="s">
        <v>743</v>
      </c>
      <c r="AB127" s="74">
        <v>45806</v>
      </c>
      <c r="AC127" s="74" t="s">
        <v>744</v>
      </c>
      <c r="AD127" s="74">
        <v>45806</v>
      </c>
      <c r="AE127" s="74" t="s">
        <v>744</v>
      </c>
      <c r="AF127" s="190" t="s">
        <v>134</v>
      </c>
      <c r="AG127" s="74" t="s">
        <v>1448</v>
      </c>
      <c r="AH127" s="191" t="s">
        <v>134</v>
      </c>
      <c r="AI127" s="22"/>
      <c r="AJ127" s="74"/>
      <c r="AK127" s="22"/>
      <c r="AL127" s="22"/>
      <c r="AM127" s="22"/>
      <c r="AN127" s="190" t="s">
        <v>123</v>
      </c>
      <c r="AO127" s="74"/>
      <c r="AP127" s="22" t="s">
        <v>123</v>
      </c>
      <c r="AQ127" s="22"/>
      <c r="AR127" s="74"/>
      <c r="AS127" s="22"/>
      <c r="AT127" s="190" t="s">
        <v>123</v>
      </c>
      <c r="AU127" s="74"/>
      <c r="AV127" s="22" t="s">
        <v>123</v>
      </c>
      <c r="AW127" s="76"/>
      <c r="AX127" s="74"/>
      <c r="AY127" s="22"/>
      <c r="AZ127" s="190" t="s">
        <v>123</v>
      </c>
      <c r="BA127" s="74"/>
      <c r="BB127" s="22" t="s">
        <v>123</v>
      </c>
      <c r="BC127" s="76"/>
      <c r="BD127" s="74"/>
      <c r="BE127" s="22"/>
      <c r="BF127" s="190" t="s">
        <v>123</v>
      </c>
      <c r="BG127" s="74"/>
      <c r="BH127" s="22" t="s">
        <v>123</v>
      </c>
      <c r="BI127" s="76"/>
      <c r="BJ127" s="74"/>
      <c r="BK127" s="22"/>
      <c r="BL127" s="190" t="s">
        <v>123</v>
      </c>
      <c r="BM127" s="74"/>
      <c r="BN127" s="22" t="s">
        <v>123</v>
      </c>
      <c r="BO127" s="22"/>
      <c r="BP127" s="74"/>
      <c r="BQ127" s="22"/>
      <c r="BR127" s="190" t="s">
        <v>123</v>
      </c>
      <c r="BS127" s="22"/>
      <c r="BT127" s="22" t="s">
        <v>123</v>
      </c>
      <c r="BU127" s="22"/>
      <c r="BV127" s="74"/>
      <c r="BW127" s="22"/>
      <c r="BX127" s="190" t="s">
        <v>123</v>
      </c>
      <c r="BY127" s="22"/>
      <c r="BZ127" s="22" t="s">
        <v>123</v>
      </c>
      <c r="CA127" s="22"/>
      <c r="CB127" s="22"/>
    </row>
    <row r="128" spans="2:80" ht="13.8" hidden="1">
      <c r="B128" s="22">
        <f t="shared" si="1"/>
        <v>119</v>
      </c>
      <c r="C128" s="22" t="s">
        <v>112</v>
      </c>
      <c r="D128" s="73" t="s">
        <v>174</v>
      </c>
      <c r="E128" s="201">
        <v>1300403</v>
      </c>
      <c r="F128" s="22" t="s">
        <v>114</v>
      </c>
      <c r="G128" s="73" t="s">
        <v>130</v>
      </c>
      <c r="H128" s="73" t="s">
        <v>286</v>
      </c>
      <c r="I128" s="240" t="s">
        <v>138</v>
      </c>
      <c r="J128" s="79" t="s">
        <v>112</v>
      </c>
      <c r="K128" s="203" t="s">
        <v>175</v>
      </c>
      <c r="L128" s="22" t="s">
        <v>119</v>
      </c>
      <c r="M128" s="22" t="s">
        <v>117</v>
      </c>
      <c r="N128" s="119" t="str">
        <f>CONCATENATE(T_SDLog[[#This Row],[PROJECT_NO]],"-",T_SDLog[[#This Row],[Sub Con]],"-",T_SDLog[[#This Row],[BUILDING_NO]],"-",T_SDLog[[#This Row],[FLOOR_LEVEL]],"-",T_SDLog[[#This Row],[DRAWING_PARTS]],"-",T_SDLog[[#This Row],[DISIPLINE]],"-",T_SDLog[[#This Row],[Sub-Dec]],"-",T_SDLog[[#This Row],[DS]],"-",T_SDLog[[#This Row],[DRAWING_SEQ]])</f>
        <v>1300403-ATS-B01-BF-04-ICT-MCK-SD-00</v>
      </c>
      <c r="O128" s="120" t="s">
        <v>748</v>
      </c>
      <c r="P128" s="245">
        <v>45810</v>
      </c>
      <c r="Q12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2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8" s="156" t="str">
        <f>IF(T_SDLog[[#This Row],[AREF_7]]&lt;&gt;"","07",IF(T_SDLog[[#This Row],[AREF_6]]&lt;&gt;"","06",IF(T_SDLog[[#This Row],[AREF_5]]&lt;&gt;"","05",IF(T_SDLog[[#This Row],[AREF_4]]&lt;&gt;"","04",IF(T_SDLog[[#This Row],[AREF_3]]&lt;&gt;"","03",IF(T_SDLog[[#This Row],[AREF_2]]&lt;&gt;"","02",IF(T_SDLog[[#This Row],[AREF_1]]&lt;&gt;"","01",IF(T_SDLog[[#This Row],[AREF_0]]&lt;&gt;"","00",""))))))))</f>
        <v>00</v>
      </c>
      <c r="T12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8" s="22" t="s">
        <v>743</v>
      </c>
      <c r="AB128" s="74">
        <v>45806</v>
      </c>
      <c r="AC128" s="74" t="s">
        <v>744</v>
      </c>
      <c r="AD128" s="74">
        <v>45806</v>
      </c>
      <c r="AE128" s="74" t="s">
        <v>744</v>
      </c>
      <c r="AF128" s="190" t="s">
        <v>134</v>
      </c>
      <c r="AG128" s="74" t="s">
        <v>1448</v>
      </c>
      <c r="AH128" s="191" t="s">
        <v>134</v>
      </c>
      <c r="AI128" s="22"/>
      <c r="AJ128" s="74"/>
      <c r="AK128" s="22"/>
      <c r="AL128" s="22"/>
      <c r="AM128" s="22"/>
      <c r="AN128" s="190" t="s">
        <v>123</v>
      </c>
      <c r="AO128" s="74"/>
      <c r="AP128" s="22" t="s">
        <v>123</v>
      </c>
      <c r="AQ128" s="22"/>
      <c r="AR128" s="74"/>
      <c r="AS128" s="22"/>
      <c r="AT128" s="190" t="s">
        <v>123</v>
      </c>
      <c r="AU128" s="74"/>
      <c r="AV128" s="22" t="s">
        <v>123</v>
      </c>
      <c r="AW128" s="76"/>
      <c r="AX128" s="74"/>
      <c r="AY128" s="22"/>
      <c r="AZ128" s="190" t="s">
        <v>123</v>
      </c>
      <c r="BA128" s="74"/>
      <c r="BB128" s="22" t="s">
        <v>123</v>
      </c>
      <c r="BC128" s="76"/>
      <c r="BD128" s="74"/>
      <c r="BE128" s="22"/>
      <c r="BF128" s="190" t="s">
        <v>123</v>
      </c>
      <c r="BG128" s="74"/>
      <c r="BH128" s="22" t="s">
        <v>123</v>
      </c>
      <c r="BI128" s="76"/>
      <c r="BJ128" s="74"/>
      <c r="BK128" s="22"/>
      <c r="BL128" s="190" t="s">
        <v>123</v>
      </c>
      <c r="BM128" s="74"/>
      <c r="BN128" s="22" t="s">
        <v>123</v>
      </c>
      <c r="BO128" s="22"/>
      <c r="BP128" s="74"/>
      <c r="BQ128" s="22"/>
      <c r="BR128" s="190" t="s">
        <v>123</v>
      </c>
      <c r="BS128" s="22"/>
      <c r="BT128" s="22" t="s">
        <v>123</v>
      </c>
      <c r="BU128" s="22"/>
      <c r="BV128" s="74"/>
      <c r="BW128" s="22"/>
      <c r="BX128" s="190" t="s">
        <v>123</v>
      </c>
      <c r="BY128" s="22"/>
      <c r="BZ128" s="22" t="s">
        <v>123</v>
      </c>
      <c r="CA128" s="22"/>
      <c r="CB128" s="22"/>
    </row>
    <row r="129" spans="2:80" ht="13.8" hidden="1">
      <c r="B129" s="22">
        <f t="shared" si="1"/>
        <v>120</v>
      </c>
      <c r="C129" s="22" t="s">
        <v>112</v>
      </c>
      <c r="D129" s="73" t="s">
        <v>174</v>
      </c>
      <c r="E129" s="201">
        <v>1300403</v>
      </c>
      <c r="F129" s="22" t="s">
        <v>114</v>
      </c>
      <c r="G129" s="73" t="s">
        <v>130</v>
      </c>
      <c r="H129" s="73" t="s">
        <v>286</v>
      </c>
      <c r="I129" s="241" t="s">
        <v>219</v>
      </c>
      <c r="J129" s="79" t="s">
        <v>112</v>
      </c>
      <c r="K129" s="203" t="s">
        <v>175</v>
      </c>
      <c r="L129" s="22" t="s">
        <v>119</v>
      </c>
      <c r="M129" s="22" t="s">
        <v>117</v>
      </c>
      <c r="N129" s="119" t="str">
        <f>CONCATENATE(T_SDLog[[#This Row],[PROJECT_NO]],"-",T_SDLog[[#This Row],[Sub Con]],"-",T_SDLog[[#This Row],[BUILDING_NO]],"-",T_SDLog[[#This Row],[FLOOR_LEVEL]],"-",T_SDLog[[#This Row],[DRAWING_PARTS]],"-",T_SDLog[[#This Row],[DISIPLINE]],"-",T_SDLog[[#This Row],[Sub-Dec]],"-",T_SDLog[[#This Row],[DS]],"-",T_SDLog[[#This Row],[DRAWING_SEQ]])</f>
        <v>1300403-ATS-B01-BF-05-ICT-MCK-SD-00</v>
      </c>
      <c r="O129" s="120" t="s">
        <v>749</v>
      </c>
      <c r="P129" s="245"/>
      <c r="Q12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2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9" s="156" t="str">
        <f>IF(T_SDLog[[#This Row],[AREF_7]]&lt;&gt;"","07",IF(T_SDLog[[#This Row],[AREF_6]]&lt;&gt;"","06",IF(T_SDLog[[#This Row],[AREF_5]]&lt;&gt;"","05",IF(T_SDLog[[#This Row],[AREF_4]]&lt;&gt;"","04",IF(T_SDLog[[#This Row],[AREF_3]]&lt;&gt;"","03",IF(T_SDLog[[#This Row],[AREF_2]]&lt;&gt;"","02",IF(T_SDLog[[#This Row],[AREF_1]]&lt;&gt;"","01",IF(T_SDLog[[#This Row],[AREF_0]]&lt;&gt;"","00",""))))))))</f>
        <v>00</v>
      </c>
      <c r="T12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2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9" s="22" t="s">
        <v>743</v>
      </c>
      <c r="AB129" s="74">
        <v>45806</v>
      </c>
      <c r="AC129" s="74" t="s">
        <v>744</v>
      </c>
      <c r="AD129" s="74">
        <v>45806</v>
      </c>
      <c r="AE129" s="74" t="s">
        <v>744</v>
      </c>
      <c r="AF129" s="190" t="s">
        <v>134</v>
      </c>
      <c r="AG129" s="74" t="s">
        <v>1448</v>
      </c>
      <c r="AH129" s="191" t="s">
        <v>134</v>
      </c>
      <c r="AI129" s="22"/>
      <c r="AJ129" s="74"/>
      <c r="AK129" s="22"/>
      <c r="AL129" s="22"/>
      <c r="AM129" s="22"/>
      <c r="AN129" s="190" t="s">
        <v>123</v>
      </c>
      <c r="AO129" s="74"/>
      <c r="AP129" s="207" t="s">
        <v>123</v>
      </c>
      <c r="AQ129" s="22"/>
      <c r="AR129" s="74"/>
      <c r="AS129" s="22"/>
      <c r="AT129" s="190" t="s">
        <v>123</v>
      </c>
      <c r="AU129" s="74"/>
      <c r="AV129" s="207" t="s">
        <v>123</v>
      </c>
      <c r="AW129" s="76"/>
      <c r="AX129" s="74"/>
      <c r="AY129" s="22"/>
      <c r="AZ129" s="190" t="s">
        <v>123</v>
      </c>
      <c r="BA129" s="74"/>
      <c r="BB129" s="207" t="s">
        <v>123</v>
      </c>
      <c r="BC129" s="76"/>
      <c r="BD129" s="74"/>
      <c r="BE129" s="22"/>
      <c r="BF129" s="190" t="s">
        <v>123</v>
      </c>
      <c r="BG129" s="74"/>
      <c r="BH129" s="207" t="s">
        <v>123</v>
      </c>
      <c r="BI129" s="76"/>
      <c r="BJ129" s="74"/>
      <c r="BK129" s="22"/>
      <c r="BL129" s="190" t="s">
        <v>123</v>
      </c>
      <c r="BM129" s="74"/>
      <c r="BN129" s="207" t="s">
        <v>123</v>
      </c>
      <c r="BO129" s="22"/>
      <c r="BP129" s="74"/>
      <c r="BQ129" s="22"/>
      <c r="BR129" s="190" t="s">
        <v>123</v>
      </c>
      <c r="BS129" s="22"/>
      <c r="BT129" s="185" t="s">
        <v>123</v>
      </c>
      <c r="BU129" s="22"/>
      <c r="BV129" s="74"/>
      <c r="BW129" s="22"/>
      <c r="BX129" s="190" t="s">
        <v>123</v>
      </c>
      <c r="BY129" s="22"/>
      <c r="BZ129" s="185" t="s">
        <v>123</v>
      </c>
      <c r="CA129" s="185"/>
      <c r="CB129" s="22"/>
    </row>
    <row r="130" spans="2:80" ht="13.8" hidden="1">
      <c r="B130" s="22">
        <f t="shared" si="1"/>
        <v>121</v>
      </c>
      <c r="C130" s="22" t="s">
        <v>112</v>
      </c>
      <c r="D130" s="73" t="s">
        <v>174</v>
      </c>
      <c r="E130" s="201">
        <v>1300403</v>
      </c>
      <c r="F130" s="22" t="s">
        <v>114</v>
      </c>
      <c r="G130" s="73" t="s">
        <v>130</v>
      </c>
      <c r="H130" s="73" t="s">
        <v>286</v>
      </c>
      <c r="I130" s="240" t="s">
        <v>304</v>
      </c>
      <c r="J130" s="79" t="s">
        <v>112</v>
      </c>
      <c r="K130" s="203" t="s">
        <v>175</v>
      </c>
      <c r="L130" s="22" t="s">
        <v>119</v>
      </c>
      <c r="M130" s="22" t="s">
        <v>117</v>
      </c>
      <c r="N130" s="119" t="str">
        <f>CONCATENATE(T_SDLog[[#This Row],[PROJECT_NO]],"-",T_SDLog[[#This Row],[Sub Con]],"-",T_SDLog[[#This Row],[BUILDING_NO]],"-",T_SDLog[[#This Row],[FLOOR_LEVEL]],"-",T_SDLog[[#This Row],[DRAWING_PARTS]],"-",T_SDLog[[#This Row],[DISIPLINE]],"-",T_SDLog[[#This Row],[Sub-Dec]],"-",T_SDLog[[#This Row],[DS]],"-",T_SDLog[[#This Row],[DRAWING_SEQ]])</f>
        <v>1300403-ATS-B01-BF-06-ICT-MCK-SD-00</v>
      </c>
      <c r="O130" s="120" t="s">
        <v>750</v>
      </c>
      <c r="P130" s="245">
        <v>45810</v>
      </c>
      <c r="Q13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0" s="156" t="str">
        <f>IF(T_SDLog[[#This Row],[AREF_7]]&lt;&gt;"","07",IF(T_SDLog[[#This Row],[AREF_6]]&lt;&gt;"","06",IF(T_SDLog[[#This Row],[AREF_5]]&lt;&gt;"","05",IF(T_SDLog[[#This Row],[AREF_4]]&lt;&gt;"","04",IF(T_SDLog[[#This Row],[AREF_3]]&lt;&gt;"","03",IF(T_SDLog[[#This Row],[AREF_2]]&lt;&gt;"","02",IF(T_SDLog[[#This Row],[AREF_1]]&lt;&gt;"","01",IF(T_SDLog[[#This Row],[AREF_0]]&lt;&gt;"","00",""))))))))</f>
        <v>00</v>
      </c>
      <c r="T13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0" s="22" t="s">
        <v>743</v>
      </c>
      <c r="AB130" s="74">
        <v>45806</v>
      </c>
      <c r="AC130" s="74" t="s">
        <v>744</v>
      </c>
      <c r="AD130" s="74">
        <v>45806</v>
      </c>
      <c r="AE130" s="74" t="s">
        <v>744</v>
      </c>
      <c r="AF130" s="190" t="s">
        <v>134</v>
      </c>
      <c r="AG130" s="74" t="s">
        <v>1448</v>
      </c>
      <c r="AH130" s="191" t="s">
        <v>134</v>
      </c>
      <c r="AI130" s="22"/>
      <c r="AJ130" s="74"/>
      <c r="AK130" s="22"/>
      <c r="AL130" s="22"/>
      <c r="AM130" s="22"/>
      <c r="AN130" s="190" t="s">
        <v>123</v>
      </c>
      <c r="AO130" s="74"/>
      <c r="AP130" s="22" t="s">
        <v>123</v>
      </c>
      <c r="AQ130" s="22"/>
      <c r="AR130" s="74"/>
      <c r="AS130" s="22"/>
      <c r="AT130" s="190" t="s">
        <v>123</v>
      </c>
      <c r="AU130" s="74"/>
      <c r="AV130" s="22" t="s">
        <v>123</v>
      </c>
      <c r="AW130" s="76"/>
      <c r="AX130" s="74"/>
      <c r="AY130" s="22"/>
      <c r="AZ130" s="190" t="s">
        <v>123</v>
      </c>
      <c r="BA130" s="74"/>
      <c r="BB130" s="22" t="s">
        <v>123</v>
      </c>
      <c r="BC130" s="76"/>
      <c r="BD130" s="74"/>
      <c r="BE130" s="22"/>
      <c r="BF130" s="190" t="s">
        <v>123</v>
      </c>
      <c r="BG130" s="74"/>
      <c r="BH130" s="22" t="s">
        <v>123</v>
      </c>
      <c r="BI130" s="76"/>
      <c r="BJ130" s="74"/>
      <c r="BK130" s="22"/>
      <c r="BL130" s="190" t="s">
        <v>123</v>
      </c>
      <c r="BM130" s="74"/>
      <c r="BN130" s="22" t="s">
        <v>123</v>
      </c>
      <c r="BO130" s="22"/>
      <c r="BP130" s="74"/>
      <c r="BQ130" s="22"/>
      <c r="BR130" s="190" t="s">
        <v>123</v>
      </c>
      <c r="BS130" s="22"/>
      <c r="BT130" s="22" t="s">
        <v>123</v>
      </c>
      <c r="BU130" s="22"/>
      <c r="BV130" s="74"/>
      <c r="BW130" s="22"/>
      <c r="BX130" s="190" t="s">
        <v>123</v>
      </c>
      <c r="BY130" s="22"/>
      <c r="BZ130" s="22" t="s">
        <v>123</v>
      </c>
      <c r="CA130" s="22"/>
      <c r="CB130" s="22"/>
    </row>
    <row r="131" spans="2:80" ht="13.8" hidden="1">
      <c r="B131" s="22">
        <f t="shared" si="1"/>
        <v>122</v>
      </c>
      <c r="C131" s="22" t="s">
        <v>112</v>
      </c>
      <c r="D131" s="73" t="s">
        <v>174</v>
      </c>
      <c r="E131" s="201">
        <v>1300403</v>
      </c>
      <c r="F131" s="22" t="s">
        <v>114</v>
      </c>
      <c r="G131" s="73" t="s">
        <v>130</v>
      </c>
      <c r="H131" s="73" t="s">
        <v>286</v>
      </c>
      <c r="I131" s="240" t="s">
        <v>349</v>
      </c>
      <c r="J131" s="79" t="s">
        <v>112</v>
      </c>
      <c r="K131" s="203" t="s">
        <v>175</v>
      </c>
      <c r="L131" s="22" t="s">
        <v>119</v>
      </c>
      <c r="M131" s="22" t="s">
        <v>117</v>
      </c>
      <c r="N131" s="119" t="str">
        <f>CONCATENATE(T_SDLog[[#This Row],[PROJECT_NO]],"-",T_SDLog[[#This Row],[Sub Con]],"-",T_SDLog[[#This Row],[BUILDING_NO]],"-",T_SDLog[[#This Row],[FLOOR_LEVEL]],"-",T_SDLog[[#This Row],[DRAWING_PARTS]],"-",T_SDLog[[#This Row],[DISIPLINE]],"-",T_SDLog[[#This Row],[Sub-Dec]],"-",T_SDLog[[#This Row],[DS]],"-",T_SDLog[[#This Row],[DRAWING_SEQ]])</f>
        <v>1300403-ATS-B01-BF-07-ICT-MCK-SD-00</v>
      </c>
      <c r="O131" s="120" t="s">
        <v>751</v>
      </c>
      <c r="P131" s="245">
        <v>45810</v>
      </c>
      <c r="Q13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1" s="156" t="str">
        <f>IF(T_SDLog[[#This Row],[AREF_7]]&lt;&gt;"","07",IF(T_SDLog[[#This Row],[AREF_6]]&lt;&gt;"","06",IF(T_SDLog[[#This Row],[AREF_5]]&lt;&gt;"","05",IF(T_SDLog[[#This Row],[AREF_4]]&lt;&gt;"","04",IF(T_SDLog[[#This Row],[AREF_3]]&lt;&gt;"","03",IF(T_SDLog[[#This Row],[AREF_2]]&lt;&gt;"","02",IF(T_SDLog[[#This Row],[AREF_1]]&lt;&gt;"","01",IF(T_SDLog[[#This Row],[AREF_0]]&lt;&gt;"","00",""))))))))</f>
        <v>00</v>
      </c>
      <c r="T13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1" s="22" t="s">
        <v>743</v>
      </c>
      <c r="AB131" s="74">
        <v>45806</v>
      </c>
      <c r="AC131" s="74" t="s">
        <v>744</v>
      </c>
      <c r="AD131" s="74">
        <v>45806</v>
      </c>
      <c r="AE131" s="74" t="s">
        <v>744</v>
      </c>
      <c r="AF131" s="190" t="s">
        <v>134</v>
      </c>
      <c r="AG131" s="74" t="s">
        <v>1448</v>
      </c>
      <c r="AH131" s="191" t="s">
        <v>134</v>
      </c>
      <c r="AI131" s="22"/>
      <c r="AJ131" s="74"/>
      <c r="AK131" s="22"/>
      <c r="AL131" s="22"/>
      <c r="AM131" s="22"/>
      <c r="AN131" s="190" t="s">
        <v>123</v>
      </c>
      <c r="AO131" s="74"/>
      <c r="AP131" s="22" t="s">
        <v>123</v>
      </c>
      <c r="AQ131" s="22"/>
      <c r="AR131" s="74"/>
      <c r="AS131" s="22"/>
      <c r="AT131" s="190" t="s">
        <v>123</v>
      </c>
      <c r="AU131" s="74"/>
      <c r="AV131" s="22" t="s">
        <v>123</v>
      </c>
      <c r="AW131" s="76"/>
      <c r="AX131" s="74"/>
      <c r="AY131" s="22"/>
      <c r="AZ131" s="190" t="s">
        <v>123</v>
      </c>
      <c r="BA131" s="74"/>
      <c r="BB131" s="22" t="s">
        <v>123</v>
      </c>
      <c r="BC131" s="76"/>
      <c r="BD131" s="74"/>
      <c r="BE131" s="22"/>
      <c r="BF131" s="190" t="s">
        <v>123</v>
      </c>
      <c r="BG131" s="74"/>
      <c r="BH131" s="22" t="s">
        <v>123</v>
      </c>
      <c r="BI131" s="76"/>
      <c r="BJ131" s="74"/>
      <c r="BK131" s="22"/>
      <c r="BL131" s="190" t="s">
        <v>123</v>
      </c>
      <c r="BM131" s="74"/>
      <c r="BN131" s="22" t="s">
        <v>123</v>
      </c>
      <c r="BO131" s="22"/>
      <c r="BP131" s="74"/>
      <c r="BQ131" s="22"/>
      <c r="BR131" s="190" t="s">
        <v>123</v>
      </c>
      <c r="BS131" s="22"/>
      <c r="BT131" s="22" t="s">
        <v>123</v>
      </c>
      <c r="BU131" s="22"/>
      <c r="BV131" s="74"/>
      <c r="BW131" s="22"/>
      <c r="BX131" s="190" t="s">
        <v>123</v>
      </c>
      <c r="BY131" s="22"/>
      <c r="BZ131" s="22" t="s">
        <v>123</v>
      </c>
      <c r="CA131" s="22"/>
      <c r="CB131" s="22"/>
    </row>
    <row r="132" spans="2:80" ht="13.8" hidden="1">
      <c r="B132" s="22">
        <f t="shared" si="1"/>
        <v>123</v>
      </c>
      <c r="C132" s="22" t="s">
        <v>112</v>
      </c>
      <c r="D132" s="73" t="s">
        <v>174</v>
      </c>
      <c r="E132" s="201">
        <v>1300403</v>
      </c>
      <c r="F132" s="22" t="s">
        <v>114</v>
      </c>
      <c r="G132" s="73" t="s">
        <v>130</v>
      </c>
      <c r="H132" s="73" t="s">
        <v>286</v>
      </c>
      <c r="I132" s="241" t="s">
        <v>140</v>
      </c>
      <c r="J132" s="79" t="s">
        <v>112</v>
      </c>
      <c r="K132" s="203" t="s">
        <v>175</v>
      </c>
      <c r="L132" s="22" t="s">
        <v>119</v>
      </c>
      <c r="M132" s="22" t="s">
        <v>117</v>
      </c>
      <c r="N132" s="119" t="str">
        <f>CONCATENATE(T_SDLog[[#This Row],[PROJECT_NO]],"-",T_SDLog[[#This Row],[Sub Con]],"-",T_SDLog[[#This Row],[BUILDING_NO]],"-",T_SDLog[[#This Row],[FLOOR_LEVEL]],"-",T_SDLog[[#This Row],[DRAWING_PARTS]],"-",T_SDLog[[#This Row],[DISIPLINE]],"-",T_SDLog[[#This Row],[Sub-Dec]],"-",T_SDLog[[#This Row],[DS]],"-",T_SDLog[[#This Row],[DRAWING_SEQ]])</f>
        <v>1300403-ATS-B01-BF-08-ICT-MCK-SD-00</v>
      </c>
      <c r="O132" s="120" t="s">
        <v>752</v>
      </c>
      <c r="P132" s="245"/>
      <c r="Q13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2" s="156" t="str">
        <f>IF(T_SDLog[[#This Row],[AREF_7]]&lt;&gt;"","07",IF(T_SDLog[[#This Row],[AREF_6]]&lt;&gt;"","06",IF(T_SDLog[[#This Row],[AREF_5]]&lt;&gt;"","05",IF(T_SDLog[[#This Row],[AREF_4]]&lt;&gt;"","04",IF(T_SDLog[[#This Row],[AREF_3]]&lt;&gt;"","03",IF(T_SDLog[[#This Row],[AREF_2]]&lt;&gt;"","02",IF(T_SDLog[[#This Row],[AREF_1]]&lt;&gt;"","01",IF(T_SDLog[[#This Row],[AREF_0]]&lt;&gt;"","00",""))))))))</f>
        <v>00</v>
      </c>
      <c r="T13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2" s="22" t="s">
        <v>743</v>
      </c>
      <c r="AB132" s="74">
        <v>45806</v>
      </c>
      <c r="AC132" s="74" t="s">
        <v>744</v>
      </c>
      <c r="AD132" s="74">
        <v>45806</v>
      </c>
      <c r="AE132" s="74" t="s">
        <v>744</v>
      </c>
      <c r="AF132" s="190" t="s">
        <v>134</v>
      </c>
      <c r="AG132" s="74" t="s">
        <v>1448</v>
      </c>
      <c r="AH132" s="191" t="s">
        <v>134</v>
      </c>
      <c r="AI132" s="22"/>
      <c r="AJ132" s="74"/>
      <c r="AK132" s="22"/>
      <c r="AL132" s="22"/>
      <c r="AM132" s="22"/>
      <c r="AN132" s="190" t="s">
        <v>123</v>
      </c>
      <c r="AO132" s="74"/>
      <c r="AP132" s="207" t="s">
        <v>123</v>
      </c>
      <c r="AQ132" s="22"/>
      <c r="AR132" s="74"/>
      <c r="AS132" s="22"/>
      <c r="AT132" s="190" t="s">
        <v>123</v>
      </c>
      <c r="AU132" s="74"/>
      <c r="AV132" s="207" t="s">
        <v>123</v>
      </c>
      <c r="AW132" s="76"/>
      <c r="AX132" s="74"/>
      <c r="AY132" s="22"/>
      <c r="AZ132" s="190" t="s">
        <v>123</v>
      </c>
      <c r="BA132" s="74"/>
      <c r="BB132" s="207" t="s">
        <v>123</v>
      </c>
      <c r="BC132" s="76"/>
      <c r="BD132" s="74"/>
      <c r="BE132" s="22"/>
      <c r="BF132" s="190" t="s">
        <v>123</v>
      </c>
      <c r="BG132" s="74"/>
      <c r="BH132" s="207" t="s">
        <v>123</v>
      </c>
      <c r="BI132" s="76"/>
      <c r="BJ132" s="74"/>
      <c r="BK132" s="22"/>
      <c r="BL132" s="190" t="s">
        <v>123</v>
      </c>
      <c r="BM132" s="74"/>
      <c r="BN132" s="207" t="s">
        <v>123</v>
      </c>
      <c r="BO132" s="22"/>
      <c r="BP132" s="74"/>
      <c r="BQ132" s="22"/>
      <c r="BR132" s="190" t="s">
        <v>123</v>
      </c>
      <c r="BS132" s="22"/>
      <c r="BT132" s="185" t="s">
        <v>123</v>
      </c>
      <c r="BU132" s="22"/>
      <c r="BV132" s="74"/>
      <c r="BW132" s="22"/>
      <c r="BX132" s="190" t="s">
        <v>123</v>
      </c>
      <c r="BY132" s="22"/>
      <c r="BZ132" s="185" t="s">
        <v>123</v>
      </c>
      <c r="CA132" s="185"/>
      <c r="CB132" s="22"/>
    </row>
    <row r="133" spans="2:80" ht="13.8" hidden="1">
      <c r="B133" s="22">
        <f t="shared" si="1"/>
        <v>124</v>
      </c>
      <c r="C133" s="22" t="s">
        <v>112</v>
      </c>
      <c r="D133" s="73" t="s">
        <v>174</v>
      </c>
      <c r="E133" s="201">
        <v>1300403</v>
      </c>
      <c r="F133" s="22" t="s">
        <v>114</v>
      </c>
      <c r="G133" s="73" t="s">
        <v>130</v>
      </c>
      <c r="H133" s="73" t="s">
        <v>286</v>
      </c>
      <c r="I133" s="240" t="s">
        <v>351</v>
      </c>
      <c r="J133" s="79" t="s">
        <v>112</v>
      </c>
      <c r="K133" s="203" t="s">
        <v>175</v>
      </c>
      <c r="L133" s="22" t="s">
        <v>119</v>
      </c>
      <c r="M133" s="22" t="s">
        <v>117</v>
      </c>
      <c r="N133" s="119" t="str">
        <f>CONCATENATE(T_SDLog[[#This Row],[PROJECT_NO]],"-",T_SDLog[[#This Row],[Sub Con]],"-",T_SDLog[[#This Row],[BUILDING_NO]],"-",T_SDLog[[#This Row],[FLOOR_LEVEL]],"-",T_SDLog[[#This Row],[DRAWING_PARTS]],"-",T_SDLog[[#This Row],[DISIPLINE]],"-",T_SDLog[[#This Row],[Sub-Dec]],"-",T_SDLog[[#This Row],[DS]],"-",T_SDLog[[#This Row],[DRAWING_SEQ]])</f>
        <v>1300403-ATS-B01-BF-09-ICT-MCK-SD-00</v>
      </c>
      <c r="O133" s="120" t="s">
        <v>753</v>
      </c>
      <c r="P133" s="245">
        <v>45810</v>
      </c>
      <c r="Q13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3" s="156" t="str">
        <f>IF(T_SDLog[[#This Row],[AREF_7]]&lt;&gt;"","07",IF(T_SDLog[[#This Row],[AREF_6]]&lt;&gt;"","06",IF(T_SDLog[[#This Row],[AREF_5]]&lt;&gt;"","05",IF(T_SDLog[[#This Row],[AREF_4]]&lt;&gt;"","04",IF(T_SDLog[[#This Row],[AREF_3]]&lt;&gt;"","03",IF(T_SDLog[[#This Row],[AREF_2]]&lt;&gt;"","02",IF(T_SDLog[[#This Row],[AREF_1]]&lt;&gt;"","01",IF(T_SDLog[[#This Row],[AREF_0]]&lt;&gt;"","00",""))))))))</f>
        <v>00</v>
      </c>
      <c r="T13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3" s="22" t="s">
        <v>743</v>
      </c>
      <c r="AB133" s="74">
        <v>45806</v>
      </c>
      <c r="AC133" s="74" t="s">
        <v>744</v>
      </c>
      <c r="AD133" s="74">
        <v>45806</v>
      </c>
      <c r="AE133" s="74" t="s">
        <v>744</v>
      </c>
      <c r="AF133" s="190" t="s">
        <v>134</v>
      </c>
      <c r="AG133" s="74" t="s">
        <v>1448</v>
      </c>
      <c r="AH133" s="191" t="s">
        <v>134</v>
      </c>
      <c r="AI133" s="22"/>
      <c r="AJ133" s="74"/>
      <c r="AK133" s="22"/>
      <c r="AL133" s="22"/>
      <c r="AM133" s="22"/>
      <c r="AN133" s="190" t="s">
        <v>123</v>
      </c>
      <c r="AO133" s="74"/>
      <c r="AP133" s="22" t="s">
        <v>123</v>
      </c>
      <c r="AQ133" s="22"/>
      <c r="AR133" s="74"/>
      <c r="AS133" s="22"/>
      <c r="AT133" s="190" t="s">
        <v>123</v>
      </c>
      <c r="AU133" s="74"/>
      <c r="AV133" s="22" t="s">
        <v>123</v>
      </c>
      <c r="AW133" s="76"/>
      <c r="AX133" s="74"/>
      <c r="AY133" s="22"/>
      <c r="AZ133" s="190" t="s">
        <v>123</v>
      </c>
      <c r="BA133" s="74"/>
      <c r="BB133" s="22" t="s">
        <v>123</v>
      </c>
      <c r="BC133" s="76"/>
      <c r="BD133" s="74"/>
      <c r="BE133" s="22"/>
      <c r="BF133" s="190" t="s">
        <v>123</v>
      </c>
      <c r="BG133" s="74"/>
      <c r="BH133" s="22" t="s">
        <v>123</v>
      </c>
      <c r="BI133" s="76"/>
      <c r="BJ133" s="74"/>
      <c r="BK133" s="22"/>
      <c r="BL133" s="190" t="s">
        <v>123</v>
      </c>
      <c r="BM133" s="74"/>
      <c r="BN133" s="22" t="s">
        <v>123</v>
      </c>
      <c r="BO133" s="22"/>
      <c r="BP133" s="74"/>
      <c r="BQ133" s="22"/>
      <c r="BR133" s="190" t="s">
        <v>123</v>
      </c>
      <c r="BS133" s="22"/>
      <c r="BT133" s="22" t="s">
        <v>123</v>
      </c>
      <c r="BU133" s="22"/>
      <c r="BV133" s="74"/>
      <c r="BW133" s="22"/>
      <c r="BX133" s="190" t="s">
        <v>123</v>
      </c>
      <c r="BY133" s="22"/>
      <c r="BZ133" s="22" t="s">
        <v>123</v>
      </c>
      <c r="CA133" s="22"/>
      <c r="CB133" s="22"/>
    </row>
    <row r="134" spans="2:80" ht="13.8" hidden="1">
      <c r="B134" s="22">
        <f t="shared" si="1"/>
        <v>125</v>
      </c>
      <c r="C134" s="22" t="s">
        <v>112</v>
      </c>
      <c r="D134" s="73" t="s">
        <v>174</v>
      </c>
      <c r="E134" s="201">
        <v>1300403</v>
      </c>
      <c r="F134" s="22" t="s">
        <v>114</v>
      </c>
      <c r="G134" s="73" t="s">
        <v>130</v>
      </c>
      <c r="H134" s="73" t="s">
        <v>286</v>
      </c>
      <c r="I134" s="240">
        <v>10</v>
      </c>
      <c r="J134" s="79" t="s">
        <v>112</v>
      </c>
      <c r="K134" s="203" t="s">
        <v>175</v>
      </c>
      <c r="L134" s="22" t="s">
        <v>119</v>
      </c>
      <c r="M134" s="22" t="s">
        <v>117</v>
      </c>
      <c r="N134" s="119" t="str">
        <f>CONCATENATE(T_SDLog[[#This Row],[PROJECT_NO]],"-",T_SDLog[[#This Row],[Sub Con]],"-",T_SDLog[[#This Row],[BUILDING_NO]],"-",T_SDLog[[#This Row],[FLOOR_LEVEL]],"-",T_SDLog[[#This Row],[DRAWING_PARTS]],"-",T_SDLog[[#This Row],[DISIPLINE]],"-",T_SDLog[[#This Row],[Sub-Dec]],"-",T_SDLog[[#This Row],[DS]],"-",T_SDLog[[#This Row],[DRAWING_SEQ]])</f>
        <v>1300403-ATS-B01-BF-10-ICT-MCK-SD-00</v>
      </c>
      <c r="O134" s="120" t="s">
        <v>754</v>
      </c>
      <c r="P134" s="245">
        <v>45810</v>
      </c>
      <c r="Q13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4" s="156" t="str">
        <f>IF(T_SDLog[[#This Row],[AREF_7]]&lt;&gt;"","07",IF(T_SDLog[[#This Row],[AREF_6]]&lt;&gt;"","06",IF(T_SDLog[[#This Row],[AREF_5]]&lt;&gt;"","05",IF(T_SDLog[[#This Row],[AREF_4]]&lt;&gt;"","04",IF(T_SDLog[[#This Row],[AREF_3]]&lt;&gt;"","03",IF(T_SDLog[[#This Row],[AREF_2]]&lt;&gt;"","02",IF(T_SDLog[[#This Row],[AREF_1]]&lt;&gt;"","01",IF(T_SDLog[[#This Row],[AREF_0]]&lt;&gt;"","00",""))))))))</f>
        <v>00</v>
      </c>
      <c r="T13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4" s="22" t="s">
        <v>743</v>
      </c>
      <c r="AB134" s="74">
        <v>45806</v>
      </c>
      <c r="AC134" s="74" t="s">
        <v>744</v>
      </c>
      <c r="AD134" s="74">
        <v>45806</v>
      </c>
      <c r="AE134" s="74" t="s">
        <v>744</v>
      </c>
      <c r="AF134" s="190" t="s">
        <v>134</v>
      </c>
      <c r="AG134" s="74" t="s">
        <v>1448</v>
      </c>
      <c r="AH134" s="191" t="s">
        <v>134</v>
      </c>
      <c r="AI134" s="22"/>
      <c r="AJ134" s="74"/>
      <c r="AK134" s="22"/>
      <c r="AL134" s="22"/>
      <c r="AM134" s="22"/>
      <c r="AN134" s="190" t="s">
        <v>123</v>
      </c>
      <c r="AO134" s="74"/>
      <c r="AP134" s="22" t="s">
        <v>123</v>
      </c>
      <c r="AQ134" s="22"/>
      <c r="AR134" s="74"/>
      <c r="AS134" s="22"/>
      <c r="AT134" s="190" t="s">
        <v>123</v>
      </c>
      <c r="AU134" s="74"/>
      <c r="AV134" s="22" t="s">
        <v>123</v>
      </c>
      <c r="AW134" s="76"/>
      <c r="AX134" s="74"/>
      <c r="AY134" s="22"/>
      <c r="AZ134" s="190" t="s">
        <v>123</v>
      </c>
      <c r="BA134" s="74"/>
      <c r="BB134" s="22" t="s">
        <v>123</v>
      </c>
      <c r="BC134" s="76"/>
      <c r="BD134" s="74"/>
      <c r="BE134" s="22"/>
      <c r="BF134" s="190" t="s">
        <v>123</v>
      </c>
      <c r="BG134" s="74"/>
      <c r="BH134" s="22" t="s">
        <v>123</v>
      </c>
      <c r="BI134" s="76"/>
      <c r="BJ134" s="74"/>
      <c r="BK134" s="22"/>
      <c r="BL134" s="190" t="s">
        <v>123</v>
      </c>
      <c r="BM134" s="74"/>
      <c r="BN134" s="22" t="s">
        <v>123</v>
      </c>
      <c r="BO134" s="22"/>
      <c r="BP134" s="74"/>
      <c r="BQ134" s="22"/>
      <c r="BR134" s="190" t="s">
        <v>123</v>
      </c>
      <c r="BS134" s="22"/>
      <c r="BT134" s="22" t="s">
        <v>123</v>
      </c>
      <c r="BU134" s="22"/>
      <c r="BV134" s="74"/>
      <c r="BW134" s="22"/>
      <c r="BX134" s="190" t="s">
        <v>123</v>
      </c>
      <c r="BY134" s="22"/>
      <c r="BZ134" s="22" t="s">
        <v>123</v>
      </c>
      <c r="CA134" s="22"/>
      <c r="CB134" s="22"/>
    </row>
    <row r="135" spans="2:80" ht="13.8" hidden="1">
      <c r="B135" s="22">
        <f t="shared" si="1"/>
        <v>126</v>
      </c>
      <c r="C135" s="22" t="s">
        <v>112</v>
      </c>
      <c r="D135" s="73" t="s">
        <v>174</v>
      </c>
      <c r="E135" s="201">
        <v>1300403</v>
      </c>
      <c r="F135" s="22" t="s">
        <v>114</v>
      </c>
      <c r="G135" s="73" t="s">
        <v>130</v>
      </c>
      <c r="H135" s="73" t="s">
        <v>286</v>
      </c>
      <c r="I135" s="240">
        <v>11</v>
      </c>
      <c r="J135" s="79" t="s">
        <v>112</v>
      </c>
      <c r="K135" s="203" t="s">
        <v>175</v>
      </c>
      <c r="L135" s="22" t="s">
        <v>119</v>
      </c>
      <c r="M135" s="22" t="s">
        <v>117</v>
      </c>
      <c r="N135" s="119" t="str">
        <f>CONCATENATE(T_SDLog[[#This Row],[PROJECT_NO]],"-",T_SDLog[[#This Row],[Sub Con]],"-",T_SDLog[[#This Row],[BUILDING_NO]],"-",T_SDLog[[#This Row],[FLOOR_LEVEL]],"-",T_SDLog[[#This Row],[DRAWING_PARTS]],"-",T_SDLog[[#This Row],[DISIPLINE]],"-",T_SDLog[[#This Row],[Sub-Dec]],"-",T_SDLog[[#This Row],[DS]],"-",T_SDLog[[#This Row],[DRAWING_SEQ]])</f>
        <v>1300403-ATS-B01-BF-11-ICT-MCK-SD-00</v>
      </c>
      <c r="O135" s="120" t="s">
        <v>755</v>
      </c>
      <c r="P135" s="245">
        <v>45810</v>
      </c>
      <c r="Q13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5" s="156" t="str">
        <f>IF(T_SDLog[[#This Row],[AREF_7]]&lt;&gt;"","07",IF(T_SDLog[[#This Row],[AREF_6]]&lt;&gt;"","06",IF(T_SDLog[[#This Row],[AREF_5]]&lt;&gt;"","05",IF(T_SDLog[[#This Row],[AREF_4]]&lt;&gt;"","04",IF(T_SDLog[[#This Row],[AREF_3]]&lt;&gt;"","03",IF(T_SDLog[[#This Row],[AREF_2]]&lt;&gt;"","02",IF(T_SDLog[[#This Row],[AREF_1]]&lt;&gt;"","01",IF(T_SDLog[[#This Row],[AREF_0]]&lt;&gt;"","00",""))))))))</f>
        <v>00</v>
      </c>
      <c r="T13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5" s="22" t="s">
        <v>743</v>
      </c>
      <c r="AB135" s="74">
        <v>45806</v>
      </c>
      <c r="AC135" s="74" t="s">
        <v>744</v>
      </c>
      <c r="AD135" s="74">
        <v>45806</v>
      </c>
      <c r="AE135" s="74" t="s">
        <v>744</v>
      </c>
      <c r="AF135" s="190" t="s">
        <v>134</v>
      </c>
      <c r="AG135" s="74" t="s">
        <v>1448</v>
      </c>
      <c r="AH135" s="191" t="s">
        <v>134</v>
      </c>
      <c r="AI135" s="22"/>
      <c r="AJ135" s="74"/>
      <c r="AK135" s="22"/>
      <c r="AL135" s="22"/>
      <c r="AM135" s="22"/>
      <c r="AN135" s="190" t="s">
        <v>123</v>
      </c>
      <c r="AO135" s="74"/>
      <c r="AP135" s="22" t="s">
        <v>123</v>
      </c>
      <c r="AQ135" s="22"/>
      <c r="AR135" s="74"/>
      <c r="AS135" s="22"/>
      <c r="AT135" s="190" t="s">
        <v>123</v>
      </c>
      <c r="AU135" s="74"/>
      <c r="AV135" s="22" t="s">
        <v>123</v>
      </c>
      <c r="AW135" s="76"/>
      <c r="AX135" s="74"/>
      <c r="AY135" s="22"/>
      <c r="AZ135" s="190" t="s">
        <v>123</v>
      </c>
      <c r="BA135" s="74"/>
      <c r="BB135" s="22" t="s">
        <v>123</v>
      </c>
      <c r="BC135" s="76"/>
      <c r="BD135" s="74"/>
      <c r="BE135" s="22"/>
      <c r="BF135" s="190" t="s">
        <v>123</v>
      </c>
      <c r="BG135" s="74"/>
      <c r="BH135" s="22" t="s">
        <v>123</v>
      </c>
      <c r="BI135" s="76"/>
      <c r="BJ135" s="74"/>
      <c r="BK135" s="22"/>
      <c r="BL135" s="190" t="s">
        <v>123</v>
      </c>
      <c r="BM135" s="74"/>
      <c r="BN135" s="22" t="s">
        <v>123</v>
      </c>
      <c r="BO135" s="22"/>
      <c r="BP135" s="74"/>
      <c r="BQ135" s="22"/>
      <c r="BR135" s="190" t="s">
        <v>123</v>
      </c>
      <c r="BS135" s="22"/>
      <c r="BT135" s="22" t="s">
        <v>123</v>
      </c>
      <c r="BU135" s="22"/>
      <c r="BV135" s="74"/>
      <c r="BW135" s="22"/>
      <c r="BX135" s="190" t="s">
        <v>123</v>
      </c>
      <c r="BY135" s="22"/>
      <c r="BZ135" s="22" t="s">
        <v>123</v>
      </c>
      <c r="CA135" s="22"/>
      <c r="CB135" s="22"/>
    </row>
    <row r="136" spans="2:80" ht="13.8" hidden="1">
      <c r="B136" s="22">
        <f t="shared" si="1"/>
        <v>127</v>
      </c>
      <c r="C136" s="22" t="s">
        <v>112</v>
      </c>
      <c r="D136" s="73" t="s">
        <v>174</v>
      </c>
      <c r="E136" s="201">
        <v>1300403</v>
      </c>
      <c r="F136" s="22" t="s">
        <v>114</v>
      </c>
      <c r="G136" s="73" t="s">
        <v>130</v>
      </c>
      <c r="H136" s="73" t="s">
        <v>286</v>
      </c>
      <c r="I136" s="240">
        <v>12</v>
      </c>
      <c r="J136" s="79" t="s">
        <v>112</v>
      </c>
      <c r="K136" s="203" t="s">
        <v>175</v>
      </c>
      <c r="L136" s="22" t="s">
        <v>119</v>
      </c>
      <c r="M136" s="22" t="s">
        <v>117</v>
      </c>
      <c r="N136" s="119" t="str">
        <f>CONCATENATE(T_SDLog[[#This Row],[PROJECT_NO]],"-",T_SDLog[[#This Row],[Sub Con]],"-",T_SDLog[[#This Row],[BUILDING_NO]],"-",T_SDLog[[#This Row],[FLOOR_LEVEL]],"-",T_SDLog[[#This Row],[DRAWING_PARTS]],"-",T_SDLog[[#This Row],[DISIPLINE]],"-",T_SDLog[[#This Row],[Sub-Dec]],"-",T_SDLog[[#This Row],[DS]],"-",T_SDLog[[#This Row],[DRAWING_SEQ]])</f>
        <v>1300403-ATS-B01-BF-12-ICT-MCK-SD-00</v>
      </c>
      <c r="O136" s="120" t="s">
        <v>756</v>
      </c>
      <c r="P136" s="245">
        <v>45810</v>
      </c>
      <c r="Q13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6" s="156" t="str">
        <f>IF(T_SDLog[[#This Row],[AREF_7]]&lt;&gt;"","07",IF(T_SDLog[[#This Row],[AREF_6]]&lt;&gt;"","06",IF(T_SDLog[[#This Row],[AREF_5]]&lt;&gt;"","05",IF(T_SDLog[[#This Row],[AREF_4]]&lt;&gt;"","04",IF(T_SDLog[[#This Row],[AREF_3]]&lt;&gt;"","03",IF(T_SDLog[[#This Row],[AREF_2]]&lt;&gt;"","02",IF(T_SDLog[[#This Row],[AREF_1]]&lt;&gt;"","01",IF(T_SDLog[[#This Row],[AREF_0]]&lt;&gt;"","00",""))))))))</f>
        <v>00</v>
      </c>
      <c r="T13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ATLS-004-SD-ICT-00015-R00</v>
      </c>
      <c r="V1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jun 25</v>
      </c>
      <c r="X1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ATV-1300000403-SDS-ICT-00010-R00</v>
      </c>
      <c r="Y1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6" s="22" t="s">
        <v>743</v>
      </c>
      <c r="AB136" s="74">
        <v>45806</v>
      </c>
      <c r="AC136" s="74" t="s">
        <v>744</v>
      </c>
      <c r="AD136" s="74">
        <v>45806</v>
      </c>
      <c r="AE136" s="74" t="s">
        <v>744</v>
      </c>
      <c r="AF136" s="190" t="s">
        <v>134</v>
      </c>
      <c r="AG136" s="74" t="s">
        <v>1448</v>
      </c>
      <c r="AH136" s="191" t="s">
        <v>134</v>
      </c>
      <c r="AI136" s="22"/>
      <c r="AJ136" s="74"/>
      <c r="AK136" s="22"/>
      <c r="AL136" s="22"/>
      <c r="AM136" s="22"/>
      <c r="AN136" s="190" t="s">
        <v>123</v>
      </c>
      <c r="AO136" s="74"/>
      <c r="AP136" s="22" t="s">
        <v>123</v>
      </c>
      <c r="AQ136" s="22"/>
      <c r="AR136" s="74"/>
      <c r="AS136" s="22"/>
      <c r="AT136" s="190" t="s">
        <v>123</v>
      </c>
      <c r="AU136" s="74"/>
      <c r="AV136" s="22" t="s">
        <v>123</v>
      </c>
      <c r="AW136" s="76"/>
      <c r="AX136" s="74"/>
      <c r="AY136" s="22"/>
      <c r="AZ136" s="190" t="s">
        <v>123</v>
      </c>
      <c r="BA136" s="74"/>
      <c r="BB136" s="22" t="s">
        <v>123</v>
      </c>
      <c r="BC136" s="76"/>
      <c r="BD136" s="74"/>
      <c r="BE136" s="22"/>
      <c r="BF136" s="190" t="s">
        <v>123</v>
      </c>
      <c r="BG136" s="74"/>
      <c r="BH136" s="22" t="s">
        <v>123</v>
      </c>
      <c r="BI136" s="76"/>
      <c r="BJ136" s="74"/>
      <c r="BK136" s="22"/>
      <c r="BL136" s="190" t="s">
        <v>123</v>
      </c>
      <c r="BM136" s="74"/>
      <c r="BN136" s="22" t="s">
        <v>123</v>
      </c>
      <c r="BO136" s="22"/>
      <c r="BP136" s="74"/>
      <c r="BQ136" s="22"/>
      <c r="BR136" s="190" t="s">
        <v>123</v>
      </c>
      <c r="BS136" s="22"/>
      <c r="BT136" s="22" t="s">
        <v>123</v>
      </c>
      <c r="BU136" s="22"/>
      <c r="BV136" s="74"/>
      <c r="BW136" s="22"/>
      <c r="BX136" s="190" t="s">
        <v>123</v>
      </c>
      <c r="BY136" s="22"/>
      <c r="BZ136" s="22" t="s">
        <v>123</v>
      </c>
      <c r="CA136" s="22"/>
      <c r="CB136" s="22"/>
    </row>
    <row r="137" spans="2:80" ht="13.8" hidden="1">
      <c r="B137" s="22">
        <f t="shared" si="1"/>
        <v>128</v>
      </c>
      <c r="C137" s="22" t="s">
        <v>112</v>
      </c>
      <c r="D137" s="73" t="s">
        <v>174</v>
      </c>
      <c r="E137" s="201">
        <v>1300403</v>
      </c>
      <c r="F137" s="22" t="s">
        <v>114</v>
      </c>
      <c r="G137" s="73" t="s">
        <v>130</v>
      </c>
      <c r="H137" s="73" t="s">
        <v>462</v>
      </c>
      <c r="I137" s="240" t="s">
        <v>117</v>
      </c>
      <c r="J137" s="79" t="s">
        <v>112</v>
      </c>
      <c r="K137" s="203" t="s">
        <v>175</v>
      </c>
      <c r="L137" s="22" t="s">
        <v>119</v>
      </c>
      <c r="M137" s="22" t="s">
        <v>117</v>
      </c>
      <c r="N137" s="119" t="str">
        <f>CONCATENATE(T_SDLog[[#This Row],[PROJECT_NO]],"-",T_SDLog[[#This Row],[Sub Con]],"-",T_SDLog[[#This Row],[BUILDING_NO]],"-",T_SDLog[[#This Row],[FLOOR_LEVEL]],"-",T_SDLog[[#This Row],[DRAWING_PARTS]],"-",T_SDLog[[#This Row],[DISIPLINE]],"-",T_SDLog[[#This Row],[Sub-Dec]],"-",T_SDLog[[#This Row],[DS]],"-",T_SDLog[[#This Row],[DRAWING_SEQ]])</f>
        <v>1300403-ATS-B01-MZ-00-ICT-MCK-SD-00</v>
      </c>
      <c r="O137" s="120" t="s">
        <v>793</v>
      </c>
      <c r="P137" s="245">
        <v>45810</v>
      </c>
      <c r="Q13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7" s="156" t="str">
        <f>IF(T_SDLog[[#This Row],[AREF_7]]&lt;&gt;"","07",IF(T_SDLog[[#This Row],[AREF_6]]&lt;&gt;"","06",IF(T_SDLog[[#This Row],[AREF_5]]&lt;&gt;"","05",IF(T_SDLog[[#This Row],[AREF_4]]&lt;&gt;"","04",IF(T_SDLog[[#This Row],[AREF_3]]&lt;&gt;"","03",IF(T_SDLog[[#This Row],[AREF_2]]&lt;&gt;"","02",IF(T_SDLog[[#This Row],[AREF_1]]&lt;&gt;"","01",IF(T_SDLog[[#This Row],[AREF_0]]&lt;&gt;"","00",""))))))))</f>
        <v>00</v>
      </c>
      <c r="T13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7" s="22" t="s">
        <v>794</v>
      </c>
      <c r="AB137" s="74">
        <v>45806</v>
      </c>
      <c r="AC137" s="74" t="s">
        <v>795</v>
      </c>
      <c r="AD137" s="74">
        <v>45808</v>
      </c>
      <c r="AE137" s="74" t="s">
        <v>795</v>
      </c>
      <c r="AF137" s="190" t="s">
        <v>134</v>
      </c>
      <c r="AG137" s="191" t="s">
        <v>1450</v>
      </c>
      <c r="AH137" s="191" t="s">
        <v>134</v>
      </c>
      <c r="AI137" s="22"/>
      <c r="AJ137" s="74"/>
      <c r="AK137" s="22"/>
      <c r="AL137" s="22"/>
      <c r="AM137" s="22"/>
      <c r="AN137" s="190" t="s">
        <v>123</v>
      </c>
      <c r="AO137" s="74"/>
      <c r="AP137" s="22" t="s">
        <v>123</v>
      </c>
      <c r="AQ137" s="22"/>
      <c r="AR137" s="74"/>
      <c r="AS137" s="22"/>
      <c r="AT137" s="190" t="s">
        <v>123</v>
      </c>
      <c r="AU137" s="74"/>
      <c r="AV137" s="22" t="s">
        <v>123</v>
      </c>
      <c r="AW137" s="76"/>
      <c r="AX137" s="74"/>
      <c r="AY137" s="22"/>
      <c r="AZ137" s="190" t="s">
        <v>123</v>
      </c>
      <c r="BA137" s="74"/>
      <c r="BB137" s="22" t="s">
        <v>123</v>
      </c>
      <c r="BC137" s="76"/>
      <c r="BD137" s="74"/>
      <c r="BE137" s="22"/>
      <c r="BF137" s="190" t="s">
        <v>123</v>
      </c>
      <c r="BG137" s="74"/>
      <c r="BH137" s="22" t="s">
        <v>123</v>
      </c>
      <c r="BI137" s="76"/>
      <c r="BJ137" s="74"/>
      <c r="BK137" s="22"/>
      <c r="BL137" s="190" t="s">
        <v>123</v>
      </c>
      <c r="BM137" s="74"/>
      <c r="BN137" s="22" t="s">
        <v>123</v>
      </c>
      <c r="BO137" s="22"/>
      <c r="BP137" s="74"/>
      <c r="BQ137" s="22"/>
      <c r="BR137" s="190" t="s">
        <v>123</v>
      </c>
      <c r="BS137" s="22"/>
      <c r="BT137" s="22" t="s">
        <v>123</v>
      </c>
      <c r="BU137" s="22"/>
      <c r="BV137" s="74"/>
      <c r="BW137" s="22"/>
      <c r="BX137" s="190" t="s">
        <v>123</v>
      </c>
      <c r="BY137" s="22"/>
      <c r="BZ137" s="22" t="s">
        <v>123</v>
      </c>
      <c r="CA137" s="22"/>
      <c r="CB137" s="22"/>
    </row>
    <row r="138" spans="2:80" ht="13.8" hidden="1">
      <c r="B138" s="22">
        <f t="shared" si="1"/>
        <v>129</v>
      </c>
      <c r="C138" s="22" t="s">
        <v>112</v>
      </c>
      <c r="D138" s="73" t="s">
        <v>174</v>
      </c>
      <c r="E138" s="201">
        <v>1300403</v>
      </c>
      <c r="F138" s="22" t="s">
        <v>114</v>
      </c>
      <c r="G138" s="73" t="s">
        <v>130</v>
      </c>
      <c r="H138" s="73" t="s">
        <v>462</v>
      </c>
      <c r="I138" s="241" t="s">
        <v>124</v>
      </c>
      <c r="J138" s="79" t="s">
        <v>112</v>
      </c>
      <c r="K138" s="203" t="s">
        <v>175</v>
      </c>
      <c r="L138" s="22" t="s">
        <v>119</v>
      </c>
      <c r="M138" s="22" t="s">
        <v>117</v>
      </c>
      <c r="N138" s="119" t="str">
        <f>CONCATENATE(T_SDLog[[#This Row],[PROJECT_NO]],"-",T_SDLog[[#This Row],[Sub Con]],"-",T_SDLog[[#This Row],[BUILDING_NO]],"-",T_SDLog[[#This Row],[FLOOR_LEVEL]],"-",T_SDLog[[#This Row],[DRAWING_PARTS]],"-",T_SDLog[[#This Row],[DISIPLINE]],"-",T_SDLog[[#This Row],[Sub-Dec]],"-",T_SDLog[[#This Row],[DS]],"-",T_SDLog[[#This Row],[DRAWING_SEQ]])</f>
        <v>1300403-ATS-B01-MZ-01-ICT-MCK-SD-00</v>
      </c>
      <c r="O138" s="120" t="s">
        <v>796</v>
      </c>
      <c r="P138" s="245"/>
      <c r="Q13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8" s="156" t="str">
        <f>IF(T_SDLog[[#This Row],[AREF_7]]&lt;&gt;"","07",IF(T_SDLog[[#This Row],[AREF_6]]&lt;&gt;"","06",IF(T_SDLog[[#This Row],[AREF_5]]&lt;&gt;"","05",IF(T_SDLog[[#This Row],[AREF_4]]&lt;&gt;"","04",IF(T_SDLog[[#This Row],[AREF_3]]&lt;&gt;"","03",IF(T_SDLog[[#This Row],[AREF_2]]&lt;&gt;"","02",IF(T_SDLog[[#This Row],[AREF_1]]&lt;&gt;"","01",IF(T_SDLog[[#This Row],[AREF_0]]&lt;&gt;"","00",""))))))))</f>
        <v>00</v>
      </c>
      <c r="T13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8" s="22" t="s">
        <v>794</v>
      </c>
      <c r="AB138" s="74">
        <v>45806</v>
      </c>
      <c r="AC138" s="74" t="s">
        <v>795</v>
      </c>
      <c r="AD138" s="74">
        <v>45808</v>
      </c>
      <c r="AE138" s="74" t="s">
        <v>795</v>
      </c>
      <c r="AF138" s="190" t="s">
        <v>134</v>
      </c>
      <c r="AG138" s="191" t="s">
        <v>1450</v>
      </c>
      <c r="AH138" s="191" t="s">
        <v>134</v>
      </c>
      <c r="AI138" s="22"/>
      <c r="AJ138" s="74"/>
      <c r="AK138" s="22"/>
      <c r="AL138" s="22"/>
      <c r="AM138" s="22"/>
      <c r="AN138" s="190" t="s">
        <v>123</v>
      </c>
      <c r="AO138" s="74"/>
      <c r="AP138" s="207" t="s">
        <v>123</v>
      </c>
      <c r="AQ138" s="22"/>
      <c r="AR138" s="74"/>
      <c r="AS138" s="22"/>
      <c r="AT138" s="190" t="s">
        <v>123</v>
      </c>
      <c r="AU138" s="74"/>
      <c r="AV138" s="207" t="s">
        <v>123</v>
      </c>
      <c r="AW138" s="76"/>
      <c r="AX138" s="74"/>
      <c r="AY138" s="22"/>
      <c r="AZ138" s="190" t="s">
        <v>123</v>
      </c>
      <c r="BA138" s="74"/>
      <c r="BB138" s="207" t="s">
        <v>123</v>
      </c>
      <c r="BC138" s="76"/>
      <c r="BD138" s="74"/>
      <c r="BE138" s="22"/>
      <c r="BF138" s="190" t="s">
        <v>123</v>
      </c>
      <c r="BG138" s="74"/>
      <c r="BH138" s="207" t="s">
        <v>123</v>
      </c>
      <c r="BI138" s="76"/>
      <c r="BJ138" s="74"/>
      <c r="BK138" s="22"/>
      <c r="BL138" s="190" t="s">
        <v>123</v>
      </c>
      <c r="BM138" s="74"/>
      <c r="BN138" s="207" t="s">
        <v>123</v>
      </c>
      <c r="BO138" s="22"/>
      <c r="BP138" s="74"/>
      <c r="BQ138" s="22"/>
      <c r="BR138" s="190" t="s">
        <v>123</v>
      </c>
      <c r="BS138" s="22"/>
      <c r="BT138" s="185" t="s">
        <v>123</v>
      </c>
      <c r="BU138" s="22"/>
      <c r="BV138" s="74"/>
      <c r="BW138" s="22"/>
      <c r="BX138" s="190" t="s">
        <v>123</v>
      </c>
      <c r="BY138" s="22"/>
      <c r="BZ138" s="185" t="s">
        <v>123</v>
      </c>
      <c r="CA138" s="185"/>
      <c r="CB138" s="22"/>
    </row>
    <row r="139" spans="2:80" ht="13.8" hidden="1">
      <c r="B139" s="22">
        <f t="shared" si="1"/>
        <v>130</v>
      </c>
      <c r="C139" s="22" t="s">
        <v>112</v>
      </c>
      <c r="D139" s="73" t="s">
        <v>174</v>
      </c>
      <c r="E139" s="201">
        <v>1300403</v>
      </c>
      <c r="F139" s="22" t="s">
        <v>114</v>
      </c>
      <c r="G139" s="73" t="s">
        <v>130</v>
      </c>
      <c r="H139" s="73" t="s">
        <v>462</v>
      </c>
      <c r="I139" s="240" t="s">
        <v>126</v>
      </c>
      <c r="J139" s="79" t="s">
        <v>112</v>
      </c>
      <c r="K139" s="203" t="s">
        <v>175</v>
      </c>
      <c r="L139" s="22" t="s">
        <v>119</v>
      </c>
      <c r="M139" s="22" t="s">
        <v>117</v>
      </c>
      <c r="N139" s="119" t="str">
        <f>CONCATENATE(T_SDLog[[#This Row],[PROJECT_NO]],"-",T_SDLog[[#This Row],[Sub Con]],"-",T_SDLog[[#This Row],[BUILDING_NO]],"-",T_SDLog[[#This Row],[FLOOR_LEVEL]],"-",T_SDLog[[#This Row],[DRAWING_PARTS]],"-",T_SDLog[[#This Row],[DISIPLINE]],"-",T_SDLog[[#This Row],[Sub-Dec]],"-",T_SDLog[[#This Row],[DS]],"-",T_SDLog[[#This Row],[DRAWING_SEQ]])</f>
        <v>1300403-ATS-B01-MZ-02-ICT-MCK-SD-00</v>
      </c>
      <c r="O139" s="120" t="s">
        <v>797</v>
      </c>
      <c r="P139" s="245">
        <v>45810</v>
      </c>
      <c r="Q13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39" s="156" t="str">
        <f>IF(T_SDLog[[#This Row],[AREF_7]]&lt;&gt;"","07",IF(T_SDLog[[#This Row],[AREF_6]]&lt;&gt;"","06",IF(T_SDLog[[#This Row],[AREF_5]]&lt;&gt;"","05",IF(T_SDLog[[#This Row],[AREF_4]]&lt;&gt;"","04",IF(T_SDLog[[#This Row],[AREF_3]]&lt;&gt;"","03",IF(T_SDLog[[#This Row],[AREF_2]]&lt;&gt;"","02",IF(T_SDLog[[#This Row],[AREF_1]]&lt;&gt;"","01",IF(T_SDLog[[#This Row],[AREF_0]]&lt;&gt;"","00",""))))))))</f>
        <v>00</v>
      </c>
      <c r="T13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3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39" s="22" t="s">
        <v>794</v>
      </c>
      <c r="AB139" s="74">
        <v>45806</v>
      </c>
      <c r="AC139" s="74" t="s">
        <v>795</v>
      </c>
      <c r="AD139" s="74">
        <v>45808</v>
      </c>
      <c r="AE139" s="74" t="s">
        <v>795</v>
      </c>
      <c r="AF139" s="190" t="s">
        <v>134</v>
      </c>
      <c r="AG139" s="191" t="s">
        <v>1450</v>
      </c>
      <c r="AH139" s="191" t="s">
        <v>134</v>
      </c>
      <c r="AI139" s="22"/>
      <c r="AJ139" s="74"/>
      <c r="AK139" s="22"/>
      <c r="AL139" s="22"/>
      <c r="AM139" s="22"/>
      <c r="AN139" s="190" t="s">
        <v>123</v>
      </c>
      <c r="AO139" s="74"/>
      <c r="AP139" s="22" t="s">
        <v>123</v>
      </c>
      <c r="AQ139" s="22"/>
      <c r="AR139" s="74"/>
      <c r="AS139" s="22"/>
      <c r="AT139" s="190" t="s">
        <v>123</v>
      </c>
      <c r="AU139" s="74"/>
      <c r="AV139" s="22" t="s">
        <v>123</v>
      </c>
      <c r="AW139" s="76"/>
      <c r="AX139" s="74"/>
      <c r="AY139" s="22"/>
      <c r="AZ139" s="190" t="s">
        <v>123</v>
      </c>
      <c r="BA139" s="74"/>
      <c r="BB139" s="22" t="s">
        <v>123</v>
      </c>
      <c r="BC139" s="76"/>
      <c r="BD139" s="74"/>
      <c r="BE139" s="22"/>
      <c r="BF139" s="190" t="s">
        <v>123</v>
      </c>
      <c r="BG139" s="74"/>
      <c r="BH139" s="22" t="s">
        <v>123</v>
      </c>
      <c r="BI139" s="76"/>
      <c r="BJ139" s="74"/>
      <c r="BK139" s="22"/>
      <c r="BL139" s="190" t="s">
        <v>123</v>
      </c>
      <c r="BM139" s="74"/>
      <c r="BN139" s="22" t="s">
        <v>123</v>
      </c>
      <c r="BO139" s="22"/>
      <c r="BP139" s="74"/>
      <c r="BQ139" s="22"/>
      <c r="BR139" s="190" t="s">
        <v>123</v>
      </c>
      <c r="BS139" s="22"/>
      <c r="BT139" s="22" t="s">
        <v>123</v>
      </c>
      <c r="BU139" s="22"/>
      <c r="BV139" s="74"/>
      <c r="BW139" s="22"/>
      <c r="BX139" s="190" t="s">
        <v>123</v>
      </c>
      <c r="BY139" s="22"/>
      <c r="BZ139" s="22" t="s">
        <v>123</v>
      </c>
      <c r="CA139" s="22"/>
      <c r="CB139" s="22"/>
    </row>
    <row r="140" spans="2:80" ht="13.8" hidden="1">
      <c r="B140" s="22">
        <f t="shared" ref="B140:B203" si="2">1+B139</f>
        <v>131</v>
      </c>
      <c r="C140" s="22" t="s">
        <v>112</v>
      </c>
      <c r="D140" s="73" t="s">
        <v>174</v>
      </c>
      <c r="E140" s="201">
        <v>1300403</v>
      </c>
      <c r="F140" s="22" t="s">
        <v>114</v>
      </c>
      <c r="G140" s="73" t="s">
        <v>130</v>
      </c>
      <c r="H140" s="73" t="s">
        <v>462</v>
      </c>
      <c r="I140" s="240" t="s">
        <v>128</v>
      </c>
      <c r="J140" s="79" t="s">
        <v>112</v>
      </c>
      <c r="K140" s="203" t="s">
        <v>175</v>
      </c>
      <c r="L140" s="22" t="s">
        <v>119</v>
      </c>
      <c r="M140" s="22" t="s">
        <v>117</v>
      </c>
      <c r="N140" s="119" t="str">
        <f>CONCATENATE(T_SDLog[[#This Row],[PROJECT_NO]],"-",T_SDLog[[#This Row],[Sub Con]],"-",T_SDLog[[#This Row],[BUILDING_NO]],"-",T_SDLog[[#This Row],[FLOOR_LEVEL]],"-",T_SDLog[[#This Row],[DRAWING_PARTS]],"-",T_SDLog[[#This Row],[DISIPLINE]],"-",T_SDLog[[#This Row],[Sub-Dec]],"-",T_SDLog[[#This Row],[DS]],"-",T_SDLog[[#This Row],[DRAWING_SEQ]])</f>
        <v>1300403-ATS-B01-MZ-03-ICT-MCK-SD-00</v>
      </c>
      <c r="O140" s="120" t="s">
        <v>798</v>
      </c>
      <c r="P140" s="245">
        <v>45810</v>
      </c>
      <c r="Q14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0" s="156" t="str">
        <f>IF(T_SDLog[[#This Row],[AREF_7]]&lt;&gt;"","07",IF(T_SDLog[[#This Row],[AREF_6]]&lt;&gt;"","06",IF(T_SDLog[[#This Row],[AREF_5]]&lt;&gt;"","05",IF(T_SDLog[[#This Row],[AREF_4]]&lt;&gt;"","04",IF(T_SDLog[[#This Row],[AREF_3]]&lt;&gt;"","03",IF(T_SDLog[[#This Row],[AREF_2]]&lt;&gt;"","02",IF(T_SDLog[[#This Row],[AREF_1]]&lt;&gt;"","01",IF(T_SDLog[[#This Row],[AREF_0]]&lt;&gt;"","00",""))))))))</f>
        <v>00</v>
      </c>
      <c r="T14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0" s="22" t="s">
        <v>794</v>
      </c>
      <c r="AB140" s="74">
        <v>45806</v>
      </c>
      <c r="AC140" s="74" t="s">
        <v>795</v>
      </c>
      <c r="AD140" s="74">
        <v>45808</v>
      </c>
      <c r="AE140" s="74" t="s">
        <v>795</v>
      </c>
      <c r="AF140" s="190" t="s">
        <v>134</v>
      </c>
      <c r="AG140" s="191" t="s">
        <v>1450</v>
      </c>
      <c r="AH140" s="191" t="s">
        <v>134</v>
      </c>
      <c r="AI140" s="22"/>
      <c r="AJ140" s="74"/>
      <c r="AK140" s="22"/>
      <c r="AL140" s="22"/>
      <c r="AM140" s="22"/>
      <c r="AN140" s="190" t="s">
        <v>123</v>
      </c>
      <c r="AO140" s="74"/>
      <c r="AP140" s="22" t="s">
        <v>123</v>
      </c>
      <c r="AQ140" s="22"/>
      <c r="AR140" s="74"/>
      <c r="AS140" s="22"/>
      <c r="AT140" s="190" t="s">
        <v>123</v>
      </c>
      <c r="AU140" s="74"/>
      <c r="AV140" s="22" t="s">
        <v>123</v>
      </c>
      <c r="AW140" s="76"/>
      <c r="AX140" s="74"/>
      <c r="AY140" s="22"/>
      <c r="AZ140" s="190" t="s">
        <v>123</v>
      </c>
      <c r="BA140" s="74"/>
      <c r="BB140" s="22" t="s">
        <v>123</v>
      </c>
      <c r="BC140" s="76"/>
      <c r="BD140" s="74"/>
      <c r="BE140" s="22"/>
      <c r="BF140" s="190" t="s">
        <v>123</v>
      </c>
      <c r="BG140" s="74"/>
      <c r="BH140" s="22" t="s">
        <v>123</v>
      </c>
      <c r="BI140" s="76"/>
      <c r="BJ140" s="74"/>
      <c r="BK140" s="22"/>
      <c r="BL140" s="190" t="s">
        <v>123</v>
      </c>
      <c r="BM140" s="74"/>
      <c r="BN140" s="22" t="s">
        <v>123</v>
      </c>
      <c r="BO140" s="22"/>
      <c r="BP140" s="74"/>
      <c r="BQ140" s="22"/>
      <c r="BR140" s="190" t="s">
        <v>123</v>
      </c>
      <c r="BS140" s="22"/>
      <c r="BT140" s="22" t="s">
        <v>123</v>
      </c>
      <c r="BU140" s="22"/>
      <c r="BV140" s="74"/>
      <c r="BW140" s="22"/>
      <c r="BX140" s="190" t="s">
        <v>123</v>
      </c>
      <c r="BY140" s="22"/>
      <c r="BZ140" s="22" t="s">
        <v>123</v>
      </c>
      <c r="CA140" s="22"/>
      <c r="CB140" s="22"/>
    </row>
    <row r="141" spans="2:80" ht="13.8" hidden="1">
      <c r="B141" s="22">
        <f t="shared" si="2"/>
        <v>132</v>
      </c>
      <c r="C141" s="22" t="s">
        <v>112</v>
      </c>
      <c r="D141" s="73" t="s">
        <v>174</v>
      </c>
      <c r="E141" s="201">
        <v>1300403</v>
      </c>
      <c r="F141" s="22" t="s">
        <v>114</v>
      </c>
      <c r="G141" s="73" t="s">
        <v>130</v>
      </c>
      <c r="H141" s="73" t="s">
        <v>462</v>
      </c>
      <c r="I141" s="241" t="s">
        <v>138</v>
      </c>
      <c r="J141" s="79" t="s">
        <v>112</v>
      </c>
      <c r="K141" s="203" t="s">
        <v>175</v>
      </c>
      <c r="L141" s="22" t="s">
        <v>119</v>
      </c>
      <c r="M141" s="22" t="s">
        <v>117</v>
      </c>
      <c r="N141" s="119" t="str">
        <f>CONCATENATE(T_SDLog[[#This Row],[PROJECT_NO]],"-",T_SDLog[[#This Row],[Sub Con]],"-",T_SDLog[[#This Row],[BUILDING_NO]],"-",T_SDLog[[#This Row],[FLOOR_LEVEL]],"-",T_SDLog[[#This Row],[DRAWING_PARTS]],"-",T_SDLog[[#This Row],[DISIPLINE]],"-",T_SDLog[[#This Row],[Sub-Dec]],"-",T_SDLog[[#This Row],[DS]],"-",T_SDLog[[#This Row],[DRAWING_SEQ]])</f>
        <v>1300403-ATS-B01-MZ-04-ICT-MCK-SD-00</v>
      </c>
      <c r="O141" s="120" t="s">
        <v>799</v>
      </c>
      <c r="P141" s="245"/>
      <c r="Q14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1" s="156" t="str">
        <f>IF(T_SDLog[[#This Row],[AREF_7]]&lt;&gt;"","07",IF(T_SDLog[[#This Row],[AREF_6]]&lt;&gt;"","06",IF(T_SDLog[[#This Row],[AREF_5]]&lt;&gt;"","05",IF(T_SDLog[[#This Row],[AREF_4]]&lt;&gt;"","04",IF(T_SDLog[[#This Row],[AREF_3]]&lt;&gt;"","03",IF(T_SDLog[[#This Row],[AREF_2]]&lt;&gt;"","02",IF(T_SDLog[[#This Row],[AREF_1]]&lt;&gt;"","01",IF(T_SDLog[[#This Row],[AREF_0]]&lt;&gt;"","00",""))))))))</f>
        <v>00</v>
      </c>
      <c r="T14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1" s="22" t="s">
        <v>794</v>
      </c>
      <c r="AB141" s="74">
        <v>45806</v>
      </c>
      <c r="AC141" s="74" t="s">
        <v>795</v>
      </c>
      <c r="AD141" s="74">
        <v>45808</v>
      </c>
      <c r="AE141" s="74" t="s">
        <v>795</v>
      </c>
      <c r="AF141" s="190" t="s">
        <v>134</v>
      </c>
      <c r="AG141" s="191" t="s">
        <v>1450</v>
      </c>
      <c r="AH141" s="191" t="s">
        <v>134</v>
      </c>
      <c r="AI141" s="22"/>
      <c r="AJ141" s="74"/>
      <c r="AK141" s="22"/>
      <c r="AL141" s="22"/>
      <c r="AM141" s="22"/>
      <c r="AN141" s="190" t="s">
        <v>123</v>
      </c>
      <c r="AO141" s="74"/>
      <c r="AP141" s="207" t="s">
        <v>123</v>
      </c>
      <c r="AQ141" s="22"/>
      <c r="AR141" s="74"/>
      <c r="AS141" s="22"/>
      <c r="AT141" s="190" t="s">
        <v>123</v>
      </c>
      <c r="AU141" s="74"/>
      <c r="AV141" s="207" t="s">
        <v>123</v>
      </c>
      <c r="AW141" s="76"/>
      <c r="AX141" s="74"/>
      <c r="AY141" s="22"/>
      <c r="AZ141" s="190" t="s">
        <v>123</v>
      </c>
      <c r="BA141" s="74"/>
      <c r="BB141" s="207" t="s">
        <v>123</v>
      </c>
      <c r="BC141" s="76"/>
      <c r="BD141" s="74"/>
      <c r="BE141" s="22"/>
      <c r="BF141" s="190" t="s">
        <v>123</v>
      </c>
      <c r="BG141" s="74"/>
      <c r="BH141" s="207" t="s">
        <v>123</v>
      </c>
      <c r="BI141" s="76"/>
      <c r="BJ141" s="74"/>
      <c r="BK141" s="22"/>
      <c r="BL141" s="190" t="s">
        <v>123</v>
      </c>
      <c r="BM141" s="74"/>
      <c r="BN141" s="207" t="s">
        <v>123</v>
      </c>
      <c r="BO141" s="22"/>
      <c r="BP141" s="74"/>
      <c r="BQ141" s="22"/>
      <c r="BR141" s="190" t="s">
        <v>123</v>
      </c>
      <c r="BS141" s="22"/>
      <c r="BT141" s="185" t="s">
        <v>123</v>
      </c>
      <c r="BU141" s="22"/>
      <c r="BV141" s="74"/>
      <c r="BW141" s="22"/>
      <c r="BX141" s="190" t="s">
        <v>123</v>
      </c>
      <c r="BY141" s="22"/>
      <c r="BZ141" s="185" t="s">
        <v>123</v>
      </c>
      <c r="CA141" s="185"/>
      <c r="CB141" s="22"/>
    </row>
    <row r="142" spans="2:80" ht="13.8" hidden="1">
      <c r="B142" s="22">
        <f t="shared" si="2"/>
        <v>133</v>
      </c>
      <c r="C142" s="22" t="s">
        <v>112</v>
      </c>
      <c r="D142" s="73" t="s">
        <v>174</v>
      </c>
      <c r="E142" s="201">
        <v>1300403</v>
      </c>
      <c r="F142" s="22" t="s">
        <v>114</v>
      </c>
      <c r="G142" s="73" t="s">
        <v>130</v>
      </c>
      <c r="H142" s="73" t="s">
        <v>462</v>
      </c>
      <c r="I142" s="241" t="s">
        <v>219</v>
      </c>
      <c r="J142" s="79" t="s">
        <v>112</v>
      </c>
      <c r="K142" s="203" t="s">
        <v>175</v>
      </c>
      <c r="L142" s="22" t="s">
        <v>119</v>
      </c>
      <c r="M142" s="22" t="s">
        <v>117</v>
      </c>
      <c r="N142" s="119" t="str">
        <f>CONCATENATE(T_SDLog[[#This Row],[PROJECT_NO]],"-",T_SDLog[[#This Row],[Sub Con]],"-",T_SDLog[[#This Row],[BUILDING_NO]],"-",T_SDLog[[#This Row],[FLOOR_LEVEL]],"-",T_SDLog[[#This Row],[DRAWING_PARTS]],"-",T_SDLog[[#This Row],[DISIPLINE]],"-",T_SDLog[[#This Row],[Sub-Dec]],"-",T_SDLog[[#This Row],[DS]],"-",T_SDLog[[#This Row],[DRAWING_SEQ]])</f>
        <v>1300403-ATS-B01-MZ-05-ICT-MCK-SD-00</v>
      </c>
      <c r="O142" s="120" t="s">
        <v>800</v>
      </c>
      <c r="P142" s="245"/>
      <c r="Q14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2" s="156" t="str">
        <f>IF(T_SDLog[[#This Row],[AREF_7]]&lt;&gt;"","07",IF(T_SDLog[[#This Row],[AREF_6]]&lt;&gt;"","06",IF(T_SDLog[[#This Row],[AREF_5]]&lt;&gt;"","05",IF(T_SDLog[[#This Row],[AREF_4]]&lt;&gt;"","04",IF(T_SDLog[[#This Row],[AREF_3]]&lt;&gt;"","03",IF(T_SDLog[[#This Row],[AREF_2]]&lt;&gt;"","02",IF(T_SDLog[[#This Row],[AREF_1]]&lt;&gt;"","01",IF(T_SDLog[[#This Row],[AREF_0]]&lt;&gt;"","00",""))))))))</f>
        <v>00</v>
      </c>
      <c r="T14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2" s="22" t="s">
        <v>794</v>
      </c>
      <c r="AB142" s="74">
        <v>45806</v>
      </c>
      <c r="AC142" s="74" t="s">
        <v>795</v>
      </c>
      <c r="AD142" s="74">
        <v>45808</v>
      </c>
      <c r="AE142" s="74" t="s">
        <v>795</v>
      </c>
      <c r="AF142" s="190" t="s">
        <v>134</v>
      </c>
      <c r="AG142" s="191" t="s">
        <v>1450</v>
      </c>
      <c r="AH142" s="191" t="s">
        <v>134</v>
      </c>
      <c r="AI142" s="22"/>
      <c r="AJ142" s="74"/>
      <c r="AK142" s="22"/>
      <c r="AL142" s="22"/>
      <c r="AM142" s="22"/>
      <c r="AN142" s="190" t="s">
        <v>123</v>
      </c>
      <c r="AO142" s="74"/>
      <c r="AP142" s="207" t="s">
        <v>123</v>
      </c>
      <c r="AQ142" s="22"/>
      <c r="AR142" s="74"/>
      <c r="AS142" s="22"/>
      <c r="AT142" s="190" t="s">
        <v>123</v>
      </c>
      <c r="AU142" s="74"/>
      <c r="AV142" s="207" t="s">
        <v>123</v>
      </c>
      <c r="AW142" s="76"/>
      <c r="AX142" s="74"/>
      <c r="AY142" s="22"/>
      <c r="AZ142" s="190" t="s">
        <v>123</v>
      </c>
      <c r="BA142" s="74"/>
      <c r="BB142" s="207" t="s">
        <v>123</v>
      </c>
      <c r="BC142" s="76"/>
      <c r="BD142" s="74"/>
      <c r="BE142" s="22"/>
      <c r="BF142" s="190" t="s">
        <v>123</v>
      </c>
      <c r="BG142" s="74"/>
      <c r="BH142" s="207" t="s">
        <v>123</v>
      </c>
      <c r="BI142" s="76"/>
      <c r="BJ142" s="74"/>
      <c r="BK142" s="22"/>
      <c r="BL142" s="190" t="s">
        <v>123</v>
      </c>
      <c r="BM142" s="74"/>
      <c r="BN142" s="207" t="s">
        <v>123</v>
      </c>
      <c r="BO142" s="22"/>
      <c r="BP142" s="74"/>
      <c r="BQ142" s="22"/>
      <c r="BR142" s="190" t="s">
        <v>123</v>
      </c>
      <c r="BS142" s="22"/>
      <c r="BT142" s="185" t="s">
        <v>123</v>
      </c>
      <c r="BU142" s="22"/>
      <c r="BV142" s="74"/>
      <c r="BW142" s="22"/>
      <c r="BX142" s="190" t="s">
        <v>123</v>
      </c>
      <c r="BY142" s="22"/>
      <c r="BZ142" s="185" t="s">
        <v>123</v>
      </c>
      <c r="CA142" s="185"/>
      <c r="CB142" s="22"/>
    </row>
    <row r="143" spans="2:80" ht="13.8" hidden="1">
      <c r="B143" s="22">
        <f t="shared" si="2"/>
        <v>134</v>
      </c>
      <c r="C143" s="22" t="s">
        <v>112</v>
      </c>
      <c r="D143" s="73" t="s">
        <v>174</v>
      </c>
      <c r="E143" s="201">
        <v>1300403</v>
      </c>
      <c r="F143" s="22" t="s">
        <v>114</v>
      </c>
      <c r="G143" s="73" t="s">
        <v>130</v>
      </c>
      <c r="H143" s="73" t="s">
        <v>462</v>
      </c>
      <c r="I143" s="240" t="s">
        <v>304</v>
      </c>
      <c r="J143" s="79" t="s">
        <v>112</v>
      </c>
      <c r="K143" s="203" t="s">
        <v>175</v>
      </c>
      <c r="L143" s="22" t="s">
        <v>119</v>
      </c>
      <c r="M143" s="22" t="s">
        <v>117</v>
      </c>
      <c r="N143" s="119" t="str">
        <f>CONCATENATE(T_SDLog[[#This Row],[PROJECT_NO]],"-",T_SDLog[[#This Row],[Sub Con]],"-",T_SDLog[[#This Row],[BUILDING_NO]],"-",T_SDLog[[#This Row],[FLOOR_LEVEL]],"-",T_SDLog[[#This Row],[DRAWING_PARTS]],"-",T_SDLog[[#This Row],[DISIPLINE]],"-",T_SDLog[[#This Row],[Sub-Dec]],"-",T_SDLog[[#This Row],[DS]],"-",T_SDLog[[#This Row],[DRAWING_SEQ]])</f>
        <v>1300403-ATS-B01-MZ-06-ICT-MCK-SD-00</v>
      </c>
      <c r="O143" s="120" t="s">
        <v>801</v>
      </c>
      <c r="P143" s="245">
        <v>45810</v>
      </c>
      <c r="Q14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3" s="156" t="str">
        <f>IF(T_SDLog[[#This Row],[AREF_7]]&lt;&gt;"","07",IF(T_SDLog[[#This Row],[AREF_6]]&lt;&gt;"","06",IF(T_SDLog[[#This Row],[AREF_5]]&lt;&gt;"","05",IF(T_SDLog[[#This Row],[AREF_4]]&lt;&gt;"","04",IF(T_SDLog[[#This Row],[AREF_3]]&lt;&gt;"","03",IF(T_SDLog[[#This Row],[AREF_2]]&lt;&gt;"","02",IF(T_SDLog[[#This Row],[AREF_1]]&lt;&gt;"","01",IF(T_SDLog[[#This Row],[AREF_0]]&lt;&gt;"","00",""))))))))</f>
        <v>00</v>
      </c>
      <c r="T14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3" s="22" t="s">
        <v>794</v>
      </c>
      <c r="AB143" s="74">
        <v>45806</v>
      </c>
      <c r="AC143" s="74" t="s">
        <v>795</v>
      </c>
      <c r="AD143" s="74">
        <v>45808</v>
      </c>
      <c r="AE143" s="74" t="s">
        <v>795</v>
      </c>
      <c r="AF143" s="190" t="s">
        <v>134</v>
      </c>
      <c r="AG143" s="191" t="s">
        <v>1450</v>
      </c>
      <c r="AH143" s="191" t="s">
        <v>134</v>
      </c>
      <c r="AI143" s="22"/>
      <c r="AJ143" s="74"/>
      <c r="AK143" s="22"/>
      <c r="AL143" s="22"/>
      <c r="AM143" s="22"/>
      <c r="AN143" s="190" t="s">
        <v>123</v>
      </c>
      <c r="AO143" s="74"/>
      <c r="AP143" s="22" t="s">
        <v>123</v>
      </c>
      <c r="AQ143" s="22"/>
      <c r="AR143" s="74"/>
      <c r="AS143" s="22"/>
      <c r="AT143" s="190" t="s">
        <v>123</v>
      </c>
      <c r="AU143" s="74"/>
      <c r="AV143" s="22" t="s">
        <v>123</v>
      </c>
      <c r="AW143" s="76"/>
      <c r="AX143" s="74"/>
      <c r="AY143" s="22"/>
      <c r="AZ143" s="190" t="s">
        <v>123</v>
      </c>
      <c r="BA143" s="74"/>
      <c r="BB143" s="22" t="s">
        <v>123</v>
      </c>
      <c r="BC143" s="76"/>
      <c r="BD143" s="74"/>
      <c r="BE143" s="22"/>
      <c r="BF143" s="190" t="s">
        <v>123</v>
      </c>
      <c r="BG143" s="74"/>
      <c r="BH143" s="22" t="s">
        <v>123</v>
      </c>
      <c r="BI143" s="76"/>
      <c r="BJ143" s="74"/>
      <c r="BK143" s="22"/>
      <c r="BL143" s="190" t="s">
        <v>123</v>
      </c>
      <c r="BM143" s="74"/>
      <c r="BN143" s="22" t="s">
        <v>123</v>
      </c>
      <c r="BO143" s="22"/>
      <c r="BP143" s="74"/>
      <c r="BQ143" s="22"/>
      <c r="BR143" s="190" t="s">
        <v>123</v>
      </c>
      <c r="BS143" s="22"/>
      <c r="BT143" s="22" t="s">
        <v>123</v>
      </c>
      <c r="BU143" s="22"/>
      <c r="BV143" s="74"/>
      <c r="BW143" s="22"/>
      <c r="BX143" s="190" t="s">
        <v>123</v>
      </c>
      <c r="BY143" s="22"/>
      <c r="BZ143" s="22" t="s">
        <v>123</v>
      </c>
      <c r="CA143" s="22"/>
      <c r="CB143" s="22"/>
    </row>
    <row r="144" spans="2:80" ht="13.8" hidden="1">
      <c r="B144" s="22">
        <f t="shared" si="2"/>
        <v>135</v>
      </c>
      <c r="C144" s="22" t="s">
        <v>112</v>
      </c>
      <c r="D144" s="73" t="s">
        <v>174</v>
      </c>
      <c r="E144" s="201">
        <v>1300403</v>
      </c>
      <c r="F144" s="22" t="s">
        <v>114</v>
      </c>
      <c r="G144" s="73" t="s">
        <v>130</v>
      </c>
      <c r="H144" s="73" t="s">
        <v>462</v>
      </c>
      <c r="I144" s="240" t="s">
        <v>349</v>
      </c>
      <c r="J144" s="79" t="s">
        <v>112</v>
      </c>
      <c r="K144" s="203" t="s">
        <v>175</v>
      </c>
      <c r="L144" s="22" t="s">
        <v>119</v>
      </c>
      <c r="M144" s="22" t="s">
        <v>117</v>
      </c>
      <c r="N144" s="119" t="str">
        <f>CONCATENATE(T_SDLog[[#This Row],[PROJECT_NO]],"-",T_SDLog[[#This Row],[Sub Con]],"-",T_SDLog[[#This Row],[BUILDING_NO]],"-",T_SDLog[[#This Row],[FLOOR_LEVEL]],"-",T_SDLog[[#This Row],[DRAWING_PARTS]],"-",T_SDLog[[#This Row],[DISIPLINE]],"-",T_SDLog[[#This Row],[Sub-Dec]],"-",T_SDLog[[#This Row],[DS]],"-",T_SDLog[[#This Row],[DRAWING_SEQ]])</f>
        <v>1300403-ATS-B01-MZ-07-ICT-MCK-SD-00</v>
      </c>
      <c r="O144" s="120" t="s">
        <v>802</v>
      </c>
      <c r="P144" s="245">
        <v>45810</v>
      </c>
      <c r="Q14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4" s="156" t="str">
        <f>IF(T_SDLog[[#This Row],[AREF_7]]&lt;&gt;"","07",IF(T_SDLog[[#This Row],[AREF_6]]&lt;&gt;"","06",IF(T_SDLog[[#This Row],[AREF_5]]&lt;&gt;"","05",IF(T_SDLog[[#This Row],[AREF_4]]&lt;&gt;"","04",IF(T_SDLog[[#This Row],[AREF_3]]&lt;&gt;"","03",IF(T_SDLog[[#This Row],[AREF_2]]&lt;&gt;"","02",IF(T_SDLog[[#This Row],[AREF_1]]&lt;&gt;"","01",IF(T_SDLog[[#This Row],[AREF_0]]&lt;&gt;"","00",""))))))))</f>
        <v>00</v>
      </c>
      <c r="T14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4" s="22" t="s">
        <v>794</v>
      </c>
      <c r="AB144" s="74">
        <v>45806</v>
      </c>
      <c r="AC144" s="74" t="s">
        <v>795</v>
      </c>
      <c r="AD144" s="74">
        <v>45808</v>
      </c>
      <c r="AE144" s="74" t="s">
        <v>795</v>
      </c>
      <c r="AF144" s="190" t="s">
        <v>134</v>
      </c>
      <c r="AG144" s="191" t="s">
        <v>1450</v>
      </c>
      <c r="AH144" s="191" t="s">
        <v>134</v>
      </c>
      <c r="AI144" s="22"/>
      <c r="AJ144" s="74"/>
      <c r="AK144" s="22"/>
      <c r="AL144" s="22"/>
      <c r="AM144" s="22"/>
      <c r="AN144" s="190" t="s">
        <v>123</v>
      </c>
      <c r="AO144" s="74"/>
      <c r="AP144" s="22" t="s">
        <v>123</v>
      </c>
      <c r="AQ144" s="22"/>
      <c r="AR144" s="74"/>
      <c r="AS144" s="22"/>
      <c r="AT144" s="190" t="s">
        <v>123</v>
      </c>
      <c r="AU144" s="74"/>
      <c r="AV144" s="22" t="s">
        <v>123</v>
      </c>
      <c r="AW144" s="76"/>
      <c r="AX144" s="74"/>
      <c r="AY144" s="22"/>
      <c r="AZ144" s="190" t="s">
        <v>123</v>
      </c>
      <c r="BA144" s="74"/>
      <c r="BB144" s="22" t="s">
        <v>123</v>
      </c>
      <c r="BC144" s="76"/>
      <c r="BD144" s="74"/>
      <c r="BE144" s="22"/>
      <c r="BF144" s="190" t="s">
        <v>123</v>
      </c>
      <c r="BG144" s="74"/>
      <c r="BH144" s="22" t="s">
        <v>123</v>
      </c>
      <c r="BI144" s="76"/>
      <c r="BJ144" s="74"/>
      <c r="BK144" s="22"/>
      <c r="BL144" s="190" t="s">
        <v>123</v>
      </c>
      <c r="BM144" s="74"/>
      <c r="BN144" s="22" t="s">
        <v>123</v>
      </c>
      <c r="BO144" s="22"/>
      <c r="BP144" s="74"/>
      <c r="BQ144" s="22"/>
      <c r="BR144" s="190" t="s">
        <v>123</v>
      </c>
      <c r="BS144" s="22"/>
      <c r="BT144" s="22" t="s">
        <v>123</v>
      </c>
      <c r="BU144" s="22"/>
      <c r="BV144" s="74"/>
      <c r="BW144" s="22"/>
      <c r="BX144" s="190" t="s">
        <v>123</v>
      </c>
      <c r="BY144" s="22"/>
      <c r="BZ144" s="22" t="s">
        <v>123</v>
      </c>
      <c r="CA144" s="22"/>
      <c r="CB144" s="22"/>
    </row>
    <row r="145" spans="2:80" ht="13.8" hidden="1">
      <c r="B145" s="22">
        <f t="shared" si="2"/>
        <v>136</v>
      </c>
      <c r="C145" s="22" t="s">
        <v>112</v>
      </c>
      <c r="D145" s="73" t="s">
        <v>174</v>
      </c>
      <c r="E145" s="201">
        <v>1300403</v>
      </c>
      <c r="F145" s="22" t="s">
        <v>114</v>
      </c>
      <c r="G145" s="73" t="s">
        <v>130</v>
      </c>
      <c r="H145" s="73" t="s">
        <v>462</v>
      </c>
      <c r="I145" s="241" t="s">
        <v>140</v>
      </c>
      <c r="J145" s="79" t="s">
        <v>112</v>
      </c>
      <c r="K145" s="203" t="s">
        <v>175</v>
      </c>
      <c r="L145" s="22" t="s">
        <v>119</v>
      </c>
      <c r="M145" s="22" t="s">
        <v>117</v>
      </c>
      <c r="N145" s="119" t="str">
        <f>CONCATENATE(T_SDLog[[#This Row],[PROJECT_NO]],"-",T_SDLog[[#This Row],[Sub Con]],"-",T_SDLog[[#This Row],[BUILDING_NO]],"-",T_SDLog[[#This Row],[FLOOR_LEVEL]],"-",T_SDLog[[#This Row],[DRAWING_PARTS]],"-",T_SDLog[[#This Row],[DISIPLINE]],"-",T_SDLog[[#This Row],[Sub-Dec]],"-",T_SDLog[[#This Row],[DS]],"-",T_SDLog[[#This Row],[DRAWING_SEQ]])</f>
        <v>1300403-ATS-B01-MZ-08-ICT-MCK-SD-00</v>
      </c>
      <c r="O145" s="120" t="s">
        <v>803</v>
      </c>
      <c r="P145" s="245"/>
      <c r="Q14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5" s="156" t="str">
        <f>IF(T_SDLog[[#This Row],[AREF_7]]&lt;&gt;"","07",IF(T_SDLog[[#This Row],[AREF_6]]&lt;&gt;"","06",IF(T_SDLog[[#This Row],[AREF_5]]&lt;&gt;"","05",IF(T_SDLog[[#This Row],[AREF_4]]&lt;&gt;"","04",IF(T_SDLog[[#This Row],[AREF_3]]&lt;&gt;"","03",IF(T_SDLog[[#This Row],[AREF_2]]&lt;&gt;"","02",IF(T_SDLog[[#This Row],[AREF_1]]&lt;&gt;"","01",IF(T_SDLog[[#This Row],[AREF_0]]&lt;&gt;"","00",""))))))))</f>
        <v>00</v>
      </c>
      <c r="T14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5" s="22" t="s">
        <v>794</v>
      </c>
      <c r="AB145" s="74">
        <v>45806</v>
      </c>
      <c r="AC145" s="74" t="s">
        <v>795</v>
      </c>
      <c r="AD145" s="74">
        <v>45808</v>
      </c>
      <c r="AE145" s="74" t="s">
        <v>795</v>
      </c>
      <c r="AF145" s="190" t="s">
        <v>134</v>
      </c>
      <c r="AG145" s="191" t="s">
        <v>1450</v>
      </c>
      <c r="AH145" s="191" t="s">
        <v>134</v>
      </c>
      <c r="AI145" s="22"/>
      <c r="AJ145" s="74"/>
      <c r="AK145" s="22"/>
      <c r="AL145" s="22"/>
      <c r="AM145" s="22"/>
      <c r="AN145" s="190" t="s">
        <v>123</v>
      </c>
      <c r="AO145" s="74"/>
      <c r="AP145" s="207" t="s">
        <v>123</v>
      </c>
      <c r="AQ145" s="22"/>
      <c r="AR145" s="74"/>
      <c r="AS145" s="22"/>
      <c r="AT145" s="190" t="s">
        <v>123</v>
      </c>
      <c r="AU145" s="74"/>
      <c r="AV145" s="207" t="s">
        <v>123</v>
      </c>
      <c r="AW145" s="76"/>
      <c r="AX145" s="74"/>
      <c r="AY145" s="22"/>
      <c r="AZ145" s="190" t="s">
        <v>123</v>
      </c>
      <c r="BA145" s="74"/>
      <c r="BB145" s="207" t="s">
        <v>123</v>
      </c>
      <c r="BC145" s="76"/>
      <c r="BD145" s="74"/>
      <c r="BE145" s="22"/>
      <c r="BF145" s="190" t="s">
        <v>123</v>
      </c>
      <c r="BG145" s="74"/>
      <c r="BH145" s="207" t="s">
        <v>123</v>
      </c>
      <c r="BI145" s="76"/>
      <c r="BJ145" s="74"/>
      <c r="BK145" s="22"/>
      <c r="BL145" s="190" t="s">
        <v>123</v>
      </c>
      <c r="BM145" s="74"/>
      <c r="BN145" s="207" t="s">
        <v>123</v>
      </c>
      <c r="BO145" s="22"/>
      <c r="BP145" s="74"/>
      <c r="BQ145" s="22"/>
      <c r="BR145" s="190" t="s">
        <v>123</v>
      </c>
      <c r="BS145" s="22"/>
      <c r="BT145" s="185" t="s">
        <v>123</v>
      </c>
      <c r="BU145" s="22"/>
      <c r="BV145" s="74"/>
      <c r="BW145" s="22"/>
      <c r="BX145" s="190" t="s">
        <v>123</v>
      </c>
      <c r="BY145" s="22"/>
      <c r="BZ145" s="185" t="s">
        <v>123</v>
      </c>
      <c r="CA145" s="185"/>
      <c r="CB145" s="22"/>
    </row>
    <row r="146" spans="2:80" ht="13.8" hidden="1">
      <c r="B146" s="22">
        <f t="shared" si="2"/>
        <v>137</v>
      </c>
      <c r="C146" s="22" t="s">
        <v>112</v>
      </c>
      <c r="D146" s="73" t="s">
        <v>174</v>
      </c>
      <c r="E146" s="201">
        <v>1300403</v>
      </c>
      <c r="F146" s="22" t="s">
        <v>114</v>
      </c>
      <c r="G146" s="73" t="s">
        <v>130</v>
      </c>
      <c r="H146" s="73" t="s">
        <v>462</v>
      </c>
      <c r="I146" s="241" t="s">
        <v>351</v>
      </c>
      <c r="J146" s="79" t="s">
        <v>112</v>
      </c>
      <c r="K146" s="203" t="s">
        <v>175</v>
      </c>
      <c r="L146" s="22" t="s">
        <v>119</v>
      </c>
      <c r="M146" s="22" t="s">
        <v>117</v>
      </c>
      <c r="N146" s="119" t="str">
        <f>CONCATENATE(T_SDLog[[#This Row],[PROJECT_NO]],"-",T_SDLog[[#This Row],[Sub Con]],"-",T_SDLog[[#This Row],[BUILDING_NO]],"-",T_SDLog[[#This Row],[FLOOR_LEVEL]],"-",T_SDLog[[#This Row],[DRAWING_PARTS]],"-",T_SDLog[[#This Row],[DISIPLINE]],"-",T_SDLog[[#This Row],[Sub-Dec]],"-",T_SDLog[[#This Row],[DS]],"-",T_SDLog[[#This Row],[DRAWING_SEQ]])</f>
        <v>1300403-ATS-B01-MZ-09-ICT-MCK-SD-00</v>
      </c>
      <c r="O146" s="120" t="s">
        <v>804</v>
      </c>
      <c r="P146" s="245"/>
      <c r="Q14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6" s="156" t="str">
        <f>IF(T_SDLog[[#This Row],[AREF_7]]&lt;&gt;"","07",IF(T_SDLog[[#This Row],[AREF_6]]&lt;&gt;"","06",IF(T_SDLog[[#This Row],[AREF_5]]&lt;&gt;"","05",IF(T_SDLog[[#This Row],[AREF_4]]&lt;&gt;"","04",IF(T_SDLog[[#This Row],[AREF_3]]&lt;&gt;"","03",IF(T_SDLog[[#This Row],[AREF_2]]&lt;&gt;"","02",IF(T_SDLog[[#This Row],[AREF_1]]&lt;&gt;"","01",IF(T_SDLog[[#This Row],[AREF_0]]&lt;&gt;"","00",""))))))))</f>
        <v>00</v>
      </c>
      <c r="T14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6" s="22" t="s">
        <v>794</v>
      </c>
      <c r="AB146" s="74">
        <v>45806</v>
      </c>
      <c r="AC146" s="74" t="s">
        <v>795</v>
      </c>
      <c r="AD146" s="74">
        <v>45808</v>
      </c>
      <c r="AE146" s="74" t="s">
        <v>795</v>
      </c>
      <c r="AF146" s="190" t="s">
        <v>134</v>
      </c>
      <c r="AG146" s="191" t="s">
        <v>1450</v>
      </c>
      <c r="AH146" s="191" t="s">
        <v>134</v>
      </c>
      <c r="AI146" s="22"/>
      <c r="AJ146" s="74"/>
      <c r="AK146" s="22"/>
      <c r="AL146" s="22"/>
      <c r="AM146" s="22"/>
      <c r="AN146" s="190" t="s">
        <v>123</v>
      </c>
      <c r="AO146" s="74"/>
      <c r="AP146" s="207" t="s">
        <v>123</v>
      </c>
      <c r="AQ146" s="22"/>
      <c r="AR146" s="74"/>
      <c r="AS146" s="22"/>
      <c r="AT146" s="190" t="s">
        <v>123</v>
      </c>
      <c r="AU146" s="74"/>
      <c r="AV146" s="207" t="s">
        <v>123</v>
      </c>
      <c r="AW146" s="76"/>
      <c r="AX146" s="74"/>
      <c r="AY146" s="22"/>
      <c r="AZ146" s="190" t="s">
        <v>123</v>
      </c>
      <c r="BA146" s="74"/>
      <c r="BB146" s="207" t="s">
        <v>123</v>
      </c>
      <c r="BC146" s="76"/>
      <c r="BD146" s="74"/>
      <c r="BE146" s="22"/>
      <c r="BF146" s="190" t="s">
        <v>123</v>
      </c>
      <c r="BG146" s="74"/>
      <c r="BH146" s="207" t="s">
        <v>123</v>
      </c>
      <c r="BI146" s="76"/>
      <c r="BJ146" s="74"/>
      <c r="BK146" s="22"/>
      <c r="BL146" s="190" t="s">
        <v>123</v>
      </c>
      <c r="BM146" s="74"/>
      <c r="BN146" s="207" t="s">
        <v>123</v>
      </c>
      <c r="BO146" s="22"/>
      <c r="BP146" s="74"/>
      <c r="BQ146" s="22"/>
      <c r="BR146" s="190" t="s">
        <v>123</v>
      </c>
      <c r="BS146" s="22"/>
      <c r="BT146" s="185" t="s">
        <v>123</v>
      </c>
      <c r="BU146" s="22"/>
      <c r="BV146" s="74"/>
      <c r="BW146" s="22"/>
      <c r="BX146" s="190" t="s">
        <v>123</v>
      </c>
      <c r="BY146" s="22"/>
      <c r="BZ146" s="185" t="s">
        <v>123</v>
      </c>
      <c r="CA146" s="185"/>
      <c r="CB146" s="22"/>
    </row>
    <row r="147" spans="2:80" ht="13.8" hidden="1">
      <c r="B147" s="22">
        <f t="shared" si="2"/>
        <v>138</v>
      </c>
      <c r="C147" s="22" t="s">
        <v>112</v>
      </c>
      <c r="D147" s="73" t="s">
        <v>174</v>
      </c>
      <c r="E147" s="201">
        <v>1300403</v>
      </c>
      <c r="F147" s="22" t="s">
        <v>114</v>
      </c>
      <c r="G147" s="73" t="s">
        <v>130</v>
      </c>
      <c r="H147" s="73" t="s">
        <v>462</v>
      </c>
      <c r="I147" s="240">
        <v>10</v>
      </c>
      <c r="J147" s="79" t="s">
        <v>112</v>
      </c>
      <c r="K147" s="203" t="s">
        <v>175</v>
      </c>
      <c r="L147" s="22" t="s">
        <v>119</v>
      </c>
      <c r="M147" s="22" t="s">
        <v>117</v>
      </c>
      <c r="N147" s="119" t="str">
        <f>CONCATENATE(T_SDLog[[#This Row],[PROJECT_NO]],"-",T_SDLog[[#This Row],[Sub Con]],"-",T_SDLog[[#This Row],[BUILDING_NO]],"-",T_SDLog[[#This Row],[FLOOR_LEVEL]],"-",T_SDLog[[#This Row],[DRAWING_PARTS]],"-",T_SDLog[[#This Row],[DISIPLINE]],"-",T_SDLog[[#This Row],[Sub-Dec]],"-",T_SDLog[[#This Row],[DS]],"-",T_SDLog[[#This Row],[DRAWING_SEQ]])</f>
        <v>1300403-ATS-B01-MZ-10-ICT-MCK-SD-00</v>
      </c>
      <c r="O147" s="120" t="s">
        <v>805</v>
      </c>
      <c r="P147" s="245">
        <v>45810</v>
      </c>
      <c r="Q14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7" s="156" t="str">
        <f>IF(T_SDLog[[#This Row],[AREF_7]]&lt;&gt;"","07",IF(T_SDLog[[#This Row],[AREF_6]]&lt;&gt;"","06",IF(T_SDLog[[#This Row],[AREF_5]]&lt;&gt;"","05",IF(T_SDLog[[#This Row],[AREF_4]]&lt;&gt;"","04",IF(T_SDLog[[#This Row],[AREF_3]]&lt;&gt;"","03",IF(T_SDLog[[#This Row],[AREF_2]]&lt;&gt;"","02",IF(T_SDLog[[#This Row],[AREF_1]]&lt;&gt;"","01",IF(T_SDLog[[#This Row],[AREF_0]]&lt;&gt;"","00",""))))))))</f>
        <v>00</v>
      </c>
      <c r="T14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7" s="22" t="s">
        <v>794</v>
      </c>
      <c r="AB147" s="74">
        <v>45806</v>
      </c>
      <c r="AC147" s="74" t="s">
        <v>795</v>
      </c>
      <c r="AD147" s="74">
        <v>45808</v>
      </c>
      <c r="AE147" s="74" t="s">
        <v>795</v>
      </c>
      <c r="AF147" s="190" t="s">
        <v>134</v>
      </c>
      <c r="AG147" s="191" t="s">
        <v>1450</v>
      </c>
      <c r="AH147" s="191" t="s">
        <v>134</v>
      </c>
      <c r="AI147" s="22"/>
      <c r="AJ147" s="74"/>
      <c r="AK147" s="22"/>
      <c r="AL147" s="22"/>
      <c r="AM147" s="22"/>
      <c r="AN147" s="190" t="s">
        <v>123</v>
      </c>
      <c r="AO147" s="74"/>
      <c r="AP147" s="22" t="s">
        <v>123</v>
      </c>
      <c r="AQ147" s="22"/>
      <c r="AR147" s="74"/>
      <c r="AS147" s="22"/>
      <c r="AT147" s="190" t="s">
        <v>123</v>
      </c>
      <c r="AU147" s="74"/>
      <c r="AV147" s="22" t="s">
        <v>123</v>
      </c>
      <c r="AW147" s="76"/>
      <c r="AX147" s="74"/>
      <c r="AY147" s="22"/>
      <c r="AZ147" s="190" t="s">
        <v>123</v>
      </c>
      <c r="BA147" s="74"/>
      <c r="BB147" s="22" t="s">
        <v>123</v>
      </c>
      <c r="BC147" s="76"/>
      <c r="BD147" s="74"/>
      <c r="BE147" s="22"/>
      <c r="BF147" s="190" t="s">
        <v>123</v>
      </c>
      <c r="BG147" s="74"/>
      <c r="BH147" s="22" t="s">
        <v>123</v>
      </c>
      <c r="BI147" s="76"/>
      <c r="BJ147" s="74"/>
      <c r="BK147" s="22"/>
      <c r="BL147" s="190" t="s">
        <v>123</v>
      </c>
      <c r="BM147" s="74"/>
      <c r="BN147" s="22" t="s">
        <v>123</v>
      </c>
      <c r="BO147" s="22"/>
      <c r="BP147" s="74"/>
      <c r="BQ147" s="22"/>
      <c r="BR147" s="190" t="s">
        <v>123</v>
      </c>
      <c r="BS147" s="22"/>
      <c r="BT147" s="22" t="s">
        <v>123</v>
      </c>
      <c r="BU147" s="22"/>
      <c r="BV147" s="74"/>
      <c r="BW147" s="22"/>
      <c r="BX147" s="190" t="s">
        <v>123</v>
      </c>
      <c r="BY147" s="22"/>
      <c r="BZ147" s="22" t="s">
        <v>123</v>
      </c>
      <c r="CA147" s="22"/>
      <c r="CB147" s="22"/>
    </row>
    <row r="148" spans="2:80" ht="13.8" hidden="1">
      <c r="B148" s="22">
        <f t="shared" si="2"/>
        <v>139</v>
      </c>
      <c r="C148" s="22" t="s">
        <v>112</v>
      </c>
      <c r="D148" s="73" t="s">
        <v>174</v>
      </c>
      <c r="E148" s="201">
        <v>1300403</v>
      </c>
      <c r="F148" s="22" t="s">
        <v>114</v>
      </c>
      <c r="G148" s="73" t="s">
        <v>130</v>
      </c>
      <c r="H148" s="73" t="s">
        <v>462</v>
      </c>
      <c r="I148" s="240">
        <v>11</v>
      </c>
      <c r="J148" s="79" t="s">
        <v>112</v>
      </c>
      <c r="K148" s="203" t="s">
        <v>175</v>
      </c>
      <c r="L148" s="22" t="s">
        <v>119</v>
      </c>
      <c r="M148" s="22" t="s">
        <v>117</v>
      </c>
      <c r="N148" s="119" t="str">
        <f>CONCATENATE(T_SDLog[[#This Row],[PROJECT_NO]],"-",T_SDLog[[#This Row],[Sub Con]],"-",T_SDLog[[#This Row],[BUILDING_NO]],"-",T_SDLog[[#This Row],[FLOOR_LEVEL]],"-",T_SDLog[[#This Row],[DRAWING_PARTS]],"-",T_SDLog[[#This Row],[DISIPLINE]],"-",T_SDLog[[#This Row],[Sub-Dec]],"-",T_SDLog[[#This Row],[DS]],"-",T_SDLog[[#This Row],[DRAWING_SEQ]])</f>
        <v>1300403-ATS-B01-MZ-11-ICT-MCK-SD-00</v>
      </c>
      <c r="O148" s="120" t="s">
        <v>806</v>
      </c>
      <c r="P148" s="245">
        <v>45810</v>
      </c>
      <c r="Q14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8" s="156" t="str">
        <f>IF(T_SDLog[[#This Row],[AREF_7]]&lt;&gt;"","07",IF(T_SDLog[[#This Row],[AREF_6]]&lt;&gt;"","06",IF(T_SDLog[[#This Row],[AREF_5]]&lt;&gt;"","05",IF(T_SDLog[[#This Row],[AREF_4]]&lt;&gt;"","04",IF(T_SDLog[[#This Row],[AREF_3]]&lt;&gt;"","03",IF(T_SDLog[[#This Row],[AREF_2]]&lt;&gt;"","02",IF(T_SDLog[[#This Row],[AREF_1]]&lt;&gt;"","01",IF(T_SDLog[[#This Row],[AREF_0]]&lt;&gt;"","00",""))))))))</f>
        <v>00</v>
      </c>
      <c r="T14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8" s="22" t="s">
        <v>794</v>
      </c>
      <c r="AB148" s="74">
        <v>45806</v>
      </c>
      <c r="AC148" s="74" t="s">
        <v>795</v>
      </c>
      <c r="AD148" s="74">
        <v>45808</v>
      </c>
      <c r="AE148" s="74" t="s">
        <v>795</v>
      </c>
      <c r="AF148" s="190" t="s">
        <v>134</v>
      </c>
      <c r="AG148" s="191" t="s">
        <v>1450</v>
      </c>
      <c r="AH148" s="191" t="s">
        <v>134</v>
      </c>
      <c r="AI148" s="22"/>
      <c r="AJ148" s="74"/>
      <c r="AK148" s="22"/>
      <c r="AL148" s="22"/>
      <c r="AM148" s="22"/>
      <c r="AN148" s="190" t="s">
        <v>123</v>
      </c>
      <c r="AO148" s="74"/>
      <c r="AP148" s="22" t="s">
        <v>123</v>
      </c>
      <c r="AQ148" s="22"/>
      <c r="AR148" s="74"/>
      <c r="AS148" s="22"/>
      <c r="AT148" s="190" t="s">
        <v>123</v>
      </c>
      <c r="AU148" s="74"/>
      <c r="AV148" s="22" t="s">
        <v>123</v>
      </c>
      <c r="AW148" s="76"/>
      <c r="AX148" s="74"/>
      <c r="AY148" s="22"/>
      <c r="AZ148" s="190" t="s">
        <v>123</v>
      </c>
      <c r="BA148" s="74"/>
      <c r="BB148" s="22" t="s">
        <v>123</v>
      </c>
      <c r="BC148" s="76"/>
      <c r="BD148" s="74"/>
      <c r="BE148" s="22"/>
      <c r="BF148" s="190" t="s">
        <v>123</v>
      </c>
      <c r="BG148" s="74"/>
      <c r="BH148" s="22" t="s">
        <v>123</v>
      </c>
      <c r="BI148" s="76"/>
      <c r="BJ148" s="74"/>
      <c r="BK148" s="22"/>
      <c r="BL148" s="190" t="s">
        <v>123</v>
      </c>
      <c r="BM148" s="74"/>
      <c r="BN148" s="22" t="s">
        <v>123</v>
      </c>
      <c r="BO148" s="22"/>
      <c r="BP148" s="74"/>
      <c r="BQ148" s="22"/>
      <c r="BR148" s="190" t="s">
        <v>123</v>
      </c>
      <c r="BS148" s="22"/>
      <c r="BT148" s="22" t="s">
        <v>123</v>
      </c>
      <c r="BU148" s="22"/>
      <c r="BV148" s="74"/>
      <c r="BW148" s="22"/>
      <c r="BX148" s="190" t="s">
        <v>123</v>
      </c>
      <c r="BY148" s="22"/>
      <c r="BZ148" s="22" t="s">
        <v>123</v>
      </c>
      <c r="CA148" s="22"/>
      <c r="CB148" s="22"/>
    </row>
    <row r="149" spans="2:80" ht="13.8" hidden="1">
      <c r="B149" s="22">
        <f t="shared" si="2"/>
        <v>140</v>
      </c>
      <c r="C149" s="22" t="s">
        <v>112</v>
      </c>
      <c r="D149" s="73" t="s">
        <v>174</v>
      </c>
      <c r="E149" s="201">
        <v>1300403</v>
      </c>
      <c r="F149" s="22" t="s">
        <v>114</v>
      </c>
      <c r="G149" s="73" t="s">
        <v>130</v>
      </c>
      <c r="H149" s="73" t="s">
        <v>462</v>
      </c>
      <c r="I149" s="240">
        <v>12</v>
      </c>
      <c r="J149" s="79" t="s">
        <v>112</v>
      </c>
      <c r="K149" s="203" t="s">
        <v>175</v>
      </c>
      <c r="L149" s="22" t="s">
        <v>119</v>
      </c>
      <c r="M149" s="22" t="s">
        <v>117</v>
      </c>
      <c r="N149" s="119" t="str">
        <f>CONCATENATE(T_SDLog[[#This Row],[PROJECT_NO]],"-",T_SDLog[[#This Row],[Sub Con]],"-",T_SDLog[[#This Row],[BUILDING_NO]],"-",T_SDLog[[#This Row],[FLOOR_LEVEL]],"-",T_SDLog[[#This Row],[DRAWING_PARTS]],"-",T_SDLog[[#This Row],[DISIPLINE]],"-",T_SDLog[[#This Row],[Sub-Dec]],"-",T_SDLog[[#This Row],[DS]],"-",T_SDLog[[#This Row],[DRAWING_SEQ]])</f>
        <v>1300403-ATS-B01-MZ-12-ICT-MCK-SD-00</v>
      </c>
      <c r="O149" s="120" t="s">
        <v>807</v>
      </c>
      <c r="P149" s="245">
        <v>45810</v>
      </c>
      <c r="Q14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4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49" s="156" t="str">
        <f>IF(T_SDLog[[#This Row],[AREF_7]]&lt;&gt;"","07",IF(T_SDLog[[#This Row],[AREF_6]]&lt;&gt;"","06",IF(T_SDLog[[#This Row],[AREF_5]]&lt;&gt;"","05",IF(T_SDLog[[#This Row],[AREF_4]]&lt;&gt;"","04",IF(T_SDLog[[#This Row],[AREF_3]]&lt;&gt;"","03",IF(T_SDLog[[#This Row],[AREF_2]]&lt;&gt;"","02",IF(T_SDLog[[#This Row],[AREF_1]]&lt;&gt;"","01",IF(T_SDLog[[#This Row],[AREF_0]]&lt;&gt;"","00",""))))))))</f>
        <v>00</v>
      </c>
      <c r="T14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49" s="22" t="s">
        <v>794</v>
      </c>
      <c r="AB149" s="74">
        <v>45806</v>
      </c>
      <c r="AC149" s="74" t="s">
        <v>795</v>
      </c>
      <c r="AD149" s="74">
        <v>45808</v>
      </c>
      <c r="AE149" s="74" t="s">
        <v>795</v>
      </c>
      <c r="AF149" s="190" t="s">
        <v>134</v>
      </c>
      <c r="AG149" s="191" t="s">
        <v>1450</v>
      </c>
      <c r="AH149" s="191" t="s">
        <v>134</v>
      </c>
      <c r="AI149" s="22"/>
      <c r="AJ149" s="74"/>
      <c r="AK149" s="22"/>
      <c r="AL149" s="22"/>
      <c r="AM149" s="22"/>
      <c r="AN149" s="190" t="s">
        <v>123</v>
      </c>
      <c r="AO149" s="74"/>
      <c r="AP149" s="22" t="s">
        <v>123</v>
      </c>
      <c r="AQ149" s="22"/>
      <c r="AR149" s="74"/>
      <c r="AS149" s="22"/>
      <c r="AT149" s="190" t="s">
        <v>123</v>
      </c>
      <c r="AU149" s="74"/>
      <c r="AV149" s="22" t="s">
        <v>123</v>
      </c>
      <c r="AW149" s="76"/>
      <c r="AX149" s="74"/>
      <c r="AY149" s="22"/>
      <c r="AZ149" s="190" t="s">
        <v>123</v>
      </c>
      <c r="BA149" s="74"/>
      <c r="BB149" s="22" t="s">
        <v>123</v>
      </c>
      <c r="BC149" s="76"/>
      <c r="BD149" s="74"/>
      <c r="BE149" s="22"/>
      <c r="BF149" s="190" t="s">
        <v>123</v>
      </c>
      <c r="BG149" s="74"/>
      <c r="BH149" s="22" t="s">
        <v>123</v>
      </c>
      <c r="BI149" s="76"/>
      <c r="BJ149" s="74"/>
      <c r="BK149" s="22"/>
      <c r="BL149" s="190" t="s">
        <v>123</v>
      </c>
      <c r="BM149" s="74"/>
      <c r="BN149" s="22" t="s">
        <v>123</v>
      </c>
      <c r="BO149" s="22"/>
      <c r="BP149" s="74"/>
      <c r="BQ149" s="22"/>
      <c r="BR149" s="190" t="s">
        <v>123</v>
      </c>
      <c r="BS149" s="22"/>
      <c r="BT149" s="22" t="s">
        <v>123</v>
      </c>
      <c r="BU149" s="22"/>
      <c r="BV149" s="74"/>
      <c r="BW149" s="22"/>
      <c r="BX149" s="190" t="s">
        <v>123</v>
      </c>
      <c r="BY149" s="22"/>
      <c r="BZ149" s="22" t="s">
        <v>123</v>
      </c>
      <c r="CA149" s="22"/>
      <c r="CB149" s="22"/>
    </row>
    <row r="150" spans="2:80" ht="13.8" hidden="1">
      <c r="B150" s="22">
        <f t="shared" si="2"/>
        <v>141</v>
      </c>
      <c r="C150" s="22" t="s">
        <v>112</v>
      </c>
      <c r="D150" s="73" t="s">
        <v>174</v>
      </c>
      <c r="E150" s="201">
        <v>1300403</v>
      </c>
      <c r="F150" s="22" t="s">
        <v>114</v>
      </c>
      <c r="G150" s="73" t="s">
        <v>130</v>
      </c>
      <c r="H150" s="73" t="s">
        <v>462</v>
      </c>
      <c r="I150" s="240">
        <v>13</v>
      </c>
      <c r="J150" s="79" t="s">
        <v>112</v>
      </c>
      <c r="K150" s="203" t="s">
        <v>175</v>
      </c>
      <c r="L150" s="22" t="s">
        <v>119</v>
      </c>
      <c r="M150" s="22" t="s">
        <v>117</v>
      </c>
      <c r="N150" s="119" t="str">
        <f>CONCATENATE(T_SDLog[[#This Row],[PROJECT_NO]],"-",T_SDLog[[#This Row],[Sub Con]],"-",T_SDLog[[#This Row],[BUILDING_NO]],"-",T_SDLog[[#This Row],[FLOOR_LEVEL]],"-",T_SDLog[[#This Row],[DRAWING_PARTS]],"-",T_SDLog[[#This Row],[DISIPLINE]],"-",T_SDLog[[#This Row],[Sub-Dec]],"-",T_SDLog[[#This Row],[DS]],"-",T_SDLog[[#This Row],[DRAWING_SEQ]])</f>
        <v>1300403-ATS-B01-MZ-13-ICT-MCK-SD-00</v>
      </c>
      <c r="O150" s="120" t="s">
        <v>808</v>
      </c>
      <c r="P150" s="245"/>
      <c r="Q15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5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0" s="156" t="str">
        <f>IF(T_SDLog[[#This Row],[AREF_7]]&lt;&gt;"","07",IF(T_SDLog[[#This Row],[AREF_6]]&lt;&gt;"","06",IF(T_SDLog[[#This Row],[AREF_5]]&lt;&gt;"","05",IF(T_SDLog[[#This Row],[AREF_4]]&lt;&gt;"","04",IF(T_SDLog[[#This Row],[AREF_3]]&lt;&gt;"","03",IF(T_SDLog[[#This Row],[AREF_2]]&lt;&gt;"","02",IF(T_SDLog[[#This Row],[AREF_1]]&lt;&gt;"","01",IF(T_SDLog[[#This Row],[AREF_0]]&lt;&gt;"","00",""))))))))</f>
        <v>00</v>
      </c>
      <c r="T15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0" s="22" t="s">
        <v>794</v>
      </c>
      <c r="AB150" s="74">
        <v>45806</v>
      </c>
      <c r="AC150" s="74" t="s">
        <v>795</v>
      </c>
      <c r="AD150" s="74">
        <v>45808</v>
      </c>
      <c r="AE150" s="74" t="s">
        <v>795</v>
      </c>
      <c r="AF150" s="190" t="s">
        <v>134</v>
      </c>
      <c r="AG150" s="191" t="s">
        <v>1450</v>
      </c>
      <c r="AH150" s="191" t="s">
        <v>134</v>
      </c>
      <c r="AI150" s="22"/>
      <c r="AJ150" s="74"/>
      <c r="AK150" s="22"/>
      <c r="AL150" s="22"/>
      <c r="AM150" s="22"/>
      <c r="AN150" s="190" t="s">
        <v>123</v>
      </c>
      <c r="AO150" s="74"/>
      <c r="AP150" s="22" t="s">
        <v>123</v>
      </c>
      <c r="AQ150" s="22"/>
      <c r="AR150" s="74"/>
      <c r="AS150" s="22"/>
      <c r="AT150" s="190" t="s">
        <v>123</v>
      </c>
      <c r="AU150" s="74"/>
      <c r="AV150" s="22" t="s">
        <v>123</v>
      </c>
      <c r="AW150" s="76"/>
      <c r="AX150" s="74"/>
      <c r="AY150" s="22"/>
      <c r="AZ150" s="190" t="s">
        <v>123</v>
      </c>
      <c r="BA150" s="74"/>
      <c r="BB150" s="22" t="s">
        <v>123</v>
      </c>
      <c r="BC150" s="76"/>
      <c r="BD150" s="74"/>
      <c r="BE150" s="22"/>
      <c r="BF150" s="190" t="s">
        <v>123</v>
      </c>
      <c r="BG150" s="74"/>
      <c r="BH150" s="22" t="s">
        <v>123</v>
      </c>
      <c r="BI150" s="76"/>
      <c r="BJ150" s="74"/>
      <c r="BK150" s="22"/>
      <c r="BL150" s="190" t="s">
        <v>123</v>
      </c>
      <c r="BM150" s="74"/>
      <c r="BN150" s="22" t="s">
        <v>123</v>
      </c>
      <c r="BO150" s="22"/>
      <c r="BP150" s="74"/>
      <c r="BQ150" s="22"/>
      <c r="BR150" s="190" t="s">
        <v>123</v>
      </c>
      <c r="BS150" s="22"/>
      <c r="BT150" s="22" t="s">
        <v>123</v>
      </c>
      <c r="BU150" s="22"/>
      <c r="BV150" s="74"/>
      <c r="BW150" s="22"/>
      <c r="BX150" s="190" t="s">
        <v>123</v>
      </c>
      <c r="BY150" s="22"/>
      <c r="BZ150" s="22" t="s">
        <v>123</v>
      </c>
      <c r="CA150" s="22"/>
      <c r="CB150" s="22"/>
    </row>
    <row r="151" spans="2:80" ht="13.8" hidden="1">
      <c r="B151" s="22">
        <f t="shared" si="2"/>
        <v>142</v>
      </c>
      <c r="C151" s="22" t="s">
        <v>112</v>
      </c>
      <c r="D151" s="73" t="s">
        <v>174</v>
      </c>
      <c r="E151" s="201">
        <v>1300403</v>
      </c>
      <c r="F151" s="22" t="s">
        <v>114</v>
      </c>
      <c r="G151" s="73" t="s">
        <v>130</v>
      </c>
      <c r="H151" s="73" t="s">
        <v>462</v>
      </c>
      <c r="I151" s="240">
        <v>14</v>
      </c>
      <c r="J151" s="79" t="s">
        <v>112</v>
      </c>
      <c r="K151" s="203" t="s">
        <v>175</v>
      </c>
      <c r="L151" s="22" t="s">
        <v>119</v>
      </c>
      <c r="M151" s="22" t="s">
        <v>117</v>
      </c>
      <c r="N151" s="119" t="str">
        <f>CONCATENATE(T_SDLog[[#This Row],[PROJECT_NO]],"-",T_SDLog[[#This Row],[Sub Con]],"-",T_SDLog[[#This Row],[BUILDING_NO]],"-",T_SDLog[[#This Row],[FLOOR_LEVEL]],"-",T_SDLog[[#This Row],[DRAWING_PARTS]],"-",T_SDLog[[#This Row],[DISIPLINE]],"-",T_SDLog[[#This Row],[Sub-Dec]],"-",T_SDLog[[#This Row],[DS]],"-",T_SDLog[[#This Row],[DRAWING_SEQ]])</f>
        <v>1300403-ATS-B01-MZ-14-ICT-MCK-SD-00</v>
      </c>
      <c r="O151" s="120" t="s">
        <v>809</v>
      </c>
      <c r="P151" s="245"/>
      <c r="Q15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5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1" s="156" t="str">
        <f>IF(T_SDLog[[#This Row],[AREF_7]]&lt;&gt;"","07",IF(T_SDLog[[#This Row],[AREF_6]]&lt;&gt;"","06",IF(T_SDLog[[#This Row],[AREF_5]]&lt;&gt;"","05",IF(T_SDLog[[#This Row],[AREF_4]]&lt;&gt;"","04",IF(T_SDLog[[#This Row],[AREF_3]]&lt;&gt;"","03",IF(T_SDLog[[#This Row],[AREF_2]]&lt;&gt;"","02",IF(T_SDLog[[#This Row],[AREF_1]]&lt;&gt;"","01",IF(T_SDLog[[#This Row],[AREF_0]]&lt;&gt;"","00",""))))))))</f>
        <v>00</v>
      </c>
      <c r="T15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1" s="22" t="s">
        <v>794</v>
      </c>
      <c r="AB151" s="74">
        <v>45806</v>
      </c>
      <c r="AC151" s="74" t="s">
        <v>795</v>
      </c>
      <c r="AD151" s="74">
        <v>45808</v>
      </c>
      <c r="AE151" s="74" t="s">
        <v>795</v>
      </c>
      <c r="AF151" s="190" t="s">
        <v>134</v>
      </c>
      <c r="AG151" s="191" t="s">
        <v>1450</v>
      </c>
      <c r="AH151" s="191" t="s">
        <v>134</v>
      </c>
      <c r="AI151" s="22"/>
      <c r="AJ151" s="74"/>
      <c r="AK151" s="22"/>
      <c r="AL151" s="22"/>
      <c r="AM151" s="22"/>
      <c r="AN151" s="190" t="s">
        <v>123</v>
      </c>
      <c r="AO151" s="74"/>
      <c r="AP151" s="22" t="s">
        <v>123</v>
      </c>
      <c r="AQ151" s="22"/>
      <c r="AR151" s="74"/>
      <c r="AS151" s="22"/>
      <c r="AT151" s="190" t="s">
        <v>123</v>
      </c>
      <c r="AU151" s="74"/>
      <c r="AV151" s="22" t="s">
        <v>123</v>
      </c>
      <c r="AW151" s="76"/>
      <c r="AX151" s="74"/>
      <c r="AY151" s="22"/>
      <c r="AZ151" s="190" t="s">
        <v>123</v>
      </c>
      <c r="BA151" s="74"/>
      <c r="BB151" s="22" t="s">
        <v>123</v>
      </c>
      <c r="BC151" s="76"/>
      <c r="BD151" s="74"/>
      <c r="BE151" s="22"/>
      <c r="BF151" s="190" t="s">
        <v>123</v>
      </c>
      <c r="BG151" s="74"/>
      <c r="BH151" s="22" t="s">
        <v>123</v>
      </c>
      <c r="BI151" s="76"/>
      <c r="BJ151" s="74"/>
      <c r="BK151" s="22"/>
      <c r="BL151" s="190" t="s">
        <v>123</v>
      </c>
      <c r="BM151" s="74"/>
      <c r="BN151" s="22" t="s">
        <v>123</v>
      </c>
      <c r="BO151" s="22"/>
      <c r="BP151" s="74"/>
      <c r="BQ151" s="22"/>
      <c r="BR151" s="190" t="s">
        <v>123</v>
      </c>
      <c r="BS151" s="22"/>
      <c r="BT151" s="22" t="s">
        <v>123</v>
      </c>
      <c r="BU151" s="22"/>
      <c r="BV151" s="74"/>
      <c r="BW151" s="22"/>
      <c r="BX151" s="190" t="s">
        <v>123</v>
      </c>
      <c r="BY151" s="22"/>
      <c r="BZ151" s="22" t="s">
        <v>123</v>
      </c>
      <c r="CA151" s="22"/>
      <c r="CB151" s="22"/>
    </row>
    <row r="152" spans="2:80" ht="13.8" hidden="1">
      <c r="B152" s="22">
        <f t="shared" si="2"/>
        <v>143</v>
      </c>
      <c r="C152" s="22" t="s">
        <v>112</v>
      </c>
      <c r="D152" s="73" t="s">
        <v>174</v>
      </c>
      <c r="E152" s="201">
        <v>1300403</v>
      </c>
      <c r="F152" s="22" t="s">
        <v>114</v>
      </c>
      <c r="G152" s="73" t="s">
        <v>130</v>
      </c>
      <c r="H152" s="73" t="s">
        <v>462</v>
      </c>
      <c r="I152" s="240">
        <v>15</v>
      </c>
      <c r="J152" s="79" t="s">
        <v>112</v>
      </c>
      <c r="K152" s="203" t="s">
        <v>175</v>
      </c>
      <c r="L152" s="22" t="s">
        <v>119</v>
      </c>
      <c r="M152" s="22" t="s">
        <v>117</v>
      </c>
      <c r="N152" s="119" t="str">
        <f>CONCATENATE(T_SDLog[[#This Row],[PROJECT_NO]],"-",T_SDLog[[#This Row],[Sub Con]],"-",T_SDLog[[#This Row],[BUILDING_NO]],"-",T_SDLog[[#This Row],[FLOOR_LEVEL]],"-",T_SDLog[[#This Row],[DRAWING_PARTS]],"-",T_SDLog[[#This Row],[DISIPLINE]],"-",T_SDLog[[#This Row],[Sub-Dec]],"-",T_SDLog[[#This Row],[DS]],"-",T_SDLog[[#This Row],[DRAWING_SEQ]])</f>
        <v>1300403-ATS-B01-MZ-15-ICT-MCK-SD-00</v>
      </c>
      <c r="O152" s="120" t="s">
        <v>810</v>
      </c>
      <c r="P152" s="245"/>
      <c r="Q15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5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2" s="156" t="str">
        <f>IF(T_SDLog[[#This Row],[AREF_7]]&lt;&gt;"","07",IF(T_SDLog[[#This Row],[AREF_6]]&lt;&gt;"","06",IF(T_SDLog[[#This Row],[AREF_5]]&lt;&gt;"","05",IF(T_SDLog[[#This Row],[AREF_4]]&lt;&gt;"","04",IF(T_SDLog[[#This Row],[AREF_3]]&lt;&gt;"","03",IF(T_SDLog[[#This Row],[AREF_2]]&lt;&gt;"","02",IF(T_SDLog[[#This Row],[AREF_1]]&lt;&gt;"","01",IF(T_SDLog[[#This Row],[AREF_0]]&lt;&gt;"","00",""))))))))</f>
        <v>00</v>
      </c>
      <c r="T15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45806</v>
      </c>
      <c r="U1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ATLS-004-SD-ICT-00022-R00</v>
      </c>
      <c r="V1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 Jun 2025</v>
      </c>
      <c r="X1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ATV-1300000403-SDS-ICT-00012-R00</v>
      </c>
      <c r="Y1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2" s="22" t="s">
        <v>794</v>
      </c>
      <c r="AB152" s="74">
        <v>45806</v>
      </c>
      <c r="AC152" s="74" t="s">
        <v>795</v>
      </c>
      <c r="AD152" s="74">
        <v>45808</v>
      </c>
      <c r="AE152" s="74" t="s">
        <v>795</v>
      </c>
      <c r="AF152" s="190" t="s">
        <v>134</v>
      </c>
      <c r="AG152" s="191" t="s">
        <v>1450</v>
      </c>
      <c r="AH152" s="191" t="s">
        <v>134</v>
      </c>
      <c r="AI152" s="22"/>
      <c r="AJ152" s="74"/>
      <c r="AK152" s="22"/>
      <c r="AL152" s="22"/>
      <c r="AM152" s="22"/>
      <c r="AN152" s="190" t="s">
        <v>123</v>
      </c>
      <c r="AO152" s="74"/>
      <c r="AP152" s="22" t="s">
        <v>123</v>
      </c>
      <c r="AQ152" s="22"/>
      <c r="AR152" s="74"/>
      <c r="AS152" s="22"/>
      <c r="AT152" s="190" t="s">
        <v>123</v>
      </c>
      <c r="AU152" s="74"/>
      <c r="AV152" s="22" t="s">
        <v>123</v>
      </c>
      <c r="AW152" s="76"/>
      <c r="AX152" s="74"/>
      <c r="AY152" s="22"/>
      <c r="AZ152" s="190" t="s">
        <v>123</v>
      </c>
      <c r="BA152" s="74"/>
      <c r="BB152" s="22" t="s">
        <v>123</v>
      </c>
      <c r="BC152" s="76"/>
      <c r="BD152" s="74"/>
      <c r="BE152" s="22"/>
      <c r="BF152" s="190" t="s">
        <v>123</v>
      </c>
      <c r="BG152" s="74"/>
      <c r="BH152" s="22" t="s">
        <v>123</v>
      </c>
      <c r="BI152" s="76"/>
      <c r="BJ152" s="74"/>
      <c r="BK152" s="22"/>
      <c r="BL152" s="190" t="s">
        <v>123</v>
      </c>
      <c r="BM152" s="74"/>
      <c r="BN152" s="22" t="s">
        <v>123</v>
      </c>
      <c r="BO152" s="22"/>
      <c r="BP152" s="74"/>
      <c r="BQ152" s="22"/>
      <c r="BR152" s="190" t="s">
        <v>123</v>
      </c>
      <c r="BS152" s="22"/>
      <c r="BT152" s="22" t="s">
        <v>123</v>
      </c>
      <c r="BU152" s="22"/>
      <c r="BV152" s="74"/>
      <c r="BW152" s="22"/>
      <c r="BX152" s="190" t="s">
        <v>123</v>
      </c>
      <c r="BY152" s="22"/>
      <c r="BZ152" s="22" t="s">
        <v>123</v>
      </c>
      <c r="CA152" s="22"/>
      <c r="CB152" s="22"/>
    </row>
    <row r="153" spans="2:80" ht="13.8" hidden="1">
      <c r="B153" s="22">
        <f t="shared" si="2"/>
        <v>144</v>
      </c>
      <c r="C153" s="80" t="s">
        <v>112</v>
      </c>
      <c r="D153" s="80" t="s">
        <v>157</v>
      </c>
      <c r="E153" s="117">
        <v>1300403</v>
      </c>
      <c r="F153" s="80" t="s">
        <v>114</v>
      </c>
      <c r="G153" s="80" t="s">
        <v>178</v>
      </c>
      <c r="H153" s="80" t="s">
        <v>179</v>
      </c>
      <c r="I153" s="242" t="s">
        <v>117</v>
      </c>
      <c r="J153" s="79" t="s">
        <v>112</v>
      </c>
      <c r="K153" s="73" t="s">
        <v>1910</v>
      </c>
      <c r="L153" s="111" t="s">
        <v>119</v>
      </c>
      <c r="M153" s="73" t="s">
        <v>117</v>
      </c>
      <c r="N153" s="116" t="str">
        <f>CONCATENATE(T_SDLog[[#This Row],[PROJECT_NO]],"-",T_SDLog[[#This Row],[Sub Con]],"-",T_SDLog[[#This Row],[BUILDING_NO]],"-",T_SDLog[[#This Row],[FLOOR_LEVEL]],"-",T_SDLog[[#This Row],[DRAWING_PARTS]],"-",T_SDLog[[#This Row],[DISIPLINE]],"-",T_SDLog[[#This Row],[Sub-Dec]],"-",T_SDLog[[#This Row],[DS]],"-",T_SDLog[[#This Row],[DRAWING_SEQ]])</f>
        <v>1300403-ATS-B05-LF-00-ICT-VSS-SD-00</v>
      </c>
      <c r="O153" s="120" t="s">
        <v>207</v>
      </c>
      <c r="P153" s="245">
        <v>45807</v>
      </c>
      <c r="Q15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-142</v>
      </c>
      <c r="R15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3" s="156" t="str">
        <f>IF(T_SDLog[[#This Row],[AREF_7]]&lt;&gt;"","07",IF(T_SDLog[[#This Row],[AREF_6]]&lt;&gt;"","06",IF(T_SDLog[[#This Row],[AREF_5]]&lt;&gt;"","05",IF(T_SDLog[[#This Row],[AREF_4]]&lt;&gt;"","04",IF(T_SDLog[[#This Row],[AREF_3]]&lt;&gt;"","03",IF(T_SDLog[[#This Row],[AREF_2]]&lt;&gt;"","02",IF(T_SDLog[[#This Row],[AREF_1]]&lt;&gt;"","01",IF(T_SDLog[[#This Row],[AREF_0]]&lt;&gt;"","00",""))))))))</f>
        <v>00</v>
      </c>
      <c r="T15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1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ATLS-004-SD-ICT-00025-R00</v>
      </c>
      <c r="V1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3/8/2025</v>
      </c>
      <c r="X1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ATV-1300000403-SDS-ICT-00079-R00</v>
      </c>
      <c r="Y1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3" s="22" t="s">
        <v>208</v>
      </c>
      <c r="AB153" s="74">
        <v>45866</v>
      </c>
      <c r="AC153" s="22" t="s">
        <v>1911</v>
      </c>
      <c r="AD153" s="74">
        <v>45866</v>
      </c>
      <c r="AE153" s="22" t="s">
        <v>1911</v>
      </c>
      <c r="AF153" s="190" t="s">
        <v>134</v>
      </c>
      <c r="AG153" s="191" t="s">
        <v>1930</v>
      </c>
      <c r="AH153" s="191" t="s">
        <v>134</v>
      </c>
      <c r="AI153" s="22"/>
      <c r="AJ153" s="74"/>
      <c r="AK153" s="22"/>
      <c r="AL153" s="22"/>
      <c r="AM153" s="22"/>
      <c r="AN153" s="190" t="s">
        <v>123</v>
      </c>
      <c r="AO153" s="74"/>
      <c r="AP153" s="22" t="s">
        <v>123</v>
      </c>
      <c r="AQ153" s="22"/>
      <c r="AR153" s="74"/>
      <c r="AS153" s="22"/>
      <c r="AT153" s="190" t="s">
        <v>123</v>
      </c>
      <c r="AU153" s="74"/>
      <c r="AV153" s="22" t="s">
        <v>123</v>
      </c>
      <c r="AW153" s="76"/>
      <c r="AX153" s="74"/>
      <c r="AY153" s="22"/>
      <c r="AZ153" s="190" t="s">
        <v>123</v>
      </c>
      <c r="BA153" s="74"/>
      <c r="BB153" s="22" t="s">
        <v>123</v>
      </c>
      <c r="BC153" s="76"/>
      <c r="BD153" s="74"/>
      <c r="BE153" s="22"/>
      <c r="BF153" s="190" t="s">
        <v>123</v>
      </c>
      <c r="BG153" s="74"/>
      <c r="BH153" s="22" t="s">
        <v>123</v>
      </c>
      <c r="BI153" s="76"/>
      <c r="BJ153" s="74"/>
      <c r="BK153" s="22"/>
      <c r="BL153" s="190" t="s">
        <v>123</v>
      </c>
      <c r="BM153" s="74"/>
      <c r="BN153" s="22" t="s">
        <v>123</v>
      </c>
      <c r="BO153" s="22"/>
      <c r="BP153" s="74"/>
      <c r="BQ153" s="22"/>
      <c r="BR153" s="190" t="s">
        <v>123</v>
      </c>
      <c r="BS153" s="22"/>
      <c r="BT153" s="22" t="s">
        <v>123</v>
      </c>
      <c r="BU153" s="22"/>
      <c r="BV153" s="74"/>
      <c r="BW153" s="22"/>
      <c r="BX153" s="190" t="s">
        <v>123</v>
      </c>
      <c r="BY153" s="22"/>
      <c r="BZ153" s="22" t="s">
        <v>123</v>
      </c>
      <c r="CA153" s="22"/>
      <c r="CB153" s="22"/>
    </row>
    <row r="154" spans="2:80" ht="13.8" hidden="1">
      <c r="B154" s="22">
        <f t="shared" si="2"/>
        <v>145</v>
      </c>
      <c r="C154" s="73" t="s">
        <v>112</v>
      </c>
      <c r="D154" s="73" t="s">
        <v>157</v>
      </c>
      <c r="E154" s="116">
        <v>1300403</v>
      </c>
      <c r="F154" s="73" t="s">
        <v>114</v>
      </c>
      <c r="G154" s="73" t="s">
        <v>178</v>
      </c>
      <c r="H154" s="73" t="s">
        <v>179</v>
      </c>
      <c r="I154" s="241" t="s">
        <v>124</v>
      </c>
      <c r="J154" s="79" t="s">
        <v>112</v>
      </c>
      <c r="K154" s="73" t="s">
        <v>1910</v>
      </c>
      <c r="L154" s="111" t="s">
        <v>119</v>
      </c>
      <c r="M154" s="73" t="s">
        <v>117</v>
      </c>
      <c r="N154" s="116" t="str">
        <f>CONCATENATE(T_SDLog[[#This Row],[PROJECT_NO]],"-",T_SDLog[[#This Row],[Sub Con]],"-",T_SDLog[[#This Row],[BUILDING_NO]],"-",T_SDLog[[#This Row],[FLOOR_LEVEL]],"-",T_SDLog[[#This Row],[DRAWING_PARTS]],"-",T_SDLog[[#This Row],[DISIPLINE]],"-",T_SDLog[[#This Row],[Sub-Dec]],"-",T_SDLog[[#This Row],[DS]],"-",T_SDLog[[#This Row],[DRAWING_SEQ]])</f>
        <v>1300403-ATS-B05-LF-01-ICT-VSS-SD-00</v>
      </c>
      <c r="O154" s="120" t="s">
        <v>209</v>
      </c>
      <c r="P154" s="245">
        <v>45807</v>
      </c>
      <c r="Q15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-142</v>
      </c>
      <c r="R15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4" s="156" t="str">
        <f>IF(T_SDLog[[#This Row],[AREF_7]]&lt;&gt;"","07",IF(T_SDLog[[#This Row],[AREF_6]]&lt;&gt;"","06",IF(T_SDLog[[#This Row],[AREF_5]]&lt;&gt;"","05",IF(T_SDLog[[#This Row],[AREF_4]]&lt;&gt;"","04",IF(T_SDLog[[#This Row],[AREF_3]]&lt;&gt;"","03",IF(T_SDLog[[#This Row],[AREF_2]]&lt;&gt;"","02",IF(T_SDLog[[#This Row],[AREF_1]]&lt;&gt;"","01",IF(T_SDLog[[#This Row],[AREF_0]]&lt;&gt;"","00",""))))))))</f>
        <v>00</v>
      </c>
      <c r="T15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1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ATLS-004-SD-ICT-00025-R00</v>
      </c>
      <c r="V1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3/8/2025</v>
      </c>
      <c r="X1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ATV-1300000403-SDS-ICT-00079-R00</v>
      </c>
      <c r="Y1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4" s="22" t="s">
        <v>208</v>
      </c>
      <c r="AB154" s="74">
        <v>45866</v>
      </c>
      <c r="AC154" s="22" t="s">
        <v>1911</v>
      </c>
      <c r="AD154" s="74">
        <v>45866</v>
      </c>
      <c r="AE154" s="22" t="s">
        <v>1911</v>
      </c>
      <c r="AF154" s="190" t="s">
        <v>134</v>
      </c>
      <c r="AG154" s="191" t="s">
        <v>1930</v>
      </c>
      <c r="AH154" s="191" t="s">
        <v>134</v>
      </c>
      <c r="AI154" s="22"/>
      <c r="AJ154" s="74"/>
      <c r="AK154" s="22"/>
      <c r="AL154" s="22"/>
      <c r="AM154" s="22"/>
      <c r="AN154" s="190" t="s">
        <v>123</v>
      </c>
      <c r="AO154" s="74"/>
      <c r="AP154" s="22" t="s">
        <v>123</v>
      </c>
      <c r="AQ154" s="22"/>
      <c r="AR154" s="74"/>
      <c r="AS154" s="22"/>
      <c r="AT154" s="190" t="s">
        <v>123</v>
      </c>
      <c r="AU154" s="74"/>
      <c r="AV154" s="22" t="s">
        <v>123</v>
      </c>
      <c r="AW154" s="76"/>
      <c r="AX154" s="74"/>
      <c r="AY154" s="22"/>
      <c r="AZ154" s="190" t="s">
        <v>123</v>
      </c>
      <c r="BA154" s="74"/>
      <c r="BB154" s="22" t="s">
        <v>123</v>
      </c>
      <c r="BC154" s="76"/>
      <c r="BD154" s="74"/>
      <c r="BE154" s="22"/>
      <c r="BF154" s="190" t="s">
        <v>123</v>
      </c>
      <c r="BG154" s="74"/>
      <c r="BH154" s="22" t="s">
        <v>123</v>
      </c>
      <c r="BI154" s="76"/>
      <c r="BJ154" s="74"/>
      <c r="BK154" s="22"/>
      <c r="BL154" s="190" t="s">
        <v>123</v>
      </c>
      <c r="BM154" s="74"/>
      <c r="BN154" s="22" t="s">
        <v>123</v>
      </c>
      <c r="BO154" s="22"/>
      <c r="BP154" s="74"/>
      <c r="BQ154" s="22"/>
      <c r="BR154" s="190" t="s">
        <v>123</v>
      </c>
      <c r="BS154" s="22"/>
      <c r="BT154" s="22" t="s">
        <v>123</v>
      </c>
      <c r="BU154" s="22"/>
      <c r="BV154" s="74"/>
      <c r="BW154" s="22"/>
      <c r="BX154" s="190" t="s">
        <v>123</v>
      </c>
      <c r="BY154" s="22"/>
      <c r="BZ154" s="22" t="s">
        <v>123</v>
      </c>
      <c r="CA154" s="22"/>
      <c r="CB154" s="22"/>
    </row>
    <row r="155" spans="2:80" ht="13.8" hidden="1">
      <c r="B155" s="22">
        <f t="shared" si="2"/>
        <v>146</v>
      </c>
      <c r="C155" s="73" t="s">
        <v>112</v>
      </c>
      <c r="D155" s="73" t="s">
        <v>157</v>
      </c>
      <c r="E155" s="116">
        <v>1300403</v>
      </c>
      <c r="F155" s="73" t="s">
        <v>114</v>
      </c>
      <c r="G155" s="73" t="s">
        <v>178</v>
      </c>
      <c r="H155" s="73" t="s">
        <v>179</v>
      </c>
      <c r="I155" s="241" t="s">
        <v>126</v>
      </c>
      <c r="J155" s="79" t="s">
        <v>112</v>
      </c>
      <c r="K155" s="73" t="s">
        <v>1910</v>
      </c>
      <c r="L155" s="111" t="s">
        <v>119</v>
      </c>
      <c r="M155" s="73" t="s">
        <v>117</v>
      </c>
      <c r="N155" s="116" t="str">
        <f>CONCATENATE(T_SDLog[[#This Row],[PROJECT_NO]],"-",T_SDLog[[#This Row],[Sub Con]],"-",T_SDLog[[#This Row],[BUILDING_NO]],"-",T_SDLog[[#This Row],[FLOOR_LEVEL]],"-",T_SDLog[[#This Row],[DRAWING_PARTS]],"-",T_SDLog[[#This Row],[DISIPLINE]],"-",T_SDLog[[#This Row],[Sub-Dec]],"-",T_SDLog[[#This Row],[DS]],"-",T_SDLog[[#This Row],[DRAWING_SEQ]])</f>
        <v>1300403-ATS-B05-LF-02-ICT-VSS-SD-00</v>
      </c>
      <c r="O155" s="120" t="s">
        <v>210</v>
      </c>
      <c r="P155" s="245">
        <v>45807</v>
      </c>
      <c r="Q15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-142</v>
      </c>
      <c r="R15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5" s="156" t="str">
        <f>IF(T_SDLog[[#This Row],[AREF_7]]&lt;&gt;"","07",IF(T_SDLog[[#This Row],[AREF_6]]&lt;&gt;"","06",IF(T_SDLog[[#This Row],[AREF_5]]&lt;&gt;"","05",IF(T_SDLog[[#This Row],[AREF_4]]&lt;&gt;"","04",IF(T_SDLog[[#This Row],[AREF_3]]&lt;&gt;"","03",IF(T_SDLog[[#This Row],[AREF_2]]&lt;&gt;"","02",IF(T_SDLog[[#This Row],[AREF_1]]&lt;&gt;"","01",IF(T_SDLog[[#This Row],[AREF_0]]&lt;&gt;"","00",""))))))))</f>
        <v>00</v>
      </c>
      <c r="T15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1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ATLS-004-SD-ICT-00025-R00</v>
      </c>
      <c r="V1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3/8/2025</v>
      </c>
      <c r="X1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ATV-1300000403-SDS-ICT-00079-R00</v>
      </c>
      <c r="Y1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5" s="22" t="s">
        <v>208</v>
      </c>
      <c r="AB155" s="74">
        <v>45866</v>
      </c>
      <c r="AC155" s="22" t="s">
        <v>1911</v>
      </c>
      <c r="AD155" s="74">
        <v>45866</v>
      </c>
      <c r="AE155" s="22" t="s">
        <v>1911</v>
      </c>
      <c r="AF155" s="190" t="s">
        <v>134</v>
      </c>
      <c r="AG155" s="191" t="s">
        <v>1930</v>
      </c>
      <c r="AH155" s="191" t="s">
        <v>134</v>
      </c>
      <c r="AI155" s="22"/>
      <c r="AJ155" s="74"/>
      <c r="AK155" s="22"/>
      <c r="AL155" s="22"/>
      <c r="AM155" s="22"/>
      <c r="AN155" s="190" t="s">
        <v>123</v>
      </c>
      <c r="AO155" s="74"/>
      <c r="AP155" s="22" t="s">
        <v>123</v>
      </c>
      <c r="AQ155" s="22"/>
      <c r="AR155" s="74"/>
      <c r="AS155" s="22"/>
      <c r="AT155" s="190" t="s">
        <v>123</v>
      </c>
      <c r="AU155" s="74"/>
      <c r="AV155" s="22" t="s">
        <v>123</v>
      </c>
      <c r="AW155" s="76"/>
      <c r="AX155" s="74"/>
      <c r="AY155" s="22"/>
      <c r="AZ155" s="190" t="s">
        <v>123</v>
      </c>
      <c r="BA155" s="74"/>
      <c r="BB155" s="22" t="s">
        <v>123</v>
      </c>
      <c r="BC155" s="76"/>
      <c r="BD155" s="74"/>
      <c r="BE155" s="22"/>
      <c r="BF155" s="190" t="s">
        <v>123</v>
      </c>
      <c r="BG155" s="74"/>
      <c r="BH155" s="22" t="s">
        <v>123</v>
      </c>
      <c r="BI155" s="76"/>
      <c r="BJ155" s="74"/>
      <c r="BK155" s="22"/>
      <c r="BL155" s="190" t="s">
        <v>123</v>
      </c>
      <c r="BM155" s="74"/>
      <c r="BN155" s="22" t="s">
        <v>123</v>
      </c>
      <c r="BO155" s="22"/>
      <c r="BP155" s="74"/>
      <c r="BQ155" s="22"/>
      <c r="BR155" s="190" t="s">
        <v>123</v>
      </c>
      <c r="BS155" s="22"/>
      <c r="BT155" s="22" t="s">
        <v>123</v>
      </c>
      <c r="BU155" s="22"/>
      <c r="BV155" s="74"/>
      <c r="BW155" s="22"/>
      <c r="BX155" s="190" t="s">
        <v>123</v>
      </c>
      <c r="BY155" s="22"/>
      <c r="BZ155" s="22" t="s">
        <v>123</v>
      </c>
      <c r="CA155" s="22"/>
      <c r="CB155" s="22"/>
    </row>
    <row r="156" spans="2:80" ht="13.8" hidden="1">
      <c r="B156" s="22">
        <f t="shared" si="2"/>
        <v>147</v>
      </c>
      <c r="C156" s="73" t="s">
        <v>112</v>
      </c>
      <c r="D156" s="73" t="s">
        <v>157</v>
      </c>
      <c r="E156" s="116">
        <v>1300403</v>
      </c>
      <c r="F156" s="73" t="s">
        <v>114</v>
      </c>
      <c r="G156" s="73" t="s">
        <v>178</v>
      </c>
      <c r="H156" s="73" t="s">
        <v>179</v>
      </c>
      <c r="I156" s="240" t="s">
        <v>128</v>
      </c>
      <c r="J156" s="79" t="s">
        <v>112</v>
      </c>
      <c r="K156" s="73" t="s">
        <v>1910</v>
      </c>
      <c r="L156" s="111" t="s">
        <v>119</v>
      </c>
      <c r="M156" s="73" t="s">
        <v>117</v>
      </c>
      <c r="N156" s="116" t="str">
        <f>CONCATENATE(T_SDLog[[#This Row],[PROJECT_NO]],"-",T_SDLog[[#This Row],[Sub Con]],"-",T_SDLog[[#This Row],[BUILDING_NO]],"-",T_SDLog[[#This Row],[FLOOR_LEVEL]],"-",T_SDLog[[#This Row],[DRAWING_PARTS]],"-",T_SDLog[[#This Row],[DISIPLINE]],"-",T_SDLog[[#This Row],[Sub-Dec]],"-",T_SDLog[[#This Row],[DS]],"-",T_SDLog[[#This Row],[DRAWING_SEQ]])</f>
        <v>1300403-ATS-B05-LF-03-ICT-VSS-SD-00</v>
      </c>
      <c r="O156" s="121" t="s">
        <v>211</v>
      </c>
      <c r="P156" s="245">
        <v>45807</v>
      </c>
      <c r="Q15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-142</v>
      </c>
      <c r="R15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6" s="156" t="str">
        <f>IF(T_SDLog[[#This Row],[AREF_7]]&lt;&gt;"","07",IF(T_SDLog[[#This Row],[AREF_6]]&lt;&gt;"","06",IF(T_SDLog[[#This Row],[AREF_5]]&lt;&gt;"","05",IF(T_SDLog[[#This Row],[AREF_4]]&lt;&gt;"","04",IF(T_SDLog[[#This Row],[AREF_3]]&lt;&gt;"","03",IF(T_SDLog[[#This Row],[AREF_2]]&lt;&gt;"","02",IF(T_SDLog[[#This Row],[AREF_1]]&lt;&gt;"","01",IF(T_SDLog[[#This Row],[AREF_0]]&lt;&gt;"","00",""))))))))</f>
        <v>00</v>
      </c>
      <c r="T15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1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ATLS-004-SD-ICT-00025-R00</v>
      </c>
      <c r="V1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3/8/2025</v>
      </c>
      <c r="X1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ATV-1300000403-SDS-ICT-00079-R00</v>
      </c>
      <c r="Y1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6" s="22" t="s">
        <v>208</v>
      </c>
      <c r="AB156" s="74">
        <v>45866</v>
      </c>
      <c r="AC156" s="22" t="s">
        <v>1911</v>
      </c>
      <c r="AD156" s="74">
        <v>45866</v>
      </c>
      <c r="AE156" s="22" t="s">
        <v>1911</v>
      </c>
      <c r="AF156" s="190" t="s">
        <v>134</v>
      </c>
      <c r="AG156" s="191" t="s">
        <v>1930</v>
      </c>
      <c r="AH156" s="191" t="s">
        <v>134</v>
      </c>
      <c r="AI156" s="22"/>
      <c r="AJ156" s="74"/>
      <c r="AK156" s="22"/>
      <c r="AL156" s="22"/>
      <c r="AM156" s="22"/>
      <c r="AN156" s="190" t="s">
        <v>123</v>
      </c>
      <c r="AO156" s="74"/>
      <c r="AP156" s="22" t="s">
        <v>123</v>
      </c>
      <c r="AQ156" s="22"/>
      <c r="AR156" s="74"/>
      <c r="AS156" s="22"/>
      <c r="AT156" s="190" t="s">
        <v>123</v>
      </c>
      <c r="AU156" s="74"/>
      <c r="AV156" s="22" t="s">
        <v>123</v>
      </c>
      <c r="AW156" s="76"/>
      <c r="AX156" s="74"/>
      <c r="AY156" s="22"/>
      <c r="AZ156" s="190" t="s">
        <v>123</v>
      </c>
      <c r="BA156" s="74"/>
      <c r="BB156" s="22" t="s">
        <v>123</v>
      </c>
      <c r="BC156" s="76"/>
      <c r="BD156" s="74"/>
      <c r="BE156" s="22"/>
      <c r="BF156" s="190" t="s">
        <v>123</v>
      </c>
      <c r="BG156" s="74"/>
      <c r="BH156" s="22" t="s">
        <v>123</v>
      </c>
      <c r="BI156" s="76"/>
      <c r="BJ156" s="74"/>
      <c r="BK156" s="22"/>
      <c r="BL156" s="190" t="s">
        <v>123</v>
      </c>
      <c r="BM156" s="74"/>
      <c r="BN156" s="22" t="s">
        <v>123</v>
      </c>
      <c r="BO156" s="22"/>
      <c r="BP156" s="74"/>
      <c r="BQ156" s="22"/>
      <c r="BR156" s="190" t="s">
        <v>123</v>
      </c>
      <c r="BS156" s="22"/>
      <c r="BT156" s="22" t="s">
        <v>123</v>
      </c>
      <c r="BU156" s="22"/>
      <c r="BV156" s="74"/>
      <c r="BW156" s="22"/>
      <c r="BX156" s="190" t="s">
        <v>123</v>
      </c>
      <c r="BY156" s="22"/>
      <c r="BZ156" s="22" t="s">
        <v>123</v>
      </c>
      <c r="CA156" s="22"/>
      <c r="CB156" s="22"/>
    </row>
    <row r="157" spans="2:80" ht="13.8" hidden="1">
      <c r="B157" s="22">
        <f t="shared" si="2"/>
        <v>148</v>
      </c>
      <c r="C157" s="73" t="s">
        <v>112</v>
      </c>
      <c r="D157" s="73" t="s">
        <v>157</v>
      </c>
      <c r="E157" s="116">
        <v>1300403</v>
      </c>
      <c r="F157" s="73" t="s">
        <v>114</v>
      </c>
      <c r="G157" s="73" t="s">
        <v>178</v>
      </c>
      <c r="H157" s="73" t="s">
        <v>179</v>
      </c>
      <c r="I157" s="240" t="s">
        <v>138</v>
      </c>
      <c r="J157" s="79" t="s">
        <v>112</v>
      </c>
      <c r="K157" s="73" t="s">
        <v>1910</v>
      </c>
      <c r="L157" s="111" t="s">
        <v>119</v>
      </c>
      <c r="M157" s="73" t="s">
        <v>117</v>
      </c>
      <c r="N157" s="116" t="str">
        <f>CONCATENATE(T_SDLog[[#This Row],[PROJECT_NO]],"-",T_SDLog[[#This Row],[Sub Con]],"-",T_SDLog[[#This Row],[BUILDING_NO]],"-",T_SDLog[[#This Row],[FLOOR_LEVEL]],"-",T_SDLog[[#This Row],[DRAWING_PARTS]],"-",T_SDLog[[#This Row],[DISIPLINE]],"-",T_SDLog[[#This Row],[Sub-Dec]],"-",T_SDLog[[#This Row],[DS]],"-",T_SDLog[[#This Row],[DRAWING_SEQ]])</f>
        <v>1300403-ATS-B05-LF-04-ICT-VSS-SD-00</v>
      </c>
      <c r="O157" s="121" t="s">
        <v>212</v>
      </c>
      <c r="P157" s="245">
        <v>45807</v>
      </c>
      <c r="Q15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-142</v>
      </c>
      <c r="R15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7" s="156" t="str">
        <f>IF(T_SDLog[[#This Row],[AREF_7]]&lt;&gt;"","07",IF(T_SDLog[[#This Row],[AREF_6]]&lt;&gt;"","06",IF(T_SDLog[[#This Row],[AREF_5]]&lt;&gt;"","05",IF(T_SDLog[[#This Row],[AREF_4]]&lt;&gt;"","04",IF(T_SDLog[[#This Row],[AREF_3]]&lt;&gt;"","03",IF(T_SDLog[[#This Row],[AREF_2]]&lt;&gt;"","02",IF(T_SDLog[[#This Row],[AREF_1]]&lt;&gt;"","01",IF(T_SDLog[[#This Row],[AREF_0]]&lt;&gt;"","00",""))))))))</f>
        <v>00</v>
      </c>
      <c r="T15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1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ATLS-004-SD-ICT-00025-R00</v>
      </c>
      <c r="V1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3/8/2025</v>
      </c>
      <c r="X1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ATV-1300000403-SDS-ICT-00079-R00</v>
      </c>
      <c r="Y1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7" s="22" t="s">
        <v>208</v>
      </c>
      <c r="AB157" s="74">
        <v>45866</v>
      </c>
      <c r="AC157" s="22" t="s">
        <v>1911</v>
      </c>
      <c r="AD157" s="74">
        <v>45866</v>
      </c>
      <c r="AE157" s="22" t="s">
        <v>1911</v>
      </c>
      <c r="AF157" s="190" t="s">
        <v>134</v>
      </c>
      <c r="AG157" s="191" t="s">
        <v>1930</v>
      </c>
      <c r="AH157" s="191" t="s">
        <v>134</v>
      </c>
      <c r="AI157" s="22"/>
      <c r="AJ157" s="74"/>
      <c r="AK157" s="22"/>
      <c r="AL157" s="22"/>
      <c r="AM157" s="22"/>
      <c r="AN157" s="190" t="s">
        <v>123</v>
      </c>
      <c r="AO157" s="74"/>
      <c r="AP157" s="22" t="s">
        <v>123</v>
      </c>
      <c r="AQ157" s="22"/>
      <c r="AR157" s="74"/>
      <c r="AS157" s="22"/>
      <c r="AT157" s="190" t="s">
        <v>123</v>
      </c>
      <c r="AU157" s="74"/>
      <c r="AV157" s="22" t="s">
        <v>123</v>
      </c>
      <c r="AW157" s="76"/>
      <c r="AX157" s="74"/>
      <c r="AY157" s="22"/>
      <c r="AZ157" s="190" t="s">
        <v>123</v>
      </c>
      <c r="BA157" s="74"/>
      <c r="BB157" s="22" t="s">
        <v>123</v>
      </c>
      <c r="BC157" s="76"/>
      <c r="BD157" s="74"/>
      <c r="BE157" s="22"/>
      <c r="BF157" s="190" t="s">
        <v>123</v>
      </c>
      <c r="BG157" s="74"/>
      <c r="BH157" s="22" t="s">
        <v>123</v>
      </c>
      <c r="BI157" s="76"/>
      <c r="BJ157" s="74"/>
      <c r="BK157" s="22"/>
      <c r="BL157" s="190" t="s">
        <v>123</v>
      </c>
      <c r="BM157" s="74"/>
      <c r="BN157" s="22" t="s">
        <v>123</v>
      </c>
      <c r="BO157" s="22"/>
      <c r="BP157" s="74"/>
      <c r="BQ157" s="22"/>
      <c r="BR157" s="190" t="s">
        <v>123</v>
      </c>
      <c r="BS157" s="22"/>
      <c r="BT157" s="22" t="s">
        <v>123</v>
      </c>
      <c r="BU157" s="22"/>
      <c r="BV157" s="74"/>
      <c r="BW157" s="22"/>
      <c r="BX157" s="190" t="s">
        <v>123</v>
      </c>
      <c r="BY157" s="22"/>
      <c r="BZ157" s="22" t="s">
        <v>123</v>
      </c>
      <c r="CA157" s="22"/>
      <c r="CB157" s="22"/>
    </row>
    <row r="158" spans="2:80" ht="13.8" hidden="1">
      <c r="B158" s="22">
        <f t="shared" si="2"/>
        <v>149</v>
      </c>
      <c r="C158" s="73" t="s">
        <v>112</v>
      </c>
      <c r="D158" s="73" t="s">
        <v>174</v>
      </c>
      <c r="E158" s="116">
        <v>1300403</v>
      </c>
      <c r="F158" s="73" t="s">
        <v>114</v>
      </c>
      <c r="G158" s="73" t="s">
        <v>115</v>
      </c>
      <c r="H158" s="73" t="s">
        <v>288</v>
      </c>
      <c r="I158" s="240" t="s">
        <v>117</v>
      </c>
      <c r="J158" s="79" t="s">
        <v>112</v>
      </c>
      <c r="K158" s="73" t="s">
        <v>175</v>
      </c>
      <c r="L158" s="111" t="s">
        <v>119</v>
      </c>
      <c r="M158" s="73" t="s">
        <v>117</v>
      </c>
      <c r="N158" s="116" t="str">
        <f>CONCATENATE(T_SDLog[[#This Row],[PROJECT_NO]],"-",T_SDLog[[#This Row],[Sub Con]],"-",T_SDLog[[#This Row],[BUILDING_NO]],"-",T_SDLog[[#This Row],[FLOOR_LEVEL]],"-",T_SDLog[[#This Row],[DRAWING_PARTS]],"-",T_SDLog[[#This Row],[DISIPLINE]],"-",T_SDLog[[#This Row],[Sub-Dec]],"-",T_SDLog[[#This Row],[DS]],"-",T_SDLog[[#This Row],[DRAWING_SEQ]])</f>
        <v>1300403-ATS-B02-FF-00-ICT-MCK-SD-00</v>
      </c>
      <c r="O158" s="121" t="s">
        <v>360</v>
      </c>
      <c r="P158" s="245">
        <v>45810</v>
      </c>
      <c r="Q15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5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8" s="156" t="str">
        <f>IF(T_SDLog[[#This Row],[AREF_7]]&lt;&gt;"","07",IF(T_SDLog[[#This Row],[AREF_6]]&lt;&gt;"","06",IF(T_SDLog[[#This Row],[AREF_5]]&lt;&gt;"","05",IF(T_SDLog[[#This Row],[AREF_4]]&lt;&gt;"","04",IF(T_SDLog[[#This Row],[AREF_3]]&lt;&gt;"","03",IF(T_SDLog[[#This Row],[AREF_2]]&lt;&gt;"","02",IF(T_SDLog[[#This Row],[AREF_1]]&lt;&gt;"","01",IF(T_SDLog[[#This Row],[AREF_0]]&lt;&gt;"","00",""))))))))</f>
        <v>00</v>
      </c>
      <c r="T15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45807</v>
      </c>
      <c r="U1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ATLS-004-SD-ICT-00027-R00</v>
      </c>
      <c r="V1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1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ATV-1300000403-SDS-ICT-00023-R00</v>
      </c>
      <c r="Y1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8" s="22" t="s">
        <v>361</v>
      </c>
      <c r="AB158" s="74">
        <v>45807</v>
      </c>
      <c r="AC158" s="22" t="s">
        <v>1464</v>
      </c>
      <c r="AD158" s="74">
        <v>45810</v>
      </c>
      <c r="AE158" s="74" t="s">
        <v>1464</v>
      </c>
      <c r="AF158" s="190" t="s">
        <v>134</v>
      </c>
      <c r="AG158" s="191" t="s">
        <v>1520</v>
      </c>
      <c r="AH158" s="191" t="s">
        <v>134</v>
      </c>
      <c r="AI158" s="22"/>
      <c r="AJ158" s="74"/>
      <c r="AK158" s="22"/>
      <c r="AL158" s="22"/>
      <c r="AM158" s="22"/>
      <c r="AN158" s="190" t="s">
        <v>123</v>
      </c>
      <c r="AO158" s="74"/>
      <c r="AP158" s="22" t="s">
        <v>123</v>
      </c>
      <c r="AQ158" s="22"/>
      <c r="AR158" s="74"/>
      <c r="AS158" s="22"/>
      <c r="AT158" s="190" t="s">
        <v>123</v>
      </c>
      <c r="AU158" s="74"/>
      <c r="AV158" s="22" t="s">
        <v>123</v>
      </c>
      <c r="AW158" s="76"/>
      <c r="AX158" s="74"/>
      <c r="AY158" s="22"/>
      <c r="AZ158" s="190" t="s">
        <v>123</v>
      </c>
      <c r="BA158" s="74"/>
      <c r="BB158" s="22" t="s">
        <v>123</v>
      </c>
      <c r="BC158" s="76"/>
      <c r="BD158" s="74"/>
      <c r="BE158" s="22"/>
      <c r="BF158" s="190" t="s">
        <v>123</v>
      </c>
      <c r="BG158" s="74"/>
      <c r="BH158" s="22" t="s">
        <v>123</v>
      </c>
      <c r="BI158" s="76"/>
      <c r="BJ158" s="74"/>
      <c r="BK158" s="22"/>
      <c r="BL158" s="190" t="s">
        <v>123</v>
      </c>
      <c r="BM158" s="74"/>
      <c r="BN158" s="22" t="s">
        <v>123</v>
      </c>
      <c r="BO158" s="22"/>
      <c r="BP158" s="74"/>
      <c r="BQ158" s="22"/>
      <c r="BR158" s="190" t="s">
        <v>123</v>
      </c>
      <c r="BS158" s="22"/>
      <c r="BT158" s="22" t="s">
        <v>123</v>
      </c>
      <c r="BU158" s="22"/>
      <c r="BV158" s="74"/>
      <c r="BW158" s="22"/>
      <c r="BX158" s="190" t="s">
        <v>123</v>
      </c>
      <c r="BY158" s="22"/>
      <c r="BZ158" s="22" t="s">
        <v>123</v>
      </c>
      <c r="CA158" s="22"/>
      <c r="CB158" s="22"/>
    </row>
    <row r="159" spans="2:80" ht="13.8" hidden="1">
      <c r="B159" s="22">
        <f t="shared" si="2"/>
        <v>150</v>
      </c>
      <c r="C159" s="73" t="s">
        <v>112</v>
      </c>
      <c r="D159" s="73" t="s">
        <v>174</v>
      </c>
      <c r="E159" s="116">
        <v>1300403</v>
      </c>
      <c r="F159" s="73" t="s">
        <v>114</v>
      </c>
      <c r="G159" s="73" t="s">
        <v>115</v>
      </c>
      <c r="H159" s="73" t="s">
        <v>288</v>
      </c>
      <c r="I159" s="240" t="s">
        <v>124</v>
      </c>
      <c r="J159" s="79" t="s">
        <v>112</v>
      </c>
      <c r="K159" s="73" t="s">
        <v>175</v>
      </c>
      <c r="L159" s="111" t="s">
        <v>119</v>
      </c>
      <c r="M159" s="73" t="s">
        <v>117</v>
      </c>
      <c r="N159" s="116" t="str">
        <f>CONCATENATE(T_SDLog[[#This Row],[PROJECT_NO]],"-",T_SDLog[[#This Row],[Sub Con]],"-",T_SDLog[[#This Row],[BUILDING_NO]],"-",T_SDLog[[#This Row],[FLOOR_LEVEL]],"-",T_SDLog[[#This Row],[DRAWING_PARTS]],"-",T_SDLog[[#This Row],[DISIPLINE]],"-",T_SDLog[[#This Row],[Sub-Dec]],"-",T_SDLog[[#This Row],[DS]],"-",T_SDLog[[#This Row],[DRAWING_SEQ]])</f>
        <v>1300403-ATS-B02-FF-01-ICT-MCK-SD-00</v>
      </c>
      <c r="O159" s="121" t="s">
        <v>362</v>
      </c>
      <c r="P159" s="245">
        <v>45810</v>
      </c>
      <c r="Q15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59" s="156" t="str">
        <f>IF(T_SDLog[[#This Row],[AREF_7]]&lt;&gt;"","07",IF(T_SDLog[[#This Row],[AREF_6]]&lt;&gt;"","06",IF(T_SDLog[[#This Row],[AREF_5]]&lt;&gt;"","05",IF(T_SDLog[[#This Row],[AREF_4]]&lt;&gt;"","04",IF(T_SDLog[[#This Row],[AREF_3]]&lt;&gt;"","03",IF(T_SDLog[[#This Row],[AREF_2]]&lt;&gt;"","02",IF(T_SDLog[[#This Row],[AREF_1]]&lt;&gt;"","01",IF(T_SDLog[[#This Row],[AREF_0]]&lt;&gt;"","00",""))))))))</f>
        <v>00</v>
      </c>
      <c r="T15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45807</v>
      </c>
      <c r="U1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ATLS-004-SD-ICT-00027-R00</v>
      </c>
      <c r="V1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5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1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ATV-1300000403-SDS-ICT-00023-R00</v>
      </c>
      <c r="Y1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59" s="22" t="s">
        <v>361</v>
      </c>
      <c r="AB159" s="74">
        <v>45807</v>
      </c>
      <c r="AC159" s="22" t="s">
        <v>1464</v>
      </c>
      <c r="AD159" s="74">
        <v>45810</v>
      </c>
      <c r="AE159" s="74" t="s">
        <v>1464</v>
      </c>
      <c r="AF159" s="190" t="s">
        <v>134</v>
      </c>
      <c r="AG159" s="191" t="s">
        <v>1520</v>
      </c>
      <c r="AH159" s="191" t="s">
        <v>134</v>
      </c>
      <c r="AI159" s="22"/>
      <c r="AJ159" s="74"/>
      <c r="AK159" s="22"/>
      <c r="AL159" s="22"/>
      <c r="AM159" s="22"/>
      <c r="AN159" s="190" t="s">
        <v>123</v>
      </c>
      <c r="AO159" s="74"/>
      <c r="AP159" s="22" t="s">
        <v>123</v>
      </c>
      <c r="AQ159" s="22"/>
      <c r="AR159" s="74"/>
      <c r="AS159" s="22"/>
      <c r="AT159" s="190" t="s">
        <v>123</v>
      </c>
      <c r="AU159" s="74"/>
      <c r="AV159" s="22" t="s">
        <v>123</v>
      </c>
      <c r="AW159" s="76"/>
      <c r="AX159" s="74"/>
      <c r="AY159" s="22"/>
      <c r="AZ159" s="190" t="s">
        <v>123</v>
      </c>
      <c r="BA159" s="74"/>
      <c r="BB159" s="22" t="s">
        <v>123</v>
      </c>
      <c r="BC159" s="76"/>
      <c r="BD159" s="74"/>
      <c r="BE159" s="22"/>
      <c r="BF159" s="190" t="s">
        <v>123</v>
      </c>
      <c r="BG159" s="74"/>
      <c r="BH159" s="22" t="s">
        <v>123</v>
      </c>
      <c r="BI159" s="76"/>
      <c r="BJ159" s="74"/>
      <c r="BK159" s="22"/>
      <c r="BL159" s="190" t="s">
        <v>123</v>
      </c>
      <c r="BM159" s="74"/>
      <c r="BN159" s="22" t="s">
        <v>123</v>
      </c>
      <c r="BO159" s="22"/>
      <c r="BP159" s="74"/>
      <c r="BQ159" s="22"/>
      <c r="BR159" s="190" t="s">
        <v>123</v>
      </c>
      <c r="BS159" s="22"/>
      <c r="BT159" s="22" t="s">
        <v>123</v>
      </c>
      <c r="BU159" s="22"/>
      <c r="BV159" s="74"/>
      <c r="BW159" s="22"/>
      <c r="BX159" s="190" t="s">
        <v>123</v>
      </c>
      <c r="BY159" s="22"/>
      <c r="BZ159" s="22" t="s">
        <v>123</v>
      </c>
      <c r="CA159" s="22"/>
      <c r="CB159" s="22"/>
    </row>
    <row r="160" spans="2:80" ht="13.8" hidden="1">
      <c r="B160" s="22">
        <f t="shared" si="2"/>
        <v>151</v>
      </c>
      <c r="C160" s="73" t="s">
        <v>112</v>
      </c>
      <c r="D160" s="73" t="s">
        <v>174</v>
      </c>
      <c r="E160" s="116">
        <v>1300403</v>
      </c>
      <c r="F160" s="73" t="s">
        <v>114</v>
      </c>
      <c r="G160" s="73" t="s">
        <v>115</v>
      </c>
      <c r="H160" s="73" t="s">
        <v>288</v>
      </c>
      <c r="I160" s="240" t="s">
        <v>126</v>
      </c>
      <c r="J160" s="79" t="s">
        <v>112</v>
      </c>
      <c r="K160" s="73" t="s">
        <v>175</v>
      </c>
      <c r="L160" s="111" t="s">
        <v>119</v>
      </c>
      <c r="M160" s="73" t="s">
        <v>117</v>
      </c>
      <c r="N160" s="116" t="str">
        <f>CONCATENATE(T_SDLog[[#This Row],[PROJECT_NO]],"-",T_SDLog[[#This Row],[Sub Con]],"-",T_SDLog[[#This Row],[BUILDING_NO]],"-",T_SDLog[[#This Row],[FLOOR_LEVEL]],"-",T_SDLog[[#This Row],[DRAWING_PARTS]],"-",T_SDLog[[#This Row],[DISIPLINE]],"-",T_SDLog[[#This Row],[Sub-Dec]],"-",T_SDLog[[#This Row],[DS]],"-",T_SDLog[[#This Row],[DRAWING_SEQ]])</f>
        <v>1300403-ATS-B02-FF-02-ICT-MCK-SD-00</v>
      </c>
      <c r="O160" s="121" t="s">
        <v>363</v>
      </c>
      <c r="P160" s="245">
        <v>45810</v>
      </c>
      <c r="Q16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0" s="156" t="str">
        <f>IF(T_SDLog[[#This Row],[AREF_7]]&lt;&gt;"","07",IF(T_SDLog[[#This Row],[AREF_6]]&lt;&gt;"","06",IF(T_SDLog[[#This Row],[AREF_5]]&lt;&gt;"","05",IF(T_SDLog[[#This Row],[AREF_4]]&lt;&gt;"","04",IF(T_SDLog[[#This Row],[AREF_3]]&lt;&gt;"","03",IF(T_SDLog[[#This Row],[AREF_2]]&lt;&gt;"","02",IF(T_SDLog[[#This Row],[AREF_1]]&lt;&gt;"","01",IF(T_SDLog[[#This Row],[AREF_0]]&lt;&gt;"","00",""))))))))</f>
        <v>00</v>
      </c>
      <c r="T16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45807</v>
      </c>
      <c r="U1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ATLS-004-SD-ICT-00027-R00</v>
      </c>
      <c r="V1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1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ATV-1300000403-SDS-ICT-00023-R00</v>
      </c>
      <c r="Y1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0" s="22" t="s">
        <v>361</v>
      </c>
      <c r="AB160" s="74">
        <v>45807</v>
      </c>
      <c r="AC160" s="22" t="s">
        <v>1464</v>
      </c>
      <c r="AD160" s="74">
        <v>45810</v>
      </c>
      <c r="AE160" s="74" t="s">
        <v>1464</v>
      </c>
      <c r="AF160" s="190" t="s">
        <v>134</v>
      </c>
      <c r="AG160" s="191" t="s">
        <v>1520</v>
      </c>
      <c r="AH160" s="191" t="s">
        <v>134</v>
      </c>
      <c r="AI160" s="22"/>
      <c r="AJ160" s="74"/>
      <c r="AK160" s="22"/>
      <c r="AL160" s="22"/>
      <c r="AM160" s="22"/>
      <c r="AN160" s="190" t="s">
        <v>123</v>
      </c>
      <c r="AO160" s="74"/>
      <c r="AP160" s="22" t="s">
        <v>123</v>
      </c>
      <c r="AQ160" s="22"/>
      <c r="AR160" s="74"/>
      <c r="AS160" s="22"/>
      <c r="AT160" s="190" t="s">
        <v>123</v>
      </c>
      <c r="AU160" s="74"/>
      <c r="AV160" s="22" t="s">
        <v>123</v>
      </c>
      <c r="AW160" s="76"/>
      <c r="AX160" s="74"/>
      <c r="AY160" s="22"/>
      <c r="AZ160" s="190" t="s">
        <v>123</v>
      </c>
      <c r="BA160" s="74"/>
      <c r="BB160" s="22" t="s">
        <v>123</v>
      </c>
      <c r="BC160" s="76"/>
      <c r="BD160" s="74"/>
      <c r="BE160" s="22"/>
      <c r="BF160" s="190" t="s">
        <v>123</v>
      </c>
      <c r="BG160" s="74"/>
      <c r="BH160" s="22" t="s">
        <v>123</v>
      </c>
      <c r="BI160" s="76"/>
      <c r="BJ160" s="74"/>
      <c r="BK160" s="22"/>
      <c r="BL160" s="190" t="s">
        <v>123</v>
      </c>
      <c r="BM160" s="74"/>
      <c r="BN160" s="22" t="s">
        <v>123</v>
      </c>
      <c r="BO160" s="22"/>
      <c r="BP160" s="74"/>
      <c r="BQ160" s="22"/>
      <c r="BR160" s="190" t="s">
        <v>123</v>
      </c>
      <c r="BS160" s="22"/>
      <c r="BT160" s="22" t="s">
        <v>123</v>
      </c>
      <c r="BU160" s="22"/>
      <c r="BV160" s="74"/>
      <c r="BW160" s="22"/>
      <c r="BX160" s="190" t="s">
        <v>123</v>
      </c>
      <c r="BY160" s="22"/>
      <c r="BZ160" s="22" t="s">
        <v>123</v>
      </c>
      <c r="CA160" s="22"/>
      <c r="CB160" s="22"/>
    </row>
    <row r="161" spans="2:80" ht="13.8" hidden="1">
      <c r="B161" s="22">
        <f t="shared" si="2"/>
        <v>152</v>
      </c>
      <c r="C161" s="73" t="s">
        <v>112</v>
      </c>
      <c r="D161" s="73" t="s">
        <v>174</v>
      </c>
      <c r="E161" s="116">
        <v>1300403</v>
      </c>
      <c r="F161" s="73" t="s">
        <v>114</v>
      </c>
      <c r="G161" s="73" t="s">
        <v>115</v>
      </c>
      <c r="H161" s="73" t="s">
        <v>288</v>
      </c>
      <c r="I161" s="240" t="s">
        <v>128</v>
      </c>
      <c r="J161" s="79" t="s">
        <v>112</v>
      </c>
      <c r="K161" s="73" t="s">
        <v>175</v>
      </c>
      <c r="L161" s="111" t="s">
        <v>119</v>
      </c>
      <c r="M161" s="73" t="s">
        <v>117</v>
      </c>
      <c r="N161" s="116" t="str">
        <f>CONCATENATE(T_SDLog[[#This Row],[PROJECT_NO]],"-",T_SDLog[[#This Row],[Sub Con]],"-",T_SDLog[[#This Row],[BUILDING_NO]],"-",T_SDLog[[#This Row],[FLOOR_LEVEL]],"-",T_SDLog[[#This Row],[DRAWING_PARTS]],"-",T_SDLog[[#This Row],[DISIPLINE]],"-",T_SDLog[[#This Row],[Sub-Dec]],"-",T_SDLog[[#This Row],[DS]],"-",T_SDLog[[#This Row],[DRAWING_SEQ]])</f>
        <v>1300403-ATS-B02-FF-03-ICT-MCK-SD-00</v>
      </c>
      <c r="O161" s="121" t="s">
        <v>364</v>
      </c>
      <c r="P161" s="245">
        <v>45810</v>
      </c>
      <c r="Q16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6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1" s="156" t="str">
        <f>IF(T_SDLog[[#This Row],[AREF_7]]&lt;&gt;"","07",IF(T_SDLog[[#This Row],[AREF_6]]&lt;&gt;"","06",IF(T_SDLog[[#This Row],[AREF_5]]&lt;&gt;"","05",IF(T_SDLog[[#This Row],[AREF_4]]&lt;&gt;"","04",IF(T_SDLog[[#This Row],[AREF_3]]&lt;&gt;"","03",IF(T_SDLog[[#This Row],[AREF_2]]&lt;&gt;"","02",IF(T_SDLog[[#This Row],[AREF_1]]&lt;&gt;"","01",IF(T_SDLog[[#This Row],[AREF_0]]&lt;&gt;"","00",""))))))))</f>
        <v>00</v>
      </c>
      <c r="T16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45807</v>
      </c>
      <c r="U1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ATLS-004-SD-ICT-00027-R00</v>
      </c>
      <c r="V1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1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ATV-1300000403-SDS-ICT-00023-R00</v>
      </c>
      <c r="Y1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1" s="22" t="s">
        <v>361</v>
      </c>
      <c r="AB161" s="74">
        <v>45807</v>
      </c>
      <c r="AC161" s="22" t="s">
        <v>1464</v>
      </c>
      <c r="AD161" s="74">
        <v>45810</v>
      </c>
      <c r="AE161" s="74" t="s">
        <v>1464</v>
      </c>
      <c r="AF161" s="190" t="s">
        <v>134</v>
      </c>
      <c r="AG161" s="191" t="s">
        <v>1520</v>
      </c>
      <c r="AH161" s="191" t="s">
        <v>134</v>
      </c>
      <c r="AI161" s="22"/>
      <c r="AJ161" s="74"/>
      <c r="AK161" s="22"/>
      <c r="AL161" s="22"/>
      <c r="AM161" s="22"/>
      <c r="AN161" s="190" t="s">
        <v>123</v>
      </c>
      <c r="AO161" s="74"/>
      <c r="AP161" s="22" t="s">
        <v>123</v>
      </c>
      <c r="AQ161" s="22"/>
      <c r="AR161" s="74"/>
      <c r="AS161" s="22"/>
      <c r="AT161" s="190" t="s">
        <v>123</v>
      </c>
      <c r="AU161" s="74"/>
      <c r="AV161" s="22" t="s">
        <v>123</v>
      </c>
      <c r="AW161" s="76"/>
      <c r="AX161" s="74"/>
      <c r="AY161" s="22"/>
      <c r="AZ161" s="190" t="s">
        <v>123</v>
      </c>
      <c r="BA161" s="74"/>
      <c r="BB161" s="22" t="s">
        <v>123</v>
      </c>
      <c r="BC161" s="76"/>
      <c r="BD161" s="74"/>
      <c r="BE161" s="22"/>
      <c r="BF161" s="190" t="s">
        <v>123</v>
      </c>
      <c r="BG161" s="74"/>
      <c r="BH161" s="22" t="s">
        <v>123</v>
      </c>
      <c r="BI161" s="76"/>
      <c r="BJ161" s="74"/>
      <c r="BK161" s="22"/>
      <c r="BL161" s="190" t="s">
        <v>123</v>
      </c>
      <c r="BM161" s="74"/>
      <c r="BN161" s="22" t="s">
        <v>123</v>
      </c>
      <c r="BO161" s="22"/>
      <c r="BP161" s="74"/>
      <c r="BQ161" s="22"/>
      <c r="BR161" s="190" t="s">
        <v>123</v>
      </c>
      <c r="BS161" s="22"/>
      <c r="BT161" s="22" t="s">
        <v>123</v>
      </c>
      <c r="BU161" s="22"/>
      <c r="BV161" s="74"/>
      <c r="BW161" s="22"/>
      <c r="BX161" s="190" t="s">
        <v>123</v>
      </c>
      <c r="BY161" s="22"/>
      <c r="BZ161" s="22" t="s">
        <v>123</v>
      </c>
      <c r="CA161" s="22"/>
      <c r="CB161" s="22"/>
    </row>
    <row r="162" spans="2:80" ht="13.8" hidden="1">
      <c r="B162" s="22">
        <f t="shared" si="2"/>
        <v>153</v>
      </c>
      <c r="C162" s="73" t="s">
        <v>112</v>
      </c>
      <c r="D162" s="73" t="s">
        <v>174</v>
      </c>
      <c r="E162" s="116">
        <v>1300403</v>
      </c>
      <c r="F162" s="73" t="s">
        <v>114</v>
      </c>
      <c r="G162" s="73" t="s">
        <v>170</v>
      </c>
      <c r="H162" s="73" t="s">
        <v>1592</v>
      </c>
      <c r="I162" s="241" t="s">
        <v>117</v>
      </c>
      <c r="J162" s="73" t="s">
        <v>112</v>
      </c>
      <c r="K162" s="73" t="s">
        <v>175</v>
      </c>
      <c r="L162" s="111" t="s">
        <v>119</v>
      </c>
      <c r="M162" s="73" t="s">
        <v>117</v>
      </c>
      <c r="N162" s="116" t="str">
        <f>CONCATENATE(T_SDLog[[#This Row],[PROJECT_NO]],"-",T_SDLog[[#This Row],[Sub Con]],"-",T_SDLog[[#This Row],[BUILDING_NO]],"-",T_SDLog[[#This Row],[FLOOR_LEVEL]],"-",T_SDLog[[#This Row],[DRAWING_PARTS]],"-",T_SDLog[[#This Row],[DISIPLINE]],"-",T_SDLog[[#This Row],[Sub-Dec]],"-",T_SDLog[[#This Row],[DS]],"-",T_SDLog[[#This Row],[DRAWING_SEQ]])</f>
        <v>1300403-ATS-B06-m -00-ICT-MCK-SD-00</v>
      </c>
      <c r="O162" s="120" t="s">
        <v>176</v>
      </c>
      <c r="P162" s="245">
        <v>45810</v>
      </c>
      <c r="Q16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16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2" s="156" t="str">
        <f>IF(T_SDLog[[#This Row],[AREF_7]]&lt;&gt;"","07",IF(T_SDLog[[#This Row],[AREF_6]]&lt;&gt;"","06",IF(T_SDLog[[#This Row],[AREF_5]]&lt;&gt;"","05",IF(T_SDLog[[#This Row],[AREF_4]]&lt;&gt;"","04",IF(T_SDLog[[#This Row],[AREF_3]]&lt;&gt;"","03",IF(T_SDLog[[#This Row],[AREF_2]]&lt;&gt;"","02",IF(T_SDLog[[#This Row],[AREF_1]]&lt;&gt;"","01",IF(T_SDLog[[#This Row],[AREF_0]]&lt;&gt;"","00",""))))))))</f>
        <v>00</v>
      </c>
      <c r="T16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ATLS-004-SD-ICT-00030-R00</v>
      </c>
      <c r="V1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1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ATV-1300000403-SDS-ICT-00024-R00</v>
      </c>
      <c r="Y1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2" s="22" t="s">
        <v>1444</v>
      </c>
      <c r="AB162" s="74">
        <v>45810</v>
      </c>
      <c r="AC162" s="22" t="s">
        <v>1465</v>
      </c>
      <c r="AD162" s="74">
        <v>45810</v>
      </c>
      <c r="AE162" s="74" t="s">
        <v>1465</v>
      </c>
      <c r="AF162" s="190" t="s">
        <v>134</v>
      </c>
      <c r="AG162" s="191" t="s">
        <v>1520</v>
      </c>
      <c r="AH162" s="191" t="s">
        <v>134</v>
      </c>
      <c r="AI162" s="22"/>
      <c r="AJ162" s="74"/>
      <c r="AK162" s="22"/>
      <c r="AL162" s="22"/>
      <c r="AM162" s="22"/>
      <c r="AN162" s="190" t="s">
        <v>123</v>
      </c>
      <c r="AO162" s="74"/>
      <c r="AP162" s="22" t="s">
        <v>123</v>
      </c>
      <c r="AQ162" s="22"/>
      <c r="AR162" s="74"/>
      <c r="AS162" s="22"/>
      <c r="AT162" s="190" t="s">
        <v>123</v>
      </c>
      <c r="AU162" s="74"/>
      <c r="AV162" s="22" t="s">
        <v>123</v>
      </c>
      <c r="AW162" s="76"/>
      <c r="AX162" s="74"/>
      <c r="AY162" s="22"/>
      <c r="AZ162" s="190" t="s">
        <v>123</v>
      </c>
      <c r="BA162" s="74"/>
      <c r="BB162" s="22" t="s">
        <v>123</v>
      </c>
      <c r="BC162" s="76"/>
      <c r="BD162" s="74"/>
      <c r="BE162" s="22"/>
      <c r="BF162" s="190" t="s">
        <v>123</v>
      </c>
      <c r="BG162" s="74"/>
      <c r="BH162" s="22" t="s">
        <v>123</v>
      </c>
      <c r="BI162" s="76"/>
      <c r="BJ162" s="74"/>
      <c r="BK162" s="22"/>
      <c r="BL162" s="190" t="s">
        <v>123</v>
      </c>
      <c r="BM162" s="74"/>
      <c r="BN162" s="22" t="s">
        <v>123</v>
      </c>
      <c r="BO162" s="22"/>
      <c r="BP162" s="74"/>
      <c r="BQ162" s="22"/>
      <c r="BR162" s="190" t="s">
        <v>123</v>
      </c>
      <c r="BS162" s="22"/>
      <c r="BT162" s="22" t="s">
        <v>123</v>
      </c>
      <c r="BU162" s="22"/>
      <c r="BV162" s="74"/>
      <c r="BW162" s="22"/>
      <c r="BX162" s="190" t="s">
        <v>123</v>
      </c>
      <c r="BY162" s="22"/>
      <c r="BZ162" s="22" t="s">
        <v>123</v>
      </c>
      <c r="CA162" s="22"/>
      <c r="CB162" s="22"/>
    </row>
    <row r="163" spans="2:80" ht="13.8" hidden="1">
      <c r="B163" s="22">
        <f t="shared" si="2"/>
        <v>154</v>
      </c>
      <c r="C163" s="73" t="s">
        <v>112</v>
      </c>
      <c r="D163" s="73" t="s">
        <v>174</v>
      </c>
      <c r="E163" s="116">
        <v>1300403</v>
      </c>
      <c r="F163" s="73" t="s">
        <v>114</v>
      </c>
      <c r="G163" s="73" t="s">
        <v>115</v>
      </c>
      <c r="H163" s="73" t="s">
        <v>116</v>
      </c>
      <c r="I163" s="240" t="s">
        <v>117</v>
      </c>
      <c r="J163" s="79" t="s">
        <v>112</v>
      </c>
      <c r="K163" s="73" t="s">
        <v>175</v>
      </c>
      <c r="L163" s="111" t="s">
        <v>119</v>
      </c>
      <c r="M163" s="73" t="s">
        <v>117</v>
      </c>
      <c r="N163" s="116" t="str">
        <f>CONCATENATE(T_SDLog[[#This Row],[PROJECT_NO]],"-",T_SDLog[[#This Row],[Sub Con]],"-",T_SDLog[[#This Row],[BUILDING_NO]],"-",T_SDLog[[#This Row],[FLOOR_LEVEL]],"-",T_SDLog[[#This Row],[DRAWING_PARTS]],"-",T_SDLog[[#This Row],[DISIPLINE]],"-",T_SDLog[[#This Row],[Sub-Dec]],"-",T_SDLog[[#This Row],[DS]],"-",T_SDLog[[#This Row],[DRAWING_SEQ]])</f>
        <v>1300403-ATS-B02-GF-00-ICT-MCK-SD-00</v>
      </c>
      <c r="O163" s="121" t="s">
        <v>355</v>
      </c>
      <c r="P163" s="245">
        <v>45810</v>
      </c>
      <c r="Q16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16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3" s="156" t="str">
        <f>IF(T_SDLog[[#This Row],[AREF_7]]&lt;&gt;"","07",IF(T_SDLog[[#This Row],[AREF_6]]&lt;&gt;"","06",IF(T_SDLog[[#This Row],[AREF_5]]&lt;&gt;"","05",IF(T_SDLog[[#This Row],[AREF_4]]&lt;&gt;"","04",IF(T_SDLog[[#This Row],[AREF_3]]&lt;&gt;"","03",IF(T_SDLog[[#This Row],[AREF_2]]&lt;&gt;"","02",IF(T_SDLog[[#This Row],[AREF_1]]&lt;&gt;"","01",IF(T_SDLog[[#This Row],[AREF_0]]&lt;&gt;"","00",""))))))))</f>
        <v>00</v>
      </c>
      <c r="T16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ATLS-004-SD-ICT-00026-R00</v>
      </c>
      <c r="V1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1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ATV-1300000403-SDS-ICT-00022-R00</v>
      </c>
      <c r="Y1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3" s="22" t="s">
        <v>356</v>
      </c>
      <c r="AB163" s="74">
        <v>45810</v>
      </c>
      <c r="AC163" s="22" t="s">
        <v>1463</v>
      </c>
      <c r="AD163" s="74">
        <v>45810</v>
      </c>
      <c r="AE163" s="74" t="s">
        <v>1463</v>
      </c>
      <c r="AF163" s="190" t="s">
        <v>134</v>
      </c>
      <c r="AG163" s="191" t="s">
        <v>1520</v>
      </c>
      <c r="AH163" s="191" t="s">
        <v>134</v>
      </c>
      <c r="AI163" s="22"/>
      <c r="AJ163" s="74"/>
      <c r="AK163" s="22"/>
      <c r="AL163" s="22"/>
      <c r="AM163" s="22"/>
      <c r="AN163" s="190" t="s">
        <v>123</v>
      </c>
      <c r="AO163" s="74"/>
      <c r="AP163" s="22" t="s">
        <v>123</v>
      </c>
      <c r="AQ163" s="22"/>
      <c r="AR163" s="74"/>
      <c r="AS163" s="22"/>
      <c r="AT163" s="190" t="s">
        <v>123</v>
      </c>
      <c r="AU163" s="74"/>
      <c r="AV163" s="22" t="s">
        <v>123</v>
      </c>
      <c r="AW163" s="76"/>
      <c r="AX163" s="74"/>
      <c r="AY163" s="22"/>
      <c r="AZ163" s="190" t="s">
        <v>123</v>
      </c>
      <c r="BA163" s="74"/>
      <c r="BB163" s="22" t="s">
        <v>123</v>
      </c>
      <c r="BC163" s="76"/>
      <c r="BD163" s="74"/>
      <c r="BE163" s="22"/>
      <c r="BF163" s="190" t="s">
        <v>123</v>
      </c>
      <c r="BG163" s="74"/>
      <c r="BH163" s="22" t="s">
        <v>123</v>
      </c>
      <c r="BI163" s="76"/>
      <c r="BJ163" s="74"/>
      <c r="BK163" s="22"/>
      <c r="BL163" s="190" t="s">
        <v>123</v>
      </c>
      <c r="BM163" s="74"/>
      <c r="BN163" s="22" t="s">
        <v>123</v>
      </c>
      <c r="BO163" s="22"/>
      <c r="BP163" s="74"/>
      <c r="BQ163" s="22"/>
      <c r="BR163" s="190" t="s">
        <v>123</v>
      </c>
      <c r="BS163" s="22"/>
      <c r="BT163" s="22" t="s">
        <v>123</v>
      </c>
      <c r="BU163" s="22"/>
      <c r="BV163" s="74"/>
      <c r="BW163" s="22"/>
      <c r="BX163" s="190" t="s">
        <v>123</v>
      </c>
      <c r="BY163" s="22"/>
      <c r="BZ163" s="22" t="s">
        <v>123</v>
      </c>
      <c r="CA163" s="22"/>
      <c r="CB163" s="22"/>
    </row>
    <row r="164" spans="2:80" ht="13.8" hidden="1">
      <c r="B164" s="22">
        <f t="shared" si="2"/>
        <v>155</v>
      </c>
      <c r="C164" s="73" t="s">
        <v>112</v>
      </c>
      <c r="D164" s="73" t="s">
        <v>174</v>
      </c>
      <c r="E164" s="116">
        <v>1300403</v>
      </c>
      <c r="F164" s="73" t="s">
        <v>114</v>
      </c>
      <c r="G164" s="73" t="s">
        <v>115</v>
      </c>
      <c r="H164" s="73" t="s">
        <v>116</v>
      </c>
      <c r="I164" s="240" t="s">
        <v>124</v>
      </c>
      <c r="J164" s="79" t="s">
        <v>112</v>
      </c>
      <c r="K164" s="73" t="s">
        <v>175</v>
      </c>
      <c r="L164" s="111" t="s">
        <v>119</v>
      </c>
      <c r="M164" s="73" t="s">
        <v>117</v>
      </c>
      <c r="N164" s="116" t="str">
        <f>CONCATENATE(T_SDLog[[#This Row],[PROJECT_NO]],"-",T_SDLog[[#This Row],[Sub Con]],"-",T_SDLog[[#This Row],[BUILDING_NO]],"-",T_SDLog[[#This Row],[FLOOR_LEVEL]],"-",T_SDLog[[#This Row],[DRAWING_PARTS]],"-",T_SDLog[[#This Row],[DISIPLINE]],"-",T_SDLog[[#This Row],[Sub-Dec]],"-",T_SDLog[[#This Row],[DS]],"-",T_SDLog[[#This Row],[DRAWING_SEQ]])</f>
        <v>1300403-ATS-B02-GF-01-ICT-MCK-SD-00</v>
      </c>
      <c r="O164" s="121" t="s">
        <v>357</v>
      </c>
      <c r="P164" s="245">
        <v>45810</v>
      </c>
      <c r="Q16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16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4" s="156" t="str">
        <f>IF(T_SDLog[[#This Row],[AREF_7]]&lt;&gt;"","07",IF(T_SDLog[[#This Row],[AREF_6]]&lt;&gt;"","06",IF(T_SDLog[[#This Row],[AREF_5]]&lt;&gt;"","05",IF(T_SDLog[[#This Row],[AREF_4]]&lt;&gt;"","04",IF(T_SDLog[[#This Row],[AREF_3]]&lt;&gt;"","03",IF(T_SDLog[[#This Row],[AREF_2]]&lt;&gt;"","02",IF(T_SDLog[[#This Row],[AREF_1]]&lt;&gt;"","01",IF(T_SDLog[[#This Row],[AREF_0]]&lt;&gt;"","00",""))))))))</f>
        <v>00</v>
      </c>
      <c r="T16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ATLS-004-SD-ICT-00026-R00</v>
      </c>
      <c r="V1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1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ATV-1300000403-SDS-ICT-00022-R00</v>
      </c>
      <c r="Y1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4" s="22" t="s">
        <v>356</v>
      </c>
      <c r="AB164" s="74">
        <v>45810</v>
      </c>
      <c r="AC164" s="22" t="s">
        <v>1463</v>
      </c>
      <c r="AD164" s="74">
        <v>45810</v>
      </c>
      <c r="AE164" s="74" t="s">
        <v>1463</v>
      </c>
      <c r="AF164" s="190" t="s">
        <v>134</v>
      </c>
      <c r="AG164" s="191" t="s">
        <v>1520</v>
      </c>
      <c r="AH164" s="191" t="s">
        <v>134</v>
      </c>
      <c r="AI164" s="22"/>
      <c r="AJ164" s="74"/>
      <c r="AK164" s="22"/>
      <c r="AL164" s="22"/>
      <c r="AM164" s="22"/>
      <c r="AN164" s="190" t="s">
        <v>123</v>
      </c>
      <c r="AO164" s="74"/>
      <c r="AP164" s="22" t="s">
        <v>123</v>
      </c>
      <c r="AQ164" s="22"/>
      <c r="AR164" s="74"/>
      <c r="AS164" s="22"/>
      <c r="AT164" s="190" t="s">
        <v>123</v>
      </c>
      <c r="AU164" s="74"/>
      <c r="AV164" s="22" t="s">
        <v>123</v>
      </c>
      <c r="AW164" s="76"/>
      <c r="AX164" s="74"/>
      <c r="AY164" s="22"/>
      <c r="AZ164" s="190" t="s">
        <v>123</v>
      </c>
      <c r="BA164" s="74"/>
      <c r="BB164" s="22" t="s">
        <v>123</v>
      </c>
      <c r="BC164" s="76"/>
      <c r="BD164" s="74"/>
      <c r="BE164" s="22"/>
      <c r="BF164" s="190" t="s">
        <v>123</v>
      </c>
      <c r="BG164" s="74"/>
      <c r="BH164" s="22" t="s">
        <v>123</v>
      </c>
      <c r="BI164" s="76"/>
      <c r="BJ164" s="74"/>
      <c r="BK164" s="22"/>
      <c r="BL164" s="190" t="s">
        <v>123</v>
      </c>
      <c r="BM164" s="74"/>
      <c r="BN164" s="22" t="s">
        <v>123</v>
      </c>
      <c r="BO164" s="22"/>
      <c r="BP164" s="74"/>
      <c r="BQ164" s="22"/>
      <c r="BR164" s="190" t="s">
        <v>123</v>
      </c>
      <c r="BS164" s="22"/>
      <c r="BT164" s="22" t="s">
        <v>123</v>
      </c>
      <c r="BU164" s="22"/>
      <c r="BV164" s="74"/>
      <c r="BW164" s="22"/>
      <c r="BX164" s="190" t="s">
        <v>123</v>
      </c>
      <c r="BY164" s="22"/>
      <c r="BZ164" s="22" t="s">
        <v>123</v>
      </c>
      <c r="CA164" s="22"/>
      <c r="CB164" s="22"/>
    </row>
    <row r="165" spans="2:80" ht="13.8" hidden="1">
      <c r="B165" s="22">
        <f t="shared" si="2"/>
        <v>156</v>
      </c>
      <c r="C165" s="73" t="s">
        <v>112</v>
      </c>
      <c r="D165" s="73" t="s">
        <v>174</v>
      </c>
      <c r="E165" s="116">
        <v>1300403</v>
      </c>
      <c r="F165" s="73" t="s">
        <v>114</v>
      </c>
      <c r="G165" s="73" t="s">
        <v>115</v>
      </c>
      <c r="H165" s="73" t="s">
        <v>116</v>
      </c>
      <c r="I165" s="240" t="s">
        <v>126</v>
      </c>
      <c r="J165" s="79" t="s">
        <v>112</v>
      </c>
      <c r="K165" s="73" t="s">
        <v>175</v>
      </c>
      <c r="L165" s="111" t="s">
        <v>119</v>
      </c>
      <c r="M165" s="73" t="s">
        <v>117</v>
      </c>
      <c r="N165" s="116" t="str">
        <f>CONCATENATE(T_SDLog[[#This Row],[PROJECT_NO]],"-",T_SDLog[[#This Row],[Sub Con]],"-",T_SDLog[[#This Row],[BUILDING_NO]],"-",T_SDLog[[#This Row],[FLOOR_LEVEL]],"-",T_SDLog[[#This Row],[DRAWING_PARTS]],"-",T_SDLog[[#This Row],[DISIPLINE]],"-",T_SDLog[[#This Row],[Sub-Dec]],"-",T_SDLog[[#This Row],[DS]],"-",T_SDLog[[#This Row],[DRAWING_SEQ]])</f>
        <v>1300403-ATS-B02-GF-02-ICT-MCK-SD-00</v>
      </c>
      <c r="O165" s="121" t="s">
        <v>358</v>
      </c>
      <c r="P165" s="245">
        <v>45810</v>
      </c>
      <c r="Q16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1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5" s="156" t="str">
        <f>IF(T_SDLog[[#This Row],[AREF_7]]&lt;&gt;"","07",IF(T_SDLog[[#This Row],[AREF_6]]&lt;&gt;"","06",IF(T_SDLog[[#This Row],[AREF_5]]&lt;&gt;"","05",IF(T_SDLog[[#This Row],[AREF_4]]&lt;&gt;"","04",IF(T_SDLog[[#This Row],[AREF_3]]&lt;&gt;"","03",IF(T_SDLog[[#This Row],[AREF_2]]&lt;&gt;"","02",IF(T_SDLog[[#This Row],[AREF_1]]&lt;&gt;"","01",IF(T_SDLog[[#This Row],[AREF_0]]&lt;&gt;"","00",""))))))))</f>
        <v>00</v>
      </c>
      <c r="T16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ATLS-004-SD-ICT-00026-R00</v>
      </c>
      <c r="V1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1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ATV-1300000403-SDS-ICT-00022-R00</v>
      </c>
      <c r="Y1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5" s="22" t="s">
        <v>356</v>
      </c>
      <c r="AB165" s="74">
        <v>45810</v>
      </c>
      <c r="AC165" s="22" t="s">
        <v>1463</v>
      </c>
      <c r="AD165" s="74">
        <v>45810</v>
      </c>
      <c r="AE165" s="74" t="s">
        <v>1463</v>
      </c>
      <c r="AF165" s="190" t="s">
        <v>134</v>
      </c>
      <c r="AG165" s="191" t="s">
        <v>1520</v>
      </c>
      <c r="AH165" s="191" t="s">
        <v>134</v>
      </c>
      <c r="AI165" s="22"/>
      <c r="AJ165" s="74"/>
      <c r="AK165" s="22"/>
      <c r="AL165" s="22"/>
      <c r="AM165" s="22"/>
      <c r="AN165" s="190" t="s">
        <v>123</v>
      </c>
      <c r="AO165" s="74"/>
      <c r="AP165" s="22" t="s">
        <v>123</v>
      </c>
      <c r="AQ165" s="22"/>
      <c r="AR165" s="74"/>
      <c r="AS165" s="22"/>
      <c r="AT165" s="190" t="s">
        <v>123</v>
      </c>
      <c r="AU165" s="74"/>
      <c r="AV165" s="22" t="s">
        <v>123</v>
      </c>
      <c r="AW165" s="76"/>
      <c r="AX165" s="74"/>
      <c r="AY165" s="22"/>
      <c r="AZ165" s="190" t="s">
        <v>123</v>
      </c>
      <c r="BA165" s="74"/>
      <c r="BB165" s="22" t="s">
        <v>123</v>
      </c>
      <c r="BC165" s="76"/>
      <c r="BD165" s="74"/>
      <c r="BE165" s="22"/>
      <c r="BF165" s="190" t="s">
        <v>123</v>
      </c>
      <c r="BG165" s="74"/>
      <c r="BH165" s="22" t="s">
        <v>123</v>
      </c>
      <c r="BI165" s="76"/>
      <c r="BJ165" s="74"/>
      <c r="BK165" s="22"/>
      <c r="BL165" s="190" t="s">
        <v>123</v>
      </c>
      <c r="BM165" s="74"/>
      <c r="BN165" s="22" t="s">
        <v>123</v>
      </c>
      <c r="BO165" s="22"/>
      <c r="BP165" s="74"/>
      <c r="BQ165" s="22"/>
      <c r="BR165" s="190" t="s">
        <v>123</v>
      </c>
      <c r="BS165" s="22"/>
      <c r="BT165" s="22" t="s">
        <v>123</v>
      </c>
      <c r="BU165" s="22"/>
      <c r="BV165" s="74"/>
      <c r="BW165" s="22"/>
      <c r="BX165" s="190" t="s">
        <v>123</v>
      </c>
      <c r="BY165" s="22"/>
      <c r="BZ165" s="22" t="s">
        <v>123</v>
      </c>
      <c r="CA165" s="22"/>
      <c r="CB165" s="22"/>
    </row>
    <row r="166" spans="2:80" ht="13.8" hidden="1">
      <c r="B166" s="22">
        <f t="shared" si="2"/>
        <v>157</v>
      </c>
      <c r="C166" s="73" t="s">
        <v>112</v>
      </c>
      <c r="D166" s="73" t="s">
        <v>174</v>
      </c>
      <c r="E166" s="116">
        <v>1300403</v>
      </c>
      <c r="F166" s="73" t="s">
        <v>114</v>
      </c>
      <c r="G166" s="73" t="s">
        <v>115</v>
      </c>
      <c r="H166" s="73" t="s">
        <v>116</v>
      </c>
      <c r="I166" s="240" t="s">
        <v>128</v>
      </c>
      <c r="J166" s="79" t="s">
        <v>112</v>
      </c>
      <c r="K166" s="73" t="s">
        <v>175</v>
      </c>
      <c r="L166" s="111" t="s">
        <v>119</v>
      </c>
      <c r="M166" s="73" t="s">
        <v>117</v>
      </c>
      <c r="N166" s="116" t="str">
        <f>CONCATENATE(T_SDLog[[#This Row],[PROJECT_NO]],"-",T_SDLog[[#This Row],[Sub Con]],"-",T_SDLog[[#This Row],[BUILDING_NO]],"-",T_SDLog[[#This Row],[FLOOR_LEVEL]],"-",T_SDLog[[#This Row],[DRAWING_PARTS]],"-",T_SDLog[[#This Row],[DISIPLINE]],"-",T_SDLog[[#This Row],[Sub-Dec]],"-",T_SDLog[[#This Row],[DS]],"-",T_SDLog[[#This Row],[DRAWING_SEQ]])</f>
        <v>1300403-ATS-B02-GF-03-ICT-MCK-SD-00</v>
      </c>
      <c r="O166" s="121" t="s">
        <v>359</v>
      </c>
      <c r="P166" s="245">
        <v>45810</v>
      </c>
      <c r="Q16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1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6" s="156" t="str">
        <f>IF(T_SDLog[[#This Row],[AREF_7]]&lt;&gt;"","07",IF(T_SDLog[[#This Row],[AREF_6]]&lt;&gt;"","06",IF(T_SDLog[[#This Row],[AREF_5]]&lt;&gt;"","05",IF(T_SDLog[[#This Row],[AREF_4]]&lt;&gt;"","04",IF(T_SDLog[[#This Row],[AREF_3]]&lt;&gt;"","03",IF(T_SDLog[[#This Row],[AREF_2]]&lt;&gt;"","02",IF(T_SDLog[[#This Row],[AREF_1]]&lt;&gt;"","01",IF(T_SDLog[[#This Row],[AREF_0]]&lt;&gt;"","00",""))))))))</f>
        <v>00</v>
      </c>
      <c r="T16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ATLS-004-SD-ICT-00026-R00</v>
      </c>
      <c r="V1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1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ATV-1300000403-SDS-ICT-00022-R00</v>
      </c>
      <c r="Y1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6" s="22" t="s">
        <v>356</v>
      </c>
      <c r="AB166" s="74">
        <v>45810</v>
      </c>
      <c r="AC166" s="22" t="s">
        <v>1463</v>
      </c>
      <c r="AD166" s="74">
        <v>45810</v>
      </c>
      <c r="AE166" s="74" t="s">
        <v>1463</v>
      </c>
      <c r="AF166" s="190" t="s">
        <v>134</v>
      </c>
      <c r="AG166" s="191" t="s">
        <v>1520</v>
      </c>
      <c r="AH166" s="191" t="s">
        <v>134</v>
      </c>
      <c r="AI166" s="22"/>
      <c r="AJ166" s="74"/>
      <c r="AK166" s="22"/>
      <c r="AL166" s="22"/>
      <c r="AM166" s="22"/>
      <c r="AN166" s="190" t="s">
        <v>123</v>
      </c>
      <c r="AO166" s="74"/>
      <c r="AP166" s="22" t="s">
        <v>123</v>
      </c>
      <c r="AQ166" s="22"/>
      <c r="AR166" s="74"/>
      <c r="AS166" s="22"/>
      <c r="AT166" s="190" t="s">
        <v>123</v>
      </c>
      <c r="AU166" s="74"/>
      <c r="AV166" s="22" t="s">
        <v>123</v>
      </c>
      <c r="AW166" s="76"/>
      <c r="AX166" s="74"/>
      <c r="AY166" s="22"/>
      <c r="AZ166" s="190" t="s">
        <v>123</v>
      </c>
      <c r="BA166" s="74"/>
      <c r="BB166" s="22" t="s">
        <v>123</v>
      </c>
      <c r="BC166" s="76"/>
      <c r="BD166" s="74"/>
      <c r="BE166" s="22"/>
      <c r="BF166" s="190" t="s">
        <v>123</v>
      </c>
      <c r="BG166" s="74"/>
      <c r="BH166" s="22" t="s">
        <v>123</v>
      </c>
      <c r="BI166" s="76"/>
      <c r="BJ166" s="74"/>
      <c r="BK166" s="22"/>
      <c r="BL166" s="190" t="s">
        <v>123</v>
      </c>
      <c r="BM166" s="74"/>
      <c r="BN166" s="22" t="s">
        <v>123</v>
      </c>
      <c r="BO166" s="22"/>
      <c r="BP166" s="74"/>
      <c r="BQ166" s="22"/>
      <c r="BR166" s="190" t="s">
        <v>123</v>
      </c>
      <c r="BS166" s="22"/>
      <c r="BT166" s="22" t="s">
        <v>123</v>
      </c>
      <c r="BU166" s="22"/>
      <c r="BV166" s="74"/>
      <c r="BW166" s="22"/>
      <c r="BX166" s="190" t="s">
        <v>123</v>
      </c>
      <c r="BY166" s="22"/>
      <c r="BZ166" s="22" t="s">
        <v>123</v>
      </c>
      <c r="CA166" s="22"/>
      <c r="CB166" s="22"/>
    </row>
    <row r="167" spans="2:80" ht="13.8" hidden="1">
      <c r="B167" s="22">
        <f t="shared" si="2"/>
        <v>158</v>
      </c>
      <c r="C167" s="22" t="s">
        <v>112</v>
      </c>
      <c r="D167" s="73" t="s">
        <v>1086</v>
      </c>
      <c r="E167" s="201">
        <v>1300403</v>
      </c>
      <c r="F167" s="22" t="s">
        <v>114</v>
      </c>
      <c r="G167" s="73" t="s">
        <v>130</v>
      </c>
      <c r="H167" s="73" t="s">
        <v>116</v>
      </c>
      <c r="I167" s="240" t="s">
        <v>117</v>
      </c>
      <c r="J167" s="79" t="s">
        <v>112</v>
      </c>
      <c r="K167" s="203" t="s">
        <v>1087</v>
      </c>
      <c r="L167" s="22" t="s">
        <v>119</v>
      </c>
      <c r="M167" s="22" t="s">
        <v>117</v>
      </c>
      <c r="N167" s="119" t="str">
        <f>CONCATENATE(T_SDLog[[#This Row],[PROJECT_NO]],"-",T_SDLog[[#This Row],[Sub Con]],"-",T_SDLog[[#This Row],[BUILDING_NO]],"-",T_SDLog[[#This Row],[FLOOR_LEVEL]],"-",T_SDLog[[#This Row],[DRAWING_PARTS]],"-",T_SDLog[[#This Row],[DISIPLINE]],"-",T_SDLog[[#This Row],[Sub-Dec]],"-",T_SDLog[[#This Row],[DS]],"-",T_SDLog[[#This Row],[DRAWING_SEQ]])</f>
        <v>1300403-ATS-B01-GF-00-ICT-IPT-SD-00</v>
      </c>
      <c r="O167" s="120" t="s">
        <v>1088</v>
      </c>
      <c r="P167" s="245">
        <v>45810</v>
      </c>
      <c r="Q16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7" s="156" t="str">
        <f>IF(T_SDLog[[#This Row],[AREF_7]]&lt;&gt;"","07",IF(T_SDLog[[#This Row],[AREF_6]]&lt;&gt;"","06",IF(T_SDLog[[#This Row],[AREF_5]]&lt;&gt;"","05",IF(T_SDLog[[#This Row],[AREF_4]]&lt;&gt;"","04",IF(T_SDLog[[#This Row],[AREF_3]]&lt;&gt;"","03",IF(T_SDLog[[#This Row],[AREF_2]]&lt;&gt;"","02",IF(T_SDLog[[#This Row],[AREF_1]]&lt;&gt;"","01",IF(T_SDLog[[#This Row],[AREF_0]]&lt;&gt;"","00",""))))))))</f>
        <v>00</v>
      </c>
      <c r="T16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7" s="22" t="s">
        <v>1089</v>
      </c>
      <c r="AB167" s="74">
        <v>45810</v>
      </c>
      <c r="AC167" s="22" t="s">
        <v>1456</v>
      </c>
      <c r="AD167" s="74">
        <v>45810</v>
      </c>
      <c r="AE167" s="74" t="s">
        <v>1456</v>
      </c>
      <c r="AF167" s="190" t="s">
        <v>134</v>
      </c>
      <c r="AG167" s="191" t="s">
        <v>1519</v>
      </c>
      <c r="AH167" s="191" t="s">
        <v>134</v>
      </c>
      <c r="AI167" s="22"/>
      <c r="AJ167" s="74"/>
      <c r="AK167" s="22"/>
      <c r="AL167" s="22"/>
      <c r="AM167" s="22"/>
      <c r="AN167" s="190" t="s">
        <v>123</v>
      </c>
      <c r="AO167" s="74"/>
      <c r="AP167" s="22" t="s">
        <v>123</v>
      </c>
      <c r="AQ167" s="22"/>
      <c r="AR167" s="74"/>
      <c r="AS167" s="22"/>
      <c r="AT167" s="190" t="s">
        <v>123</v>
      </c>
      <c r="AU167" s="74"/>
      <c r="AV167" s="22" t="s">
        <v>123</v>
      </c>
      <c r="AW167" s="76"/>
      <c r="AX167" s="74"/>
      <c r="AY167" s="22"/>
      <c r="AZ167" s="190" t="s">
        <v>123</v>
      </c>
      <c r="BA167" s="74"/>
      <c r="BB167" s="22" t="s">
        <v>123</v>
      </c>
      <c r="BC167" s="76"/>
      <c r="BD167" s="74"/>
      <c r="BE167" s="22"/>
      <c r="BF167" s="190" t="s">
        <v>123</v>
      </c>
      <c r="BG167" s="74"/>
      <c r="BH167" s="22" t="s">
        <v>123</v>
      </c>
      <c r="BI167" s="76"/>
      <c r="BJ167" s="74"/>
      <c r="BK167" s="22"/>
      <c r="BL167" s="190" t="s">
        <v>123</v>
      </c>
      <c r="BM167" s="74"/>
      <c r="BN167" s="22" t="s">
        <v>123</v>
      </c>
      <c r="BO167" s="22"/>
      <c r="BP167" s="74"/>
      <c r="BQ167" s="22"/>
      <c r="BR167" s="190" t="s">
        <v>123</v>
      </c>
      <c r="BS167" s="22"/>
      <c r="BT167" s="22" t="s">
        <v>123</v>
      </c>
      <c r="BU167" s="22"/>
      <c r="BV167" s="74"/>
      <c r="BW167" s="22"/>
      <c r="BX167" s="190" t="s">
        <v>123</v>
      </c>
      <c r="BY167" s="22"/>
      <c r="BZ167" s="22" t="s">
        <v>123</v>
      </c>
      <c r="CA167" s="22"/>
      <c r="CB167" s="22"/>
    </row>
    <row r="168" spans="2:80" ht="13.8" hidden="1">
      <c r="B168" s="22">
        <f t="shared" si="2"/>
        <v>159</v>
      </c>
      <c r="C168" s="22" t="s">
        <v>112</v>
      </c>
      <c r="D168" s="73" t="s">
        <v>1086</v>
      </c>
      <c r="E168" s="201">
        <v>1300403</v>
      </c>
      <c r="F168" s="22" t="s">
        <v>114</v>
      </c>
      <c r="G168" s="73" t="s">
        <v>130</v>
      </c>
      <c r="H168" s="73" t="s">
        <v>116</v>
      </c>
      <c r="I168" s="240" t="s">
        <v>124</v>
      </c>
      <c r="J168" s="79" t="s">
        <v>112</v>
      </c>
      <c r="K168" s="203" t="s">
        <v>1087</v>
      </c>
      <c r="L168" s="22" t="s">
        <v>119</v>
      </c>
      <c r="M168" s="22" t="s">
        <v>117</v>
      </c>
      <c r="N168" s="119" t="str">
        <f>CONCATENATE(T_SDLog[[#This Row],[PROJECT_NO]],"-",T_SDLog[[#This Row],[Sub Con]],"-",T_SDLog[[#This Row],[BUILDING_NO]],"-",T_SDLog[[#This Row],[FLOOR_LEVEL]],"-",T_SDLog[[#This Row],[DRAWING_PARTS]],"-",T_SDLog[[#This Row],[DISIPLINE]],"-",T_SDLog[[#This Row],[Sub-Dec]],"-",T_SDLog[[#This Row],[DS]],"-",T_SDLog[[#This Row],[DRAWING_SEQ]])</f>
        <v>1300403-ATS-B01-GF-01-ICT-IPT-SD-00</v>
      </c>
      <c r="O168" s="120" t="s">
        <v>1090</v>
      </c>
      <c r="P168" s="245">
        <v>45810</v>
      </c>
      <c r="Q16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8" s="156" t="str">
        <f>IF(T_SDLog[[#This Row],[AREF_7]]&lt;&gt;"","07",IF(T_SDLog[[#This Row],[AREF_6]]&lt;&gt;"","06",IF(T_SDLog[[#This Row],[AREF_5]]&lt;&gt;"","05",IF(T_SDLog[[#This Row],[AREF_4]]&lt;&gt;"","04",IF(T_SDLog[[#This Row],[AREF_3]]&lt;&gt;"","03",IF(T_SDLog[[#This Row],[AREF_2]]&lt;&gt;"","02",IF(T_SDLog[[#This Row],[AREF_1]]&lt;&gt;"","01",IF(T_SDLog[[#This Row],[AREF_0]]&lt;&gt;"","00",""))))))))</f>
        <v>00</v>
      </c>
      <c r="T16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8" s="22" t="s">
        <v>1089</v>
      </c>
      <c r="AB168" s="74">
        <v>45810</v>
      </c>
      <c r="AC168" s="22" t="s">
        <v>1456</v>
      </c>
      <c r="AD168" s="74">
        <v>45810</v>
      </c>
      <c r="AE168" s="74" t="s">
        <v>1456</v>
      </c>
      <c r="AF168" s="190" t="s">
        <v>134</v>
      </c>
      <c r="AG168" s="191" t="s">
        <v>1519</v>
      </c>
      <c r="AH168" s="191" t="s">
        <v>134</v>
      </c>
      <c r="AI168" s="22"/>
      <c r="AJ168" s="74"/>
      <c r="AK168" s="22"/>
      <c r="AL168" s="22"/>
      <c r="AM168" s="22"/>
      <c r="AN168" s="190" t="s">
        <v>123</v>
      </c>
      <c r="AO168" s="74"/>
      <c r="AP168" s="22" t="s">
        <v>123</v>
      </c>
      <c r="AQ168" s="22"/>
      <c r="AR168" s="74"/>
      <c r="AS168" s="22"/>
      <c r="AT168" s="190" t="s">
        <v>123</v>
      </c>
      <c r="AU168" s="74"/>
      <c r="AV168" s="22" t="s">
        <v>123</v>
      </c>
      <c r="AW168" s="76"/>
      <c r="AX168" s="74"/>
      <c r="AY168" s="22"/>
      <c r="AZ168" s="190" t="s">
        <v>123</v>
      </c>
      <c r="BA168" s="74"/>
      <c r="BB168" s="22" t="s">
        <v>123</v>
      </c>
      <c r="BC168" s="76"/>
      <c r="BD168" s="74"/>
      <c r="BE168" s="22"/>
      <c r="BF168" s="190" t="s">
        <v>123</v>
      </c>
      <c r="BG168" s="74"/>
      <c r="BH168" s="22" t="s">
        <v>123</v>
      </c>
      <c r="BI168" s="76"/>
      <c r="BJ168" s="74"/>
      <c r="BK168" s="22"/>
      <c r="BL168" s="190" t="s">
        <v>123</v>
      </c>
      <c r="BM168" s="74"/>
      <c r="BN168" s="22" t="s">
        <v>123</v>
      </c>
      <c r="BO168" s="22"/>
      <c r="BP168" s="74"/>
      <c r="BQ168" s="22"/>
      <c r="BR168" s="190" t="s">
        <v>123</v>
      </c>
      <c r="BS168" s="22"/>
      <c r="BT168" s="22" t="s">
        <v>123</v>
      </c>
      <c r="BU168" s="22"/>
      <c r="BV168" s="74"/>
      <c r="BW168" s="22"/>
      <c r="BX168" s="190" t="s">
        <v>123</v>
      </c>
      <c r="BY168" s="22"/>
      <c r="BZ168" s="22" t="s">
        <v>123</v>
      </c>
      <c r="CA168" s="22"/>
      <c r="CB168" s="22"/>
    </row>
    <row r="169" spans="2:80" ht="13.8" hidden="1">
      <c r="B169" s="22">
        <f t="shared" si="2"/>
        <v>160</v>
      </c>
      <c r="C169" s="22" t="s">
        <v>112</v>
      </c>
      <c r="D169" s="73" t="s">
        <v>1086</v>
      </c>
      <c r="E169" s="201">
        <v>1300403</v>
      </c>
      <c r="F169" s="22" t="s">
        <v>114</v>
      </c>
      <c r="G169" s="73" t="s">
        <v>130</v>
      </c>
      <c r="H169" s="73" t="s">
        <v>116</v>
      </c>
      <c r="I169" s="240" t="s">
        <v>126</v>
      </c>
      <c r="J169" s="79" t="s">
        <v>112</v>
      </c>
      <c r="K169" s="203" t="s">
        <v>1087</v>
      </c>
      <c r="L169" s="22" t="s">
        <v>119</v>
      </c>
      <c r="M169" s="22" t="s">
        <v>117</v>
      </c>
      <c r="N169" s="119" t="str">
        <f>CONCATENATE(T_SDLog[[#This Row],[PROJECT_NO]],"-",T_SDLog[[#This Row],[Sub Con]],"-",T_SDLog[[#This Row],[BUILDING_NO]],"-",T_SDLog[[#This Row],[FLOOR_LEVEL]],"-",T_SDLog[[#This Row],[DRAWING_PARTS]],"-",T_SDLog[[#This Row],[DISIPLINE]],"-",T_SDLog[[#This Row],[Sub-Dec]],"-",T_SDLog[[#This Row],[DS]],"-",T_SDLog[[#This Row],[DRAWING_SEQ]])</f>
        <v>1300403-ATS-B01-GF-02-ICT-IPT-SD-00</v>
      </c>
      <c r="O169" s="120" t="s">
        <v>1091</v>
      </c>
      <c r="P169" s="245">
        <v>45810</v>
      </c>
      <c r="Q16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69" s="156" t="str">
        <f>IF(T_SDLog[[#This Row],[AREF_7]]&lt;&gt;"","07",IF(T_SDLog[[#This Row],[AREF_6]]&lt;&gt;"","06",IF(T_SDLog[[#This Row],[AREF_5]]&lt;&gt;"","05",IF(T_SDLog[[#This Row],[AREF_4]]&lt;&gt;"","04",IF(T_SDLog[[#This Row],[AREF_3]]&lt;&gt;"","03",IF(T_SDLog[[#This Row],[AREF_2]]&lt;&gt;"","02",IF(T_SDLog[[#This Row],[AREF_1]]&lt;&gt;"","01",IF(T_SDLog[[#This Row],[AREF_0]]&lt;&gt;"","00",""))))))))</f>
        <v>00</v>
      </c>
      <c r="T16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69" s="22" t="s">
        <v>1089</v>
      </c>
      <c r="AB169" s="74">
        <v>45810</v>
      </c>
      <c r="AC169" s="22" t="s">
        <v>1456</v>
      </c>
      <c r="AD169" s="74">
        <v>45810</v>
      </c>
      <c r="AE169" s="74" t="s">
        <v>1456</v>
      </c>
      <c r="AF169" s="190" t="s">
        <v>134</v>
      </c>
      <c r="AG169" s="191" t="s">
        <v>1519</v>
      </c>
      <c r="AH169" s="191" t="s">
        <v>134</v>
      </c>
      <c r="AI169" s="22"/>
      <c r="AJ169" s="74"/>
      <c r="AK169" s="22"/>
      <c r="AL169" s="22"/>
      <c r="AM169" s="22"/>
      <c r="AN169" s="190" t="s">
        <v>123</v>
      </c>
      <c r="AO169" s="74"/>
      <c r="AP169" s="22" t="s">
        <v>123</v>
      </c>
      <c r="AQ169" s="22"/>
      <c r="AR169" s="74"/>
      <c r="AS169" s="22"/>
      <c r="AT169" s="190" t="s">
        <v>123</v>
      </c>
      <c r="AU169" s="74"/>
      <c r="AV169" s="22" t="s">
        <v>123</v>
      </c>
      <c r="AW169" s="76"/>
      <c r="AX169" s="74"/>
      <c r="AY169" s="22"/>
      <c r="AZ169" s="190" t="s">
        <v>123</v>
      </c>
      <c r="BA169" s="74"/>
      <c r="BB169" s="22" t="s">
        <v>123</v>
      </c>
      <c r="BC169" s="76"/>
      <c r="BD169" s="74"/>
      <c r="BE169" s="22"/>
      <c r="BF169" s="190" t="s">
        <v>123</v>
      </c>
      <c r="BG169" s="74"/>
      <c r="BH169" s="22" t="s">
        <v>123</v>
      </c>
      <c r="BI169" s="76"/>
      <c r="BJ169" s="74"/>
      <c r="BK169" s="22"/>
      <c r="BL169" s="190" t="s">
        <v>123</v>
      </c>
      <c r="BM169" s="74"/>
      <c r="BN169" s="22" t="s">
        <v>123</v>
      </c>
      <c r="BO169" s="22"/>
      <c r="BP169" s="74"/>
      <c r="BQ169" s="22"/>
      <c r="BR169" s="190" t="s">
        <v>123</v>
      </c>
      <c r="BS169" s="22"/>
      <c r="BT169" s="22" t="s">
        <v>123</v>
      </c>
      <c r="BU169" s="22"/>
      <c r="BV169" s="74"/>
      <c r="BW169" s="22"/>
      <c r="BX169" s="190" t="s">
        <v>123</v>
      </c>
      <c r="BY169" s="22"/>
      <c r="BZ169" s="22" t="s">
        <v>123</v>
      </c>
      <c r="CA169" s="22"/>
      <c r="CB169" s="22"/>
    </row>
    <row r="170" spans="2:80" ht="13.8" hidden="1">
      <c r="B170" s="22">
        <f t="shared" si="2"/>
        <v>161</v>
      </c>
      <c r="C170" s="22" t="s">
        <v>112</v>
      </c>
      <c r="D170" s="73" t="s">
        <v>1086</v>
      </c>
      <c r="E170" s="201">
        <v>1300403</v>
      </c>
      <c r="F170" s="22" t="s">
        <v>114</v>
      </c>
      <c r="G170" s="73" t="s">
        <v>130</v>
      </c>
      <c r="H170" s="73" t="s">
        <v>116</v>
      </c>
      <c r="I170" s="240" t="s">
        <v>128</v>
      </c>
      <c r="J170" s="79" t="s">
        <v>112</v>
      </c>
      <c r="K170" s="203" t="s">
        <v>1087</v>
      </c>
      <c r="L170" s="22" t="s">
        <v>119</v>
      </c>
      <c r="M170" s="22" t="s">
        <v>117</v>
      </c>
      <c r="N170" s="119" t="str">
        <f>CONCATENATE(T_SDLog[[#This Row],[PROJECT_NO]],"-",T_SDLog[[#This Row],[Sub Con]],"-",T_SDLog[[#This Row],[BUILDING_NO]],"-",T_SDLog[[#This Row],[FLOOR_LEVEL]],"-",T_SDLog[[#This Row],[DRAWING_PARTS]],"-",T_SDLog[[#This Row],[DISIPLINE]],"-",T_SDLog[[#This Row],[Sub-Dec]],"-",T_SDLog[[#This Row],[DS]],"-",T_SDLog[[#This Row],[DRAWING_SEQ]])</f>
        <v>1300403-ATS-B01-GF-03-ICT-IPT-SD-00</v>
      </c>
      <c r="O170" s="120" t="s">
        <v>1092</v>
      </c>
      <c r="P170" s="245">
        <v>45810</v>
      </c>
      <c r="Q17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0" s="156" t="str">
        <f>IF(T_SDLog[[#This Row],[AREF_7]]&lt;&gt;"","07",IF(T_SDLog[[#This Row],[AREF_6]]&lt;&gt;"","06",IF(T_SDLog[[#This Row],[AREF_5]]&lt;&gt;"","05",IF(T_SDLog[[#This Row],[AREF_4]]&lt;&gt;"","04",IF(T_SDLog[[#This Row],[AREF_3]]&lt;&gt;"","03",IF(T_SDLog[[#This Row],[AREF_2]]&lt;&gt;"","02",IF(T_SDLog[[#This Row],[AREF_1]]&lt;&gt;"","01",IF(T_SDLog[[#This Row],[AREF_0]]&lt;&gt;"","00",""))))))))</f>
        <v>00</v>
      </c>
      <c r="T17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0" s="22" t="s">
        <v>1089</v>
      </c>
      <c r="AB170" s="74">
        <v>45810</v>
      </c>
      <c r="AC170" s="22" t="s">
        <v>1456</v>
      </c>
      <c r="AD170" s="74">
        <v>45810</v>
      </c>
      <c r="AE170" s="74" t="s">
        <v>1456</v>
      </c>
      <c r="AF170" s="190" t="s">
        <v>134</v>
      </c>
      <c r="AG170" s="191" t="s">
        <v>1519</v>
      </c>
      <c r="AH170" s="191" t="s">
        <v>134</v>
      </c>
      <c r="AI170" s="22"/>
      <c r="AJ170" s="74"/>
      <c r="AK170" s="22"/>
      <c r="AL170" s="22"/>
      <c r="AM170" s="22"/>
      <c r="AN170" s="190" t="s">
        <v>123</v>
      </c>
      <c r="AO170" s="74"/>
      <c r="AP170" s="22" t="s">
        <v>123</v>
      </c>
      <c r="AQ170" s="22"/>
      <c r="AR170" s="74"/>
      <c r="AS170" s="22"/>
      <c r="AT170" s="190" t="s">
        <v>123</v>
      </c>
      <c r="AU170" s="74"/>
      <c r="AV170" s="22" t="s">
        <v>123</v>
      </c>
      <c r="AW170" s="76"/>
      <c r="AX170" s="74"/>
      <c r="AY170" s="22"/>
      <c r="AZ170" s="190" t="s">
        <v>123</v>
      </c>
      <c r="BA170" s="74"/>
      <c r="BB170" s="22" t="s">
        <v>123</v>
      </c>
      <c r="BC170" s="76"/>
      <c r="BD170" s="74"/>
      <c r="BE170" s="22"/>
      <c r="BF170" s="190" t="s">
        <v>123</v>
      </c>
      <c r="BG170" s="74"/>
      <c r="BH170" s="22" t="s">
        <v>123</v>
      </c>
      <c r="BI170" s="76"/>
      <c r="BJ170" s="74"/>
      <c r="BK170" s="22"/>
      <c r="BL170" s="190" t="s">
        <v>123</v>
      </c>
      <c r="BM170" s="74"/>
      <c r="BN170" s="22" t="s">
        <v>123</v>
      </c>
      <c r="BO170" s="22"/>
      <c r="BP170" s="74"/>
      <c r="BQ170" s="22"/>
      <c r="BR170" s="190" t="s">
        <v>123</v>
      </c>
      <c r="BS170" s="22"/>
      <c r="BT170" s="22" t="s">
        <v>123</v>
      </c>
      <c r="BU170" s="22"/>
      <c r="BV170" s="74"/>
      <c r="BW170" s="22"/>
      <c r="BX170" s="190" t="s">
        <v>123</v>
      </c>
      <c r="BY170" s="22"/>
      <c r="BZ170" s="22" t="s">
        <v>123</v>
      </c>
      <c r="CA170" s="22"/>
      <c r="CB170" s="22"/>
    </row>
    <row r="171" spans="2:80" ht="13.8" hidden="1">
      <c r="B171" s="22">
        <f t="shared" si="2"/>
        <v>162</v>
      </c>
      <c r="C171" s="22" t="s">
        <v>112</v>
      </c>
      <c r="D171" s="73" t="s">
        <v>1086</v>
      </c>
      <c r="E171" s="201">
        <v>1300403</v>
      </c>
      <c r="F171" s="22" t="s">
        <v>114</v>
      </c>
      <c r="G171" s="73" t="s">
        <v>130</v>
      </c>
      <c r="H171" s="73" t="s">
        <v>116</v>
      </c>
      <c r="I171" s="241" t="s">
        <v>138</v>
      </c>
      <c r="J171" s="79" t="s">
        <v>112</v>
      </c>
      <c r="K171" s="203" t="s">
        <v>1087</v>
      </c>
      <c r="L171" s="22" t="s">
        <v>119</v>
      </c>
      <c r="M171" s="22" t="s">
        <v>117</v>
      </c>
      <c r="N171" s="119" t="str">
        <f>CONCATENATE(T_SDLog[[#This Row],[PROJECT_NO]],"-",T_SDLog[[#This Row],[Sub Con]],"-",T_SDLog[[#This Row],[BUILDING_NO]],"-",T_SDLog[[#This Row],[FLOOR_LEVEL]],"-",T_SDLog[[#This Row],[DRAWING_PARTS]],"-",T_SDLog[[#This Row],[DISIPLINE]],"-",T_SDLog[[#This Row],[Sub-Dec]],"-",T_SDLog[[#This Row],[DS]],"-",T_SDLog[[#This Row],[DRAWING_SEQ]])</f>
        <v>1300403-ATS-B01-GF-04-ICT-IPT-SD-00</v>
      </c>
      <c r="O171" s="120" t="s">
        <v>1093</v>
      </c>
      <c r="P171" s="245"/>
      <c r="Q17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1" s="156" t="str">
        <f>IF(T_SDLog[[#This Row],[AREF_7]]&lt;&gt;"","07",IF(T_SDLog[[#This Row],[AREF_6]]&lt;&gt;"","06",IF(T_SDLog[[#This Row],[AREF_5]]&lt;&gt;"","05",IF(T_SDLog[[#This Row],[AREF_4]]&lt;&gt;"","04",IF(T_SDLog[[#This Row],[AREF_3]]&lt;&gt;"","03",IF(T_SDLog[[#This Row],[AREF_2]]&lt;&gt;"","02",IF(T_SDLog[[#This Row],[AREF_1]]&lt;&gt;"","01",IF(T_SDLog[[#This Row],[AREF_0]]&lt;&gt;"","00",""))))))))</f>
        <v>00</v>
      </c>
      <c r="T17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1" s="22" t="s">
        <v>1089</v>
      </c>
      <c r="AB171" s="74">
        <v>45810</v>
      </c>
      <c r="AC171" s="22" t="s">
        <v>1456</v>
      </c>
      <c r="AD171" s="74">
        <v>45810</v>
      </c>
      <c r="AE171" s="74" t="s">
        <v>1456</v>
      </c>
      <c r="AF171" s="190" t="s">
        <v>134</v>
      </c>
      <c r="AG171" s="191" t="s">
        <v>1519</v>
      </c>
      <c r="AH171" s="191" t="s">
        <v>134</v>
      </c>
      <c r="AI171" s="22"/>
      <c r="AJ171" s="74"/>
      <c r="AK171" s="22"/>
      <c r="AL171" s="22"/>
      <c r="AM171" s="22"/>
      <c r="AN171" s="190" t="s">
        <v>123</v>
      </c>
      <c r="AO171" s="74"/>
      <c r="AP171" s="22" t="s">
        <v>123</v>
      </c>
      <c r="AQ171" s="22"/>
      <c r="AR171" s="74"/>
      <c r="AS171" s="22"/>
      <c r="AT171" s="190" t="s">
        <v>123</v>
      </c>
      <c r="AU171" s="74"/>
      <c r="AV171" s="22" t="s">
        <v>123</v>
      </c>
      <c r="AW171" s="76"/>
      <c r="AX171" s="74"/>
      <c r="AY171" s="22"/>
      <c r="AZ171" s="190" t="s">
        <v>123</v>
      </c>
      <c r="BA171" s="74"/>
      <c r="BB171" s="22" t="s">
        <v>123</v>
      </c>
      <c r="BC171" s="76"/>
      <c r="BD171" s="74"/>
      <c r="BE171" s="22"/>
      <c r="BF171" s="190" t="s">
        <v>123</v>
      </c>
      <c r="BG171" s="74"/>
      <c r="BH171" s="22" t="s">
        <v>123</v>
      </c>
      <c r="BI171" s="76"/>
      <c r="BJ171" s="74"/>
      <c r="BK171" s="22"/>
      <c r="BL171" s="190" t="s">
        <v>123</v>
      </c>
      <c r="BM171" s="74"/>
      <c r="BN171" s="22" t="s">
        <v>123</v>
      </c>
      <c r="BO171" s="22"/>
      <c r="BP171" s="74"/>
      <c r="BQ171" s="22"/>
      <c r="BR171" s="190" t="s">
        <v>123</v>
      </c>
      <c r="BS171" s="22"/>
      <c r="BT171" s="22" t="s">
        <v>123</v>
      </c>
      <c r="BU171" s="22"/>
      <c r="BV171" s="74"/>
      <c r="BW171" s="22"/>
      <c r="BX171" s="190" t="s">
        <v>123</v>
      </c>
      <c r="BY171" s="22"/>
      <c r="BZ171" s="22" t="s">
        <v>123</v>
      </c>
      <c r="CA171" s="22"/>
      <c r="CB171" s="22"/>
    </row>
    <row r="172" spans="2:80" ht="13.8" hidden="1">
      <c r="B172" s="22">
        <f t="shared" si="2"/>
        <v>163</v>
      </c>
      <c r="C172" s="22" t="s">
        <v>112</v>
      </c>
      <c r="D172" s="73" t="s">
        <v>1086</v>
      </c>
      <c r="E172" s="201">
        <v>1300403</v>
      </c>
      <c r="F172" s="22" t="s">
        <v>114</v>
      </c>
      <c r="G172" s="73" t="s">
        <v>130</v>
      </c>
      <c r="H172" s="73" t="s">
        <v>116</v>
      </c>
      <c r="I172" s="240" t="s">
        <v>219</v>
      </c>
      <c r="J172" s="79" t="s">
        <v>112</v>
      </c>
      <c r="K172" s="203" t="s">
        <v>1087</v>
      </c>
      <c r="L172" s="22" t="s">
        <v>119</v>
      </c>
      <c r="M172" s="22" t="s">
        <v>117</v>
      </c>
      <c r="N172" s="119" t="str">
        <f>CONCATENATE(T_SDLog[[#This Row],[PROJECT_NO]],"-",T_SDLog[[#This Row],[Sub Con]],"-",T_SDLog[[#This Row],[BUILDING_NO]],"-",T_SDLog[[#This Row],[FLOOR_LEVEL]],"-",T_SDLog[[#This Row],[DRAWING_PARTS]],"-",T_SDLog[[#This Row],[DISIPLINE]],"-",T_SDLog[[#This Row],[Sub-Dec]],"-",T_SDLog[[#This Row],[DS]],"-",T_SDLog[[#This Row],[DRAWING_SEQ]])</f>
        <v>1300403-ATS-B01-GF-05-ICT-IPT-SD-00</v>
      </c>
      <c r="O172" s="120" t="s">
        <v>1094</v>
      </c>
      <c r="P172" s="244">
        <v>45802</v>
      </c>
      <c r="Q17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2" s="156" t="str">
        <f>IF(T_SDLog[[#This Row],[AREF_7]]&lt;&gt;"","07",IF(T_SDLog[[#This Row],[AREF_6]]&lt;&gt;"","06",IF(T_SDLog[[#This Row],[AREF_5]]&lt;&gt;"","05",IF(T_SDLog[[#This Row],[AREF_4]]&lt;&gt;"","04",IF(T_SDLog[[#This Row],[AREF_3]]&lt;&gt;"","03",IF(T_SDLog[[#This Row],[AREF_2]]&lt;&gt;"","02",IF(T_SDLog[[#This Row],[AREF_1]]&lt;&gt;"","01",IF(T_SDLog[[#This Row],[AREF_0]]&lt;&gt;"","00",""))))))))</f>
        <v>00</v>
      </c>
      <c r="T17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2" s="22" t="s">
        <v>1089</v>
      </c>
      <c r="AB172" s="74">
        <v>45810</v>
      </c>
      <c r="AC172" s="22" t="s">
        <v>1456</v>
      </c>
      <c r="AD172" s="74">
        <v>45810</v>
      </c>
      <c r="AE172" s="74" t="s">
        <v>1456</v>
      </c>
      <c r="AF172" s="190" t="s">
        <v>134</v>
      </c>
      <c r="AG172" s="191" t="s">
        <v>1519</v>
      </c>
      <c r="AH172" s="191" t="s">
        <v>134</v>
      </c>
      <c r="AI172" s="22"/>
      <c r="AJ172" s="74"/>
      <c r="AK172" s="22"/>
      <c r="AL172" s="22"/>
      <c r="AM172" s="22"/>
      <c r="AN172" s="190" t="s">
        <v>123</v>
      </c>
      <c r="AO172" s="74"/>
      <c r="AP172" s="22" t="s">
        <v>123</v>
      </c>
      <c r="AQ172" s="22"/>
      <c r="AR172" s="74"/>
      <c r="AS172" s="22"/>
      <c r="AT172" s="190" t="s">
        <v>123</v>
      </c>
      <c r="AU172" s="74"/>
      <c r="AV172" s="22" t="s">
        <v>123</v>
      </c>
      <c r="AW172" s="76"/>
      <c r="AX172" s="74"/>
      <c r="AY172" s="22"/>
      <c r="AZ172" s="190" t="s">
        <v>123</v>
      </c>
      <c r="BA172" s="74"/>
      <c r="BB172" s="22" t="s">
        <v>123</v>
      </c>
      <c r="BC172" s="76"/>
      <c r="BD172" s="74"/>
      <c r="BE172" s="22"/>
      <c r="BF172" s="190" t="s">
        <v>123</v>
      </c>
      <c r="BG172" s="74"/>
      <c r="BH172" s="22" t="s">
        <v>123</v>
      </c>
      <c r="BI172" s="76"/>
      <c r="BJ172" s="74"/>
      <c r="BK172" s="22"/>
      <c r="BL172" s="190" t="s">
        <v>123</v>
      </c>
      <c r="BM172" s="74"/>
      <c r="BN172" s="22" t="s">
        <v>123</v>
      </c>
      <c r="BO172" s="22"/>
      <c r="BP172" s="74"/>
      <c r="BQ172" s="22"/>
      <c r="BR172" s="190" t="s">
        <v>123</v>
      </c>
      <c r="BS172" s="22"/>
      <c r="BT172" s="22" t="s">
        <v>123</v>
      </c>
      <c r="BU172" s="22"/>
      <c r="BV172" s="74"/>
      <c r="BW172" s="22"/>
      <c r="BX172" s="190" t="s">
        <v>123</v>
      </c>
      <c r="BY172" s="22"/>
      <c r="BZ172" s="22" t="s">
        <v>123</v>
      </c>
      <c r="CA172" s="22"/>
      <c r="CB172" s="22"/>
    </row>
    <row r="173" spans="2:80" ht="13.8" hidden="1">
      <c r="B173" s="22">
        <f t="shared" si="2"/>
        <v>164</v>
      </c>
      <c r="C173" s="22" t="s">
        <v>112</v>
      </c>
      <c r="D173" s="73" t="s">
        <v>1086</v>
      </c>
      <c r="E173" s="201">
        <v>1300403</v>
      </c>
      <c r="F173" s="22" t="s">
        <v>114</v>
      </c>
      <c r="G173" s="73" t="s">
        <v>130</v>
      </c>
      <c r="H173" s="73" t="s">
        <v>116</v>
      </c>
      <c r="I173" s="240" t="s">
        <v>304</v>
      </c>
      <c r="J173" s="79" t="s">
        <v>112</v>
      </c>
      <c r="K173" s="203" t="s">
        <v>1087</v>
      </c>
      <c r="L173" s="22" t="s">
        <v>119</v>
      </c>
      <c r="M173" s="22" t="s">
        <v>117</v>
      </c>
      <c r="N173" s="119" t="str">
        <f>CONCATENATE(T_SDLog[[#This Row],[PROJECT_NO]],"-",T_SDLog[[#This Row],[Sub Con]],"-",T_SDLog[[#This Row],[BUILDING_NO]],"-",T_SDLog[[#This Row],[FLOOR_LEVEL]],"-",T_SDLog[[#This Row],[DRAWING_PARTS]],"-",T_SDLog[[#This Row],[DISIPLINE]],"-",T_SDLog[[#This Row],[Sub-Dec]],"-",T_SDLog[[#This Row],[DS]],"-",T_SDLog[[#This Row],[DRAWING_SEQ]])</f>
        <v>1300403-ATS-B01-GF-06-ICT-IPT-SD-00</v>
      </c>
      <c r="O173" s="120" t="s">
        <v>1095</v>
      </c>
      <c r="P173" s="244">
        <v>45802</v>
      </c>
      <c r="Q17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3" s="156" t="str">
        <f>IF(T_SDLog[[#This Row],[AREF_7]]&lt;&gt;"","07",IF(T_SDLog[[#This Row],[AREF_6]]&lt;&gt;"","06",IF(T_SDLog[[#This Row],[AREF_5]]&lt;&gt;"","05",IF(T_SDLog[[#This Row],[AREF_4]]&lt;&gt;"","04",IF(T_SDLog[[#This Row],[AREF_3]]&lt;&gt;"","03",IF(T_SDLog[[#This Row],[AREF_2]]&lt;&gt;"","02",IF(T_SDLog[[#This Row],[AREF_1]]&lt;&gt;"","01",IF(T_SDLog[[#This Row],[AREF_0]]&lt;&gt;"","00",""))))))))</f>
        <v>00</v>
      </c>
      <c r="T17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3" s="22" t="s">
        <v>1089</v>
      </c>
      <c r="AB173" s="74">
        <v>45810</v>
      </c>
      <c r="AC173" s="22" t="s">
        <v>1456</v>
      </c>
      <c r="AD173" s="74">
        <v>45810</v>
      </c>
      <c r="AE173" s="74" t="s">
        <v>1456</v>
      </c>
      <c r="AF173" s="190" t="s">
        <v>134</v>
      </c>
      <c r="AG173" s="191" t="s">
        <v>1519</v>
      </c>
      <c r="AH173" s="191" t="s">
        <v>134</v>
      </c>
      <c r="AI173" s="22"/>
      <c r="AJ173" s="74"/>
      <c r="AK173" s="22"/>
      <c r="AL173" s="22"/>
      <c r="AM173" s="22"/>
      <c r="AN173" s="190" t="s">
        <v>123</v>
      </c>
      <c r="AO173" s="74"/>
      <c r="AP173" s="22" t="s">
        <v>123</v>
      </c>
      <c r="AQ173" s="22"/>
      <c r="AR173" s="74"/>
      <c r="AS173" s="22"/>
      <c r="AT173" s="190" t="s">
        <v>123</v>
      </c>
      <c r="AU173" s="74"/>
      <c r="AV173" s="22" t="s">
        <v>123</v>
      </c>
      <c r="AW173" s="76"/>
      <c r="AX173" s="74"/>
      <c r="AY173" s="22"/>
      <c r="AZ173" s="190" t="s">
        <v>123</v>
      </c>
      <c r="BA173" s="74"/>
      <c r="BB173" s="22" t="s">
        <v>123</v>
      </c>
      <c r="BC173" s="76"/>
      <c r="BD173" s="74"/>
      <c r="BE173" s="22"/>
      <c r="BF173" s="190" t="s">
        <v>123</v>
      </c>
      <c r="BG173" s="74"/>
      <c r="BH173" s="22" t="s">
        <v>123</v>
      </c>
      <c r="BI173" s="76"/>
      <c r="BJ173" s="74"/>
      <c r="BK173" s="22"/>
      <c r="BL173" s="190" t="s">
        <v>123</v>
      </c>
      <c r="BM173" s="74"/>
      <c r="BN173" s="22" t="s">
        <v>123</v>
      </c>
      <c r="BO173" s="22"/>
      <c r="BP173" s="74"/>
      <c r="BQ173" s="22"/>
      <c r="BR173" s="190" t="s">
        <v>123</v>
      </c>
      <c r="BS173" s="22"/>
      <c r="BT173" s="22" t="s">
        <v>123</v>
      </c>
      <c r="BU173" s="22"/>
      <c r="BV173" s="74"/>
      <c r="BW173" s="22"/>
      <c r="BX173" s="190" t="s">
        <v>123</v>
      </c>
      <c r="BY173" s="22"/>
      <c r="BZ173" s="22" t="s">
        <v>123</v>
      </c>
      <c r="CA173" s="22"/>
      <c r="CB173" s="22"/>
    </row>
    <row r="174" spans="2:80" ht="13.8" hidden="1">
      <c r="B174" s="22">
        <f t="shared" si="2"/>
        <v>165</v>
      </c>
      <c r="C174" s="22" t="s">
        <v>112</v>
      </c>
      <c r="D174" s="73" t="s">
        <v>1086</v>
      </c>
      <c r="E174" s="201">
        <v>1300403</v>
      </c>
      <c r="F174" s="22" t="s">
        <v>114</v>
      </c>
      <c r="G174" s="73" t="s">
        <v>130</v>
      </c>
      <c r="H174" s="73" t="s">
        <v>116</v>
      </c>
      <c r="I174" s="240" t="s">
        <v>349</v>
      </c>
      <c r="J174" s="79" t="s">
        <v>112</v>
      </c>
      <c r="K174" s="203" t="s">
        <v>1087</v>
      </c>
      <c r="L174" s="22" t="s">
        <v>119</v>
      </c>
      <c r="M174" s="22" t="s">
        <v>117</v>
      </c>
      <c r="N174" s="119" t="str">
        <f>CONCATENATE(T_SDLog[[#This Row],[PROJECT_NO]],"-",T_SDLog[[#This Row],[Sub Con]],"-",T_SDLog[[#This Row],[BUILDING_NO]],"-",T_SDLog[[#This Row],[FLOOR_LEVEL]],"-",T_SDLog[[#This Row],[DRAWING_PARTS]],"-",T_SDLog[[#This Row],[DISIPLINE]],"-",T_SDLog[[#This Row],[Sub-Dec]],"-",T_SDLog[[#This Row],[DS]],"-",T_SDLog[[#This Row],[DRAWING_SEQ]])</f>
        <v>1300403-ATS-B01-GF-07-ICT-IPT-SD-00</v>
      </c>
      <c r="O174" s="120" t="s">
        <v>1096</v>
      </c>
      <c r="P174" s="245">
        <v>45810</v>
      </c>
      <c r="Q17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4" s="156" t="str">
        <f>IF(T_SDLog[[#This Row],[AREF_7]]&lt;&gt;"","07",IF(T_SDLog[[#This Row],[AREF_6]]&lt;&gt;"","06",IF(T_SDLog[[#This Row],[AREF_5]]&lt;&gt;"","05",IF(T_SDLog[[#This Row],[AREF_4]]&lt;&gt;"","04",IF(T_SDLog[[#This Row],[AREF_3]]&lt;&gt;"","03",IF(T_SDLog[[#This Row],[AREF_2]]&lt;&gt;"","02",IF(T_SDLog[[#This Row],[AREF_1]]&lt;&gt;"","01",IF(T_SDLog[[#This Row],[AREF_0]]&lt;&gt;"","00",""))))))))</f>
        <v>00</v>
      </c>
      <c r="T17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4" s="22" t="s">
        <v>1089</v>
      </c>
      <c r="AB174" s="74">
        <v>45810</v>
      </c>
      <c r="AC174" s="22" t="s">
        <v>1456</v>
      </c>
      <c r="AD174" s="74">
        <v>45810</v>
      </c>
      <c r="AE174" s="74" t="s">
        <v>1456</v>
      </c>
      <c r="AF174" s="190" t="s">
        <v>134</v>
      </c>
      <c r="AG174" s="191" t="s">
        <v>1519</v>
      </c>
      <c r="AH174" s="191" t="s">
        <v>134</v>
      </c>
      <c r="AI174" s="22"/>
      <c r="AJ174" s="74"/>
      <c r="AK174" s="22"/>
      <c r="AL174" s="22"/>
      <c r="AM174" s="22"/>
      <c r="AN174" s="190" t="s">
        <v>123</v>
      </c>
      <c r="AO174" s="74"/>
      <c r="AP174" s="22" t="s">
        <v>123</v>
      </c>
      <c r="AQ174" s="22"/>
      <c r="AR174" s="74"/>
      <c r="AS174" s="22"/>
      <c r="AT174" s="190" t="s">
        <v>123</v>
      </c>
      <c r="AU174" s="74"/>
      <c r="AV174" s="22" t="s">
        <v>123</v>
      </c>
      <c r="AW174" s="76"/>
      <c r="AX174" s="74"/>
      <c r="AY174" s="22"/>
      <c r="AZ174" s="190" t="s">
        <v>123</v>
      </c>
      <c r="BA174" s="74"/>
      <c r="BB174" s="22" t="s">
        <v>123</v>
      </c>
      <c r="BC174" s="76"/>
      <c r="BD174" s="74"/>
      <c r="BE174" s="22"/>
      <c r="BF174" s="190" t="s">
        <v>123</v>
      </c>
      <c r="BG174" s="74"/>
      <c r="BH174" s="22" t="s">
        <v>123</v>
      </c>
      <c r="BI174" s="76"/>
      <c r="BJ174" s="74"/>
      <c r="BK174" s="22"/>
      <c r="BL174" s="190" t="s">
        <v>123</v>
      </c>
      <c r="BM174" s="74"/>
      <c r="BN174" s="22" t="s">
        <v>123</v>
      </c>
      <c r="BO174" s="22"/>
      <c r="BP174" s="74"/>
      <c r="BQ174" s="22"/>
      <c r="BR174" s="190" t="s">
        <v>123</v>
      </c>
      <c r="BS174" s="22"/>
      <c r="BT174" s="22" t="s">
        <v>123</v>
      </c>
      <c r="BU174" s="22"/>
      <c r="BV174" s="74"/>
      <c r="BW174" s="22"/>
      <c r="BX174" s="190" t="s">
        <v>123</v>
      </c>
      <c r="BY174" s="22"/>
      <c r="BZ174" s="22" t="s">
        <v>123</v>
      </c>
      <c r="CA174" s="22"/>
      <c r="CB174" s="22"/>
    </row>
    <row r="175" spans="2:80" ht="13.8" hidden="1">
      <c r="B175" s="22">
        <f t="shared" si="2"/>
        <v>166</v>
      </c>
      <c r="C175" s="22" t="s">
        <v>112</v>
      </c>
      <c r="D175" s="73" t="s">
        <v>1086</v>
      </c>
      <c r="E175" s="201">
        <v>1300403</v>
      </c>
      <c r="F175" s="22" t="s">
        <v>114</v>
      </c>
      <c r="G175" s="73" t="s">
        <v>130</v>
      </c>
      <c r="H175" s="73" t="s">
        <v>116</v>
      </c>
      <c r="I175" s="241" t="s">
        <v>140</v>
      </c>
      <c r="J175" s="79" t="s">
        <v>112</v>
      </c>
      <c r="K175" s="203" t="s">
        <v>1087</v>
      </c>
      <c r="L175" s="22" t="s">
        <v>119</v>
      </c>
      <c r="M175" s="22" t="s">
        <v>117</v>
      </c>
      <c r="N175" s="119" t="str">
        <f>CONCATENATE(T_SDLog[[#This Row],[PROJECT_NO]],"-",T_SDLog[[#This Row],[Sub Con]],"-",T_SDLog[[#This Row],[BUILDING_NO]],"-",T_SDLog[[#This Row],[FLOOR_LEVEL]],"-",T_SDLog[[#This Row],[DRAWING_PARTS]],"-",T_SDLog[[#This Row],[DISIPLINE]],"-",T_SDLog[[#This Row],[Sub-Dec]],"-",T_SDLog[[#This Row],[DS]],"-",T_SDLog[[#This Row],[DRAWING_SEQ]])</f>
        <v>1300403-ATS-B01-GF-08-ICT-IPT-SD-00</v>
      </c>
      <c r="O175" s="120" t="s">
        <v>1097</v>
      </c>
      <c r="P175" s="245"/>
      <c r="Q17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5" s="156" t="str">
        <f>IF(T_SDLog[[#This Row],[AREF_7]]&lt;&gt;"","07",IF(T_SDLog[[#This Row],[AREF_6]]&lt;&gt;"","06",IF(T_SDLog[[#This Row],[AREF_5]]&lt;&gt;"","05",IF(T_SDLog[[#This Row],[AREF_4]]&lt;&gt;"","04",IF(T_SDLog[[#This Row],[AREF_3]]&lt;&gt;"","03",IF(T_SDLog[[#This Row],[AREF_2]]&lt;&gt;"","02",IF(T_SDLog[[#This Row],[AREF_1]]&lt;&gt;"","01",IF(T_SDLog[[#This Row],[AREF_0]]&lt;&gt;"","00",""))))))))</f>
        <v>00</v>
      </c>
      <c r="T17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5" s="22" t="s">
        <v>1089</v>
      </c>
      <c r="AB175" s="74">
        <v>45810</v>
      </c>
      <c r="AC175" s="22" t="s">
        <v>1456</v>
      </c>
      <c r="AD175" s="74">
        <v>45810</v>
      </c>
      <c r="AE175" s="74" t="s">
        <v>1456</v>
      </c>
      <c r="AF175" s="190" t="s">
        <v>134</v>
      </c>
      <c r="AG175" s="191" t="s">
        <v>1519</v>
      </c>
      <c r="AH175" s="191" t="s">
        <v>134</v>
      </c>
      <c r="AI175" s="22"/>
      <c r="AJ175" s="74"/>
      <c r="AK175" s="22"/>
      <c r="AL175" s="22"/>
      <c r="AM175" s="22"/>
      <c r="AN175" s="190" t="s">
        <v>123</v>
      </c>
      <c r="AO175" s="74"/>
      <c r="AP175" s="22" t="s">
        <v>123</v>
      </c>
      <c r="AQ175" s="22"/>
      <c r="AR175" s="74"/>
      <c r="AS175" s="22"/>
      <c r="AT175" s="190" t="s">
        <v>123</v>
      </c>
      <c r="AU175" s="74"/>
      <c r="AV175" s="22" t="s">
        <v>123</v>
      </c>
      <c r="AW175" s="76"/>
      <c r="AX175" s="74"/>
      <c r="AY175" s="22"/>
      <c r="AZ175" s="190" t="s">
        <v>123</v>
      </c>
      <c r="BA175" s="74"/>
      <c r="BB175" s="22" t="s">
        <v>123</v>
      </c>
      <c r="BC175" s="76"/>
      <c r="BD175" s="74"/>
      <c r="BE175" s="22"/>
      <c r="BF175" s="190" t="s">
        <v>123</v>
      </c>
      <c r="BG175" s="74"/>
      <c r="BH175" s="22" t="s">
        <v>123</v>
      </c>
      <c r="BI175" s="76"/>
      <c r="BJ175" s="74"/>
      <c r="BK175" s="22"/>
      <c r="BL175" s="190" t="s">
        <v>123</v>
      </c>
      <c r="BM175" s="74"/>
      <c r="BN175" s="22" t="s">
        <v>123</v>
      </c>
      <c r="BO175" s="22"/>
      <c r="BP175" s="74"/>
      <c r="BQ175" s="22"/>
      <c r="BR175" s="190" t="s">
        <v>123</v>
      </c>
      <c r="BS175" s="22"/>
      <c r="BT175" s="22" t="s">
        <v>123</v>
      </c>
      <c r="BU175" s="22"/>
      <c r="BV175" s="74"/>
      <c r="BW175" s="22"/>
      <c r="BX175" s="190" t="s">
        <v>123</v>
      </c>
      <c r="BY175" s="22"/>
      <c r="BZ175" s="22" t="s">
        <v>123</v>
      </c>
      <c r="CA175" s="22"/>
      <c r="CB175" s="22"/>
    </row>
    <row r="176" spans="2:80" ht="13.8" hidden="1">
      <c r="B176" s="22">
        <f t="shared" si="2"/>
        <v>167</v>
      </c>
      <c r="C176" s="22" t="s">
        <v>112</v>
      </c>
      <c r="D176" s="73" t="s">
        <v>1086</v>
      </c>
      <c r="E176" s="201">
        <v>1300403</v>
      </c>
      <c r="F176" s="22" t="s">
        <v>114</v>
      </c>
      <c r="G176" s="73" t="s">
        <v>130</v>
      </c>
      <c r="H176" s="73" t="s">
        <v>116</v>
      </c>
      <c r="I176" s="240" t="s">
        <v>351</v>
      </c>
      <c r="J176" s="79" t="s">
        <v>112</v>
      </c>
      <c r="K176" s="203" t="s">
        <v>1087</v>
      </c>
      <c r="L176" s="22" t="s">
        <v>119</v>
      </c>
      <c r="M176" s="22" t="s">
        <v>117</v>
      </c>
      <c r="N176" s="119" t="str">
        <f>CONCATENATE(T_SDLog[[#This Row],[PROJECT_NO]],"-",T_SDLog[[#This Row],[Sub Con]],"-",T_SDLog[[#This Row],[BUILDING_NO]],"-",T_SDLog[[#This Row],[FLOOR_LEVEL]],"-",T_SDLog[[#This Row],[DRAWING_PARTS]],"-",T_SDLog[[#This Row],[DISIPLINE]],"-",T_SDLog[[#This Row],[Sub-Dec]],"-",T_SDLog[[#This Row],[DS]],"-",T_SDLog[[#This Row],[DRAWING_SEQ]])</f>
        <v>1300403-ATS-B01-GF-09-ICT-IPT-SD-00</v>
      </c>
      <c r="O176" s="120" t="s">
        <v>1098</v>
      </c>
      <c r="P176" s="244">
        <v>45802</v>
      </c>
      <c r="Q17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6" s="156" t="str">
        <f>IF(T_SDLog[[#This Row],[AREF_7]]&lt;&gt;"","07",IF(T_SDLog[[#This Row],[AREF_6]]&lt;&gt;"","06",IF(T_SDLog[[#This Row],[AREF_5]]&lt;&gt;"","05",IF(T_SDLog[[#This Row],[AREF_4]]&lt;&gt;"","04",IF(T_SDLog[[#This Row],[AREF_3]]&lt;&gt;"","03",IF(T_SDLog[[#This Row],[AREF_2]]&lt;&gt;"","02",IF(T_SDLog[[#This Row],[AREF_1]]&lt;&gt;"","01",IF(T_SDLog[[#This Row],[AREF_0]]&lt;&gt;"","00",""))))))))</f>
        <v>00</v>
      </c>
      <c r="T17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6" s="22" t="s">
        <v>1089</v>
      </c>
      <c r="AB176" s="74">
        <v>45810</v>
      </c>
      <c r="AC176" s="22" t="s">
        <v>1456</v>
      </c>
      <c r="AD176" s="74">
        <v>45810</v>
      </c>
      <c r="AE176" s="74" t="s">
        <v>1456</v>
      </c>
      <c r="AF176" s="190" t="s">
        <v>134</v>
      </c>
      <c r="AG176" s="191" t="s">
        <v>1519</v>
      </c>
      <c r="AH176" s="191" t="s">
        <v>134</v>
      </c>
      <c r="AI176" s="22"/>
      <c r="AJ176" s="74"/>
      <c r="AK176" s="22"/>
      <c r="AL176" s="22"/>
      <c r="AM176" s="22"/>
      <c r="AN176" s="190" t="s">
        <v>123</v>
      </c>
      <c r="AO176" s="74"/>
      <c r="AP176" s="22" t="s">
        <v>123</v>
      </c>
      <c r="AQ176" s="22"/>
      <c r="AR176" s="74"/>
      <c r="AS176" s="22"/>
      <c r="AT176" s="190" t="s">
        <v>123</v>
      </c>
      <c r="AU176" s="74"/>
      <c r="AV176" s="22" t="s">
        <v>123</v>
      </c>
      <c r="AW176" s="76"/>
      <c r="AX176" s="74"/>
      <c r="AY176" s="22"/>
      <c r="AZ176" s="190" t="s">
        <v>123</v>
      </c>
      <c r="BA176" s="74"/>
      <c r="BB176" s="22" t="s">
        <v>123</v>
      </c>
      <c r="BC176" s="76"/>
      <c r="BD176" s="74"/>
      <c r="BE176" s="22"/>
      <c r="BF176" s="190" t="s">
        <v>123</v>
      </c>
      <c r="BG176" s="74"/>
      <c r="BH176" s="22" t="s">
        <v>123</v>
      </c>
      <c r="BI176" s="76"/>
      <c r="BJ176" s="74"/>
      <c r="BK176" s="22"/>
      <c r="BL176" s="190" t="s">
        <v>123</v>
      </c>
      <c r="BM176" s="74"/>
      <c r="BN176" s="22" t="s">
        <v>123</v>
      </c>
      <c r="BO176" s="22"/>
      <c r="BP176" s="74"/>
      <c r="BQ176" s="22"/>
      <c r="BR176" s="190" t="s">
        <v>123</v>
      </c>
      <c r="BS176" s="22"/>
      <c r="BT176" s="22" t="s">
        <v>123</v>
      </c>
      <c r="BU176" s="22"/>
      <c r="BV176" s="74"/>
      <c r="BW176" s="22"/>
      <c r="BX176" s="190" t="s">
        <v>123</v>
      </c>
      <c r="BY176" s="22"/>
      <c r="BZ176" s="22" t="s">
        <v>123</v>
      </c>
      <c r="CA176" s="22"/>
      <c r="CB176" s="22"/>
    </row>
    <row r="177" spans="2:80" ht="13.8" hidden="1">
      <c r="B177" s="22">
        <f t="shared" si="2"/>
        <v>168</v>
      </c>
      <c r="C177" s="22" t="s">
        <v>112</v>
      </c>
      <c r="D177" s="73" t="s">
        <v>1086</v>
      </c>
      <c r="E177" s="201">
        <v>1300403</v>
      </c>
      <c r="F177" s="22" t="s">
        <v>114</v>
      </c>
      <c r="G177" s="73" t="s">
        <v>130</v>
      </c>
      <c r="H177" s="73" t="s">
        <v>116</v>
      </c>
      <c r="I177" s="240" t="s">
        <v>438</v>
      </c>
      <c r="J177" s="79" t="s">
        <v>112</v>
      </c>
      <c r="K177" s="203" t="s">
        <v>1087</v>
      </c>
      <c r="L177" s="22" t="s">
        <v>119</v>
      </c>
      <c r="M177" s="22" t="s">
        <v>117</v>
      </c>
      <c r="N177" s="119" t="str">
        <f>CONCATENATE(T_SDLog[[#This Row],[PROJECT_NO]],"-",T_SDLog[[#This Row],[Sub Con]],"-",T_SDLog[[#This Row],[BUILDING_NO]],"-",T_SDLog[[#This Row],[FLOOR_LEVEL]],"-",T_SDLog[[#This Row],[DRAWING_PARTS]],"-",T_SDLog[[#This Row],[DISIPLINE]],"-",T_SDLog[[#This Row],[Sub-Dec]],"-",T_SDLog[[#This Row],[DS]],"-",T_SDLog[[#This Row],[DRAWING_SEQ]])</f>
        <v>1300403-ATS-B01-GF-10-ICT-IPT-SD-00</v>
      </c>
      <c r="O177" s="120" t="s">
        <v>1099</v>
      </c>
      <c r="P177" s="244">
        <v>45802</v>
      </c>
      <c r="Q17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7" s="156" t="str">
        <f>IF(T_SDLog[[#This Row],[AREF_7]]&lt;&gt;"","07",IF(T_SDLog[[#This Row],[AREF_6]]&lt;&gt;"","06",IF(T_SDLog[[#This Row],[AREF_5]]&lt;&gt;"","05",IF(T_SDLog[[#This Row],[AREF_4]]&lt;&gt;"","04",IF(T_SDLog[[#This Row],[AREF_3]]&lt;&gt;"","03",IF(T_SDLog[[#This Row],[AREF_2]]&lt;&gt;"","02",IF(T_SDLog[[#This Row],[AREF_1]]&lt;&gt;"","01",IF(T_SDLog[[#This Row],[AREF_0]]&lt;&gt;"","00",""))))))))</f>
        <v>00</v>
      </c>
      <c r="T17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7" s="22" t="s">
        <v>1089</v>
      </c>
      <c r="AB177" s="74">
        <v>45810</v>
      </c>
      <c r="AC177" s="22" t="s">
        <v>1456</v>
      </c>
      <c r="AD177" s="74">
        <v>45810</v>
      </c>
      <c r="AE177" s="74" t="s">
        <v>1456</v>
      </c>
      <c r="AF177" s="190" t="s">
        <v>134</v>
      </c>
      <c r="AG177" s="191" t="s">
        <v>1519</v>
      </c>
      <c r="AH177" s="191" t="s">
        <v>134</v>
      </c>
      <c r="AI177" s="22"/>
      <c r="AJ177" s="74"/>
      <c r="AK177" s="22"/>
      <c r="AL177" s="22"/>
      <c r="AM177" s="22"/>
      <c r="AN177" s="190" t="s">
        <v>123</v>
      </c>
      <c r="AO177" s="74"/>
      <c r="AP177" s="22" t="s">
        <v>123</v>
      </c>
      <c r="AQ177" s="22"/>
      <c r="AR177" s="74"/>
      <c r="AS177" s="22"/>
      <c r="AT177" s="190" t="s">
        <v>123</v>
      </c>
      <c r="AU177" s="74"/>
      <c r="AV177" s="22" t="s">
        <v>123</v>
      </c>
      <c r="AW177" s="76"/>
      <c r="AX177" s="74"/>
      <c r="AY177" s="22"/>
      <c r="AZ177" s="190" t="s">
        <v>123</v>
      </c>
      <c r="BA177" s="74"/>
      <c r="BB177" s="22" t="s">
        <v>123</v>
      </c>
      <c r="BC177" s="76"/>
      <c r="BD177" s="74"/>
      <c r="BE177" s="22"/>
      <c r="BF177" s="190" t="s">
        <v>123</v>
      </c>
      <c r="BG177" s="74"/>
      <c r="BH177" s="22" t="s">
        <v>123</v>
      </c>
      <c r="BI177" s="76"/>
      <c r="BJ177" s="74"/>
      <c r="BK177" s="22"/>
      <c r="BL177" s="190" t="s">
        <v>123</v>
      </c>
      <c r="BM177" s="74"/>
      <c r="BN177" s="22" t="s">
        <v>123</v>
      </c>
      <c r="BO177" s="22"/>
      <c r="BP177" s="74"/>
      <c r="BQ177" s="22"/>
      <c r="BR177" s="190" t="s">
        <v>123</v>
      </c>
      <c r="BS177" s="22"/>
      <c r="BT177" s="22" t="s">
        <v>123</v>
      </c>
      <c r="BU177" s="22"/>
      <c r="BV177" s="74"/>
      <c r="BW177" s="22"/>
      <c r="BX177" s="190" t="s">
        <v>123</v>
      </c>
      <c r="BY177" s="22"/>
      <c r="BZ177" s="22" t="s">
        <v>123</v>
      </c>
      <c r="CA177" s="22"/>
      <c r="CB177" s="22"/>
    </row>
    <row r="178" spans="2:80" ht="13.8" hidden="1">
      <c r="B178" s="22">
        <f t="shared" si="2"/>
        <v>169</v>
      </c>
      <c r="C178" s="22" t="s">
        <v>112</v>
      </c>
      <c r="D178" s="73" t="s">
        <v>1086</v>
      </c>
      <c r="E178" s="201">
        <v>1300403</v>
      </c>
      <c r="F178" s="22" t="s">
        <v>114</v>
      </c>
      <c r="G178" s="73" t="s">
        <v>130</v>
      </c>
      <c r="H178" s="73" t="s">
        <v>116</v>
      </c>
      <c r="I178" s="240" t="s">
        <v>440</v>
      </c>
      <c r="J178" s="79" t="s">
        <v>112</v>
      </c>
      <c r="K178" s="203" t="s">
        <v>1087</v>
      </c>
      <c r="L178" s="22" t="s">
        <v>119</v>
      </c>
      <c r="M178" s="22" t="s">
        <v>117</v>
      </c>
      <c r="N178" s="119" t="str">
        <f>CONCATENATE(T_SDLog[[#This Row],[PROJECT_NO]],"-",T_SDLog[[#This Row],[Sub Con]],"-",T_SDLog[[#This Row],[BUILDING_NO]],"-",T_SDLog[[#This Row],[FLOOR_LEVEL]],"-",T_SDLog[[#This Row],[DRAWING_PARTS]],"-",T_SDLog[[#This Row],[DISIPLINE]],"-",T_SDLog[[#This Row],[Sub-Dec]],"-",T_SDLog[[#This Row],[DS]],"-",T_SDLog[[#This Row],[DRAWING_SEQ]])</f>
        <v>1300403-ATS-B01-GF-11-ICT-IPT-SD-00</v>
      </c>
      <c r="O178" s="120" t="s">
        <v>1100</v>
      </c>
      <c r="P178" s="245">
        <v>45810</v>
      </c>
      <c r="Q17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8" s="156" t="str">
        <f>IF(T_SDLog[[#This Row],[AREF_7]]&lt;&gt;"","07",IF(T_SDLog[[#This Row],[AREF_6]]&lt;&gt;"","06",IF(T_SDLog[[#This Row],[AREF_5]]&lt;&gt;"","05",IF(T_SDLog[[#This Row],[AREF_4]]&lt;&gt;"","04",IF(T_SDLog[[#This Row],[AREF_3]]&lt;&gt;"","03",IF(T_SDLog[[#This Row],[AREF_2]]&lt;&gt;"","02",IF(T_SDLog[[#This Row],[AREF_1]]&lt;&gt;"","01",IF(T_SDLog[[#This Row],[AREF_0]]&lt;&gt;"","00",""))))))))</f>
        <v>00</v>
      </c>
      <c r="T17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8" s="22" t="s">
        <v>1089</v>
      </c>
      <c r="AB178" s="74">
        <v>45810</v>
      </c>
      <c r="AC178" s="22" t="s">
        <v>1456</v>
      </c>
      <c r="AD178" s="74">
        <v>45810</v>
      </c>
      <c r="AE178" s="74" t="s">
        <v>1456</v>
      </c>
      <c r="AF178" s="190" t="s">
        <v>134</v>
      </c>
      <c r="AG178" s="191" t="s">
        <v>1519</v>
      </c>
      <c r="AH178" s="191" t="s">
        <v>134</v>
      </c>
      <c r="AI178" s="22"/>
      <c r="AJ178" s="74"/>
      <c r="AK178" s="22"/>
      <c r="AL178" s="22"/>
      <c r="AM178" s="22"/>
      <c r="AN178" s="190" t="s">
        <v>123</v>
      </c>
      <c r="AO178" s="74"/>
      <c r="AP178" s="22" t="s">
        <v>123</v>
      </c>
      <c r="AQ178" s="22"/>
      <c r="AR178" s="74"/>
      <c r="AS178" s="22"/>
      <c r="AT178" s="190" t="s">
        <v>123</v>
      </c>
      <c r="AU178" s="74"/>
      <c r="AV178" s="22" t="s">
        <v>123</v>
      </c>
      <c r="AW178" s="76"/>
      <c r="AX178" s="74"/>
      <c r="AY178" s="22"/>
      <c r="AZ178" s="190" t="s">
        <v>123</v>
      </c>
      <c r="BA178" s="74"/>
      <c r="BB178" s="22" t="s">
        <v>123</v>
      </c>
      <c r="BC178" s="76"/>
      <c r="BD178" s="74"/>
      <c r="BE178" s="22"/>
      <c r="BF178" s="190" t="s">
        <v>123</v>
      </c>
      <c r="BG178" s="74"/>
      <c r="BH178" s="22" t="s">
        <v>123</v>
      </c>
      <c r="BI178" s="76"/>
      <c r="BJ178" s="74"/>
      <c r="BK178" s="22"/>
      <c r="BL178" s="190" t="s">
        <v>123</v>
      </c>
      <c r="BM178" s="74"/>
      <c r="BN178" s="22" t="s">
        <v>123</v>
      </c>
      <c r="BO178" s="22"/>
      <c r="BP178" s="74"/>
      <c r="BQ178" s="22"/>
      <c r="BR178" s="190" t="s">
        <v>123</v>
      </c>
      <c r="BS178" s="22"/>
      <c r="BT178" s="22" t="s">
        <v>123</v>
      </c>
      <c r="BU178" s="22"/>
      <c r="BV178" s="74"/>
      <c r="BW178" s="22"/>
      <c r="BX178" s="190" t="s">
        <v>123</v>
      </c>
      <c r="BY178" s="22"/>
      <c r="BZ178" s="22" t="s">
        <v>123</v>
      </c>
      <c r="CA178" s="22"/>
      <c r="CB178" s="22"/>
    </row>
    <row r="179" spans="2:80" ht="13.8" hidden="1">
      <c r="B179" s="22">
        <f t="shared" si="2"/>
        <v>170</v>
      </c>
      <c r="C179" s="22" t="s">
        <v>112</v>
      </c>
      <c r="D179" s="73" t="s">
        <v>1086</v>
      </c>
      <c r="E179" s="201">
        <v>1300403</v>
      </c>
      <c r="F179" s="22" t="s">
        <v>114</v>
      </c>
      <c r="G179" s="73" t="s">
        <v>130</v>
      </c>
      <c r="H179" s="73" t="s">
        <v>116</v>
      </c>
      <c r="I179" s="240" t="s">
        <v>142</v>
      </c>
      <c r="J179" s="79" t="s">
        <v>112</v>
      </c>
      <c r="K179" s="203" t="s">
        <v>1087</v>
      </c>
      <c r="L179" s="22" t="s">
        <v>119</v>
      </c>
      <c r="M179" s="22" t="s">
        <v>117</v>
      </c>
      <c r="N179" s="119" t="str">
        <f>CONCATENATE(T_SDLog[[#This Row],[PROJECT_NO]],"-",T_SDLog[[#This Row],[Sub Con]],"-",T_SDLog[[#This Row],[BUILDING_NO]],"-",T_SDLog[[#This Row],[FLOOR_LEVEL]],"-",T_SDLog[[#This Row],[DRAWING_PARTS]],"-",T_SDLog[[#This Row],[DISIPLINE]],"-",T_SDLog[[#This Row],[Sub-Dec]],"-",T_SDLog[[#This Row],[DS]],"-",T_SDLog[[#This Row],[DRAWING_SEQ]])</f>
        <v>1300403-ATS-B01-GF-12-ICT-IPT-SD-00</v>
      </c>
      <c r="O179" s="120" t="s">
        <v>1101</v>
      </c>
      <c r="P179" s="245">
        <v>45810</v>
      </c>
      <c r="Q17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79" s="156" t="str">
        <f>IF(T_SDLog[[#This Row],[AREF_7]]&lt;&gt;"","07",IF(T_SDLog[[#This Row],[AREF_6]]&lt;&gt;"","06",IF(T_SDLog[[#This Row],[AREF_5]]&lt;&gt;"","05",IF(T_SDLog[[#This Row],[AREF_4]]&lt;&gt;"","04",IF(T_SDLog[[#This Row],[AREF_3]]&lt;&gt;"","03",IF(T_SDLog[[#This Row],[AREF_2]]&lt;&gt;"","02",IF(T_SDLog[[#This Row],[AREF_1]]&lt;&gt;"","01",IF(T_SDLog[[#This Row],[AREF_0]]&lt;&gt;"","00",""))))))))</f>
        <v>00</v>
      </c>
      <c r="T17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79" s="22" t="s">
        <v>1089</v>
      </c>
      <c r="AB179" s="74">
        <v>45810</v>
      </c>
      <c r="AC179" s="22" t="s">
        <v>1456</v>
      </c>
      <c r="AD179" s="74">
        <v>45810</v>
      </c>
      <c r="AE179" s="74" t="s">
        <v>1456</v>
      </c>
      <c r="AF179" s="190" t="s">
        <v>134</v>
      </c>
      <c r="AG179" s="191" t="s">
        <v>1519</v>
      </c>
      <c r="AH179" s="191" t="s">
        <v>134</v>
      </c>
      <c r="AI179" s="22"/>
      <c r="AJ179" s="74"/>
      <c r="AK179" s="22"/>
      <c r="AL179" s="22"/>
      <c r="AM179" s="22"/>
      <c r="AN179" s="190" t="s">
        <v>123</v>
      </c>
      <c r="AO179" s="74"/>
      <c r="AP179" s="22" t="s">
        <v>123</v>
      </c>
      <c r="AQ179" s="22"/>
      <c r="AR179" s="74"/>
      <c r="AS179" s="22"/>
      <c r="AT179" s="190" t="s">
        <v>123</v>
      </c>
      <c r="AU179" s="74"/>
      <c r="AV179" s="22" t="s">
        <v>123</v>
      </c>
      <c r="AW179" s="76"/>
      <c r="AX179" s="74"/>
      <c r="AY179" s="22"/>
      <c r="AZ179" s="190" t="s">
        <v>123</v>
      </c>
      <c r="BA179" s="74"/>
      <c r="BB179" s="22" t="s">
        <v>123</v>
      </c>
      <c r="BC179" s="76"/>
      <c r="BD179" s="74"/>
      <c r="BE179" s="22"/>
      <c r="BF179" s="190" t="s">
        <v>123</v>
      </c>
      <c r="BG179" s="74"/>
      <c r="BH179" s="22" t="s">
        <v>123</v>
      </c>
      <c r="BI179" s="76"/>
      <c r="BJ179" s="74"/>
      <c r="BK179" s="22"/>
      <c r="BL179" s="190" t="s">
        <v>123</v>
      </c>
      <c r="BM179" s="74"/>
      <c r="BN179" s="22" t="s">
        <v>123</v>
      </c>
      <c r="BO179" s="22"/>
      <c r="BP179" s="74"/>
      <c r="BQ179" s="22"/>
      <c r="BR179" s="190" t="s">
        <v>123</v>
      </c>
      <c r="BS179" s="22"/>
      <c r="BT179" s="22" t="s">
        <v>123</v>
      </c>
      <c r="BU179" s="22"/>
      <c r="BV179" s="74"/>
      <c r="BW179" s="22"/>
      <c r="BX179" s="190" t="s">
        <v>123</v>
      </c>
      <c r="BY179" s="22"/>
      <c r="BZ179" s="22" t="s">
        <v>123</v>
      </c>
      <c r="CA179" s="22"/>
      <c r="CB179" s="22"/>
    </row>
    <row r="180" spans="2:80" ht="13.8" hidden="1">
      <c r="B180" s="22">
        <f t="shared" si="2"/>
        <v>171</v>
      </c>
      <c r="C180" s="22" t="s">
        <v>112</v>
      </c>
      <c r="D180" s="73" t="s">
        <v>1086</v>
      </c>
      <c r="E180" s="201">
        <v>1300403</v>
      </c>
      <c r="F180" s="22" t="s">
        <v>114</v>
      </c>
      <c r="G180" s="73" t="s">
        <v>130</v>
      </c>
      <c r="H180" s="73" t="s">
        <v>116</v>
      </c>
      <c r="I180" s="240" t="s">
        <v>456</v>
      </c>
      <c r="J180" s="79" t="s">
        <v>112</v>
      </c>
      <c r="K180" s="203" t="s">
        <v>1087</v>
      </c>
      <c r="L180" s="22" t="s">
        <v>119</v>
      </c>
      <c r="M180" s="22" t="s">
        <v>117</v>
      </c>
      <c r="N180" s="119" t="str">
        <f>CONCATENATE(T_SDLog[[#This Row],[PROJECT_NO]],"-",T_SDLog[[#This Row],[Sub Con]],"-",T_SDLog[[#This Row],[BUILDING_NO]],"-",T_SDLog[[#This Row],[FLOOR_LEVEL]],"-",T_SDLog[[#This Row],[DRAWING_PARTS]],"-",T_SDLog[[#This Row],[DISIPLINE]],"-",T_SDLog[[#This Row],[Sub-Dec]],"-",T_SDLog[[#This Row],[DS]],"-",T_SDLog[[#This Row],[DRAWING_SEQ]])</f>
        <v>1300403-ATS-B01-GF-13-ICT-IPT-SD-00</v>
      </c>
      <c r="O180" s="120" t="s">
        <v>1102</v>
      </c>
      <c r="P180" s="245">
        <v>45810</v>
      </c>
      <c r="Q18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0" s="156" t="str">
        <f>IF(T_SDLog[[#This Row],[AREF_7]]&lt;&gt;"","07",IF(T_SDLog[[#This Row],[AREF_6]]&lt;&gt;"","06",IF(T_SDLog[[#This Row],[AREF_5]]&lt;&gt;"","05",IF(T_SDLog[[#This Row],[AREF_4]]&lt;&gt;"","04",IF(T_SDLog[[#This Row],[AREF_3]]&lt;&gt;"","03",IF(T_SDLog[[#This Row],[AREF_2]]&lt;&gt;"","02",IF(T_SDLog[[#This Row],[AREF_1]]&lt;&gt;"","01",IF(T_SDLog[[#This Row],[AREF_0]]&lt;&gt;"","00",""))))))))</f>
        <v>00</v>
      </c>
      <c r="T18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0" s="22" t="s">
        <v>1089</v>
      </c>
      <c r="AB180" s="74">
        <v>45810</v>
      </c>
      <c r="AC180" s="22" t="s">
        <v>1456</v>
      </c>
      <c r="AD180" s="74">
        <v>45810</v>
      </c>
      <c r="AE180" s="74" t="s">
        <v>1456</v>
      </c>
      <c r="AF180" s="190" t="s">
        <v>134</v>
      </c>
      <c r="AG180" s="191" t="s">
        <v>1519</v>
      </c>
      <c r="AH180" s="191" t="s">
        <v>134</v>
      </c>
      <c r="AI180" s="22"/>
      <c r="AJ180" s="74"/>
      <c r="AK180" s="22"/>
      <c r="AL180" s="22"/>
      <c r="AM180" s="22"/>
      <c r="AN180" s="190" t="s">
        <v>123</v>
      </c>
      <c r="AO180" s="74"/>
      <c r="AP180" s="22" t="s">
        <v>123</v>
      </c>
      <c r="AQ180" s="22"/>
      <c r="AR180" s="74"/>
      <c r="AS180" s="22"/>
      <c r="AT180" s="190" t="s">
        <v>123</v>
      </c>
      <c r="AU180" s="74"/>
      <c r="AV180" s="22" t="s">
        <v>123</v>
      </c>
      <c r="AW180" s="76"/>
      <c r="AX180" s="74"/>
      <c r="AY180" s="22"/>
      <c r="AZ180" s="190" t="s">
        <v>123</v>
      </c>
      <c r="BA180" s="74"/>
      <c r="BB180" s="22" t="s">
        <v>123</v>
      </c>
      <c r="BC180" s="76"/>
      <c r="BD180" s="74"/>
      <c r="BE180" s="22"/>
      <c r="BF180" s="190" t="s">
        <v>123</v>
      </c>
      <c r="BG180" s="74"/>
      <c r="BH180" s="22" t="s">
        <v>123</v>
      </c>
      <c r="BI180" s="76"/>
      <c r="BJ180" s="74"/>
      <c r="BK180" s="22"/>
      <c r="BL180" s="190" t="s">
        <v>123</v>
      </c>
      <c r="BM180" s="74"/>
      <c r="BN180" s="22" t="s">
        <v>123</v>
      </c>
      <c r="BO180" s="22"/>
      <c r="BP180" s="74"/>
      <c r="BQ180" s="22"/>
      <c r="BR180" s="190" t="s">
        <v>123</v>
      </c>
      <c r="BS180" s="22"/>
      <c r="BT180" s="22" t="s">
        <v>123</v>
      </c>
      <c r="BU180" s="22"/>
      <c r="BV180" s="74"/>
      <c r="BW180" s="22"/>
      <c r="BX180" s="190" t="s">
        <v>123</v>
      </c>
      <c r="BY180" s="22"/>
      <c r="BZ180" s="22" t="s">
        <v>123</v>
      </c>
      <c r="CA180" s="22"/>
      <c r="CB180" s="22"/>
    </row>
    <row r="181" spans="2:80" ht="13.8" hidden="1">
      <c r="B181" s="22">
        <f t="shared" si="2"/>
        <v>172</v>
      </c>
      <c r="C181" s="22" t="s">
        <v>112</v>
      </c>
      <c r="D181" s="73" t="s">
        <v>1086</v>
      </c>
      <c r="E181" s="201">
        <v>1300403</v>
      </c>
      <c r="F181" s="22" t="s">
        <v>114</v>
      </c>
      <c r="G181" s="73" t="s">
        <v>130</v>
      </c>
      <c r="H181" s="73" t="s">
        <v>116</v>
      </c>
      <c r="I181" s="240" t="s">
        <v>458</v>
      </c>
      <c r="J181" s="79" t="s">
        <v>112</v>
      </c>
      <c r="K181" s="203" t="s">
        <v>1087</v>
      </c>
      <c r="L181" s="22" t="s">
        <v>119</v>
      </c>
      <c r="M181" s="22" t="s">
        <v>117</v>
      </c>
      <c r="N181" s="119" t="str">
        <f>CONCATENATE(T_SDLog[[#This Row],[PROJECT_NO]],"-",T_SDLog[[#This Row],[Sub Con]],"-",T_SDLog[[#This Row],[BUILDING_NO]],"-",T_SDLog[[#This Row],[FLOOR_LEVEL]],"-",T_SDLog[[#This Row],[DRAWING_PARTS]],"-",T_SDLog[[#This Row],[DISIPLINE]],"-",T_SDLog[[#This Row],[Sub-Dec]],"-",T_SDLog[[#This Row],[DS]],"-",T_SDLog[[#This Row],[DRAWING_SEQ]])</f>
        <v>1300403-ATS-B01-GF-14-ICT-IPT-SD-00</v>
      </c>
      <c r="O181" s="120" t="s">
        <v>1103</v>
      </c>
      <c r="P181" s="244">
        <v>45802</v>
      </c>
      <c r="Q18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1" s="156" t="str">
        <f>IF(T_SDLog[[#This Row],[AREF_7]]&lt;&gt;"","07",IF(T_SDLog[[#This Row],[AREF_6]]&lt;&gt;"","06",IF(T_SDLog[[#This Row],[AREF_5]]&lt;&gt;"","05",IF(T_SDLog[[#This Row],[AREF_4]]&lt;&gt;"","04",IF(T_SDLog[[#This Row],[AREF_3]]&lt;&gt;"","03",IF(T_SDLog[[#This Row],[AREF_2]]&lt;&gt;"","02",IF(T_SDLog[[#This Row],[AREF_1]]&lt;&gt;"","01",IF(T_SDLog[[#This Row],[AREF_0]]&lt;&gt;"","00",""))))))))</f>
        <v>00</v>
      </c>
      <c r="T18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1" s="22" t="s">
        <v>1089</v>
      </c>
      <c r="AB181" s="74">
        <v>45810</v>
      </c>
      <c r="AC181" s="22" t="s">
        <v>1456</v>
      </c>
      <c r="AD181" s="74">
        <v>45810</v>
      </c>
      <c r="AE181" s="74" t="s">
        <v>1456</v>
      </c>
      <c r="AF181" s="190" t="s">
        <v>134</v>
      </c>
      <c r="AG181" s="191" t="s">
        <v>1519</v>
      </c>
      <c r="AH181" s="191" t="s">
        <v>134</v>
      </c>
      <c r="AI181" s="22"/>
      <c r="AJ181" s="74"/>
      <c r="AK181" s="22"/>
      <c r="AL181" s="22"/>
      <c r="AM181" s="22"/>
      <c r="AN181" s="190" t="s">
        <v>123</v>
      </c>
      <c r="AO181" s="74"/>
      <c r="AP181" s="22" t="s">
        <v>123</v>
      </c>
      <c r="AQ181" s="22"/>
      <c r="AR181" s="74"/>
      <c r="AS181" s="22"/>
      <c r="AT181" s="190" t="s">
        <v>123</v>
      </c>
      <c r="AU181" s="74"/>
      <c r="AV181" s="22" t="s">
        <v>123</v>
      </c>
      <c r="AW181" s="76"/>
      <c r="AX181" s="74"/>
      <c r="AY181" s="22"/>
      <c r="AZ181" s="190" t="s">
        <v>123</v>
      </c>
      <c r="BA181" s="74"/>
      <c r="BB181" s="22" t="s">
        <v>123</v>
      </c>
      <c r="BC181" s="76"/>
      <c r="BD181" s="74"/>
      <c r="BE181" s="22"/>
      <c r="BF181" s="190" t="s">
        <v>123</v>
      </c>
      <c r="BG181" s="74"/>
      <c r="BH181" s="22" t="s">
        <v>123</v>
      </c>
      <c r="BI181" s="76"/>
      <c r="BJ181" s="74"/>
      <c r="BK181" s="22"/>
      <c r="BL181" s="190" t="s">
        <v>123</v>
      </c>
      <c r="BM181" s="74"/>
      <c r="BN181" s="22" t="s">
        <v>123</v>
      </c>
      <c r="BO181" s="22"/>
      <c r="BP181" s="74"/>
      <c r="BQ181" s="22"/>
      <c r="BR181" s="190" t="s">
        <v>123</v>
      </c>
      <c r="BS181" s="22"/>
      <c r="BT181" s="22" t="s">
        <v>123</v>
      </c>
      <c r="BU181" s="22"/>
      <c r="BV181" s="74"/>
      <c r="BW181" s="22"/>
      <c r="BX181" s="190" t="s">
        <v>123</v>
      </c>
      <c r="BY181" s="22"/>
      <c r="BZ181" s="22" t="s">
        <v>123</v>
      </c>
      <c r="CA181" s="22"/>
      <c r="CB181" s="22"/>
    </row>
    <row r="182" spans="2:80" ht="13.8" hidden="1">
      <c r="B182" s="22">
        <f t="shared" si="2"/>
        <v>173</v>
      </c>
      <c r="C182" s="22" t="s">
        <v>112</v>
      </c>
      <c r="D182" s="73" t="s">
        <v>1086</v>
      </c>
      <c r="E182" s="201">
        <v>1300403</v>
      </c>
      <c r="F182" s="22" t="s">
        <v>114</v>
      </c>
      <c r="G182" s="73" t="s">
        <v>130</v>
      </c>
      <c r="H182" s="73" t="s">
        <v>116</v>
      </c>
      <c r="I182" s="240" t="s">
        <v>460</v>
      </c>
      <c r="J182" s="79" t="s">
        <v>112</v>
      </c>
      <c r="K182" s="203" t="s">
        <v>1087</v>
      </c>
      <c r="L182" s="22" t="s">
        <v>119</v>
      </c>
      <c r="M182" s="22" t="s">
        <v>117</v>
      </c>
      <c r="N182" s="119" t="str">
        <f>CONCATENATE(T_SDLog[[#This Row],[PROJECT_NO]],"-",T_SDLog[[#This Row],[Sub Con]],"-",T_SDLog[[#This Row],[BUILDING_NO]],"-",T_SDLog[[#This Row],[FLOOR_LEVEL]],"-",T_SDLog[[#This Row],[DRAWING_PARTS]],"-",T_SDLog[[#This Row],[DISIPLINE]],"-",T_SDLog[[#This Row],[Sub-Dec]],"-",T_SDLog[[#This Row],[DS]],"-",T_SDLog[[#This Row],[DRAWING_SEQ]])</f>
        <v>1300403-ATS-B01-GF-15-ICT-IPT-SD-00</v>
      </c>
      <c r="O182" s="120" t="s">
        <v>1104</v>
      </c>
      <c r="P182" s="244">
        <v>45802</v>
      </c>
      <c r="Q18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1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2" s="156" t="str">
        <f>IF(T_SDLog[[#This Row],[AREF_7]]&lt;&gt;"","07",IF(T_SDLog[[#This Row],[AREF_6]]&lt;&gt;"","06",IF(T_SDLog[[#This Row],[AREF_5]]&lt;&gt;"","05",IF(T_SDLog[[#This Row],[AREF_4]]&lt;&gt;"","04",IF(T_SDLog[[#This Row],[AREF_3]]&lt;&gt;"","03",IF(T_SDLog[[#This Row],[AREF_2]]&lt;&gt;"","02",IF(T_SDLog[[#This Row],[AREF_1]]&lt;&gt;"","01",IF(T_SDLog[[#This Row],[AREF_0]]&lt;&gt;"","00",""))))))))</f>
        <v>00</v>
      </c>
      <c r="T18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ATLS-004-SD-ICT-00032-R00</v>
      </c>
      <c r="V1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5 Jun 25</v>
      </c>
      <c r="X1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ATV-1300000403-SDS-ICT-00019-R00</v>
      </c>
      <c r="Y1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2" s="22" t="s">
        <v>1089</v>
      </c>
      <c r="AB182" s="74">
        <v>45810</v>
      </c>
      <c r="AC182" s="22" t="s">
        <v>1456</v>
      </c>
      <c r="AD182" s="74">
        <v>45810</v>
      </c>
      <c r="AE182" s="74" t="s">
        <v>1456</v>
      </c>
      <c r="AF182" s="190" t="s">
        <v>134</v>
      </c>
      <c r="AG182" s="191" t="s">
        <v>1519</v>
      </c>
      <c r="AH182" s="191" t="s">
        <v>134</v>
      </c>
      <c r="AI182" s="22"/>
      <c r="AJ182" s="74"/>
      <c r="AK182" s="22"/>
      <c r="AL182" s="22"/>
      <c r="AM182" s="22"/>
      <c r="AN182" s="190" t="s">
        <v>123</v>
      </c>
      <c r="AO182" s="74"/>
      <c r="AP182" s="22" t="s">
        <v>123</v>
      </c>
      <c r="AQ182" s="22"/>
      <c r="AR182" s="74"/>
      <c r="AS182" s="22"/>
      <c r="AT182" s="190" t="s">
        <v>123</v>
      </c>
      <c r="AU182" s="74"/>
      <c r="AV182" s="22" t="s">
        <v>123</v>
      </c>
      <c r="AW182" s="76"/>
      <c r="AX182" s="74"/>
      <c r="AY182" s="22"/>
      <c r="AZ182" s="190" t="s">
        <v>123</v>
      </c>
      <c r="BA182" s="74"/>
      <c r="BB182" s="22" t="s">
        <v>123</v>
      </c>
      <c r="BC182" s="76"/>
      <c r="BD182" s="74"/>
      <c r="BE182" s="22"/>
      <c r="BF182" s="190" t="s">
        <v>123</v>
      </c>
      <c r="BG182" s="74"/>
      <c r="BH182" s="22" t="s">
        <v>123</v>
      </c>
      <c r="BI182" s="76"/>
      <c r="BJ182" s="74"/>
      <c r="BK182" s="22"/>
      <c r="BL182" s="190" t="s">
        <v>123</v>
      </c>
      <c r="BM182" s="74"/>
      <c r="BN182" s="22" t="s">
        <v>123</v>
      </c>
      <c r="BO182" s="22"/>
      <c r="BP182" s="74"/>
      <c r="BQ182" s="22"/>
      <c r="BR182" s="190" t="s">
        <v>123</v>
      </c>
      <c r="BS182" s="22"/>
      <c r="BT182" s="22" t="s">
        <v>123</v>
      </c>
      <c r="BU182" s="22"/>
      <c r="BV182" s="74"/>
      <c r="BW182" s="22"/>
      <c r="BX182" s="190" t="s">
        <v>123</v>
      </c>
      <c r="BY182" s="22"/>
      <c r="BZ182" s="22" t="s">
        <v>123</v>
      </c>
      <c r="CA182" s="22"/>
      <c r="CB182" s="22"/>
    </row>
    <row r="183" spans="2:80" ht="13.8" hidden="1">
      <c r="B183" s="22">
        <f t="shared" si="2"/>
        <v>174</v>
      </c>
      <c r="C183" s="22" t="s">
        <v>112</v>
      </c>
      <c r="D183" s="73" t="s">
        <v>1086</v>
      </c>
      <c r="E183" s="201">
        <v>1300403</v>
      </c>
      <c r="F183" s="22" t="s">
        <v>114</v>
      </c>
      <c r="G183" s="73" t="s">
        <v>130</v>
      </c>
      <c r="H183" s="73" t="s">
        <v>288</v>
      </c>
      <c r="I183" s="240" t="s">
        <v>117</v>
      </c>
      <c r="J183" s="79" t="s">
        <v>112</v>
      </c>
      <c r="K183" s="203" t="s">
        <v>1087</v>
      </c>
      <c r="L183" s="22" t="s">
        <v>119</v>
      </c>
      <c r="M183" s="22" t="s">
        <v>117</v>
      </c>
      <c r="N183" s="119" t="str">
        <f>CONCATENATE(T_SDLog[[#This Row],[PROJECT_NO]],"-",T_SDLog[[#This Row],[Sub Con]],"-",T_SDLog[[#This Row],[BUILDING_NO]],"-",T_SDLog[[#This Row],[FLOOR_LEVEL]],"-",T_SDLog[[#This Row],[DRAWING_PARTS]],"-",T_SDLog[[#This Row],[DISIPLINE]],"-",T_SDLog[[#This Row],[Sub-Dec]],"-",T_SDLog[[#This Row],[DS]],"-",T_SDLog[[#This Row],[DRAWING_SEQ]])</f>
        <v>1300403-ATS-B01-FF-00-ICT-IPT-SD-00</v>
      </c>
      <c r="O183" s="120" t="s">
        <v>1105</v>
      </c>
      <c r="P183" s="245">
        <v>45810</v>
      </c>
      <c r="Q18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8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3" s="156" t="str">
        <f>IF(T_SDLog[[#This Row],[AREF_7]]&lt;&gt;"","07",IF(T_SDLog[[#This Row],[AREF_6]]&lt;&gt;"","06",IF(T_SDLog[[#This Row],[AREF_5]]&lt;&gt;"","05",IF(T_SDLog[[#This Row],[AREF_4]]&lt;&gt;"","04",IF(T_SDLog[[#This Row],[AREF_3]]&lt;&gt;"","03",IF(T_SDLog[[#This Row],[AREF_2]]&lt;&gt;"","02",IF(T_SDLog[[#This Row],[AREF_1]]&lt;&gt;"","01",IF(T_SDLog[[#This Row],[AREF_0]]&lt;&gt;"","00",""))))))))</f>
        <v>00</v>
      </c>
      <c r="T18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3" s="22" t="s">
        <v>1106</v>
      </c>
      <c r="AB183" s="74">
        <v>45810</v>
      </c>
      <c r="AC183" s="22" t="s">
        <v>1455</v>
      </c>
      <c r="AD183" s="74">
        <v>45810</v>
      </c>
      <c r="AE183" s="232" t="s">
        <v>1455</v>
      </c>
      <c r="AF183" s="190" t="s">
        <v>134</v>
      </c>
      <c r="AG183" s="191" t="s">
        <v>1518</v>
      </c>
      <c r="AH183" s="191" t="s">
        <v>134</v>
      </c>
      <c r="AI183" s="22"/>
      <c r="AJ183" s="74"/>
      <c r="AK183" s="22"/>
      <c r="AL183" s="22"/>
      <c r="AM183" s="22"/>
      <c r="AN183" s="190" t="s">
        <v>123</v>
      </c>
      <c r="AO183" s="74"/>
      <c r="AP183" s="22" t="s">
        <v>123</v>
      </c>
      <c r="AQ183" s="22"/>
      <c r="AR183" s="74"/>
      <c r="AS183" s="22"/>
      <c r="AT183" s="190" t="s">
        <v>123</v>
      </c>
      <c r="AU183" s="74"/>
      <c r="AV183" s="22" t="s">
        <v>123</v>
      </c>
      <c r="AW183" s="76"/>
      <c r="AX183" s="74"/>
      <c r="AY183" s="22"/>
      <c r="AZ183" s="190" t="s">
        <v>123</v>
      </c>
      <c r="BA183" s="74"/>
      <c r="BB183" s="22" t="s">
        <v>123</v>
      </c>
      <c r="BC183" s="76"/>
      <c r="BD183" s="74"/>
      <c r="BE183" s="22"/>
      <c r="BF183" s="190" t="s">
        <v>123</v>
      </c>
      <c r="BG183" s="74"/>
      <c r="BH183" s="22" t="s">
        <v>123</v>
      </c>
      <c r="BI183" s="76"/>
      <c r="BJ183" s="74"/>
      <c r="BK183" s="22"/>
      <c r="BL183" s="190" t="s">
        <v>123</v>
      </c>
      <c r="BM183" s="74"/>
      <c r="BN183" s="22" t="s">
        <v>123</v>
      </c>
      <c r="BO183" s="22"/>
      <c r="BP183" s="74"/>
      <c r="BQ183" s="22"/>
      <c r="BR183" s="190" t="s">
        <v>123</v>
      </c>
      <c r="BS183" s="22"/>
      <c r="BT183" s="22" t="s">
        <v>123</v>
      </c>
      <c r="BU183" s="22"/>
      <c r="BV183" s="74"/>
      <c r="BW183" s="22"/>
      <c r="BX183" s="190" t="s">
        <v>123</v>
      </c>
      <c r="BY183" s="22"/>
      <c r="BZ183" s="22" t="s">
        <v>123</v>
      </c>
      <c r="CA183" s="22"/>
      <c r="CB183" s="22"/>
    </row>
    <row r="184" spans="2:80" ht="13.8" hidden="1">
      <c r="B184" s="22">
        <f t="shared" si="2"/>
        <v>175</v>
      </c>
      <c r="C184" s="22" t="s">
        <v>112</v>
      </c>
      <c r="D184" s="73" t="s">
        <v>1086</v>
      </c>
      <c r="E184" s="201">
        <v>1300403</v>
      </c>
      <c r="F184" s="22" t="s">
        <v>114</v>
      </c>
      <c r="G184" s="73" t="s">
        <v>130</v>
      </c>
      <c r="H184" s="73" t="s">
        <v>288</v>
      </c>
      <c r="I184" s="240" t="s">
        <v>124</v>
      </c>
      <c r="J184" s="79" t="s">
        <v>112</v>
      </c>
      <c r="K184" s="203" t="s">
        <v>1087</v>
      </c>
      <c r="L184" s="22" t="s">
        <v>119</v>
      </c>
      <c r="M184" s="22" t="s">
        <v>117</v>
      </c>
      <c r="N184" s="119" t="str">
        <f>CONCATENATE(T_SDLog[[#This Row],[PROJECT_NO]],"-",T_SDLog[[#This Row],[Sub Con]],"-",T_SDLog[[#This Row],[BUILDING_NO]],"-",T_SDLog[[#This Row],[FLOOR_LEVEL]],"-",T_SDLog[[#This Row],[DRAWING_PARTS]],"-",T_SDLog[[#This Row],[DISIPLINE]],"-",T_SDLog[[#This Row],[Sub-Dec]],"-",T_SDLog[[#This Row],[DS]],"-",T_SDLog[[#This Row],[DRAWING_SEQ]])</f>
        <v>1300403-ATS-B01-FF-01-ICT-IPT-SD-00</v>
      </c>
      <c r="O184" s="120" t="s">
        <v>1107</v>
      </c>
      <c r="P184" s="245">
        <v>45810</v>
      </c>
      <c r="Q18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4" s="156" t="str">
        <f>IF(T_SDLog[[#This Row],[AREF_7]]&lt;&gt;"","07",IF(T_SDLog[[#This Row],[AREF_6]]&lt;&gt;"","06",IF(T_SDLog[[#This Row],[AREF_5]]&lt;&gt;"","05",IF(T_SDLog[[#This Row],[AREF_4]]&lt;&gt;"","04",IF(T_SDLog[[#This Row],[AREF_3]]&lt;&gt;"","03",IF(T_SDLog[[#This Row],[AREF_2]]&lt;&gt;"","02",IF(T_SDLog[[#This Row],[AREF_1]]&lt;&gt;"","01",IF(T_SDLog[[#This Row],[AREF_0]]&lt;&gt;"","00",""))))))))</f>
        <v>00</v>
      </c>
      <c r="T18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4" s="22" t="s">
        <v>1106</v>
      </c>
      <c r="AB184" s="74">
        <v>45810</v>
      </c>
      <c r="AC184" s="22" t="s">
        <v>1455</v>
      </c>
      <c r="AD184" s="74">
        <v>45810</v>
      </c>
      <c r="AE184" s="232" t="s">
        <v>1455</v>
      </c>
      <c r="AF184" s="190" t="s">
        <v>134</v>
      </c>
      <c r="AG184" s="191" t="s">
        <v>1518</v>
      </c>
      <c r="AH184" s="191" t="s">
        <v>134</v>
      </c>
      <c r="AI184" s="22"/>
      <c r="AJ184" s="74"/>
      <c r="AK184" s="22"/>
      <c r="AL184" s="22"/>
      <c r="AM184" s="22"/>
      <c r="AN184" s="190" t="s">
        <v>123</v>
      </c>
      <c r="AO184" s="74"/>
      <c r="AP184" s="22" t="s">
        <v>123</v>
      </c>
      <c r="AQ184" s="22"/>
      <c r="AR184" s="74"/>
      <c r="AS184" s="22"/>
      <c r="AT184" s="190" t="s">
        <v>123</v>
      </c>
      <c r="AU184" s="74"/>
      <c r="AV184" s="22" t="s">
        <v>123</v>
      </c>
      <c r="AW184" s="76"/>
      <c r="AX184" s="74"/>
      <c r="AY184" s="22"/>
      <c r="AZ184" s="190" t="s">
        <v>123</v>
      </c>
      <c r="BA184" s="74"/>
      <c r="BB184" s="22" t="s">
        <v>123</v>
      </c>
      <c r="BC184" s="76"/>
      <c r="BD184" s="74"/>
      <c r="BE184" s="22"/>
      <c r="BF184" s="190" t="s">
        <v>123</v>
      </c>
      <c r="BG184" s="74"/>
      <c r="BH184" s="22" t="s">
        <v>123</v>
      </c>
      <c r="BI184" s="76"/>
      <c r="BJ184" s="74"/>
      <c r="BK184" s="22"/>
      <c r="BL184" s="190" t="s">
        <v>123</v>
      </c>
      <c r="BM184" s="74"/>
      <c r="BN184" s="22" t="s">
        <v>123</v>
      </c>
      <c r="BO184" s="22"/>
      <c r="BP184" s="74"/>
      <c r="BQ184" s="22"/>
      <c r="BR184" s="190" t="s">
        <v>123</v>
      </c>
      <c r="BS184" s="22"/>
      <c r="BT184" s="22" t="s">
        <v>123</v>
      </c>
      <c r="BU184" s="22"/>
      <c r="BV184" s="74"/>
      <c r="BW184" s="22"/>
      <c r="BX184" s="190" t="s">
        <v>123</v>
      </c>
      <c r="BY184" s="22"/>
      <c r="BZ184" s="22" t="s">
        <v>123</v>
      </c>
      <c r="CA184" s="22"/>
      <c r="CB184" s="22"/>
    </row>
    <row r="185" spans="2:80" ht="13.8" hidden="1">
      <c r="B185" s="22">
        <f t="shared" si="2"/>
        <v>176</v>
      </c>
      <c r="C185" s="22" t="s">
        <v>112</v>
      </c>
      <c r="D185" s="73" t="s">
        <v>1086</v>
      </c>
      <c r="E185" s="201">
        <v>1300403</v>
      </c>
      <c r="F185" s="22" t="s">
        <v>114</v>
      </c>
      <c r="G185" s="73" t="s">
        <v>130</v>
      </c>
      <c r="H185" s="73" t="s">
        <v>288</v>
      </c>
      <c r="I185" s="240" t="s">
        <v>126</v>
      </c>
      <c r="J185" s="79" t="s">
        <v>112</v>
      </c>
      <c r="K185" s="203" t="s">
        <v>1087</v>
      </c>
      <c r="L185" s="22" t="s">
        <v>119</v>
      </c>
      <c r="M185" s="22" t="s">
        <v>117</v>
      </c>
      <c r="N185" s="119" t="str">
        <f>CONCATENATE(T_SDLog[[#This Row],[PROJECT_NO]],"-",T_SDLog[[#This Row],[Sub Con]],"-",T_SDLog[[#This Row],[BUILDING_NO]],"-",T_SDLog[[#This Row],[FLOOR_LEVEL]],"-",T_SDLog[[#This Row],[DRAWING_PARTS]],"-",T_SDLog[[#This Row],[DISIPLINE]],"-",T_SDLog[[#This Row],[Sub-Dec]],"-",T_SDLog[[#This Row],[DS]],"-",T_SDLog[[#This Row],[DRAWING_SEQ]])</f>
        <v>1300403-ATS-B01-FF-02-ICT-IPT-SD-00</v>
      </c>
      <c r="O185" s="120" t="s">
        <v>1108</v>
      </c>
      <c r="P185" s="245">
        <v>45810</v>
      </c>
      <c r="Q18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8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5" s="156" t="str">
        <f>IF(T_SDLog[[#This Row],[AREF_7]]&lt;&gt;"","07",IF(T_SDLog[[#This Row],[AREF_6]]&lt;&gt;"","06",IF(T_SDLog[[#This Row],[AREF_5]]&lt;&gt;"","05",IF(T_SDLog[[#This Row],[AREF_4]]&lt;&gt;"","04",IF(T_SDLog[[#This Row],[AREF_3]]&lt;&gt;"","03",IF(T_SDLog[[#This Row],[AREF_2]]&lt;&gt;"","02",IF(T_SDLog[[#This Row],[AREF_1]]&lt;&gt;"","01",IF(T_SDLog[[#This Row],[AREF_0]]&lt;&gt;"","00",""))))))))</f>
        <v>00</v>
      </c>
      <c r="T18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5" s="22" t="s">
        <v>1106</v>
      </c>
      <c r="AB185" s="74">
        <v>45810</v>
      </c>
      <c r="AC185" s="22" t="s">
        <v>1455</v>
      </c>
      <c r="AD185" s="74">
        <v>45810</v>
      </c>
      <c r="AE185" s="74" t="s">
        <v>1455</v>
      </c>
      <c r="AF185" s="190" t="s">
        <v>134</v>
      </c>
      <c r="AG185" s="191" t="s">
        <v>1518</v>
      </c>
      <c r="AH185" s="191" t="s">
        <v>134</v>
      </c>
      <c r="AI185" s="22"/>
      <c r="AJ185" s="74"/>
      <c r="AK185" s="22"/>
      <c r="AL185" s="22"/>
      <c r="AM185" s="22"/>
      <c r="AN185" s="190" t="s">
        <v>123</v>
      </c>
      <c r="AO185" s="74"/>
      <c r="AP185" s="22" t="s">
        <v>123</v>
      </c>
      <c r="AQ185" s="22"/>
      <c r="AR185" s="74"/>
      <c r="AS185" s="22"/>
      <c r="AT185" s="190" t="s">
        <v>123</v>
      </c>
      <c r="AU185" s="74"/>
      <c r="AV185" s="22" t="s">
        <v>123</v>
      </c>
      <c r="AW185" s="76"/>
      <c r="AX185" s="74"/>
      <c r="AY185" s="22"/>
      <c r="AZ185" s="190" t="s">
        <v>123</v>
      </c>
      <c r="BA185" s="74"/>
      <c r="BB185" s="22" t="s">
        <v>123</v>
      </c>
      <c r="BC185" s="76"/>
      <c r="BD185" s="74"/>
      <c r="BE185" s="22"/>
      <c r="BF185" s="190" t="s">
        <v>123</v>
      </c>
      <c r="BG185" s="74"/>
      <c r="BH185" s="22" t="s">
        <v>123</v>
      </c>
      <c r="BI185" s="76"/>
      <c r="BJ185" s="74"/>
      <c r="BK185" s="22"/>
      <c r="BL185" s="190" t="s">
        <v>123</v>
      </c>
      <c r="BM185" s="74"/>
      <c r="BN185" s="22" t="s">
        <v>123</v>
      </c>
      <c r="BO185" s="22"/>
      <c r="BP185" s="74"/>
      <c r="BQ185" s="22"/>
      <c r="BR185" s="190" t="s">
        <v>123</v>
      </c>
      <c r="BS185" s="22"/>
      <c r="BT185" s="22" t="s">
        <v>123</v>
      </c>
      <c r="BU185" s="22"/>
      <c r="BV185" s="74"/>
      <c r="BW185" s="22"/>
      <c r="BX185" s="190" t="s">
        <v>123</v>
      </c>
      <c r="BY185" s="22"/>
      <c r="BZ185" s="22" t="s">
        <v>123</v>
      </c>
      <c r="CA185" s="22"/>
      <c r="CB185" s="22"/>
    </row>
    <row r="186" spans="2:80" ht="13.8" hidden="1">
      <c r="B186" s="22">
        <f t="shared" si="2"/>
        <v>177</v>
      </c>
      <c r="C186" s="22" t="s">
        <v>112</v>
      </c>
      <c r="D186" s="73" t="s">
        <v>1086</v>
      </c>
      <c r="E186" s="201">
        <v>1300403</v>
      </c>
      <c r="F186" s="22" t="s">
        <v>114</v>
      </c>
      <c r="G186" s="73" t="s">
        <v>130</v>
      </c>
      <c r="H186" s="73" t="s">
        <v>288</v>
      </c>
      <c r="I186" s="240" t="s">
        <v>128</v>
      </c>
      <c r="J186" s="79" t="s">
        <v>112</v>
      </c>
      <c r="K186" s="203" t="s">
        <v>1087</v>
      </c>
      <c r="L186" s="22" t="s">
        <v>119</v>
      </c>
      <c r="M186" s="22" t="s">
        <v>117</v>
      </c>
      <c r="N186" s="119" t="str">
        <f>CONCATENATE(T_SDLog[[#This Row],[PROJECT_NO]],"-",T_SDLog[[#This Row],[Sub Con]],"-",T_SDLog[[#This Row],[BUILDING_NO]],"-",T_SDLog[[#This Row],[FLOOR_LEVEL]],"-",T_SDLog[[#This Row],[DRAWING_PARTS]],"-",T_SDLog[[#This Row],[DISIPLINE]],"-",T_SDLog[[#This Row],[Sub-Dec]],"-",T_SDLog[[#This Row],[DS]],"-",T_SDLog[[#This Row],[DRAWING_SEQ]])</f>
        <v>1300403-ATS-B01-FF-03-ICT-IPT-SD-00</v>
      </c>
      <c r="O186" s="120" t="s">
        <v>1109</v>
      </c>
      <c r="P186" s="245">
        <v>45810</v>
      </c>
      <c r="Q18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8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6" s="156" t="str">
        <f>IF(T_SDLog[[#This Row],[AREF_7]]&lt;&gt;"","07",IF(T_SDLog[[#This Row],[AREF_6]]&lt;&gt;"","06",IF(T_SDLog[[#This Row],[AREF_5]]&lt;&gt;"","05",IF(T_SDLog[[#This Row],[AREF_4]]&lt;&gt;"","04",IF(T_SDLog[[#This Row],[AREF_3]]&lt;&gt;"","03",IF(T_SDLog[[#This Row],[AREF_2]]&lt;&gt;"","02",IF(T_SDLog[[#This Row],[AREF_1]]&lt;&gt;"","01",IF(T_SDLog[[#This Row],[AREF_0]]&lt;&gt;"","00",""))))))))</f>
        <v>00</v>
      </c>
      <c r="T18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6" s="22" t="s">
        <v>1106</v>
      </c>
      <c r="AB186" s="74">
        <v>45810</v>
      </c>
      <c r="AC186" s="22" t="s">
        <v>1455</v>
      </c>
      <c r="AD186" s="74">
        <v>45810</v>
      </c>
      <c r="AE186" s="74" t="s">
        <v>1455</v>
      </c>
      <c r="AF186" s="190" t="s">
        <v>134</v>
      </c>
      <c r="AG186" s="191" t="s">
        <v>1518</v>
      </c>
      <c r="AH186" s="191" t="s">
        <v>134</v>
      </c>
      <c r="AI186" s="22"/>
      <c r="AJ186" s="74"/>
      <c r="AK186" s="22"/>
      <c r="AL186" s="22"/>
      <c r="AM186" s="22"/>
      <c r="AN186" s="190" t="s">
        <v>123</v>
      </c>
      <c r="AO186" s="74"/>
      <c r="AP186" s="22" t="s">
        <v>123</v>
      </c>
      <c r="AQ186" s="22"/>
      <c r="AR186" s="74"/>
      <c r="AS186" s="22"/>
      <c r="AT186" s="190" t="s">
        <v>123</v>
      </c>
      <c r="AU186" s="74"/>
      <c r="AV186" s="22" t="s">
        <v>123</v>
      </c>
      <c r="AW186" s="76"/>
      <c r="AX186" s="74"/>
      <c r="AY186" s="22"/>
      <c r="AZ186" s="190" t="s">
        <v>123</v>
      </c>
      <c r="BA186" s="74"/>
      <c r="BB186" s="22" t="s">
        <v>123</v>
      </c>
      <c r="BC186" s="76"/>
      <c r="BD186" s="74"/>
      <c r="BE186" s="22"/>
      <c r="BF186" s="190" t="s">
        <v>123</v>
      </c>
      <c r="BG186" s="74"/>
      <c r="BH186" s="22" t="s">
        <v>123</v>
      </c>
      <c r="BI186" s="76"/>
      <c r="BJ186" s="74"/>
      <c r="BK186" s="22"/>
      <c r="BL186" s="190" t="s">
        <v>123</v>
      </c>
      <c r="BM186" s="74"/>
      <c r="BN186" s="22" t="s">
        <v>123</v>
      </c>
      <c r="BO186" s="22"/>
      <c r="BP186" s="74"/>
      <c r="BQ186" s="22"/>
      <c r="BR186" s="190" t="s">
        <v>123</v>
      </c>
      <c r="BS186" s="22"/>
      <c r="BT186" s="22" t="s">
        <v>123</v>
      </c>
      <c r="BU186" s="22"/>
      <c r="BV186" s="74"/>
      <c r="BW186" s="22"/>
      <c r="BX186" s="190" t="s">
        <v>123</v>
      </c>
      <c r="BY186" s="22"/>
      <c r="BZ186" s="22" t="s">
        <v>123</v>
      </c>
      <c r="CA186" s="22"/>
      <c r="CB186" s="22"/>
    </row>
    <row r="187" spans="2:80" ht="13.8" hidden="1">
      <c r="B187" s="22">
        <f t="shared" si="2"/>
        <v>178</v>
      </c>
      <c r="C187" s="22" t="s">
        <v>112</v>
      </c>
      <c r="D187" s="73" t="s">
        <v>1086</v>
      </c>
      <c r="E187" s="201">
        <v>1300403</v>
      </c>
      <c r="F187" s="22" t="s">
        <v>114</v>
      </c>
      <c r="G187" s="73" t="s">
        <v>130</v>
      </c>
      <c r="H187" s="73" t="s">
        <v>288</v>
      </c>
      <c r="I187" s="241" t="s">
        <v>138</v>
      </c>
      <c r="J187" s="79" t="s">
        <v>112</v>
      </c>
      <c r="K187" s="203" t="s">
        <v>1087</v>
      </c>
      <c r="L187" s="22" t="s">
        <v>119</v>
      </c>
      <c r="M187" s="22" t="s">
        <v>117</v>
      </c>
      <c r="N187" s="119" t="str">
        <f>CONCATENATE(T_SDLog[[#This Row],[PROJECT_NO]],"-",T_SDLog[[#This Row],[Sub Con]],"-",T_SDLog[[#This Row],[BUILDING_NO]],"-",T_SDLog[[#This Row],[FLOOR_LEVEL]],"-",T_SDLog[[#This Row],[DRAWING_PARTS]],"-",T_SDLog[[#This Row],[DISIPLINE]],"-",T_SDLog[[#This Row],[Sub-Dec]],"-",T_SDLog[[#This Row],[DS]],"-",T_SDLog[[#This Row],[DRAWING_SEQ]])</f>
        <v>1300403-ATS-B01-FF-04-ICT-IPT-SD-00</v>
      </c>
      <c r="O187" s="120" t="s">
        <v>1110</v>
      </c>
      <c r="P187" s="245"/>
      <c r="Q18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8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7" s="156" t="str">
        <f>IF(T_SDLog[[#This Row],[AREF_7]]&lt;&gt;"","07",IF(T_SDLog[[#This Row],[AREF_6]]&lt;&gt;"","06",IF(T_SDLog[[#This Row],[AREF_5]]&lt;&gt;"","05",IF(T_SDLog[[#This Row],[AREF_4]]&lt;&gt;"","04",IF(T_SDLog[[#This Row],[AREF_3]]&lt;&gt;"","03",IF(T_SDLog[[#This Row],[AREF_2]]&lt;&gt;"","02",IF(T_SDLog[[#This Row],[AREF_1]]&lt;&gt;"","01",IF(T_SDLog[[#This Row],[AREF_0]]&lt;&gt;"","00",""))))))))</f>
        <v>00</v>
      </c>
      <c r="T18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7" s="22" t="s">
        <v>1106</v>
      </c>
      <c r="AB187" s="74">
        <v>45810</v>
      </c>
      <c r="AC187" s="22" t="s">
        <v>1455</v>
      </c>
      <c r="AD187" s="74">
        <v>45810</v>
      </c>
      <c r="AE187" s="74" t="s">
        <v>1455</v>
      </c>
      <c r="AF187" s="190" t="s">
        <v>134</v>
      </c>
      <c r="AG187" s="191" t="s">
        <v>1518</v>
      </c>
      <c r="AH187" s="191" t="s">
        <v>134</v>
      </c>
      <c r="AI187" s="22"/>
      <c r="AJ187" s="74"/>
      <c r="AK187" s="22"/>
      <c r="AL187" s="22"/>
      <c r="AM187" s="22"/>
      <c r="AN187" s="190" t="s">
        <v>123</v>
      </c>
      <c r="AO187" s="74"/>
      <c r="AP187" s="22" t="s">
        <v>123</v>
      </c>
      <c r="AQ187" s="22"/>
      <c r="AR187" s="74"/>
      <c r="AS187" s="22"/>
      <c r="AT187" s="190" t="s">
        <v>123</v>
      </c>
      <c r="AU187" s="74"/>
      <c r="AV187" s="22" t="s">
        <v>123</v>
      </c>
      <c r="AW187" s="76"/>
      <c r="AX187" s="74"/>
      <c r="AY187" s="22"/>
      <c r="AZ187" s="190" t="s">
        <v>123</v>
      </c>
      <c r="BA187" s="74"/>
      <c r="BB187" s="22" t="s">
        <v>123</v>
      </c>
      <c r="BC187" s="76"/>
      <c r="BD187" s="74"/>
      <c r="BE187" s="22"/>
      <c r="BF187" s="190" t="s">
        <v>123</v>
      </c>
      <c r="BG187" s="74"/>
      <c r="BH187" s="22" t="s">
        <v>123</v>
      </c>
      <c r="BI187" s="76"/>
      <c r="BJ187" s="74"/>
      <c r="BK187" s="22"/>
      <c r="BL187" s="190" t="s">
        <v>123</v>
      </c>
      <c r="BM187" s="74"/>
      <c r="BN187" s="22" t="s">
        <v>123</v>
      </c>
      <c r="BO187" s="22"/>
      <c r="BP187" s="74"/>
      <c r="BQ187" s="22"/>
      <c r="BR187" s="190" t="s">
        <v>123</v>
      </c>
      <c r="BS187" s="22"/>
      <c r="BT187" s="22" t="s">
        <v>123</v>
      </c>
      <c r="BU187" s="22"/>
      <c r="BV187" s="74"/>
      <c r="BW187" s="22"/>
      <c r="BX187" s="190" t="s">
        <v>123</v>
      </c>
      <c r="BY187" s="22"/>
      <c r="BZ187" s="22" t="s">
        <v>123</v>
      </c>
      <c r="CA187" s="22"/>
      <c r="CB187" s="22"/>
    </row>
    <row r="188" spans="2:80" ht="13.8" hidden="1">
      <c r="B188" s="22">
        <f t="shared" si="2"/>
        <v>179</v>
      </c>
      <c r="C188" s="22" t="s">
        <v>112</v>
      </c>
      <c r="D188" s="73" t="s">
        <v>1086</v>
      </c>
      <c r="E188" s="201">
        <v>1300403</v>
      </c>
      <c r="F188" s="22" t="s">
        <v>114</v>
      </c>
      <c r="G188" s="73" t="s">
        <v>130</v>
      </c>
      <c r="H188" s="73" t="s">
        <v>288</v>
      </c>
      <c r="I188" s="240" t="s">
        <v>219</v>
      </c>
      <c r="J188" s="79" t="s">
        <v>112</v>
      </c>
      <c r="K188" s="203" t="s">
        <v>1087</v>
      </c>
      <c r="L188" s="22" t="s">
        <v>119</v>
      </c>
      <c r="M188" s="22" t="s">
        <v>117</v>
      </c>
      <c r="N188" s="119" t="str">
        <f>CONCATENATE(T_SDLog[[#This Row],[PROJECT_NO]],"-",T_SDLog[[#This Row],[Sub Con]],"-",T_SDLog[[#This Row],[BUILDING_NO]],"-",T_SDLog[[#This Row],[FLOOR_LEVEL]],"-",T_SDLog[[#This Row],[DRAWING_PARTS]],"-",T_SDLog[[#This Row],[DISIPLINE]],"-",T_SDLog[[#This Row],[Sub-Dec]],"-",T_SDLog[[#This Row],[DS]],"-",T_SDLog[[#This Row],[DRAWING_SEQ]])</f>
        <v>1300403-ATS-B01-FF-05-ICT-IPT-SD-00</v>
      </c>
      <c r="O188" s="120" t="s">
        <v>1111</v>
      </c>
      <c r="P188" s="245">
        <v>45810</v>
      </c>
      <c r="Q18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8" s="156" t="str">
        <f>IF(T_SDLog[[#This Row],[AREF_7]]&lt;&gt;"","07",IF(T_SDLog[[#This Row],[AREF_6]]&lt;&gt;"","06",IF(T_SDLog[[#This Row],[AREF_5]]&lt;&gt;"","05",IF(T_SDLog[[#This Row],[AREF_4]]&lt;&gt;"","04",IF(T_SDLog[[#This Row],[AREF_3]]&lt;&gt;"","03",IF(T_SDLog[[#This Row],[AREF_2]]&lt;&gt;"","02",IF(T_SDLog[[#This Row],[AREF_1]]&lt;&gt;"","01",IF(T_SDLog[[#This Row],[AREF_0]]&lt;&gt;"","00",""))))))))</f>
        <v>00</v>
      </c>
      <c r="T18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8" s="22" t="s">
        <v>1106</v>
      </c>
      <c r="AB188" s="74">
        <v>45810</v>
      </c>
      <c r="AC188" s="22" t="s">
        <v>1455</v>
      </c>
      <c r="AD188" s="74">
        <v>45810</v>
      </c>
      <c r="AE188" s="74" t="s">
        <v>1455</v>
      </c>
      <c r="AF188" s="190" t="s">
        <v>134</v>
      </c>
      <c r="AG188" s="191" t="s">
        <v>1518</v>
      </c>
      <c r="AH188" s="191" t="s">
        <v>134</v>
      </c>
      <c r="AI188" s="22"/>
      <c r="AJ188" s="74"/>
      <c r="AK188" s="22"/>
      <c r="AL188" s="22"/>
      <c r="AM188" s="22"/>
      <c r="AN188" s="190" t="s">
        <v>123</v>
      </c>
      <c r="AO188" s="74"/>
      <c r="AP188" s="22" t="s">
        <v>123</v>
      </c>
      <c r="AQ188" s="22"/>
      <c r="AR188" s="74"/>
      <c r="AS188" s="22"/>
      <c r="AT188" s="190" t="s">
        <v>123</v>
      </c>
      <c r="AU188" s="74"/>
      <c r="AV188" s="22" t="s">
        <v>123</v>
      </c>
      <c r="AW188" s="76"/>
      <c r="AX188" s="74"/>
      <c r="AY188" s="22"/>
      <c r="AZ188" s="190" t="s">
        <v>123</v>
      </c>
      <c r="BA188" s="74"/>
      <c r="BB188" s="22" t="s">
        <v>123</v>
      </c>
      <c r="BC188" s="76"/>
      <c r="BD188" s="74"/>
      <c r="BE188" s="22"/>
      <c r="BF188" s="190" t="s">
        <v>123</v>
      </c>
      <c r="BG188" s="74"/>
      <c r="BH188" s="22" t="s">
        <v>123</v>
      </c>
      <c r="BI188" s="76"/>
      <c r="BJ188" s="74"/>
      <c r="BK188" s="22"/>
      <c r="BL188" s="190" t="s">
        <v>123</v>
      </c>
      <c r="BM188" s="74"/>
      <c r="BN188" s="22" t="s">
        <v>123</v>
      </c>
      <c r="BO188" s="22"/>
      <c r="BP188" s="74"/>
      <c r="BQ188" s="22"/>
      <c r="BR188" s="190" t="s">
        <v>123</v>
      </c>
      <c r="BS188" s="22"/>
      <c r="BT188" s="22" t="s">
        <v>123</v>
      </c>
      <c r="BU188" s="22"/>
      <c r="BV188" s="74"/>
      <c r="BW188" s="22"/>
      <c r="BX188" s="190" t="s">
        <v>123</v>
      </c>
      <c r="BY188" s="22"/>
      <c r="BZ188" s="22" t="s">
        <v>123</v>
      </c>
      <c r="CA188" s="22"/>
      <c r="CB188" s="22"/>
    </row>
    <row r="189" spans="2:80" ht="13.8" hidden="1">
      <c r="B189" s="22">
        <f t="shared" si="2"/>
        <v>180</v>
      </c>
      <c r="C189" s="22" t="s">
        <v>112</v>
      </c>
      <c r="D189" s="73" t="s">
        <v>1086</v>
      </c>
      <c r="E189" s="201">
        <v>1300403</v>
      </c>
      <c r="F189" s="22" t="s">
        <v>114</v>
      </c>
      <c r="G189" s="73" t="s">
        <v>130</v>
      </c>
      <c r="H189" s="73" t="s">
        <v>288</v>
      </c>
      <c r="I189" s="240" t="s">
        <v>304</v>
      </c>
      <c r="J189" s="79" t="s">
        <v>112</v>
      </c>
      <c r="K189" s="203" t="s">
        <v>1087</v>
      </c>
      <c r="L189" s="22" t="s">
        <v>119</v>
      </c>
      <c r="M189" s="22" t="s">
        <v>117</v>
      </c>
      <c r="N189" s="119" t="str">
        <f>CONCATENATE(T_SDLog[[#This Row],[PROJECT_NO]],"-",T_SDLog[[#This Row],[Sub Con]],"-",T_SDLog[[#This Row],[BUILDING_NO]],"-",T_SDLog[[#This Row],[FLOOR_LEVEL]],"-",T_SDLog[[#This Row],[DRAWING_PARTS]],"-",T_SDLog[[#This Row],[DISIPLINE]],"-",T_SDLog[[#This Row],[Sub-Dec]],"-",T_SDLog[[#This Row],[DS]],"-",T_SDLog[[#This Row],[DRAWING_SEQ]])</f>
        <v>1300403-ATS-B01-FF-06-ICT-IPT-SD-00</v>
      </c>
      <c r="O189" s="120" t="s">
        <v>1112</v>
      </c>
      <c r="P189" s="245">
        <v>45810</v>
      </c>
      <c r="Q18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8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89" s="156" t="str">
        <f>IF(T_SDLog[[#This Row],[AREF_7]]&lt;&gt;"","07",IF(T_SDLog[[#This Row],[AREF_6]]&lt;&gt;"","06",IF(T_SDLog[[#This Row],[AREF_5]]&lt;&gt;"","05",IF(T_SDLog[[#This Row],[AREF_4]]&lt;&gt;"","04",IF(T_SDLog[[#This Row],[AREF_3]]&lt;&gt;"","03",IF(T_SDLog[[#This Row],[AREF_2]]&lt;&gt;"","02",IF(T_SDLog[[#This Row],[AREF_1]]&lt;&gt;"","01",IF(T_SDLog[[#This Row],[AREF_0]]&lt;&gt;"","00",""))))))))</f>
        <v>00</v>
      </c>
      <c r="T18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89" s="22" t="s">
        <v>1106</v>
      </c>
      <c r="AB189" s="74">
        <v>45810</v>
      </c>
      <c r="AC189" s="22" t="s">
        <v>1455</v>
      </c>
      <c r="AD189" s="74">
        <v>45810</v>
      </c>
      <c r="AE189" s="74" t="s">
        <v>1455</v>
      </c>
      <c r="AF189" s="190" t="s">
        <v>134</v>
      </c>
      <c r="AG189" s="191" t="s">
        <v>1518</v>
      </c>
      <c r="AH189" s="191" t="s">
        <v>134</v>
      </c>
      <c r="AI189" s="22"/>
      <c r="AJ189" s="74"/>
      <c r="AK189" s="22"/>
      <c r="AL189" s="22"/>
      <c r="AM189" s="22"/>
      <c r="AN189" s="190" t="s">
        <v>123</v>
      </c>
      <c r="AO189" s="74"/>
      <c r="AP189" s="22" t="s">
        <v>123</v>
      </c>
      <c r="AQ189" s="22"/>
      <c r="AR189" s="74"/>
      <c r="AS189" s="22"/>
      <c r="AT189" s="190" t="s">
        <v>123</v>
      </c>
      <c r="AU189" s="74"/>
      <c r="AV189" s="22" t="s">
        <v>123</v>
      </c>
      <c r="AW189" s="76"/>
      <c r="AX189" s="74"/>
      <c r="AY189" s="22"/>
      <c r="AZ189" s="190" t="s">
        <v>123</v>
      </c>
      <c r="BA189" s="74"/>
      <c r="BB189" s="22" t="s">
        <v>123</v>
      </c>
      <c r="BC189" s="76"/>
      <c r="BD189" s="74"/>
      <c r="BE189" s="22"/>
      <c r="BF189" s="190" t="s">
        <v>123</v>
      </c>
      <c r="BG189" s="74"/>
      <c r="BH189" s="22" t="s">
        <v>123</v>
      </c>
      <c r="BI189" s="76"/>
      <c r="BJ189" s="74"/>
      <c r="BK189" s="22"/>
      <c r="BL189" s="190" t="s">
        <v>123</v>
      </c>
      <c r="BM189" s="74"/>
      <c r="BN189" s="22" t="s">
        <v>123</v>
      </c>
      <c r="BO189" s="22"/>
      <c r="BP189" s="74"/>
      <c r="BQ189" s="22"/>
      <c r="BR189" s="190" t="s">
        <v>123</v>
      </c>
      <c r="BS189" s="22"/>
      <c r="BT189" s="22" t="s">
        <v>123</v>
      </c>
      <c r="BU189" s="22"/>
      <c r="BV189" s="74"/>
      <c r="BW189" s="22"/>
      <c r="BX189" s="190" t="s">
        <v>123</v>
      </c>
      <c r="BY189" s="22"/>
      <c r="BZ189" s="22" t="s">
        <v>123</v>
      </c>
      <c r="CA189" s="22"/>
      <c r="CB189" s="22"/>
    </row>
    <row r="190" spans="2:80" ht="13.8" hidden="1">
      <c r="B190" s="22">
        <f t="shared" si="2"/>
        <v>181</v>
      </c>
      <c r="C190" s="22" t="s">
        <v>112</v>
      </c>
      <c r="D190" s="73" t="s">
        <v>1086</v>
      </c>
      <c r="E190" s="201">
        <v>1300403</v>
      </c>
      <c r="F190" s="22" t="s">
        <v>114</v>
      </c>
      <c r="G190" s="73" t="s">
        <v>130</v>
      </c>
      <c r="H190" s="73" t="s">
        <v>288</v>
      </c>
      <c r="I190" s="240" t="s">
        <v>349</v>
      </c>
      <c r="J190" s="79" t="s">
        <v>112</v>
      </c>
      <c r="K190" s="203" t="s">
        <v>1087</v>
      </c>
      <c r="L190" s="22" t="s">
        <v>119</v>
      </c>
      <c r="M190" s="22" t="s">
        <v>117</v>
      </c>
      <c r="N190" s="119" t="str">
        <f>CONCATENATE(T_SDLog[[#This Row],[PROJECT_NO]],"-",T_SDLog[[#This Row],[Sub Con]],"-",T_SDLog[[#This Row],[BUILDING_NO]],"-",T_SDLog[[#This Row],[FLOOR_LEVEL]],"-",T_SDLog[[#This Row],[DRAWING_PARTS]],"-",T_SDLog[[#This Row],[DISIPLINE]],"-",T_SDLog[[#This Row],[Sub-Dec]],"-",T_SDLog[[#This Row],[DS]],"-",T_SDLog[[#This Row],[DRAWING_SEQ]])</f>
        <v>1300403-ATS-B01-FF-07-ICT-IPT-SD-00</v>
      </c>
      <c r="O190" s="120" t="s">
        <v>1113</v>
      </c>
      <c r="P190" s="245">
        <v>45810</v>
      </c>
      <c r="Q19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0" s="156" t="str">
        <f>IF(T_SDLog[[#This Row],[AREF_7]]&lt;&gt;"","07",IF(T_SDLog[[#This Row],[AREF_6]]&lt;&gt;"","06",IF(T_SDLog[[#This Row],[AREF_5]]&lt;&gt;"","05",IF(T_SDLog[[#This Row],[AREF_4]]&lt;&gt;"","04",IF(T_SDLog[[#This Row],[AREF_3]]&lt;&gt;"","03",IF(T_SDLog[[#This Row],[AREF_2]]&lt;&gt;"","02",IF(T_SDLog[[#This Row],[AREF_1]]&lt;&gt;"","01",IF(T_SDLog[[#This Row],[AREF_0]]&lt;&gt;"","00",""))))))))</f>
        <v>00</v>
      </c>
      <c r="T19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0" s="22" t="s">
        <v>1106</v>
      </c>
      <c r="AB190" s="74">
        <v>45810</v>
      </c>
      <c r="AC190" s="22" t="s">
        <v>1455</v>
      </c>
      <c r="AD190" s="74">
        <v>45810</v>
      </c>
      <c r="AE190" s="74" t="s">
        <v>1455</v>
      </c>
      <c r="AF190" s="190" t="s">
        <v>134</v>
      </c>
      <c r="AG190" s="191" t="s">
        <v>1518</v>
      </c>
      <c r="AH190" s="191" t="s">
        <v>134</v>
      </c>
      <c r="AI190" s="22"/>
      <c r="AJ190" s="74"/>
      <c r="AK190" s="22"/>
      <c r="AL190" s="22"/>
      <c r="AM190" s="22"/>
      <c r="AN190" s="190" t="s">
        <v>123</v>
      </c>
      <c r="AO190" s="74"/>
      <c r="AP190" s="22" t="s">
        <v>123</v>
      </c>
      <c r="AQ190" s="22"/>
      <c r="AR190" s="74"/>
      <c r="AS190" s="22"/>
      <c r="AT190" s="190" t="s">
        <v>123</v>
      </c>
      <c r="AU190" s="74"/>
      <c r="AV190" s="22" t="s">
        <v>123</v>
      </c>
      <c r="AW190" s="76"/>
      <c r="AX190" s="74"/>
      <c r="AY190" s="22"/>
      <c r="AZ190" s="190" t="s">
        <v>123</v>
      </c>
      <c r="BA190" s="74"/>
      <c r="BB190" s="22" t="s">
        <v>123</v>
      </c>
      <c r="BC190" s="76"/>
      <c r="BD190" s="74"/>
      <c r="BE190" s="22"/>
      <c r="BF190" s="190" t="s">
        <v>123</v>
      </c>
      <c r="BG190" s="74"/>
      <c r="BH190" s="22" t="s">
        <v>123</v>
      </c>
      <c r="BI190" s="76"/>
      <c r="BJ190" s="74"/>
      <c r="BK190" s="22"/>
      <c r="BL190" s="190" t="s">
        <v>123</v>
      </c>
      <c r="BM190" s="74"/>
      <c r="BN190" s="22" t="s">
        <v>123</v>
      </c>
      <c r="BO190" s="22"/>
      <c r="BP190" s="74"/>
      <c r="BQ190" s="22"/>
      <c r="BR190" s="190" t="s">
        <v>123</v>
      </c>
      <c r="BS190" s="22"/>
      <c r="BT190" s="22" t="s">
        <v>123</v>
      </c>
      <c r="BU190" s="22"/>
      <c r="BV190" s="74"/>
      <c r="BW190" s="22"/>
      <c r="BX190" s="190" t="s">
        <v>123</v>
      </c>
      <c r="BY190" s="22"/>
      <c r="BZ190" s="22" t="s">
        <v>123</v>
      </c>
      <c r="CA190" s="22"/>
      <c r="CB190" s="22"/>
    </row>
    <row r="191" spans="2:80" ht="13.8" hidden="1">
      <c r="B191" s="22">
        <f t="shared" si="2"/>
        <v>182</v>
      </c>
      <c r="C191" s="22" t="s">
        <v>112</v>
      </c>
      <c r="D191" s="73" t="s">
        <v>1086</v>
      </c>
      <c r="E191" s="201">
        <v>1300403</v>
      </c>
      <c r="F191" s="22" t="s">
        <v>114</v>
      </c>
      <c r="G191" s="73" t="s">
        <v>130</v>
      </c>
      <c r="H191" s="73" t="s">
        <v>288</v>
      </c>
      <c r="I191" s="241" t="s">
        <v>140</v>
      </c>
      <c r="J191" s="79" t="s">
        <v>112</v>
      </c>
      <c r="K191" s="203" t="s">
        <v>1087</v>
      </c>
      <c r="L191" s="22" t="s">
        <v>119</v>
      </c>
      <c r="M191" s="22" t="s">
        <v>117</v>
      </c>
      <c r="N191" s="119" t="str">
        <f>CONCATENATE(T_SDLog[[#This Row],[PROJECT_NO]],"-",T_SDLog[[#This Row],[Sub Con]],"-",T_SDLog[[#This Row],[BUILDING_NO]],"-",T_SDLog[[#This Row],[FLOOR_LEVEL]],"-",T_SDLog[[#This Row],[DRAWING_PARTS]],"-",T_SDLog[[#This Row],[DISIPLINE]],"-",T_SDLog[[#This Row],[Sub-Dec]],"-",T_SDLog[[#This Row],[DS]],"-",T_SDLog[[#This Row],[DRAWING_SEQ]])</f>
        <v>1300403-ATS-B01-FF-08-ICT-IPT-SD-00</v>
      </c>
      <c r="O191" s="120" t="s">
        <v>1114</v>
      </c>
      <c r="P191" s="245"/>
      <c r="Q19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9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1" s="156" t="str">
        <f>IF(T_SDLog[[#This Row],[AREF_7]]&lt;&gt;"","07",IF(T_SDLog[[#This Row],[AREF_6]]&lt;&gt;"","06",IF(T_SDLog[[#This Row],[AREF_5]]&lt;&gt;"","05",IF(T_SDLog[[#This Row],[AREF_4]]&lt;&gt;"","04",IF(T_SDLog[[#This Row],[AREF_3]]&lt;&gt;"","03",IF(T_SDLog[[#This Row],[AREF_2]]&lt;&gt;"","02",IF(T_SDLog[[#This Row],[AREF_1]]&lt;&gt;"","01",IF(T_SDLog[[#This Row],[AREF_0]]&lt;&gt;"","00",""))))))))</f>
        <v>00</v>
      </c>
      <c r="T19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1" s="22" t="s">
        <v>1106</v>
      </c>
      <c r="AB191" s="74">
        <v>45810</v>
      </c>
      <c r="AC191" s="22" t="s">
        <v>1455</v>
      </c>
      <c r="AD191" s="74">
        <v>45810</v>
      </c>
      <c r="AE191" s="74" t="s">
        <v>1455</v>
      </c>
      <c r="AF191" s="190" t="s">
        <v>134</v>
      </c>
      <c r="AG191" s="191" t="s">
        <v>1518</v>
      </c>
      <c r="AH191" s="191" t="s">
        <v>134</v>
      </c>
      <c r="AI191" s="22"/>
      <c r="AJ191" s="74"/>
      <c r="AK191" s="22"/>
      <c r="AL191" s="22"/>
      <c r="AM191" s="22"/>
      <c r="AN191" s="190" t="s">
        <v>123</v>
      </c>
      <c r="AO191" s="74"/>
      <c r="AP191" s="22" t="s">
        <v>123</v>
      </c>
      <c r="AQ191" s="22"/>
      <c r="AR191" s="74"/>
      <c r="AS191" s="22"/>
      <c r="AT191" s="190" t="s">
        <v>123</v>
      </c>
      <c r="AU191" s="74"/>
      <c r="AV191" s="22" t="s">
        <v>123</v>
      </c>
      <c r="AW191" s="76"/>
      <c r="AX191" s="74"/>
      <c r="AY191" s="22"/>
      <c r="AZ191" s="190" t="s">
        <v>123</v>
      </c>
      <c r="BA191" s="74"/>
      <c r="BB191" s="22" t="s">
        <v>123</v>
      </c>
      <c r="BC191" s="76"/>
      <c r="BD191" s="74"/>
      <c r="BE191" s="22"/>
      <c r="BF191" s="190" t="s">
        <v>123</v>
      </c>
      <c r="BG191" s="74"/>
      <c r="BH191" s="22" t="s">
        <v>123</v>
      </c>
      <c r="BI191" s="76"/>
      <c r="BJ191" s="74"/>
      <c r="BK191" s="22"/>
      <c r="BL191" s="190" t="s">
        <v>123</v>
      </c>
      <c r="BM191" s="74"/>
      <c r="BN191" s="22" t="s">
        <v>123</v>
      </c>
      <c r="BO191" s="22"/>
      <c r="BP191" s="74"/>
      <c r="BQ191" s="22"/>
      <c r="BR191" s="190" t="s">
        <v>123</v>
      </c>
      <c r="BS191" s="22"/>
      <c r="BT191" s="22" t="s">
        <v>123</v>
      </c>
      <c r="BU191" s="22"/>
      <c r="BV191" s="74"/>
      <c r="BW191" s="22"/>
      <c r="BX191" s="190" t="s">
        <v>123</v>
      </c>
      <c r="BY191" s="22"/>
      <c r="BZ191" s="22" t="s">
        <v>123</v>
      </c>
      <c r="CA191" s="22"/>
      <c r="CB191" s="22"/>
    </row>
    <row r="192" spans="2:80" ht="13.8" hidden="1">
      <c r="B192" s="22">
        <f t="shared" si="2"/>
        <v>183</v>
      </c>
      <c r="C192" s="22" t="s">
        <v>112</v>
      </c>
      <c r="D192" s="73" t="s">
        <v>1086</v>
      </c>
      <c r="E192" s="201">
        <v>1300403</v>
      </c>
      <c r="F192" s="22" t="s">
        <v>114</v>
      </c>
      <c r="G192" s="73" t="s">
        <v>130</v>
      </c>
      <c r="H192" s="73" t="s">
        <v>288</v>
      </c>
      <c r="I192" s="241" t="s">
        <v>351</v>
      </c>
      <c r="J192" s="79" t="s">
        <v>112</v>
      </c>
      <c r="K192" s="203" t="s">
        <v>1087</v>
      </c>
      <c r="L192" s="22" t="s">
        <v>119</v>
      </c>
      <c r="M192" s="22" t="s">
        <v>117</v>
      </c>
      <c r="N192" s="119" t="str">
        <f>CONCATENATE(T_SDLog[[#This Row],[PROJECT_NO]],"-",T_SDLog[[#This Row],[Sub Con]],"-",T_SDLog[[#This Row],[BUILDING_NO]],"-",T_SDLog[[#This Row],[FLOOR_LEVEL]],"-",T_SDLog[[#This Row],[DRAWING_PARTS]],"-",T_SDLog[[#This Row],[DISIPLINE]],"-",T_SDLog[[#This Row],[Sub-Dec]],"-",T_SDLog[[#This Row],[DS]],"-",T_SDLog[[#This Row],[DRAWING_SEQ]])</f>
        <v>1300403-ATS-B01-FF-09-ICT-IPT-SD-00</v>
      </c>
      <c r="O192" s="120" t="s">
        <v>1115</v>
      </c>
      <c r="P192" s="245"/>
      <c r="Q19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9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2" s="156" t="str">
        <f>IF(T_SDLog[[#This Row],[AREF_7]]&lt;&gt;"","07",IF(T_SDLog[[#This Row],[AREF_6]]&lt;&gt;"","06",IF(T_SDLog[[#This Row],[AREF_5]]&lt;&gt;"","05",IF(T_SDLog[[#This Row],[AREF_4]]&lt;&gt;"","04",IF(T_SDLog[[#This Row],[AREF_3]]&lt;&gt;"","03",IF(T_SDLog[[#This Row],[AREF_2]]&lt;&gt;"","02",IF(T_SDLog[[#This Row],[AREF_1]]&lt;&gt;"","01",IF(T_SDLog[[#This Row],[AREF_0]]&lt;&gt;"","00",""))))))))</f>
        <v>00</v>
      </c>
      <c r="T19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2" s="22" t="s">
        <v>1106</v>
      </c>
      <c r="AB192" s="74">
        <v>45810</v>
      </c>
      <c r="AC192" s="22" t="s">
        <v>1455</v>
      </c>
      <c r="AD192" s="74">
        <v>45810</v>
      </c>
      <c r="AE192" s="74" t="s">
        <v>1455</v>
      </c>
      <c r="AF192" s="190" t="s">
        <v>134</v>
      </c>
      <c r="AG192" s="191" t="s">
        <v>1518</v>
      </c>
      <c r="AH192" s="191" t="s">
        <v>134</v>
      </c>
      <c r="AI192" s="22"/>
      <c r="AJ192" s="74"/>
      <c r="AK192" s="22"/>
      <c r="AL192" s="22"/>
      <c r="AM192" s="22"/>
      <c r="AN192" s="190" t="s">
        <v>123</v>
      </c>
      <c r="AO192" s="74"/>
      <c r="AP192" s="22" t="s">
        <v>123</v>
      </c>
      <c r="AQ192" s="22"/>
      <c r="AR192" s="74"/>
      <c r="AS192" s="22"/>
      <c r="AT192" s="190" t="s">
        <v>123</v>
      </c>
      <c r="AU192" s="74"/>
      <c r="AV192" s="22" t="s">
        <v>123</v>
      </c>
      <c r="AW192" s="76"/>
      <c r="AX192" s="74"/>
      <c r="AY192" s="22"/>
      <c r="AZ192" s="190" t="s">
        <v>123</v>
      </c>
      <c r="BA192" s="74"/>
      <c r="BB192" s="22" t="s">
        <v>123</v>
      </c>
      <c r="BC192" s="76"/>
      <c r="BD192" s="74"/>
      <c r="BE192" s="22"/>
      <c r="BF192" s="190" t="s">
        <v>123</v>
      </c>
      <c r="BG192" s="74"/>
      <c r="BH192" s="22" t="s">
        <v>123</v>
      </c>
      <c r="BI192" s="76"/>
      <c r="BJ192" s="74"/>
      <c r="BK192" s="22"/>
      <c r="BL192" s="190" t="s">
        <v>123</v>
      </c>
      <c r="BM192" s="74"/>
      <c r="BN192" s="22" t="s">
        <v>123</v>
      </c>
      <c r="BO192" s="22"/>
      <c r="BP192" s="74"/>
      <c r="BQ192" s="22"/>
      <c r="BR192" s="190" t="s">
        <v>123</v>
      </c>
      <c r="BS192" s="22"/>
      <c r="BT192" s="22" t="s">
        <v>123</v>
      </c>
      <c r="BU192" s="22"/>
      <c r="BV192" s="74"/>
      <c r="BW192" s="22"/>
      <c r="BX192" s="190" t="s">
        <v>123</v>
      </c>
      <c r="BY192" s="22"/>
      <c r="BZ192" s="22" t="s">
        <v>123</v>
      </c>
      <c r="CA192" s="22"/>
      <c r="CB192" s="22"/>
    </row>
    <row r="193" spans="2:80" ht="13.8" hidden="1">
      <c r="B193" s="22">
        <f t="shared" si="2"/>
        <v>184</v>
      </c>
      <c r="C193" s="22" t="s">
        <v>112</v>
      </c>
      <c r="D193" s="73" t="s">
        <v>1086</v>
      </c>
      <c r="E193" s="201">
        <v>1300403</v>
      </c>
      <c r="F193" s="22" t="s">
        <v>114</v>
      </c>
      <c r="G193" s="73" t="s">
        <v>130</v>
      </c>
      <c r="H193" s="73" t="s">
        <v>288</v>
      </c>
      <c r="I193" s="240">
        <v>10</v>
      </c>
      <c r="J193" s="79" t="s">
        <v>112</v>
      </c>
      <c r="K193" s="203" t="s">
        <v>1087</v>
      </c>
      <c r="L193" s="22" t="s">
        <v>119</v>
      </c>
      <c r="M193" s="22" t="s">
        <v>117</v>
      </c>
      <c r="N193" s="119" t="str">
        <f>CONCATENATE(T_SDLog[[#This Row],[PROJECT_NO]],"-",T_SDLog[[#This Row],[Sub Con]],"-",T_SDLog[[#This Row],[BUILDING_NO]],"-",T_SDLog[[#This Row],[FLOOR_LEVEL]],"-",T_SDLog[[#This Row],[DRAWING_PARTS]],"-",T_SDLog[[#This Row],[DISIPLINE]],"-",T_SDLog[[#This Row],[Sub-Dec]],"-",T_SDLog[[#This Row],[DS]],"-",T_SDLog[[#This Row],[DRAWING_SEQ]])</f>
        <v>1300403-ATS-B01-FF-10-ICT-IPT-SD-00</v>
      </c>
      <c r="O193" s="120" t="s">
        <v>1116</v>
      </c>
      <c r="P193" s="244">
        <v>45802</v>
      </c>
      <c r="Q19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9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3" s="156" t="str">
        <f>IF(T_SDLog[[#This Row],[AREF_7]]&lt;&gt;"","07",IF(T_SDLog[[#This Row],[AREF_6]]&lt;&gt;"","06",IF(T_SDLog[[#This Row],[AREF_5]]&lt;&gt;"","05",IF(T_SDLog[[#This Row],[AREF_4]]&lt;&gt;"","04",IF(T_SDLog[[#This Row],[AREF_3]]&lt;&gt;"","03",IF(T_SDLog[[#This Row],[AREF_2]]&lt;&gt;"","02",IF(T_SDLog[[#This Row],[AREF_1]]&lt;&gt;"","01",IF(T_SDLog[[#This Row],[AREF_0]]&lt;&gt;"","00",""))))))))</f>
        <v>00</v>
      </c>
      <c r="T19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3" s="22" t="s">
        <v>1106</v>
      </c>
      <c r="AB193" s="74">
        <v>45810</v>
      </c>
      <c r="AC193" s="22" t="s">
        <v>1455</v>
      </c>
      <c r="AD193" s="74">
        <v>45810</v>
      </c>
      <c r="AE193" s="74" t="s">
        <v>1455</v>
      </c>
      <c r="AF193" s="190" t="s">
        <v>134</v>
      </c>
      <c r="AG193" s="191" t="s">
        <v>1518</v>
      </c>
      <c r="AH193" s="191" t="s">
        <v>134</v>
      </c>
      <c r="AI193" s="22"/>
      <c r="AJ193" s="74"/>
      <c r="AK193" s="22"/>
      <c r="AL193" s="22"/>
      <c r="AM193" s="22"/>
      <c r="AN193" s="190" t="s">
        <v>123</v>
      </c>
      <c r="AO193" s="74"/>
      <c r="AP193" s="22" t="s">
        <v>123</v>
      </c>
      <c r="AQ193" s="22"/>
      <c r="AR193" s="74"/>
      <c r="AS193" s="22"/>
      <c r="AT193" s="190" t="s">
        <v>123</v>
      </c>
      <c r="AU193" s="74"/>
      <c r="AV193" s="22" t="s">
        <v>123</v>
      </c>
      <c r="AW193" s="76"/>
      <c r="AX193" s="74"/>
      <c r="AY193" s="22"/>
      <c r="AZ193" s="190" t="s">
        <v>123</v>
      </c>
      <c r="BA193" s="74"/>
      <c r="BB193" s="22" t="s">
        <v>123</v>
      </c>
      <c r="BC193" s="76"/>
      <c r="BD193" s="74"/>
      <c r="BE193" s="22"/>
      <c r="BF193" s="190" t="s">
        <v>123</v>
      </c>
      <c r="BG193" s="74"/>
      <c r="BH193" s="22" t="s">
        <v>123</v>
      </c>
      <c r="BI193" s="76"/>
      <c r="BJ193" s="74"/>
      <c r="BK193" s="22"/>
      <c r="BL193" s="190" t="s">
        <v>123</v>
      </c>
      <c r="BM193" s="74"/>
      <c r="BN193" s="22" t="s">
        <v>123</v>
      </c>
      <c r="BO193" s="22"/>
      <c r="BP193" s="74"/>
      <c r="BQ193" s="22"/>
      <c r="BR193" s="190" t="s">
        <v>123</v>
      </c>
      <c r="BS193" s="22"/>
      <c r="BT193" s="22" t="s">
        <v>123</v>
      </c>
      <c r="BU193" s="22"/>
      <c r="BV193" s="74"/>
      <c r="BW193" s="22"/>
      <c r="BX193" s="190" t="s">
        <v>123</v>
      </c>
      <c r="BY193" s="22"/>
      <c r="BZ193" s="22" t="s">
        <v>123</v>
      </c>
      <c r="CA193" s="22"/>
      <c r="CB193" s="22"/>
    </row>
    <row r="194" spans="2:80" ht="13.8" hidden="1">
      <c r="B194" s="22">
        <f t="shared" si="2"/>
        <v>185</v>
      </c>
      <c r="C194" s="22" t="s">
        <v>112</v>
      </c>
      <c r="D194" s="73" t="s">
        <v>1086</v>
      </c>
      <c r="E194" s="201">
        <v>1300403</v>
      </c>
      <c r="F194" s="22" t="s">
        <v>114</v>
      </c>
      <c r="G194" s="73" t="s">
        <v>130</v>
      </c>
      <c r="H194" s="73" t="s">
        <v>288</v>
      </c>
      <c r="I194" s="240">
        <v>11</v>
      </c>
      <c r="J194" s="79" t="s">
        <v>112</v>
      </c>
      <c r="K194" s="203" t="s">
        <v>1087</v>
      </c>
      <c r="L194" s="22" t="s">
        <v>119</v>
      </c>
      <c r="M194" s="22" t="s">
        <v>117</v>
      </c>
      <c r="N194" s="119" t="str">
        <f>CONCATENATE(T_SDLog[[#This Row],[PROJECT_NO]],"-",T_SDLog[[#This Row],[Sub Con]],"-",T_SDLog[[#This Row],[BUILDING_NO]],"-",T_SDLog[[#This Row],[FLOOR_LEVEL]],"-",T_SDLog[[#This Row],[DRAWING_PARTS]],"-",T_SDLog[[#This Row],[DISIPLINE]],"-",T_SDLog[[#This Row],[Sub-Dec]],"-",T_SDLog[[#This Row],[DS]],"-",T_SDLog[[#This Row],[DRAWING_SEQ]])</f>
        <v>1300403-ATS-B01-FF-11-ICT-IPT-SD-00</v>
      </c>
      <c r="O194" s="120" t="s">
        <v>1117</v>
      </c>
      <c r="P194" s="244">
        <v>45802</v>
      </c>
      <c r="Q19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4" s="156" t="str">
        <f>IF(T_SDLog[[#This Row],[AREF_7]]&lt;&gt;"","07",IF(T_SDLog[[#This Row],[AREF_6]]&lt;&gt;"","06",IF(T_SDLog[[#This Row],[AREF_5]]&lt;&gt;"","05",IF(T_SDLog[[#This Row],[AREF_4]]&lt;&gt;"","04",IF(T_SDLog[[#This Row],[AREF_3]]&lt;&gt;"","03",IF(T_SDLog[[#This Row],[AREF_2]]&lt;&gt;"","02",IF(T_SDLog[[#This Row],[AREF_1]]&lt;&gt;"","01",IF(T_SDLog[[#This Row],[AREF_0]]&lt;&gt;"","00",""))))))))</f>
        <v>00</v>
      </c>
      <c r="T19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4" s="22" t="s">
        <v>1106</v>
      </c>
      <c r="AB194" s="74">
        <v>45810</v>
      </c>
      <c r="AC194" s="22" t="s">
        <v>1455</v>
      </c>
      <c r="AD194" s="74">
        <v>45810</v>
      </c>
      <c r="AE194" s="74" t="s">
        <v>1455</v>
      </c>
      <c r="AF194" s="190" t="s">
        <v>134</v>
      </c>
      <c r="AG194" s="191" t="s">
        <v>1518</v>
      </c>
      <c r="AH194" s="191" t="s">
        <v>134</v>
      </c>
      <c r="AI194" s="22"/>
      <c r="AJ194" s="74"/>
      <c r="AK194" s="22"/>
      <c r="AL194" s="22"/>
      <c r="AM194" s="22"/>
      <c r="AN194" s="190" t="s">
        <v>123</v>
      </c>
      <c r="AO194" s="74"/>
      <c r="AP194" s="22" t="s">
        <v>123</v>
      </c>
      <c r="AQ194" s="22"/>
      <c r="AR194" s="74"/>
      <c r="AS194" s="22"/>
      <c r="AT194" s="190" t="s">
        <v>123</v>
      </c>
      <c r="AU194" s="74"/>
      <c r="AV194" s="22" t="s">
        <v>123</v>
      </c>
      <c r="AW194" s="76"/>
      <c r="AX194" s="74"/>
      <c r="AY194" s="22"/>
      <c r="AZ194" s="190" t="s">
        <v>123</v>
      </c>
      <c r="BA194" s="74"/>
      <c r="BB194" s="22" t="s">
        <v>123</v>
      </c>
      <c r="BC194" s="76"/>
      <c r="BD194" s="74"/>
      <c r="BE194" s="22"/>
      <c r="BF194" s="190" t="s">
        <v>123</v>
      </c>
      <c r="BG194" s="74"/>
      <c r="BH194" s="22" t="s">
        <v>123</v>
      </c>
      <c r="BI194" s="76"/>
      <c r="BJ194" s="74"/>
      <c r="BK194" s="22"/>
      <c r="BL194" s="190" t="s">
        <v>123</v>
      </c>
      <c r="BM194" s="74"/>
      <c r="BN194" s="22" t="s">
        <v>123</v>
      </c>
      <c r="BO194" s="22"/>
      <c r="BP194" s="74"/>
      <c r="BQ194" s="22"/>
      <c r="BR194" s="190" t="s">
        <v>123</v>
      </c>
      <c r="BS194" s="22"/>
      <c r="BT194" s="22" t="s">
        <v>123</v>
      </c>
      <c r="BU194" s="22"/>
      <c r="BV194" s="74"/>
      <c r="BW194" s="22"/>
      <c r="BX194" s="190" t="s">
        <v>123</v>
      </c>
      <c r="BY194" s="22"/>
      <c r="BZ194" s="22" t="s">
        <v>123</v>
      </c>
      <c r="CA194" s="22"/>
      <c r="CB194" s="22"/>
    </row>
    <row r="195" spans="2:80" ht="13.8" hidden="1">
      <c r="B195" s="22">
        <f t="shared" si="2"/>
        <v>186</v>
      </c>
      <c r="C195" s="22" t="s">
        <v>112</v>
      </c>
      <c r="D195" s="73" t="s">
        <v>1086</v>
      </c>
      <c r="E195" s="201">
        <v>1300403</v>
      </c>
      <c r="F195" s="22" t="s">
        <v>114</v>
      </c>
      <c r="G195" s="73" t="s">
        <v>130</v>
      </c>
      <c r="H195" s="73" t="s">
        <v>288</v>
      </c>
      <c r="I195" s="240">
        <v>12</v>
      </c>
      <c r="J195" s="79" t="s">
        <v>112</v>
      </c>
      <c r="K195" s="203" t="s">
        <v>1087</v>
      </c>
      <c r="L195" s="22" t="s">
        <v>119</v>
      </c>
      <c r="M195" s="22" t="s">
        <v>117</v>
      </c>
      <c r="N195" s="119" t="str">
        <f>CONCATENATE(T_SDLog[[#This Row],[PROJECT_NO]],"-",T_SDLog[[#This Row],[Sub Con]],"-",T_SDLog[[#This Row],[BUILDING_NO]],"-",T_SDLog[[#This Row],[FLOOR_LEVEL]],"-",T_SDLog[[#This Row],[DRAWING_PARTS]],"-",T_SDLog[[#This Row],[DISIPLINE]],"-",T_SDLog[[#This Row],[Sub-Dec]],"-",T_SDLog[[#This Row],[DS]],"-",T_SDLog[[#This Row],[DRAWING_SEQ]])</f>
        <v>1300403-ATS-B01-FF-12-ICT-IPT-SD-00</v>
      </c>
      <c r="O195" s="120" t="s">
        <v>1118</v>
      </c>
      <c r="P195" s="245">
        <v>45810</v>
      </c>
      <c r="Q19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5" s="156" t="str">
        <f>IF(T_SDLog[[#This Row],[AREF_7]]&lt;&gt;"","07",IF(T_SDLog[[#This Row],[AREF_6]]&lt;&gt;"","06",IF(T_SDLog[[#This Row],[AREF_5]]&lt;&gt;"","05",IF(T_SDLog[[#This Row],[AREF_4]]&lt;&gt;"","04",IF(T_SDLog[[#This Row],[AREF_3]]&lt;&gt;"","03",IF(T_SDLog[[#This Row],[AREF_2]]&lt;&gt;"","02",IF(T_SDLog[[#This Row],[AREF_1]]&lt;&gt;"","01",IF(T_SDLog[[#This Row],[AREF_0]]&lt;&gt;"","00",""))))))))</f>
        <v>00</v>
      </c>
      <c r="T19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5" s="22" t="s">
        <v>1106</v>
      </c>
      <c r="AB195" s="74">
        <v>45810</v>
      </c>
      <c r="AC195" s="22" t="s">
        <v>1455</v>
      </c>
      <c r="AD195" s="74">
        <v>45810</v>
      </c>
      <c r="AE195" s="74" t="s">
        <v>1455</v>
      </c>
      <c r="AF195" s="190" t="s">
        <v>134</v>
      </c>
      <c r="AG195" s="191" t="s">
        <v>1518</v>
      </c>
      <c r="AH195" s="191" t="s">
        <v>134</v>
      </c>
      <c r="AI195" s="22"/>
      <c r="AJ195" s="74"/>
      <c r="AK195" s="22"/>
      <c r="AL195" s="22"/>
      <c r="AM195" s="22"/>
      <c r="AN195" s="190" t="s">
        <v>123</v>
      </c>
      <c r="AO195" s="74"/>
      <c r="AP195" s="22" t="s">
        <v>123</v>
      </c>
      <c r="AQ195" s="22"/>
      <c r="AR195" s="74"/>
      <c r="AS195" s="22"/>
      <c r="AT195" s="190" t="s">
        <v>123</v>
      </c>
      <c r="AU195" s="74"/>
      <c r="AV195" s="22" t="s">
        <v>123</v>
      </c>
      <c r="AW195" s="76"/>
      <c r="AX195" s="74"/>
      <c r="AY195" s="22"/>
      <c r="AZ195" s="190" t="s">
        <v>123</v>
      </c>
      <c r="BA195" s="74"/>
      <c r="BB195" s="22" t="s">
        <v>123</v>
      </c>
      <c r="BC195" s="76"/>
      <c r="BD195" s="74"/>
      <c r="BE195" s="22"/>
      <c r="BF195" s="190" t="s">
        <v>123</v>
      </c>
      <c r="BG195" s="74"/>
      <c r="BH195" s="22" t="s">
        <v>123</v>
      </c>
      <c r="BI195" s="76"/>
      <c r="BJ195" s="74"/>
      <c r="BK195" s="22"/>
      <c r="BL195" s="190" t="s">
        <v>123</v>
      </c>
      <c r="BM195" s="74"/>
      <c r="BN195" s="22" t="s">
        <v>123</v>
      </c>
      <c r="BO195" s="22"/>
      <c r="BP195" s="74"/>
      <c r="BQ195" s="22"/>
      <c r="BR195" s="190" t="s">
        <v>123</v>
      </c>
      <c r="BS195" s="22"/>
      <c r="BT195" s="22" t="s">
        <v>123</v>
      </c>
      <c r="BU195" s="22"/>
      <c r="BV195" s="74"/>
      <c r="BW195" s="22"/>
      <c r="BX195" s="190" t="s">
        <v>123</v>
      </c>
      <c r="BY195" s="22"/>
      <c r="BZ195" s="22" t="s">
        <v>123</v>
      </c>
      <c r="CA195" s="22"/>
      <c r="CB195" s="22"/>
    </row>
    <row r="196" spans="2:80" ht="13.8" hidden="1">
      <c r="B196" s="22">
        <f t="shared" si="2"/>
        <v>187</v>
      </c>
      <c r="C196" s="22" t="s">
        <v>112</v>
      </c>
      <c r="D196" s="73" t="s">
        <v>1086</v>
      </c>
      <c r="E196" s="201">
        <v>1300403</v>
      </c>
      <c r="F196" s="22" t="s">
        <v>114</v>
      </c>
      <c r="G196" s="73" t="s">
        <v>130</v>
      </c>
      <c r="H196" s="73" t="s">
        <v>288</v>
      </c>
      <c r="I196" s="240">
        <v>13</v>
      </c>
      <c r="J196" s="79" t="s">
        <v>112</v>
      </c>
      <c r="K196" s="203" t="s">
        <v>1087</v>
      </c>
      <c r="L196" s="22" t="s">
        <v>119</v>
      </c>
      <c r="M196" s="22" t="s">
        <v>117</v>
      </c>
      <c r="N196" s="119" t="str">
        <f>CONCATENATE(T_SDLog[[#This Row],[PROJECT_NO]],"-",T_SDLog[[#This Row],[Sub Con]],"-",T_SDLog[[#This Row],[BUILDING_NO]],"-",T_SDLog[[#This Row],[FLOOR_LEVEL]],"-",T_SDLog[[#This Row],[DRAWING_PARTS]],"-",T_SDLog[[#This Row],[DISIPLINE]],"-",T_SDLog[[#This Row],[Sub-Dec]],"-",T_SDLog[[#This Row],[DS]],"-",T_SDLog[[#This Row],[DRAWING_SEQ]])</f>
        <v>1300403-ATS-B01-FF-13-ICT-IPT-SD-00</v>
      </c>
      <c r="O196" s="120" t="s">
        <v>1119</v>
      </c>
      <c r="P196" s="245"/>
      <c r="Q19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6" s="156" t="str">
        <f>IF(T_SDLog[[#This Row],[AREF_7]]&lt;&gt;"","07",IF(T_SDLog[[#This Row],[AREF_6]]&lt;&gt;"","06",IF(T_SDLog[[#This Row],[AREF_5]]&lt;&gt;"","05",IF(T_SDLog[[#This Row],[AREF_4]]&lt;&gt;"","04",IF(T_SDLog[[#This Row],[AREF_3]]&lt;&gt;"","03",IF(T_SDLog[[#This Row],[AREF_2]]&lt;&gt;"","02",IF(T_SDLog[[#This Row],[AREF_1]]&lt;&gt;"","01",IF(T_SDLog[[#This Row],[AREF_0]]&lt;&gt;"","00",""))))))))</f>
        <v>00</v>
      </c>
      <c r="T19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6" s="22" t="s">
        <v>1106</v>
      </c>
      <c r="AB196" s="74">
        <v>45810</v>
      </c>
      <c r="AC196" s="22" t="s">
        <v>1455</v>
      </c>
      <c r="AD196" s="74">
        <v>45810</v>
      </c>
      <c r="AE196" s="74" t="s">
        <v>1455</v>
      </c>
      <c r="AF196" s="190" t="s">
        <v>134</v>
      </c>
      <c r="AG196" s="191" t="s">
        <v>1518</v>
      </c>
      <c r="AH196" s="191" t="s">
        <v>134</v>
      </c>
      <c r="AI196" s="22"/>
      <c r="AJ196" s="74"/>
      <c r="AK196" s="22"/>
      <c r="AL196" s="22"/>
      <c r="AM196" s="22"/>
      <c r="AN196" s="190" t="s">
        <v>123</v>
      </c>
      <c r="AO196" s="74"/>
      <c r="AP196" s="22" t="s">
        <v>123</v>
      </c>
      <c r="AQ196" s="22"/>
      <c r="AR196" s="74"/>
      <c r="AS196" s="22"/>
      <c r="AT196" s="190" t="s">
        <v>123</v>
      </c>
      <c r="AU196" s="74"/>
      <c r="AV196" s="22" t="s">
        <v>123</v>
      </c>
      <c r="AW196" s="76"/>
      <c r="AX196" s="74"/>
      <c r="AY196" s="22"/>
      <c r="AZ196" s="190" t="s">
        <v>123</v>
      </c>
      <c r="BA196" s="74"/>
      <c r="BB196" s="22" t="s">
        <v>123</v>
      </c>
      <c r="BC196" s="76"/>
      <c r="BD196" s="74"/>
      <c r="BE196" s="22"/>
      <c r="BF196" s="190" t="s">
        <v>123</v>
      </c>
      <c r="BG196" s="74"/>
      <c r="BH196" s="22" t="s">
        <v>123</v>
      </c>
      <c r="BI196" s="76"/>
      <c r="BJ196" s="74"/>
      <c r="BK196" s="22"/>
      <c r="BL196" s="190" t="s">
        <v>123</v>
      </c>
      <c r="BM196" s="74"/>
      <c r="BN196" s="22" t="s">
        <v>123</v>
      </c>
      <c r="BO196" s="22"/>
      <c r="BP196" s="74"/>
      <c r="BQ196" s="22"/>
      <c r="BR196" s="190" t="s">
        <v>123</v>
      </c>
      <c r="BS196" s="22"/>
      <c r="BT196" s="22" t="s">
        <v>123</v>
      </c>
      <c r="BU196" s="22"/>
      <c r="BV196" s="74"/>
      <c r="BW196" s="22"/>
      <c r="BX196" s="190" t="s">
        <v>123</v>
      </c>
      <c r="BY196" s="22"/>
      <c r="BZ196" s="22" t="s">
        <v>123</v>
      </c>
      <c r="CA196" s="22"/>
      <c r="CB196" s="22"/>
    </row>
    <row r="197" spans="2:80" ht="13.8" hidden="1">
      <c r="B197" s="22">
        <f t="shared" si="2"/>
        <v>188</v>
      </c>
      <c r="C197" s="22" t="s">
        <v>112</v>
      </c>
      <c r="D197" s="73" t="s">
        <v>1086</v>
      </c>
      <c r="E197" s="201">
        <v>1300403</v>
      </c>
      <c r="F197" s="22" t="s">
        <v>114</v>
      </c>
      <c r="G197" s="73" t="s">
        <v>130</v>
      </c>
      <c r="H197" s="73" t="s">
        <v>288</v>
      </c>
      <c r="I197" s="240">
        <v>14</v>
      </c>
      <c r="J197" s="79" t="s">
        <v>112</v>
      </c>
      <c r="K197" s="203" t="s">
        <v>1087</v>
      </c>
      <c r="L197" s="22" t="s">
        <v>119</v>
      </c>
      <c r="M197" s="22" t="s">
        <v>117</v>
      </c>
      <c r="N197" s="119" t="str">
        <f>CONCATENATE(T_SDLog[[#This Row],[PROJECT_NO]],"-",T_SDLog[[#This Row],[Sub Con]],"-",T_SDLog[[#This Row],[BUILDING_NO]],"-",T_SDLog[[#This Row],[FLOOR_LEVEL]],"-",T_SDLog[[#This Row],[DRAWING_PARTS]],"-",T_SDLog[[#This Row],[DISIPLINE]],"-",T_SDLog[[#This Row],[Sub-Dec]],"-",T_SDLog[[#This Row],[DS]],"-",T_SDLog[[#This Row],[DRAWING_SEQ]])</f>
        <v>1300403-ATS-B01-FF-14-ICT-IPT-SD-00</v>
      </c>
      <c r="O197" s="120" t="s">
        <v>1120</v>
      </c>
      <c r="P197" s="244">
        <v>45802</v>
      </c>
      <c r="Q19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7" s="156" t="str">
        <f>IF(T_SDLog[[#This Row],[AREF_7]]&lt;&gt;"","07",IF(T_SDLog[[#This Row],[AREF_6]]&lt;&gt;"","06",IF(T_SDLog[[#This Row],[AREF_5]]&lt;&gt;"","05",IF(T_SDLog[[#This Row],[AREF_4]]&lt;&gt;"","04",IF(T_SDLog[[#This Row],[AREF_3]]&lt;&gt;"","03",IF(T_SDLog[[#This Row],[AREF_2]]&lt;&gt;"","02",IF(T_SDLog[[#This Row],[AREF_1]]&lt;&gt;"","01",IF(T_SDLog[[#This Row],[AREF_0]]&lt;&gt;"","00",""))))))))</f>
        <v>00</v>
      </c>
      <c r="T19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7" s="22" t="s">
        <v>1106</v>
      </c>
      <c r="AB197" s="74">
        <v>45810</v>
      </c>
      <c r="AC197" s="22" t="s">
        <v>1455</v>
      </c>
      <c r="AD197" s="74">
        <v>45810</v>
      </c>
      <c r="AE197" s="74" t="s">
        <v>1455</v>
      </c>
      <c r="AF197" s="190" t="s">
        <v>134</v>
      </c>
      <c r="AG197" s="191" t="s">
        <v>1518</v>
      </c>
      <c r="AH197" s="191" t="s">
        <v>134</v>
      </c>
      <c r="AI197" s="22"/>
      <c r="AJ197" s="74"/>
      <c r="AK197" s="22"/>
      <c r="AL197" s="22"/>
      <c r="AM197" s="22"/>
      <c r="AN197" s="190" t="s">
        <v>123</v>
      </c>
      <c r="AO197" s="74"/>
      <c r="AP197" s="22" t="s">
        <v>123</v>
      </c>
      <c r="AQ197" s="22"/>
      <c r="AR197" s="74"/>
      <c r="AS197" s="22"/>
      <c r="AT197" s="190" t="s">
        <v>123</v>
      </c>
      <c r="AU197" s="74"/>
      <c r="AV197" s="22" t="s">
        <v>123</v>
      </c>
      <c r="AW197" s="76"/>
      <c r="AX197" s="74"/>
      <c r="AY197" s="22"/>
      <c r="AZ197" s="190" t="s">
        <v>123</v>
      </c>
      <c r="BA197" s="74"/>
      <c r="BB197" s="22" t="s">
        <v>123</v>
      </c>
      <c r="BC197" s="76"/>
      <c r="BD197" s="74"/>
      <c r="BE197" s="22"/>
      <c r="BF197" s="190" t="s">
        <v>123</v>
      </c>
      <c r="BG197" s="74"/>
      <c r="BH197" s="22" t="s">
        <v>123</v>
      </c>
      <c r="BI197" s="76"/>
      <c r="BJ197" s="74"/>
      <c r="BK197" s="22"/>
      <c r="BL197" s="190" t="s">
        <v>123</v>
      </c>
      <c r="BM197" s="74"/>
      <c r="BN197" s="22" t="s">
        <v>123</v>
      </c>
      <c r="BO197" s="22"/>
      <c r="BP197" s="74"/>
      <c r="BQ197" s="22"/>
      <c r="BR197" s="190" t="s">
        <v>123</v>
      </c>
      <c r="BS197" s="22"/>
      <c r="BT197" s="22" t="s">
        <v>123</v>
      </c>
      <c r="BU197" s="22"/>
      <c r="BV197" s="74"/>
      <c r="BW197" s="22"/>
      <c r="BX197" s="190" t="s">
        <v>123</v>
      </c>
      <c r="BY197" s="22"/>
      <c r="BZ197" s="22" t="s">
        <v>123</v>
      </c>
      <c r="CA197" s="22"/>
      <c r="CB197" s="22"/>
    </row>
    <row r="198" spans="2:80" ht="13.8" hidden="1">
      <c r="B198" s="22">
        <f t="shared" si="2"/>
        <v>189</v>
      </c>
      <c r="C198" s="22" t="s">
        <v>112</v>
      </c>
      <c r="D198" s="73" t="s">
        <v>1086</v>
      </c>
      <c r="E198" s="201">
        <v>1300403</v>
      </c>
      <c r="F198" s="22" t="s">
        <v>114</v>
      </c>
      <c r="G198" s="73" t="s">
        <v>130</v>
      </c>
      <c r="H198" s="73" t="s">
        <v>288</v>
      </c>
      <c r="I198" s="240">
        <v>15</v>
      </c>
      <c r="J198" s="79" t="s">
        <v>112</v>
      </c>
      <c r="K198" s="203" t="s">
        <v>1087</v>
      </c>
      <c r="L198" s="22" t="s">
        <v>119</v>
      </c>
      <c r="M198" s="22" t="s">
        <v>117</v>
      </c>
      <c r="N198" s="119" t="str">
        <f>CONCATENATE(T_SDLog[[#This Row],[PROJECT_NO]],"-",T_SDLog[[#This Row],[Sub Con]],"-",T_SDLog[[#This Row],[BUILDING_NO]],"-",T_SDLog[[#This Row],[FLOOR_LEVEL]],"-",T_SDLog[[#This Row],[DRAWING_PARTS]],"-",T_SDLog[[#This Row],[DISIPLINE]],"-",T_SDLog[[#This Row],[Sub-Dec]],"-",T_SDLog[[#This Row],[DS]],"-",T_SDLog[[#This Row],[DRAWING_SEQ]])</f>
        <v>1300403-ATS-B01-FF-15-ICT-IPT-SD-00</v>
      </c>
      <c r="O198" s="120" t="s">
        <v>1121</v>
      </c>
      <c r="P198" s="244"/>
      <c r="Q19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8" s="156" t="str">
        <f>IF(T_SDLog[[#This Row],[AREF_7]]&lt;&gt;"","07",IF(T_SDLog[[#This Row],[AREF_6]]&lt;&gt;"","06",IF(T_SDLog[[#This Row],[AREF_5]]&lt;&gt;"","05",IF(T_SDLog[[#This Row],[AREF_4]]&lt;&gt;"","04",IF(T_SDLog[[#This Row],[AREF_3]]&lt;&gt;"","03",IF(T_SDLog[[#This Row],[AREF_2]]&lt;&gt;"","02",IF(T_SDLog[[#This Row],[AREF_1]]&lt;&gt;"","01",IF(T_SDLog[[#This Row],[AREF_0]]&lt;&gt;"","00",""))))))))</f>
        <v>00</v>
      </c>
      <c r="T19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ATLS-004-SD-ICT-00031-R00</v>
      </c>
      <c r="V1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ATV-1300000403-SDS-ICT-00018-R00</v>
      </c>
      <c r="Y1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8" s="22" t="s">
        <v>1106</v>
      </c>
      <c r="AB198" s="74">
        <v>45810</v>
      </c>
      <c r="AC198" s="22" t="s">
        <v>1455</v>
      </c>
      <c r="AD198" s="74">
        <v>45810</v>
      </c>
      <c r="AE198" s="74" t="s">
        <v>1455</v>
      </c>
      <c r="AF198" s="190" t="s">
        <v>134</v>
      </c>
      <c r="AG198" s="191" t="s">
        <v>1518</v>
      </c>
      <c r="AH198" s="191" t="s">
        <v>134</v>
      </c>
      <c r="AI198" s="22"/>
      <c r="AJ198" s="74"/>
      <c r="AK198" s="22"/>
      <c r="AL198" s="22"/>
      <c r="AM198" s="22"/>
      <c r="AN198" s="190" t="s">
        <v>123</v>
      </c>
      <c r="AO198" s="74"/>
      <c r="AP198" s="22" t="s">
        <v>123</v>
      </c>
      <c r="AQ198" s="22"/>
      <c r="AR198" s="74"/>
      <c r="AS198" s="22"/>
      <c r="AT198" s="190" t="s">
        <v>123</v>
      </c>
      <c r="AU198" s="74"/>
      <c r="AV198" s="22" t="s">
        <v>123</v>
      </c>
      <c r="AW198" s="76"/>
      <c r="AX198" s="74"/>
      <c r="AY198" s="22"/>
      <c r="AZ198" s="190" t="s">
        <v>123</v>
      </c>
      <c r="BA198" s="74"/>
      <c r="BB198" s="22" t="s">
        <v>123</v>
      </c>
      <c r="BC198" s="76"/>
      <c r="BD198" s="74"/>
      <c r="BE198" s="22"/>
      <c r="BF198" s="190" t="s">
        <v>123</v>
      </c>
      <c r="BG198" s="74"/>
      <c r="BH198" s="22" t="s">
        <v>123</v>
      </c>
      <c r="BI198" s="76"/>
      <c r="BJ198" s="74"/>
      <c r="BK198" s="22"/>
      <c r="BL198" s="190" t="s">
        <v>123</v>
      </c>
      <c r="BM198" s="74"/>
      <c r="BN198" s="22" t="s">
        <v>123</v>
      </c>
      <c r="BO198" s="22"/>
      <c r="BP198" s="74"/>
      <c r="BQ198" s="22"/>
      <c r="BR198" s="190" t="s">
        <v>123</v>
      </c>
      <c r="BS198" s="22"/>
      <c r="BT198" s="22" t="s">
        <v>123</v>
      </c>
      <c r="BU198" s="22"/>
      <c r="BV198" s="74"/>
      <c r="BW198" s="22"/>
      <c r="BX198" s="190" t="s">
        <v>123</v>
      </c>
      <c r="BY198" s="22"/>
      <c r="BZ198" s="22" t="s">
        <v>123</v>
      </c>
      <c r="CA198" s="22"/>
      <c r="CB198" s="22"/>
    </row>
    <row r="199" spans="2:80" ht="13.8" hidden="1">
      <c r="B199" s="22">
        <f t="shared" si="2"/>
        <v>190</v>
      </c>
      <c r="C199" s="22" t="s">
        <v>112</v>
      </c>
      <c r="D199" s="73" t="s">
        <v>1086</v>
      </c>
      <c r="E199" s="201">
        <v>1300403</v>
      </c>
      <c r="F199" s="22" t="s">
        <v>114</v>
      </c>
      <c r="G199" s="73" t="s">
        <v>130</v>
      </c>
      <c r="H199" s="73" t="s">
        <v>462</v>
      </c>
      <c r="I199" s="240" t="s">
        <v>117</v>
      </c>
      <c r="J199" s="79" t="s">
        <v>112</v>
      </c>
      <c r="K199" s="203" t="s">
        <v>1087</v>
      </c>
      <c r="L199" s="22" t="s">
        <v>119</v>
      </c>
      <c r="M199" s="22" t="s">
        <v>117</v>
      </c>
      <c r="N199" s="119" t="str">
        <f>CONCATENATE(T_SDLog[[#This Row],[PROJECT_NO]],"-",T_SDLog[[#This Row],[Sub Con]],"-",T_SDLog[[#This Row],[BUILDING_NO]],"-",T_SDLog[[#This Row],[FLOOR_LEVEL]],"-",T_SDLog[[#This Row],[DRAWING_PARTS]],"-",T_SDLog[[#This Row],[DISIPLINE]],"-",T_SDLog[[#This Row],[Sub-Dec]],"-",T_SDLog[[#This Row],[DS]],"-",T_SDLog[[#This Row],[DRAWING_SEQ]])</f>
        <v>1300403-ATS-B01-MZ-00-ICT-IPT-SD-00</v>
      </c>
      <c r="O199" s="120" t="s">
        <v>1122</v>
      </c>
      <c r="P199" s="244">
        <v>45810</v>
      </c>
      <c r="Q19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19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99" s="156" t="str">
        <f>IF(T_SDLog[[#This Row],[AREF_7]]&lt;&gt;"","07",IF(T_SDLog[[#This Row],[AREF_6]]&lt;&gt;"","06",IF(T_SDLog[[#This Row],[AREF_5]]&lt;&gt;"","05",IF(T_SDLog[[#This Row],[AREF_4]]&lt;&gt;"","04",IF(T_SDLog[[#This Row],[AREF_3]]&lt;&gt;"","03",IF(T_SDLog[[#This Row],[AREF_2]]&lt;&gt;"","02",IF(T_SDLog[[#This Row],[AREF_1]]&lt;&gt;"","01",IF(T_SDLog[[#This Row],[AREF_0]]&lt;&gt;"","00",""))))))))</f>
        <v>00</v>
      </c>
      <c r="T19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1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1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9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1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1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99" s="22" t="s">
        <v>1123</v>
      </c>
      <c r="AB199" s="74">
        <v>45810</v>
      </c>
      <c r="AC199" s="22" t="s">
        <v>1457</v>
      </c>
      <c r="AD199" s="74">
        <v>45810</v>
      </c>
      <c r="AE199" s="74" t="s">
        <v>1457</v>
      </c>
      <c r="AF199" s="190" t="s">
        <v>134</v>
      </c>
      <c r="AG199" s="191" t="s">
        <v>1518</v>
      </c>
      <c r="AH199" s="191" t="s">
        <v>134</v>
      </c>
      <c r="AI199" s="22"/>
      <c r="AJ199" s="74"/>
      <c r="AK199" s="22"/>
      <c r="AL199" s="22"/>
      <c r="AM199" s="22"/>
      <c r="AN199" s="190" t="s">
        <v>123</v>
      </c>
      <c r="AO199" s="74"/>
      <c r="AP199" s="22" t="s">
        <v>123</v>
      </c>
      <c r="AQ199" s="22"/>
      <c r="AR199" s="74"/>
      <c r="AS199" s="22"/>
      <c r="AT199" s="190" t="s">
        <v>123</v>
      </c>
      <c r="AU199" s="74"/>
      <c r="AV199" s="22" t="s">
        <v>123</v>
      </c>
      <c r="AW199" s="76"/>
      <c r="AX199" s="74"/>
      <c r="AY199" s="22"/>
      <c r="AZ199" s="190" t="s">
        <v>123</v>
      </c>
      <c r="BA199" s="74"/>
      <c r="BB199" s="22" t="s">
        <v>123</v>
      </c>
      <c r="BC199" s="76"/>
      <c r="BD199" s="74"/>
      <c r="BE199" s="22"/>
      <c r="BF199" s="190" t="s">
        <v>123</v>
      </c>
      <c r="BG199" s="74"/>
      <c r="BH199" s="22" t="s">
        <v>123</v>
      </c>
      <c r="BI199" s="76"/>
      <c r="BJ199" s="74"/>
      <c r="BK199" s="22"/>
      <c r="BL199" s="190" t="s">
        <v>123</v>
      </c>
      <c r="BM199" s="74"/>
      <c r="BN199" s="22" t="s">
        <v>123</v>
      </c>
      <c r="BO199" s="22"/>
      <c r="BP199" s="74"/>
      <c r="BQ199" s="22"/>
      <c r="BR199" s="190" t="s">
        <v>123</v>
      </c>
      <c r="BS199" s="22"/>
      <c r="BT199" s="22" t="s">
        <v>123</v>
      </c>
      <c r="BU199" s="22"/>
      <c r="BV199" s="74"/>
      <c r="BW199" s="22"/>
      <c r="BX199" s="190" t="s">
        <v>123</v>
      </c>
      <c r="BY199" s="22"/>
      <c r="BZ199" s="22" t="s">
        <v>123</v>
      </c>
      <c r="CA199" s="22"/>
      <c r="CB199" s="22"/>
    </row>
    <row r="200" spans="2:80" ht="13.8" hidden="1">
      <c r="B200" s="22">
        <f t="shared" si="2"/>
        <v>191</v>
      </c>
      <c r="C200" s="22" t="s">
        <v>112</v>
      </c>
      <c r="D200" s="73" t="s">
        <v>1086</v>
      </c>
      <c r="E200" s="201">
        <v>1300403</v>
      </c>
      <c r="F200" s="22" t="s">
        <v>114</v>
      </c>
      <c r="G200" s="73" t="s">
        <v>130</v>
      </c>
      <c r="H200" s="73" t="s">
        <v>462</v>
      </c>
      <c r="I200" s="240" t="s">
        <v>124</v>
      </c>
      <c r="J200" s="79" t="s">
        <v>112</v>
      </c>
      <c r="K200" s="203" t="s">
        <v>1087</v>
      </c>
      <c r="L200" s="22" t="s">
        <v>119</v>
      </c>
      <c r="M200" s="22" t="s">
        <v>117</v>
      </c>
      <c r="N200" s="119" t="str">
        <f>CONCATENATE(T_SDLog[[#This Row],[PROJECT_NO]],"-",T_SDLog[[#This Row],[Sub Con]],"-",T_SDLog[[#This Row],[BUILDING_NO]],"-",T_SDLog[[#This Row],[FLOOR_LEVEL]],"-",T_SDLog[[#This Row],[DRAWING_PARTS]],"-",T_SDLog[[#This Row],[DISIPLINE]],"-",T_SDLog[[#This Row],[Sub-Dec]],"-",T_SDLog[[#This Row],[DS]],"-",T_SDLog[[#This Row],[DRAWING_SEQ]])</f>
        <v>1300403-ATS-B01-MZ-01-ICT-IPT-SD-00</v>
      </c>
      <c r="O200" s="120" t="s">
        <v>1124</v>
      </c>
      <c r="P200" s="244"/>
      <c r="Q20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0" s="156" t="str">
        <f>IF(T_SDLog[[#This Row],[AREF_7]]&lt;&gt;"","07",IF(T_SDLog[[#This Row],[AREF_6]]&lt;&gt;"","06",IF(T_SDLog[[#This Row],[AREF_5]]&lt;&gt;"","05",IF(T_SDLog[[#This Row],[AREF_4]]&lt;&gt;"","04",IF(T_SDLog[[#This Row],[AREF_3]]&lt;&gt;"","03",IF(T_SDLog[[#This Row],[AREF_2]]&lt;&gt;"","02",IF(T_SDLog[[#This Row],[AREF_1]]&lt;&gt;"","01",IF(T_SDLog[[#This Row],[AREF_0]]&lt;&gt;"","00",""))))))))</f>
        <v>00</v>
      </c>
      <c r="T20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0" s="22" t="s">
        <v>1123</v>
      </c>
      <c r="AB200" s="74">
        <v>45810</v>
      </c>
      <c r="AC200" s="22" t="s">
        <v>1457</v>
      </c>
      <c r="AD200" s="74">
        <v>45810</v>
      </c>
      <c r="AE200" s="74" t="s">
        <v>1457</v>
      </c>
      <c r="AF200" s="190" t="s">
        <v>134</v>
      </c>
      <c r="AG200" s="191" t="s">
        <v>1518</v>
      </c>
      <c r="AH200" s="191" t="s">
        <v>134</v>
      </c>
      <c r="AI200" s="22"/>
      <c r="AJ200" s="74"/>
      <c r="AK200" s="22"/>
      <c r="AL200" s="22"/>
      <c r="AM200" s="22"/>
      <c r="AN200" s="190" t="s">
        <v>123</v>
      </c>
      <c r="AO200" s="74"/>
      <c r="AP200" s="22" t="s">
        <v>123</v>
      </c>
      <c r="AQ200" s="22"/>
      <c r="AR200" s="74"/>
      <c r="AS200" s="22"/>
      <c r="AT200" s="190" t="s">
        <v>123</v>
      </c>
      <c r="AU200" s="74"/>
      <c r="AV200" s="22" t="s">
        <v>123</v>
      </c>
      <c r="AW200" s="76"/>
      <c r="AX200" s="74"/>
      <c r="AY200" s="22"/>
      <c r="AZ200" s="190" t="s">
        <v>123</v>
      </c>
      <c r="BA200" s="74"/>
      <c r="BB200" s="22" t="s">
        <v>123</v>
      </c>
      <c r="BC200" s="76"/>
      <c r="BD200" s="74"/>
      <c r="BE200" s="22"/>
      <c r="BF200" s="190" t="s">
        <v>123</v>
      </c>
      <c r="BG200" s="74"/>
      <c r="BH200" s="22" t="s">
        <v>123</v>
      </c>
      <c r="BI200" s="76"/>
      <c r="BJ200" s="74"/>
      <c r="BK200" s="22"/>
      <c r="BL200" s="190" t="s">
        <v>123</v>
      </c>
      <c r="BM200" s="74"/>
      <c r="BN200" s="22" t="s">
        <v>123</v>
      </c>
      <c r="BO200" s="22"/>
      <c r="BP200" s="74"/>
      <c r="BQ200" s="22"/>
      <c r="BR200" s="190" t="s">
        <v>123</v>
      </c>
      <c r="BS200" s="22"/>
      <c r="BT200" s="22" t="s">
        <v>123</v>
      </c>
      <c r="BU200" s="22"/>
      <c r="BV200" s="74"/>
      <c r="BW200" s="22"/>
      <c r="BX200" s="190" t="s">
        <v>123</v>
      </c>
      <c r="BY200" s="22"/>
      <c r="BZ200" s="22" t="s">
        <v>123</v>
      </c>
      <c r="CA200" s="22"/>
      <c r="CB200" s="22"/>
    </row>
    <row r="201" spans="2:80" ht="13.8" hidden="1">
      <c r="B201" s="22">
        <f t="shared" si="2"/>
        <v>192</v>
      </c>
      <c r="C201" s="22" t="s">
        <v>112</v>
      </c>
      <c r="D201" s="73" t="s">
        <v>1086</v>
      </c>
      <c r="E201" s="201">
        <v>1300403</v>
      </c>
      <c r="F201" s="22" t="s">
        <v>114</v>
      </c>
      <c r="G201" s="73" t="s">
        <v>130</v>
      </c>
      <c r="H201" s="73" t="s">
        <v>462</v>
      </c>
      <c r="I201" s="240" t="s">
        <v>126</v>
      </c>
      <c r="J201" s="79" t="s">
        <v>112</v>
      </c>
      <c r="K201" s="203" t="s">
        <v>1087</v>
      </c>
      <c r="L201" s="22" t="s">
        <v>119</v>
      </c>
      <c r="M201" s="22" t="s">
        <v>117</v>
      </c>
      <c r="N201" s="119" t="str">
        <f>CONCATENATE(T_SDLog[[#This Row],[PROJECT_NO]],"-",T_SDLog[[#This Row],[Sub Con]],"-",T_SDLog[[#This Row],[BUILDING_NO]],"-",T_SDLog[[#This Row],[FLOOR_LEVEL]],"-",T_SDLog[[#This Row],[DRAWING_PARTS]],"-",T_SDLog[[#This Row],[DISIPLINE]],"-",T_SDLog[[#This Row],[Sub-Dec]],"-",T_SDLog[[#This Row],[DS]],"-",T_SDLog[[#This Row],[DRAWING_SEQ]])</f>
        <v>1300403-ATS-B01-MZ-02-ICT-IPT-SD-00</v>
      </c>
      <c r="O201" s="120" t="s">
        <v>1125</v>
      </c>
      <c r="P201" s="244">
        <v>45810</v>
      </c>
      <c r="Q20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0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1" s="156" t="str">
        <f>IF(T_SDLog[[#This Row],[AREF_7]]&lt;&gt;"","07",IF(T_SDLog[[#This Row],[AREF_6]]&lt;&gt;"","06",IF(T_SDLog[[#This Row],[AREF_5]]&lt;&gt;"","05",IF(T_SDLog[[#This Row],[AREF_4]]&lt;&gt;"","04",IF(T_SDLog[[#This Row],[AREF_3]]&lt;&gt;"","03",IF(T_SDLog[[#This Row],[AREF_2]]&lt;&gt;"","02",IF(T_SDLog[[#This Row],[AREF_1]]&lt;&gt;"","01",IF(T_SDLog[[#This Row],[AREF_0]]&lt;&gt;"","00",""))))))))</f>
        <v>00</v>
      </c>
      <c r="T20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1" s="22" t="s">
        <v>1123</v>
      </c>
      <c r="AB201" s="74">
        <v>45810</v>
      </c>
      <c r="AC201" s="22" t="s">
        <v>1457</v>
      </c>
      <c r="AD201" s="74">
        <v>45810</v>
      </c>
      <c r="AE201" s="74" t="s">
        <v>1457</v>
      </c>
      <c r="AF201" s="190" t="s">
        <v>134</v>
      </c>
      <c r="AG201" s="191" t="s">
        <v>1518</v>
      </c>
      <c r="AH201" s="191" t="s">
        <v>134</v>
      </c>
      <c r="AI201" s="22"/>
      <c r="AJ201" s="74"/>
      <c r="AK201" s="22"/>
      <c r="AL201" s="22"/>
      <c r="AM201" s="22"/>
      <c r="AN201" s="190" t="s">
        <v>123</v>
      </c>
      <c r="AO201" s="74"/>
      <c r="AP201" s="22" t="s">
        <v>123</v>
      </c>
      <c r="AQ201" s="22"/>
      <c r="AR201" s="74"/>
      <c r="AS201" s="22"/>
      <c r="AT201" s="190" t="s">
        <v>123</v>
      </c>
      <c r="AU201" s="74"/>
      <c r="AV201" s="22" t="s">
        <v>123</v>
      </c>
      <c r="AW201" s="76"/>
      <c r="AX201" s="74"/>
      <c r="AY201" s="22"/>
      <c r="AZ201" s="190" t="s">
        <v>123</v>
      </c>
      <c r="BA201" s="74"/>
      <c r="BB201" s="22" t="s">
        <v>123</v>
      </c>
      <c r="BC201" s="76"/>
      <c r="BD201" s="74"/>
      <c r="BE201" s="22"/>
      <c r="BF201" s="190" t="s">
        <v>123</v>
      </c>
      <c r="BG201" s="74"/>
      <c r="BH201" s="22" t="s">
        <v>123</v>
      </c>
      <c r="BI201" s="76"/>
      <c r="BJ201" s="74"/>
      <c r="BK201" s="22"/>
      <c r="BL201" s="190" t="s">
        <v>123</v>
      </c>
      <c r="BM201" s="74"/>
      <c r="BN201" s="22" t="s">
        <v>123</v>
      </c>
      <c r="BO201" s="22"/>
      <c r="BP201" s="74"/>
      <c r="BQ201" s="22"/>
      <c r="BR201" s="190" t="s">
        <v>123</v>
      </c>
      <c r="BS201" s="22"/>
      <c r="BT201" s="22" t="s">
        <v>123</v>
      </c>
      <c r="BU201" s="22"/>
      <c r="BV201" s="74"/>
      <c r="BW201" s="22"/>
      <c r="BX201" s="190" t="s">
        <v>123</v>
      </c>
      <c r="BY201" s="22"/>
      <c r="BZ201" s="22" t="s">
        <v>123</v>
      </c>
      <c r="CA201" s="22"/>
      <c r="CB201" s="22"/>
    </row>
    <row r="202" spans="2:80" ht="13.8" hidden="1">
      <c r="B202" s="22">
        <f t="shared" si="2"/>
        <v>193</v>
      </c>
      <c r="C202" s="22" t="s">
        <v>112</v>
      </c>
      <c r="D202" s="73" t="s">
        <v>1086</v>
      </c>
      <c r="E202" s="201">
        <v>1300403</v>
      </c>
      <c r="F202" s="22" t="s">
        <v>114</v>
      </c>
      <c r="G202" s="73" t="s">
        <v>130</v>
      </c>
      <c r="H202" s="73" t="s">
        <v>462</v>
      </c>
      <c r="I202" s="240" t="s">
        <v>128</v>
      </c>
      <c r="J202" s="79" t="s">
        <v>112</v>
      </c>
      <c r="K202" s="203" t="s">
        <v>1087</v>
      </c>
      <c r="L202" s="22" t="s">
        <v>119</v>
      </c>
      <c r="M202" s="22" t="s">
        <v>117</v>
      </c>
      <c r="N202" s="119" t="str">
        <f>CONCATENATE(T_SDLog[[#This Row],[PROJECT_NO]],"-",T_SDLog[[#This Row],[Sub Con]],"-",T_SDLog[[#This Row],[BUILDING_NO]],"-",T_SDLog[[#This Row],[FLOOR_LEVEL]],"-",T_SDLog[[#This Row],[DRAWING_PARTS]],"-",T_SDLog[[#This Row],[DISIPLINE]],"-",T_SDLog[[#This Row],[Sub-Dec]],"-",T_SDLog[[#This Row],[DS]],"-",T_SDLog[[#This Row],[DRAWING_SEQ]])</f>
        <v>1300403-ATS-B01-MZ-03-ICT-IPT-SD-00</v>
      </c>
      <c r="O202" s="120" t="s">
        <v>1126</v>
      </c>
      <c r="P202" s="244">
        <v>45810</v>
      </c>
      <c r="Q20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0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2" s="156" t="str">
        <f>IF(T_SDLog[[#This Row],[AREF_7]]&lt;&gt;"","07",IF(T_SDLog[[#This Row],[AREF_6]]&lt;&gt;"","06",IF(T_SDLog[[#This Row],[AREF_5]]&lt;&gt;"","05",IF(T_SDLog[[#This Row],[AREF_4]]&lt;&gt;"","04",IF(T_SDLog[[#This Row],[AREF_3]]&lt;&gt;"","03",IF(T_SDLog[[#This Row],[AREF_2]]&lt;&gt;"","02",IF(T_SDLog[[#This Row],[AREF_1]]&lt;&gt;"","01",IF(T_SDLog[[#This Row],[AREF_0]]&lt;&gt;"","00",""))))))))</f>
        <v>00</v>
      </c>
      <c r="T20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2" s="22" t="s">
        <v>1123</v>
      </c>
      <c r="AB202" s="74">
        <v>45810</v>
      </c>
      <c r="AC202" s="22" t="s">
        <v>1457</v>
      </c>
      <c r="AD202" s="74">
        <v>45810</v>
      </c>
      <c r="AE202" s="74" t="s">
        <v>1457</v>
      </c>
      <c r="AF202" s="190" t="s">
        <v>134</v>
      </c>
      <c r="AG202" s="191" t="s">
        <v>1518</v>
      </c>
      <c r="AH202" s="191" t="s">
        <v>134</v>
      </c>
      <c r="AI202" s="22"/>
      <c r="AJ202" s="74"/>
      <c r="AK202" s="22"/>
      <c r="AL202" s="22"/>
      <c r="AM202" s="22"/>
      <c r="AN202" s="190" t="s">
        <v>123</v>
      </c>
      <c r="AO202" s="74"/>
      <c r="AP202" s="22" t="s">
        <v>123</v>
      </c>
      <c r="AQ202" s="22"/>
      <c r="AR202" s="74"/>
      <c r="AS202" s="22"/>
      <c r="AT202" s="190" t="s">
        <v>123</v>
      </c>
      <c r="AU202" s="74"/>
      <c r="AV202" s="22" t="s">
        <v>123</v>
      </c>
      <c r="AW202" s="76"/>
      <c r="AX202" s="74"/>
      <c r="AY202" s="22"/>
      <c r="AZ202" s="190" t="s">
        <v>123</v>
      </c>
      <c r="BA202" s="74"/>
      <c r="BB202" s="22" t="s">
        <v>123</v>
      </c>
      <c r="BC202" s="76"/>
      <c r="BD202" s="74"/>
      <c r="BE202" s="22"/>
      <c r="BF202" s="190" t="s">
        <v>123</v>
      </c>
      <c r="BG202" s="74"/>
      <c r="BH202" s="22" t="s">
        <v>123</v>
      </c>
      <c r="BI202" s="76"/>
      <c r="BJ202" s="74"/>
      <c r="BK202" s="22"/>
      <c r="BL202" s="190" t="s">
        <v>123</v>
      </c>
      <c r="BM202" s="74"/>
      <c r="BN202" s="22" t="s">
        <v>123</v>
      </c>
      <c r="BO202" s="22"/>
      <c r="BP202" s="74"/>
      <c r="BQ202" s="22"/>
      <c r="BR202" s="190" t="s">
        <v>123</v>
      </c>
      <c r="BS202" s="22"/>
      <c r="BT202" s="22" t="s">
        <v>123</v>
      </c>
      <c r="BU202" s="22"/>
      <c r="BV202" s="74"/>
      <c r="BW202" s="22"/>
      <c r="BX202" s="190" t="s">
        <v>123</v>
      </c>
      <c r="BY202" s="22"/>
      <c r="BZ202" s="22" t="s">
        <v>123</v>
      </c>
      <c r="CA202" s="22"/>
      <c r="CB202" s="22"/>
    </row>
    <row r="203" spans="2:80" ht="13.8" hidden="1">
      <c r="B203" s="22">
        <f t="shared" si="2"/>
        <v>194</v>
      </c>
      <c r="C203" s="22" t="s">
        <v>112</v>
      </c>
      <c r="D203" s="73" t="s">
        <v>1086</v>
      </c>
      <c r="E203" s="201">
        <v>1300403</v>
      </c>
      <c r="F203" s="22" t="s">
        <v>114</v>
      </c>
      <c r="G203" s="73" t="s">
        <v>130</v>
      </c>
      <c r="H203" s="73" t="s">
        <v>462</v>
      </c>
      <c r="I203" s="240" t="s">
        <v>138</v>
      </c>
      <c r="J203" s="79" t="s">
        <v>112</v>
      </c>
      <c r="K203" s="203" t="s">
        <v>1087</v>
      </c>
      <c r="L203" s="22" t="s">
        <v>119</v>
      </c>
      <c r="M203" s="22" t="s">
        <v>117</v>
      </c>
      <c r="N203" s="119" t="str">
        <f>CONCATENATE(T_SDLog[[#This Row],[PROJECT_NO]],"-",T_SDLog[[#This Row],[Sub Con]],"-",T_SDLog[[#This Row],[BUILDING_NO]],"-",T_SDLog[[#This Row],[FLOOR_LEVEL]],"-",T_SDLog[[#This Row],[DRAWING_PARTS]],"-",T_SDLog[[#This Row],[DISIPLINE]],"-",T_SDLog[[#This Row],[Sub-Dec]],"-",T_SDLog[[#This Row],[DS]],"-",T_SDLog[[#This Row],[DRAWING_SEQ]])</f>
        <v>1300403-ATS-B01-MZ-04-ICT-IPT-SD-00</v>
      </c>
      <c r="O203" s="120" t="s">
        <v>1127</v>
      </c>
      <c r="P203" s="244"/>
      <c r="Q20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0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3" s="156" t="str">
        <f>IF(T_SDLog[[#This Row],[AREF_7]]&lt;&gt;"","07",IF(T_SDLog[[#This Row],[AREF_6]]&lt;&gt;"","06",IF(T_SDLog[[#This Row],[AREF_5]]&lt;&gt;"","05",IF(T_SDLog[[#This Row],[AREF_4]]&lt;&gt;"","04",IF(T_SDLog[[#This Row],[AREF_3]]&lt;&gt;"","03",IF(T_SDLog[[#This Row],[AREF_2]]&lt;&gt;"","02",IF(T_SDLog[[#This Row],[AREF_1]]&lt;&gt;"","01",IF(T_SDLog[[#This Row],[AREF_0]]&lt;&gt;"","00",""))))))))</f>
        <v>00</v>
      </c>
      <c r="T20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3" s="22" t="s">
        <v>1123</v>
      </c>
      <c r="AB203" s="74">
        <v>45810</v>
      </c>
      <c r="AC203" s="22" t="s">
        <v>1457</v>
      </c>
      <c r="AD203" s="74">
        <v>45810</v>
      </c>
      <c r="AE203" s="74" t="s">
        <v>1457</v>
      </c>
      <c r="AF203" s="190" t="s">
        <v>134</v>
      </c>
      <c r="AG203" s="191" t="s">
        <v>1518</v>
      </c>
      <c r="AH203" s="191" t="s">
        <v>134</v>
      </c>
      <c r="AI203" s="22"/>
      <c r="AJ203" s="74"/>
      <c r="AK203" s="22"/>
      <c r="AL203" s="22"/>
      <c r="AM203" s="22"/>
      <c r="AN203" s="190" t="s">
        <v>123</v>
      </c>
      <c r="AO203" s="74"/>
      <c r="AP203" s="22" t="s">
        <v>123</v>
      </c>
      <c r="AQ203" s="22"/>
      <c r="AR203" s="74"/>
      <c r="AS203" s="22"/>
      <c r="AT203" s="190" t="s">
        <v>123</v>
      </c>
      <c r="AU203" s="74"/>
      <c r="AV203" s="22" t="s">
        <v>123</v>
      </c>
      <c r="AW203" s="76"/>
      <c r="AX203" s="74"/>
      <c r="AY203" s="22"/>
      <c r="AZ203" s="190" t="s">
        <v>123</v>
      </c>
      <c r="BA203" s="74"/>
      <c r="BB203" s="22" t="s">
        <v>123</v>
      </c>
      <c r="BC203" s="76"/>
      <c r="BD203" s="74"/>
      <c r="BE203" s="22"/>
      <c r="BF203" s="190" t="s">
        <v>123</v>
      </c>
      <c r="BG203" s="74"/>
      <c r="BH203" s="22" t="s">
        <v>123</v>
      </c>
      <c r="BI203" s="76"/>
      <c r="BJ203" s="74"/>
      <c r="BK203" s="22"/>
      <c r="BL203" s="190" t="s">
        <v>123</v>
      </c>
      <c r="BM203" s="74"/>
      <c r="BN203" s="22" t="s">
        <v>123</v>
      </c>
      <c r="BO203" s="22"/>
      <c r="BP203" s="74"/>
      <c r="BQ203" s="22"/>
      <c r="BR203" s="190" t="s">
        <v>123</v>
      </c>
      <c r="BS203" s="22"/>
      <c r="BT203" s="22" t="s">
        <v>123</v>
      </c>
      <c r="BU203" s="22"/>
      <c r="BV203" s="74"/>
      <c r="BW203" s="22"/>
      <c r="BX203" s="190" t="s">
        <v>123</v>
      </c>
      <c r="BY203" s="22"/>
      <c r="BZ203" s="22" t="s">
        <v>123</v>
      </c>
      <c r="CA203" s="22"/>
      <c r="CB203" s="22"/>
    </row>
    <row r="204" spans="2:80" ht="13.8" hidden="1">
      <c r="B204" s="22">
        <f t="shared" ref="B204:B267" si="3">1+B203</f>
        <v>195</v>
      </c>
      <c r="C204" s="22" t="s">
        <v>112</v>
      </c>
      <c r="D204" s="73" t="s">
        <v>1086</v>
      </c>
      <c r="E204" s="201">
        <v>1300403</v>
      </c>
      <c r="F204" s="22" t="s">
        <v>114</v>
      </c>
      <c r="G204" s="73" t="s">
        <v>130</v>
      </c>
      <c r="H204" s="73" t="s">
        <v>462</v>
      </c>
      <c r="I204" s="240" t="s">
        <v>219</v>
      </c>
      <c r="J204" s="79" t="s">
        <v>112</v>
      </c>
      <c r="K204" s="203" t="s">
        <v>1087</v>
      </c>
      <c r="L204" s="22" t="s">
        <v>119</v>
      </c>
      <c r="M204" s="22" t="s">
        <v>117</v>
      </c>
      <c r="N204" s="119" t="str">
        <f>CONCATENATE(T_SDLog[[#This Row],[PROJECT_NO]],"-",T_SDLog[[#This Row],[Sub Con]],"-",T_SDLog[[#This Row],[BUILDING_NO]],"-",T_SDLog[[#This Row],[FLOOR_LEVEL]],"-",T_SDLog[[#This Row],[DRAWING_PARTS]],"-",T_SDLog[[#This Row],[DISIPLINE]],"-",T_SDLog[[#This Row],[Sub-Dec]],"-",T_SDLog[[#This Row],[DS]],"-",T_SDLog[[#This Row],[DRAWING_SEQ]])</f>
        <v>1300403-ATS-B01-MZ-05-ICT-IPT-SD-00</v>
      </c>
      <c r="O204" s="120" t="s">
        <v>1128</v>
      </c>
      <c r="P204" s="244"/>
      <c r="Q20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0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4" s="156" t="str">
        <f>IF(T_SDLog[[#This Row],[AREF_7]]&lt;&gt;"","07",IF(T_SDLog[[#This Row],[AREF_6]]&lt;&gt;"","06",IF(T_SDLog[[#This Row],[AREF_5]]&lt;&gt;"","05",IF(T_SDLog[[#This Row],[AREF_4]]&lt;&gt;"","04",IF(T_SDLog[[#This Row],[AREF_3]]&lt;&gt;"","03",IF(T_SDLog[[#This Row],[AREF_2]]&lt;&gt;"","02",IF(T_SDLog[[#This Row],[AREF_1]]&lt;&gt;"","01",IF(T_SDLog[[#This Row],[AREF_0]]&lt;&gt;"","00",""))))))))</f>
        <v>00</v>
      </c>
      <c r="T20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4" s="22" t="s">
        <v>1123</v>
      </c>
      <c r="AB204" s="74">
        <v>45810</v>
      </c>
      <c r="AC204" s="22" t="s">
        <v>1457</v>
      </c>
      <c r="AD204" s="74">
        <v>45810</v>
      </c>
      <c r="AE204" s="74" t="s">
        <v>1457</v>
      </c>
      <c r="AF204" s="190" t="s">
        <v>134</v>
      </c>
      <c r="AG204" s="191" t="s">
        <v>1518</v>
      </c>
      <c r="AH204" s="191" t="s">
        <v>134</v>
      </c>
      <c r="AI204" s="22"/>
      <c r="AJ204" s="74"/>
      <c r="AK204" s="22"/>
      <c r="AL204" s="22"/>
      <c r="AM204" s="22"/>
      <c r="AN204" s="190" t="s">
        <v>123</v>
      </c>
      <c r="AO204" s="74"/>
      <c r="AP204" s="22" t="s">
        <v>123</v>
      </c>
      <c r="AQ204" s="22"/>
      <c r="AR204" s="74"/>
      <c r="AS204" s="22"/>
      <c r="AT204" s="190" t="s">
        <v>123</v>
      </c>
      <c r="AU204" s="74"/>
      <c r="AV204" s="22" t="s">
        <v>123</v>
      </c>
      <c r="AW204" s="76"/>
      <c r="AX204" s="74"/>
      <c r="AY204" s="22"/>
      <c r="AZ204" s="190" t="s">
        <v>123</v>
      </c>
      <c r="BA204" s="74"/>
      <c r="BB204" s="22" t="s">
        <v>123</v>
      </c>
      <c r="BC204" s="76"/>
      <c r="BD204" s="74"/>
      <c r="BE204" s="22"/>
      <c r="BF204" s="190" t="s">
        <v>123</v>
      </c>
      <c r="BG204" s="74"/>
      <c r="BH204" s="22" t="s">
        <v>123</v>
      </c>
      <c r="BI204" s="76"/>
      <c r="BJ204" s="74"/>
      <c r="BK204" s="22"/>
      <c r="BL204" s="190" t="s">
        <v>123</v>
      </c>
      <c r="BM204" s="74"/>
      <c r="BN204" s="22" t="s">
        <v>123</v>
      </c>
      <c r="BO204" s="22"/>
      <c r="BP204" s="74"/>
      <c r="BQ204" s="22"/>
      <c r="BR204" s="190" t="s">
        <v>123</v>
      </c>
      <c r="BS204" s="22"/>
      <c r="BT204" s="22" t="s">
        <v>123</v>
      </c>
      <c r="BU204" s="22"/>
      <c r="BV204" s="74"/>
      <c r="BW204" s="22"/>
      <c r="BX204" s="190" t="s">
        <v>123</v>
      </c>
      <c r="BY204" s="22"/>
      <c r="BZ204" s="22" t="s">
        <v>123</v>
      </c>
      <c r="CA204" s="22"/>
      <c r="CB204" s="22"/>
    </row>
    <row r="205" spans="2:80" ht="13.8" hidden="1">
      <c r="B205" s="22">
        <f t="shared" si="3"/>
        <v>196</v>
      </c>
      <c r="C205" s="22" t="s">
        <v>112</v>
      </c>
      <c r="D205" s="73" t="s">
        <v>1086</v>
      </c>
      <c r="E205" s="201">
        <v>1300403</v>
      </c>
      <c r="F205" s="22" t="s">
        <v>114</v>
      </c>
      <c r="G205" s="73" t="s">
        <v>130</v>
      </c>
      <c r="H205" s="73" t="s">
        <v>462</v>
      </c>
      <c r="I205" s="240" t="s">
        <v>304</v>
      </c>
      <c r="J205" s="79" t="s">
        <v>112</v>
      </c>
      <c r="K205" s="203" t="s">
        <v>1087</v>
      </c>
      <c r="L205" s="22" t="s">
        <v>119</v>
      </c>
      <c r="M205" s="22" t="s">
        <v>117</v>
      </c>
      <c r="N205" s="119" t="str">
        <f>CONCATENATE(T_SDLog[[#This Row],[PROJECT_NO]],"-",T_SDLog[[#This Row],[Sub Con]],"-",T_SDLog[[#This Row],[BUILDING_NO]],"-",T_SDLog[[#This Row],[FLOOR_LEVEL]],"-",T_SDLog[[#This Row],[DRAWING_PARTS]],"-",T_SDLog[[#This Row],[DISIPLINE]],"-",T_SDLog[[#This Row],[Sub-Dec]],"-",T_SDLog[[#This Row],[DS]],"-",T_SDLog[[#This Row],[DRAWING_SEQ]])</f>
        <v>1300403-ATS-B01-MZ-06-ICT-IPT-SD-00</v>
      </c>
      <c r="O205" s="120" t="s">
        <v>1129</v>
      </c>
      <c r="P205" s="244">
        <v>45810</v>
      </c>
      <c r="Q20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0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5" s="156" t="str">
        <f>IF(T_SDLog[[#This Row],[AREF_7]]&lt;&gt;"","07",IF(T_SDLog[[#This Row],[AREF_6]]&lt;&gt;"","06",IF(T_SDLog[[#This Row],[AREF_5]]&lt;&gt;"","05",IF(T_SDLog[[#This Row],[AREF_4]]&lt;&gt;"","04",IF(T_SDLog[[#This Row],[AREF_3]]&lt;&gt;"","03",IF(T_SDLog[[#This Row],[AREF_2]]&lt;&gt;"","02",IF(T_SDLog[[#This Row],[AREF_1]]&lt;&gt;"","01",IF(T_SDLog[[#This Row],[AREF_0]]&lt;&gt;"","00",""))))))))</f>
        <v>00</v>
      </c>
      <c r="T20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5" s="22" t="s">
        <v>1123</v>
      </c>
      <c r="AB205" s="74">
        <v>45810</v>
      </c>
      <c r="AC205" s="22" t="s">
        <v>1457</v>
      </c>
      <c r="AD205" s="74">
        <v>45810</v>
      </c>
      <c r="AE205" s="74" t="s">
        <v>1457</v>
      </c>
      <c r="AF205" s="190" t="s">
        <v>134</v>
      </c>
      <c r="AG205" s="191" t="s">
        <v>1518</v>
      </c>
      <c r="AH205" s="191" t="s">
        <v>134</v>
      </c>
      <c r="AI205" s="22"/>
      <c r="AJ205" s="74"/>
      <c r="AK205" s="22"/>
      <c r="AL205" s="22"/>
      <c r="AM205" s="22"/>
      <c r="AN205" s="190" t="s">
        <v>123</v>
      </c>
      <c r="AO205" s="74"/>
      <c r="AP205" s="22" t="s">
        <v>123</v>
      </c>
      <c r="AQ205" s="22"/>
      <c r="AR205" s="74"/>
      <c r="AS205" s="22"/>
      <c r="AT205" s="190" t="s">
        <v>123</v>
      </c>
      <c r="AU205" s="74"/>
      <c r="AV205" s="22" t="s">
        <v>123</v>
      </c>
      <c r="AW205" s="76"/>
      <c r="AX205" s="74"/>
      <c r="AY205" s="22"/>
      <c r="AZ205" s="190" t="s">
        <v>123</v>
      </c>
      <c r="BA205" s="74"/>
      <c r="BB205" s="22" t="s">
        <v>123</v>
      </c>
      <c r="BC205" s="76"/>
      <c r="BD205" s="74"/>
      <c r="BE205" s="22"/>
      <c r="BF205" s="190" t="s">
        <v>123</v>
      </c>
      <c r="BG205" s="74"/>
      <c r="BH205" s="22" t="s">
        <v>123</v>
      </c>
      <c r="BI205" s="76"/>
      <c r="BJ205" s="74"/>
      <c r="BK205" s="22"/>
      <c r="BL205" s="190" t="s">
        <v>123</v>
      </c>
      <c r="BM205" s="74"/>
      <c r="BN205" s="22" t="s">
        <v>123</v>
      </c>
      <c r="BO205" s="22"/>
      <c r="BP205" s="74"/>
      <c r="BQ205" s="22"/>
      <c r="BR205" s="190" t="s">
        <v>123</v>
      </c>
      <c r="BS205" s="22"/>
      <c r="BT205" s="22" t="s">
        <v>123</v>
      </c>
      <c r="BU205" s="22"/>
      <c r="BV205" s="74"/>
      <c r="BW205" s="22"/>
      <c r="BX205" s="190" t="s">
        <v>123</v>
      </c>
      <c r="BY205" s="22"/>
      <c r="BZ205" s="22" t="s">
        <v>123</v>
      </c>
      <c r="CA205" s="22"/>
      <c r="CB205" s="22"/>
    </row>
    <row r="206" spans="2:80" ht="13.8" hidden="1">
      <c r="B206" s="22">
        <f t="shared" si="3"/>
        <v>197</v>
      </c>
      <c r="C206" s="22" t="s">
        <v>112</v>
      </c>
      <c r="D206" s="73" t="s">
        <v>1086</v>
      </c>
      <c r="E206" s="201">
        <v>1300403</v>
      </c>
      <c r="F206" s="22" t="s">
        <v>114</v>
      </c>
      <c r="G206" s="73" t="s">
        <v>130</v>
      </c>
      <c r="H206" s="73" t="s">
        <v>462</v>
      </c>
      <c r="I206" s="240" t="s">
        <v>349</v>
      </c>
      <c r="J206" s="79" t="s">
        <v>112</v>
      </c>
      <c r="K206" s="203" t="s">
        <v>1087</v>
      </c>
      <c r="L206" s="22" t="s">
        <v>119</v>
      </c>
      <c r="M206" s="22" t="s">
        <v>117</v>
      </c>
      <c r="N206" s="119" t="str">
        <f>CONCATENATE(T_SDLog[[#This Row],[PROJECT_NO]],"-",T_SDLog[[#This Row],[Sub Con]],"-",T_SDLog[[#This Row],[BUILDING_NO]],"-",T_SDLog[[#This Row],[FLOOR_LEVEL]],"-",T_SDLog[[#This Row],[DRAWING_PARTS]],"-",T_SDLog[[#This Row],[DISIPLINE]],"-",T_SDLog[[#This Row],[Sub-Dec]],"-",T_SDLog[[#This Row],[DS]],"-",T_SDLog[[#This Row],[DRAWING_SEQ]])</f>
        <v>1300403-ATS-B01-MZ-07-ICT-IPT-SD-00</v>
      </c>
      <c r="O206" s="120" t="s">
        <v>1130</v>
      </c>
      <c r="P206" s="244">
        <v>45810</v>
      </c>
      <c r="Q20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0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6" s="156" t="str">
        <f>IF(T_SDLog[[#This Row],[AREF_7]]&lt;&gt;"","07",IF(T_SDLog[[#This Row],[AREF_6]]&lt;&gt;"","06",IF(T_SDLog[[#This Row],[AREF_5]]&lt;&gt;"","05",IF(T_SDLog[[#This Row],[AREF_4]]&lt;&gt;"","04",IF(T_SDLog[[#This Row],[AREF_3]]&lt;&gt;"","03",IF(T_SDLog[[#This Row],[AREF_2]]&lt;&gt;"","02",IF(T_SDLog[[#This Row],[AREF_1]]&lt;&gt;"","01",IF(T_SDLog[[#This Row],[AREF_0]]&lt;&gt;"","00",""))))))))</f>
        <v>00</v>
      </c>
      <c r="T20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6" s="22" t="s">
        <v>1123</v>
      </c>
      <c r="AB206" s="74">
        <v>45810</v>
      </c>
      <c r="AC206" s="22" t="s">
        <v>1457</v>
      </c>
      <c r="AD206" s="74">
        <v>45810</v>
      </c>
      <c r="AE206" s="74" t="s">
        <v>1457</v>
      </c>
      <c r="AF206" s="190" t="s">
        <v>134</v>
      </c>
      <c r="AG206" s="191" t="s">
        <v>1518</v>
      </c>
      <c r="AH206" s="191" t="s">
        <v>134</v>
      </c>
      <c r="AI206" s="22"/>
      <c r="AJ206" s="74"/>
      <c r="AK206" s="22"/>
      <c r="AL206" s="22"/>
      <c r="AM206" s="22"/>
      <c r="AN206" s="190" t="s">
        <v>123</v>
      </c>
      <c r="AO206" s="74"/>
      <c r="AP206" s="22" t="s">
        <v>123</v>
      </c>
      <c r="AQ206" s="22"/>
      <c r="AR206" s="74"/>
      <c r="AS206" s="22"/>
      <c r="AT206" s="190" t="s">
        <v>123</v>
      </c>
      <c r="AU206" s="74"/>
      <c r="AV206" s="22" t="s">
        <v>123</v>
      </c>
      <c r="AW206" s="76"/>
      <c r="AX206" s="74"/>
      <c r="AY206" s="22"/>
      <c r="AZ206" s="190" t="s">
        <v>123</v>
      </c>
      <c r="BA206" s="74"/>
      <c r="BB206" s="22" t="s">
        <v>123</v>
      </c>
      <c r="BC206" s="76"/>
      <c r="BD206" s="74"/>
      <c r="BE206" s="22"/>
      <c r="BF206" s="190" t="s">
        <v>123</v>
      </c>
      <c r="BG206" s="74"/>
      <c r="BH206" s="22" t="s">
        <v>123</v>
      </c>
      <c r="BI206" s="76"/>
      <c r="BJ206" s="74"/>
      <c r="BK206" s="22"/>
      <c r="BL206" s="190" t="s">
        <v>123</v>
      </c>
      <c r="BM206" s="74"/>
      <c r="BN206" s="22" t="s">
        <v>123</v>
      </c>
      <c r="BO206" s="22"/>
      <c r="BP206" s="74"/>
      <c r="BQ206" s="22"/>
      <c r="BR206" s="190" t="s">
        <v>123</v>
      </c>
      <c r="BS206" s="22"/>
      <c r="BT206" s="22" t="s">
        <v>123</v>
      </c>
      <c r="BU206" s="22"/>
      <c r="BV206" s="74"/>
      <c r="BW206" s="22"/>
      <c r="BX206" s="190" t="s">
        <v>123</v>
      </c>
      <c r="BY206" s="22"/>
      <c r="BZ206" s="22" t="s">
        <v>123</v>
      </c>
      <c r="CA206" s="22"/>
      <c r="CB206" s="22"/>
    </row>
    <row r="207" spans="2:80" ht="13.8" hidden="1">
      <c r="B207" s="22">
        <f t="shared" si="3"/>
        <v>198</v>
      </c>
      <c r="C207" s="22" t="s">
        <v>112</v>
      </c>
      <c r="D207" s="73" t="s">
        <v>1086</v>
      </c>
      <c r="E207" s="201">
        <v>1300403</v>
      </c>
      <c r="F207" s="22" t="s">
        <v>114</v>
      </c>
      <c r="G207" s="73" t="s">
        <v>130</v>
      </c>
      <c r="H207" s="73" t="s">
        <v>462</v>
      </c>
      <c r="I207" s="240" t="s">
        <v>140</v>
      </c>
      <c r="J207" s="79" t="s">
        <v>112</v>
      </c>
      <c r="K207" s="203" t="s">
        <v>1087</v>
      </c>
      <c r="L207" s="22" t="s">
        <v>119</v>
      </c>
      <c r="M207" s="22" t="s">
        <v>117</v>
      </c>
      <c r="N207" s="119" t="str">
        <f>CONCATENATE(T_SDLog[[#This Row],[PROJECT_NO]],"-",T_SDLog[[#This Row],[Sub Con]],"-",T_SDLog[[#This Row],[BUILDING_NO]],"-",T_SDLog[[#This Row],[FLOOR_LEVEL]],"-",T_SDLog[[#This Row],[DRAWING_PARTS]],"-",T_SDLog[[#This Row],[DISIPLINE]],"-",T_SDLog[[#This Row],[Sub-Dec]],"-",T_SDLog[[#This Row],[DS]],"-",T_SDLog[[#This Row],[DRAWING_SEQ]])</f>
        <v>1300403-ATS-B01-MZ-08-ICT-IPT-SD-00</v>
      </c>
      <c r="O207" s="120" t="s">
        <v>1131</v>
      </c>
      <c r="P207" s="244"/>
      <c r="Q20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0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7" s="156" t="str">
        <f>IF(T_SDLog[[#This Row],[AREF_7]]&lt;&gt;"","07",IF(T_SDLog[[#This Row],[AREF_6]]&lt;&gt;"","06",IF(T_SDLog[[#This Row],[AREF_5]]&lt;&gt;"","05",IF(T_SDLog[[#This Row],[AREF_4]]&lt;&gt;"","04",IF(T_SDLog[[#This Row],[AREF_3]]&lt;&gt;"","03",IF(T_SDLog[[#This Row],[AREF_2]]&lt;&gt;"","02",IF(T_SDLog[[#This Row],[AREF_1]]&lt;&gt;"","01",IF(T_SDLog[[#This Row],[AREF_0]]&lt;&gt;"","00",""))))))))</f>
        <v>00</v>
      </c>
      <c r="T20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7" s="22" t="s">
        <v>1123</v>
      </c>
      <c r="AB207" s="74">
        <v>45810</v>
      </c>
      <c r="AC207" s="22" t="s">
        <v>1457</v>
      </c>
      <c r="AD207" s="74">
        <v>45810</v>
      </c>
      <c r="AE207" s="74" t="s">
        <v>1457</v>
      </c>
      <c r="AF207" s="190" t="s">
        <v>134</v>
      </c>
      <c r="AG207" s="191" t="s">
        <v>1518</v>
      </c>
      <c r="AH207" s="191" t="s">
        <v>134</v>
      </c>
      <c r="AI207" s="22"/>
      <c r="AJ207" s="74"/>
      <c r="AK207" s="22"/>
      <c r="AL207" s="22"/>
      <c r="AM207" s="22"/>
      <c r="AN207" s="190" t="s">
        <v>123</v>
      </c>
      <c r="AO207" s="74"/>
      <c r="AP207" s="22" t="s">
        <v>123</v>
      </c>
      <c r="AQ207" s="22"/>
      <c r="AR207" s="74"/>
      <c r="AS207" s="22"/>
      <c r="AT207" s="190" t="s">
        <v>123</v>
      </c>
      <c r="AU207" s="74"/>
      <c r="AV207" s="22" t="s">
        <v>123</v>
      </c>
      <c r="AW207" s="76"/>
      <c r="AX207" s="74"/>
      <c r="AY207" s="22"/>
      <c r="AZ207" s="190" t="s">
        <v>123</v>
      </c>
      <c r="BA207" s="74"/>
      <c r="BB207" s="22" t="s">
        <v>123</v>
      </c>
      <c r="BC207" s="76"/>
      <c r="BD207" s="74"/>
      <c r="BE207" s="22"/>
      <c r="BF207" s="190" t="s">
        <v>123</v>
      </c>
      <c r="BG207" s="74"/>
      <c r="BH207" s="22" t="s">
        <v>123</v>
      </c>
      <c r="BI207" s="76"/>
      <c r="BJ207" s="74"/>
      <c r="BK207" s="22"/>
      <c r="BL207" s="190" t="s">
        <v>123</v>
      </c>
      <c r="BM207" s="74"/>
      <c r="BN207" s="22" t="s">
        <v>123</v>
      </c>
      <c r="BO207" s="22"/>
      <c r="BP207" s="74"/>
      <c r="BQ207" s="22"/>
      <c r="BR207" s="190" t="s">
        <v>123</v>
      </c>
      <c r="BS207" s="22"/>
      <c r="BT207" s="22" t="s">
        <v>123</v>
      </c>
      <c r="BU207" s="22"/>
      <c r="BV207" s="74"/>
      <c r="BW207" s="22"/>
      <c r="BX207" s="190" t="s">
        <v>123</v>
      </c>
      <c r="BY207" s="22"/>
      <c r="BZ207" s="22" t="s">
        <v>123</v>
      </c>
      <c r="CA207" s="22"/>
      <c r="CB207" s="22"/>
    </row>
    <row r="208" spans="2:80" ht="13.8" hidden="1">
      <c r="B208" s="22">
        <f t="shared" si="3"/>
        <v>199</v>
      </c>
      <c r="C208" s="22" t="s">
        <v>112</v>
      </c>
      <c r="D208" s="73" t="s">
        <v>1086</v>
      </c>
      <c r="E208" s="201">
        <v>1300403</v>
      </c>
      <c r="F208" s="22" t="s">
        <v>114</v>
      </c>
      <c r="G208" s="73" t="s">
        <v>130</v>
      </c>
      <c r="H208" s="73" t="s">
        <v>462</v>
      </c>
      <c r="I208" s="240" t="s">
        <v>351</v>
      </c>
      <c r="J208" s="79" t="s">
        <v>112</v>
      </c>
      <c r="K208" s="203" t="s">
        <v>1087</v>
      </c>
      <c r="L208" s="22" t="s">
        <v>119</v>
      </c>
      <c r="M208" s="22" t="s">
        <v>117</v>
      </c>
      <c r="N208" s="119" t="str">
        <f>CONCATENATE(T_SDLog[[#This Row],[PROJECT_NO]],"-",T_SDLog[[#This Row],[Sub Con]],"-",T_SDLog[[#This Row],[BUILDING_NO]],"-",T_SDLog[[#This Row],[FLOOR_LEVEL]],"-",T_SDLog[[#This Row],[DRAWING_PARTS]],"-",T_SDLog[[#This Row],[DISIPLINE]],"-",T_SDLog[[#This Row],[Sub-Dec]],"-",T_SDLog[[#This Row],[DS]],"-",T_SDLog[[#This Row],[DRAWING_SEQ]])</f>
        <v>1300403-ATS-B01-MZ-09-ICT-IPT-SD-00</v>
      </c>
      <c r="O208" s="120" t="s">
        <v>1132</v>
      </c>
      <c r="P208" s="244"/>
      <c r="Q20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0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8" s="156" t="str">
        <f>IF(T_SDLog[[#This Row],[AREF_7]]&lt;&gt;"","07",IF(T_SDLog[[#This Row],[AREF_6]]&lt;&gt;"","06",IF(T_SDLog[[#This Row],[AREF_5]]&lt;&gt;"","05",IF(T_SDLog[[#This Row],[AREF_4]]&lt;&gt;"","04",IF(T_SDLog[[#This Row],[AREF_3]]&lt;&gt;"","03",IF(T_SDLog[[#This Row],[AREF_2]]&lt;&gt;"","02",IF(T_SDLog[[#This Row],[AREF_1]]&lt;&gt;"","01",IF(T_SDLog[[#This Row],[AREF_0]]&lt;&gt;"","00",""))))))))</f>
        <v>00</v>
      </c>
      <c r="T20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8" s="22" t="s">
        <v>1123</v>
      </c>
      <c r="AB208" s="74">
        <v>45810</v>
      </c>
      <c r="AC208" s="22" t="s">
        <v>1457</v>
      </c>
      <c r="AD208" s="74">
        <v>45810</v>
      </c>
      <c r="AE208" s="74" t="s">
        <v>1457</v>
      </c>
      <c r="AF208" s="190" t="s">
        <v>134</v>
      </c>
      <c r="AG208" s="191" t="s">
        <v>1518</v>
      </c>
      <c r="AH208" s="191" t="s">
        <v>134</v>
      </c>
      <c r="AI208" s="22"/>
      <c r="AJ208" s="74"/>
      <c r="AK208" s="22"/>
      <c r="AL208" s="22"/>
      <c r="AM208" s="22"/>
      <c r="AN208" s="190" t="s">
        <v>123</v>
      </c>
      <c r="AO208" s="74"/>
      <c r="AP208" s="22" t="s">
        <v>123</v>
      </c>
      <c r="AQ208" s="22"/>
      <c r="AR208" s="74"/>
      <c r="AS208" s="22"/>
      <c r="AT208" s="190" t="s">
        <v>123</v>
      </c>
      <c r="AU208" s="74"/>
      <c r="AV208" s="22" t="s">
        <v>123</v>
      </c>
      <c r="AW208" s="76"/>
      <c r="AX208" s="74"/>
      <c r="AY208" s="22"/>
      <c r="AZ208" s="190" t="s">
        <v>123</v>
      </c>
      <c r="BA208" s="74"/>
      <c r="BB208" s="22" t="s">
        <v>123</v>
      </c>
      <c r="BC208" s="76"/>
      <c r="BD208" s="74"/>
      <c r="BE208" s="22"/>
      <c r="BF208" s="190" t="s">
        <v>123</v>
      </c>
      <c r="BG208" s="74"/>
      <c r="BH208" s="22" t="s">
        <v>123</v>
      </c>
      <c r="BI208" s="76"/>
      <c r="BJ208" s="74"/>
      <c r="BK208" s="22"/>
      <c r="BL208" s="190" t="s">
        <v>123</v>
      </c>
      <c r="BM208" s="74"/>
      <c r="BN208" s="22" t="s">
        <v>123</v>
      </c>
      <c r="BO208" s="22"/>
      <c r="BP208" s="74"/>
      <c r="BQ208" s="22"/>
      <c r="BR208" s="190" t="s">
        <v>123</v>
      </c>
      <c r="BS208" s="22"/>
      <c r="BT208" s="22" t="s">
        <v>123</v>
      </c>
      <c r="BU208" s="22"/>
      <c r="BV208" s="74"/>
      <c r="BW208" s="22"/>
      <c r="BX208" s="190" t="s">
        <v>123</v>
      </c>
      <c r="BY208" s="22"/>
      <c r="BZ208" s="22" t="s">
        <v>123</v>
      </c>
      <c r="CA208" s="22"/>
      <c r="CB208" s="22"/>
    </row>
    <row r="209" spans="2:80" ht="13.8" hidden="1">
      <c r="B209" s="22">
        <f t="shared" si="3"/>
        <v>200</v>
      </c>
      <c r="C209" s="22" t="s">
        <v>112</v>
      </c>
      <c r="D209" s="73" t="s">
        <v>1086</v>
      </c>
      <c r="E209" s="201">
        <v>1300403</v>
      </c>
      <c r="F209" s="22" t="s">
        <v>114</v>
      </c>
      <c r="G209" s="73" t="s">
        <v>130</v>
      </c>
      <c r="H209" s="73" t="s">
        <v>462</v>
      </c>
      <c r="I209" s="240">
        <v>10</v>
      </c>
      <c r="J209" s="79" t="s">
        <v>112</v>
      </c>
      <c r="K209" s="203" t="s">
        <v>1087</v>
      </c>
      <c r="L209" s="22" t="s">
        <v>119</v>
      </c>
      <c r="M209" s="22" t="s">
        <v>117</v>
      </c>
      <c r="N209" s="119" t="str">
        <f>CONCATENATE(T_SDLog[[#This Row],[PROJECT_NO]],"-",T_SDLog[[#This Row],[Sub Con]],"-",T_SDLog[[#This Row],[BUILDING_NO]],"-",T_SDLog[[#This Row],[FLOOR_LEVEL]],"-",T_SDLog[[#This Row],[DRAWING_PARTS]],"-",T_SDLog[[#This Row],[DISIPLINE]],"-",T_SDLog[[#This Row],[Sub-Dec]],"-",T_SDLog[[#This Row],[DS]],"-",T_SDLog[[#This Row],[DRAWING_SEQ]])</f>
        <v>1300403-ATS-B01-MZ-10-ICT-IPT-SD-00</v>
      </c>
      <c r="O209" s="120" t="s">
        <v>1133</v>
      </c>
      <c r="P209" s="244"/>
      <c r="Q20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0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09" s="156" t="str">
        <f>IF(T_SDLog[[#This Row],[AREF_7]]&lt;&gt;"","07",IF(T_SDLog[[#This Row],[AREF_6]]&lt;&gt;"","06",IF(T_SDLog[[#This Row],[AREF_5]]&lt;&gt;"","05",IF(T_SDLog[[#This Row],[AREF_4]]&lt;&gt;"","04",IF(T_SDLog[[#This Row],[AREF_3]]&lt;&gt;"","03",IF(T_SDLog[[#This Row],[AREF_2]]&lt;&gt;"","02",IF(T_SDLog[[#This Row],[AREF_1]]&lt;&gt;"","01",IF(T_SDLog[[#This Row],[AREF_0]]&lt;&gt;"","00",""))))))))</f>
        <v>00</v>
      </c>
      <c r="T20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0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09" s="22" t="s">
        <v>1123</v>
      </c>
      <c r="AB209" s="74">
        <v>45810</v>
      </c>
      <c r="AC209" s="22" t="s">
        <v>1457</v>
      </c>
      <c r="AD209" s="74">
        <v>45810</v>
      </c>
      <c r="AE209" s="74" t="s">
        <v>1457</v>
      </c>
      <c r="AF209" s="190" t="s">
        <v>134</v>
      </c>
      <c r="AG209" s="191" t="s">
        <v>1518</v>
      </c>
      <c r="AH209" s="191" t="s">
        <v>134</v>
      </c>
      <c r="AI209" s="22"/>
      <c r="AJ209" s="74"/>
      <c r="AK209" s="22"/>
      <c r="AL209" s="22"/>
      <c r="AM209" s="22"/>
      <c r="AN209" s="190" t="s">
        <v>123</v>
      </c>
      <c r="AO209" s="74"/>
      <c r="AP209" s="22" t="s">
        <v>123</v>
      </c>
      <c r="AQ209" s="22"/>
      <c r="AR209" s="74"/>
      <c r="AS209" s="22"/>
      <c r="AT209" s="190" t="s">
        <v>123</v>
      </c>
      <c r="AU209" s="74"/>
      <c r="AV209" s="22" t="s">
        <v>123</v>
      </c>
      <c r="AW209" s="76"/>
      <c r="AX209" s="74"/>
      <c r="AY209" s="22"/>
      <c r="AZ209" s="190" t="s">
        <v>123</v>
      </c>
      <c r="BA209" s="74"/>
      <c r="BB209" s="22" t="s">
        <v>123</v>
      </c>
      <c r="BC209" s="76"/>
      <c r="BD209" s="74"/>
      <c r="BE209" s="22"/>
      <c r="BF209" s="190" t="s">
        <v>123</v>
      </c>
      <c r="BG209" s="74"/>
      <c r="BH209" s="22" t="s">
        <v>123</v>
      </c>
      <c r="BI209" s="76"/>
      <c r="BJ209" s="74"/>
      <c r="BK209" s="22"/>
      <c r="BL209" s="190" t="s">
        <v>123</v>
      </c>
      <c r="BM209" s="74"/>
      <c r="BN209" s="22" t="s">
        <v>123</v>
      </c>
      <c r="BO209" s="22"/>
      <c r="BP209" s="74"/>
      <c r="BQ209" s="22"/>
      <c r="BR209" s="190" t="s">
        <v>123</v>
      </c>
      <c r="BS209" s="22"/>
      <c r="BT209" s="22" t="s">
        <v>123</v>
      </c>
      <c r="BU209" s="22"/>
      <c r="BV209" s="74"/>
      <c r="BW209" s="22"/>
      <c r="BX209" s="190" t="s">
        <v>123</v>
      </c>
      <c r="BY209" s="22"/>
      <c r="BZ209" s="22" t="s">
        <v>123</v>
      </c>
      <c r="CA209" s="22"/>
      <c r="CB209" s="22"/>
    </row>
    <row r="210" spans="2:80" ht="13.8" hidden="1">
      <c r="B210" s="22">
        <f t="shared" si="3"/>
        <v>201</v>
      </c>
      <c r="C210" s="22" t="s">
        <v>112</v>
      </c>
      <c r="D210" s="73" t="s">
        <v>1086</v>
      </c>
      <c r="E210" s="201">
        <v>1300403</v>
      </c>
      <c r="F210" s="22" t="s">
        <v>114</v>
      </c>
      <c r="G210" s="73" t="s">
        <v>130</v>
      </c>
      <c r="H210" s="73" t="s">
        <v>462</v>
      </c>
      <c r="I210" s="240">
        <v>11</v>
      </c>
      <c r="J210" s="79" t="s">
        <v>112</v>
      </c>
      <c r="K210" s="203" t="s">
        <v>1087</v>
      </c>
      <c r="L210" s="22" t="s">
        <v>119</v>
      </c>
      <c r="M210" s="22" t="s">
        <v>117</v>
      </c>
      <c r="N210" s="119" t="str">
        <f>CONCATENATE(T_SDLog[[#This Row],[PROJECT_NO]],"-",T_SDLog[[#This Row],[Sub Con]],"-",T_SDLog[[#This Row],[BUILDING_NO]],"-",T_SDLog[[#This Row],[FLOOR_LEVEL]],"-",T_SDLog[[#This Row],[DRAWING_PARTS]],"-",T_SDLog[[#This Row],[DISIPLINE]],"-",T_SDLog[[#This Row],[Sub-Dec]],"-",T_SDLog[[#This Row],[DS]],"-",T_SDLog[[#This Row],[DRAWING_SEQ]])</f>
        <v>1300403-ATS-B01-MZ-11-ICT-IPT-SD-00</v>
      </c>
      <c r="O210" s="120" t="s">
        <v>1134</v>
      </c>
      <c r="P210" s="244"/>
      <c r="Q21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0" s="156" t="str">
        <f>IF(T_SDLog[[#This Row],[AREF_7]]&lt;&gt;"","07",IF(T_SDLog[[#This Row],[AREF_6]]&lt;&gt;"","06",IF(T_SDLog[[#This Row],[AREF_5]]&lt;&gt;"","05",IF(T_SDLog[[#This Row],[AREF_4]]&lt;&gt;"","04",IF(T_SDLog[[#This Row],[AREF_3]]&lt;&gt;"","03",IF(T_SDLog[[#This Row],[AREF_2]]&lt;&gt;"","02",IF(T_SDLog[[#This Row],[AREF_1]]&lt;&gt;"","01",IF(T_SDLog[[#This Row],[AREF_0]]&lt;&gt;"","00",""))))))))</f>
        <v>00</v>
      </c>
      <c r="T21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0" s="22" t="s">
        <v>1123</v>
      </c>
      <c r="AB210" s="74">
        <v>45810</v>
      </c>
      <c r="AC210" s="22" t="s">
        <v>1457</v>
      </c>
      <c r="AD210" s="74">
        <v>45810</v>
      </c>
      <c r="AE210" s="232" t="s">
        <v>1457</v>
      </c>
      <c r="AF210" s="190" t="s">
        <v>134</v>
      </c>
      <c r="AG210" s="191" t="s">
        <v>1518</v>
      </c>
      <c r="AH210" s="191" t="s">
        <v>134</v>
      </c>
      <c r="AI210" s="22"/>
      <c r="AJ210" s="74"/>
      <c r="AK210" s="22"/>
      <c r="AL210" s="22"/>
      <c r="AM210" s="22"/>
      <c r="AN210" s="190" t="s">
        <v>123</v>
      </c>
      <c r="AO210" s="74"/>
      <c r="AP210" s="22" t="s">
        <v>123</v>
      </c>
      <c r="AQ210" s="22"/>
      <c r="AR210" s="74"/>
      <c r="AS210" s="22"/>
      <c r="AT210" s="190" t="s">
        <v>123</v>
      </c>
      <c r="AU210" s="74"/>
      <c r="AV210" s="22" t="s">
        <v>123</v>
      </c>
      <c r="AW210" s="76"/>
      <c r="AX210" s="74"/>
      <c r="AY210" s="22"/>
      <c r="AZ210" s="190" t="s">
        <v>123</v>
      </c>
      <c r="BA210" s="74"/>
      <c r="BB210" s="22" t="s">
        <v>123</v>
      </c>
      <c r="BC210" s="76"/>
      <c r="BD210" s="74"/>
      <c r="BE210" s="22"/>
      <c r="BF210" s="190" t="s">
        <v>123</v>
      </c>
      <c r="BG210" s="74"/>
      <c r="BH210" s="22" t="s">
        <v>123</v>
      </c>
      <c r="BI210" s="76"/>
      <c r="BJ210" s="74"/>
      <c r="BK210" s="22"/>
      <c r="BL210" s="190" t="s">
        <v>123</v>
      </c>
      <c r="BM210" s="74"/>
      <c r="BN210" s="22" t="s">
        <v>123</v>
      </c>
      <c r="BO210" s="22"/>
      <c r="BP210" s="74"/>
      <c r="BQ210" s="22"/>
      <c r="BR210" s="190" t="s">
        <v>123</v>
      </c>
      <c r="BS210" s="22"/>
      <c r="BT210" s="22" t="s">
        <v>123</v>
      </c>
      <c r="BU210" s="22"/>
      <c r="BV210" s="74"/>
      <c r="BW210" s="22"/>
      <c r="BX210" s="190" t="s">
        <v>123</v>
      </c>
      <c r="BY210" s="22"/>
      <c r="BZ210" s="22" t="s">
        <v>123</v>
      </c>
      <c r="CA210" s="22"/>
      <c r="CB210" s="22"/>
    </row>
    <row r="211" spans="2:80" ht="13.8" hidden="1">
      <c r="B211" s="22">
        <f t="shared" si="3"/>
        <v>202</v>
      </c>
      <c r="C211" s="22" t="s">
        <v>112</v>
      </c>
      <c r="D211" s="73" t="s">
        <v>1086</v>
      </c>
      <c r="E211" s="201">
        <v>1300403</v>
      </c>
      <c r="F211" s="22" t="s">
        <v>114</v>
      </c>
      <c r="G211" s="73" t="s">
        <v>130</v>
      </c>
      <c r="H211" s="73" t="s">
        <v>462</v>
      </c>
      <c r="I211" s="240">
        <v>12</v>
      </c>
      <c r="J211" s="79" t="s">
        <v>112</v>
      </c>
      <c r="K211" s="203" t="s">
        <v>1087</v>
      </c>
      <c r="L211" s="22" t="s">
        <v>119</v>
      </c>
      <c r="M211" s="22" t="s">
        <v>117</v>
      </c>
      <c r="N211" s="119" t="str">
        <f>CONCATENATE(T_SDLog[[#This Row],[PROJECT_NO]],"-",T_SDLog[[#This Row],[Sub Con]],"-",T_SDLog[[#This Row],[BUILDING_NO]],"-",T_SDLog[[#This Row],[FLOOR_LEVEL]],"-",T_SDLog[[#This Row],[DRAWING_PARTS]],"-",T_SDLog[[#This Row],[DISIPLINE]],"-",T_SDLog[[#This Row],[Sub-Dec]],"-",T_SDLog[[#This Row],[DS]],"-",T_SDLog[[#This Row],[DRAWING_SEQ]])</f>
        <v>1300403-ATS-B01-MZ-12-ICT-IPT-SD-00</v>
      </c>
      <c r="O211" s="120" t="s">
        <v>1135</v>
      </c>
      <c r="P211" s="244"/>
      <c r="Q21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1" s="156" t="str">
        <f>IF(T_SDLog[[#This Row],[AREF_7]]&lt;&gt;"","07",IF(T_SDLog[[#This Row],[AREF_6]]&lt;&gt;"","06",IF(T_SDLog[[#This Row],[AREF_5]]&lt;&gt;"","05",IF(T_SDLog[[#This Row],[AREF_4]]&lt;&gt;"","04",IF(T_SDLog[[#This Row],[AREF_3]]&lt;&gt;"","03",IF(T_SDLog[[#This Row],[AREF_2]]&lt;&gt;"","02",IF(T_SDLog[[#This Row],[AREF_1]]&lt;&gt;"","01",IF(T_SDLog[[#This Row],[AREF_0]]&lt;&gt;"","00",""))))))))</f>
        <v>00</v>
      </c>
      <c r="T21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1" s="22" t="s">
        <v>1123</v>
      </c>
      <c r="AB211" s="74">
        <v>45810</v>
      </c>
      <c r="AC211" s="22" t="s">
        <v>1457</v>
      </c>
      <c r="AD211" s="74">
        <v>45810</v>
      </c>
      <c r="AE211" s="232" t="s">
        <v>1457</v>
      </c>
      <c r="AF211" s="190" t="s">
        <v>134</v>
      </c>
      <c r="AG211" s="191" t="s">
        <v>1518</v>
      </c>
      <c r="AH211" s="191" t="s">
        <v>134</v>
      </c>
      <c r="AI211" s="22"/>
      <c r="AJ211" s="74"/>
      <c r="AK211" s="22"/>
      <c r="AL211" s="22"/>
      <c r="AM211" s="22"/>
      <c r="AN211" s="190" t="s">
        <v>123</v>
      </c>
      <c r="AO211" s="74"/>
      <c r="AP211" s="22" t="s">
        <v>123</v>
      </c>
      <c r="AQ211" s="22"/>
      <c r="AR211" s="74"/>
      <c r="AS211" s="22"/>
      <c r="AT211" s="190" t="s">
        <v>123</v>
      </c>
      <c r="AU211" s="74"/>
      <c r="AV211" s="22" t="s">
        <v>123</v>
      </c>
      <c r="AW211" s="76"/>
      <c r="AX211" s="74"/>
      <c r="AY211" s="22"/>
      <c r="AZ211" s="190" t="s">
        <v>123</v>
      </c>
      <c r="BA211" s="74"/>
      <c r="BB211" s="22" t="s">
        <v>123</v>
      </c>
      <c r="BC211" s="76"/>
      <c r="BD211" s="74"/>
      <c r="BE211" s="22"/>
      <c r="BF211" s="190" t="s">
        <v>123</v>
      </c>
      <c r="BG211" s="74"/>
      <c r="BH211" s="22" t="s">
        <v>123</v>
      </c>
      <c r="BI211" s="76"/>
      <c r="BJ211" s="74"/>
      <c r="BK211" s="22"/>
      <c r="BL211" s="190" t="s">
        <v>123</v>
      </c>
      <c r="BM211" s="74"/>
      <c r="BN211" s="22" t="s">
        <v>123</v>
      </c>
      <c r="BO211" s="22"/>
      <c r="BP211" s="74"/>
      <c r="BQ211" s="22"/>
      <c r="BR211" s="190" t="s">
        <v>123</v>
      </c>
      <c r="BS211" s="22"/>
      <c r="BT211" s="22" t="s">
        <v>123</v>
      </c>
      <c r="BU211" s="22"/>
      <c r="BV211" s="74"/>
      <c r="BW211" s="22"/>
      <c r="BX211" s="190" t="s">
        <v>123</v>
      </c>
      <c r="BY211" s="22"/>
      <c r="BZ211" s="22" t="s">
        <v>123</v>
      </c>
      <c r="CA211" s="22"/>
      <c r="CB211" s="22"/>
    </row>
    <row r="212" spans="2:80" ht="13.8" hidden="1">
      <c r="B212" s="22">
        <f t="shared" si="3"/>
        <v>203</v>
      </c>
      <c r="C212" s="22" t="s">
        <v>112</v>
      </c>
      <c r="D212" s="73" t="s">
        <v>1086</v>
      </c>
      <c r="E212" s="201">
        <v>1300403</v>
      </c>
      <c r="F212" s="22" t="s">
        <v>114</v>
      </c>
      <c r="G212" s="73" t="s">
        <v>130</v>
      </c>
      <c r="H212" s="73" t="s">
        <v>462</v>
      </c>
      <c r="I212" s="240">
        <v>13</v>
      </c>
      <c r="J212" s="79" t="s">
        <v>112</v>
      </c>
      <c r="K212" s="203" t="s">
        <v>1087</v>
      </c>
      <c r="L212" s="22" t="s">
        <v>119</v>
      </c>
      <c r="M212" s="22" t="s">
        <v>117</v>
      </c>
      <c r="N212" s="119" t="str">
        <f>CONCATENATE(T_SDLog[[#This Row],[PROJECT_NO]],"-",T_SDLog[[#This Row],[Sub Con]],"-",T_SDLog[[#This Row],[BUILDING_NO]],"-",T_SDLog[[#This Row],[FLOOR_LEVEL]],"-",T_SDLog[[#This Row],[DRAWING_PARTS]],"-",T_SDLog[[#This Row],[DISIPLINE]],"-",T_SDLog[[#This Row],[Sub-Dec]],"-",T_SDLog[[#This Row],[DS]],"-",T_SDLog[[#This Row],[DRAWING_SEQ]])</f>
        <v>1300403-ATS-B01-MZ-13-ICT-IPT-SD-00</v>
      </c>
      <c r="O212" s="120" t="s">
        <v>1136</v>
      </c>
      <c r="P212" s="244"/>
      <c r="Q21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2" s="156" t="str">
        <f>IF(T_SDLog[[#This Row],[AREF_7]]&lt;&gt;"","07",IF(T_SDLog[[#This Row],[AREF_6]]&lt;&gt;"","06",IF(T_SDLog[[#This Row],[AREF_5]]&lt;&gt;"","05",IF(T_SDLog[[#This Row],[AREF_4]]&lt;&gt;"","04",IF(T_SDLog[[#This Row],[AREF_3]]&lt;&gt;"","03",IF(T_SDLog[[#This Row],[AREF_2]]&lt;&gt;"","02",IF(T_SDLog[[#This Row],[AREF_1]]&lt;&gt;"","01",IF(T_SDLog[[#This Row],[AREF_0]]&lt;&gt;"","00",""))))))))</f>
        <v>00</v>
      </c>
      <c r="T21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2" s="22" t="s">
        <v>1123</v>
      </c>
      <c r="AB212" s="74">
        <v>45810</v>
      </c>
      <c r="AC212" s="22" t="s">
        <v>1457</v>
      </c>
      <c r="AD212" s="74">
        <v>45810</v>
      </c>
      <c r="AE212" s="232" t="s">
        <v>1457</v>
      </c>
      <c r="AF212" s="190" t="s">
        <v>134</v>
      </c>
      <c r="AG212" s="191" t="s">
        <v>1518</v>
      </c>
      <c r="AH212" s="191" t="s">
        <v>134</v>
      </c>
      <c r="AI212" s="22"/>
      <c r="AJ212" s="74"/>
      <c r="AK212" s="22"/>
      <c r="AL212" s="22"/>
      <c r="AM212" s="22"/>
      <c r="AN212" s="190" t="s">
        <v>123</v>
      </c>
      <c r="AO212" s="74"/>
      <c r="AP212" s="22" t="s">
        <v>123</v>
      </c>
      <c r="AQ212" s="22"/>
      <c r="AR212" s="74"/>
      <c r="AS212" s="22"/>
      <c r="AT212" s="190" t="s">
        <v>123</v>
      </c>
      <c r="AU212" s="74"/>
      <c r="AV212" s="22" t="s">
        <v>123</v>
      </c>
      <c r="AW212" s="76"/>
      <c r="AX212" s="74"/>
      <c r="AY212" s="22"/>
      <c r="AZ212" s="190" t="s">
        <v>123</v>
      </c>
      <c r="BA212" s="74"/>
      <c r="BB212" s="22" t="s">
        <v>123</v>
      </c>
      <c r="BC212" s="76"/>
      <c r="BD212" s="74"/>
      <c r="BE212" s="22"/>
      <c r="BF212" s="190" t="s">
        <v>123</v>
      </c>
      <c r="BG212" s="74"/>
      <c r="BH212" s="22" t="s">
        <v>123</v>
      </c>
      <c r="BI212" s="76"/>
      <c r="BJ212" s="74"/>
      <c r="BK212" s="22"/>
      <c r="BL212" s="190" t="s">
        <v>123</v>
      </c>
      <c r="BM212" s="74"/>
      <c r="BN212" s="22" t="s">
        <v>123</v>
      </c>
      <c r="BO212" s="22"/>
      <c r="BP212" s="74"/>
      <c r="BQ212" s="22"/>
      <c r="BR212" s="190" t="s">
        <v>123</v>
      </c>
      <c r="BS212" s="22"/>
      <c r="BT212" s="22" t="s">
        <v>123</v>
      </c>
      <c r="BU212" s="22"/>
      <c r="BV212" s="74"/>
      <c r="BW212" s="22"/>
      <c r="BX212" s="190" t="s">
        <v>123</v>
      </c>
      <c r="BY212" s="22"/>
      <c r="BZ212" s="22" t="s">
        <v>123</v>
      </c>
      <c r="CA212" s="22"/>
      <c r="CB212" s="22"/>
    </row>
    <row r="213" spans="2:80" ht="13.8" hidden="1">
      <c r="B213" s="22">
        <f t="shared" si="3"/>
        <v>204</v>
      </c>
      <c r="C213" s="22" t="s">
        <v>112</v>
      </c>
      <c r="D213" s="73" t="s">
        <v>1086</v>
      </c>
      <c r="E213" s="201">
        <v>1300403</v>
      </c>
      <c r="F213" s="22" t="s">
        <v>114</v>
      </c>
      <c r="G213" s="73" t="s">
        <v>130</v>
      </c>
      <c r="H213" s="73" t="s">
        <v>462</v>
      </c>
      <c r="I213" s="240">
        <v>14</v>
      </c>
      <c r="J213" s="79" t="s">
        <v>112</v>
      </c>
      <c r="K213" s="203" t="s">
        <v>1087</v>
      </c>
      <c r="L213" s="22" t="s">
        <v>119</v>
      </c>
      <c r="M213" s="22" t="s">
        <v>117</v>
      </c>
      <c r="N213" s="119" t="str">
        <f>CONCATENATE(T_SDLog[[#This Row],[PROJECT_NO]],"-",T_SDLog[[#This Row],[Sub Con]],"-",T_SDLog[[#This Row],[BUILDING_NO]],"-",T_SDLog[[#This Row],[FLOOR_LEVEL]],"-",T_SDLog[[#This Row],[DRAWING_PARTS]],"-",T_SDLog[[#This Row],[DISIPLINE]],"-",T_SDLog[[#This Row],[Sub-Dec]],"-",T_SDLog[[#This Row],[DS]],"-",T_SDLog[[#This Row],[DRAWING_SEQ]])</f>
        <v>1300403-ATS-B01-MZ-14-ICT-IPT-SD-00</v>
      </c>
      <c r="O213" s="120" t="s">
        <v>1137</v>
      </c>
      <c r="P213" s="244"/>
      <c r="Q21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3" s="156" t="str">
        <f>IF(T_SDLog[[#This Row],[AREF_7]]&lt;&gt;"","07",IF(T_SDLog[[#This Row],[AREF_6]]&lt;&gt;"","06",IF(T_SDLog[[#This Row],[AREF_5]]&lt;&gt;"","05",IF(T_SDLog[[#This Row],[AREF_4]]&lt;&gt;"","04",IF(T_SDLog[[#This Row],[AREF_3]]&lt;&gt;"","03",IF(T_SDLog[[#This Row],[AREF_2]]&lt;&gt;"","02",IF(T_SDLog[[#This Row],[AREF_1]]&lt;&gt;"","01",IF(T_SDLog[[#This Row],[AREF_0]]&lt;&gt;"","00",""))))))))</f>
        <v>00</v>
      </c>
      <c r="T21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3" s="22" t="s">
        <v>1123</v>
      </c>
      <c r="AB213" s="74">
        <v>45810</v>
      </c>
      <c r="AC213" s="22" t="s">
        <v>1457</v>
      </c>
      <c r="AD213" s="74">
        <v>45810</v>
      </c>
      <c r="AE213" s="232" t="s">
        <v>1457</v>
      </c>
      <c r="AF213" s="190" t="s">
        <v>134</v>
      </c>
      <c r="AG213" s="191" t="s">
        <v>1518</v>
      </c>
      <c r="AH213" s="191" t="s">
        <v>134</v>
      </c>
      <c r="AI213" s="22"/>
      <c r="AJ213" s="74"/>
      <c r="AK213" s="22"/>
      <c r="AL213" s="22"/>
      <c r="AM213" s="22"/>
      <c r="AN213" s="190" t="s">
        <v>123</v>
      </c>
      <c r="AO213" s="74"/>
      <c r="AP213" s="22" t="s">
        <v>123</v>
      </c>
      <c r="AQ213" s="22"/>
      <c r="AR213" s="74"/>
      <c r="AS213" s="22"/>
      <c r="AT213" s="190" t="s">
        <v>123</v>
      </c>
      <c r="AU213" s="74"/>
      <c r="AV213" s="22" t="s">
        <v>123</v>
      </c>
      <c r="AW213" s="76"/>
      <c r="AX213" s="74"/>
      <c r="AY213" s="22"/>
      <c r="AZ213" s="190" t="s">
        <v>123</v>
      </c>
      <c r="BA213" s="74"/>
      <c r="BB213" s="22" t="s">
        <v>123</v>
      </c>
      <c r="BC213" s="76"/>
      <c r="BD213" s="74"/>
      <c r="BE213" s="22"/>
      <c r="BF213" s="190" t="s">
        <v>123</v>
      </c>
      <c r="BG213" s="74"/>
      <c r="BH213" s="22" t="s">
        <v>123</v>
      </c>
      <c r="BI213" s="76"/>
      <c r="BJ213" s="74"/>
      <c r="BK213" s="22"/>
      <c r="BL213" s="190" t="s">
        <v>123</v>
      </c>
      <c r="BM213" s="74"/>
      <c r="BN213" s="22" t="s">
        <v>123</v>
      </c>
      <c r="BO213" s="22"/>
      <c r="BP213" s="74"/>
      <c r="BQ213" s="22"/>
      <c r="BR213" s="190" t="s">
        <v>123</v>
      </c>
      <c r="BS213" s="22"/>
      <c r="BT213" s="22" t="s">
        <v>123</v>
      </c>
      <c r="BU213" s="22"/>
      <c r="BV213" s="74"/>
      <c r="BW213" s="22"/>
      <c r="BX213" s="190" t="s">
        <v>123</v>
      </c>
      <c r="BY213" s="22"/>
      <c r="BZ213" s="22" t="s">
        <v>123</v>
      </c>
      <c r="CA213" s="22"/>
      <c r="CB213" s="22"/>
    </row>
    <row r="214" spans="2:80" ht="13.8" hidden="1">
      <c r="B214" s="22">
        <f t="shared" si="3"/>
        <v>205</v>
      </c>
      <c r="C214" s="22" t="s">
        <v>112</v>
      </c>
      <c r="D214" s="73" t="s">
        <v>1086</v>
      </c>
      <c r="E214" s="201">
        <v>1300403</v>
      </c>
      <c r="F214" s="22" t="s">
        <v>114</v>
      </c>
      <c r="G214" s="73" t="s">
        <v>130</v>
      </c>
      <c r="H214" s="73" t="s">
        <v>462</v>
      </c>
      <c r="I214" s="240">
        <v>15</v>
      </c>
      <c r="J214" s="79" t="s">
        <v>112</v>
      </c>
      <c r="K214" s="203" t="s">
        <v>1087</v>
      </c>
      <c r="L214" s="22" t="s">
        <v>119</v>
      </c>
      <c r="M214" s="22" t="s">
        <v>117</v>
      </c>
      <c r="N214" s="119" t="str">
        <f>CONCATENATE(T_SDLog[[#This Row],[PROJECT_NO]],"-",T_SDLog[[#This Row],[Sub Con]],"-",T_SDLog[[#This Row],[BUILDING_NO]],"-",T_SDLog[[#This Row],[FLOOR_LEVEL]],"-",T_SDLog[[#This Row],[DRAWING_PARTS]],"-",T_SDLog[[#This Row],[DISIPLINE]],"-",T_SDLog[[#This Row],[Sub-Dec]],"-",T_SDLog[[#This Row],[DS]],"-",T_SDLog[[#This Row],[DRAWING_SEQ]])</f>
        <v>1300403-ATS-B01-MZ-15-ICT-IPT-SD-00</v>
      </c>
      <c r="O214" s="120" t="s">
        <v>1138</v>
      </c>
      <c r="P214" s="244"/>
      <c r="Q21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21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4" s="156" t="str">
        <f>IF(T_SDLog[[#This Row],[AREF_7]]&lt;&gt;"","07",IF(T_SDLog[[#This Row],[AREF_6]]&lt;&gt;"","06",IF(T_SDLog[[#This Row],[AREF_5]]&lt;&gt;"","05",IF(T_SDLog[[#This Row],[AREF_4]]&lt;&gt;"","04",IF(T_SDLog[[#This Row],[AREF_3]]&lt;&gt;"","03",IF(T_SDLog[[#This Row],[AREF_2]]&lt;&gt;"","02",IF(T_SDLog[[#This Row],[AREF_1]]&lt;&gt;"","01",IF(T_SDLog[[#This Row],[AREF_0]]&lt;&gt;"","00",""))))))))</f>
        <v>00</v>
      </c>
      <c r="T21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ATLS-004-SD-ICT-00034-R00</v>
      </c>
      <c r="V2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04 Jun 25</v>
      </c>
      <c r="X2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ATV-1300000403-SDS-ICT-00020-R00</v>
      </c>
      <c r="Y2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4" s="22" t="s">
        <v>1123</v>
      </c>
      <c r="AB214" s="74">
        <v>45810</v>
      </c>
      <c r="AC214" s="22" t="s">
        <v>1457</v>
      </c>
      <c r="AD214" s="74">
        <v>45810</v>
      </c>
      <c r="AE214" s="232" t="s">
        <v>1457</v>
      </c>
      <c r="AF214" s="190" t="s">
        <v>134</v>
      </c>
      <c r="AG214" s="191" t="s">
        <v>1518</v>
      </c>
      <c r="AH214" s="191" t="s">
        <v>134</v>
      </c>
      <c r="AI214" s="22"/>
      <c r="AJ214" s="74"/>
      <c r="AK214" s="22"/>
      <c r="AL214" s="22"/>
      <c r="AM214" s="22"/>
      <c r="AN214" s="190" t="s">
        <v>123</v>
      </c>
      <c r="AO214" s="74"/>
      <c r="AP214" s="22" t="s">
        <v>123</v>
      </c>
      <c r="AQ214" s="22"/>
      <c r="AR214" s="74"/>
      <c r="AS214" s="22"/>
      <c r="AT214" s="190" t="s">
        <v>123</v>
      </c>
      <c r="AU214" s="74"/>
      <c r="AV214" s="22" t="s">
        <v>123</v>
      </c>
      <c r="AW214" s="76"/>
      <c r="AX214" s="74"/>
      <c r="AY214" s="22"/>
      <c r="AZ214" s="190" t="s">
        <v>123</v>
      </c>
      <c r="BA214" s="74"/>
      <c r="BB214" s="22" t="s">
        <v>123</v>
      </c>
      <c r="BC214" s="76"/>
      <c r="BD214" s="74"/>
      <c r="BE214" s="22"/>
      <c r="BF214" s="190" t="s">
        <v>123</v>
      </c>
      <c r="BG214" s="74"/>
      <c r="BH214" s="22" t="s">
        <v>123</v>
      </c>
      <c r="BI214" s="76"/>
      <c r="BJ214" s="74"/>
      <c r="BK214" s="22"/>
      <c r="BL214" s="190" t="s">
        <v>123</v>
      </c>
      <c r="BM214" s="74"/>
      <c r="BN214" s="22" t="s">
        <v>123</v>
      </c>
      <c r="BO214" s="22"/>
      <c r="BP214" s="74"/>
      <c r="BQ214" s="22"/>
      <c r="BR214" s="190" t="s">
        <v>123</v>
      </c>
      <c r="BS214" s="22"/>
      <c r="BT214" s="22" t="s">
        <v>123</v>
      </c>
      <c r="BU214" s="22"/>
      <c r="BV214" s="74"/>
      <c r="BW214" s="22"/>
      <c r="BX214" s="190" t="s">
        <v>123</v>
      </c>
      <c r="BY214" s="22"/>
      <c r="BZ214" s="22" t="s">
        <v>123</v>
      </c>
      <c r="CA214" s="22"/>
      <c r="CB214" s="22"/>
    </row>
    <row r="215" spans="2:80" ht="13.8" hidden="1">
      <c r="B215" s="22">
        <f t="shared" si="3"/>
        <v>206</v>
      </c>
      <c r="C215" s="22" t="s">
        <v>112</v>
      </c>
      <c r="D215" s="73" t="s">
        <v>1086</v>
      </c>
      <c r="E215" s="201">
        <v>1300403</v>
      </c>
      <c r="F215" s="22" t="s">
        <v>114</v>
      </c>
      <c r="G215" s="73" t="s">
        <v>115</v>
      </c>
      <c r="H215" s="73" t="s">
        <v>116</v>
      </c>
      <c r="I215" s="240" t="s">
        <v>117</v>
      </c>
      <c r="J215" s="79" t="s">
        <v>112</v>
      </c>
      <c r="K215" s="203" t="s">
        <v>1087</v>
      </c>
      <c r="L215" s="22" t="s">
        <v>119</v>
      </c>
      <c r="M215" s="22" t="s">
        <v>117</v>
      </c>
      <c r="N215" s="119" t="str">
        <f>CONCATENATE(T_SDLog[[#This Row],[PROJECT_NO]],"-",T_SDLog[[#This Row],[Sub Con]],"-",T_SDLog[[#This Row],[BUILDING_NO]],"-",T_SDLog[[#This Row],[FLOOR_LEVEL]],"-",T_SDLog[[#This Row],[DRAWING_PARTS]],"-",T_SDLog[[#This Row],[DISIPLINE]],"-",T_SDLog[[#This Row],[Sub-Dec]],"-",T_SDLog[[#This Row],[DS]],"-",T_SDLog[[#This Row],[DRAWING_SEQ]])</f>
        <v>1300403-ATS-B02-GF-00-ICT-IPT-SD-00</v>
      </c>
      <c r="O215" s="120" t="s">
        <v>1139</v>
      </c>
      <c r="P215" s="245">
        <v>45810</v>
      </c>
      <c r="Q21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21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5" s="156" t="str">
        <f>IF(T_SDLog[[#This Row],[AREF_7]]&lt;&gt;"","07",IF(T_SDLog[[#This Row],[AREF_6]]&lt;&gt;"","06",IF(T_SDLog[[#This Row],[AREF_5]]&lt;&gt;"","05",IF(T_SDLog[[#This Row],[AREF_4]]&lt;&gt;"","04",IF(T_SDLog[[#This Row],[AREF_3]]&lt;&gt;"","03",IF(T_SDLog[[#This Row],[AREF_2]]&lt;&gt;"","02",IF(T_SDLog[[#This Row],[AREF_1]]&lt;&gt;"","01",IF(T_SDLog[[#This Row],[AREF_0]]&lt;&gt;"","00",""))))))))</f>
        <v>00</v>
      </c>
      <c r="T21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ATLS-004-SD-ICT-00033-R00</v>
      </c>
      <c r="V2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2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ATV-1300000403-SDS-ICT-00021-R00</v>
      </c>
      <c r="Y2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5" s="22" t="s">
        <v>1140</v>
      </c>
      <c r="AB215" s="74">
        <v>45810</v>
      </c>
      <c r="AC215" s="22" t="s">
        <v>1462</v>
      </c>
      <c r="AD215" s="74">
        <v>45810</v>
      </c>
      <c r="AE215" s="232" t="s">
        <v>1462</v>
      </c>
      <c r="AF215" s="190" t="s">
        <v>134</v>
      </c>
      <c r="AG215" s="191" t="s">
        <v>1520</v>
      </c>
      <c r="AH215" s="191" t="s">
        <v>134</v>
      </c>
      <c r="AI215" s="22"/>
      <c r="AJ215" s="74"/>
      <c r="AK215" s="22"/>
      <c r="AL215" s="22"/>
      <c r="AM215" s="22"/>
      <c r="AN215" s="190" t="s">
        <v>123</v>
      </c>
      <c r="AO215" s="74"/>
      <c r="AP215" s="22" t="s">
        <v>123</v>
      </c>
      <c r="AQ215" s="22"/>
      <c r="AR215" s="74"/>
      <c r="AS215" s="22"/>
      <c r="AT215" s="190" t="s">
        <v>123</v>
      </c>
      <c r="AU215" s="74"/>
      <c r="AV215" s="22" t="s">
        <v>123</v>
      </c>
      <c r="AW215" s="76"/>
      <c r="AX215" s="74"/>
      <c r="AY215" s="22"/>
      <c r="AZ215" s="190" t="s">
        <v>123</v>
      </c>
      <c r="BA215" s="74"/>
      <c r="BB215" s="22" t="s">
        <v>123</v>
      </c>
      <c r="BC215" s="76"/>
      <c r="BD215" s="74"/>
      <c r="BE215" s="22"/>
      <c r="BF215" s="190" t="s">
        <v>123</v>
      </c>
      <c r="BG215" s="74"/>
      <c r="BH215" s="22" t="s">
        <v>123</v>
      </c>
      <c r="BI215" s="76"/>
      <c r="BJ215" s="74"/>
      <c r="BK215" s="22"/>
      <c r="BL215" s="190" t="s">
        <v>123</v>
      </c>
      <c r="BM215" s="74"/>
      <c r="BN215" s="22" t="s">
        <v>123</v>
      </c>
      <c r="BO215" s="22"/>
      <c r="BP215" s="74"/>
      <c r="BQ215" s="22"/>
      <c r="BR215" s="190" t="s">
        <v>123</v>
      </c>
      <c r="BS215" s="22"/>
      <c r="BT215" s="22" t="s">
        <v>123</v>
      </c>
      <c r="BU215" s="22"/>
      <c r="BV215" s="74"/>
      <c r="BW215" s="22"/>
      <c r="BX215" s="190" t="s">
        <v>123</v>
      </c>
      <c r="BY215" s="22"/>
      <c r="BZ215" s="22" t="s">
        <v>123</v>
      </c>
      <c r="CA215" s="22"/>
      <c r="CB215" s="22"/>
    </row>
    <row r="216" spans="2:80" ht="13.8" hidden="1">
      <c r="B216" s="22">
        <f t="shared" si="3"/>
        <v>207</v>
      </c>
      <c r="C216" s="22" t="s">
        <v>112</v>
      </c>
      <c r="D216" s="73" t="s">
        <v>1086</v>
      </c>
      <c r="E216" s="201">
        <v>1300403</v>
      </c>
      <c r="F216" s="22" t="s">
        <v>114</v>
      </c>
      <c r="G216" s="73" t="s">
        <v>115</v>
      </c>
      <c r="H216" s="73" t="s">
        <v>116</v>
      </c>
      <c r="I216" s="240" t="s">
        <v>124</v>
      </c>
      <c r="J216" s="79" t="s">
        <v>112</v>
      </c>
      <c r="K216" s="203" t="s">
        <v>1087</v>
      </c>
      <c r="L216" s="22" t="s">
        <v>119</v>
      </c>
      <c r="M216" s="22" t="s">
        <v>117</v>
      </c>
      <c r="N216" s="119" t="str">
        <f>CONCATENATE(T_SDLog[[#This Row],[PROJECT_NO]],"-",T_SDLog[[#This Row],[Sub Con]],"-",T_SDLog[[#This Row],[BUILDING_NO]],"-",T_SDLog[[#This Row],[FLOOR_LEVEL]],"-",T_SDLog[[#This Row],[DRAWING_PARTS]],"-",T_SDLog[[#This Row],[DISIPLINE]],"-",T_SDLog[[#This Row],[Sub-Dec]],"-",T_SDLog[[#This Row],[DS]],"-",T_SDLog[[#This Row],[DRAWING_SEQ]])</f>
        <v>1300403-ATS-B02-GF-01-ICT-IPT-SD-00</v>
      </c>
      <c r="O216" s="120" t="s">
        <v>1141</v>
      </c>
      <c r="P216" s="245">
        <v>45810</v>
      </c>
      <c r="Q21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2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6" s="156" t="str">
        <f>IF(T_SDLog[[#This Row],[AREF_7]]&lt;&gt;"","07",IF(T_SDLog[[#This Row],[AREF_6]]&lt;&gt;"","06",IF(T_SDLog[[#This Row],[AREF_5]]&lt;&gt;"","05",IF(T_SDLog[[#This Row],[AREF_4]]&lt;&gt;"","04",IF(T_SDLog[[#This Row],[AREF_3]]&lt;&gt;"","03",IF(T_SDLog[[#This Row],[AREF_2]]&lt;&gt;"","02",IF(T_SDLog[[#This Row],[AREF_1]]&lt;&gt;"","01",IF(T_SDLog[[#This Row],[AREF_0]]&lt;&gt;"","00",""))))))))</f>
        <v>00</v>
      </c>
      <c r="T21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ATLS-004-SD-ICT-00033-R00</v>
      </c>
      <c r="V2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2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ATV-1300000403-SDS-ICT-00021-R00</v>
      </c>
      <c r="Y2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6" s="22" t="s">
        <v>1140</v>
      </c>
      <c r="AB216" s="74">
        <v>45810</v>
      </c>
      <c r="AC216" s="22" t="s">
        <v>1462</v>
      </c>
      <c r="AD216" s="74">
        <v>45810</v>
      </c>
      <c r="AE216" s="232" t="s">
        <v>1462</v>
      </c>
      <c r="AF216" s="190" t="s">
        <v>134</v>
      </c>
      <c r="AG216" s="191" t="s">
        <v>1520</v>
      </c>
      <c r="AH216" s="191" t="s">
        <v>134</v>
      </c>
      <c r="AI216" s="22"/>
      <c r="AJ216" s="74"/>
      <c r="AK216" s="22"/>
      <c r="AL216" s="22"/>
      <c r="AM216" s="22"/>
      <c r="AN216" s="190" t="s">
        <v>123</v>
      </c>
      <c r="AO216" s="74"/>
      <c r="AP216" s="22" t="s">
        <v>123</v>
      </c>
      <c r="AQ216" s="22"/>
      <c r="AR216" s="74"/>
      <c r="AS216" s="22"/>
      <c r="AT216" s="190" t="s">
        <v>123</v>
      </c>
      <c r="AU216" s="74"/>
      <c r="AV216" s="22" t="s">
        <v>123</v>
      </c>
      <c r="AW216" s="76"/>
      <c r="AX216" s="74"/>
      <c r="AY216" s="22"/>
      <c r="AZ216" s="190" t="s">
        <v>123</v>
      </c>
      <c r="BA216" s="74"/>
      <c r="BB216" s="22" t="s">
        <v>123</v>
      </c>
      <c r="BC216" s="76"/>
      <c r="BD216" s="74"/>
      <c r="BE216" s="22"/>
      <c r="BF216" s="190" t="s">
        <v>123</v>
      </c>
      <c r="BG216" s="74"/>
      <c r="BH216" s="22" t="s">
        <v>123</v>
      </c>
      <c r="BI216" s="76"/>
      <c r="BJ216" s="74"/>
      <c r="BK216" s="22"/>
      <c r="BL216" s="190" t="s">
        <v>123</v>
      </c>
      <c r="BM216" s="74"/>
      <c r="BN216" s="22" t="s">
        <v>123</v>
      </c>
      <c r="BO216" s="22"/>
      <c r="BP216" s="74"/>
      <c r="BQ216" s="22"/>
      <c r="BR216" s="190" t="s">
        <v>123</v>
      </c>
      <c r="BS216" s="22"/>
      <c r="BT216" s="22" t="s">
        <v>123</v>
      </c>
      <c r="BU216" s="22"/>
      <c r="BV216" s="74"/>
      <c r="BW216" s="22"/>
      <c r="BX216" s="190" t="s">
        <v>123</v>
      </c>
      <c r="BY216" s="22"/>
      <c r="BZ216" s="22" t="s">
        <v>123</v>
      </c>
      <c r="CA216" s="22"/>
      <c r="CB216" s="22"/>
    </row>
    <row r="217" spans="2:80" ht="13.8" hidden="1">
      <c r="B217" s="22">
        <f t="shared" si="3"/>
        <v>208</v>
      </c>
      <c r="C217" s="22" t="s">
        <v>112</v>
      </c>
      <c r="D217" s="73" t="s">
        <v>1086</v>
      </c>
      <c r="E217" s="201">
        <v>1300403</v>
      </c>
      <c r="F217" s="22" t="s">
        <v>114</v>
      </c>
      <c r="G217" s="73" t="s">
        <v>115</v>
      </c>
      <c r="H217" s="73" t="s">
        <v>116</v>
      </c>
      <c r="I217" s="240" t="s">
        <v>126</v>
      </c>
      <c r="J217" s="79" t="s">
        <v>112</v>
      </c>
      <c r="K217" s="203" t="s">
        <v>1087</v>
      </c>
      <c r="L217" s="22" t="s">
        <v>119</v>
      </c>
      <c r="M217" s="22" t="s">
        <v>117</v>
      </c>
      <c r="N217" s="119" t="str">
        <f>CONCATENATE(T_SDLog[[#This Row],[PROJECT_NO]],"-",T_SDLog[[#This Row],[Sub Con]],"-",T_SDLog[[#This Row],[BUILDING_NO]],"-",T_SDLog[[#This Row],[FLOOR_LEVEL]],"-",T_SDLog[[#This Row],[DRAWING_PARTS]],"-",T_SDLog[[#This Row],[DISIPLINE]],"-",T_SDLog[[#This Row],[Sub-Dec]],"-",T_SDLog[[#This Row],[DS]],"-",T_SDLog[[#This Row],[DRAWING_SEQ]])</f>
        <v>1300403-ATS-B02-GF-02-ICT-IPT-SD-00</v>
      </c>
      <c r="O217" s="120" t="s">
        <v>1142</v>
      </c>
      <c r="P217" s="245">
        <v>45810</v>
      </c>
      <c r="Q21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2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7" s="156" t="str">
        <f>IF(T_SDLog[[#This Row],[AREF_7]]&lt;&gt;"","07",IF(T_SDLog[[#This Row],[AREF_6]]&lt;&gt;"","06",IF(T_SDLog[[#This Row],[AREF_5]]&lt;&gt;"","05",IF(T_SDLog[[#This Row],[AREF_4]]&lt;&gt;"","04",IF(T_SDLog[[#This Row],[AREF_3]]&lt;&gt;"","03",IF(T_SDLog[[#This Row],[AREF_2]]&lt;&gt;"","02",IF(T_SDLog[[#This Row],[AREF_1]]&lt;&gt;"","01",IF(T_SDLog[[#This Row],[AREF_0]]&lt;&gt;"","00",""))))))))</f>
        <v>00</v>
      </c>
      <c r="T21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ATLS-004-SD-ICT-00033-R00</v>
      </c>
      <c r="V2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2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ATV-1300000403-SDS-ICT-00021-R00</v>
      </c>
      <c r="Y2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7" s="22" t="s">
        <v>1140</v>
      </c>
      <c r="AB217" s="74">
        <v>45810</v>
      </c>
      <c r="AC217" s="22" t="s">
        <v>1462</v>
      </c>
      <c r="AD217" s="74">
        <v>45810</v>
      </c>
      <c r="AE217" s="232" t="s">
        <v>1462</v>
      </c>
      <c r="AF217" s="190" t="s">
        <v>134</v>
      </c>
      <c r="AG217" s="191" t="s">
        <v>1520</v>
      </c>
      <c r="AH217" s="191" t="s">
        <v>134</v>
      </c>
      <c r="AI217" s="22"/>
      <c r="AJ217" s="74"/>
      <c r="AK217" s="22"/>
      <c r="AL217" s="22"/>
      <c r="AM217" s="22"/>
      <c r="AN217" s="190" t="s">
        <v>123</v>
      </c>
      <c r="AO217" s="74"/>
      <c r="AP217" s="22" t="s">
        <v>123</v>
      </c>
      <c r="AQ217" s="22"/>
      <c r="AR217" s="74"/>
      <c r="AS217" s="22"/>
      <c r="AT217" s="190" t="s">
        <v>123</v>
      </c>
      <c r="AU217" s="74"/>
      <c r="AV217" s="22" t="s">
        <v>123</v>
      </c>
      <c r="AW217" s="76"/>
      <c r="AX217" s="74"/>
      <c r="AY217" s="22"/>
      <c r="AZ217" s="190" t="s">
        <v>123</v>
      </c>
      <c r="BA217" s="74"/>
      <c r="BB217" s="22" t="s">
        <v>123</v>
      </c>
      <c r="BC217" s="76"/>
      <c r="BD217" s="74"/>
      <c r="BE217" s="22"/>
      <c r="BF217" s="190" t="s">
        <v>123</v>
      </c>
      <c r="BG217" s="74"/>
      <c r="BH217" s="22" t="s">
        <v>123</v>
      </c>
      <c r="BI217" s="76"/>
      <c r="BJ217" s="74"/>
      <c r="BK217" s="22"/>
      <c r="BL217" s="190" t="s">
        <v>123</v>
      </c>
      <c r="BM217" s="74"/>
      <c r="BN217" s="22" t="s">
        <v>123</v>
      </c>
      <c r="BO217" s="22"/>
      <c r="BP217" s="74"/>
      <c r="BQ217" s="22"/>
      <c r="BR217" s="190" t="s">
        <v>123</v>
      </c>
      <c r="BS217" s="22"/>
      <c r="BT217" s="22" t="s">
        <v>123</v>
      </c>
      <c r="BU217" s="22"/>
      <c r="BV217" s="74"/>
      <c r="BW217" s="22"/>
      <c r="BX217" s="190" t="s">
        <v>123</v>
      </c>
      <c r="BY217" s="22"/>
      <c r="BZ217" s="22" t="s">
        <v>123</v>
      </c>
      <c r="CA217" s="22"/>
      <c r="CB217" s="22"/>
    </row>
    <row r="218" spans="2:80" ht="13.8" hidden="1">
      <c r="B218" s="22">
        <f t="shared" si="3"/>
        <v>209</v>
      </c>
      <c r="C218" s="22" t="s">
        <v>112</v>
      </c>
      <c r="D218" s="73" t="s">
        <v>1086</v>
      </c>
      <c r="E218" s="201">
        <v>1300403</v>
      </c>
      <c r="F218" s="22" t="s">
        <v>114</v>
      </c>
      <c r="G218" s="73" t="s">
        <v>115</v>
      </c>
      <c r="H218" s="73" t="s">
        <v>116</v>
      </c>
      <c r="I218" s="240" t="s">
        <v>128</v>
      </c>
      <c r="J218" s="79" t="s">
        <v>112</v>
      </c>
      <c r="K218" s="203" t="s">
        <v>1087</v>
      </c>
      <c r="L218" s="22" t="s">
        <v>119</v>
      </c>
      <c r="M218" s="22" t="s">
        <v>117</v>
      </c>
      <c r="N218" s="119" t="str">
        <f>CONCATENATE(T_SDLog[[#This Row],[PROJECT_NO]],"-",T_SDLog[[#This Row],[Sub Con]],"-",T_SDLog[[#This Row],[BUILDING_NO]],"-",T_SDLog[[#This Row],[FLOOR_LEVEL]],"-",T_SDLog[[#This Row],[DRAWING_PARTS]],"-",T_SDLog[[#This Row],[DISIPLINE]],"-",T_SDLog[[#This Row],[Sub-Dec]],"-",T_SDLog[[#This Row],[DS]],"-",T_SDLog[[#This Row],[DRAWING_SEQ]])</f>
        <v>1300403-ATS-B02-GF-03-ICT-IPT-SD-00</v>
      </c>
      <c r="O218" s="120" t="s">
        <v>1143</v>
      </c>
      <c r="P218" s="245">
        <v>45810</v>
      </c>
      <c r="Q21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2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8" s="156" t="str">
        <f>IF(T_SDLog[[#This Row],[AREF_7]]&lt;&gt;"","07",IF(T_SDLog[[#This Row],[AREF_6]]&lt;&gt;"","06",IF(T_SDLog[[#This Row],[AREF_5]]&lt;&gt;"","05",IF(T_SDLog[[#This Row],[AREF_4]]&lt;&gt;"","04",IF(T_SDLog[[#This Row],[AREF_3]]&lt;&gt;"","03",IF(T_SDLog[[#This Row],[AREF_2]]&lt;&gt;"","02",IF(T_SDLog[[#This Row],[AREF_1]]&lt;&gt;"","01",IF(T_SDLog[[#This Row],[AREF_0]]&lt;&gt;"","00",""))))))))</f>
        <v>00</v>
      </c>
      <c r="T21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ATLS-004-SD-ICT-00033-R00</v>
      </c>
      <c r="V2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2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ATV-1300000403-SDS-ICT-00021-R00</v>
      </c>
      <c r="Y2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8" s="22" t="s">
        <v>1140</v>
      </c>
      <c r="AB218" s="74">
        <v>45810</v>
      </c>
      <c r="AC218" s="22" t="s">
        <v>1462</v>
      </c>
      <c r="AD218" s="74">
        <v>45810</v>
      </c>
      <c r="AE218" s="232" t="s">
        <v>1462</v>
      </c>
      <c r="AF218" s="190" t="s">
        <v>134</v>
      </c>
      <c r="AG218" s="191" t="s">
        <v>1520</v>
      </c>
      <c r="AH218" s="191" t="s">
        <v>134</v>
      </c>
      <c r="AI218" s="22"/>
      <c r="AJ218" s="74"/>
      <c r="AK218" s="22"/>
      <c r="AL218" s="22"/>
      <c r="AM218" s="22"/>
      <c r="AN218" s="190" t="s">
        <v>123</v>
      </c>
      <c r="AO218" s="74"/>
      <c r="AP218" s="22" t="s">
        <v>123</v>
      </c>
      <c r="AQ218" s="22"/>
      <c r="AR218" s="74"/>
      <c r="AS218" s="22"/>
      <c r="AT218" s="190" t="s">
        <v>123</v>
      </c>
      <c r="AU218" s="74"/>
      <c r="AV218" s="22" t="s">
        <v>123</v>
      </c>
      <c r="AW218" s="76"/>
      <c r="AX218" s="74"/>
      <c r="AY218" s="22"/>
      <c r="AZ218" s="190" t="s">
        <v>123</v>
      </c>
      <c r="BA218" s="74"/>
      <c r="BB218" s="22" t="s">
        <v>123</v>
      </c>
      <c r="BC218" s="76"/>
      <c r="BD218" s="74"/>
      <c r="BE218" s="22"/>
      <c r="BF218" s="190" t="s">
        <v>123</v>
      </c>
      <c r="BG218" s="74"/>
      <c r="BH218" s="22" t="s">
        <v>123</v>
      </c>
      <c r="BI218" s="76"/>
      <c r="BJ218" s="74"/>
      <c r="BK218" s="22"/>
      <c r="BL218" s="190" t="s">
        <v>123</v>
      </c>
      <c r="BM218" s="74"/>
      <c r="BN218" s="22" t="s">
        <v>123</v>
      </c>
      <c r="BO218" s="22"/>
      <c r="BP218" s="74"/>
      <c r="BQ218" s="22"/>
      <c r="BR218" s="190" t="s">
        <v>123</v>
      </c>
      <c r="BS218" s="22"/>
      <c r="BT218" s="22" t="s">
        <v>123</v>
      </c>
      <c r="BU218" s="22"/>
      <c r="BV218" s="74"/>
      <c r="BW218" s="22"/>
      <c r="BX218" s="190" t="s">
        <v>123</v>
      </c>
      <c r="BY218" s="22"/>
      <c r="BZ218" s="22" t="s">
        <v>123</v>
      </c>
      <c r="CA218" s="22"/>
      <c r="CB218" s="22"/>
    </row>
    <row r="219" spans="2:80" ht="13.8" hidden="1">
      <c r="B219" s="22">
        <f t="shared" si="3"/>
        <v>210</v>
      </c>
      <c r="C219" s="22" t="s">
        <v>112</v>
      </c>
      <c r="D219" s="73" t="s">
        <v>1086</v>
      </c>
      <c r="E219" s="201">
        <v>1300403</v>
      </c>
      <c r="F219" s="22" t="s">
        <v>114</v>
      </c>
      <c r="G219" s="73" t="s">
        <v>115</v>
      </c>
      <c r="H219" s="73" t="s">
        <v>288</v>
      </c>
      <c r="I219" s="240" t="s">
        <v>117</v>
      </c>
      <c r="J219" s="79" t="s">
        <v>112</v>
      </c>
      <c r="K219" s="203" t="s">
        <v>1087</v>
      </c>
      <c r="L219" s="22" t="s">
        <v>119</v>
      </c>
      <c r="M219" s="22" t="s">
        <v>117</v>
      </c>
      <c r="N219" s="119" t="str">
        <f>CONCATENATE(T_SDLog[[#This Row],[PROJECT_NO]],"-",T_SDLog[[#This Row],[Sub Con]],"-",T_SDLog[[#This Row],[BUILDING_NO]],"-",T_SDLog[[#This Row],[FLOOR_LEVEL]],"-",T_SDLog[[#This Row],[DRAWING_PARTS]],"-",T_SDLog[[#This Row],[DISIPLINE]],"-",T_SDLog[[#This Row],[Sub-Dec]],"-",T_SDLog[[#This Row],[DS]],"-",T_SDLog[[#This Row],[DRAWING_SEQ]])</f>
        <v>1300403-ATS-B02-FF-00-ICT-IPT-SD-00</v>
      </c>
      <c r="O219" s="120" t="s">
        <v>1144</v>
      </c>
      <c r="P219" s="245">
        <v>45810</v>
      </c>
      <c r="Q21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2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19" s="156" t="str">
        <f>IF(T_SDLog[[#This Row],[AREF_7]]&lt;&gt;"","07",IF(T_SDLog[[#This Row],[AREF_6]]&lt;&gt;"","06",IF(T_SDLog[[#This Row],[AREF_5]]&lt;&gt;"","05",IF(T_SDLog[[#This Row],[AREF_4]]&lt;&gt;"","04",IF(T_SDLog[[#This Row],[AREF_3]]&lt;&gt;"","03",IF(T_SDLog[[#This Row],[AREF_2]]&lt;&gt;"","02",IF(T_SDLog[[#This Row],[AREF_1]]&lt;&gt;"","01",IF(T_SDLog[[#This Row],[AREF_0]]&lt;&gt;"","00",""))))))))</f>
        <v>00</v>
      </c>
      <c r="T21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ATLS-004-SD-ICT-00033-R00</v>
      </c>
      <c r="V2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1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2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ATV-1300000403-SDS-ICT-00021-R00</v>
      </c>
      <c r="Y2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19" s="22" t="s">
        <v>1140</v>
      </c>
      <c r="AB219" s="74">
        <v>45810</v>
      </c>
      <c r="AC219" s="22" t="s">
        <v>1462</v>
      </c>
      <c r="AD219" s="74">
        <v>45810</v>
      </c>
      <c r="AE219" s="232" t="s">
        <v>1462</v>
      </c>
      <c r="AF219" s="190" t="s">
        <v>134</v>
      </c>
      <c r="AG219" s="191" t="s">
        <v>1520</v>
      </c>
      <c r="AH219" s="191" t="s">
        <v>134</v>
      </c>
      <c r="AI219" s="22"/>
      <c r="AJ219" s="74"/>
      <c r="AK219" s="22"/>
      <c r="AL219" s="22"/>
      <c r="AM219" s="22"/>
      <c r="AN219" s="190" t="s">
        <v>123</v>
      </c>
      <c r="AO219" s="74"/>
      <c r="AP219" s="22" t="s">
        <v>123</v>
      </c>
      <c r="AQ219" s="22"/>
      <c r="AR219" s="74"/>
      <c r="AS219" s="22"/>
      <c r="AT219" s="190" t="s">
        <v>123</v>
      </c>
      <c r="AU219" s="74"/>
      <c r="AV219" s="22" t="s">
        <v>123</v>
      </c>
      <c r="AW219" s="76"/>
      <c r="AX219" s="74"/>
      <c r="AY219" s="22"/>
      <c r="AZ219" s="190" t="s">
        <v>123</v>
      </c>
      <c r="BA219" s="74"/>
      <c r="BB219" s="22" t="s">
        <v>123</v>
      </c>
      <c r="BC219" s="76"/>
      <c r="BD219" s="74"/>
      <c r="BE219" s="22"/>
      <c r="BF219" s="190" t="s">
        <v>123</v>
      </c>
      <c r="BG219" s="74"/>
      <c r="BH219" s="22" t="s">
        <v>123</v>
      </c>
      <c r="BI219" s="76"/>
      <c r="BJ219" s="74"/>
      <c r="BK219" s="22"/>
      <c r="BL219" s="190" t="s">
        <v>123</v>
      </c>
      <c r="BM219" s="74"/>
      <c r="BN219" s="22" t="s">
        <v>123</v>
      </c>
      <c r="BO219" s="22"/>
      <c r="BP219" s="74"/>
      <c r="BQ219" s="22"/>
      <c r="BR219" s="190" t="s">
        <v>123</v>
      </c>
      <c r="BS219" s="22"/>
      <c r="BT219" s="22" t="s">
        <v>123</v>
      </c>
      <c r="BU219" s="22"/>
      <c r="BV219" s="74"/>
      <c r="BW219" s="22"/>
      <c r="BX219" s="190" t="s">
        <v>123</v>
      </c>
      <c r="BY219" s="22"/>
      <c r="BZ219" s="22" t="s">
        <v>123</v>
      </c>
      <c r="CA219" s="22"/>
      <c r="CB219" s="22"/>
    </row>
    <row r="220" spans="2:80" ht="13.8" hidden="1">
      <c r="B220" s="22">
        <f t="shared" si="3"/>
        <v>211</v>
      </c>
      <c r="C220" s="22" t="s">
        <v>112</v>
      </c>
      <c r="D220" s="73" t="s">
        <v>1086</v>
      </c>
      <c r="E220" s="201">
        <v>1300403</v>
      </c>
      <c r="F220" s="22" t="s">
        <v>114</v>
      </c>
      <c r="G220" s="73" t="s">
        <v>115</v>
      </c>
      <c r="H220" s="73" t="s">
        <v>288</v>
      </c>
      <c r="I220" s="240" t="s">
        <v>124</v>
      </c>
      <c r="J220" s="79" t="s">
        <v>112</v>
      </c>
      <c r="K220" s="203" t="s">
        <v>1087</v>
      </c>
      <c r="L220" s="22" t="s">
        <v>119</v>
      </c>
      <c r="M220" s="22" t="s">
        <v>117</v>
      </c>
      <c r="N220" s="119" t="str">
        <f>CONCATENATE(T_SDLog[[#This Row],[PROJECT_NO]],"-",T_SDLog[[#This Row],[Sub Con]],"-",T_SDLog[[#This Row],[BUILDING_NO]],"-",T_SDLog[[#This Row],[FLOOR_LEVEL]],"-",T_SDLog[[#This Row],[DRAWING_PARTS]],"-",T_SDLog[[#This Row],[DISIPLINE]],"-",T_SDLog[[#This Row],[Sub-Dec]],"-",T_SDLog[[#This Row],[DS]],"-",T_SDLog[[#This Row],[DRAWING_SEQ]])</f>
        <v>1300403-ATS-B02-FF-01-ICT-IPT-SD-00</v>
      </c>
      <c r="O220" s="120" t="s">
        <v>1145</v>
      </c>
      <c r="P220" s="245">
        <v>45810</v>
      </c>
      <c r="Q22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2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0" s="156" t="str">
        <f>IF(T_SDLog[[#This Row],[AREF_7]]&lt;&gt;"","07",IF(T_SDLog[[#This Row],[AREF_6]]&lt;&gt;"","06",IF(T_SDLog[[#This Row],[AREF_5]]&lt;&gt;"","05",IF(T_SDLog[[#This Row],[AREF_4]]&lt;&gt;"","04",IF(T_SDLog[[#This Row],[AREF_3]]&lt;&gt;"","03",IF(T_SDLog[[#This Row],[AREF_2]]&lt;&gt;"","02",IF(T_SDLog[[#This Row],[AREF_1]]&lt;&gt;"","01",IF(T_SDLog[[#This Row],[AREF_0]]&lt;&gt;"","00",""))))))))</f>
        <v>00</v>
      </c>
      <c r="T22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ATLS-004-SD-ICT-00033-R00</v>
      </c>
      <c r="V2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2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2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ATV-1300000403-SDS-ICT-00021-R00</v>
      </c>
      <c r="Y2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0" s="22" t="s">
        <v>1140</v>
      </c>
      <c r="AB220" s="74">
        <v>45810</v>
      </c>
      <c r="AC220" s="22" t="s">
        <v>1462</v>
      </c>
      <c r="AD220" s="74">
        <v>45810</v>
      </c>
      <c r="AE220" s="232" t="s">
        <v>1462</v>
      </c>
      <c r="AF220" s="190" t="s">
        <v>134</v>
      </c>
      <c r="AG220" s="191" t="s">
        <v>1520</v>
      </c>
      <c r="AH220" s="191" t="s">
        <v>134</v>
      </c>
      <c r="AI220" s="22"/>
      <c r="AJ220" s="74"/>
      <c r="AK220" s="22"/>
      <c r="AL220" s="22"/>
      <c r="AM220" s="22"/>
      <c r="AN220" s="190" t="s">
        <v>123</v>
      </c>
      <c r="AO220" s="74"/>
      <c r="AP220" s="22" t="s">
        <v>123</v>
      </c>
      <c r="AQ220" s="22"/>
      <c r="AR220" s="74"/>
      <c r="AS220" s="22"/>
      <c r="AT220" s="190" t="s">
        <v>123</v>
      </c>
      <c r="AU220" s="74"/>
      <c r="AV220" s="22" t="s">
        <v>123</v>
      </c>
      <c r="AW220" s="76"/>
      <c r="AX220" s="74"/>
      <c r="AY220" s="22"/>
      <c r="AZ220" s="190" t="s">
        <v>123</v>
      </c>
      <c r="BA220" s="74"/>
      <c r="BB220" s="22" t="s">
        <v>123</v>
      </c>
      <c r="BC220" s="76"/>
      <c r="BD220" s="74"/>
      <c r="BE220" s="22"/>
      <c r="BF220" s="190" t="s">
        <v>123</v>
      </c>
      <c r="BG220" s="74"/>
      <c r="BH220" s="22" t="s">
        <v>123</v>
      </c>
      <c r="BI220" s="76"/>
      <c r="BJ220" s="74"/>
      <c r="BK220" s="22"/>
      <c r="BL220" s="190" t="s">
        <v>123</v>
      </c>
      <c r="BM220" s="74"/>
      <c r="BN220" s="22" t="s">
        <v>123</v>
      </c>
      <c r="BO220" s="22"/>
      <c r="BP220" s="74"/>
      <c r="BQ220" s="22"/>
      <c r="BR220" s="190" t="s">
        <v>123</v>
      </c>
      <c r="BS220" s="22"/>
      <c r="BT220" s="22" t="s">
        <v>123</v>
      </c>
      <c r="BU220" s="22"/>
      <c r="BV220" s="74"/>
      <c r="BW220" s="22"/>
      <c r="BX220" s="190" t="s">
        <v>123</v>
      </c>
      <c r="BY220" s="22"/>
      <c r="BZ220" s="22" t="s">
        <v>123</v>
      </c>
      <c r="CA220" s="22"/>
      <c r="CB220" s="22"/>
    </row>
    <row r="221" spans="2:80" ht="13.8" hidden="1">
      <c r="B221" s="22">
        <f t="shared" si="3"/>
        <v>212</v>
      </c>
      <c r="C221" s="22" t="s">
        <v>112</v>
      </c>
      <c r="D221" s="73" t="s">
        <v>1086</v>
      </c>
      <c r="E221" s="201">
        <v>1300403</v>
      </c>
      <c r="F221" s="22" t="s">
        <v>114</v>
      </c>
      <c r="G221" s="73" t="s">
        <v>115</v>
      </c>
      <c r="H221" s="73" t="s">
        <v>288</v>
      </c>
      <c r="I221" s="241" t="s">
        <v>126</v>
      </c>
      <c r="J221" s="79" t="s">
        <v>112</v>
      </c>
      <c r="K221" s="203" t="s">
        <v>1087</v>
      </c>
      <c r="L221" s="22" t="s">
        <v>119</v>
      </c>
      <c r="M221" s="22" t="s">
        <v>117</v>
      </c>
      <c r="N221" s="119" t="str">
        <f>CONCATENATE(T_SDLog[[#This Row],[PROJECT_NO]],"-",T_SDLog[[#This Row],[Sub Con]],"-",T_SDLog[[#This Row],[BUILDING_NO]],"-",T_SDLog[[#This Row],[FLOOR_LEVEL]],"-",T_SDLog[[#This Row],[DRAWING_PARTS]],"-",T_SDLog[[#This Row],[DISIPLINE]],"-",T_SDLog[[#This Row],[Sub-Dec]],"-",T_SDLog[[#This Row],[DS]],"-",T_SDLog[[#This Row],[DRAWING_SEQ]])</f>
        <v>1300403-ATS-B02-FF-02-ICT-IPT-SD-00</v>
      </c>
      <c r="O221" s="120" t="s">
        <v>1460</v>
      </c>
      <c r="P221" s="245"/>
      <c r="Q22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2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1" s="156" t="str">
        <f>IF(T_SDLog[[#This Row],[AREF_7]]&lt;&gt;"","07",IF(T_SDLog[[#This Row],[AREF_6]]&lt;&gt;"","06",IF(T_SDLog[[#This Row],[AREF_5]]&lt;&gt;"","05",IF(T_SDLog[[#This Row],[AREF_4]]&lt;&gt;"","04",IF(T_SDLog[[#This Row],[AREF_3]]&lt;&gt;"","03",IF(T_SDLog[[#This Row],[AREF_2]]&lt;&gt;"","02",IF(T_SDLog[[#This Row],[AREF_1]]&lt;&gt;"","01",IF(T_SDLog[[#This Row],[AREF_0]]&lt;&gt;"","00",""))))))))</f>
        <v>00</v>
      </c>
      <c r="T22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ATLS-004-SD-ICT-00033-R00</v>
      </c>
      <c r="V2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2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2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ATV-1300000403-SDS-ICT-00021-R00</v>
      </c>
      <c r="Y2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1" s="22" t="s">
        <v>1140</v>
      </c>
      <c r="AB221" s="74">
        <v>45810</v>
      </c>
      <c r="AC221" s="22" t="s">
        <v>1462</v>
      </c>
      <c r="AD221" s="74">
        <v>45810</v>
      </c>
      <c r="AE221" s="232" t="s">
        <v>1462</v>
      </c>
      <c r="AF221" s="190" t="s">
        <v>134</v>
      </c>
      <c r="AG221" s="191" t="s">
        <v>1520</v>
      </c>
      <c r="AH221" s="191" t="s">
        <v>134</v>
      </c>
      <c r="AI221" s="22"/>
      <c r="AJ221" s="74"/>
      <c r="AK221" s="22"/>
      <c r="AL221" s="22"/>
      <c r="AM221" s="22"/>
      <c r="AN221" s="190" t="s">
        <v>123</v>
      </c>
      <c r="AO221" s="74"/>
      <c r="AP221" s="22" t="s">
        <v>123</v>
      </c>
      <c r="AQ221" s="22"/>
      <c r="AR221" s="74"/>
      <c r="AS221" s="22"/>
      <c r="AT221" s="190" t="s">
        <v>123</v>
      </c>
      <c r="AU221" s="74"/>
      <c r="AV221" s="22" t="s">
        <v>123</v>
      </c>
      <c r="AW221" s="76"/>
      <c r="AX221" s="74"/>
      <c r="AY221" s="22"/>
      <c r="AZ221" s="190" t="s">
        <v>123</v>
      </c>
      <c r="BA221" s="74"/>
      <c r="BB221" s="22" t="s">
        <v>123</v>
      </c>
      <c r="BC221" s="76"/>
      <c r="BD221" s="74"/>
      <c r="BE221" s="22"/>
      <c r="BF221" s="190" t="s">
        <v>123</v>
      </c>
      <c r="BG221" s="74"/>
      <c r="BH221" s="22" t="s">
        <v>123</v>
      </c>
      <c r="BI221" s="76"/>
      <c r="BJ221" s="74"/>
      <c r="BK221" s="22"/>
      <c r="BL221" s="190" t="s">
        <v>123</v>
      </c>
      <c r="BM221" s="74"/>
      <c r="BN221" s="22" t="s">
        <v>123</v>
      </c>
      <c r="BO221" s="22"/>
      <c r="BP221" s="74"/>
      <c r="BQ221" s="22"/>
      <c r="BR221" s="190" t="s">
        <v>123</v>
      </c>
      <c r="BS221" s="22"/>
      <c r="BT221" s="22" t="s">
        <v>123</v>
      </c>
      <c r="BU221" s="22"/>
      <c r="BV221" s="74"/>
      <c r="BW221" s="22"/>
      <c r="BX221" s="190" t="s">
        <v>123</v>
      </c>
      <c r="BY221" s="22"/>
      <c r="BZ221" s="22" t="s">
        <v>123</v>
      </c>
      <c r="CA221" s="22"/>
      <c r="CB221" s="22"/>
    </row>
    <row r="222" spans="2:80" ht="13.8" hidden="1">
      <c r="B222" s="22">
        <f t="shared" si="3"/>
        <v>213</v>
      </c>
      <c r="C222" s="22" t="s">
        <v>112</v>
      </c>
      <c r="D222" s="73" t="s">
        <v>1086</v>
      </c>
      <c r="E222" s="201">
        <v>1300403</v>
      </c>
      <c r="F222" s="22" t="s">
        <v>114</v>
      </c>
      <c r="G222" s="73" t="s">
        <v>115</v>
      </c>
      <c r="H222" s="73" t="s">
        <v>288</v>
      </c>
      <c r="I222" s="241" t="s">
        <v>128</v>
      </c>
      <c r="J222" s="79" t="s">
        <v>112</v>
      </c>
      <c r="K222" s="203" t="s">
        <v>1087</v>
      </c>
      <c r="L222" s="22" t="s">
        <v>119</v>
      </c>
      <c r="M222" s="22" t="s">
        <v>117</v>
      </c>
      <c r="N222" s="119" t="str">
        <f>CONCATENATE(T_SDLog[[#This Row],[PROJECT_NO]],"-",T_SDLog[[#This Row],[Sub Con]],"-",T_SDLog[[#This Row],[BUILDING_NO]],"-",T_SDLog[[#This Row],[FLOOR_LEVEL]],"-",T_SDLog[[#This Row],[DRAWING_PARTS]],"-",T_SDLog[[#This Row],[DISIPLINE]],"-",T_SDLog[[#This Row],[Sub-Dec]],"-",T_SDLog[[#This Row],[DS]],"-",T_SDLog[[#This Row],[DRAWING_SEQ]])</f>
        <v>1300403-ATS-B02-FF-03-ICT-IPT-SD-00</v>
      </c>
      <c r="O222" s="120" t="s">
        <v>1461</v>
      </c>
      <c r="P222" s="245"/>
      <c r="Q22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2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2" s="156" t="str">
        <f>IF(T_SDLog[[#This Row],[AREF_7]]&lt;&gt;"","07",IF(T_SDLog[[#This Row],[AREF_6]]&lt;&gt;"","06",IF(T_SDLog[[#This Row],[AREF_5]]&lt;&gt;"","05",IF(T_SDLog[[#This Row],[AREF_4]]&lt;&gt;"","04",IF(T_SDLog[[#This Row],[AREF_3]]&lt;&gt;"","03",IF(T_SDLog[[#This Row],[AREF_2]]&lt;&gt;"","02",IF(T_SDLog[[#This Row],[AREF_1]]&lt;&gt;"","01",IF(T_SDLog[[#This Row],[AREF_0]]&lt;&gt;"","00",""))))))))</f>
        <v>00</v>
      </c>
      <c r="T22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45810</v>
      </c>
      <c r="U2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ATLS-004-SD-ICT-00033-R00</v>
      </c>
      <c r="V2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2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06 Jun 25</v>
      </c>
      <c r="X2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ATV-1300000403-SDS-ICT-00021-R00</v>
      </c>
      <c r="Y2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2" s="22" t="s">
        <v>1140</v>
      </c>
      <c r="AB222" s="74">
        <v>45810</v>
      </c>
      <c r="AC222" s="22" t="s">
        <v>1462</v>
      </c>
      <c r="AD222" s="74">
        <v>45810</v>
      </c>
      <c r="AE222" s="74" t="s">
        <v>1462</v>
      </c>
      <c r="AF222" s="190" t="s">
        <v>134</v>
      </c>
      <c r="AG222" s="191" t="s">
        <v>1520</v>
      </c>
      <c r="AH222" s="191" t="s">
        <v>134</v>
      </c>
      <c r="AI222" s="22"/>
      <c r="AJ222" s="74"/>
      <c r="AK222" s="22"/>
      <c r="AL222" s="22"/>
      <c r="AM222" s="22"/>
      <c r="AN222" s="190" t="s">
        <v>123</v>
      </c>
      <c r="AO222" s="74"/>
      <c r="AP222" s="22" t="s">
        <v>123</v>
      </c>
      <c r="AQ222" s="22"/>
      <c r="AR222" s="74"/>
      <c r="AS222" s="22"/>
      <c r="AT222" s="190" t="s">
        <v>123</v>
      </c>
      <c r="AU222" s="74"/>
      <c r="AV222" s="22" t="s">
        <v>123</v>
      </c>
      <c r="AW222" s="76"/>
      <c r="AX222" s="74"/>
      <c r="AY222" s="22"/>
      <c r="AZ222" s="190" t="s">
        <v>123</v>
      </c>
      <c r="BA222" s="74"/>
      <c r="BB222" s="22" t="s">
        <v>123</v>
      </c>
      <c r="BC222" s="76"/>
      <c r="BD222" s="74"/>
      <c r="BE222" s="22"/>
      <c r="BF222" s="190" t="s">
        <v>123</v>
      </c>
      <c r="BG222" s="74"/>
      <c r="BH222" s="22" t="s">
        <v>123</v>
      </c>
      <c r="BI222" s="76"/>
      <c r="BJ222" s="74"/>
      <c r="BK222" s="22"/>
      <c r="BL222" s="190" t="s">
        <v>123</v>
      </c>
      <c r="BM222" s="74"/>
      <c r="BN222" s="22" t="s">
        <v>123</v>
      </c>
      <c r="BO222" s="22"/>
      <c r="BP222" s="74"/>
      <c r="BQ222" s="22"/>
      <c r="BR222" s="190" t="s">
        <v>123</v>
      </c>
      <c r="BS222" s="22"/>
      <c r="BT222" s="22" t="s">
        <v>123</v>
      </c>
      <c r="BU222" s="22"/>
      <c r="BV222" s="74"/>
      <c r="BW222" s="22"/>
      <c r="BX222" s="190" t="s">
        <v>123</v>
      </c>
      <c r="BY222" s="22"/>
      <c r="BZ222" s="22" t="s">
        <v>123</v>
      </c>
      <c r="CA222" s="22"/>
      <c r="CB222" s="22"/>
    </row>
    <row r="223" spans="2:80" ht="13.8" hidden="1">
      <c r="B223" s="22">
        <f t="shared" si="3"/>
        <v>214</v>
      </c>
      <c r="C223" s="22" t="s">
        <v>112</v>
      </c>
      <c r="D223" s="73" t="s">
        <v>1149</v>
      </c>
      <c r="E223" s="201">
        <v>1300403</v>
      </c>
      <c r="F223" s="22" t="s">
        <v>114</v>
      </c>
      <c r="G223" s="73" t="s">
        <v>117</v>
      </c>
      <c r="H223" s="73" t="s">
        <v>117</v>
      </c>
      <c r="I223" s="240" t="s">
        <v>117</v>
      </c>
      <c r="J223" s="79" t="s">
        <v>112</v>
      </c>
      <c r="K223" s="203" t="s">
        <v>1150</v>
      </c>
      <c r="L223" s="22" t="s">
        <v>119</v>
      </c>
      <c r="M223" s="22" t="s">
        <v>124</v>
      </c>
      <c r="N223" s="119" t="str">
        <f>CONCATENATE(T_SDLog[[#This Row],[PROJECT_NO]],"-",T_SDLog[[#This Row],[Sub Con]],"-",T_SDLog[[#This Row],[BUILDING_NO]],"-",T_SDLog[[#This Row],[FLOOR_LEVEL]],"-",T_SDLog[[#This Row],[DRAWING_PARTS]],"-",T_SDLog[[#This Row],[DISIPLINE]],"-",T_SDLog[[#This Row],[Sub-Dec]],"-",T_SDLog[[#This Row],[DS]],"-",T_SDLog[[#This Row],[DRAWING_SEQ]])</f>
        <v>1300403-ATS-00-00-00-ICT-TYP-SD-01</v>
      </c>
      <c r="O223" s="120" t="s">
        <v>1151</v>
      </c>
      <c r="P223" s="245">
        <v>45810</v>
      </c>
      <c r="Q223"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23"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3" s="156" t="str">
        <f>IF(T_SDLog[[#This Row],[AREF_7]]&lt;&gt;"","07",IF(T_SDLog[[#This Row],[AREF_6]]&lt;&gt;"","06",IF(T_SDLog[[#This Row],[AREF_5]]&lt;&gt;"","05",IF(T_SDLog[[#This Row],[AREF_4]]&lt;&gt;"","04",IF(T_SDLog[[#This Row],[AREF_3]]&lt;&gt;"","03",IF(T_SDLog[[#This Row],[AREF_2]]&lt;&gt;"","02",IF(T_SDLog[[#This Row],[AREF_1]]&lt;&gt;"","01",IF(T_SDLog[[#This Row],[AREF_0]]&lt;&gt;"","00",""))))))))</f>
        <v>01</v>
      </c>
      <c r="T22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3" s="22" t="s">
        <v>1152</v>
      </c>
      <c r="AB223" s="74">
        <v>45810</v>
      </c>
      <c r="AC223" s="22" t="s">
        <v>1479</v>
      </c>
      <c r="AD223" s="74">
        <v>45811</v>
      </c>
      <c r="AE223" s="22" t="s">
        <v>1479</v>
      </c>
      <c r="AF223" s="190" t="s">
        <v>134</v>
      </c>
      <c r="AG223" s="191" t="s">
        <v>1509</v>
      </c>
      <c r="AH223" s="190" t="s">
        <v>134</v>
      </c>
      <c r="AI223" s="22" t="s">
        <v>1885</v>
      </c>
      <c r="AJ223" s="74">
        <v>45867</v>
      </c>
      <c r="AK223" s="22" t="s">
        <v>1886</v>
      </c>
      <c r="AL223" s="292">
        <v>45868</v>
      </c>
      <c r="AM223" s="22"/>
      <c r="AN223" s="190" t="s">
        <v>123</v>
      </c>
      <c r="AO223" s="74"/>
      <c r="AP223" s="185" t="s">
        <v>162</v>
      </c>
      <c r="AQ223" s="22"/>
      <c r="AR223" s="74"/>
      <c r="AS223" s="22"/>
      <c r="AT223" s="190" t="s">
        <v>123</v>
      </c>
      <c r="AU223" s="74"/>
      <c r="AV223" s="185" t="s">
        <v>123</v>
      </c>
      <c r="AW223" s="76"/>
      <c r="AX223" s="74"/>
      <c r="AY223" s="22"/>
      <c r="AZ223" s="190" t="s">
        <v>123</v>
      </c>
      <c r="BA223" s="74"/>
      <c r="BB223" s="185" t="s">
        <v>123</v>
      </c>
      <c r="BC223" s="76"/>
      <c r="BD223" s="74"/>
      <c r="BE223" s="22"/>
      <c r="BF223" s="190" t="s">
        <v>123</v>
      </c>
      <c r="BG223" s="74"/>
      <c r="BH223" s="185" t="s">
        <v>123</v>
      </c>
      <c r="BI223" s="76"/>
      <c r="BJ223" s="74"/>
      <c r="BK223" s="22"/>
      <c r="BL223" s="190" t="s">
        <v>123</v>
      </c>
      <c r="BM223" s="74"/>
      <c r="BN223" s="185" t="s">
        <v>123</v>
      </c>
      <c r="BO223" s="22"/>
      <c r="BP223" s="74"/>
      <c r="BQ223" s="22"/>
      <c r="BR223" s="190" t="s">
        <v>123</v>
      </c>
      <c r="BS223" s="22"/>
      <c r="BT223" s="185" t="s">
        <v>123</v>
      </c>
      <c r="BU223" s="22"/>
      <c r="BV223" s="74"/>
      <c r="BW223" s="22"/>
      <c r="BX223" s="190" t="s">
        <v>123</v>
      </c>
      <c r="BY223" s="22"/>
      <c r="BZ223" s="185" t="s">
        <v>123</v>
      </c>
      <c r="CA223" s="185"/>
      <c r="CB223" s="22"/>
    </row>
    <row r="224" spans="2:80" ht="13.8" hidden="1">
      <c r="B224" s="22">
        <f t="shared" si="3"/>
        <v>215</v>
      </c>
      <c r="C224" s="22" t="s">
        <v>112</v>
      </c>
      <c r="D224" s="73" t="s">
        <v>1149</v>
      </c>
      <c r="E224" s="201">
        <v>1300403</v>
      </c>
      <c r="F224" s="22" t="s">
        <v>114</v>
      </c>
      <c r="G224" s="73" t="s">
        <v>117</v>
      </c>
      <c r="H224" s="73" t="s">
        <v>117</v>
      </c>
      <c r="I224" s="240" t="s">
        <v>117</v>
      </c>
      <c r="J224" s="79" t="s">
        <v>112</v>
      </c>
      <c r="K224" s="203" t="s">
        <v>1150</v>
      </c>
      <c r="L224" s="22" t="s">
        <v>119</v>
      </c>
      <c r="M224" s="22" t="s">
        <v>126</v>
      </c>
      <c r="N224" s="119" t="str">
        <f>CONCATENATE(T_SDLog[[#This Row],[PROJECT_NO]],"-",T_SDLog[[#This Row],[Sub Con]],"-",T_SDLog[[#This Row],[BUILDING_NO]],"-",T_SDLog[[#This Row],[FLOOR_LEVEL]],"-",T_SDLog[[#This Row],[DRAWING_PARTS]],"-",T_SDLog[[#This Row],[DISIPLINE]],"-",T_SDLog[[#This Row],[Sub-Dec]],"-",T_SDLog[[#This Row],[DS]],"-",T_SDLog[[#This Row],[DRAWING_SEQ]])</f>
        <v>1300403-ATS-00-00-00-ICT-TYP-SD-02</v>
      </c>
      <c r="O224" s="120" t="s">
        <v>1153</v>
      </c>
      <c r="P224" s="245">
        <v>45810</v>
      </c>
      <c r="Q224"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24"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4" s="156" t="str">
        <f>IF(T_SDLog[[#This Row],[AREF_7]]&lt;&gt;"","07",IF(T_SDLog[[#This Row],[AREF_6]]&lt;&gt;"","06",IF(T_SDLog[[#This Row],[AREF_5]]&lt;&gt;"","05",IF(T_SDLog[[#This Row],[AREF_4]]&lt;&gt;"","04",IF(T_SDLog[[#This Row],[AREF_3]]&lt;&gt;"","03",IF(T_SDLog[[#This Row],[AREF_2]]&lt;&gt;"","02",IF(T_SDLog[[#This Row],[AREF_1]]&lt;&gt;"","01",IF(T_SDLog[[#This Row],[AREF_0]]&lt;&gt;"","00",""))))))))</f>
        <v>01</v>
      </c>
      <c r="T22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4" s="22" t="s">
        <v>1152</v>
      </c>
      <c r="AB224" s="74">
        <v>45810</v>
      </c>
      <c r="AC224" s="22" t="s">
        <v>1479</v>
      </c>
      <c r="AD224" s="74">
        <v>45811</v>
      </c>
      <c r="AE224" s="22" t="s">
        <v>1479</v>
      </c>
      <c r="AF224" s="190" t="s">
        <v>134</v>
      </c>
      <c r="AG224" s="191" t="s">
        <v>1509</v>
      </c>
      <c r="AH224" s="190" t="s">
        <v>134</v>
      </c>
      <c r="AI224" s="22" t="s">
        <v>1885</v>
      </c>
      <c r="AJ224" s="74">
        <v>45867</v>
      </c>
      <c r="AK224" s="22" t="s">
        <v>1886</v>
      </c>
      <c r="AL224" s="292">
        <v>45868</v>
      </c>
      <c r="AM224" s="22"/>
      <c r="AN224" s="190" t="s">
        <v>123</v>
      </c>
      <c r="AO224" s="74"/>
      <c r="AP224" s="185" t="s">
        <v>162</v>
      </c>
      <c r="AQ224" s="22"/>
      <c r="AR224" s="74"/>
      <c r="AS224" s="22"/>
      <c r="AT224" s="190" t="s">
        <v>123</v>
      </c>
      <c r="AU224" s="74"/>
      <c r="AV224" s="185" t="s">
        <v>123</v>
      </c>
      <c r="AW224" s="76"/>
      <c r="AX224" s="74"/>
      <c r="AY224" s="22"/>
      <c r="AZ224" s="190" t="s">
        <v>123</v>
      </c>
      <c r="BA224" s="74"/>
      <c r="BB224" s="185" t="s">
        <v>123</v>
      </c>
      <c r="BC224" s="76"/>
      <c r="BD224" s="74"/>
      <c r="BE224" s="22"/>
      <c r="BF224" s="190" t="s">
        <v>123</v>
      </c>
      <c r="BG224" s="74"/>
      <c r="BH224" s="185" t="s">
        <v>123</v>
      </c>
      <c r="BI224" s="76"/>
      <c r="BJ224" s="74"/>
      <c r="BK224" s="22"/>
      <c r="BL224" s="190" t="s">
        <v>123</v>
      </c>
      <c r="BM224" s="74"/>
      <c r="BN224" s="185" t="s">
        <v>123</v>
      </c>
      <c r="BO224" s="22"/>
      <c r="BP224" s="74"/>
      <c r="BQ224" s="22"/>
      <c r="BR224" s="190" t="s">
        <v>123</v>
      </c>
      <c r="BS224" s="22"/>
      <c r="BT224" s="185" t="s">
        <v>123</v>
      </c>
      <c r="BU224" s="22"/>
      <c r="BV224" s="74"/>
      <c r="BW224" s="22"/>
      <c r="BX224" s="190" t="s">
        <v>123</v>
      </c>
      <c r="BY224" s="22"/>
      <c r="BZ224" s="185" t="s">
        <v>123</v>
      </c>
      <c r="CA224" s="185"/>
      <c r="CB224" s="22"/>
    </row>
    <row r="225" spans="2:80" ht="13.8" hidden="1">
      <c r="B225" s="22">
        <f t="shared" si="3"/>
        <v>216</v>
      </c>
      <c r="C225" s="22" t="s">
        <v>112</v>
      </c>
      <c r="D225" s="73" t="s">
        <v>1149</v>
      </c>
      <c r="E225" s="201">
        <v>1300403</v>
      </c>
      <c r="F225" s="22" t="s">
        <v>114</v>
      </c>
      <c r="G225" s="73" t="s">
        <v>117</v>
      </c>
      <c r="H225" s="73" t="s">
        <v>117</v>
      </c>
      <c r="I225" s="240" t="s">
        <v>117</v>
      </c>
      <c r="J225" s="79" t="s">
        <v>112</v>
      </c>
      <c r="K225" s="203" t="s">
        <v>1150</v>
      </c>
      <c r="L225" s="22" t="s">
        <v>119</v>
      </c>
      <c r="M225" s="22" t="s">
        <v>128</v>
      </c>
      <c r="N225" s="119" t="str">
        <f>CONCATENATE(T_SDLog[[#This Row],[PROJECT_NO]],"-",T_SDLog[[#This Row],[Sub Con]],"-",T_SDLog[[#This Row],[BUILDING_NO]],"-",T_SDLog[[#This Row],[FLOOR_LEVEL]],"-",T_SDLog[[#This Row],[DRAWING_PARTS]],"-",T_SDLog[[#This Row],[DISIPLINE]],"-",T_SDLog[[#This Row],[Sub-Dec]],"-",T_SDLog[[#This Row],[DS]],"-",T_SDLog[[#This Row],[DRAWING_SEQ]])</f>
        <v>1300403-ATS-00-00-00-ICT-TYP-SD-03</v>
      </c>
      <c r="O225" s="120" t="s">
        <v>1154</v>
      </c>
      <c r="P225" s="245">
        <v>45810</v>
      </c>
      <c r="Q22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25"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5" s="156" t="str">
        <f>IF(T_SDLog[[#This Row],[AREF_7]]&lt;&gt;"","07",IF(T_SDLog[[#This Row],[AREF_6]]&lt;&gt;"","06",IF(T_SDLog[[#This Row],[AREF_5]]&lt;&gt;"","05",IF(T_SDLog[[#This Row],[AREF_4]]&lt;&gt;"","04",IF(T_SDLog[[#This Row],[AREF_3]]&lt;&gt;"","03",IF(T_SDLog[[#This Row],[AREF_2]]&lt;&gt;"","02",IF(T_SDLog[[#This Row],[AREF_1]]&lt;&gt;"","01",IF(T_SDLog[[#This Row],[AREF_0]]&lt;&gt;"","00",""))))))))</f>
        <v>01</v>
      </c>
      <c r="T22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5" s="22" t="s">
        <v>1152</v>
      </c>
      <c r="AB225" s="74">
        <v>45810</v>
      </c>
      <c r="AC225" s="22" t="s">
        <v>1479</v>
      </c>
      <c r="AD225" s="74">
        <v>45811</v>
      </c>
      <c r="AE225" s="22" t="s">
        <v>1479</v>
      </c>
      <c r="AF225" s="190" t="s">
        <v>134</v>
      </c>
      <c r="AG225" s="191" t="s">
        <v>1509</v>
      </c>
      <c r="AH225" s="190" t="s">
        <v>134</v>
      </c>
      <c r="AI225" s="22" t="s">
        <v>1885</v>
      </c>
      <c r="AJ225" s="74">
        <v>45867</v>
      </c>
      <c r="AK225" s="22" t="s">
        <v>1886</v>
      </c>
      <c r="AL225" s="292">
        <v>45868</v>
      </c>
      <c r="AM225" s="22"/>
      <c r="AN225" s="190" t="s">
        <v>123</v>
      </c>
      <c r="AO225" s="74"/>
      <c r="AP225" s="185" t="s">
        <v>162</v>
      </c>
      <c r="AQ225" s="22"/>
      <c r="AR225" s="74"/>
      <c r="AS225" s="22"/>
      <c r="AT225" s="190" t="s">
        <v>123</v>
      </c>
      <c r="AU225" s="74"/>
      <c r="AV225" s="185" t="s">
        <v>123</v>
      </c>
      <c r="AW225" s="76"/>
      <c r="AX225" s="74"/>
      <c r="AY225" s="22"/>
      <c r="AZ225" s="190" t="s">
        <v>123</v>
      </c>
      <c r="BA225" s="74"/>
      <c r="BB225" s="185" t="s">
        <v>123</v>
      </c>
      <c r="BC225" s="76"/>
      <c r="BD225" s="74"/>
      <c r="BE225" s="22"/>
      <c r="BF225" s="190" t="s">
        <v>123</v>
      </c>
      <c r="BG225" s="74"/>
      <c r="BH225" s="185" t="s">
        <v>123</v>
      </c>
      <c r="BI225" s="76"/>
      <c r="BJ225" s="74"/>
      <c r="BK225" s="22"/>
      <c r="BL225" s="190" t="s">
        <v>123</v>
      </c>
      <c r="BM225" s="74"/>
      <c r="BN225" s="185" t="s">
        <v>123</v>
      </c>
      <c r="BO225" s="22"/>
      <c r="BP225" s="74"/>
      <c r="BQ225" s="22"/>
      <c r="BR225" s="190" t="s">
        <v>123</v>
      </c>
      <c r="BS225" s="22"/>
      <c r="BT225" s="185" t="s">
        <v>123</v>
      </c>
      <c r="BU225" s="22"/>
      <c r="BV225" s="74"/>
      <c r="BW225" s="22"/>
      <c r="BX225" s="190" t="s">
        <v>123</v>
      </c>
      <c r="BY225" s="22"/>
      <c r="BZ225" s="185" t="s">
        <v>123</v>
      </c>
      <c r="CA225" s="185"/>
      <c r="CB225" s="22"/>
    </row>
    <row r="226" spans="2:80" ht="13.8" hidden="1">
      <c r="B226" s="22">
        <f t="shared" si="3"/>
        <v>217</v>
      </c>
      <c r="C226" s="22" t="s">
        <v>112</v>
      </c>
      <c r="D226" s="73" t="s">
        <v>1149</v>
      </c>
      <c r="E226" s="201">
        <v>1300403</v>
      </c>
      <c r="F226" s="22" t="s">
        <v>114</v>
      </c>
      <c r="G226" s="73" t="s">
        <v>117</v>
      </c>
      <c r="H226" s="73" t="s">
        <v>117</v>
      </c>
      <c r="I226" s="240" t="s">
        <v>117</v>
      </c>
      <c r="J226" s="79" t="s">
        <v>112</v>
      </c>
      <c r="K226" s="203" t="s">
        <v>1150</v>
      </c>
      <c r="L226" s="22" t="s">
        <v>119</v>
      </c>
      <c r="M226" s="22" t="s">
        <v>138</v>
      </c>
      <c r="N226" s="119" t="str">
        <f>CONCATENATE(T_SDLog[[#This Row],[PROJECT_NO]],"-",T_SDLog[[#This Row],[Sub Con]],"-",T_SDLog[[#This Row],[BUILDING_NO]],"-",T_SDLog[[#This Row],[FLOOR_LEVEL]],"-",T_SDLog[[#This Row],[DRAWING_PARTS]],"-",T_SDLog[[#This Row],[DISIPLINE]],"-",T_SDLog[[#This Row],[Sub-Dec]],"-",T_SDLog[[#This Row],[DS]],"-",T_SDLog[[#This Row],[DRAWING_SEQ]])</f>
        <v>1300403-ATS-00-00-00-ICT-TYP-SD-04</v>
      </c>
      <c r="O226" s="120" t="s">
        <v>1155</v>
      </c>
      <c r="P226" s="245">
        <v>45810</v>
      </c>
      <c r="Q226"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26"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6" s="156" t="str">
        <f>IF(T_SDLog[[#This Row],[AREF_7]]&lt;&gt;"","07",IF(T_SDLog[[#This Row],[AREF_6]]&lt;&gt;"","06",IF(T_SDLog[[#This Row],[AREF_5]]&lt;&gt;"","05",IF(T_SDLog[[#This Row],[AREF_4]]&lt;&gt;"","04",IF(T_SDLog[[#This Row],[AREF_3]]&lt;&gt;"","03",IF(T_SDLog[[#This Row],[AREF_2]]&lt;&gt;"","02",IF(T_SDLog[[#This Row],[AREF_1]]&lt;&gt;"","01",IF(T_SDLog[[#This Row],[AREF_0]]&lt;&gt;"","00",""))))))))</f>
        <v>01</v>
      </c>
      <c r="T22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2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6" s="22" t="s">
        <v>1152</v>
      </c>
      <c r="AB226" s="74">
        <v>45810</v>
      </c>
      <c r="AC226" s="22" t="s">
        <v>1479</v>
      </c>
      <c r="AD226" s="74">
        <v>45811</v>
      </c>
      <c r="AE226" s="22" t="s">
        <v>1479</v>
      </c>
      <c r="AF226" s="190" t="s">
        <v>134</v>
      </c>
      <c r="AG226" s="191" t="s">
        <v>1509</v>
      </c>
      <c r="AH226" s="190" t="s">
        <v>134</v>
      </c>
      <c r="AI226" s="22" t="s">
        <v>1885</v>
      </c>
      <c r="AJ226" s="74">
        <v>45867</v>
      </c>
      <c r="AK226" s="22" t="s">
        <v>1886</v>
      </c>
      <c r="AL226" s="292">
        <v>45868</v>
      </c>
      <c r="AM226" s="22"/>
      <c r="AN226" s="190" t="s">
        <v>123</v>
      </c>
      <c r="AO226" s="74"/>
      <c r="AP226" s="185" t="s">
        <v>162</v>
      </c>
      <c r="AQ226" s="22"/>
      <c r="AR226" s="74"/>
      <c r="AS226" s="22"/>
      <c r="AT226" s="190" t="s">
        <v>123</v>
      </c>
      <c r="AU226" s="74"/>
      <c r="AV226" s="185" t="s">
        <v>123</v>
      </c>
      <c r="AW226" s="76"/>
      <c r="AX226" s="74"/>
      <c r="AY226" s="22"/>
      <c r="AZ226" s="190" t="s">
        <v>123</v>
      </c>
      <c r="BA226" s="74"/>
      <c r="BB226" s="185" t="s">
        <v>123</v>
      </c>
      <c r="BC226" s="76"/>
      <c r="BD226" s="74"/>
      <c r="BE226" s="22"/>
      <c r="BF226" s="190" t="s">
        <v>123</v>
      </c>
      <c r="BG226" s="74"/>
      <c r="BH226" s="185" t="s">
        <v>123</v>
      </c>
      <c r="BI226" s="76"/>
      <c r="BJ226" s="74"/>
      <c r="BK226" s="22"/>
      <c r="BL226" s="190" t="s">
        <v>123</v>
      </c>
      <c r="BM226" s="74"/>
      <c r="BN226" s="185" t="s">
        <v>123</v>
      </c>
      <c r="BO226" s="22"/>
      <c r="BP226" s="74"/>
      <c r="BQ226" s="22"/>
      <c r="BR226" s="190" t="s">
        <v>123</v>
      </c>
      <c r="BS226" s="22"/>
      <c r="BT226" s="185" t="s">
        <v>123</v>
      </c>
      <c r="BU226" s="22"/>
      <c r="BV226" s="74"/>
      <c r="BW226" s="22"/>
      <c r="BX226" s="190" t="s">
        <v>123</v>
      </c>
      <c r="BY226" s="22"/>
      <c r="BZ226" s="185" t="s">
        <v>123</v>
      </c>
      <c r="CA226" s="185"/>
      <c r="CB226" s="22"/>
    </row>
    <row r="227" spans="2:80" ht="13.8" hidden="1">
      <c r="B227" s="22">
        <f t="shared" si="3"/>
        <v>218</v>
      </c>
      <c r="C227" s="22" t="s">
        <v>112</v>
      </c>
      <c r="D227" s="73" t="s">
        <v>1149</v>
      </c>
      <c r="E227" s="201">
        <v>1300403</v>
      </c>
      <c r="F227" s="22" t="s">
        <v>114</v>
      </c>
      <c r="G227" s="73" t="s">
        <v>117</v>
      </c>
      <c r="H227" s="73" t="s">
        <v>117</v>
      </c>
      <c r="I227" s="240" t="s">
        <v>117</v>
      </c>
      <c r="J227" s="79" t="s">
        <v>112</v>
      </c>
      <c r="K227" s="203" t="s">
        <v>1150</v>
      </c>
      <c r="L227" s="22" t="s">
        <v>119</v>
      </c>
      <c r="M227" s="22" t="s">
        <v>219</v>
      </c>
      <c r="N227" s="119" t="str">
        <f>CONCATENATE(T_SDLog[[#This Row],[PROJECT_NO]],"-",T_SDLog[[#This Row],[Sub Con]],"-",T_SDLog[[#This Row],[BUILDING_NO]],"-",T_SDLog[[#This Row],[FLOOR_LEVEL]],"-",T_SDLog[[#This Row],[DRAWING_PARTS]],"-",T_SDLog[[#This Row],[DISIPLINE]],"-",T_SDLog[[#This Row],[Sub-Dec]],"-",T_SDLog[[#This Row],[DS]],"-",T_SDLog[[#This Row],[DRAWING_SEQ]])</f>
        <v>1300403-ATS-00-00-00-ICT-TYP-SD-05</v>
      </c>
      <c r="O227" s="120" t="s">
        <v>1156</v>
      </c>
      <c r="P227" s="245">
        <v>45810</v>
      </c>
      <c r="Q227"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27"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7" s="156" t="str">
        <f>IF(T_SDLog[[#This Row],[AREF_7]]&lt;&gt;"","07",IF(T_SDLog[[#This Row],[AREF_6]]&lt;&gt;"","06",IF(T_SDLog[[#This Row],[AREF_5]]&lt;&gt;"","05",IF(T_SDLog[[#This Row],[AREF_4]]&lt;&gt;"","04",IF(T_SDLog[[#This Row],[AREF_3]]&lt;&gt;"","03",IF(T_SDLog[[#This Row],[AREF_2]]&lt;&gt;"","02",IF(T_SDLog[[#This Row],[AREF_1]]&lt;&gt;"","01",IF(T_SDLog[[#This Row],[AREF_0]]&lt;&gt;"","00",""))))))))</f>
        <v>01</v>
      </c>
      <c r="T22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7" s="22" t="s">
        <v>1152</v>
      </c>
      <c r="AB227" s="74">
        <v>45810</v>
      </c>
      <c r="AC227" s="22" t="s">
        <v>1479</v>
      </c>
      <c r="AD227" s="74">
        <v>45811</v>
      </c>
      <c r="AE227" s="22" t="s">
        <v>1479</v>
      </c>
      <c r="AF227" s="190" t="s">
        <v>134</v>
      </c>
      <c r="AG227" s="191" t="s">
        <v>1509</v>
      </c>
      <c r="AH227" s="190" t="s">
        <v>134</v>
      </c>
      <c r="AI227" s="22" t="s">
        <v>1885</v>
      </c>
      <c r="AJ227" s="74">
        <v>45867</v>
      </c>
      <c r="AK227" s="22" t="s">
        <v>1886</v>
      </c>
      <c r="AL227" s="292">
        <v>45868</v>
      </c>
      <c r="AM227" s="22"/>
      <c r="AN227" s="190" t="s">
        <v>123</v>
      </c>
      <c r="AO227" s="74"/>
      <c r="AP227" s="185" t="s">
        <v>162</v>
      </c>
      <c r="AQ227" s="22"/>
      <c r="AR227" s="74"/>
      <c r="AS227" s="22"/>
      <c r="AT227" s="190" t="s">
        <v>123</v>
      </c>
      <c r="AU227" s="74"/>
      <c r="AV227" s="185" t="s">
        <v>123</v>
      </c>
      <c r="AW227" s="76"/>
      <c r="AX227" s="74"/>
      <c r="AY227" s="22"/>
      <c r="AZ227" s="190" t="s">
        <v>123</v>
      </c>
      <c r="BA227" s="74"/>
      <c r="BB227" s="185" t="s">
        <v>123</v>
      </c>
      <c r="BC227" s="76"/>
      <c r="BD227" s="74"/>
      <c r="BE227" s="22"/>
      <c r="BF227" s="190" t="s">
        <v>123</v>
      </c>
      <c r="BG227" s="74"/>
      <c r="BH227" s="185" t="s">
        <v>123</v>
      </c>
      <c r="BI227" s="76"/>
      <c r="BJ227" s="74"/>
      <c r="BK227" s="22"/>
      <c r="BL227" s="190" t="s">
        <v>123</v>
      </c>
      <c r="BM227" s="74"/>
      <c r="BN227" s="185" t="s">
        <v>123</v>
      </c>
      <c r="BO227" s="22"/>
      <c r="BP227" s="74"/>
      <c r="BQ227" s="22"/>
      <c r="BR227" s="190" t="s">
        <v>123</v>
      </c>
      <c r="BS227" s="22"/>
      <c r="BT227" s="185" t="s">
        <v>123</v>
      </c>
      <c r="BU227" s="22"/>
      <c r="BV227" s="74"/>
      <c r="BW227" s="22"/>
      <c r="BX227" s="190" t="s">
        <v>123</v>
      </c>
      <c r="BY227" s="22"/>
      <c r="BZ227" s="185" t="s">
        <v>123</v>
      </c>
      <c r="CA227" s="185"/>
      <c r="CB227" s="22"/>
    </row>
    <row r="228" spans="2:80" ht="13.8" hidden="1">
      <c r="B228" s="22">
        <f t="shared" si="3"/>
        <v>219</v>
      </c>
      <c r="C228" s="22" t="s">
        <v>112</v>
      </c>
      <c r="D228" s="73" t="s">
        <v>1149</v>
      </c>
      <c r="E228" s="201">
        <v>1300403</v>
      </c>
      <c r="F228" s="22" t="s">
        <v>114</v>
      </c>
      <c r="G228" s="73" t="s">
        <v>117</v>
      </c>
      <c r="H228" s="73" t="s">
        <v>117</v>
      </c>
      <c r="I228" s="240" t="s">
        <v>117</v>
      </c>
      <c r="J228" s="79" t="s">
        <v>112</v>
      </c>
      <c r="K228" s="203" t="s">
        <v>1150</v>
      </c>
      <c r="L228" s="22" t="s">
        <v>119</v>
      </c>
      <c r="M228" s="22" t="s">
        <v>304</v>
      </c>
      <c r="N228" s="119" t="str">
        <f>CONCATENATE(T_SDLog[[#This Row],[PROJECT_NO]],"-",T_SDLog[[#This Row],[Sub Con]],"-",T_SDLog[[#This Row],[BUILDING_NO]],"-",T_SDLog[[#This Row],[FLOOR_LEVEL]],"-",T_SDLog[[#This Row],[DRAWING_PARTS]],"-",T_SDLog[[#This Row],[DISIPLINE]],"-",T_SDLog[[#This Row],[Sub-Dec]],"-",T_SDLog[[#This Row],[DS]],"-",T_SDLog[[#This Row],[DRAWING_SEQ]])</f>
        <v>1300403-ATS-00-00-00-ICT-TYP-SD-06</v>
      </c>
      <c r="O228" s="120" t="s">
        <v>1157</v>
      </c>
      <c r="P228" s="245">
        <v>45810</v>
      </c>
      <c r="Q228"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28"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8" s="156" t="str">
        <f>IF(T_SDLog[[#This Row],[AREF_7]]&lt;&gt;"","07",IF(T_SDLog[[#This Row],[AREF_6]]&lt;&gt;"","06",IF(T_SDLog[[#This Row],[AREF_5]]&lt;&gt;"","05",IF(T_SDLog[[#This Row],[AREF_4]]&lt;&gt;"","04",IF(T_SDLog[[#This Row],[AREF_3]]&lt;&gt;"","03",IF(T_SDLog[[#This Row],[AREF_2]]&lt;&gt;"","02",IF(T_SDLog[[#This Row],[AREF_1]]&lt;&gt;"","01",IF(T_SDLog[[#This Row],[AREF_0]]&lt;&gt;"","00",""))))))))</f>
        <v>01</v>
      </c>
      <c r="T22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2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8" s="22" t="s">
        <v>1152</v>
      </c>
      <c r="AB228" s="74">
        <v>45810</v>
      </c>
      <c r="AC228" s="22" t="s">
        <v>1479</v>
      </c>
      <c r="AD228" s="74">
        <v>45811</v>
      </c>
      <c r="AE228" s="22" t="s">
        <v>1479</v>
      </c>
      <c r="AF228" s="190" t="s">
        <v>134</v>
      </c>
      <c r="AG228" s="191" t="s">
        <v>1509</v>
      </c>
      <c r="AH228" s="190" t="s">
        <v>134</v>
      </c>
      <c r="AI228" s="22" t="s">
        <v>1885</v>
      </c>
      <c r="AJ228" s="74">
        <v>45867</v>
      </c>
      <c r="AK228" s="22" t="s">
        <v>1886</v>
      </c>
      <c r="AL228" s="292">
        <v>45868</v>
      </c>
      <c r="AM228" s="22"/>
      <c r="AN228" s="190" t="s">
        <v>123</v>
      </c>
      <c r="AO228" s="74"/>
      <c r="AP228" s="185" t="s">
        <v>162</v>
      </c>
      <c r="AQ228" s="22"/>
      <c r="AR228" s="74"/>
      <c r="AS228" s="22"/>
      <c r="AT228" s="190" t="s">
        <v>123</v>
      </c>
      <c r="AU228" s="74"/>
      <c r="AV228" s="185" t="s">
        <v>123</v>
      </c>
      <c r="AW228" s="76"/>
      <c r="AX228" s="74"/>
      <c r="AY228" s="22"/>
      <c r="AZ228" s="190" t="s">
        <v>123</v>
      </c>
      <c r="BA228" s="74"/>
      <c r="BB228" s="185" t="s">
        <v>123</v>
      </c>
      <c r="BC228" s="76"/>
      <c r="BD228" s="74"/>
      <c r="BE228" s="22"/>
      <c r="BF228" s="190" t="s">
        <v>123</v>
      </c>
      <c r="BG228" s="74"/>
      <c r="BH228" s="185" t="s">
        <v>123</v>
      </c>
      <c r="BI228" s="76"/>
      <c r="BJ228" s="74"/>
      <c r="BK228" s="22"/>
      <c r="BL228" s="190" t="s">
        <v>123</v>
      </c>
      <c r="BM228" s="74"/>
      <c r="BN228" s="185" t="s">
        <v>123</v>
      </c>
      <c r="BO228" s="22"/>
      <c r="BP228" s="74"/>
      <c r="BQ228" s="22"/>
      <c r="BR228" s="190" t="s">
        <v>123</v>
      </c>
      <c r="BS228" s="22"/>
      <c r="BT228" s="185" t="s">
        <v>123</v>
      </c>
      <c r="BU228" s="22"/>
      <c r="BV228" s="74"/>
      <c r="BW228" s="22"/>
      <c r="BX228" s="190" t="s">
        <v>123</v>
      </c>
      <c r="BY228" s="22"/>
      <c r="BZ228" s="185" t="s">
        <v>123</v>
      </c>
      <c r="CA228" s="185"/>
      <c r="CB228" s="22"/>
    </row>
    <row r="229" spans="2:80" ht="13.8" hidden="1">
      <c r="B229" s="22">
        <f t="shared" si="3"/>
        <v>220</v>
      </c>
      <c r="C229" s="22" t="s">
        <v>112</v>
      </c>
      <c r="D229" s="73" t="s">
        <v>1149</v>
      </c>
      <c r="E229" s="201">
        <v>1300403</v>
      </c>
      <c r="F229" s="22" t="s">
        <v>114</v>
      </c>
      <c r="G229" s="73" t="s">
        <v>117</v>
      </c>
      <c r="H229" s="73" t="s">
        <v>117</v>
      </c>
      <c r="I229" s="240" t="s">
        <v>117</v>
      </c>
      <c r="J229" s="79" t="s">
        <v>112</v>
      </c>
      <c r="K229" s="203" t="s">
        <v>1150</v>
      </c>
      <c r="L229" s="22" t="s">
        <v>119</v>
      </c>
      <c r="M229" s="22" t="s">
        <v>349</v>
      </c>
      <c r="N229" s="119" t="str">
        <f>CONCATENATE(T_SDLog[[#This Row],[PROJECT_NO]],"-",T_SDLog[[#This Row],[Sub Con]],"-",T_SDLog[[#This Row],[BUILDING_NO]],"-",T_SDLog[[#This Row],[FLOOR_LEVEL]],"-",T_SDLog[[#This Row],[DRAWING_PARTS]],"-",T_SDLog[[#This Row],[DISIPLINE]],"-",T_SDLog[[#This Row],[Sub-Dec]],"-",T_SDLog[[#This Row],[DS]],"-",T_SDLog[[#This Row],[DRAWING_SEQ]])</f>
        <v>1300403-ATS-00-00-00-ICT-TYP-SD-07</v>
      </c>
      <c r="O229" s="120" t="s">
        <v>1158</v>
      </c>
      <c r="P229" s="245">
        <v>45810</v>
      </c>
      <c r="Q229"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29"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29" s="156" t="str">
        <f>IF(T_SDLog[[#This Row],[AREF_7]]&lt;&gt;"","07",IF(T_SDLog[[#This Row],[AREF_6]]&lt;&gt;"","06",IF(T_SDLog[[#This Row],[AREF_5]]&lt;&gt;"","05",IF(T_SDLog[[#This Row],[AREF_4]]&lt;&gt;"","04",IF(T_SDLog[[#This Row],[AREF_3]]&lt;&gt;"","03",IF(T_SDLog[[#This Row],[AREF_2]]&lt;&gt;"","02",IF(T_SDLog[[#This Row],[AREF_1]]&lt;&gt;"","01",IF(T_SDLog[[#This Row],[AREF_0]]&lt;&gt;"","00",""))))))))</f>
        <v>01</v>
      </c>
      <c r="T22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2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29" s="22" t="s">
        <v>1152</v>
      </c>
      <c r="AB229" s="74">
        <v>45810</v>
      </c>
      <c r="AC229" s="22" t="s">
        <v>1479</v>
      </c>
      <c r="AD229" s="74">
        <v>45811</v>
      </c>
      <c r="AE229" s="22" t="s">
        <v>1479</v>
      </c>
      <c r="AF229" s="190" t="s">
        <v>134</v>
      </c>
      <c r="AG229" s="191" t="s">
        <v>1509</v>
      </c>
      <c r="AH229" s="190" t="s">
        <v>134</v>
      </c>
      <c r="AI229" s="22" t="s">
        <v>1885</v>
      </c>
      <c r="AJ229" s="74">
        <v>45867</v>
      </c>
      <c r="AK229" s="22" t="s">
        <v>1886</v>
      </c>
      <c r="AL229" s="292">
        <v>45868</v>
      </c>
      <c r="AM229" s="22"/>
      <c r="AN229" s="190" t="s">
        <v>123</v>
      </c>
      <c r="AO229" s="74"/>
      <c r="AP229" s="185" t="s">
        <v>162</v>
      </c>
      <c r="AQ229" s="22"/>
      <c r="AR229" s="74"/>
      <c r="AS229" s="22"/>
      <c r="AT229" s="190" t="s">
        <v>123</v>
      </c>
      <c r="AU229" s="74"/>
      <c r="AV229" s="185" t="s">
        <v>123</v>
      </c>
      <c r="AW229" s="76"/>
      <c r="AX229" s="74"/>
      <c r="AY229" s="22"/>
      <c r="AZ229" s="190" t="s">
        <v>123</v>
      </c>
      <c r="BA229" s="74"/>
      <c r="BB229" s="185" t="s">
        <v>123</v>
      </c>
      <c r="BC229" s="76"/>
      <c r="BD229" s="74"/>
      <c r="BE229" s="22"/>
      <c r="BF229" s="190" t="s">
        <v>123</v>
      </c>
      <c r="BG229" s="74"/>
      <c r="BH229" s="185" t="s">
        <v>123</v>
      </c>
      <c r="BI229" s="76"/>
      <c r="BJ229" s="74"/>
      <c r="BK229" s="22"/>
      <c r="BL229" s="190" t="s">
        <v>123</v>
      </c>
      <c r="BM229" s="74"/>
      <c r="BN229" s="185" t="s">
        <v>123</v>
      </c>
      <c r="BO229" s="22"/>
      <c r="BP229" s="74"/>
      <c r="BQ229" s="22"/>
      <c r="BR229" s="190" t="s">
        <v>123</v>
      </c>
      <c r="BS229" s="22"/>
      <c r="BT229" s="185" t="s">
        <v>123</v>
      </c>
      <c r="BU229" s="22"/>
      <c r="BV229" s="74"/>
      <c r="BW229" s="22"/>
      <c r="BX229" s="190" t="s">
        <v>123</v>
      </c>
      <c r="BY229" s="22"/>
      <c r="BZ229" s="185" t="s">
        <v>123</v>
      </c>
      <c r="CA229" s="185"/>
      <c r="CB229" s="22"/>
    </row>
    <row r="230" spans="2:80" ht="13.8" hidden="1">
      <c r="B230" s="22">
        <f t="shared" si="3"/>
        <v>221</v>
      </c>
      <c r="C230" s="22" t="s">
        <v>112</v>
      </c>
      <c r="D230" s="73" t="s">
        <v>1149</v>
      </c>
      <c r="E230" s="201">
        <v>1300403</v>
      </c>
      <c r="F230" s="22" t="s">
        <v>114</v>
      </c>
      <c r="G230" s="73" t="s">
        <v>117</v>
      </c>
      <c r="H230" s="73" t="s">
        <v>117</v>
      </c>
      <c r="I230" s="240" t="s">
        <v>117</v>
      </c>
      <c r="J230" s="79" t="s">
        <v>112</v>
      </c>
      <c r="K230" s="203" t="s">
        <v>1150</v>
      </c>
      <c r="L230" s="22" t="s">
        <v>119</v>
      </c>
      <c r="M230" s="22" t="s">
        <v>140</v>
      </c>
      <c r="N230" s="119" t="str">
        <f>CONCATENATE(T_SDLog[[#This Row],[PROJECT_NO]],"-",T_SDLog[[#This Row],[Sub Con]],"-",T_SDLog[[#This Row],[BUILDING_NO]],"-",T_SDLog[[#This Row],[FLOOR_LEVEL]],"-",T_SDLog[[#This Row],[DRAWING_PARTS]],"-",T_SDLog[[#This Row],[DISIPLINE]],"-",T_SDLog[[#This Row],[Sub-Dec]],"-",T_SDLog[[#This Row],[DS]],"-",T_SDLog[[#This Row],[DRAWING_SEQ]])</f>
        <v>1300403-ATS-00-00-00-ICT-TYP-SD-08</v>
      </c>
      <c r="O230" s="120" t="s">
        <v>1159</v>
      </c>
      <c r="P230" s="245">
        <v>45810</v>
      </c>
      <c r="Q230"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30"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0" s="156" t="str">
        <f>IF(T_SDLog[[#This Row],[AREF_7]]&lt;&gt;"","07",IF(T_SDLog[[#This Row],[AREF_6]]&lt;&gt;"","06",IF(T_SDLog[[#This Row],[AREF_5]]&lt;&gt;"","05",IF(T_SDLog[[#This Row],[AREF_4]]&lt;&gt;"","04",IF(T_SDLog[[#This Row],[AREF_3]]&lt;&gt;"","03",IF(T_SDLog[[#This Row],[AREF_2]]&lt;&gt;"","02",IF(T_SDLog[[#This Row],[AREF_1]]&lt;&gt;"","01",IF(T_SDLog[[#This Row],[AREF_0]]&lt;&gt;"","00",""))))))))</f>
        <v>01</v>
      </c>
      <c r="T23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0" s="22" t="s">
        <v>1152</v>
      </c>
      <c r="AB230" s="74">
        <v>45810</v>
      </c>
      <c r="AC230" s="22" t="s">
        <v>1479</v>
      </c>
      <c r="AD230" s="74">
        <v>45811</v>
      </c>
      <c r="AE230" s="22" t="s">
        <v>1479</v>
      </c>
      <c r="AF230" s="190" t="s">
        <v>134</v>
      </c>
      <c r="AG230" s="191" t="s">
        <v>1509</v>
      </c>
      <c r="AH230" s="190" t="s">
        <v>134</v>
      </c>
      <c r="AI230" s="22" t="s">
        <v>1885</v>
      </c>
      <c r="AJ230" s="74">
        <v>45867</v>
      </c>
      <c r="AK230" s="22" t="s">
        <v>1886</v>
      </c>
      <c r="AL230" s="292">
        <v>45868</v>
      </c>
      <c r="AM230" s="22"/>
      <c r="AN230" s="190" t="s">
        <v>123</v>
      </c>
      <c r="AO230" s="74"/>
      <c r="AP230" s="185" t="s">
        <v>162</v>
      </c>
      <c r="AQ230" s="22"/>
      <c r="AR230" s="74"/>
      <c r="AS230" s="22"/>
      <c r="AT230" s="190" t="s">
        <v>123</v>
      </c>
      <c r="AU230" s="74"/>
      <c r="AV230" s="185" t="s">
        <v>123</v>
      </c>
      <c r="AW230" s="76"/>
      <c r="AX230" s="74"/>
      <c r="AY230" s="22"/>
      <c r="AZ230" s="190" t="s">
        <v>123</v>
      </c>
      <c r="BA230" s="74"/>
      <c r="BB230" s="185" t="s">
        <v>123</v>
      </c>
      <c r="BC230" s="76"/>
      <c r="BD230" s="74"/>
      <c r="BE230" s="22"/>
      <c r="BF230" s="190" t="s">
        <v>123</v>
      </c>
      <c r="BG230" s="74"/>
      <c r="BH230" s="185" t="s">
        <v>123</v>
      </c>
      <c r="BI230" s="76"/>
      <c r="BJ230" s="74"/>
      <c r="BK230" s="22"/>
      <c r="BL230" s="190" t="s">
        <v>123</v>
      </c>
      <c r="BM230" s="74"/>
      <c r="BN230" s="185" t="s">
        <v>123</v>
      </c>
      <c r="BO230" s="22"/>
      <c r="BP230" s="74"/>
      <c r="BQ230" s="22"/>
      <c r="BR230" s="190" t="s">
        <v>123</v>
      </c>
      <c r="BS230" s="22"/>
      <c r="BT230" s="185" t="s">
        <v>123</v>
      </c>
      <c r="BU230" s="22"/>
      <c r="BV230" s="74"/>
      <c r="BW230" s="22"/>
      <c r="BX230" s="190" t="s">
        <v>123</v>
      </c>
      <c r="BY230" s="22"/>
      <c r="BZ230" s="185" t="s">
        <v>123</v>
      </c>
      <c r="CA230" s="185"/>
      <c r="CB230" s="22"/>
    </row>
    <row r="231" spans="2:80" ht="13.8" hidden="1">
      <c r="B231" s="22">
        <f t="shared" si="3"/>
        <v>222</v>
      </c>
      <c r="C231" s="22" t="s">
        <v>112</v>
      </c>
      <c r="D231" s="73" t="s">
        <v>1149</v>
      </c>
      <c r="E231" s="201">
        <v>1300403</v>
      </c>
      <c r="F231" s="22" t="s">
        <v>114</v>
      </c>
      <c r="G231" s="73" t="s">
        <v>117</v>
      </c>
      <c r="H231" s="73" t="s">
        <v>117</v>
      </c>
      <c r="I231" s="240" t="s">
        <v>117</v>
      </c>
      <c r="J231" s="79" t="s">
        <v>112</v>
      </c>
      <c r="K231" s="203" t="s">
        <v>1150</v>
      </c>
      <c r="L231" s="22" t="s">
        <v>119</v>
      </c>
      <c r="M231" s="22" t="s">
        <v>351</v>
      </c>
      <c r="N231" s="119" t="str">
        <f>CONCATENATE(T_SDLog[[#This Row],[PROJECT_NO]],"-",T_SDLog[[#This Row],[Sub Con]],"-",T_SDLog[[#This Row],[BUILDING_NO]],"-",T_SDLog[[#This Row],[FLOOR_LEVEL]],"-",T_SDLog[[#This Row],[DRAWING_PARTS]],"-",T_SDLog[[#This Row],[DISIPLINE]],"-",T_SDLog[[#This Row],[Sub-Dec]],"-",T_SDLog[[#This Row],[DS]],"-",T_SDLog[[#This Row],[DRAWING_SEQ]])</f>
        <v>1300403-ATS-00-00-00-ICT-TYP-SD-09</v>
      </c>
      <c r="O231" s="120" t="s">
        <v>1160</v>
      </c>
      <c r="P231" s="245">
        <v>45810</v>
      </c>
      <c r="Q23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31"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1" s="156" t="str">
        <f>IF(T_SDLog[[#This Row],[AREF_7]]&lt;&gt;"","07",IF(T_SDLog[[#This Row],[AREF_6]]&lt;&gt;"","06",IF(T_SDLog[[#This Row],[AREF_5]]&lt;&gt;"","05",IF(T_SDLog[[#This Row],[AREF_4]]&lt;&gt;"","04",IF(T_SDLog[[#This Row],[AREF_3]]&lt;&gt;"","03",IF(T_SDLog[[#This Row],[AREF_2]]&lt;&gt;"","02",IF(T_SDLog[[#This Row],[AREF_1]]&lt;&gt;"","01",IF(T_SDLog[[#This Row],[AREF_0]]&lt;&gt;"","00",""))))))))</f>
        <v>01</v>
      </c>
      <c r="T23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1" s="22" t="s">
        <v>1152</v>
      </c>
      <c r="AB231" s="74">
        <v>45810</v>
      </c>
      <c r="AC231" s="22" t="s">
        <v>1479</v>
      </c>
      <c r="AD231" s="74">
        <v>45811</v>
      </c>
      <c r="AE231" s="22" t="s">
        <v>1479</v>
      </c>
      <c r="AF231" s="190" t="s">
        <v>134</v>
      </c>
      <c r="AG231" s="191" t="s">
        <v>1509</v>
      </c>
      <c r="AH231" s="190" t="s">
        <v>134</v>
      </c>
      <c r="AI231" s="22" t="s">
        <v>1885</v>
      </c>
      <c r="AJ231" s="74">
        <v>45867</v>
      </c>
      <c r="AK231" s="22" t="s">
        <v>1886</v>
      </c>
      <c r="AL231" s="292">
        <v>45868</v>
      </c>
      <c r="AM231" s="22"/>
      <c r="AN231" s="190" t="s">
        <v>123</v>
      </c>
      <c r="AO231" s="74"/>
      <c r="AP231" s="185" t="s">
        <v>162</v>
      </c>
      <c r="AQ231" s="22"/>
      <c r="AR231" s="74"/>
      <c r="AS231" s="22"/>
      <c r="AT231" s="190" t="s">
        <v>123</v>
      </c>
      <c r="AU231" s="74"/>
      <c r="AV231" s="185" t="s">
        <v>123</v>
      </c>
      <c r="AW231" s="76"/>
      <c r="AX231" s="74"/>
      <c r="AY231" s="22"/>
      <c r="AZ231" s="190" t="s">
        <v>123</v>
      </c>
      <c r="BA231" s="74"/>
      <c r="BB231" s="185" t="s">
        <v>123</v>
      </c>
      <c r="BC231" s="76"/>
      <c r="BD231" s="74"/>
      <c r="BE231" s="22"/>
      <c r="BF231" s="190" t="s">
        <v>123</v>
      </c>
      <c r="BG231" s="74"/>
      <c r="BH231" s="185" t="s">
        <v>123</v>
      </c>
      <c r="BI231" s="76"/>
      <c r="BJ231" s="74"/>
      <c r="BK231" s="22"/>
      <c r="BL231" s="190" t="s">
        <v>123</v>
      </c>
      <c r="BM231" s="74"/>
      <c r="BN231" s="185" t="s">
        <v>123</v>
      </c>
      <c r="BO231" s="22"/>
      <c r="BP231" s="74"/>
      <c r="BQ231" s="22"/>
      <c r="BR231" s="190" t="s">
        <v>123</v>
      </c>
      <c r="BS231" s="22"/>
      <c r="BT231" s="185" t="s">
        <v>123</v>
      </c>
      <c r="BU231" s="22"/>
      <c r="BV231" s="74"/>
      <c r="BW231" s="22"/>
      <c r="BX231" s="190" t="s">
        <v>123</v>
      </c>
      <c r="BY231" s="22"/>
      <c r="BZ231" s="185" t="s">
        <v>123</v>
      </c>
      <c r="CA231" s="185"/>
      <c r="CB231" s="22"/>
    </row>
    <row r="232" spans="2:80" ht="13.8" hidden="1">
      <c r="B232" s="22">
        <f t="shared" si="3"/>
        <v>223</v>
      </c>
      <c r="C232" s="22" t="s">
        <v>112</v>
      </c>
      <c r="D232" s="73" t="s">
        <v>1149</v>
      </c>
      <c r="E232" s="201">
        <v>1300403</v>
      </c>
      <c r="F232" s="22" t="s">
        <v>114</v>
      </c>
      <c r="G232" s="73" t="s">
        <v>117</v>
      </c>
      <c r="H232" s="73" t="s">
        <v>117</v>
      </c>
      <c r="I232" s="240" t="s">
        <v>117</v>
      </c>
      <c r="J232" s="79" t="s">
        <v>112</v>
      </c>
      <c r="K232" s="203" t="s">
        <v>1150</v>
      </c>
      <c r="L232" s="22" t="s">
        <v>119</v>
      </c>
      <c r="M232" s="22" t="s">
        <v>438</v>
      </c>
      <c r="N232" s="119" t="str">
        <f>CONCATENATE(T_SDLog[[#This Row],[PROJECT_NO]],"-",T_SDLog[[#This Row],[Sub Con]],"-",T_SDLog[[#This Row],[BUILDING_NO]],"-",T_SDLog[[#This Row],[FLOOR_LEVEL]],"-",T_SDLog[[#This Row],[DRAWING_PARTS]],"-",T_SDLog[[#This Row],[DISIPLINE]],"-",T_SDLog[[#This Row],[Sub-Dec]],"-",T_SDLog[[#This Row],[DS]],"-",T_SDLog[[#This Row],[DRAWING_SEQ]])</f>
        <v>1300403-ATS-00-00-00-ICT-TYP-SD-10</v>
      </c>
      <c r="O232" s="120" t="s">
        <v>1161</v>
      </c>
      <c r="P232" s="245">
        <v>45810</v>
      </c>
      <c r="Q23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32"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2" s="156" t="str">
        <f>IF(T_SDLog[[#This Row],[AREF_7]]&lt;&gt;"","07",IF(T_SDLog[[#This Row],[AREF_6]]&lt;&gt;"","06",IF(T_SDLog[[#This Row],[AREF_5]]&lt;&gt;"","05",IF(T_SDLog[[#This Row],[AREF_4]]&lt;&gt;"","04",IF(T_SDLog[[#This Row],[AREF_3]]&lt;&gt;"","03",IF(T_SDLog[[#This Row],[AREF_2]]&lt;&gt;"","02",IF(T_SDLog[[#This Row],[AREF_1]]&lt;&gt;"","01",IF(T_SDLog[[#This Row],[AREF_0]]&lt;&gt;"","00",""))))))))</f>
        <v>01</v>
      </c>
      <c r="T23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3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2" s="22" t="s">
        <v>1152</v>
      </c>
      <c r="AB232" s="74">
        <v>45810</v>
      </c>
      <c r="AC232" s="22" t="s">
        <v>1479</v>
      </c>
      <c r="AD232" s="74">
        <v>45811</v>
      </c>
      <c r="AE232" s="22" t="s">
        <v>1479</v>
      </c>
      <c r="AF232" s="190" t="s">
        <v>134</v>
      </c>
      <c r="AG232" s="191" t="s">
        <v>1509</v>
      </c>
      <c r="AH232" s="190" t="s">
        <v>134</v>
      </c>
      <c r="AI232" s="22" t="s">
        <v>1885</v>
      </c>
      <c r="AJ232" s="74">
        <v>45867</v>
      </c>
      <c r="AK232" s="22" t="s">
        <v>1886</v>
      </c>
      <c r="AL232" s="292">
        <v>45868</v>
      </c>
      <c r="AM232" s="22"/>
      <c r="AN232" s="190" t="s">
        <v>123</v>
      </c>
      <c r="AO232" s="74"/>
      <c r="AP232" s="185" t="s">
        <v>162</v>
      </c>
      <c r="AQ232" s="22"/>
      <c r="AR232" s="74"/>
      <c r="AS232" s="22"/>
      <c r="AT232" s="190" t="s">
        <v>123</v>
      </c>
      <c r="AU232" s="74"/>
      <c r="AV232" s="185" t="s">
        <v>123</v>
      </c>
      <c r="AW232" s="76"/>
      <c r="AX232" s="74"/>
      <c r="AY232" s="22"/>
      <c r="AZ232" s="190" t="s">
        <v>123</v>
      </c>
      <c r="BA232" s="74"/>
      <c r="BB232" s="185" t="s">
        <v>123</v>
      </c>
      <c r="BC232" s="76"/>
      <c r="BD232" s="74"/>
      <c r="BE232" s="22"/>
      <c r="BF232" s="190" t="s">
        <v>123</v>
      </c>
      <c r="BG232" s="74"/>
      <c r="BH232" s="185" t="s">
        <v>123</v>
      </c>
      <c r="BI232" s="76"/>
      <c r="BJ232" s="74"/>
      <c r="BK232" s="22"/>
      <c r="BL232" s="190" t="s">
        <v>123</v>
      </c>
      <c r="BM232" s="74"/>
      <c r="BN232" s="185" t="s">
        <v>123</v>
      </c>
      <c r="BO232" s="22"/>
      <c r="BP232" s="74"/>
      <c r="BQ232" s="22"/>
      <c r="BR232" s="190" t="s">
        <v>123</v>
      </c>
      <c r="BS232" s="22"/>
      <c r="BT232" s="185" t="s">
        <v>123</v>
      </c>
      <c r="BU232" s="22"/>
      <c r="BV232" s="74"/>
      <c r="BW232" s="22"/>
      <c r="BX232" s="190" t="s">
        <v>123</v>
      </c>
      <c r="BY232" s="22"/>
      <c r="BZ232" s="185" t="s">
        <v>123</v>
      </c>
      <c r="CA232" s="185"/>
      <c r="CB232" s="22"/>
    </row>
    <row r="233" spans="2:80" ht="13.8" hidden="1">
      <c r="B233" s="22">
        <f t="shared" si="3"/>
        <v>224</v>
      </c>
      <c r="C233" s="22" t="s">
        <v>112</v>
      </c>
      <c r="D233" s="73" t="s">
        <v>1149</v>
      </c>
      <c r="E233" s="201">
        <v>1300403</v>
      </c>
      <c r="F233" s="22" t="s">
        <v>114</v>
      </c>
      <c r="G233" s="73" t="s">
        <v>117</v>
      </c>
      <c r="H233" s="73" t="s">
        <v>117</v>
      </c>
      <c r="I233" s="240" t="s">
        <v>117</v>
      </c>
      <c r="J233" s="79" t="s">
        <v>112</v>
      </c>
      <c r="K233" s="203" t="s">
        <v>1150</v>
      </c>
      <c r="L233" s="22" t="s">
        <v>119</v>
      </c>
      <c r="M233" s="22" t="s">
        <v>440</v>
      </c>
      <c r="N233" s="119" t="str">
        <f>CONCATENATE(T_SDLog[[#This Row],[PROJECT_NO]],"-",T_SDLog[[#This Row],[Sub Con]],"-",T_SDLog[[#This Row],[BUILDING_NO]],"-",T_SDLog[[#This Row],[FLOOR_LEVEL]],"-",T_SDLog[[#This Row],[DRAWING_PARTS]],"-",T_SDLog[[#This Row],[DISIPLINE]],"-",T_SDLog[[#This Row],[Sub-Dec]],"-",T_SDLog[[#This Row],[DS]],"-",T_SDLog[[#This Row],[DRAWING_SEQ]])</f>
        <v>1300403-ATS-00-00-00-ICT-TYP-SD-11</v>
      </c>
      <c r="O233" s="120" t="s">
        <v>1162</v>
      </c>
      <c r="P233" s="245">
        <v>45810</v>
      </c>
      <c r="Q233"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33"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3" s="156" t="str">
        <f>IF(T_SDLog[[#This Row],[AREF_7]]&lt;&gt;"","07",IF(T_SDLog[[#This Row],[AREF_6]]&lt;&gt;"","06",IF(T_SDLog[[#This Row],[AREF_5]]&lt;&gt;"","05",IF(T_SDLog[[#This Row],[AREF_4]]&lt;&gt;"","04",IF(T_SDLog[[#This Row],[AREF_3]]&lt;&gt;"","03",IF(T_SDLog[[#This Row],[AREF_2]]&lt;&gt;"","02",IF(T_SDLog[[#This Row],[AREF_1]]&lt;&gt;"","01",IF(T_SDLog[[#This Row],[AREF_0]]&lt;&gt;"","00",""))))))))</f>
        <v>01</v>
      </c>
      <c r="T23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3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3" s="22" t="s">
        <v>1152</v>
      </c>
      <c r="AB233" s="74">
        <v>45810</v>
      </c>
      <c r="AC233" s="22" t="s">
        <v>1479</v>
      </c>
      <c r="AD233" s="74">
        <v>45811</v>
      </c>
      <c r="AE233" s="22" t="s">
        <v>1479</v>
      </c>
      <c r="AF233" s="190" t="s">
        <v>134</v>
      </c>
      <c r="AG233" s="191" t="s">
        <v>1509</v>
      </c>
      <c r="AH233" s="190" t="s">
        <v>134</v>
      </c>
      <c r="AI233" s="22" t="s">
        <v>1885</v>
      </c>
      <c r="AJ233" s="74">
        <v>45867</v>
      </c>
      <c r="AK233" s="22" t="s">
        <v>1886</v>
      </c>
      <c r="AL233" s="292">
        <v>45868</v>
      </c>
      <c r="AM233" s="22"/>
      <c r="AN233" s="190" t="s">
        <v>123</v>
      </c>
      <c r="AO233" s="74"/>
      <c r="AP233" s="185" t="s">
        <v>162</v>
      </c>
      <c r="AQ233" s="22"/>
      <c r="AR233" s="74"/>
      <c r="AS233" s="22"/>
      <c r="AT233" s="190" t="s">
        <v>123</v>
      </c>
      <c r="AU233" s="74"/>
      <c r="AV233" s="185" t="s">
        <v>123</v>
      </c>
      <c r="AW233" s="76"/>
      <c r="AX233" s="74"/>
      <c r="AY233" s="22"/>
      <c r="AZ233" s="190" t="s">
        <v>123</v>
      </c>
      <c r="BA233" s="74"/>
      <c r="BB233" s="185" t="s">
        <v>123</v>
      </c>
      <c r="BC233" s="76"/>
      <c r="BD233" s="74"/>
      <c r="BE233" s="22"/>
      <c r="BF233" s="190" t="s">
        <v>123</v>
      </c>
      <c r="BG233" s="74"/>
      <c r="BH233" s="185" t="s">
        <v>123</v>
      </c>
      <c r="BI233" s="76"/>
      <c r="BJ233" s="74"/>
      <c r="BK233" s="22"/>
      <c r="BL233" s="190" t="s">
        <v>123</v>
      </c>
      <c r="BM233" s="74"/>
      <c r="BN233" s="185" t="s">
        <v>123</v>
      </c>
      <c r="BO233" s="22"/>
      <c r="BP233" s="74"/>
      <c r="BQ233" s="22"/>
      <c r="BR233" s="190" t="s">
        <v>123</v>
      </c>
      <c r="BS233" s="22"/>
      <c r="BT233" s="185" t="s">
        <v>123</v>
      </c>
      <c r="BU233" s="22"/>
      <c r="BV233" s="74"/>
      <c r="BW233" s="22"/>
      <c r="BX233" s="190" t="s">
        <v>123</v>
      </c>
      <c r="BY233" s="22"/>
      <c r="BZ233" s="185" t="s">
        <v>123</v>
      </c>
      <c r="CA233" s="185"/>
      <c r="CB233" s="22"/>
    </row>
    <row r="234" spans="2:80" ht="13.8" hidden="1">
      <c r="B234" s="22">
        <f t="shared" si="3"/>
        <v>225</v>
      </c>
      <c r="C234" s="22" t="s">
        <v>112</v>
      </c>
      <c r="D234" s="73" t="s">
        <v>1149</v>
      </c>
      <c r="E234" s="201">
        <v>1300403</v>
      </c>
      <c r="F234" s="22" t="s">
        <v>114</v>
      </c>
      <c r="G234" s="73" t="s">
        <v>117</v>
      </c>
      <c r="H234" s="73" t="s">
        <v>117</v>
      </c>
      <c r="I234" s="240" t="s">
        <v>117</v>
      </c>
      <c r="J234" s="79" t="s">
        <v>112</v>
      </c>
      <c r="K234" s="203" t="s">
        <v>1150</v>
      </c>
      <c r="L234" s="22" t="s">
        <v>119</v>
      </c>
      <c r="M234" s="22" t="s">
        <v>142</v>
      </c>
      <c r="N234" s="119" t="str">
        <f>CONCATENATE(T_SDLog[[#This Row],[PROJECT_NO]],"-",T_SDLog[[#This Row],[Sub Con]],"-",T_SDLog[[#This Row],[BUILDING_NO]],"-",T_SDLog[[#This Row],[FLOOR_LEVEL]],"-",T_SDLog[[#This Row],[DRAWING_PARTS]],"-",T_SDLog[[#This Row],[DISIPLINE]],"-",T_SDLog[[#This Row],[Sub-Dec]],"-",T_SDLog[[#This Row],[DS]],"-",T_SDLog[[#This Row],[DRAWING_SEQ]])</f>
        <v>1300403-ATS-00-00-00-ICT-TYP-SD-12</v>
      </c>
      <c r="O234" s="120" t="s">
        <v>1163</v>
      </c>
      <c r="P234" s="245">
        <v>45810</v>
      </c>
      <c r="Q234"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34"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4" s="156" t="str">
        <f>IF(T_SDLog[[#This Row],[AREF_7]]&lt;&gt;"","07",IF(T_SDLog[[#This Row],[AREF_6]]&lt;&gt;"","06",IF(T_SDLog[[#This Row],[AREF_5]]&lt;&gt;"","05",IF(T_SDLog[[#This Row],[AREF_4]]&lt;&gt;"","04",IF(T_SDLog[[#This Row],[AREF_3]]&lt;&gt;"","03",IF(T_SDLog[[#This Row],[AREF_2]]&lt;&gt;"","02",IF(T_SDLog[[#This Row],[AREF_1]]&lt;&gt;"","01",IF(T_SDLog[[#This Row],[AREF_0]]&lt;&gt;"","00",""))))))))</f>
        <v>01</v>
      </c>
      <c r="T23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3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4" s="22" t="s">
        <v>1152</v>
      </c>
      <c r="AB234" s="74">
        <v>45810</v>
      </c>
      <c r="AC234" s="22" t="s">
        <v>1479</v>
      </c>
      <c r="AD234" s="74">
        <v>45811</v>
      </c>
      <c r="AE234" s="22" t="s">
        <v>1479</v>
      </c>
      <c r="AF234" s="190" t="s">
        <v>134</v>
      </c>
      <c r="AG234" s="191" t="s">
        <v>1509</v>
      </c>
      <c r="AH234" s="190" t="s">
        <v>134</v>
      </c>
      <c r="AI234" s="22" t="s">
        <v>1885</v>
      </c>
      <c r="AJ234" s="74">
        <v>45867</v>
      </c>
      <c r="AK234" s="22" t="s">
        <v>1886</v>
      </c>
      <c r="AL234" s="292">
        <v>45868</v>
      </c>
      <c r="AM234" s="22"/>
      <c r="AN234" s="190" t="s">
        <v>123</v>
      </c>
      <c r="AO234" s="74"/>
      <c r="AP234" s="185" t="s">
        <v>162</v>
      </c>
      <c r="AQ234" s="22"/>
      <c r="AR234" s="74"/>
      <c r="AS234" s="22"/>
      <c r="AT234" s="190" t="s">
        <v>123</v>
      </c>
      <c r="AU234" s="74"/>
      <c r="AV234" s="185" t="s">
        <v>123</v>
      </c>
      <c r="AW234" s="76"/>
      <c r="AX234" s="74"/>
      <c r="AY234" s="22"/>
      <c r="AZ234" s="190" t="s">
        <v>123</v>
      </c>
      <c r="BA234" s="74"/>
      <c r="BB234" s="185" t="s">
        <v>123</v>
      </c>
      <c r="BC234" s="76"/>
      <c r="BD234" s="74"/>
      <c r="BE234" s="22"/>
      <c r="BF234" s="190" t="s">
        <v>123</v>
      </c>
      <c r="BG234" s="74"/>
      <c r="BH234" s="185" t="s">
        <v>123</v>
      </c>
      <c r="BI234" s="76"/>
      <c r="BJ234" s="74"/>
      <c r="BK234" s="22"/>
      <c r="BL234" s="190" t="s">
        <v>123</v>
      </c>
      <c r="BM234" s="74"/>
      <c r="BN234" s="185" t="s">
        <v>123</v>
      </c>
      <c r="BO234" s="22"/>
      <c r="BP234" s="74"/>
      <c r="BQ234" s="22"/>
      <c r="BR234" s="190" t="s">
        <v>123</v>
      </c>
      <c r="BS234" s="22"/>
      <c r="BT234" s="185" t="s">
        <v>123</v>
      </c>
      <c r="BU234" s="22"/>
      <c r="BV234" s="74"/>
      <c r="BW234" s="22"/>
      <c r="BX234" s="190" t="s">
        <v>123</v>
      </c>
      <c r="BY234" s="22"/>
      <c r="BZ234" s="185" t="s">
        <v>123</v>
      </c>
      <c r="CA234" s="185"/>
      <c r="CB234" s="22"/>
    </row>
    <row r="235" spans="2:80" ht="13.8" hidden="1">
      <c r="B235" s="22">
        <f t="shared" si="3"/>
        <v>226</v>
      </c>
      <c r="C235" s="22" t="s">
        <v>112</v>
      </c>
      <c r="D235" s="73" t="s">
        <v>1149</v>
      </c>
      <c r="E235" s="201">
        <v>1300403</v>
      </c>
      <c r="F235" s="22" t="s">
        <v>114</v>
      </c>
      <c r="G235" s="73" t="s">
        <v>117</v>
      </c>
      <c r="H235" s="73" t="s">
        <v>117</v>
      </c>
      <c r="I235" s="240" t="s">
        <v>117</v>
      </c>
      <c r="J235" s="79" t="s">
        <v>112</v>
      </c>
      <c r="K235" s="203" t="s">
        <v>1150</v>
      </c>
      <c r="L235" s="22" t="s">
        <v>119</v>
      </c>
      <c r="M235" s="22" t="s">
        <v>456</v>
      </c>
      <c r="N235" s="119" t="str">
        <f>CONCATENATE(T_SDLog[[#This Row],[PROJECT_NO]],"-",T_SDLog[[#This Row],[Sub Con]],"-",T_SDLog[[#This Row],[BUILDING_NO]],"-",T_SDLog[[#This Row],[FLOOR_LEVEL]],"-",T_SDLog[[#This Row],[DRAWING_PARTS]],"-",T_SDLog[[#This Row],[DISIPLINE]],"-",T_SDLog[[#This Row],[Sub-Dec]],"-",T_SDLog[[#This Row],[DS]],"-",T_SDLog[[#This Row],[DRAWING_SEQ]])</f>
        <v>1300403-ATS-00-00-00-ICT-TYP-SD-13</v>
      </c>
      <c r="O235" s="120" t="s">
        <v>1164</v>
      </c>
      <c r="P235" s="245">
        <v>45810</v>
      </c>
      <c r="Q23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235"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5" s="156" t="str">
        <f>IF(T_SDLog[[#This Row],[AREF_7]]&lt;&gt;"","07",IF(T_SDLog[[#This Row],[AREF_6]]&lt;&gt;"","06",IF(T_SDLog[[#This Row],[AREF_5]]&lt;&gt;"","05",IF(T_SDLog[[#This Row],[AREF_4]]&lt;&gt;"","04",IF(T_SDLog[[#This Row],[AREF_3]]&lt;&gt;"","03",IF(T_SDLog[[#This Row],[AREF_2]]&lt;&gt;"","02",IF(T_SDLog[[#This Row],[AREF_1]]&lt;&gt;"","01",IF(T_SDLog[[#This Row],[AREF_0]]&lt;&gt;"","00",""))))))))</f>
        <v>01</v>
      </c>
      <c r="T23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2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ATLS-004-SD-ICT-00024-R01</v>
      </c>
      <c r="V2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23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ATV-1300000403-SDS-ICT-00025-R01</v>
      </c>
      <c r="Y2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2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5" s="22" t="s">
        <v>1152</v>
      </c>
      <c r="AB235" s="74">
        <v>45810</v>
      </c>
      <c r="AC235" s="22" t="s">
        <v>1479</v>
      </c>
      <c r="AD235" s="74">
        <v>45811</v>
      </c>
      <c r="AE235" s="22" t="s">
        <v>1479</v>
      </c>
      <c r="AF235" s="190" t="s">
        <v>134</v>
      </c>
      <c r="AG235" s="191" t="s">
        <v>1509</v>
      </c>
      <c r="AH235" s="190" t="s">
        <v>134</v>
      </c>
      <c r="AI235" s="22" t="s">
        <v>1885</v>
      </c>
      <c r="AJ235" s="74">
        <v>45867</v>
      </c>
      <c r="AK235" s="22" t="s">
        <v>1886</v>
      </c>
      <c r="AL235" s="292">
        <v>45868</v>
      </c>
      <c r="AM235" s="22"/>
      <c r="AN235" s="190" t="s">
        <v>123</v>
      </c>
      <c r="AO235" s="74"/>
      <c r="AP235" s="185" t="s">
        <v>162</v>
      </c>
      <c r="AQ235" s="22"/>
      <c r="AR235" s="74"/>
      <c r="AS235" s="22"/>
      <c r="AT235" s="190" t="s">
        <v>123</v>
      </c>
      <c r="AU235" s="74"/>
      <c r="AV235" s="185" t="s">
        <v>123</v>
      </c>
      <c r="AW235" s="76"/>
      <c r="AX235" s="74"/>
      <c r="AY235" s="22"/>
      <c r="AZ235" s="190" t="s">
        <v>123</v>
      </c>
      <c r="BA235" s="74"/>
      <c r="BB235" s="185" t="s">
        <v>123</v>
      </c>
      <c r="BC235" s="76"/>
      <c r="BD235" s="74"/>
      <c r="BE235" s="22"/>
      <c r="BF235" s="190" t="s">
        <v>123</v>
      </c>
      <c r="BG235" s="74"/>
      <c r="BH235" s="185" t="s">
        <v>123</v>
      </c>
      <c r="BI235" s="76"/>
      <c r="BJ235" s="74"/>
      <c r="BK235" s="22"/>
      <c r="BL235" s="190" t="s">
        <v>123</v>
      </c>
      <c r="BM235" s="74"/>
      <c r="BN235" s="185" t="s">
        <v>123</v>
      </c>
      <c r="BO235" s="22"/>
      <c r="BP235" s="74"/>
      <c r="BQ235" s="22"/>
      <c r="BR235" s="190" t="s">
        <v>123</v>
      </c>
      <c r="BS235" s="22"/>
      <c r="BT235" s="185" t="s">
        <v>123</v>
      </c>
      <c r="BU235" s="22"/>
      <c r="BV235" s="74"/>
      <c r="BW235" s="22"/>
      <c r="BX235" s="190" t="s">
        <v>123</v>
      </c>
      <c r="BY235" s="22"/>
      <c r="BZ235" s="185" t="s">
        <v>123</v>
      </c>
      <c r="CA235" s="185"/>
      <c r="CB235" s="22"/>
    </row>
    <row r="236" spans="2:80" ht="13.8" hidden="1">
      <c r="B236" s="22">
        <f t="shared" si="3"/>
        <v>227</v>
      </c>
      <c r="C236" s="73" t="s">
        <v>112</v>
      </c>
      <c r="D236" s="73" t="s">
        <v>163</v>
      </c>
      <c r="E236" s="116">
        <v>1300403</v>
      </c>
      <c r="F236" s="73" t="s">
        <v>114</v>
      </c>
      <c r="G236" s="73" t="s">
        <v>178</v>
      </c>
      <c r="H236" s="73" t="s">
        <v>179</v>
      </c>
      <c r="I236" s="241" t="s">
        <v>117</v>
      </c>
      <c r="J236" s="73" t="s">
        <v>112</v>
      </c>
      <c r="K236" s="73" t="s">
        <v>164</v>
      </c>
      <c r="L236" s="111" t="s">
        <v>119</v>
      </c>
      <c r="M236" s="73" t="s">
        <v>117</v>
      </c>
      <c r="N236" s="116" t="str">
        <f>CONCATENATE(T_SDLog[[#This Row],[PROJECT_NO]],"-",T_SDLog[[#This Row],[Sub Con]],"-",T_SDLog[[#This Row],[BUILDING_NO]],"-",T_SDLog[[#This Row],[FLOOR_LEVEL]],"-",T_SDLog[[#This Row],[DRAWING_PARTS]],"-",T_SDLog[[#This Row],[DISIPLINE]],"-",T_SDLog[[#This Row],[Sub-Dec]],"-",T_SDLog[[#This Row],[DS]],"-",T_SDLog[[#This Row],[DRAWING_SEQ]])</f>
        <v>1300403-ATS-B05-LF-00-ICT-ACS-SD-00</v>
      </c>
      <c r="O236" s="152" t="s">
        <v>185</v>
      </c>
      <c r="P236" s="244"/>
      <c r="Q23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6" s="156" t="str">
        <f>IF(T_SDLog[[#This Row],[AREF_7]]&lt;&gt;"","07",IF(T_SDLog[[#This Row],[AREF_6]]&lt;&gt;"","06",IF(T_SDLog[[#This Row],[AREF_5]]&lt;&gt;"","05",IF(T_SDLog[[#This Row],[AREF_4]]&lt;&gt;"","04",IF(T_SDLog[[#This Row],[AREF_3]]&lt;&gt;"","03",IF(T_SDLog[[#This Row],[AREF_2]]&lt;&gt;"","02",IF(T_SDLog[[#This Row],[AREF_1]]&lt;&gt;"","01",IF(T_SDLog[[#This Row],[AREF_0]]&lt;&gt;"","00",""))))))))</f>
        <v>01</v>
      </c>
      <c r="T23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ATLS-004-SD-ICT-00014-R01</v>
      </c>
      <c r="V2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36"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ATV-1300000403-SDS-ICT-00016-R01</v>
      </c>
      <c r="Y2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6" s="22" t="s">
        <v>186</v>
      </c>
      <c r="AB236" s="74">
        <v>45807</v>
      </c>
      <c r="AC236" s="22" t="s">
        <v>1451</v>
      </c>
      <c r="AD236" s="74">
        <v>45809</v>
      </c>
      <c r="AE236" s="22" t="s">
        <v>1451</v>
      </c>
      <c r="AF236" s="190" t="s">
        <v>1452</v>
      </c>
      <c r="AG236" s="191" t="s">
        <v>1454</v>
      </c>
      <c r="AH236" s="190" t="s">
        <v>1452</v>
      </c>
      <c r="AI236" s="22" t="s">
        <v>1458</v>
      </c>
      <c r="AJ236" s="74">
        <v>45811</v>
      </c>
      <c r="AK236" s="22" t="s">
        <v>1626</v>
      </c>
      <c r="AL236" s="22"/>
      <c r="AM236" s="22"/>
      <c r="AN236" s="190" t="s">
        <v>134</v>
      </c>
      <c r="AO236" s="74">
        <v>45819</v>
      </c>
      <c r="AP236" s="185" t="s">
        <v>134</v>
      </c>
      <c r="AQ236" s="22"/>
      <c r="AR236" s="74"/>
      <c r="AS236" s="22"/>
      <c r="AT236" s="190" t="s">
        <v>123</v>
      </c>
      <c r="AU236" s="74"/>
      <c r="AV236" s="185" t="s">
        <v>123</v>
      </c>
      <c r="AW236" s="76"/>
      <c r="AX236" s="74"/>
      <c r="AY236" s="22"/>
      <c r="AZ236" s="190" t="s">
        <v>123</v>
      </c>
      <c r="BA236" s="74"/>
      <c r="BB236" s="185" t="s">
        <v>123</v>
      </c>
      <c r="BC236" s="76"/>
      <c r="BD236" s="74"/>
      <c r="BE236" s="22"/>
      <c r="BF236" s="190" t="s">
        <v>123</v>
      </c>
      <c r="BG236" s="74"/>
      <c r="BH236" s="185" t="s">
        <v>123</v>
      </c>
      <c r="BI236" s="76"/>
      <c r="BJ236" s="74"/>
      <c r="BK236" s="22"/>
      <c r="BL236" s="190" t="s">
        <v>123</v>
      </c>
      <c r="BM236" s="74"/>
      <c r="BN236" s="185" t="s">
        <v>123</v>
      </c>
      <c r="BO236" s="22"/>
      <c r="BP236" s="74"/>
      <c r="BQ236" s="22"/>
      <c r="BR236" s="190" t="s">
        <v>123</v>
      </c>
      <c r="BS236" s="22"/>
      <c r="BT236" s="185" t="s">
        <v>123</v>
      </c>
      <c r="BU236" s="22"/>
      <c r="BV236" s="74"/>
      <c r="BW236" s="22"/>
      <c r="BX236" s="190" t="s">
        <v>123</v>
      </c>
      <c r="BY236" s="22"/>
      <c r="BZ236" s="185" t="s">
        <v>123</v>
      </c>
      <c r="CA236" s="185"/>
      <c r="CB236" s="22"/>
    </row>
    <row r="237" spans="2:80" ht="13.8" hidden="1">
      <c r="B237" s="22">
        <f t="shared" si="3"/>
        <v>228</v>
      </c>
      <c r="C237" s="73" t="s">
        <v>112</v>
      </c>
      <c r="D237" s="73" t="s">
        <v>163</v>
      </c>
      <c r="E237" s="116">
        <v>1300403</v>
      </c>
      <c r="F237" s="73" t="s">
        <v>114</v>
      </c>
      <c r="G237" s="73" t="s">
        <v>178</v>
      </c>
      <c r="H237" s="73" t="s">
        <v>179</v>
      </c>
      <c r="I237" s="241" t="s">
        <v>124</v>
      </c>
      <c r="J237" s="73" t="s">
        <v>112</v>
      </c>
      <c r="K237" s="73" t="s">
        <v>164</v>
      </c>
      <c r="L237" s="111" t="s">
        <v>119</v>
      </c>
      <c r="M237" s="73" t="s">
        <v>117</v>
      </c>
      <c r="N237" s="116" t="str">
        <f>CONCATENATE(T_SDLog[[#This Row],[PROJECT_NO]],"-",T_SDLog[[#This Row],[Sub Con]],"-",T_SDLog[[#This Row],[BUILDING_NO]],"-",T_SDLog[[#This Row],[FLOOR_LEVEL]],"-",T_SDLog[[#This Row],[DRAWING_PARTS]],"-",T_SDLog[[#This Row],[DISIPLINE]],"-",T_SDLog[[#This Row],[Sub-Dec]],"-",T_SDLog[[#This Row],[DS]],"-",T_SDLog[[#This Row],[DRAWING_SEQ]])</f>
        <v>1300403-ATS-B05-LF-01-ICT-ACS-SD-00</v>
      </c>
      <c r="O237" s="152" t="s">
        <v>187</v>
      </c>
      <c r="P237" s="244"/>
      <c r="Q23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7" s="156" t="str">
        <f>IF(T_SDLog[[#This Row],[AREF_7]]&lt;&gt;"","07",IF(T_SDLog[[#This Row],[AREF_6]]&lt;&gt;"","06",IF(T_SDLog[[#This Row],[AREF_5]]&lt;&gt;"","05",IF(T_SDLog[[#This Row],[AREF_4]]&lt;&gt;"","04",IF(T_SDLog[[#This Row],[AREF_3]]&lt;&gt;"","03",IF(T_SDLog[[#This Row],[AREF_2]]&lt;&gt;"","02",IF(T_SDLog[[#This Row],[AREF_1]]&lt;&gt;"","01",IF(T_SDLog[[#This Row],[AREF_0]]&lt;&gt;"","00",""))))))))</f>
        <v>01</v>
      </c>
      <c r="T23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ATLS-004-SD-ICT-00014-R01</v>
      </c>
      <c r="V2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37"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ATV-1300000403-SDS-ICT-00016-R01</v>
      </c>
      <c r="Y2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7" s="22" t="s">
        <v>186</v>
      </c>
      <c r="AB237" s="74">
        <v>45807</v>
      </c>
      <c r="AC237" s="22" t="s">
        <v>1451</v>
      </c>
      <c r="AD237" s="74">
        <v>45809</v>
      </c>
      <c r="AE237" s="22" t="s">
        <v>1451</v>
      </c>
      <c r="AF237" s="190" t="s">
        <v>1452</v>
      </c>
      <c r="AG237" s="191" t="s">
        <v>1454</v>
      </c>
      <c r="AH237" s="190" t="s">
        <v>1452</v>
      </c>
      <c r="AI237" s="22" t="s">
        <v>1458</v>
      </c>
      <c r="AJ237" s="74">
        <v>45811</v>
      </c>
      <c r="AK237" s="22" t="s">
        <v>1626</v>
      </c>
      <c r="AL237" s="22"/>
      <c r="AM237" s="22"/>
      <c r="AN237" s="190" t="s">
        <v>134</v>
      </c>
      <c r="AO237" s="74">
        <v>45819</v>
      </c>
      <c r="AP237" s="185" t="s">
        <v>134</v>
      </c>
      <c r="AQ237" s="22"/>
      <c r="AR237" s="74"/>
      <c r="AS237" s="22"/>
      <c r="AT237" s="190" t="s">
        <v>123</v>
      </c>
      <c r="AU237" s="74"/>
      <c r="AV237" s="185" t="s">
        <v>123</v>
      </c>
      <c r="AW237" s="76"/>
      <c r="AX237" s="74"/>
      <c r="AY237" s="22"/>
      <c r="AZ237" s="190" t="s">
        <v>123</v>
      </c>
      <c r="BA237" s="74"/>
      <c r="BB237" s="185" t="s">
        <v>123</v>
      </c>
      <c r="BC237" s="76"/>
      <c r="BD237" s="74"/>
      <c r="BE237" s="22"/>
      <c r="BF237" s="190" t="s">
        <v>123</v>
      </c>
      <c r="BG237" s="74"/>
      <c r="BH237" s="185" t="s">
        <v>123</v>
      </c>
      <c r="BI237" s="76"/>
      <c r="BJ237" s="74"/>
      <c r="BK237" s="22"/>
      <c r="BL237" s="190" t="s">
        <v>123</v>
      </c>
      <c r="BM237" s="74"/>
      <c r="BN237" s="185" t="s">
        <v>123</v>
      </c>
      <c r="BO237" s="22"/>
      <c r="BP237" s="74"/>
      <c r="BQ237" s="22"/>
      <c r="BR237" s="190" t="s">
        <v>123</v>
      </c>
      <c r="BS237" s="22"/>
      <c r="BT237" s="185" t="s">
        <v>123</v>
      </c>
      <c r="BU237" s="22"/>
      <c r="BV237" s="74"/>
      <c r="BW237" s="22"/>
      <c r="BX237" s="190" t="s">
        <v>123</v>
      </c>
      <c r="BY237" s="22"/>
      <c r="BZ237" s="185" t="s">
        <v>123</v>
      </c>
      <c r="CA237" s="185"/>
      <c r="CB237" s="22"/>
    </row>
    <row r="238" spans="2:80" ht="13.8" hidden="1">
      <c r="B238" s="22">
        <f t="shared" si="3"/>
        <v>229</v>
      </c>
      <c r="C238" s="73" t="s">
        <v>112</v>
      </c>
      <c r="D238" s="73" t="s">
        <v>163</v>
      </c>
      <c r="E238" s="116">
        <v>1300403</v>
      </c>
      <c r="F238" s="73" t="s">
        <v>114</v>
      </c>
      <c r="G238" s="73" t="s">
        <v>178</v>
      </c>
      <c r="H238" s="73" t="s">
        <v>179</v>
      </c>
      <c r="I238" s="241" t="s">
        <v>126</v>
      </c>
      <c r="J238" s="73" t="s">
        <v>112</v>
      </c>
      <c r="K238" s="73" t="s">
        <v>164</v>
      </c>
      <c r="L238" s="111" t="s">
        <v>119</v>
      </c>
      <c r="M238" s="73" t="s">
        <v>117</v>
      </c>
      <c r="N238" s="116" t="str">
        <f>CONCATENATE(T_SDLog[[#This Row],[PROJECT_NO]],"-",T_SDLog[[#This Row],[Sub Con]],"-",T_SDLog[[#This Row],[BUILDING_NO]],"-",T_SDLog[[#This Row],[FLOOR_LEVEL]],"-",T_SDLog[[#This Row],[DRAWING_PARTS]],"-",T_SDLog[[#This Row],[DISIPLINE]],"-",T_SDLog[[#This Row],[Sub-Dec]],"-",T_SDLog[[#This Row],[DS]],"-",T_SDLog[[#This Row],[DRAWING_SEQ]])</f>
        <v>1300403-ATS-B05-LF-02-ICT-ACS-SD-00</v>
      </c>
      <c r="O238" s="152" t="s">
        <v>188</v>
      </c>
      <c r="P238" s="244"/>
      <c r="Q23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8" s="156" t="str">
        <f>IF(T_SDLog[[#This Row],[AREF_7]]&lt;&gt;"","07",IF(T_SDLog[[#This Row],[AREF_6]]&lt;&gt;"","06",IF(T_SDLog[[#This Row],[AREF_5]]&lt;&gt;"","05",IF(T_SDLog[[#This Row],[AREF_4]]&lt;&gt;"","04",IF(T_SDLog[[#This Row],[AREF_3]]&lt;&gt;"","03",IF(T_SDLog[[#This Row],[AREF_2]]&lt;&gt;"","02",IF(T_SDLog[[#This Row],[AREF_1]]&lt;&gt;"","01",IF(T_SDLog[[#This Row],[AREF_0]]&lt;&gt;"","00",""))))))))</f>
        <v>01</v>
      </c>
      <c r="T23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ATLS-004-SD-ICT-00014-R01</v>
      </c>
      <c r="V2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38"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ATV-1300000403-SDS-ICT-00016-R01</v>
      </c>
      <c r="Y2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8" s="22" t="s">
        <v>186</v>
      </c>
      <c r="AB238" s="74">
        <v>45807</v>
      </c>
      <c r="AC238" s="22" t="s">
        <v>1451</v>
      </c>
      <c r="AD238" s="74">
        <v>45809</v>
      </c>
      <c r="AE238" s="22" t="s">
        <v>1451</v>
      </c>
      <c r="AF238" s="190" t="s">
        <v>1452</v>
      </c>
      <c r="AG238" s="191" t="s">
        <v>1454</v>
      </c>
      <c r="AH238" s="190" t="s">
        <v>1452</v>
      </c>
      <c r="AI238" s="22" t="s">
        <v>1458</v>
      </c>
      <c r="AJ238" s="74">
        <v>45811</v>
      </c>
      <c r="AK238" s="22" t="s">
        <v>1626</v>
      </c>
      <c r="AL238" s="22"/>
      <c r="AM238" s="22"/>
      <c r="AN238" s="190" t="s">
        <v>134</v>
      </c>
      <c r="AO238" s="74">
        <v>45819</v>
      </c>
      <c r="AP238" s="185" t="s">
        <v>134</v>
      </c>
      <c r="AQ238" s="22"/>
      <c r="AR238" s="74"/>
      <c r="AS238" s="22"/>
      <c r="AT238" s="190" t="s">
        <v>123</v>
      </c>
      <c r="AU238" s="74"/>
      <c r="AV238" s="185" t="s">
        <v>123</v>
      </c>
      <c r="AW238" s="76"/>
      <c r="AX238" s="74"/>
      <c r="AY238" s="22"/>
      <c r="AZ238" s="190" t="s">
        <v>123</v>
      </c>
      <c r="BA238" s="74"/>
      <c r="BB238" s="185" t="s">
        <v>123</v>
      </c>
      <c r="BC238" s="76"/>
      <c r="BD238" s="74"/>
      <c r="BE238" s="22"/>
      <c r="BF238" s="190" t="s">
        <v>123</v>
      </c>
      <c r="BG238" s="74"/>
      <c r="BH238" s="185" t="s">
        <v>123</v>
      </c>
      <c r="BI238" s="76"/>
      <c r="BJ238" s="74"/>
      <c r="BK238" s="22"/>
      <c r="BL238" s="190" t="s">
        <v>123</v>
      </c>
      <c r="BM238" s="74"/>
      <c r="BN238" s="185" t="s">
        <v>123</v>
      </c>
      <c r="BO238" s="22"/>
      <c r="BP238" s="74"/>
      <c r="BQ238" s="22"/>
      <c r="BR238" s="190" t="s">
        <v>123</v>
      </c>
      <c r="BS238" s="22"/>
      <c r="BT238" s="185" t="s">
        <v>123</v>
      </c>
      <c r="BU238" s="22"/>
      <c r="BV238" s="74"/>
      <c r="BW238" s="22"/>
      <c r="BX238" s="190" t="s">
        <v>123</v>
      </c>
      <c r="BY238" s="22"/>
      <c r="BZ238" s="185" t="s">
        <v>123</v>
      </c>
      <c r="CA238" s="185"/>
      <c r="CB238" s="22"/>
    </row>
    <row r="239" spans="2:80" ht="13.8" hidden="1">
      <c r="B239" s="22">
        <f t="shared" si="3"/>
        <v>230</v>
      </c>
      <c r="C239" s="73" t="s">
        <v>112</v>
      </c>
      <c r="D239" s="73" t="s">
        <v>163</v>
      </c>
      <c r="E239" s="116">
        <v>1300403</v>
      </c>
      <c r="F239" s="73" t="s">
        <v>114</v>
      </c>
      <c r="G239" s="73" t="s">
        <v>178</v>
      </c>
      <c r="H239" s="73" t="s">
        <v>179</v>
      </c>
      <c r="I239" s="241" t="s">
        <v>128</v>
      </c>
      <c r="J239" s="73" t="s">
        <v>112</v>
      </c>
      <c r="K239" s="73" t="s">
        <v>164</v>
      </c>
      <c r="L239" s="111" t="s">
        <v>119</v>
      </c>
      <c r="M239" s="73" t="s">
        <v>117</v>
      </c>
      <c r="N239" s="116" t="str">
        <f>CONCATENATE(T_SDLog[[#This Row],[PROJECT_NO]],"-",T_SDLog[[#This Row],[Sub Con]],"-",T_SDLog[[#This Row],[BUILDING_NO]],"-",T_SDLog[[#This Row],[FLOOR_LEVEL]],"-",T_SDLog[[#This Row],[DRAWING_PARTS]],"-",T_SDLog[[#This Row],[DISIPLINE]],"-",T_SDLog[[#This Row],[Sub-Dec]],"-",T_SDLog[[#This Row],[DS]],"-",T_SDLog[[#This Row],[DRAWING_SEQ]])</f>
        <v>1300403-ATS-B05-LF-03-ICT-ACS-SD-00</v>
      </c>
      <c r="O239" s="152" t="s">
        <v>189</v>
      </c>
      <c r="P239" s="244"/>
      <c r="Q23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39" s="156" t="str">
        <f>IF(T_SDLog[[#This Row],[AREF_7]]&lt;&gt;"","07",IF(T_SDLog[[#This Row],[AREF_6]]&lt;&gt;"","06",IF(T_SDLog[[#This Row],[AREF_5]]&lt;&gt;"","05",IF(T_SDLog[[#This Row],[AREF_4]]&lt;&gt;"","04",IF(T_SDLog[[#This Row],[AREF_3]]&lt;&gt;"","03",IF(T_SDLog[[#This Row],[AREF_2]]&lt;&gt;"","02",IF(T_SDLog[[#This Row],[AREF_1]]&lt;&gt;"","01",IF(T_SDLog[[#This Row],[AREF_0]]&lt;&gt;"","00",""))))))))</f>
        <v>01</v>
      </c>
      <c r="T23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ATLS-004-SD-ICT-00014-R01</v>
      </c>
      <c r="V2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39"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ATV-1300000403-SDS-ICT-00016-R01</v>
      </c>
      <c r="Y2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39" s="22" t="s">
        <v>186</v>
      </c>
      <c r="AB239" s="74">
        <v>45807</v>
      </c>
      <c r="AC239" s="22" t="s">
        <v>1451</v>
      </c>
      <c r="AD239" s="74">
        <v>45809</v>
      </c>
      <c r="AE239" s="22" t="s">
        <v>1451</v>
      </c>
      <c r="AF239" s="190" t="s">
        <v>1452</v>
      </c>
      <c r="AG239" s="191" t="s">
        <v>1454</v>
      </c>
      <c r="AH239" s="190" t="s">
        <v>1452</v>
      </c>
      <c r="AI239" s="22" t="s">
        <v>1458</v>
      </c>
      <c r="AJ239" s="74">
        <v>45811</v>
      </c>
      <c r="AK239" s="22" t="s">
        <v>1626</v>
      </c>
      <c r="AL239" s="22"/>
      <c r="AM239" s="22"/>
      <c r="AN239" s="190" t="s">
        <v>134</v>
      </c>
      <c r="AO239" s="74">
        <v>45819</v>
      </c>
      <c r="AP239" s="185" t="s">
        <v>134</v>
      </c>
      <c r="AQ239" s="22"/>
      <c r="AR239" s="74"/>
      <c r="AS239" s="22"/>
      <c r="AT239" s="190" t="s">
        <v>123</v>
      </c>
      <c r="AU239" s="74"/>
      <c r="AV239" s="185" t="s">
        <v>123</v>
      </c>
      <c r="AW239" s="76"/>
      <c r="AX239" s="74"/>
      <c r="AY239" s="22"/>
      <c r="AZ239" s="190" t="s">
        <v>123</v>
      </c>
      <c r="BA239" s="74"/>
      <c r="BB239" s="185" t="s">
        <v>123</v>
      </c>
      <c r="BC239" s="76"/>
      <c r="BD239" s="74"/>
      <c r="BE239" s="22"/>
      <c r="BF239" s="190" t="s">
        <v>123</v>
      </c>
      <c r="BG239" s="74"/>
      <c r="BH239" s="185" t="s">
        <v>123</v>
      </c>
      <c r="BI239" s="76"/>
      <c r="BJ239" s="74"/>
      <c r="BK239" s="22"/>
      <c r="BL239" s="190" t="s">
        <v>123</v>
      </c>
      <c r="BM239" s="74"/>
      <c r="BN239" s="185" t="s">
        <v>123</v>
      </c>
      <c r="BO239" s="22"/>
      <c r="BP239" s="74"/>
      <c r="BQ239" s="22"/>
      <c r="BR239" s="190" t="s">
        <v>123</v>
      </c>
      <c r="BS239" s="22"/>
      <c r="BT239" s="185" t="s">
        <v>123</v>
      </c>
      <c r="BU239" s="22"/>
      <c r="BV239" s="74"/>
      <c r="BW239" s="22"/>
      <c r="BX239" s="190" t="s">
        <v>123</v>
      </c>
      <c r="BY239" s="22"/>
      <c r="BZ239" s="185" t="s">
        <v>123</v>
      </c>
      <c r="CA239" s="185"/>
      <c r="CB239" s="22"/>
    </row>
    <row r="240" spans="2:80" ht="13.8" hidden="1">
      <c r="B240" s="22">
        <f t="shared" si="3"/>
        <v>231</v>
      </c>
      <c r="C240" s="73" t="s">
        <v>112</v>
      </c>
      <c r="D240" s="73" t="s">
        <v>163</v>
      </c>
      <c r="E240" s="116">
        <v>1300403</v>
      </c>
      <c r="F240" s="73" t="s">
        <v>114</v>
      </c>
      <c r="G240" s="73" t="s">
        <v>178</v>
      </c>
      <c r="H240" s="73" t="s">
        <v>179</v>
      </c>
      <c r="I240" s="241" t="s">
        <v>138</v>
      </c>
      <c r="J240" s="73" t="s">
        <v>112</v>
      </c>
      <c r="K240" s="73" t="s">
        <v>164</v>
      </c>
      <c r="L240" s="111" t="s">
        <v>119</v>
      </c>
      <c r="M240" s="73" t="s">
        <v>117</v>
      </c>
      <c r="N240" s="116" t="str">
        <f>CONCATENATE(T_SDLog[[#This Row],[PROJECT_NO]],"-",T_SDLog[[#This Row],[Sub Con]],"-",T_SDLog[[#This Row],[BUILDING_NO]],"-",T_SDLog[[#This Row],[FLOOR_LEVEL]],"-",T_SDLog[[#This Row],[DRAWING_PARTS]],"-",T_SDLog[[#This Row],[DISIPLINE]],"-",T_SDLog[[#This Row],[Sub-Dec]],"-",T_SDLog[[#This Row],[DS]],"-",T_SDLog[[#This Row],[DRAWING_SEQ]])</f>
        <v>1300403-ATS-B05-LF-04-ICT-ACS-SD-00</v>
      </c>
      <c r="O240" s="152" t="s">
        <v>190</v>
      </c>
      <c r="P240" s="244"/>
      <c r="Q24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0" s="156" t="str">
        <f>IF(T_SDLog[[#This Row],[AREF_7]]&lt;&gt;"","07",IF(T_SDLog[[#This Row],[AREF_6]]&lt;&gt;"","06",IF(T_SDLog[[#This Row],[AREF_5]]&lt;&gt;"","05",IF(T_SDLog[[#This Row],[AREF_4]]&lt;&gt;"","04",IF(T_SDLog[[#This Row],[AREF_3]]&lt;&gt;"","03",IF(T_SDLog[[#This Row],[AREF_2]]&lt;&gt;"","02",IF(T_SDLog[[#This Row],[AREF_1]]&lt;&gt;"","01",IF(T_SDLog[[#This Row],[AREF_0]]&lt;&gt;"","00",""))))))))</f>
        <v>01</v>
      </c>
      <c r="T24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ATLS-004-SD-ICT-00014-R01</v>
      </c>
      <c r="V2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0"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ATV-1300000403-SDS-ICT-00016-R01</v>
      </c>
      <c r="Y2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0" s="22" t="s">
        <v>186</v>
      </c>
      <c r="AB240" s="74">
        <v>45807</v>
      </c>
      <c r="AC240" s="22" t="s">
        <v>1451</v>
      </c>
      <c r="AD240" s="74">
        <v>45809</v>
      </c>
      <c r="AE240" s="22" t="s">
        <v>1451</v>
      </c>
      <c r="AF240" s="190" t="s">
        <v>1452</v>
      </c>
      <c r="AG240" s="191" t="s">
        <v>1454</v>
      </c>
      <c r="AH240" s="190" t="s">
        <v>1452</v>
      </c>
      <c r="AI240" s="22" t="s">
        <v>1458</v>
      </c>
      <c r="AJ240" s="74">
        <v>45811</v>
      </c>
      <c r="AK240" s="22" t="s">
        <v>1626</v>
      </c>
      <c r="AL240" s="22"/>
      <c r="AM240" s="22"/>
      <c r="AN240" s="190" t="s">
        <v>134</v>
      </c>
      <c r="AO240" s="74">
        <v>45819</v>
      </c>
      <c r="AP240" s="185" t="s">
        <v>134</v>
      </c>
      <c r="AQ240" s="22"/>
      <c r="AR240" s="74"/>
      <c r="AS240" s="22"/>
      <c r="AT240" s="190" t="s">
        <v>123</v>
      </c>
      <c r="AU240" s="74"/>
      <c r="AV240" s="185" t="s">
        <v>123</v>
      </c>
      <c r="AW240" s="76"/>
      <c r="AX240" s="74"/>
      <c r="AY240" s="22"/>
      <c r="AZ240" s="190" t="s">
        <v>123</v>
      </c>
      <c r="BA240" s="74"/>
      <c r="BB240" s="185" t="s">
        <v>123</v>
      </c>
      <c r="BC240" s="76"/>
      <c r="BD240" s="74"/>
      <c r="BE240" s="22"/>
      <c r="BF240" s="190" t="s">
        <v>123</v>
      </c>
      <c r="BG240" s="74"/>
      <c r="BH240" s="185" t="s">
        <v>123</v>
      </c>
      <c r="BI240" s="76"/>
      <c r="BJ240" s="74"/>
      <c r="BK240" s="22"/>
      <c r="BL240" s="190" t="s">
        <v>123</v>
      </c>
      <c r="BM240" s="74"/>
      <c r="BN240" s="185" t="s">
        <v>123</v>
      </c>
      <c r="BO240" s="22"/>
      <c r="BP240" s="74"/>
      <c r="BQ240" s="22"/>
      <c r="BR240" s="190" t="s">
        <v>123</v>
      </c>
      <c r="BS240" s="22"/>
      <c r="BT240" s="185" t="s">
        <v>123</v>
      </c>
      <c r="BU240" s="22"/>
      <c r="BV240" s="74"/>
      <c r="BW240" s="22"/>
      <c r="BX240" s="190" t="s">
        <v>123</v>
      </c>
      <c r="BY240" s="22"/>
      <c r="BZ240" s="185" t="s">
        <v>123</v>
      </c>
      <c r="CA240" s="185"/>
      <c r="CB240" s="22"/>
    </row>
    <row r="241" spans="2:80" ht="13.8" hidden="1">
      <c r="B241" s="22">
        <f t="shared" si="3"/>
        <v>232</v>
      </c>
      <c r="C241" s="73" t="s">
        <v>112</v>
      </c>
      <c r="D241" s="73" t="s">
        <v>163</v>
      </c>
      <c r="E241" s="116">
        <v>1300403</v>
      </c>
      <c r="F241" s="73" t="s">
        <v>114</v>
      </c>
      <c r="G241" s="73" t="s">
        <v>221</v>
      </c>
      <c r="H241" s="73" t="s">
        <v>179</v>
      </c>
      <c r="I241" s="240" t="s">
        <v>117</v>
      </c>
      <c r="J241" s="79" t="s">
        <v>112</v>
      </c>
      <c r="K241" s="73" t="s">
        <v>164</v>
      </c>
      <c r="L241" s="111" t="s">
        <v>119</v>
      </c>
      <c r="M241" s="73" t="s">
        <v>117</v>
      </c>
      <c r="N241" s="116" t="str">
        <f>CONCATENATE(T_SDLog[[#This Row],[PROJECT_NO]],"-",T_SDLog[[#This Row],[Sub Con]],"-",T_SDLog[[#This Row],[BUILDING_NO]],"-",T_SDLog[[#This Row],[FLOOR_LEVEL]],"-",T_SDLog[[#This Row],[DRAWING_PARTS]],"-",T_SDLog[[#This Row],[DISIPLINE]],"-",T_SDLog[[#This Row],[Sub-Dec]],"-",T_SDLog[[#This Row],[DS]],"-",T_SDLog[[#This Row],[DRAWING_SEQ]])</f>
        <v>1300403-ATS-B04-LF-00-ICT-ACS-SD-00</v>
      </c>
      <c r="O241" s="121" t="s">
        <v>273</v>
      </c>
      <c r="P241" s="245">
        <v>45803</v>
      </c>
      <c r="Q24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1" s="156" t="str">
        <f>IF(T_SDLog[[#This Row],[AREF_7]]&lt;&gt;"","07",IF(T_SDLog[[#This Row],[AREF_6]]&lt;&gt;"","06",IF(T_SDLog[[#This Row],[AREF_5]]&lt;&gt;"","05",IF(T_SDLog[[#This Row],[AREF_4]]&lt;&gt;"","04",IF(T_SDLog[[#This Row],[AREF_3]]&lt;&gt;"","03",IF(T_SDLog[[#This Row],[AREF_2]]&lt;&gt;"","02",IF(T_SDLog[[#This Row],[AREF_1]]&lt;&gt;"","01",IF(T_SDLog[[#This Row],[AREF_0]]&lt;&gt;"","00",""))))))))</f>
        <v>01</v>
      </c>
      <c r="T24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ATLS-004-SD-ICT-00028-R01</v>
      </c>
      <c r="V2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1"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ATV-1300000403-SDS-ICT-00017-R01</v>
      </c>
      <c r="Y2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1" s="22" t="s">
        <v>274</v>
      </c>
      <c r="AB241" s="74">
        <v>45810</v>
      </c>
      <c r="AC241" s="22" t="s">
        <v>1453</v>
      </c>
      <c r="AD241" s="74">
        <v>45810</v>
      </c>
      <c r="AE241" s="22" t="s">
        <v>1453</v>
      </c>
      <c r="AF241" s="190" t="s">
        <v>1452</v>
      </c>
      <c r="AG241" s="191" t="s">
        <v>1454</v>
      </c>
      <c r="AH241" s="190" t="s">
        <v>1452</v>
      </c>
      <c r="AI241" s="22" t="s">
        <v>1459</v>
      </c>
      <c r="AJ241" s="74">
        <v>45811</v>
      </c>
      <c r="AK241" s="22" t="s">
        <v>1625</v>
      </c>
      <c r="AL241" s="292">
        <v>45812</v>
      </c>
      <c r="AM241" s="22" t="s">
        <v>1625</v>
      </c>
      <c r="AN241" s="190" t="s">
        <v>134</v>
      </c>
      <c r="AO241" s="74">
        <v>45819</v>
      </c>
      <c r="AP241" s="185" t="s">
        <v>134</v>
      </c>
      <c r="AQ241" s="22"/>
      <c r="AR241" s="74"/>
      <c r="AS241" s="22"/>
      <c r="AT241" s="190" t="s">
        <v>123</v>
      </c>
      <c r="AU241" s="74"/>
      <c r="AV241" s="185" t="s">
        <v>123</v>
      </c>
      <c r="AW241" s="76"/>
      <c r="AX241" s="74"/>
      <c r="AY241" s="22"/>
      <c r="AZ241" s="190" t="s">
        <v>123</v>
      </c>
      <c r="BA241" s="74"/>
      <c r="BB241" s="185" t="s">
        <v>123</v>
      </c>
      <c r="BC241" s="76"/>
      <c r="BD241" s="74"/>
      <c r="BE241" s="22"/>
      <c r="BF241" s="190" t="s">
        <v>123</v>
      </c>
      <c r="BG241" s="74"/>
      <c r="BH241" s="185" t="s">
        <v>123</v>
      </c>
      <c r="BI241" s="76"/>
      <c r="BJ241" s="74"/>
      <c r="BK241" s="22"/>
      <c r="BL241" s="190" t="s">
        <v>123</v>
      </c>
      <c r="BM241" s="74"/>
      <c r="BN241" s="185" t="s">
        <v>123</v>
      </c>
      <c r="BO241" s="22"/>
      <c r="BP241" s="74"/>
      <c r="BQ241" s="22"/>
      <c r="BR241" s="190" t="s">
        <v>123</v>
      </c>
      <c r="BS241" s="22"/>
      <c r="BT241" s="185" t="s">
        <v>123</v>
      </c>
      <c r="BU241" s="22"/>
      <c r="BV241" s="74"/>
      <c r="BW241" s="22"/>
      <c r="BX241" s="190" t="s">
        <v>123</v>
      </c>
      <c r="BY241" s="22"/>
      <c r="BZ241" s="185" t="s">
        <v>123</v>
      </c>
      <c r="CA241" s="185"/>
      <c r="CB241" s="22"/>
    </row>
    <row r="242" spans="2:80" ht="13.8" hidden="1">
      <c r="B242" s="22">
        <f t="shared" si="3"/>
        <v>233</v>
      </c>
      <c r="C242" s="73" t="s">
        <v>112</v>
      </c>
      <c r="D242" s="73" t="s">
        <v>163</v>
      </c>
      <c r="E242" s="116">
        <v>1300403</v>
      </c>
      <c r="F242" s="73" t="s">
        <v>114</v>
      </c>
      <c r="G242" s="73" t="s">
        <v>221</v>
      </c>
      <c r="H242" s="73" t="s">
        <v>179</v>
      </c>
      <c r="I242" s="240" t="s">
        <v>124</v>
      </c>
      <c r="J242" s="79" t="s">
        <v>112</v>
      </c>
      <c r="K242" s="73" t="s">
        <v>164</v>
      </c>
      <c r="L242" s="111" t="s">
        <v>119</v>
      </c>
      <c r="M242" s="73" t="s">
        <v>117</v>
      </c>
      <c r="N242" s="116" t="str">
        <f>CONCATENATE(T_SDLog[[#This Row],[PROJECT_NO]],"-",T_SDLog[[#This Row],[Sub Con]],"-",T_SDLog[[#This Row],[BUILDING_NO]],"-",T_SDLog[[#This Row],[FLOOR_LEVEL]],"-",T_SDLog[[#This Row],[DRAWING_PARTS]],"-",T_SDLog[[#This Row],[DISIPLINE]],"-",T_SDLog[[#This Row],[Sub-Dec]],"-",T_SDLog[[#This Row],[DS]],"-",T_SDLog[[#This Row],[DRAWING_SEQ]])</f>
        <v>1300403-ATS-B04-LF-01-ICT-ACS-SD-00</v>
      </c>
      <c r="O242" s="121" t="s">
        <v>275</v>
      </c>
      <c r="P242" s="245">
        <v>45803</v>
      </c>
      <c r="Q24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2" s="156" t="str">
        <f>IF(T_SDLog[[#This Row],[AREF_7]]&lt;&gt;"","07",IF(T_SDLog[[#This Row],[AREF_6]]&lt;&gt;"","06",IF(T_SDLog[[#This Row],[AREF_5]]&lt;&gt;"","05",IF(T_SDLog[[#This Row],[AREF_4]]&lt;&gt;"","04",IF(T_SDLog[[#This Row],[AREF_3]]&lt;&gt;"","03",IF(T_SDLog[[#This Row],[AREF_2]]&lt;&gt;"","02",IF(T_SDLog[[#This Row],[AREF_1]]&lt;&gt;"","01",IF(T_SDLog[[#This Row],[AREF_0]]&lt;&gt;"","00",""))))))))</f>
        <v>01</v>
      </c>
      <c r="T24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ATLS-004-SD-ICT-00028-R01</v>
      </c>
      <c r="V2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2"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ATV-1300000403-SDS-ICT-00017-R01</v>
      </c>
      <c r="Y2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2" s="22" t="s">
        <v>274</v>
      </c>
      <c r="AB242" s="74">
        <v>45810</v>
      </c>
      <c r="AC242" s="22" t="s">
        <v>1453</v>
      </c>
      <c r="AD242" s="74">
        <v>45810</v>
      </c>
      <c r="AE242" s="22" t="s">
        <v>1453</v>
      </c>
      <c r="AF242" s="190" t="s">
        <v>1452</v>
      </c>
      <c r="AG242" s="191" t="s">
        <v>1454</v>
      </c>
      <c r="AH242" s="190" t="s">
        <v>1452</v>
      </c>
      <c r="AI242" s="22" t="s">
        <v>1459</v>
      </c>
      <c r="AJ242" s="74">
        <v>45811</v>
      </c>
      <c r="AK242" s="22" t="s">
        <v>1625</v>
      </c>
      <c r="AL242" s="292">
        <v>45812</v>
      </c>
      <c r="AM242" s="22" t="s">
        <v>1625</v>
      </c>
      <c r="AN242" s="190" t="s">
        <v>134</v>
      </c>
      <c r="AO242" s="74">
        <v>45819</v>
      </c>
      <c r="AP242" s="185" t="s">
        <v>134</v>
      </c>
      <c r="AQ242" s="22"/>
      <c r="AR242" s="74"/>
      <c r="AS242" s="22"/>
      <c r="AT242" s="190" t="s">
        <v>123</v>
      </c>
      <c r="AU242" s="74"/>
      <c r="AV242" s="185" t="s">
        <v>123</v>
      </c>
      <c r="AW242" s="76"/>
      <c r="AX242" s="74"/>
      <c r="AY242" s="22"/>
      <c r="AZ242" s="190" t="s">
        <v>123</v>
      </c>
      <c r="BA242" s="74"/>
      <c r="BB242" s="185" t="s">
        <v>123</v>
      </c>
      <c r="BC242" s="76"/>
      <c r="BD242" s="74"/>
      <c r="BE242" s="22"/>
      <c r="BF242" s="190" t="s">
        <v>123</v>
      </c>
      <c r="BG242" s="74"/>
      <c r="BH242" s="185" t="s">
        <v>123</v>
      </c>
      <c r="BI242" s="76"/>
      <c r="BJ242" s="74"/>
      <c r="BK242" s="22"/>
      <c r="BL242" s="190" t="s">
        <v>123</v>
      </c>
      <c r="BM242" s="74"/>
      <c r="BN242" s="185" t="s">
        <v>123</v>
      </c>
      <c r="BO242" s="22"/>
      <c r="BP242" s="74"/>
      <c r="BQ242" s="22"/>
      <c r="BR242" s="190" t="s">
        <v>123</v>
      </c>
      <c r="BS242" s="22"/>
      <c r="BT242" s="185" t="s">
        <v>123</v>
      </c>
      <c r="BU242" s="22"/>
      <c r="BV242" s="74"/>
      <c r="BW242" s="22"/>
      <c r="BX242" s="190" t="s">
        <v>123</v>
      </c>
      <c r="BY242" s="22"/>
      <c r="BZ242" s="185" t="s">
        <v>123</v>
      </c>
      <c r="CA242" s="185"/>
      <c r="CB242" s="22"/>
    </row>
    <row r="243" spans="2:80" ht="13.8" hidden="1">
      <c r="B243" s="22">
        <f t="shared" si="3"/>
        <v>234</v>
      </c>
      <c r="C243" s="73" t="s">
        <v>112</v>
      </c>
      <c r="D243" s="73" t="s">
        <v>163</v>
      </c>
      <c r="E243" s="116">
        <v>1300403</v>
      </c>
      <c r="F243" s="73" t="s">
        <v>114</v>
      </c>
      <c r="G243" s="73" t="s">
        <v>221</v>
      </c>
      <c r="H243" s="73" t="s">
        <v>179</v>
      </c>
      <c r="I243" s="240" t="s">
        <v>126</v>
      </c>
      <c r="J243" s="79" t="s">
        <v>112</v>
      </c>
      <c r="K243" s="73" t="s">
        <v>164</v>
      </c>
      <c r="L243" s="111" t="s">
        <v>119</v>
      </c>
      <c r="M243" s="73" t="s">
        <v>117</v>
      </c>
      <c r="N243" s="116" t="str">
        <f>CONCATENATE(T_SDLog[[#This Row],[PROJECT_NO]],"-",T_SDLog[[#This Row],[Sub Con]],"-",T_SDLog[[#This Row],[BUILDING_NO]],"-",T_SDLog[[#This Row],[FLOOR_LEVEL]],"-",T_SDLog[[#This Row],[DRAWING_PARTS]],"-",T_SDLog[[#This Row],[DISIPLINE]],"-",T_SDLog[[#This Row],[Sub-Dec]],"-",T_SDLog[[#This Row],[DS]],"-",T_SDLog[[#This Row],[DRAWING_SEQ]])</f>
        <v>1300403-ATS-B04-LF-02-ICT-ACS-SD-00</v>
      </c>
      <c r="O243" s="121" t="s">
        <v>276</v>
      </c>
      <c r="P243" s="245">
        <v>45803</v>
      </c>
      <c r="Q24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3" s="156" t="str">
        <f>IF(T_SDLog[[#This Row],[AREF_7]]&lt;&gt;"","07",IF(T_SDLog[[#This Row],[AREF_6]]&lt;&gt;"","06",IF(T_SDLog[[#This Row],[AREF_5]]&lt;&gt;"","05",IF(T_SDLog[[#This Row],[AREF_4]]&lt;&gt;"","04",IF(T_SDLog[[#This Row],[AREF_3]]&lt;&gt;"","03",IF(T_SDLog[[#This Row],[AREF_2]]&lt;&gt;"","02",IF(T_SDLog[[#This Row],[AREF_1]]&lt;&gt;"","01",IF(T_SDLog[[#This Row],[AREF_0]]&lt;&gt;"","00",""))))))))</f>
        <v>01</v>
      </c>
      <c r="T24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ATLS-004-SD-ICT-00028-R01</v>
      </c>
      <c r="V2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3"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ATV-1300000403-SDS-ICT-00017-R01</v>
      </c>
      <c r="Y2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3" s="22" t="s">
        <v>274</v>
      </c>
      <c r="AB243" s="74">
        <v>45810</v>
      </c>
      <c r="AC243" s="22" t="s">
        <v>1453</v>
      </c>
      <c r="AD243" s="74">
        <v>45810</v>
      </c>
      <c r="AE243" s="22" t="s">
        <v>1453</v>
      </c>
      <c r="AF243" s="190" t="s">
        <v>1452</v>
      </c>
      <c r="AG243" s="191" t="s">
        <v>1454</v>
      </c>
      <c r="AH243" s="190" t="s">
        <v>1452</v>
      </c>
      <c r="AI243" s="22" t="s">
        <v>1459</v>
      </c>
      <c r="AJ243" s="74">
        <v>45811</v>
      </c>
      <c r="AK243" s="22" t="s">
        <v>1625</v>
      </c>
      <c r="AL243" s="292">
        <v>45812</v>
      </c>
      <c r="AM243" s="22" t="s">
        <v>1625</v>
      </c>
      <c r="AN243" s="190" t="s">
        <v>134</v>
      </c>
      <c r="AO243" s="74">
        <v>45819</v>
      </c>
      <c r="AP243" s="185" t="s">
        <v>134</v>
      </c>
      <c r="AQ243" s="22"/>
      <c r="AR243" s="74"/>
      <c r="AS243" s="22"/>
      <c r="AT243" s="190" t="s">
        <v>123</v>
      </c>
      <c r="AU243" s="74"/>
      <c r="AV243" s="185" t="s">
        <v>123</v>
      </c>
      <c r="AW243" s="76"/>
      <c r="AX243" s="74"/>
      <c r="AY243" s="22"/>
      <c r="AZ243" s="190" t="s">
        <v>123</v>
      </c>
      <c r="BA243" s="74"/>
      <c r="BB243" s="185" t="s">
        <v>123</v>
      </c>
      <c r="BC243" s="76"/>
      <c r="BD243" s="74"/>
      <c r="BE243" s="22"/>
      <c r="BF243" s="190" t="s">
        <v>123</v>
      </c>
      <c r="BG243" s="74"/>
      <c r="BH243" s="185" t="s">
        <v>123</v>
      </c>
      <c r="BI243" s="76"/>
      <c r="BJ243" s="74"/>
      <c r="BK243" s="22"/>
      <c r="BL243" s="190" t="s">
        <v>123</v>
      </c>
      <c r="BM243" s="74"/>
      <c r="BN243" s="185" t="s">
        <v>123</v>
      </c>
      <c r="BO243" s="22"/>
      <c r="BP243" s="74"/>
      <c r="BQ243" s="22"/>
      <c r="BR243" s="190" t="s">
        <v>123</v>
      </c>
      <c r="BS243" s="22"/>
      <c r="BT243" s="185" t="s">
        <v>123</v>
      </c>
      <c r="BU243" s="22"/>
      <c r="BV243" s="74"/>
      <c r="BW243" s="22"/>
      <c r="BX243" s="190" t="s">
        <v>123</v>
      </c>
      <c r="BY243" s="22"/>
      <c r="BZ243" s="185" t="s">
        <v>123</v>
      </c>
      <c r="CA243" s="185"/>
      <c r="CB243" s="22"/>
    </row>
    <row r="244" spans="2:80" ht="13.8" hidden="1">
      <c r="B244" s="22">
        <f t="shared" si="3"/>
        <v>235</v>
      </c>
      <c r="C244" s="73" t="s">
        <v>112</v>
      </c>
      <c r="D244" s="73" t="s">
        <v>163</v>
      </c>
      <c r="E244" s="116">
        <v>1300403</v>
      </c>
      <c r="F244" s="73" t="s">
        <v>114</v>
      </c>
      <c r="G244" s="73" t="s">
        <v>221</v>
      </c>
      <c r="H244" s="73" t="s">
        <v>179</v>
      </c>
      <c r="I244" s="240" t="s">
        <v>128</v>
      </c>
      <c r="J244" s="79" t="s">
        <v>112</v>
      </c>
      <c r="K244" s="73" t="s">
        <v>164</v>
      </c>
      <c r="L244" s="111" t="s">
        <v>119</v>
      </c>
      <c r="M244" s="73" t="s">
        <v>117</v>
      </c>
      <c r="N244" s="116" t="str">
        <f>CONCATENATE(T_SDLog[[#This Row],[PROJECT_NO]],"-",T_SDLog[[#This Row],[Sub Con]],"-",T_SDLog[[#This Row],[BUILDING_NO]],"-",T_SDLog[[#This Row],[FLOOR_LEVEL]],"-",T_SDLog[[#This Row],[DRAWING_PARTS]],"-",T_SDLog[[#This Row],[DISIPLINE]],"-",T_SDLog[[#This Row],[Sub-Dec]],"-",T_SDLog[[#This Row],[DS]],"-",T_SDLog[[#This Row],[DRAWING_SEQ]])</f>
        <v>1300403-ATS-B04-LF-03-ICT-ACS-SD-00</v>
      </c>
      <c r="O244" s="121" t="s">
        <v>277</v>
      </c>
      <c r="P244" s="245">
        <v>45803</v>
      </c>
      <c r="Q24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4" s="156" t="str">
        <f>IF(T_SDLog[[#This Row],[AREF_7]]&lt;&gt;"","07",IF(T_SDLog[[#This Row],[AREF_6]]&lt;&gt;"","06",IF(T_SDLog[[#This Row],[AREF_5]]&lt;&gt;"","05",IF(T_SDLog[[#This Row],[AREF_4]]&lt;&gt;"","04",IF(T_SDLog[[#This Row],[AREF_3]]&lt;&gt;"","03",IF(T_SDLog[[#This Row],[AREF_2]]&lt;&gt;"","02",IF(T_SDLog[[#This Row],[AREF_1]]&lt;&gt;"","01",IF(T_SDLog[[#This Row],[AREF_0]]&lt;&gt;"","00",""))))))))</f>
        <v>01</v>
      </c>
      <c r="T24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ATLS-004-SD-ICT-00028-R01</v>
      </c>
      <c r="V2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4"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ATV-1300000403-SDS-ICT-00017-R01</v>
      </c>
      <c r="Y2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4" s="22" t="s">
        <v>274</v>
      </c>
      <c r="AB244" s="74">
        <v>45810</v>
      </c>
      <c r="AC244" s="22" t="s">
        <v>1453</v>
      </c>
      <c r="AD244" s="74">
        <v>45810</v>
      </c>
      <c r="AE244" s="22" t="s">
        <v>1453</v>
      </c>
      <c r="AF244" s="190" t="s">
        <v>1452</v>
      </c>
      <c r="AG244" s="191" t="s">
        <v>1454</v>
      </c>
      <c r="AH244" s="190" t="s">
        <v>1452</v>
      </c>
      <c r="AI244" s="22" t="s">
        <v>1459</v>
      </c>
      <c r="AJ244" s="74">
        <v>45811</v>
      </c>
      <c r="AK244" s="22" t="s">
        <v>1625</v>
      </c>
      <c r="AL244" s="292">
        <v>45812</v>
      </c>
      <c r="AM244" s="22" t="s">
        <v>1625</v>
      </c>
      <c r="AN244" s="190" t="s">
        <v>134</v>
      </c>
      <c r="AO244" s="74">
        <v>45819</v>
      </c>
      <c r="AP244" s="185" t="s">
        <v>134</v>
      </c>
      <c r="AQ244" s="22"/>
      <c r="AR244" s="74"/>
      <c r="AS244" s="22"/>
      <c r="AT244" s="190" t="s">
        <v>123</v>
      </c>
      <c r="AU244" s="74"/>
      <c r="AV244" s="185" t="s">
        <v>123</v>
      </c>
      <c r="AW244" s="76"/>
      <c r="AX244" s="74"/>
      <c r="AY244" s="22"/>
      <c r="AZ244" s="190" t="s">
        <v>123</v>
      </c>
      <c r="BA244" s="74"/>
      <c r="BB244" s="185" t="s">
        <v>123</v>
      </c>
      <c r="BC244" s="76"/>
      <c r="BD244" s="74"/>
      <c r="BE244" s="22"/>
      <c r="BF244" s="190" t="s">
        <v>123</v>
      </c>
      <c r="BG244" s="74"/>
      <c r="BH244" s="185" t="s">
        <v>123</v>
      </c>
      <c r="BI244" s="76"/>
      <c r="BJ244" s="74"/>
      <c r="BK244" s="22"/>
      <c r="BL244" s="190" t="s">
        <v>123</v>
      </c>
      <c r="BM244" s="74"/>
      <c r="BN244" s="185" t="s">
        <v>123</v>
      </c>
      <c r="BO244" s="22"/>
      <c r="BP244" s="74"/>
      <c r="BQ244" s="22"/>
      <c r="BR244" s="190" t="s">
        <v>123</v>
      </c>
      <c r="BS244" s="22"/>
      <c r="BT244" s="185" t="s">
        <v>123</v>
      </c>
      <c r="BU244" s="22"/>
      <c r="BV244" s="74"/>
      <c r="BW244" s="22"/>
      <c r="BX244" s="190" t="s">
        <v>123</v>
      </c>
      <c r="BY244" s="22"/>
      <c r="BZ244" s="185" t="s">
        <v>123</v>
      </c>
      <c r="CA244" s="185"/>
      <c r="CB244" s="22"/>
    </row>
    <row r="245" spans="2:80" ht="13.8" hidden="1">
      <c r="B245" s="22">
        <f t="shared" si="3"/>
        <v>236</v>
      </c>
      <c r="C245" s="73" t="s">
        <v>112</v>
      </c>
      <c r="D245" s="73" t="s">
        <v>163</v>
      </c>
      <c r="E245" s="116">
        <v>1300403</v>
      </c>
      <c r="F245" s="73" t="s">
        <v>114</v>
      </c>
      <c r="G245" s="73" t="s">
        <v>221</v>
      </c>
      <c r="H245" s="73" t="s">
        <v>179</v>
      </c>
      <c r="I245" s="240" t="s">
        <v>138</v>
      </c>
      <c r="J245" s="79" t="s">
        <v>112</v>
      </c>
      <c r="K245" s="73" t="s">
        <v>164</v>
      </c>
      <c r="L245" s="111" t="s">
        <v>119</v>
      </c>
      <c r="M245" s="73" t="s">
        <v>117</v>
      </c>
      <c r="N245" s="116" t="str">
        <f>CONCATENATE(T_SDLog[[#This Row],[PROJECT_NO]],"-",T_SDLog[[#This Row],[Sub Con]],"-",T_SDLog[[#This Row],[BUILDING_NO]],"-",T_SDLog[[#This Row],[FLOOR_LEVEL]],"-",T_SDLog[[#This Row],[DRAWING_PARTS]],"-",T_SDLog[[#This Row],[DISIPLINE]],"-",T_SDLog[[#This Row],[Sub-Dec]],"-",T_SDLog[[#This Row],[DS]],"-",T_SDLog[[#This Row],[DRAWING_SEQ]])</f>
        <v>1300403-ATS-B04-LF-04-ICT-ACS-SD-00</v>
      </c>
      <c r="O245" s="121" t="s">
        <v>278</v>
      </c>
      <c r="P245" s="245">
        <v>45803</v>
      </c>
      <c r="Q24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5" s="156" t="str">
        <f>IF(T_SDLog[[#This Row],[AREF_7]]&lt;&gt;"","07",IF(T_SDLog[[#This Row],[AREF_6]]&lt;&gt;"","06",IF(T_SDLog[[#This Row],[AREF_5]]&lt;&gt;"","05",IF(T_SDLog[[#This Row],[AREF_4]]&lt;&gt;"","04",IF(T_SDLog[[#This Row],[AREF_3]]&lt;&gt;"","03",IF(T_SDLog[[#This Row],[AREF_2]]&lt;&gt;"","02",IF(T_SDLog[[#This Row],[AREF_1]]&lt;&gt;"","01",IF(T_SDLog[[#This Row],[AREF_0]]&lt;&gt;"","00",""))))))))</f>
        <v>01</v>
      </c>
      <c r="T24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ATLS-004-SD-ICT-00028-R01</v>
      </c>
      <c r="V2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5"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ATV-1300000403-SDS-ICT-00017-R01</v>
      </c>
      <c r="Y2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5" s="22" t="s">
        <v>274</v>
      </c>
      <c r="AB245" s="74">
        <v>45810</v>
      </c>
      <c r="AC245" s="22" t="s">
        <v>1453</v>
      </c>
      <c r="AD245" s="74">
        <v>45810</v>
      </c>
      <c r="AE245" s="22" t="s">
        <v>1453</v>
      </c>
      <c r="AF245" s="190" t="s">
        <v>1452</v>
      </c>
      <c r="AG245" s="191" t="s">
        <v>1454</v>
      </c>
      <c r="AH245" s="190" t="s">
        <v>1452</v>
      </c>
      <c r="AI245" s="22" t="s">
        <v>1459</v>
      </c>
      <c r="AJ245" s="74">
        <v>45811</v>
      </c>
      <c r="AK245" s="22" t="s">
        <v>1625</v>
      </c>
      <c r="AL245" s="292">
        <v>45812</v>
      </c>
      <c r="AM245" s="22" t="s">
        <v>1625</v>
      </c>
      <c r="AN245" s="190" t="s">
        <v>134</v>
      </c>
      <c r="AO245" s="74">
        <v>45819</v>
      </c>
      <c r="AP245" s="185" t="s">
        <v>134</v>
      </c>
      <c r="AQ245" s="22"/>
      <c r="AR245" s="74"/>
      <c r="AS245" s="22"/>
      <c r="AT245" s="190" t="s">
        <v>123</v>
      </c>
      <c r="AU245" s="74"/>
      <c r="AV245" s="185" t="s">
        <v>123</v>
      </c>
      <c r="AW245" s="76"/>
      <c r="AX245" s="74"/>
      <c r="AY245" s="22"/>
      <c r="AZ245" s="190" t="s">
        <v>123</v>
      </c>
      <c r="BA245" s="74"/>
      <c r="BB245" s="185" t="s">
        <v>123</v>
      </c>
      <c r="BC245" s="76"/>
      <c r="BD245" s="74"/>
      <c r="BE245" s="22"/>
      <c r="BF245" s="190" t="s">
        <v>123</v>
      </c>
      <c r="BG245" s="74"/>
      <c r="BH245" s="185" t="s">
        <v>123</v>
      </c>
      <c r="BI245" s="76"/>
      <c r="BJ245" s="74"/>
      <c r="BK245" s="22"/>
      <c r="BL245" s="190" t="s">
        <v>123</v>
      </c>
      <c r="BM245" s="74"/>
      <c r="BN245" s="185" t="s">
        <v>123</v>
      </c>
      <c r="BO245" s="22"/>
      <c r="BP245" s="74"/>
      <c r="BQ245" s="22"/>
      <c r="BR245" s="190" t="s">
        <v>123</v>
      </c>
      <c r="BS245" s="22"/>
      <c r="BT245" s="185" t="s">
        <v>123</v>
      </c>
      <c r="BU245" s="22"/>
      <c r="BV245" s="74"/>
      <c r="BW245" s="22"/>
      <c r="BX245" s="190" t="s">
        <v>123</v>
      </c>
      <c r="BY245" s="22"/>
      <c r="BZ245" s="185" t="s">
        <v>123</v>
      </c>
      <c r="CA245" s="185"/>
      <c r="CB245" s="22"/>
    </row>
    <row r="246" spans="2:80" ht="13.8" hidden="1">
      <c r="B246" s="22">
        <f t="shared" si="3"/>
        <v>237</v>
      </c>
      <c r="C246" s="73" t="s">
        <v>112</v>
      </c>
      <c r="D246" s="73" t="s">
        <v>163</v>
      </c>
      <c r="E246" s="116">
        <v>1300403</v>
      </c>
      <c r="F246" s="73" t="s">
        <v>114</v>
      </c>
      <c r="G246" s="73" t="s">
        <v>221</v>
      </c>
      <c r="H246" s="73" t="s">
        <v>227</v>
      </c>
      <c r="I246" s="240" t="s">
        <v>117</v>
      </c>
      <c r="J246" s="79" t="s">
        <v>112</v>
      </c>
      <c r="K246" s="73" t="s">
        <v>164</v>
      </c>
      <c r="L246" s="111" t="s">
        <v>119</v>
      </c>
      <c r="M246" s="73" t="s">
        <v>117</v>
      </c>
      <c r="N246" s="116" t="str">
        <f>CONCATENATE(T_SDLog[[#This Row],[PROJECT_NO]],"-",T_SDLog[[#This Row],[Sub Con]],"-",T_SDLog[[#This Row],[BUILDING_NO]],"-",T_SDLog[[#This Row],[FLOOR_LEVEL]],"-",T_SDLog[[#This Row],[DRAWING_PARTS]],"-",T_SDLog[[#This Row],[DISIPLINE]],"-",T_SDLog[[#This Row],[Sub-Dec]],"-",T_SDLog[[#This Row],[DS]],"-",T_SDLog[[#This Row],[DRAWING_SEQ]])</f>
        <v>1300403-ATS-B04-UF-00-ICT-ACS-SD-00</v>
      </c>
      <c r="O246" s="121" t="s">
        <v>279</v>
      </c>
      <c r="P246" s="245">
        <v>45803</v>
      </c>
      <c r="Q24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6" s="156" t="str">
        <f>IF(T_SDLog[[#This Row],[AREF_7]]&lt;&gt;"","07",IF(T_SDLog[[#This Row],[AREF_6]]&lt;&gt;"","06",IF(T_SDLog[[#This Row],[AREF_5]]&lt;&gt;"","05",IF(T_SDLog[[#This Row],[AREF_4]]&lt;&gt;"","04",IF(T_SDLog[[#This Row],[AREF_3]]&lt;&gt;"","03",IF(T_SDLog[[#This Row],[AREF_2]]&lt;&gt;"","02",IF(T_SDLog[[#This Row],[AREF_1]]&lt;&gt;"","01",IF(T_SDLog[[#This Row],[AREF_0]]&lt;&gt;"","00",""))))))))</f>
        <v>01</v>
      </c>
      <c r="T24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ATLS-004-SD-ICT-00028-R01</v>
      </c>
      <c r="V2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6"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ATV-1300000403-SDS-ICT-00017-R01</v>
      </c>
      <c r="Y2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6" s="22" t="s">
        <v>274</v>
      </c>
      <c r="AB246" s="74">
        <v>45810</v>
      </c>
      <c r="AC246" s="22" t="s">
        <v>1453</v>
      </c>
      <c r="AD246" s="74">
        <v>45810</v>
      </c>
      <c r="AE246" s="22" t="s">
        <v>1453</v>
      </c>
      <c r="AF246" s="190" t="s">
        <v>1452</v>
      </c>
      <c r="AG246" s="191" t="s">
        <v>1454</v>
      </c>
      <c r="AH246" s="190" t="s">
        <v>1452</v>
      </c>
      <c r="AI246" s="22" t="s">
        <v>1459</v>
      </c>
      <c r="AJ246" s="74">
        <v>45811</v>
      </c>
      <c r="AK246" s="22" t="s">
        <v>1625</v>
      </c>
      <c r="AL246" s="292">
        <v>45812</v>
      </c>
      <c r="AM246" s="22" t="s">
        <v>1625</v>
      </c>
      <c r="AN246" s="190" t="s">
        <v>134</v>
      </c>
      <c r="AO246" s="74">
        <v>45819</v>
      </c>
      <c r="AP246" s="185" t="s">
        <v>134</v>
      </c>
      <c r="AQ246" s="22"/>
      <c r="AR246" s="74"/>
      <c r="AS246" s="22"/>
      <c r="AT246" s="190" t="s">
        <v>123</v>
      </c>
      <c r="AU246" s="74"/>
      <c r="AV246" s="185" t="s">
        <v>123</v>
      </c>
      <c r="AW246" s="76"/>
      <c r="AX246" s="74"/>
      <c r="AY246" s="22"/>
      <c r="AZ246" s="190" t="s">
        <v>123</v>
      </c>
      <c r="BA246" s="74"/>
      <c r="BB246" s="185" t="s">
        <v>123</v>
      </c>
      <c r="BC246" s="76"/>
      <c r="BD246" s="74"/>
      <c r="BE246" s="22"/>
      <c r="BF246" s="190" t="s">
        <v>123</v>
      </c>
      <c r="BG246" s="74"/>
      <c r="BH246" s="185" t="s">
        <v>123</v>
      </c>
      <c r="BI246" s="76"/>
      <c r="BJ246" s="74"/>
      <c r="BK246" s="22"/>
      <c r="BL246" s="190" t="s">
        <v>123</v>
      </c>
      <c r="BM246" s="74"/>
      <c r="BN246" s="185" t="s">
        <v>123</v>
      </c>
      <c r="BO246" s="22"/>
      <c r="BP246" s="74"/>
      <c r="BQ246" s="22"/>
      <c r="BR246" s="190" t="s">
        <v>123</v>
      </c>
      <c r="BS246" s="22"/>
      <c r="BT246" s="185" t="s">
        <v>123</v>
      </c>
      <c r="BU246" s="22"/>
      <c r="BV246" s="74"/>
      <c r="BW246" s="22"/>
      <c r="BX246" s="190" t="s">
        <v>123</v>
      </c>
      <c r="BY246" s="22"/>
      <c r="BZ246" s="185" t="s">
        <v>123</v>
      </c>
      <c r="CA246" s="185"/>
      <c r="CB246" s="22"/>
    </row>
    <row r="247" spans="2:80" ht="13.8" hidden="1">
      <c r="B247" s="22">
        <f t="shared" si="3"/>
        <v>238</v>
      </c>
      <c r="C247" s="73" t="s">
        <v>112</v>
      </c>
      <c r="D247" s="73" t="s">
        <v>163</v>
      </c>
      <c r="E247" s="116">
        <v>1300403</v>
      </c>
      <c r="F247" s="73" t="s">
        <v>114</v>
      </c>
      <c r="G247" s="73" t="s">
        <v>221</v>
      </c>
      <c r="H247" s="73" t="s">
        <v>227</v>
      </c>
      <c r="I247" s="240" t="s">
        <v>124</v>
      </c>
      <c r="J247" s="79" t="s">
        <v>112</v>
      </c>
      <c r="K247" s="73" t="s">
        <v>164</v>
      </c>
      <c r="L247" s="111" t="s">
        <v>119</v>
      </c>
      <c r="M247" s="73" t="s">
        <v>117</v>
      </c>
      <c r="N247" s="116" t="str">
        <f>CONCATENATE(T_SDLog[[#This Row],[PROJECT_NO]],"-",T_SDLog[[#This Row],[Sub Con]],"-",T_SDLog[[#This Row],[BUILDING_NO]],"-",T_SDLog[[#This Row],[FLOOR_LEVEL]],"-",T_SDLog[[#This Row],[DRAWING_PARTS]],"-",T_SDLog[[#This Row],[DISIPLINE]],"-",T_SDLog[[#This Row],[Sub-Dec]],"-",T_SDLog[[#This Row],[DS]],"-",T_SDLog[[#This Row],[DRAWING_SEQ]])</f>
        <v>1300403-ATS-B04-UF-01-ICT-ACS-SD-00</v>
      </c>
      <c r="O247" s="121" t="s">
        <v>280</v>
      </c>
      <c r="P247" s="245"/>
      <c r="Q24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7" s="156" t="str">
        <f>IF(T_SDLog[[#This Row],[AREF_7]]&lt;&gt;"","07",IF(T_SDLog[[#This Row],[AREF_6]]&lt;&gt;"","06",IF(T_SDLog[[#This Row],[AREF_5]]&lt;&gt;"","05",IF(T_SDLog[[#This Row],[AREF_4]]&lt;&gt;"","04",IF(T_SDLog[[#This Row],[AREF_3]]&lt;&gt;"","03",IF(T_SDLog[[#This Row],[AREF_2]]&lt;&gt;"","02",IF(T_SDLog[[#This Row],[AREF_1]]&lt;&gt;"","01",IF(T_SDLog[[#This Row],[AREF_0]]&lt;&gt;"","00",""))))))))</f>
        <v>01</v>
      </c>
      <c r="T24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ATLS-004-SD-ICT-00028-R01</v>
      </c>
      <c r="V2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7"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ATV-1300000403-SDS-ICT-00017-R01</v>
      </c>
      <c r="Y2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7" s="22" t="s">
        <v>274</v>
      </c>
      <c r="AB247" s="74">
        <v>45810</v>
      </c>
      <c r="AC247" s="22" t="s">
        <v>1453</v>
      </c>
      <c r="AD247" s="74">
        <v>45810</v>
      </c>
      <c r="AE247" s="22" t="s">
        <v>1453</v>
      </c>
      <c r="AF247" s="190" t="s">
        <v>1452</v>
      </c>
      <c r="AG247" s="191" t="s">
        <v>1454</v>
      </c>
      <c r="AH247" s="190" t="s">
        <v>1452</v>
      </c>
      <c r="AI247" s="22" t="s">
        <v>1459</v>
      </c>
      <c r="AJ247" s="74">
        <v>45811</v>
      </c>
      <c r="AK247" s="22" t="s">
        <v>1625</v>
      </c>
      <c r="AL247" s="292">
        <v>45812</v>
      </c>
      <c r="AM247" s="22" t="s">
        <v>1625</v>
      </c>
      <c r="AN247" s="190" t="s">
        <v>134</v>
      </c>
      <c r="AO247" s="74">
        <v>45819</v>
      </c>
      <c r="AP247" s="185" t="s">
        <v>134</v>
      </c>
      <c r="AQ247" s="22"/>
      <c r="AR247" s="74"/>
      <c r="AS247" s="22"/>
      <c r="AT247" s="190" t="s">
        <v>123</v>
      </c>
      <c r="AU247" s="74"/>
      <c r="AV247" s="185" t="s">
        <v>123</v>
      </c>
      <c r="AW247" s="76"/>
      <c r="AX247" s="74"/>
      <c r="AY247" s="22"/>
      <c r="AZ247" s="190" t="s">
        <v>123</v>
      </c>
      <c r="BA247" s="74"/>
      <c r="BB247" s="185" t="s">
        <v>123</v>
      </c>
      <c r="BC247" s="76"/>
      <c r="BD247" s="74"/>
      <c r="BE247" s="22"/>
      <c r="BF247" s="190" t="s">
        <v>123</v>
      </c>
      <c r="BG247" s="74"/>
      <c r="BH247" s="185" t="s">
        <v>123</v>
      </c>
      <c r="BI247" s="76"/>
      <c r="BJ247" s="74"/>
      <c r="BK247" s="22"/>
      <c r="BL247" s="190" t="s">
        <v>123</v>
      </c>
      <c r="BM247" s="74"/>
      <c r="BN247" s="185" t="s">
        <v>123</v>
      </c>
      <c r="BO247" s="22"/>
      <c r="BP247" s="74"/>
      <c r="BQ247" s="22"/>
      <c r="BR247" s="190" t="s">
        <v>123</v>
      </c>
      <c r="BS247" s="22"/>
      <c r="BT247" s="185" t="s">
        <v>123</v>
      </c>
      <c r="BU247" s="22"/>
      <c r="BV247" s="74"/>
      <c r="BW247" s="22"/>
      <c r="BX247" s="190" t="s">
        <v>123</v>
      </c>
      <c r="BY247" s="22"/>
      <c r="BZ247" s="185" t="s">
        <v>123</v>
      </c>
      <c r="CA247" s="185"/>
      <c r="CB247" s="22"/>
    </row>
    <row r="248" spans="2:80" ht="13.8" hidden="1">
      <c r="B248" s="22">
        <f t="shared" si="3"/>
        <v>239</v>
      </c>
      <c r="C248" s="73" t="s">
        <v>112</v>
      </c>
      <c r="D248" s="73" t="s">
        <v>163</v>
      </c>
      <c r="E248" s="116">
        <v>1300403</v>
      </c>
      <c r="F248" s="73" t="s">
        <v>114</v>
      </c>
      <c r="G248" s="73" t="s">
        <v>221</v>
      </c>
      <c r="H248" s="73" t="s">
        <v>227</v>
      </c>
      <c r="I248" s="240" t="s">
        <v>126</v>
      </c>
      <c r="J248" s="79" t="s">
        <v>112</v>
      </c>
      <c r="K248" s="73" t="s">
        <v>164</v>
      </c>
      <c r="L248" s="111" t="s">
        <v>119</v>
      </c>
      <c r="M248" s="73" t="s">
        <v>117</v>
      </c>
      <c r="N248" s="116" t="str">
        <f>CONCATENATE(T_SDLog[[#This Row],[PROJECT_NO]],"-",T_SDLog[[#This Row],[Sub Con]],"-",T_SDLog[[#This Row],[BUILDING_NO]],"-",T_SDLog[[#This Row],[FLOOR_LEVEL]],"-",T_SDLog[[#This Row],[DRAWING_PARTS]],"-",T_SDLog[[#This Row],[DISIPLINE]],"-",T_SDLog[[#This Row],[Sub-Dec]],"-",T_SDLog[[#This Row],[DS]],"-",T_SDLog[[#This Row],[DRAWING_SEQ]])</f>
        <v>1300403-ATS-B04-UF-02-ICT-ACS-SD-00</v>
      </c>
      <c r="O248" s="121" t="s">
        <v>281</v>
      </c>
      <c r="P248" s="245">
        <v>45803</v>
      </c>
      <c r="Q24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8" s="156" t="str">
        <f>IF(T_SDLog[[#This Row],[AREF_7]]&lt;&gt;"","07",IF(T_SDLog[[#This Row],[AREF_6]]&lt;&gt;"","06",IF(T_SDLog[[#This Row],[AREF_5]]&lt;&gt;"","05",IF(T_SDLog[[#This Row],[AREF_4]]&lt;&gt;"","04",IF(T_SDLog[[#This Row],[AREF_3]]&lt;&gt;"","03",IF(T_SDLog[[#This Row],[AREF_2]]&lt;&gt;"","02",IF(T_SDLog[[#This Row],[AREF_1]]&lt;&gt;"","01",IF(T_SDLog[[#This Row],[AREF_0]]&lt;&gt;"","00",""))))))))</f>
        <v>01</v>
      </c>
      <c r="T24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ATLS-004-SD-ICT-00028-R01</v>
      </c>
      <c r="V2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8"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ATV-1300000403-SDS-ICT-00017-R01</v>
      </c>
      <c r="Y2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8" s="22" t="s">
        <v>274</v>
      </c>
      <c r="AB248" s="74">
        <v>45810</v>
      </c>
      <c r="AC248" s="22" t="s">
        <v>1453</v>
      </c>
      <c r="AD248" s="74">
        <v>45810</v>
      </c>
      <c r="AE248" s="22" t="s">
        <v>1453</v>
      </c>
      <c r="AF248" s="190" t="s">
        <v>1452</v>
      </c>
      <c r="AG248" s="191" t="s">
        <v>1454</v>
      </c>
      <c r="AH248" s="190" t="s">
        <v>1452</v>
      </c>
      <c r="AI248" s="22" t="s">
        <v>1459</v>
      </c>
      <c r="AJ248" s="74">
        <v>45811</v>
      </c>
      <c r="AK248" s="22" t="s">
        <v>1625</v>
      </c>
      <c r="AL248" s="292">
        <v>45812</v>
      </c>
      <c r="AM248" s="22" t="s">
        <v>1625</v>
      </c>
      <c r="AN248" s="190" t="s">
        <v>134</v>
      </c>
      <c r="AO248" s="74">
        <v>45819</v>
      </c>
      <c r="AP248" s="185" t="s">
        <v>134</v>
      </c>
      <c r="AQ248" s="22"/>
      <c r="AR248" s="74"/>
      <c r="AS248" s="22"/>
      <c r="AT248" s="190" t="s">
        <v>123</v>
      </c>
      <c r="AU248" s="74"/>
      <c r="AV248" s="185" t="s">
        <v>123</v>
      </c>
      <c r="AW248" s="76"/>
      <c r="AX248" s="74"/>
      <c r="AY248" s="22"/>
      <c r="AZ248" s="190" t="s">
        <v>123</v>
      </c>
      <c r="BA248" s="74"/>
      <c r="BB248" s="185" t="s">
        <v>123</v>
      </c>
      <c r="BC248" s="76"/>
      <c r="BD248" s="74"/>
      <c r="BE248" s="22"/>
      <c r="BF248" s="190" t="s">
        <v>123</v>
      </c>
      <c r="BG248" s="74"/>
      <c r="BH248" s="185" t="s">
        <v>123</v>
      </c>
      <c r="BI248" s="76"/>
      <c r="BJ248" s="74"/>
      <c r="BK248" s="22"/>
      <c r="BL248" s="190" t="s">
        <v>123</v>
      </c>
      <c r="BM248" s="74"/>
      <c r="BN248" s="185" t="s">
        <v>123</v>
      </c>
      <c r="BO248" s="22"/>
      <c r="BP248" s="74"/>
      <c r="BQ248" s="22"/>
      <c r="BR248" s="190" t="s">
        <v>123</v>
      </c>
      <c r="BS248" s="22"/>
      <c r="BT248" s="185" t="s">
        <v>123</v>
      </c>
      <c r="BU248" s="22"/>
      <c r="BV248" s="74"/>
      <c r="BW248" s="22"/>
      <c r="BX248" s="190" t="s">
        <v>123</v>
      </c>
      <c r="BY248" s="22"/>
      <c r="BZ248" s="185" t="s">
        <v>123</v>
      </c>
      <c r="CA248" s="185"/>
      <c r="CB248" s="22"/>
    </row>
    <row r="249" spans="2:80" ht="13.8" hidden="1">
      <c r="B249" s="22">
        <f t="shared" si="3"/>
        <v>240</v>
      </c>
      <c r="C249" s="73" t="s">
        <v>112</v>
      </c>
      <c r="D249" s="73" t="s">
        <v>163</v>
      </c>
      <c r="E249" s="116">
        <v>1300403</v>
      </c>
      <c r="F249" s="73" t="s">
        <v>114</v>
      </c>
      <c r="G249" s="73" t="s">
        <v>221</v>
      </c>
      <c r="H249" s="73" t="s">
        <v>227</v>
      </c>
      <c r="I249" s="240" t="s">
        <v>128</v>
      </c>
      <c r="J249" s="79" t="s">
        <v>112</v>
      </c>
      <c r="K249" s="73" t="s">
        <v>164</v>
      </c>
      <c r="L249" s="111" t="s">
        <v>119</v>
      </c>
      <c r="M249" s="73" t="s">
        <v>117</v>
      </c>
      <c r="N249" s="116" t="str">
        <f>CONCATENATE(T_SDLog[[#This Row],[PROJECT_NO]],"-",T_SDLog[[#This Row],[Sub Con]],"-",T_SDLog[[#This Row],[BUILDING_NO]],"-",T_SDLog[[#This Row],[FLOOR_LEVEL]],"-",T_SDLog[[#This Row],[DRAWING_PARTS]],"-",T_SDLog[[#This Row],[DISIPLINE]],"-",T_SDLog[[#This Row],[Sub-Dec]],"-",T_SDLog[[#This Row],[DS]],"-",T_SDLog[[#This Row],[DRAWING_SEQ]])</f>
        <v>1300403-ATS-B04-UF-03-ICT-ACS-SD-00</v>
      </c>
      <c r="O249" s="121" t="s">
        <v>282</v>
      </c>
      <c r="P249" s="245">
        <v>45803</v>
      </c>
      <c r="Q24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4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49" s="156" t="str">
        <f>IF(T_SDLog[[#This Row],[AREF_7]]&lt;&gt;"","07",IF(T_SDLog[[#This Row],[AREF_6]]&lt;&gt;"","06",IF(T_SDLog[[#This Row],[AREF_5]]&lt;&gt;"","05",IF(T_SDLog[[#This Row],[AREF_4]]&lt;&gt;"","04",IF(T_SDLog[[#This Row],[AREF_3]]&lt;&gt;"","03",IF(T_SDLog[[#This Row],[AREF_2]]&lt;&gt;"","02",IF(T_SDLog[[#This Row],[AREF_1]]&lt;&gt;"","01",IF(T_SDLog[[#This Row],[AREF_0]]&lt;&gt;"","00",""))))))))</f>
        <v>01</v>
      </c>
      <c r="T24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ATLS-004-SD-ICT-00028-R01</v>
      </c>
      <c r="V2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49"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ATV-1300000403-SDS-ICT-00017-R01</v>
      </c>
      <c r="Y2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49" s="22" t="s">
        <v>274</v>
      </c>
      <c r="AB249" s="74">
        <v>45810</v>
      </c>
      <c r="AC249" s="22" t="s">
        <v>1453</v>
      </c>
      <c r="AD249" s="74">
        <v>45810</v>
      </c>
      <c r="AE249" s="22" t="s">
        <v>1453</v>
      </c>
      <c r="AF249" s="190" t="s">
        <v>1452</v>
      </c>
      <c r="AG249" s="191" t="s">
        <v>1454</v>
      </c>
      <c r="AH249" s="190" t="s">
        <v>1452</v>
      </c>
      <c r="AI249" s="22" t="s">
        <v>1459</v>
      </c>
      <c r="AJ249" s="74">
        <v>45811</v>
      </c>
      <c r="AK249" s="22" t="s">
        <v>1625</v>
      </c>
      <c r="AL249" s="292">
        <v>45812</v>
      </c>
      <c r="AM249" s="22" t="s">
        <v>1625</v>
      </c>
      <c r="AN249" s="190" t="s">
        <v>134</v>
      </c>
      <c r="AO249" s="74">
        <v>45819</v>
      </c>
      <c r="AP249" s="185" t="s">
        <v>134</v>
      </c>
      <c r="AQ249" s="22"/>
      <c r="AR249" s="74"/>
      <c r="AS249" s="22"/>
      <c r="AT249" s="190" t="s">
        <v>123</v>
      </c>
      <c r="AU249" s="74"/>
      <c r="AV249" s="185" t="s">
        <v>123</v>
      </c>
      <c r="AW249" s="76"/>
      <c r="AX249" s="74"/>
      <c r="AY249" s="22"/>
      <c r="AZ249" s="190" t="s">
        <v>123</v>
      </c>
      <c r="BA249" s="74"/>
      <c r="BB249" s="185" t="s">
        <v>123</v>
      </c>
      <c r="BC249" s="76"/>
      <c r="BD249" s="74"/>
      <c r="BE249" s="22"/>
      <c r="BF249" s="190" t="s">
        <v>123</v>
      </c>
      <c r="BG249" s="74"/>
      <c r="BH249" s="185" t="s">
        <v>123</v>
      </c>
      <c r="BI249" s="76"/>
      <c r="BJ249" s="74"/>
      <c r="BK249" s="22"/>
      <c r="BL249" s="190" t="s">
        <v>123</v>
      </c>
      <c r="BM249" s="74"/>
      <c r="BN249" s="185" t="s">
        <v>123</v>
      </c>
      <c r="BO249" s="22"/>
      <c r="BP249" s="74"/>
      <c r="BQ249" s="22"/>
      <c r="BR249" s="190" t="s">
        <v>123</v>
      </c>
      <c r="BS249" s="22"/>
      <c r="BT249" s="185" t="s">
        <v>123</v>
      </c>
      <c r="BU249" s="22"/>
      <c r="BV249" s="74"/>
      <c r="BW249" s="22"/>
      <c r="BX249" s="190" t="s">
        <v>123</v>
      </c>
      <c r="BY249" s="22"/>
      <c r="BZ249" s="185" t="s">
        <v>123</v>
      </c>
      <c r="CA249" s="185"/>
      <c r="CB249" s="22"/>
    </row>
    <row r="250" spans="2:80" ht="13.8" hidden="1">
      <c r="B250" s="22">
        <f t="shared" si="3"/>
        <v>241</v>
      </c>
      <c r="C250" s="73" t="s">
        <v>112</v>
      </c>
      <c r="D250" s="73" t="s">
        <v>163</v>
      </c>
      <c r="E250" s="116">
        <v>1300403</v>
      </c>
      <c r="F250" s="73" t="s">
        <v>114</v>
      </c>
      <c r="G250" s="73" t="s">
        <v>221</v>
      </c>
      <c r="H250" s="73" t="s">
        <v>227</v>
      </c>
      <c r="I250" s="240" t="s">
        <v>138</v>
      </c>
      <c r="J250" s="79" t="s">
        <v>112</v>
      </c>
      <c r="K250" s="73" t="s">
        <v>164</v>
      </c>
      <c r="L250" s="111" t="s">
        <v>119</v>
      </c>
      <c r="M250" s="73" t="s">
        <v>117</v>
      </c>
      <c r="N250" s="116" t="str">
        <f>CONCATENATE(T_SDLog[[#This Row],[PROJECT_NO]],"-",T_SDLog[[#This Row],[Sub Con]],"-",T_SDLog[[#This Row],[BUILDING_NO]],"-",T_SDLog[[#This Row],[FLOOR_LEVEL]],"-",T_SDLog[[#This Row],[DRAWING_PARTS]],"-",T_SDLog[[#This Row],[DISIPLINE]],"-",T_SDLog[[#This Row],[Sub-Dec]],"-",T_SDLog[[#This Row],[DS]],"-",T_SDLog[[#This Row],[DRAWING_SEQ]])</f>
        <v>1300403-ATS-B04-UF-04-ICT-ACS-SD-00</v>
      </c>
      <c r="O250" s="121" t="s">
        <v>283</v>
      </c>
      <c r="P250" s="245">
        <v>45803</v>
      </c>
      <c r="Q25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5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0" s="156" t="str">
        <f>IF(T_SDLog[[#This Row],[AREF_7]]&lt;&gt;"","07",IF(T_SDLog[[#This Row],[AREF_6]]&lt;&gt;"","06",IF(T_SDLog[[#This Row],[AREF_5]]&lt;&gt;"","05",IF(T_SDLog[[#This Row],[AREF_4]]&lt;&gt;"","04",IF(T_SDLog[[#This Row],[AREF_3]]&lt;&gt;"","03",IF(T_SDLog[[#This Row],[AREF_2]]&lt;&gt;"","02",IF(T_SDLog[[#This Row],[AREF_1]]&lt;&gt;"","01",IF(T_SDLog[[#This Row],[AREF_0]]&lt;&gt;"","00",""))))))))</f>
        <v>01</v>
      </c>
      <c r="T25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45811</v>
      </c>
      <c r="U2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ATLS-004-SD-ICT-00028-R01</v>
      </c>
      <c r="V2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0"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45819</v>
      </c>
      <c r="X2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ATV-1300000403-SDS-ICT-00017-R01</v>
      </c>
      <c r="Y2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0" s="22" t="s">
        <v>274</v>
      </c>
      <c r="AB250" s="74">
        <v>45810</v>
      </c>
      <c r="AC250" s="22" t="s">
        <v>1453</v>
      </c>
      <c r="AD250" s="74">
        <v>45810</v>
      </c>
      <c r="AE250" s="22" t="s">
        <v>1453</v>
      </c>
      <c r="AF250" s="190" t="s">
        <v>1452</v>
      </c>
      <c r="AG250" s="191" t="s">
        <v>1454</v>
      </c>
      <c r="AH250" s="190" t="s">
        <v>1452</v>
      </c>
      <c r="AI250" s="22" t="s">
        <v>1459</v>
      </c>
      <c r="AJ250" s="74">
        <v>45811</v>
      </c>
      <c r="AK250" s="22" t="s">
        <v>1625</v>
      </c>
      <c r="AL250" s="292">
        <v>45812</v>
      </c>
      <c r="AM250" s="22" t="s">
        <v>1625</v>
      </c>
      <c r="AN250" s="190" t="s">
        <v>134</v>
      </c>
      <c r="AO250" s="74">
        <v>45819</v>
      </c>
      <c r="AP250" s="185" t="s">
        <v>134</v>
      </c>
      <c r="AQ250" s="22"/>
      <c r="AR250" s="74"/>
      <c r="AS250" s="22"/>
      <c r="AT250" s="190" t="s">
        <v>123</v>
      </c>
      <c r="AU250" s="74"/>
      <c r="AV250" s="185" t="s">
        <v>123</v>
      </c>
      <c r="AW250" s="76"/>
      <c r="AX250" s="74"/>
      <c r="AY250" s="22"/>
      <c r="AZ250" s="190" t="s">
        <v>123</v>
      </c>
      <c r="BA250" s="74"/>
      <c r="BB250" s="185" t="s">
        <v>123</v>
      </c>
      <c r="BC250" s="76"/>
      <c r="BD250" s="74"/>
      <c r="BE250" s="22"/>
      <c r="BF250" s="190" t="s">
        <v>123</v>
      </c>
      <c r="BG250" s="74"/>
      <c r="BH250" s="185" t="s">
        <v>123</v>
      </c>
      <c r="BI250" s="76"/>
      <c r="BJ250" s="74"/>
      <c r="BK250" s="22"/>
      <c r="BL250" s="190" t="s">
        <v>123</v>
      </c>
      <c r="BM250" s="74"/>
      <c r="BN250" s="185" t="s">
        <v>123</v>
      </c>
      <c r="BO250" s="22"/>
      <c r="BP250" s="74"/>
      <c r="BQ250" s="22"/>
      <c r="BR250" s="190" t="s">
        <v>123</v>
      </c>
      <c r="BS250" s="22"/>
      <c r="BT250" s="185" t="s">
        <v>123</v>
      </c>
      <c r="BU250" s="22"/>
      <c r="BV250" s="74"/>
      <c r="BW250" s="22"/>
      <c r="BX250" s="190" t="s">
        <v>123</v>
      </c>
      <c r="BY250" s="22"/>
      <c r="BZ250" s="185" t="s">
        <v>123</v>
      </c>
      <c r="CA250" s="185"/>
      <c r="CB250" s="22"/>
    </row>
    <row r="251" spans="2:80" ht="13.8" hidden="1">
      <c r="B251" s="22">
        <f t="shared" si="3"/>
        <v>242</v>
      </c>
      <c r="C251" s="73" t="s">
        <v>112</v>
      </c>
      <c r="D251" s="73" t="s">
        <v>113</v>
      </c>
      <c r="E251" s="116">
        <v>1300403</v>
      </c>
      <c r="F251" s="73" t="s">
        <v>114</v>
      </c>
      <c r="G251" s="73" t="s">
        <v>115</v>
      </c>
      <c r="H251" s="73" t="s">
        <v>288</v>
      </c>
      <c r="I251" s="240" t="s">
        <v>117</v>
      </c>
      <c r="J251" s="79" t="s">
        <v>112</v>
      </c>
      <c r="K251" s="73" t="s">
        <v>118</v>
      </c>
      <c r="L251" s="111" t="s">
        <v>119</v>
      </c>
      <c r="M251" s="73" t="s">
        <v>117</v>
      </c>
      <c r="N251" s="116" t="str">
        <f>CONCATENATE(T_SDLog[[#This Row],[PROJECT_NO]],"-",T_SDLog[[#This Row],[Sub Con]],"-",T_SDLog[[#This Row],[BUILDING_NO]],"-",T_SDLog[[#This Row],[FLOOR_LEVEL]],"-",T_SDLog[[#This Row],[DRAWING_PARTS]],"-",T_SDLog[[#This Row],[DISIPLINE]],"-",T_SDLog[[#This Row],[Sub-Dec]],"-",T_SDLog[[#This Row],[DS]],"-",T_SDLog[[#This Row],[DRAWING_SEQ]])</f>
        <v>1300403-ATS-B02-FF-00-ICT-CNT-SD-00</v>
      </c>
      <c r="O251" s="121" t="s">
        <v>338</v>
      </c>
      <c r="P251" s="244">
        <v>45802</v>
      </c>
      <c r="Q25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5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1" s="156" t="str">
        <f>IF(T_SDLog[[#This Row],[AREF_7]]&lt;&gt;"","07",IF(T_SDLog[[#This Row],[AREF_6]]&lt;&gt;"","06",IF(T_SDLog[[#This Row],[AREF_5]]&lt;&gt;"","05",IF(T_SDLog[[#This Row],[AREF_4]]&lt;&gt;"","04",IF(T_SDLog[[#This Row],[AREF_3]]&lt;&gt;"","03",IF(T_SDLog[[#This Row],[AREF_2]]&lt;&gt;"","02",IF(T_SDLog[[#This Row],[AREF_1]]&lt;&gt;"","01",IF(T_SDLog[[#This Row],[AREF_0]]&lt;&gt;"","00",""))))))))</f>
        <v>00</v>
      </c>
      <c r="T25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ATLS-004-SD-ICT-00010-R00</v>
      </c>
      <c r="V2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ATV-1300000403-SDS-ICT-00027-R00</v>
      </c>
      <c r="Y2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1" s="22" t="s">
        <v>339</v>
      </c>
      <c r="AB251" s="74">
        <v>45812</v>
      </c>
      <c r="AC251" s="22" t="s">
        <v>1508</v>
      </c>
      <c r="AD251" s="74">
        <v>45817</v>
      </c>
      <c r="AE251" s="231" t="s">
        <v>1508</v>
      </c>
      <c r="AF251" s="190" t="s">
        <v>134</v>
      </c>
      <c r="AG251" s="191" t="s">
        <v>1509</v>
      </c>
      <c r="AH251" s="191" t="s">
        <v>134</v>
      </c>
      <c r="AI251" s="22"/>
      <c r="AJ251" s="74"/>
      <c r="AK251" s="22"/>
      <c r="AL251" s="22"/>
      <c r="AM251" s="22"/>
      <c r="AN251" s="190" t="s">
        <v>123</v>
      </c>
      <c r="AO251" s="74"/>
      <c r="AP251" s="22" t="s">
        <v>123</v>
      </c>
      <c r="AQ251" s="22"/>
      <c r="AR251" s="74"/>
      <c r="AS251" s="22"/>
      <c r="AT251" s="190" t="s">
        <v>123</v>
      </c>
      <c r="AU251" s="74"/>
      <c r="AV251" s="22" t="s">
        <v>123</v>
      </c>
      <c r="AW251" s="76"/>
      <c r="AX251" s="74"/>
      <c r="AY251" s="22"/>
      <c r="AZ251" s="190" t="s">
        <v>123</v>
      </c>
      <c r="BA251" s="74"/>
      <c r="BB251" s="22" t="s">
        <v>123</v>
      </c>
      <c r="BC251" s="76"/>
      <c r="BD251" s="74"/>
      <c r="BE251" s="22"/>
      <c r="BF251" s="190" t="s">
        <v>123</v>
      </c>
      <c r="BG251" s="74"/>
      <c r="BH251" s="22" t="s">
        <v>123</v>
      </c>
      <c r="BI251" s="76"/>
      <c r="BJ251" s="74"/>
      <c r="BK251" s="22"/>
      <c r="BL251" s="190" t="s">
        <v>123</v>
      </c>
      <c r="BM251" s="74"/>
      <c r="BN251" s="22" t="s">
        <v>123</v>
      </c>
      <c r="BO251" s="22"/>
      <c r="BP251" s="74"/>
      <c r="BQ251" s="22"/>
      <c r="BR251" s="190" t="s">
        <v>123</v>
      </c>
      <c r="BS251" s="22"/>
      <c r="BT251" s="22" t="s">
        <v>123</v>
      </c>
      <c r="BU251" s="22"/>
      <c r="BV251" s="74"/>
      <c r="BW251" s="22"/>
      <c r="BX251" s="190" t="s">
        <v>123</v>
      </c>
      <c r="BY251" s="22"/>
      <c r="BZ251" s="22" t="s">
        <v>123</v>
      </c>
      <c r="CA251" s="22"/>
      <c r="CB251" s="22"/>
    </row>
    <row r="252" spans="2:80" ht="13.8" hidden="1">
      <c r="B252" s="22">
        <f t="shared" si="3"/>
        <v>243</v>
      </c>
      <c r="C252" s="73" t="s">
        <v>112</v>
      </c>
      <c r="D252" s="73" t="s">
        <v>113</v>
      </c>
      <c r="E252" s="116">
        <v>1300403</v>
      </c>
      <c r="F252" s="73" t="s">
        <v>114</v>
      </c>
      <c r="G252" s="73" t="s">
        <v>115</v>
      </c>
      <c r="H252" s="73" t="s">
        <v>288</v>
      </c>
      <c r="I252" s="240" t="s">
        <v>124</v>
      </c>
      <c r="J252" s="79" t="s">
        <v>112</v>
      </c>
      <c r="K252" s="73" t="s">
        <v>118</v>
      </c>
      <c r="L252" s="111" t="s">
        <v>119</v>
      </c>
      <c r="M252" s="73" t="s">
        <v>117</v>
      </c>
      <c r="N252" s="116" t="str">
        <f>CONCATENATE(T_SDLog[[#This Row],[PROJECT_NO]],"-",T_SDLog[[#This Row],[Sub Con]],"-",T_SDLog[[#This Row],[BUILDING_NO]],"-",T_SDLog[[#This Row],[FLOOR_LEVEL]],"-",T_SDLog[[#This Row],[DRAWING_PARTS]],"-",T_SDLog[[#This Row],[DISIPLINE]],"-",T_SDLog[[#This Row],[Sub-Dec]],"-",T_SDLog[[#This Row],[DS]],"-",T_SDLog[[#This Row],[DRAWING_SEQ]])</f>
        <v>1300403-ATS-B02-FF-01-ICT-CNT-SD-00</v>
      </c>
      <c r="O252" s="121" t="s">
        <v>340</v>
      </c>
      <c r="P252" s="244">
        <v>45802</v>
      </c>
      <c r="Q25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5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2" s="156" t="str">
        <f>IF(T_SDLog[[#This Row],[AREF_7]]&lt;&gt;"","07",IF(T_SDLog[[#This Row],[AREF_6]]&lt;&gt;"","06",IF(T_SDLog[[#This Row],[AREF_5]]&lt;&gt;"","05",IF(T_SDLog[[#This Row],[AREF_4]]&lt;&gt;"","04",IF(T_SDLog[[#This Row],[AREF_3]]&lt;&gt;"","03",IF(T_SDLog[[#This Row],[AREF_2]]&lt;&gt;"","02",IF(T_SDLog[[#This Row],[AREF_1]]&lt;&gt;"","01",IF(T_SDLog[[#This Row],[AREF_0]]&lt;&gt;"","00",""))))))))</f>
        <v>00</v>
      </c>
      <c r="T25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ATLS-004-SD-ICT-00010-R00</v>
      </c>
      <c r="V2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ATV-1300000403-SDS-ICT-00027-R00</v>
      </c>
      <c r="Y2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2" s="22" t="s">
        <v>339</v>
      </c>
      <c r="AB252" s="74">
        <v>45812</v>
      </c>
      <c r="AC252" s="22" t="s">
        <v>1508</v>
      </c>
      <c r="AD252" s="74">
        <v>45817</v>
      </c>
      <c r="AE252" s="231" t="s">
        <v>1508</v>
      </c>
      <c r="AF252" s="190" t="s">
        <v>134</v>
      </c>
      <c r="AG252" s="191" t="s">
        <v>1509</v>
      </c>
      <c r="AH252" s="191" t="s">
        <v>134</v>
      </c>
      <c r="AI252" s="22"/>
      <c r="AJ252" s="74"/>
      <c r="AK252" s="22"/>
      <c r="AL252" s="22"/>
      <c r="AM252" s="22"/>
      <c r="AN252" s="190" t="s">
        <v>123</v>
      </c>
      <c r="AO252" s="74"/>
      <c r="AP252" s="22" t="s">
        <v>123</v>
      </c>
      <c r="AQ252" s="22"/>
      <c r="AR252" s="74"/>
      <c r="AS252" s="22"/>
      <c r="AT252" s="190" t="s">
        <v>123</v>
      </c>
      <c r="AU252" s="74"/>
      <c r="AV252" s="22" t="s">
        <v>123</v>
      </c>
      <c r="AW252" s="76"/>
      <c r="AX252" s="74"/>
      <c r="AY252" s="22"/>
      <c r="AZ252" s="190" t="s">
        <v>123</v>
      </c>
      <c r="BA252" s="74"/>
      <c r="BB252" s="22" t="s">
        <v>123</v>
      </c>
      <c r="BC252" s="76"/>
      <c r="BD252" s="74"/>
      <c r="BE252" s="22"/>
      <c r="BF252" s="190" t="s">
        <v>123</v>
      </c>
      <c r="BG252" s="74"/>
      <c r="BH252" s="22" t="s">
        <v>123</v>
      </c>
      <c r="BI252" s="76"/>
      <c r="BJ252" s="74"/>
      <c r="BK252" s="22"/>
      <c r="BL252" s="190" t="s">
        <v>123</v>
      </c>
      <c r="BM252" s="74"/>
      <c r="BN252" s="22" t="s">
        <v>123</v>
      </c>
      <c r="BO252" s="22"/>
      <c r="BP252" s="74"/>
      <c r="BQ252" s="22"/>
      <c r="BR252" s="190" t="s">
        <v>123</v>
      </c>
      <c r="BS252" s="22"/>
      <c r="BT252" s="22" t="s">
        <v>123</v>
      </c>
      <c r="BU252" s="22"/>
      <c r="BV252" s="74"/>
      <c r="BW252" s="22"/>
      <c r="BX252" s="190" t="s">
        <v>123</v>
      </c>
      <c r="BY252" s="22"/>
      <c r="BZ252" s="22" t="s">
        <v>123</v>
      </c>
      <c r="CA252" s="22"/>
      <c r="CB252" s="22"/>
    </row>
    <row r="253" spans="2:80" ht="13.8" hidden="1">
      <c r="B253" s="22">
        <f t="shared" si="3"/>
        <v>244</v>
      </c>
      <c r="C253" s="73" t="s">
        <v>112</v>
      </c>
      <c r="D253" s="73" t="s">
        <v>113</v>
      </c>
      <c r="E253" s="116">
        <v>1300403</v>
      </c>
      <c r="F253" s="73" t="s">
        <v>114</v>
      </c>
      <c r="G253" s="73" t="s">
        <v>115</v>
      </c>
      <c r="H253" s="73" t="s">
        <v>288</v>
      </c>
      <c r="I253" s="240" t="s">
        <v>126</v>
      </c>
      <c r="J253" s="79" t="s">
        <v>112</v>
      </c>
      <c r="K253" s="73" t="s">
        <v>118</v>
      </c>
      <c r="L253" s="111" t="s">
        <v>119</v>
      </c>
      <c r="M253" s="73" t="s">
        <v>117</v>
      </c>
      <c r="N253" s="116" t="str">
        <f>CONCATENATE(T_SDLog[[#This Row],[PROJECT_NO]],"-",T_SDLog[[#This Row],[Sub Con]],"-",T_SDLog[[#This Row],[BUILDING_NO]],"-",T_SDLog[[#This Row],[FLOOR_LEVEL]],"-",T_SDLog[[#This Row],[DRAWING_PARTS]],"-",T_SDLog[[#This Row],[DISIPLINE]],"-",T_SDLog[[#This Row],[Sub-Dec]],"-",T_SDLog[[#This Row],[DS]],"-",T_SDLog[[#This Row],[DRAWING_SEQ]])</f>
        <v>1300403-ATS-B02-FF-02-ICT-CNT-SD-00</v>
      </c>
      <c r="O253" s="121" t="s">
        <v>341</v>
      </c>
      <c r="P253" s="244">
        <v>45802</v>
      </c>
      <c r="Q25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5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3" s="156" t="str">
        <f>IF(T_SDLog[[#This Row],[AREF_7]]&lt;&gt;"","07",IF(T_SDLog[[#This Row],[AREF_6]]&lt;&gt;"","06",IF(T_SDLog[[#This Row],[AREF_5]]&lt;&gt;"","05",IF(T_SDLog[[#This Row],[AREF_4]]&lt;&gt;"","04",IF(T_SDLog[[#This Row],[AREF_3]]&lt;&gt;"","03",IF(T_SDLog[[#This Row],[AREF_2]]&lt;&gt;"","02",IF(T_SDLog[[#This Row],[AREF_1]]&lt;&gt;"","01",IF(T_SDLog[[#This Row],[AREF_0]]&lt;&gt;"","00",""))))))))</f>
        <v>00</v>
      </c>
      <c r="T25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ATLS-004-SD-ICT-00010-R00</v>
      </c>
      <c r="V2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ATV-1300000403-SDS-ICT-00027-R00</v>
      </c>
      <c r="Y2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3" s="22" t="s">
        <v>339</v>
      </c>
      <c r="AB253" s="74">
        <v>45812</v>
      </c>
      <c r="AC253" s="22" t="s">
        <v>1508</v>
      </c>
      <c r="AD253" s="74">
        <v>45817</v>
      </c>
      <c r="AE253" s="231" t="s">
        <v>1508</v>
      </c>
      <c r="AF253" s="190" t="s">
        <v>134</v>
      </c>
      <c r="AG253" s="191" t="s">
        <v>1509</v>
      </c>
      <c r="AH253" s="191" t="s">
        <v>134</v>
      </c>
      <c r="AI253" s="22"/>
      <c r="AJ253" s="74"/>
      <c r="AK253" s="22"/>
      <c r="AL253" s="22"/>
      <c r="AM253" s="22"/>
      <c r="AN253" s="190" t="s">
        <v>123</v>
      </c>
      <c r="AO253" s="74"/>
      <c r="AP253" s="22" t="s">
        <v>123</v>
      </c>
      <c r="AQ253" s="22"/>
      <c r="AR253" s="74"/>
      <c r="AS253" s="22"/>
      <c r="AT253" s="190" t="s">
        <v>123</v>
      </c>
      <c r="AU253" s="74"/>
      <c r="AV253" s="22" t="s">
        <v>123</v>
      </c>
      <c r="AW253" s="76"/>
      <c r="AX253" s="74"/>
      <c r="AY253" s="22"/>
      <c r="AZ253" s="190" t="s">
        <v>123</v>
      </c>
      <c r="BA253" s="74"/>
      <c r="BB253" s="22" t="s">
        <v>123</v>
      </c>
      <c r="BC253" s="76"/>
      <c r="BD253" s="74"/>
      <c r="BE253" s="22"/>
      <c r="BF253" s="190" t="s">
        <v>123</v>
      </c>
      <c r="BG253" s="74"/>
      <c r="BH253" s="22" t="s">
        <v>123</v>
      </c>
      <c r="BI253" s="76"/>
      <c r="BJ253" s="74"/>
      <c r="BK253" s="22"/>
      <c r="BL253" s="190" t="s">
        <v>123</v>
      </c>
      <c r="BM253" s="74"/>
      <c r="BN253" s="22" t="s">
        <v>123</v>
      </c>
      <c r="BO253" s="22"/>
      <c r="BP253" s="74"/>
      <c r="BQ253" s="22"/>
      <c r="BR253" s="190" t="s">
        <v>123</v>
      </c>
      <c r="BS253" s="22"/>
      <c r="BT253" s="22" t="s">
        <v>123</v>
      </c>
      <c r="BU253" s="22"/>
      <c r="BV253" s="74"/>
      <c r="BW253" s="22"/>
      <c r="BX253" s="190" t="s">
        <v>123</v>
      </c>
      <c r="BY253" s="22"/>
      <c r="BZ253" s="22" t="s">
        <v>123</v>
      </c>
      <c r="CA253" s="22"/>
      <c r="CB253" s="22"/>
    </row>
    <row r="254" spans="2:80" ht="13.8" hidden="1">
      <c r="B254" s="22">
        <f t="shared" si="3"/>
        <v>245</v>
      </c>
      <c r="C254" s="73" t="s">
        <v>112</v>
      </c>
      <c r="D254" s="73" t="s">
        <v>113</v>
      </c>
      <c r="E254" s="116">
        <v>1300403</v>
      </c>
      <c r="F254" s="73" t="s">
        <v>114</v>
      </c>
      <c r="G254" s="73" t="s">
        <v>115</v>
      </c>
      <c r="H254" s="73" t="s">
        <v>288</v>
      </c>
      <c r="I254" s="240" t="s">
        <v>128</v>
      </c>
      <c r="J254" s="79" t="s">
        <v>112</v>
      </c>
      <c r="K254" s="73" t="s">
        <v>118</v>
      </c>
      <c r="L254" s="111" t="s">
        <v>119</v>
      </c>
      <c r="M254" s="73" t="s">
        <v>117</v>
      </c>
      <c r="N254" s="116" t="str">
        <f>CONCATENATE(T_SDLog[[#This Row],[PROJECT_NO]],"-",T_SDLog[[#This Row],[Sub Con]],"-",T_SDLog[[#This Row],[BUILDING_NO]],"-",T_SDLog[[#This Row],[FLOOR_LEVEL]],"-",T_SDLog[[#This Row],[DRAWING_PARTS]],"-",T_SDLog[[#This Row],[DISIPLINE]],"-",T_SDLog[[#This Row],[Sub-Dec]],"-",T_SDLog[[#This Row],[DS]],"-",T_SDLog[[#This Row],[DRAWING_SEQ]])</f>
        <v>1300403-ATS-B02-FF-03-ICT-CNT-SD-00</v>
      </c>
      <c r="O254" s="121" t="s">
        <v>342</v>
      </c>
      <c r="P254" s="244">
        <v>45802</v>
      </c>
      <c r="Q25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25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4" s="156" t="str">
        <f>IF(T_SDLog[[#This Row],[AREF_7]]&lt;&gt;"","07",IF(T_SDLog[[#This Row],[AREF_6]]&lt;&gt;"","06",IF(T_SDLog[[#This Row],[AREF_5]]&lt;&gt;"","05",IF(T_SDLog[[#This Row],[AREF_4]]&lt;&gt;"","04",IF(T_SDLog[[#This Row],[AREF_3]]&lt;&gt;"","03",IF(T_SDLog[[#This Row],[AREF_2]]&lt;&gt;"","02",IF(T_SDLog[[#This Row],[AREF_1]]&lt;&gt;"","01",IF(T_SDLog[[#This Row],[AREF_0]]&lt;&gt;"","00",""))))))))</f>
        <v>00</v>
      </c>
      <c r="T25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ATLS-004-SD-ICT-00010-R00</v>
      </c>
      <c r="V2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2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ATV-1300000403-SDS-ICT-00027-R00</v>
      </c>
      <c r="Y2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4" s="22" t="s">
        <v>339</v>
      </c>
      <c r="AB254" s="74">
        <v>45812</v>
      </c>
      <c r="AC254" s="22" t="s">
        <v>1508</v>
      </c>
      <c r="AD254" s="74">
        <v>45817</v>
      </c>
      <c r="AE254" s="231" t="s">
        <v>1508</v>
      </c>
      <c r="AF254" s="190" t="s">
        <v>134</v>
      </c>
      <c r="AG254" s="191" t="s">
        <v>1509</v>
      </c>
      <c r="AH254" s="191" t="s">
        <v>134</v>
      </c>
      <c r="AI254" s="22"/>
      <c r="AJ254" s="74"/>
      <c r="AK254" s="22"/>
      <c r="AL254" s="22"/>
      <c r="AM254" s="22"/>
      <c r="AN254" s="190" t="s">
        <v>123</v>
      </c>
      <c r="AO254" s="74"/>
      <c r="AP254" s="22" t="s">
        <v>123</v>
      </c>
      <c r="AQ254" s="22"/>
      <c r="AR254" s="74"/>
      <c r="AS254" s="22"/>
      <c r="AT254" s="190" t="s">
        <v>123</v>
      </c>
      <c r="AU254" s="74"/>
      <c r="AV254" s="22" t="s">
        <v>123</v>
      </c>
      <c r="AW254" s="76"/>
      <c r="AX254" s="74"/>
      <c r="AY254" s="22"/>
      <c r="AZ254" s="190" t="s">
        <v>123</v>
      </c>
      <c r="BA254" s="74"/>
      <c r="BB254" s="22" t="s">
        <v>123</v>
      </c>
      <c r="BC254" s="76"/>
      <c r="BD254" s="74"/>
      <c r="BE254" s="22"/>
      <c r="BF254" s="190" t="s">
        <v>123</v>
      </c>
      <c r="BG254" s="74"/>
      <c r="BH254" s="22" t="s">
        <v>123</v>
      </c>
      <c r="BI254" s="76"/>
      <c r="BJ254" s="74"/>
      <c r="BK254" s="22"/>
      <c r="BL254" s="190" t="s">
        <v>123</v>
      </c>
      <c r="BM254" s="74"/>
      <c r="BN254" s="22" t="s">
        <v>123</v>
      </c>
      <c r="BO254" s="22"/>
      <c r="BP254" s="74"/>
      <c r="BQ254" s="22"/>
      <c r="BR254" s="190" t="s">
        <v>123</v>
      </c>
      <c r="BS254" s="22"/>
      <c r="BT254" s="22" t="s">
        <v>123</v>
      </c>
      <c r="BU254" s="22"/>
      <c r="BV254" s="74"/>
      <c r="BW254" s="22"/>
      <c r="BX254" s="190" t="s">
        <v>123</v>
      </c>
      <c r="BY254" s="22"/>
      <c r="BZ254" s="22" t="s">
        <v>123</v>
      </c>
      <c r="CA254" s="22"/>
      <c r="CB254" s="22"/>
    </row>
    <row r="255" spans="2:80" ht="13.8" hidden="1">
      <c r="B255" s="22">
        <f t="shared" si="3"/>
        <v>246</v>
      </c>
      <c r="C255" s="22" t="s">
        <v>112</v>
      </c>
      <c r="D255" s="73" t="s">
        <v>191</v>
      </c>
      <c r="E255" s="201">
        <v>1300403</v>
      </c>
      <c r="F255" s="22" t="s">
        <v>114</v>
      </c>
      <c r="G255" s="73" t="s">
        <v>130</v>
      </c>
      <c r="H255" s="73" t="s">
        <v>286</v>
      </c>
      <c r="I255" s="240" t="s">
        <v>117</v>
      </c>
      <c r="J255" s="79" t="s">
        <v>112</v>
      </c>
      <c r="K255" s="203" t="s">
        <v>192</v>
      </c>
      <c r="L255" s="22" t="s">
        <v>119</v>
      </c>
      <c r="M255" s="22" t="s">
        <v>117</v>
      </c>
      <c r="N255" s="119" t="str">
        <f>CONCATENATE(T_SDLog[[#This Row],[PROJECT_NO]],"-",T_SDLog[[#This Row],[Sub Con]],"-",T_SDLog[[#This Row],[BUILDING_NO]],"-",T_SDLog[[#This Row],[FLOOR_LEVEL]],"-",T_SDLog[[#This Row],[DRAWING_PARTS]],"-",T_SDLog[[#This Row],[DISIPLINE]],"-",T_SDLog[[#This Row],[Sub-Dec]],"-",T_SDLog[[#This Row],[DS]],"-",T_SDLog[[#This Row],[DRAWING_SEQ]])</f>
        <v>1300403-ATS-B01-BF-00-ICT-COM-SD-00</v>
      </c>
      <c r="O255" s="120" t="s">
        <v>539</v>
      </c>
      <c r="P255" s="245">
        <v>45819</v>
      </c>
      <c r="Q25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5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5" s="156" t="str">
        <f>IF(T_SDLog[[#This Row],[AREF_7]]&lt;&gt;"","07",IF(T_SDLog[[#This Row],[AREF_6]]&lt;&gt;"","06",IF(T_SDLog[[#This Row],[AREF_5]]&lt;&gt;"","05",IF(T_SDLog[[#This Row],[AREF_4]]&lt;&gt;"","04",IF(T_SDLog[[#This Row],[AREF_3]]&lt;&gt;"","03",IF(T_SDLog[[#This Row],[AREF_2]]&lt;&gt;"","02",IF(T_SDLog[[#This Row],[AREF_1]]&lt;&gt;"","01",IF(T_SDLog[[#This Row],[AREF_0]]&lt;&gt;"","00",""))))))))</f>
        <v>00</v>
      </c>
      <c r="T25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5" s="22" t="s">
        <v>1446</v>
      </c>
      <c r="AB255" s="74">
        <v>45812</v>
      </c>
      <c r="AC255" s="22" t="s">
        <v>1511</v>
      </c>
      <c r="AD255" s="74">
        <v>45817</v>
      </c>
      <c r="AE255" s="231" t="s">
        <v>1511</v>
      </c>
      <c r="AF255" s="190" t="s">
        <v>134</v>
      </c>
      <c r="AG255" s="191" t="s">
        <v>1597</v>
      </c>
      <c r="AH255" s="190" t="s">
        <v>134</v>
      </c>
      <c r="AI255" s="22"/>
      <c r="AJ255" s="74"/>
      <c r="AK255" s="22"/>
      <c r="AL255" s="22"/>
      <c r="AM255" s="22"/>
      <c r="AN255" s="190" t="s">
        <v>123</v>
      </c>
      <c r="AO255" s="74"/>
      <c r="AP255" s="185" t="s">
        <v>123</v>
      </c>
      <c r="AQ255" s="22"/>
      <c r="AR255" s="74"/>
      <c r="AS255" s="22"/>
      <c r="AT255" s="190" t="s">
        <v>123</v>
      </c>
      <c r="AU255" s="74"/>
      <c r="AV255" s="185" t="s">
        <v>123</v>
      </c>
      <c r="AW255" s="76"/>
      <c r="AX255" s="74"/>
      <c r="AY255" s="22"/>
      <c r="AZ255" s="190" t="s">
        <v>123</v>
      </c>
      <c r="BA255" s="74"/>
      <c r="BB255" s="185" t="s">
        <v>123</v>
      </c>
      <c r="BC255" s="76"/>
      <c r="BD255" s="74"/>
      <c r="BE255" s="22"/>
      <c r="BF255" s="190" t="s">
        <v>123</v>
      </c>
      <c r="BG255" s="74"/>
      <c r="BH255" s="185" t="s">
        <v>123</v>
      </c>
      <c r="BI255" s="76"/>
      <c r="BJ255" s="74"/>
      <c r="BK255" s="22"/>
      <c r="BL255" s="190" t="s">
        <v>123</v>
      </c>
      <c r="BM255" s="74"/>
      <c r="BN255" s="185" t="s">
        <v>123</v>
      </c>
      <c r="BO255" s="22"/>
      <c r="BP255" s="74"/>
      <c r="BQ255" s="22"/>
      <c r="BR255" s="190" t="s">
        <v>123</v>
      </c>
      <c r="BS255" s="22"/>
      <c r="BT255" s="185" t="s">
        <v>123</v>
      </c>
      <c r="BU255" s="22"/>
      <c r="BV255" s="74"/>
      <c r="BW255" s="22"/>
      <c r="BX255" s="190" t="s">
        <v>123</v>
      </c>
      <c r="BY255" s="22"/>
      <c r="BZ255" s="185" t="s">
        <v>123</v>
      </c>
      <c r="CA255" s="185"/>
      <c r="CB255" s="22"/>
    </row>
    <row r="256" spans="2:80" ht="13.8" hidden="1">
      <c r="B256" s="22">
        <f t="shared" si="3"/>
        <v>247</v>
      </c>
      <c r="C256" s="22" t="s">
        <v>112</v>
      </c>
      <c r="D256" s="73" t="s">
        <v>191</v>
      </c>
      <c r="E256" s="201">
        <v>1300403</v>
      </c>
      <c r="F256" s="22" t="s">
        <v>114</v>
      </c>
      <c r="G256" s="73" t="s">
        <v>130</v>
      </c>
      <c r="H256" s="73" t="s">
        <v>286</v>
      </c>
      <c r="I256" s="241" t="s">
        <v>124</v>
      </c>
      <c r="J256" s="79" t="s">
        <v>112</v>
      </c>
      <c r="K256" s="203" t="s">
        <v>192</v>
      </c>
      <c r="L256" s="22" t="s">
        <v>119</v>
      </c>
      <c r="M256" s="22" t="s">
        <v>117</v>
      </c>
      <c r="N256" s="119" t="str">
        <f>CONCATENATE(T_SDLog[[#This Row],[PROJECT_NO]],"-",T_SDLog[[#This Row],[Sub Con]],"-",T_SDLog[[#This Row],[BUILDING_NO]],"-",T_SDLog[[#This Row],[FLOOR_LEVEL]],"-",T_SDLog[[#This Row],[DRAWING_PARTS]],"-",T_SDLog[[#This Row],[DISIPLINE]],"-",T_SDLog[[#This Row],[Sub-Dec]],"-",T_SDLog[[#This Row],[DS]],"-",T_SDLog[[#This Row],[DRAWING_SEQ]])</f>
        <v>1300403-ATS-B01-BF-01-ICT-COM-SD-00</v>
      </c>
      <c r="O256" s="120" t="s">
        <v>540</v>
      </c>
      <c r="P256" s="245"/>
      <c r="Q25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5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6" s="156" t="str">
        <f>IF(T_SDLog[[#This Row],[AREF_7]]&lt;&gt;"","07",IF(T_SDLog[[#This Row],[AREF_6]]&lt;&gt;"","06",IF(T_SDLog[[#This Row],[AREF_5]]&lt;&gt;"","05",IF(T_SDLog[[#This Row],[AREF_4]]&lt;&gt;"","04",IF(T_SDLog[[#This Row],[AREF_3]]&lt;&gt;"","03",IF(T_SDLog[[#This Row],[AREF_2]]&lt;&gt;"","02",IF(T_SDLog[[#This Row],[AREF_1]]&lt;&gt;"","01",IF(T_SDLog[[#This Row],[AREF_0]]&lt;&gt;"","00",""))))))))</f>
        <v>00</v>
      </c>
      <c r="T25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6" s="22" t="s">
        <v>1446</v>
      </c>
      <c r="AB256" s="74">
        <v>45812</v>
      </c>
      <c r="AC256" s="22" t="s">
        <v>1511</v>
      </c>
      <c r="AD256" s="74">
        <v>45817</v>
      </c>
      <c r="AE256" s="231" t="s">
        <v>1511</v>
      </c>
      <c r="AF256" s="190" t="s">
        <v>134</v>
      </c>
      <c r="AG256" s="191" t="s">
        <v>1597</v>
      </c>
      <c r="AH256" s="190" t="s">
        <v>134</v>
      </c>
      <c r="AI256" s="22"/>
      <c r="AJ256" s="74"/>
      <c r="AK256" s="22"/>
      <c r="AL256" s="22"/>
      <c r="AM256" s="22"/>
      <c r="AN256" s="190" t="s">
        <v>123</v>
      </c>
      <c r="AO256" s="74"/>
      <c r="AP256" s="185" t="s">
        <v>123</v>
      </c>
      <c r="AQ256" s="22"/>
      <c r="AR256" s="74"/>
      <c r="AS256" s="22"/>
      <c r="AT256" s="190" t="s">
        <v>123</v>
      </c>
      <c r="AU256" s="74"/>
      <c r="AV256" s="185" t="s">
        <v>123</v>
      </c>
      <c r="AW256" s="76"/>
      <c r="AX256" s="74"/>
      <c r="AY256" s="22"/>
      <c r="AZ256" s="190" t="s">
        <v>123</v>
      </c>
      <c r="BA256" s="74"/>
      <c r="BB256" s="185" t="s">
        <v>123</v>
      </c>
      <c r="BC256" s="76"/>
      <c r="BD256" s="74"/>
      <c r="BE256" s="22"/>
      <c r="BF256" s="190" t="s">
        <v>123</v>
      </c>
      <c r="BG256" s="74"/>
      <c r="BH256" s="185" t="s">
        <v>123</v>
      </c>
      <c r="BI256" s="76"/>
      <c r="BJ256" s="74"/>
      <c r="BK256" s="22"/>
      <c r="BL256" s="190" t="s">
        <v>123</v>
      </c>
      <c r="BM256" s="74"/>
      <c r="BN256" s="185" t="s">
        <v>123</v>
      </c>
      <c r="BO256" s="22"/>
      <c r="BP256" s="74"/>
      <c r="BQ256" s="22"/>
      <c r="BR256" s="190" t="s">
        <v>123</v>
      </c>
      <c r="BS256" s="22"/>
      <c r="BT256" s="185" t="s">
        <v>123</v>
      </c>
      <c r="BU256" s="22"/>
      <c r="BV256" s="74"/>
      <c r="BW256" s="22"/>
      <c r="BX256" s="190" t="s">
        <v>123</v>
      </c>
      <c r="BY256" s="22"/>
      <c r="BZ256" s="185" t="s">
        <v>123</v>
      </c>
      <c r="CA256" s="185"/>
      <c r="CB256" s="22"/>
    </row>
    <row r="257" spans="2:80" ht="13.8" hidden="1">
      <c r="B257" s="22">
        <f t="shared" si="3"/>
        <v>248</v>
      </c>
      <c r="C257" s="22" t="s">
        <v>112</v>
      </c>
      <c r="D257" s="73" t="s">
        <v>191</v>
      </c>
      <c r="E257" s="201">
        <v>1300403</v>
      </c>
      <c r="F257" s="22" t="s">
        <v>114</v>
      </c>
      <c r="G257" s="73" t="s">
        <v>130</v>
      </c>
      <c r="H257" s="73" t="s">
        <v>286</v>
      </c>
      <c r="I257" s="241" t="s">
        <v>126</v>
      </c>
      <c r="J257" s="79" t="s">
        <v>112</v>
      </c>
      <c r="K257" s="203" t="s">
        <v>192</v>
      </c>
      <c r="L257" s="22" t="s">
        <v>119</v>
      </c>
      <c r="M257" s="22" t="s">
        <v>117</v>
      </c>
      <c r="N257" s="119" t="str">
        <f>CONCATENATE(T_SDLog[[#This Row],[PROJECT_NO]],"-",T_SDLog[[#This Row],[Sub Con]],"-",T_SDLog[[#This Row],[BUILDING_NO]],"-",T_SDLog[[#This Row],[FLOOR_LEVEL]],"-",T_SDLog[[#This Row],[DRAWING_PARTS]],"-",T_SDLog[[#This Row],[DISIPLINE]],"-",T_SDLog[[#This Row],[Sub-Dec]],"-",T_SDLog[[#This Row],[DS]],"-",T_SDLog[[#This Row],[DRAWING_SEQ]])</f>
        <v>1300403-ATS-B01-BF-02-ICT-COM-SD-00</v>
      </c>
      <c r="O257" s="120" t="s">
        <v>541</v>
      </c>
      <c r="P257" s="245"/>
      <c r="Q25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5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7" s="156" t="str">
        <f>IF(T_SDLog[[#This Row],[AREF_7]]&lt;&gt;"","07",IF(T_SDLog[[#This Row],[AREF_6]]&lt;&gt;"","06",IF(T_SDLog[[#This Row],[AREF_5]]&lt;&gt;"","05",IF(T_SDLog[[#This Row],[AREF_4]]&lt;&gt;"","04",IF(T_SDLog[[#This Row],[AREF_3]]&lt;&gt;"","03",IF(T_SDLog[[#This Row],[AREF_2]]&lt;&gt;"","02",IF(T_SDLog[[#This Row],[AREF_1]]&lt;&gt;"","01",IF(T_SDLog[[#This Row],[AREF_0]]&lt;&gt;"","00",""))))))))</f>
        <v>00</v>
      </c>
      <c r="T25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7" s="22" t="s">
        <v>1446</v>
      </c>
      <c r="AB257" s="74">
        <v>45812</v>
      </c>
      <c r="AC257" s="22" t="s">
        <v>1511</v>
      </c>
      <c r="AD257" s="74">
        <v>45817</v>
      </c>
      <c r="AE257" s="231" t="s">
        <v>1511</v>
      </c>
      <c r="AF257" s="190" t="s">
        <v>134</v>
      </c>
      <c r="AG257" s="191" t="s">
        <v>1597</v>
      </c>
      <c r="AH257" s="190" t="s">
        <v>134</v>
      </c>
      <c r="AI257" s="22"/>
      <c r="AJ257" s="74"/>
      <c r="AK257" s="22"/>
      <c r="AL257" s="22"/>
      <c r="AM257" s="22"/>
      <c r="AN257" s="190" t="s">
        <v>123</v>
      </c>
      <c r="AO257" s="74"/>
      <c r="AP257" s="185" t="s">
        <v>123</v>
      </c>
      <c r="AQ257" s="22"/>
      <c r="AR257" s="74"/>
      <c r="AS257" s="22"/>
      <c r="AT257" s="190" t="s">
        <v>123</v>
      </c>
      <c r="AU257" s="74"/>
      <c r="AV257" s="185" t="s">
        <v>123</v>
      </c>
      <c r="AW257" s="76"/>
      <c r="AX257" s="74"/>
      <c r="AY257" s="22"/>
      <c r="AZ257" s="190" t="s">
        <v>123</v>
      </c>
      <c r="BA257" s="74"/>
      <c r="BB257" s="185" t="s">
        <v>123</v>
      </c>
      <c r="BC257" s="76"/>
      <c r="BD257" s="74"/>
      <c r="BE257" s="22"/>
      <c r="BF257" s="190" t="s">
        <v>123</v>
      </c>
      <c r="BG257" s="74"/>
      <c r="BH257" s="185" t="s">
        <v>123</v>
      </c>
      <c r="BI257" s="76"/>
      <c r="BJ257" s="74"/>
      <c r="BK257" s="22"/>
      <c r="BL257" s="190" t="s">
        <v>123</v>
      </c>
      <c r="BM257" s="74"/>
      <c r="BN257" s="185" t="s">
        <v>123</v>
      </c>
      <c r="BO257" s="22"/>
      <c r="BP257" s="74"/>
      <c r="BQ257" s="22"/>
      <c r="BR257" s="190" t="s">
        <v>123</v>
      </c>
      <c r="BS257" s="22"/>
      <c r="BT257" s="185" t="s">
        <v>123</v>
      </c>
      <c r="BU257" s="22"/>
      <c r="BV257" s="74"/>
      <c r="BW257" s="22"/>
      <c r="BX257" s="190" t="s">
        <v>123</v>
      </c>
      <c r="BY257" s="22"/>
      <c r="BZ257" s="185" t="s">
        <v>123</v>
      </c>
      <c r="CA257" s="185"/>
      <c r="CB257" s="22"/>
    </row>
    <row r="258" spans="2:80" ht="13.8" hidden="1">
      <c r="B258" s="22">
        <f t="shared" si="3"/>
        <v>249</v>
      </c>
      <c r="C258" s="22" t="s">
        <v>112</v>
      </c>
      <c r="D258" s="73" t="s">
        <v>191</v>
      </c>
      <c r="E258" s="201">
        <v>1300403</v>
      </c>
      <c r="F258" s="22" t="s">
        <v>114</v>
      </c>
      <c r="G258" s="73" t="s">
        <v>130</v>
      </c>
      <c r="H258" s="73" t="s">
        <v>286</v>
      </c>
      <c r="I258" s="241" t="s">
        <v>128</v>
      </c>
      <c r="J258" s="79" t="s">
        <v>112</v>
      </c>
      <c r="K258" s="203" t="s">
        <v>192</v>
      </c>
      <c r="L258" s="22" t="s">
        <v>119</v>
      </c>
      <c r="M258" s="22" t="s">
        <v>117</v>
      </c>
      <c r="N258" s="119" t="str">
        <f>CONCATENATE(T_SDLog[[#This Row],[PROJECT_NO]],"-",T_SDLog[[#This Row],[Sub Con]],"-",T_SDLog[[#This Row],[BUILDING_NO]],"-",T_SDLog[[#This Row],[FLOOR_LEVEL]],"-",T_SDLog[[#This Row],[DRAWING_PARTS]],"-",T_SDLog[[#This Row],[DISIPLINE]],"-",T_SDLog[[#This Row],[Sub-Dec]],"-",T_SDLog[[#This Row],[DS]],"-",T_SDLog[[#This Row],[DRAWING_SEQ]])</f>
        <v>1300403-ATS-B01-BF-03-ICT-COM-SD-00</v>
      </c>
      <c r="O258" s="120" t="s">
        <v>542</v>
      </c>
      <c r="P258" s="245"/>
      <c r="Q25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5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8" s="156" t="str">
        <f>IF(T_SDLog[[#This Row],[AREF_7]]&lt;&gt;"","07",IF(T_SDLog[[#This Row],[AREF_6]]&lt;&gt;"","06",IF(T_SDLog[[#This Row],[AREF_5]]&lt;&gt;"","05",IF(T_SDLog[[#This Row],[AREF_4]]&lt;&gt;"","04",IF(T_SDLog[[#This Row],[AREF_3]]&lt;&gt;"","03",IF(T_SDLog[[#This Row],[AREF_2]]&lt;&gt;"","02",IF(T_SDLog[[#This Row],[AREF_1]]&lt;&gt;"","01",IF(T_SDLog[[#This Row],[AREF_0]]&lt;&gt;"","00",""))))))))</f>
        <v>00</v>
      </c>
      <c r="T25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8" s="22" t="s">
        <v>1446</v>
      </c>
      <c r="AB258" s="74">
        <v>45812</v>
      </c>
      <c r="AC258" s="22" t="s">
        <v>1511</v>
      </c>
      <c r="AD258" s="74">
        <v>45817</v>
      </c>
      <c r="AE258" s="231" t="s">
        <v>1511</v>
      </c>
      <c r="AF258" s="190" t="s">
        <v>134</v>
      </c>
      <c r="AG258" s="191" t="s">
        <v>1597</v>
      </c>
      <c r="AH258" s="190" t="s">
        <v>134</v>
      </c>
      <c r="AI258" s="22"/>
      <c r="AJ258" s="74"/>
      <c r="AK258" s="22"/>
      <c r="AL258" s="22"/>
      <c r="AM258" s="22"/>
      <c r="AN258" s="190" t="s">
        <v>123</v>
      </c>
      <c r="AO258" s="74"/>
      <c r="AP258" s="185" t="s">
        <v>123</v>
      </c>
      <c r="AQ258" s="22"/>
      <c r="AR258" s="74"/>
      <c r="AS258" s="22"/>
      <c r="AT258" s="190" t="s">
        <v>123</v>
      </c>
      <c r="AU258" s="74"/>
      <c r="AV258" s="185" t="s">
        <v>123</v>
      </c>
      <c r="AW258" s="76"/>
      <c r="AX258" s="74"/>
      <c r="AY258" s="22"/>
      <c r="AZ258" s="190" t="s">
        <v>123</v>
      </c>
      <c r="BA258" s="74"/>
      <c r="BB258" s="185" t="s">
        <v>123</v>
      </c>
      <c r="BC258" s="76"/>
      <c r="BD258" s="74"/>
      <c r="BE258" s="22"/>
      <c r="BF258" s="190" t="s">
        <v>123</v>
      </c>
      <c r="BG258" s="74"/>
      <c r="BH258" s="185" t="s">
        <v>123</v>
      </c>
      <c r="BI258" s="76"/>
      <c r="BJ258" s="74"/>
      <c r="BK258" s="22"/>
      <c r="BL258" s="190" t="s">
        <v>123</v>
      </c>
      <c r="BM258" s="74"/>
      <c r="BN258" s="185" t="s">
        <v>123</v>
      </c>
      <c r="BO258" s="22"/>
      <c r="BP258" s="74"/>
      <c r="BQ258" s="22"/>
      <c r="BR258" s="190" t="s">
        <v>123</v>
      </c>
      <c r="BS258" s="22"/>
      <c r="BT258" s="185" t="s">
        <v>123</v>
      </c>
      <c r="BU258" s="22"/>
      <c r="BV258" s="74"/>
      <c r="BW258" s="22"/>
      <c r="BX258" s="190" t="s">
        <v>123</v>
      </c>
      <c r="BY258" s="22"/>
      <c r="BZ258" s="185" t="s">
        <v>123</v>
      </c>
      <c r="CA258" s="185"/>
      <c r="CB258" s="22"/>
    </row>
    <row r="259" spans="2:80" ht="13.8" hidden="1">
      <c r="B259" s="22">
        <f t="shared" si="3"/>
        <v>250</v>
      </c>
      <c r="C259" s="22" t="s">
        <v>112</v>
      </c>
      <c r="D259" s="73" t="s">
        <v>191</v>
      </c>
      <c r="E259" s="201">
        <v>1300403</v>
      </c>
      <c r="F259" s="22" t="s">
        <v>114</v>
      </c>
      <c r="G259" s="73" t="s">
        <v>130</v>
      </c>
      <c r="H259" s="73" t="s">
        <v>286</v>
      </c>
      <c r="I259" s="241" t="s">
        <v>138</v>
      </c>
      <c r="J259" s="79" t="s">
        <v>112</v>
      </c>
      <c r="K259" s="203" t="s">
        <v>192</v>
      </c>
      <c r="L259" s="22" t="s">
        <v>119</v>
      </c>
      <c r="M259" s="22" t="s">
        <v>117</v>
      </c>
      <c r="N259" s="119" t="str">
        <f>CONCATENATE(T_SDLog[[#This Row],[PROJECT_NO]],"-",T_SDLog[[#This Row],[Sub Con]],"-",T_SDLog[[#This Row],[BUILDING_NO]],"-",T_SDLog[[#This Row],[FLOOR_LEVEL]],"-",T_SDLog[[#This Row],[DRAWING_PARTS]],"-",T_SDLog[[#This Row],[DISIPLINE]],"-",T_SDLog[[#This Row],[Sub-Dec]],"-",T_SDLog[[#This Row],[DS]],"-",T_SDLog[[#This Row],[DRAWING_SEQ]])</f>
        <v>1300403-ATS-B01-BF-04-ICT-COM-SD-00</v>
      </c>
      <c r="O259" s="120" t="s">
        <v>543</v>
      </c>
      <c r="P259" s="245"/>
      <c r="Q25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59" s="156" t="str">
        <f>IF(T_SDLog[[#This Row],[AREF_7]]&lt;&gt;"","07",IF(T_SDLog[[#This Row],[AREF_6]]&lt;&gt;"","06",IF(T_SDLog[[#This Row],[AREF_5]]&lt;&gt;"","05",IF(T_SDLog[[#This Row],[AREF_4]]&lt;&gt;"","04",IF(T_SDLog[[#This Row],[AREF_3]]&lt;&gt;"","03",IF(T_SDLog[[#This Row],[AREF_2]]&lt;&gt;"","02",IF(T_SDLog[[#This Row],[AREF_1]]&lt;&gt;"","01",IF(T_SDLog[[#This Row],[AREF_0]]&lt;&gt;"","00",""))))))))</f>
        <v>00</v>
      </c>
      <c r="T25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5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59" s="22" t="s">
        <v>1446</v>
      </c>
      <c r="AB259" s="74">
        <v>45812</v>
      </c>
      <c r="AC259" s="22" t="s">
        <v>1511</v>
      </c>
      <c r="AD259" s="74">
        <v>45817</v>
      </c>
      <c r="AE259" s="231" t="s">
        <v>1511</v>
      </c>
      <c r="AF259" s="190" t="s">
        <v>134</v>
      </c>
      <c r="AG259" s="191" t="s">
        <v>1597</v>
      </c>
      <c r="AH259" s="190" t="s">
        <v>134</v>
      </c>
      <c r="AI259" s="22"/>
      <c r="AJ259" s="74"/>
      <c r="AK259" s="22"/>
      <c r="AL259" s="22"/>
      <c r="AM259" s="22"/>
      <c r="AN259" s="190" t="s">
        <v>123</v>
      </c>
      <c r="AO259" s="74"/>
      <c r="AP259" s="185" t="s">
        <v>123</v>
      </c>
      <c r="AQ259" s="22"/>
      <c r="AR259" s="74"/>
      <c r="AS259" s="22"/>
      <c r="AT259" s="190" t="s">
        <v>123</v>
      </c>
      <c r="AU259" s="74"/>
      <c r="AV259" s="185" t="s">
        <v>123</v>
      </c>
      <c r="AW259" s="76"/>
      <c r="AX259" s="74"/>
      <c r="AY259" s="22"/>
      <c r="AZ259" s="190" t="s">
        <v>123</v>
      </c>
      <c r="BA259" s="74"/>
      <c r="BB259" s="185" t="s">
        <v>123</v>
      </c>
      <c r="BC259" s="76"/>
      <c r="BD259" s="74"/>
      <c r="BE259" s="22"/>
      <c r="BF259" s="190" t="s">
        <v>123</v>
      </c>
      <c r="BG259" s="74"/>
      <c r="BH259" s="185" t="s">
        <v>123</v>
      </c>
      <c r="BI259" s="76"/>
      <c r="BJ259" s="74"/>
      <c r="BK259" s="22"/>
      <c r="BL259" s="190" t="s">
        <v>123</v>
      </c>
      <c r="BM259" s="74"/>
      <c r="BN259" s="185" t="s">
        <v>123</v>
      </c>
      <c r="BO259" s="22"/>
      <c r="BP259" s="74"/>
      <c r="BQ259" s="22"/>
      <c r="BR259" s="190" t="s">
        <v>123</v>
      </c>
      <c r="BS259" s="22"/>
      <c r="BT259" s="185" t="s">
        <v>123</v>
      </c>
      <c r="BU259" s="22"/>
      <c r="BV259" s="74"/>
      <c r="BW259" s="22"/>
      <c r="BX259" s="190" t="s">
        <v>123</v>
      </c>
      <c r="BY259" s="22"/>
      <c r="BZ259" s="185" t="s">
        <v>123</v>
      </c>
      <c r="CA259" s="185"/>
      <c r="CB259" s="22"/>
    </row>
    <row r="260" spans="2:80" ht="13.8" hidden="1">
      <c r="B260" s="22">
        <f t="shared" si="3"/>
        <v>251</v>
      </c>
      <c r="C260" s="22" t="s">
        <v>112</v>
      </c>
      <c r="D260" s="73" t="s">
        <v>191</v>
      </c>
      <c r="E260" s="201">
        <v>1300403</v>
      </c>
      <c r="F260" s="22" t="s">
        <v>114</v>
      </c>
      <c r="G260" s="73" t="s">
        <v>130</v>
      </c>
      <c r="H260" s="73" t="s">
        <v>286</v>
      </c>
      <c r="I260" s="241" t="s">
        <v>219</v>
      </c>
      <c r="J260" s="79" t="s">
        <v>112</v>
      </c>
      <c r="K260" s="203" t="s">
        <v>192</v>
      </c>
      <c r="L260" s="22" t="s">
        <v>119</v>
      </c>
      <c r="M260" s="22" t="s">
        <v>117</v>
      </c>
      <c r="N260" s="119" t="str">
        <f>CONCATENATE(T_SDLog[[#This Row],[PROJECT_NO]],"-",T_SDLog[[#This Row],[Sub Con]],"-",T_SDLog[[#This Row],[BUILDING_NO]],"-",T_SDLog[[#This Row],[FLOOR_LEVEL]],"-",T_SDLog[[#This Row],[DRAWING_PARTS]],"-",T_SDLog[[#This Row],[DISIPLINE]],"-",T_SDLog[[#This Row],[Sub-Dec]],"-",T_SDLog[[#This Row],[DS]],"-",T_SDLog[[#This Row],[DRAWING_SEQ]])</f>
        <v>1300403-ATS-B01-BF-05-ICT-COM-SD-00</v>
      </c>
      <c r="O260" s="120" t="s">
        <v>544</v>
      </c>
      <c r="P260" s="245"/>
      <c r="Q26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0" s="156" t="str">
        <f>IF(T_SDLog[[#This Row],[AREF_7]]&lt;&gt;"","07",IF(T_SDLog[[#This Row],[AREF_6]]&lt;&gt;"","06",IF(T_SDLog[[#This Row],[AREF_5]]&lt;&gt;"","05",IF(T_SDLog[[#This Row],[AREF_4]]&lt;&gt;"","04",IF(T_SDLog[[#This Row],[AREF_3]]&lt;&gt;"","03",IF(T_SDLog[[#This Row],[AREF_2]]&lt;&gt;"","02",IF(T_SDLog[[#This Row],[AREF_1]]&lt;&gt;"","01",IF(T_SDLog[[#This Row],[AREF_0]]&lt;&gt;"","00",""))))))))</f>
        <v>00</v>
      </c>
      <c r="T26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0" s="22" t="s">
        <v>1446</v>
      </c>
      <c r="AB260" s="74">
        <v>45812</v>
      </c>
      <c r="AC260" s="22" t="s">
        <v>1511</v>
      </c>
      <c r="AD260" s="74">
        <v>45817</v>
      </c>
      <c r="AE260" s="231" t="s">
        <v>1511</v>
      </c>
      <c r="AF260" s="190" t="s">
        <v>134</v>
      </c>
      <c r="AG260" s="191" t="s">
        <v>1597</v>
      </c>
      <c r="AH260" s="190" t="s">
        <v>134</v>
      </c>
      <c r="AI260" s="22"/>
      <c r="AJ260" s="74"/>
      <c r="AK260" s="22"/>
      <c r="AL260" s="22"/>
      <c r="AM260" s="22"/>
      <c r="AN260" s="190" t="s">
        <v>123</v>
      </c>
      <c r="AO260" s="74"/>
      <c r="AP260" s="185" t="s">
        <v>123</v>
      </c>
      <c r="AQ260" s="22"/>
      <c r="AR260" s="74"/>
      <c r="AS260" s="22"/>
      <c r="AT260" s="190" t="s">
        <v>123</v>
      </c>
      <c r="AU260" s="74"/>
      <c r="AV260" s="185" t="s">
        <v>123</v>
      </c>
      <c r="AW260" s="76"/>
      <c r="AX260" s="74"/>
      <c r="AY260" s="22"/>
      <c r="AZ260" s="190" t="s">
        <v>123</v>
      </c>
      <c r="BA260" s="74"/>
      <c r="BB260" s="185" t="s">
        <v>123</v>
      </c>
      <c r="BC260" s="76"/>
      <c r="BD260" s="74"/>
      <c r="BE260" s="22"/>
      <c r="BF260" s="190" t="s">
        <v>123</v>
      </c>
      <c r="BG260" s="74"/>
      <c r="BH260" s="185" t="s">
        <v>123</v>
      </c>
      <c r="BI260" s="76"/>
      <c r="BJ260" s="74"/>
      <c r="BK260" s="22"/>
      <c r="BL260" s="190" t="s">
        <v>123</v>
      </c>
      <c r="BM260" s="74"/>
      <c r="BN260" s="185" t="s">
        <v>123</v>
      </c>
      <c r="BO260" s="22"/>
      <c r="BP260" s="74"/>
      <c r="BQ260" s="22"/>
      <c r="BR260" s="190" t="s">
        <v>123</v>
      </c>
      <c r="BS260" s="22"/>
      <c r="BT260" s="185" t="s">
        <v>123</v>
      </c>
      <c r="BU260" s="22"/>
      <c r="BV260" s="74"/>
      <c r="BW260" s="22"/>
      <c r="BX260" s="190" t="s">
        <v>123</v>
      </c>
      <c r="BY260" s="22"/>
      <c r="BZ260" s="185" t="s">
        <v>123</v>
      </c>
      <c r="CA260" s="185"/>
      <c r="CB260" s="22"/>
    </row>
    <row r="261" spans="2:80" ht="13.8" hidden="1">
      <c r="B261" s="22">
        <f t="shared" si="3"/>
        <v>252</v>
      </c>
      <c r="C261" s="22" t="s">
        <v>112</v>
      </c>
      <c r="D261" s="73" t="s">
        <v>191</v>
      </c>
      <c r="E261" s="201">
        <v>1300403</v>
      </c>
      <c r="F261" s="22" t="s">
        <v>114</v>
      </c>
      <c r="G261" s="73" t="s">
        <v>130</v>
      </c>
      <c r="H261" s="73" t="s">
        <v>286</v>
      </c>
      <c r="I261" s="240" t="s">
        <v>304</v>
      </c>
      <c r="J261" s="79" t="s">
        <v>112</v>
      </c>
      <c r="K261" s="203" t="s">
        <v>192</v>
      </c>
      <c r="L261" s="22" t="s">
        <v>119</v>
      </c>
      <c r="M261" s="22" t="s">
        <v>117</v>
      </c>
      <c r="N261" s="119" t="str">
        <f>CONCATENATE(T_SDLog[[#This Row],[PROJECT_NO]],"-",T_SDLog[[#This Row],[Sub Con]],"-",T_SDLog[[#This Row],[BUILDING_NO]],"-",T_SDLog[[#This Row],[FLOOR_LEVEL]],"-",T_SDLog[[#This Row],[DRAWING_PARTS]],"-",T_SDLog[[#This Row],[DISIPLINE]],"-",T_SDLog[[#This Row],[Sub-Dec]],"-",T_SDLog[[#This Row],[DS]],"-",T_SDLog[[#This Row],[DRAWING_SEQ]])</f>
        <v>1300403-ATS-B01-BF-06-ICT-COM-SD-00</v>
      </c>
      <c r="O261" s="120" t="s">
        <v>545</v>
      </c>
      <c r="P261" s="245">
        <v>45819</v>
      </c>
      <c r="Q26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6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1" s="156" t="str">
        <f>IF(T_SDLog[[#This Row],[AREF_7]]&lt;&gt;"","07",IF(T_SDLog[[#This Row],[AREF_6]]&lt;&gt;"","06",IF(T_SDLog[[#This Row],[AREF_5]]&lt;&gt;"","05",IF(T_SDLog[[#This Row],[AREF_4]]&lt;&gt;"","04",IF(T_SDLog[[#This Row],[AREF_3]]&lt;&gt;"","03",IF(T_SDLog[[#This Row],[AREF_2]]&lt;&gt;"","02",IF(T_SDLog[[#This Row],[AREF_1]]&lt;&gt;"","01",IF(T_SDLog[[#This Row],[AREF_0]]&lt;&gt;"","00",""))))))))</f>
        <v>00</v>
      </c>
      <c r="T26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1" s="22" t="s">
        <v>1446</v>
      </c>
      <c r="AB261" s="74">
        <v>45812</v>
      </c>
      <c r="AC261" s="22" t="s">
        <v>1511</v>
      </c>
      <c r="AD261" s="74">
        <v>45817</v>
      </c>
      <c r="AE261" s="231" t="s">
        <v>1511</v>
      </c>
      <c r="AF261" s="190" t="s">
        <v>134</v>
      </c>
      <c r="AG261" s="191" t="s">
        <v>1597</v>
      </c>
      <c r="AH261" s="190" t="s">
        <v>134</v>
      </c>
      <c r="AI261" s="22"/>
      <c r="AJ261" s="74"/>
      <c r="AK261" s="22"/>
      <c r="AL261" s="22"/>
      <c r="AM261" s="22"/>
      <c r="AN261" s="190" t="s">
        <v>123</v>
      </c>
      <c r="AO261" s="74"/>
      <c r="AP261" s="185" t="s">
        <v>123</v>
      </c>
      <c r="AQ261" s="22"/>
      <c r="AR261" s="74"/>
      <c r="AS261" s="22"/>
      <c r="AT261" s="190" t="s">
        <v>123</v>
      </c>
      <c r="AU261" s="74"/>
      <c r="AV261" s="185" t="s">
        <v>123</v>
      </c>
      <c r="AW261" s="76"/>
      <c r="AX261" s="74"/>
      <c r="AY261" s="22"/>
      <c r="AZ261" s="190" t="s">
        <v>123</v>
      </c>
      <c r="BA261" s="74"/>
      <c r="BB261" s="185" t="s">
        <v>123</v>
      </c>
      <c r="BC261" s="76"/>
      <c r="BD261" s="74"/>
      <c r="BE261" s="22"/>
      <c r="BF261" s="190" t="s">
        <v>123</v>
      </c>
      <c r="BG261" s="74"/>
      <c r="BH261" s="185" t="s">
        <v>123</v>
      </c>
      <c r="BI261" s="76"/>
      <c r="BJ261" s="74"/>
      <c r="BK261" s="22"/>
      <c r="BL261" s="190" t="s">
        <v>123</v>
      </c>
      <c r="BM261" s="74"/>
      <c r="BN261" s="185" t="s">
        <v>123</v>
      </c>
      <c r="BO261" s="22"/>
      <c r="BP261" s="74"/>
      <c r="BQ261" s="22"/>
      <c r="BR261" s="190" t="s">
        <v>123</v>
      </c>
      <c r="BS261" s="22"/>
      <c r="BT261" s="185" t="s">
        <v>123</v>
      </c>
      <c r="BU261" s="22"/>
      <c r="BV261" s="74"/>
      <c r="BW261" s="22"/>
      <c r="BX261" s="190" t="s">
        <v>123</v>
      </c>
      <c r="BY261" s="22"/>
      <c r="BZ261" s="185" t="s">
        <v>123</v>
      </c>
      <c r="CA261" s="185"/>
      <c r="CB261" s="22"/>
    </row>
    <row r="262" spans="2:80" ht="13.8" hidden="1">
      <c r="B262" s="22">
        <f t="shared" si="3"/>
        <v>253</v>
      </c>
      <c r="C262" s="22" t="s">
        <v>112</v>
      </c>
      <c r="D262" s="73" t="s">
        <v>191</v>
      </c>
      <c r="E262" s="201">
        <v>1300403</v>
      </c>
      <c r="F262" s="22" t="s">
        <v>114</v>
      </c>
      <c r="G262" s="73" t="s">
        <v>130</v>
      </c>
      <c r="H262" s="73" t="s">
        <v>286</v>
      </c>
      <c r="I262" s="240" t="s">
        <v>349</v>
      </c>
      <c r="J262" s="79" t="s">
        <v>112</v>
      </c>
      <c r="K262" s="203" t="s">
        <v>192</v>
      </c>
      <c r="L262" s="22" t="s">
        <v>119</v>
      </c>
      <c r="M262" s="22" t="s">
        <v>117</v>
      </c>
      <c r="N262" s="119" t="str">
        <f>CONCATENATE(T_SDLog[[#This Row],[PROJECT_NO]],"-",T_SDLog[[#This Row],[Sub Con]],"-",T_SDLog[[#This Row],[BUILDING_NO]],"-",T_SDLog[[#This Row],[FLOOR_LEVEL]],"-",T_SDLog[[#This Row],[DRAWING_PARTS]],"-",T_SDLog[[#This Row],[DISIPLINE]],"-",T_SDLog[[#This Row],[Sub-Dec]],"-",T_SDLog[[#This Row],[DS]],"-",T_SDLog[[#This Row],[DRAWING_SEQ]])</f>
        <v>1300403-ATS-B01-BF-07-ICT-COM-SD-00</v>
      </c>
      <c r="O262" s="120" t="s">
        <v>546</v>
      </c>
      <c r="P262" s="245">
        <v>45819</v>
      </c>
      <c r="Q26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6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2" s="156" t="str">
        <f>IF(T_SDLog[[#This Row],[AREF_7]]&lt;&gt;"","07",IF(T_SDLog[[#This Row],[AREF_6]]&lt;&gt;"","06",IF(T_SDLog[[#This Row],[AREF_5]]&lt;&gt;"","05",IF(T_SDLog[[#This Row],[AREF_4]]&lt;&gt;"","04",IF(T_SDLog[[#This Row],[AREF_3]]&lt;&gt;"","03",IF(T_SDLog[[#This Row],[AREF_2]]&lt;&gt;"","02",IF(T_SDLog[[#This Row],[AREF_1]]&lt;&gt;"","01",IF(T_SDLog[[#This Row],[AREF_0]]&lt;&gt;"","00",""))))))))</f>
        <v>00</v>
      </c>
      <c r="T26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2" s="22" t="s">
        <v>1446</v>
      </c>
      <c r="AB262" s="74">
        <v>45812</v>
      </c>
      <c r="AC262" s="22" t="s">
        <v>1511</v>
      </c>
      <c r="AD262" s="74">
        <v>45817</v>
      </c>
      <c r="AE262" s="231" t="s">
        <v>1511</v>
      </c>
      <c r="AF262" s="190" t="s">
        <v>134</v>
      </c>
      <c r="AG262" s="191" t="s">
        <v>1597</v>
      </c>
      <c r="AH262" s="190" t="s">
        <v>134</v>
      </c>
      <c r="AI262" s="22"/>
      <c r="AJ262" s="74"/>
      <c r="AK262" s="22"/>
      <c r="AL262" s="22"/>
      <c r="AM262" s="22"/>
      <c r="AN262" s="190" t="s">
        <v>123</v>
      </c>
      <c r="AO262" s="74"/>
      <c r="AP262" s="185" t="s">
        <v>123</v>
      </c>
      <c r="AQ262" s="22"/>
      <c r="AR262" s="74"/>
      <c r="AS262" s="22"/>
      <c r="AT262" s="190" t="s">
        <v>123</v>
      </c>
      <c r="AU262" s="74"/>
      <c r="AV262" s="185" t="s">
        <v>123</v>
      </c>
      <c r="AW262" s="76"/>
      <c r="AX262" s="74"/>
      <c r="AY262" s="22"/>
      <c r="AZ262" s="190" t="s">
        <v>123</v>
      </c>
      <c r="BA262" s="74"/>
      <c r="BB262" s="185" t="s">
        <v>123</v>
      </c>
      <c r="BC262" s="76"/>
      <c r="BD262" s="74"/>
      <c r="BE262" s="22"/>
      <c r="BF262" s="190" t="s">
        <v>123</v>
      </c>
      <c r="BG262" s="74"/>
      <c r="BH262" s="185" t="s">
        <v>123</v>
      </c>
      <c r="BI262" s="76"/>
      <c r="BJ262" s="74"/>
      <c r="BK262" s="22"/>
      <c r="BL262" s="190" t="s">
        <v>123</v>
      </c>
      <c r="BM262" s="74"/>
      <c r="BN262" s="185" t="s">
        <v>123</v>
      </c>
      <c r="BO262" s="22"/>
      <c r="BP262" s="74"/>
      <c r="BQ262" s="22"/>
      <c r="BR262" s="190" t="s">
        <v>123</v>
      </c>
      <c r="BS262" s="22"/>
      <c r="BT262" s="185" t="s">
        <v>123</v>
      </c>
      <c r="BU262" s="22"/>
      <c r="BV262" s="74"/>
      <c r="BW262" s="22"/>
      <c r="BX262" s="190" t="s">
        <v>123</v>
      </c>
      <c r="BY262" s="22"/>
      <c r="BZ262" s="185" t="s">
        <v>123</v>
      </c>
      <c r="CA262" s="185"/>
      <c r="CB262" s="22"/>
    </row>
    <row r="263" spans="2:80" ht="13.8" hidden="1">
      <c r="B263" s="22">
        <f t="shared" si="3"/>
        <v>254</v>
      </c>
      <c r="C263" s="22" t="s">
        <v>112</v>
      </c>
      <c r="D263" s="73" t="s">
        <v>191</v>
      </c>
      <c r="E263" s="201">
        <v>1300403</v>
      </c>
      <c r="F263" s="22" t="s">
        <v>114</v>
      </c>
      <c r="G263" s="73" t="s">
        <v>130</v>
      </c>
      <c r="H263" s="73" t="s">
        <v>286</v>
      </c>
      <c r="I263" s="241" t="s">
        <v>140</v>
      </c>
      <c r="J263" s="79" t="s">
        <v>112</v>
      </c>
      <c r="K263" s="203" t="s">
        <v>192</v>
      </c>
      <c r="L263" s="22" t="s">
        <v>119</v>
      </c>
      <c r="M263" s="22" t="s">
        <v>117</v>
      </c>
      <c r="N263" s="119" t="str">
        <f>CONCATENATE(T_SDLog[[#This Row],[PROJECT_NO]],"-",T_SDLog[[#This Row],[Sub Con]],"-",T_SDLog[[#This Row],[BUILDING_NO]],"-",T_SDLog[[#This Row],[FLOOR_LEVEL]],"-",T_SDLog[[#This Row],[DRAWING_PARTS]],"-",T_SDLog[[#This Row],[DISIPLINE]],"-",T_SDLog[[#This Row],[Sub-Dec]],"-",T_SDLog[[#This Row],[DS]],"-",T_SDLog[[#This Row],[DRAWING_SEQ]])</f>
        <v>1300403-ATS-B01-BF-08-ICT-COM-SD-00</v>
      </c>
      <c r="O263" s="120" t="s">
        <v>547</v>
      </c>
      <c r="P263" s="245"/>
      <c r="Q26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6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3" s="156" t="str">
        <f>IF(T_SDLog[[#This Row],[AREF_7]]&lt;&gt;"","07",IF(T_SDLog[[#This Row],[AREF_6]]&lt;&gt;"","06",IF(T_SDLog[[#This Row],[AREF_5]]&lt;&gt;"","05",IF(T_SDLog[[#This Row],[AREF_4]]&lt;&gt;"","04",IF(T_SDLog[[#This Row],[AREF_3]]&lt;&gt;"","03",IF(T_SDLog[[#This Row],[AREF_2]]&lt;&gt;"","02",IF(T_SDLog[[#This Row],[AREF_1]]&lt;&gt;"","01",IF(T_SDLog[[#This Row],[AREF_0]]&lt;&gt;"","00",""))))))))</f>
        <v>00</v>
      </c>
      <c r="T26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3" s="22" t="s">
        <v>1446</v>
      </c>
      <c r="AB263" s="74">
        <v>45812</v>
      </c>
      <c r="AC263" s="22" t="s">
        <v>1511</v>
      </c>
      <c r="AD263" s="74">
        <v>45817</v>
      </c>
      <c r="AE263" s="231" t="s">
        <v>1511</v>
      </c>
      <c r="AF263" s="190" t="s">
        <v>134</v>
      </c>
      <c r="AG263" s="191" t="s">
        <v>1597</v>
      </c>
      <c r="AH263" s="190" t="s">
        <v>134</v>
      </c>
      <c r="AI263" s="22"/>
      <c r="AJ263" s="74"/>
      <c r="AK263" s="22"/>
      <c r="AL263" s="22"/>
      <c r="AM263" s="22"/>
      <c r="AN263" s="190" t="s">
        <v>123</v>
      </c>
      <c r="AO263" s="74"/>
      <c r="AP263" s="185" t="s">
        <v>123</v>
      </c>
      <c r="AQ263" s="22"/>
      <c r="AR263" s="74"/>
      <c r="AS263" s="22"/>
      <c r="AT263" s="190" t="s">
        <v>123</v>
      </c>
      <c r="AU263" s="74"/>
      <c r="AV263" s="185" t="s">
        <v>123</v>
      </c>
      <c r="AW263" s="76"/>
      <c r="AX263" s="74"/>
      <c r="AY263" s="22"/>
      <c r="AZ263" s="190" t="s">
        <v>123</v>
      </c>
      <c r="BA263" s="74"/>
      <c r="BB263" s="185" t="s">
        <v>123</v>
      </c>
      <c r="BC263" s="76"/>
      <c r="BD263" s="74"/>
      <c r="BE263" s="22"/>
      <c r="BF263" s="190" t="s">
        <v>123</v>
      </c>
      <c r="BG263" s="74"/>
      <c r="BH263" s="185" t="s">
        <v>123</v>
      </c>
      <c r="BI263" s="76"/>
      <c r="BJ263" s="74"/>
      <c r="BK263" s="22"/>
      <c r="BL263" s="190" t="s">
        <v>123</v>
      </c>
      <c r="BM263" s="74"/>
      <c r="BN263" s="185" t="s">
        <v>123</v>
      </c>
      <c r="BO263" s="22"/>
      <c r="BP263" s="74"/>
      <c r="BQ263" s="22"/>
      <c r="BR263" s="190" t="s">
        <v>123</v>
      </c>
      <c r="BS263" s="22"/>
      <c r="BT263" s="185" t="s">
        <v>123</v>
      </c>
      <c r="BU263" s="22"/>
      <c r="BV263" s="74"/>
      <c r="BW263" s="22"/>
      <c r="BX263" s="190" t="s">
        <v>123</v>
      </c>
      <c r="BY263" s="22"/>
      <c r="BZ263" s="185" t="s">
        <v>123</v>
      </c>
      <c r="CA263" s="185"/>
      <c r="CB263" s="22"/>
    </row>
    <row r="264" spans="2:80" ht="13.8" hidden="1">
      <c r="B264" s="22">
        <f t="shared" si="3"/>
        <v>255</v>
      </c>
      <c r="C264" s="22" t="s">
        <v>112</v>
      </c>
      <c r="D264" s="73" t="s">
        <v>191</v>
      </c>
      <c r="E264" s="201">
        <v>1300403</v>
      </c>
      <c r="F264" s="22" t="s">
        <v>114</v>
      </c>
      <c r="G264" s="73" t="s">
        <v>130</v>
      </c>
      <c r="H264" s="73" t="s">
        <v>286</v>
      </c>
      <c r="I264" s="241" t="s">
        <v>351</v>
      </c>
      <c r="J264" s="79" t="s">
        <v>112</v>
      </c>
      <c r="K264" s="203" t="s">
        <v>192</v>
      </c>
      <c r="L264" s="22" t="s">
        <v>119</v>
      </c>
      <c r="M264" s="22" t="s">
        <v>117</v>
      </c>
      <c r="N264" s="119" t="str">
        <f>CONCATENATE(T_SDLog[[#This Row],[PROJECT_NO]],"-",T_SDLog[[#This Row],[Sub Con]],"-",T_SDLog[[#This Row],[BUILDING_NO]],"-",T_SDLog[[#This Row],[FLOOR_LEVEL]],"-",T_SDLog[[#This Row],[DRAWING_PARTS]],"-",T_SDLog[[#This Row],[DISIPLINE]],"-",T_SDLog[[#This Row],[Sub-Dec]],"-",T_SDLog[[#This Row],[DS]],"-",T_SDLog[[#This Row],[DRAWING_SEQ]])</f>
        <v>1300403-ATS-B01-BF-09-ICT-COM-SD-00</v>
      </c>
      <c r="O264" s="120" t="s">
        <v>548</v>
      </c>
      <c r="P264" s="245"/>
      <c r="Q26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6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4" s="156" t="str">
        <f>IF(T_SDLog[[#This Row],[AREF_7]]&lt;&gt;"","07",IF(T_SDLog[[#This Row],[AREF_6]]&lt;&gt;"","06",IF(T_SDLog[[#This Row],[AREF_5]]&lt;&gt;"","05",IF(T_SDLog[[#This Row],[AREF_4]]&lt;&gt;"","04",IF(T_SDLog[[#This Row],[AREF_3]]&lt;&gt;"","03",IF(T_SDLog[[#This Row],[AREF_2]]&lt;&gt;"","02",IF(T_SDLog[[#This Row],[AREF_1]]&lt;&gt;"","01",IF(T_SDLog[[#This Row],[AREF_0]]&lt;&gt;"","00",""))))))))</f>
        <v>00</v>
      </c>
      <c r="T26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4" s="22" t="s">
        <v>1446</v>
      </c>
      <c r="AB264" s="74">
        <v>45812</v>
      </c>
      <c r="AC264" s="22" t="s">
        <v>1511</v>
      </c>
      <c r="AD264" s="74">
        <v>45817</v>
      </c>
      <c r="AE264" s="231" t="s">
        <v>1511</v>
      </c>
      <c r="AF264" s="190" t="s">
        <v>134</v>
      </c>
      <c r="AG264" s="191" t="s">
        <v>1597</v>
      </c>
      <c r="AH264" s="190" t="s">
        <v>134</v>
      </c>
      <c r="AI264" s="22"/>
      <c r="AJ264" s="74"/>
      <c r="AK264" s="22"/>
      <c r="AL264" s="22"/>
      <c r="AM264" s="22"/>
      <c r="AN264" s="190" t="s">
        <v>123</v>
      </c>
      <c r="AO264" s="74"/>
      <c r="AP264" s="185" t="s">
        <v>123</v>
      </c>
      <c r="AQ264" s="22"/>
      <c r="AR264" s="74"/>
      <c r="AS264" s="22"/>
      <c r="AT264" s="190" t="s">
        <v>123</v>
      </c>
      <c r="AU264" s="74"/>
      <c r="AV264" s="185" t="s">
        <v>123</v>
      </c>
      <c r="AW264" s="76"/>
      <c r="AX264" s="74"/>
      <c r="AY264" s="22"/>
      <c r="AZ264" s="190" t="s">
        <v>123</v>
      </c>
      <c r="BA264" s="74"/>
      <c r="BB264" s="185" t="s">
        <v>123</v>
      </c>
      <c r="BC264" s="76"/>
      <c r="BD264" s="74"/>
      <c r="BE264" s="22"/>
      <c r="BF264" s="190" t="s">
        <v>123</v>
      </c>
      <c r="BG264" s="74"/>
      <c r="BH264" s="185" t="s">
        <v>123</v>
      </c>
      <c r="BI264" s="76"/>
      <c r="BJ264" s="74"/>
      <c r="BK264" s="22"/>
      <c r="BL264" s="190" t="s">
        <v>123</v>
      </c>
      <c r="BM264" s="74"/>
      <c r="BN264" s="185" t="s">
        <v>123</v>
      </c>
      <c r="BO264" s="22"/>
      <c r="BP264" s="74"/>
      <c r="BQ264" s="22"/>
      <c r="BR264" s="190" t="s">
        <v>123</v>
      </c>
      <c r="BS264" s="22"/>
      <c r="BT264" s="185" t="s">
        <v>123</v>
      </c>
      <c r="BU264" s="22"/>
      <c r="BV264" s="74"/>
      <c r="BW264" s="22"/>
      <c r="BX264" s="190" t="s">
        <v>123</v>
      </c>
      <c r="BY264" s="22"/>
      <c r="BZ264" s="185" t="s">
        <v>123</v>
      </c>
      <c r="CA264" s="185"/>
      <c r="CB264" s="22"/>
    </row>
    <row r="265" spans="2:80" ht="13.8" hidden="1">
      <c r="B265" s="22">
        <f t="shared" si="3"/>
        <v>256</v>
      </c>
      <c r="C265" s="22" t="s">
        <v>112</v>
      </c>
      <c r="D265" s="73" t="s">
        <v>191</v>
      </c>
      <c r="E265" s="201">
        <v>1300403</v>
      </c>
      <c r="F265" s="22" t="s">
        <v>114</v>
      </c>
      <c r="G265" s="73" t="s">
        <v>130</v>
      </c>
      <c r="H265" s="73" t="s">
        <v>286</v>
      </c>
      <c r="I265" s="240" t="s">
        <v>438</v>
      </c>
      <c r="J265" s="79" t="s">
        <v>112</v>
      </c>
      <c r="K265" s="203" t="s">
        <v>192</v>
      </c>
      <c r="L265" s="22" t="s">
        <v>119</v>
      </c>
      <c r="M265" s="22" t="s">
        <v>117</v>
      </c>
      <c r="N265" s="119" t="str">
        <f>CONCATENATE(T_SDLog[[#This Row],[PROJECT_NO]],"-",T_SDLog[[#This Row],[Sub Con]],"-",T_SDLog[[#This Row],[BUILDING_NO]],"-",T_SDLog[[#This Row],[FLOOR_LEVEL]],"-",T_SDLog[[#This Row],[DRAWING_PARTS]],"-",T_SDLog[[#This Row],[DISIPLINE]],"-",T_SDLog[[#This Row],[Sub-Dec]],"-",T_SDLog[[#This Row],[DS]],"-",T_SDLog[[#This Row],[DRAWING_SEQ]])</f>
        <v>1300403-ATS-B01-BF-10-ICT-COM-SD-00</v>
      </c>
      <c r="O265" s="120" t="s">
        <v>549</v>
      </c>
      <c r="P265" s="245">
        <v>45819</v>
      </c>
      <c r="Q26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5" s="156" t="str">
        <f>IF(T_SDLog[[#This Row],[AREF_7]]&lt;&gt;"","07",IF(T_SDLog[[#This Row],[AREF_6]]&lt;&gt;"","06",IF(T_SDLog[[#This Row],[AREF_5]]&lt;&gt;"","05",IF(T_SDLog[[#This Row],[AREF_4]]&lt;&gt;"","04",IF(T_SDLog[[#This Row],[AREF_3]]&lt;&gt;"","03",IF(T_SDLog[[#This Row],[AREF_2]]&lt;&gt;"","02",IF(T_SDLog[[#This Row],[AREF_1]]&lt;&gt;"","01",IF(T_SDLog[[#This Row],[AREF_0]]&lt;&gt;"","00",""))))))))</f>
        <v>00</v>
      </c>
      <c r="T26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5" s="22" t="s">
        <v>1446</v>
      </c>
      <c r="AB265" s="74">
        <v>45812</v>
      </c>
      <c r="AC265" s="22" t="s">
        <v>1511</v>
      </c>
      <c r="AD265" s="74">
        <v>45817</v>
      </c>
      <c r="AE265" s="231" t="s">
        <v>1511</v>
      </c>
      <c r="AF265" s="190" t="s">
        <v>134</v>
      </c>
      <c r="AG265" s="191" t="s">
        <v>1597</v>
      </c>
      <c r="AH265" s="190" t="s">
        <v>134</v>
      </c>
      <c r="AI265" s="22"/>
      <c r="AJ265" s="74"/>
      <c r="AK265" s="22"/>
      <c r="AL265" s="22"/>
      <c r="AM265" s="22"/>
      <c r="AN265" s="190" t="s">
        <v>123</v>
      </c>
      <c r="AO265" s="74"/>
      <c r="AP265" s="185" t="s">
        <v>123</v>
      </c>
      <c r="AQ265" s="22"/>
      <c r="AR265" s="74"/>
      <c r="AS265" s="22"/>
      <c r="AT265" s="190" t="s">
        <v>123</v>
      </c>
      <c r="AU265" s="74"/>
      <c r="AV265" s="185" t="s">
        <v>123</v>
      </c>
      <c r="AW265" s="76"/>
      <c r="AX265" s="74"/>
      <c r="AY265" s="22"/>
      <c r="AZ265" s="190" t="s">
        <v>123</v>
      </c>
      <c r="BA265" s="74"/>
      <c r="BB265" s="185" t="s">
        <v>123</v>
      </c>
      <c r="BC265" s="76"/>
      <c r="BD265" s="74"/>
      <c r="BE265" s="22"/>
      <c r="BF265" s="190" t="s">
        <v>123</v>
      </c>
      <c r="BG265" s="74"/>
      <c r="BH265" s="185" t="s">
        <v>123</v>
      </c>
      <c r="BI265" s="76"/>
      <c r="BJ265" s="74"/>
      <c r="BK265" s="22"/>
      <c r="BL265" s="190" t="s">
        <v>123</v>
      </c>
      <c r="BM265" s="74"/>
      <c r="BN265" s="185" t="s">
        <v>123</v>
      </c>
      <c r="BO265" s="22"/>
      <c r="BP265" s="74"/>
      <c r="BQ265" s="22"/>
      <c r="BR265" s="190" t="s">
        <v>123</v>
      </c>
      <c r="BS265" s="22"/>
      <c r="BT265" s="185" t="s">
        <v>123</v>
      </c>
      <c r="BU265" s="22"/>
      <c r="BV265" s="74"/>
      <c r="BW265" s="22"/>
      <c r="BX265" s="190" t="s">
        <v>123</v>
      </c>
      <c r="BY265" s="22"/>
      <c r="BZ265" s="185" t="s">
        <v>123</v>
      </c>
      <c r="CA265" s="185"/>
      <c r="CB265" s="22"/>
    </row>
    <row r="266" spans="2:80" ht="13.8" hidden="1">
      <c r="B266" s="22">
        <f t="shared" si="3"/>
        <v>257</v>
      </c>
      <c r="C266" s="22" t="s">
        <v>112</v>
      </c>
      <c r="D266" s="73" t="s">
        <v>191</v>
      </c>
      <c r="E266" s="201">
        <v>1300403</v>
      </c>
      <c r="F266" s="22" t="s">
        <v>114</v>
      </c>
      <c r="G266" s="73" t="s">
        <v>130</v>
      </c>
      <c r="H266" s="73" t="s">
        <v>286</v>
      </c>
      <c r="I266" s="240">
        <v>11</v>
      </c>
      <c r="J266" s="79" t="s">
        <v>112</v>
      </c>
      <c r="K266" s="203" t="s">
        <v>192</v>
      </c>
      <c r="L266" s="22" t="s">
        <v>119</v>
      </c>
      <c r="M266" s="22" t="s">
        <v>117</v>
      </c>
      <c r="N266" s="119" t="str">
        <f>CONCATENATE(T_SDLog[[#This Row],[PROJECT_NO]],"-",T_SDLog[[#This Row],[Sub Con]],"-",T_SDLog[[#This Row],[BUILDING_NO]],"-",T_SDLog[[#This Row],[FLOOR_LEVEL]],"-",T_SDLog[[#This Row],[DRAWING_PARTS]],"-",T_SDLog[[#This Row],[DISIPLINE]],"-",T_SDLog[[#This Row],[Sub-Dec]],"-",T_SDLog[[#This Row],[DS]],"-",T_SDLog[[#This Row],[DRAWING_SEQ]])</f>
        <v>1300403-ATS-B01-BF-11-ICT-COM-SD-00</v>
      </c>
      <c r="O266" s="120" t="s">
        <v>550</v>
      </c>
      <c r="P266" s="245">
        <v>45819</v>
      </c>
      <c r="Q26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6" s="156" t="str">
        <f>IF(T_SDLog[[#This Row],[AREF_7]]&lt;&gt;"","07",IF(T_SDLog[[#This Row],[AREF_6]]&lt;&gt;"","06",IF(T_SDLog[[#This Row],[AREF_5]]&lt;&gt;"","05",IF(T_SDLog[[#This Row],[AREF_4]]&lt;&gt;"","04",IF(T_SDLog[[#This Row],[AREF_3]]&lt;&gt;"","03",IF(T_SDLog[[#This Row],[AREF_2]]&lt;&gt;"","02",IF(T_SDLog[[#This Row],[AREF_1]]&lt;&gt;"","01",IF(T_SDLog[[#This Row],[AREF_0]]&lt;&gt;"","00",""))))))))</f>
        <v>00</v>
      </c>
      <c r="T26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6" s="22" t="s">
        <v>1446</v>
      </c>
      <c r="AB266" s="74">
        <v>45812</v>
      </c>
      <c r="AC266" s="22" t="s">
        <v>1511</v>
      </c>
      <c r="AD266" s="74">
        <v>45817</v>
      </c>
      <c r="AE266" s="231" t="s">
        <v>1511</v>
      </c>
      <c r="AF266" s="190" t="s">
        <v>134</v>
      </c>
      <c r="AG266" s="191" t="s">
        <v>1597</v>
      </c>
      <c r="AH266" s="190" t="s">
        <v>134</v>
      </c>
      <c r="AI266" s="22"/>
      <c r="AJ266" s="74"/>
      <c r="AK266" s="22"/>
      <c r="AL266" s="22"/>
      <c r="AM266" s="22"/>
      <c r="AN266" s="190" t="s">
        <v>123</v>
      </c>
      <c r="AO266" s="74"/>
      <c r="AP266" s="185" t="s">
        <v>123</v>
      </c>
      <c r="AQ266" s="22"/>
      <c r="AR266" s="74"/>
      <c r="AS266" s="22"/>
      <c r="AT266" s="190" t="s">
        <v>123</v>
      </c>
      <c r="AU266" s="74"/>
      <c r="AV266" s="185" t="s">
        <v>123</v>
      </c>
      <c r="AW266" s="76"/>
      <c r="AX266" s="74"/>
      <c r="AY266" s="22"/>
      <c r="AZ266" s="190" t="s">
        <v>123</v>
      </c>
      <c r="BA266" s="74"/>
      <c r="BB266" s="185" t="s">
        <v>123</v>
      </c>
      <c r="BC266" s="76"/>
      <c r="BD266" s="74"/>
      <c r="BE266" s="22"/>
      <c r="BF266" s="190" t="s">
        <v>123</v>
      </c>
      <c r="BG266" s="74"/>
      <c r="BH266" s="185" t="s">
        <v>123</v>
      </c>
      <c r="BI266" s="76"/>
      <c r="BJ266" s="74"/>
      <c r="BK266" s="22"/>
      <c r="BL266" s="190" t="s">
        <v>123</v>
      </c>
      <c r="BM266" s="74"/>
      <c r="BN266" s="185" t="s">
        <v>123</v>
      </c>
      <c r="BO266" s="22"/>
      <c r="BP266" s="74"/>
      <c r="BQ266" s="22"/>
      <c r="BR266" s="190" t="s">
        <v>123</v>
      </c>
      <c r="BS266" s="22"/>
      <c r="BT266" s="185" t="s">
        <v>123</v>
      </c>
      <c r="BU266" s="22"/>
      <c r="BV266" s="74"/>
      <c r="BW266" s="22"/>
      <c r="BX266" s="190" t="s">
        <v>123</v>
      </c>
      <c r="BY266" s="22"/>
      <c r="BZ266" s="185" t="s">
        <v>123</v>
      </c>
      <c r="CA266" s="185"/>
      <c r="CB266" s="22"/>
    </row>
    <row r="267" spans="2:80" ht="13.8" hidden="1">
      <c r="B267" s="22">
        <f t="shared" si="3"/>
        <v>258</v>
      </c>
      <c r="C267" s="22" t="s">
        <v>112</v>
      </c>
      <c r="D267" s="73" t="s">
        <v>191</v>
      </c>
      <c r="E267" s="201">
        <v>1300403</v>
      </c>
      <c r="F267" s="22" t="s">
        <v>114</v>
      </c>
      <c r="G267" s="73" t="s">
        <v>130</v>
      </c>
      <c r="H267" s="73" t="s">
        <v>286</v>
      </c>
      <c r="I267" s="240">
        <v>12</v>
      </c>
      <c r="J267" s="79" t="s">
        <v>112</v>
      </c>
      <c r="K267" s="203" t="s">
        <v>192</v>
      </c>
      <c r="L267" s="22" t="s">
        <v>119</v>
      </c>
      <c r="M267" s="22" t="s">
        <v>117</v>
      </c>
      <c r="N267" s="119" t="str">
        <f>CONCATENATE(T_SDLog[[#This Row],[PROJECT_NO]],"-",T_SDLog[[#This Row],[Sub Con]],"-",T_SDLog[[#This Row],[BUILDING_NO]],"-",T_SDLog[[#This Row],[FLOOR_LEVEL]],"-",T_SDLog[[#This Row],[DRAWING_PARTS]],"-",T_SDLog[[#This Row],[DISIPLINE]],"-",T_SDLog[[#This Row],[Sub-Dec]],"-",T_SDLog[[#This Row],[DS]],"-",T_SDLog[[#This Row],[DRAWING_SEQ]])</f>
        <v>1300403-ATS-B01-BF-12-ICT-COM-SD-00</v>
      </c>
      <c r="O267" s="120" t="s">
        <v>551</v>
      </c>
      <c r="P267" s="245"/>
      <c r="Q26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2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7" s="156" t="str">
        <f>IF(T_SDLog[[#This Row],[AREF_7]]&lt;&gt;"","07",IF(T_SDLog[[#This Row],[AREF_6]]&lt;&gt;"","06",IF(T_SDLog[[#This Row],[AREF_5]]&lt;&gt;"","05",IF(T_SDLog[[#This Row],[AREF_4]]&lt;&gt;"","04",IF(T_SDLog[[#This Row],[AREF_3]]&lt;&gt;"","03",IF(T_SDLog[[#This Row],[AREF_2]]&lt;&gt;"","02",IF(T_SDLog[[#This Row],[AREF_1]]&lt;&gt;"","01",IF(T_SDLog[[#This Row],[AREF_0]]&lt;&gt;"","00",""))))))))</f>
        <v>00</v>
      </c>
      <c r="T26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ATLS-004-SD-ICT-00036-R00</v>
      </c>
      <c r="V2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Jun 25</v>
      </c>
      <c r="X2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ATV-1300000403-SDS-ICT-00029-R00</v>
      </c>
      <c r="Y2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7" s="22" t="s">
        <v>1446</v>
      </c>
      <c r="AB267" s="74">
        <v>45812</v>
      </c>
      <c r="AC267" s="22" t="s">
        <v>1511</v>
      </c>
      <c r="AD267" s="74">
        <v>45817</v>
      </c>
      <c r="AE267" s="231" t="s">
        <v>1511</v>
      </c>
      <c r="AF267" s="190" t="s">
        <v>134</v>
      </c>
      <c r="AG267" s="191" t="s">
        <v>1597</v>
      </c>
      <c r="AH267" s="190" t="s">
        <v>134</v>
      </c>
      <c r="AI267" s="22"/>
      <c r="AJ267" s="74"/>
      <c r="AK267" s="22"/>
      <c r="AL267" s="22"/>
      <c r="AM267" s="22"/>
      <c r="AN267" s="190" t="s">
        <v>123</v>
      </c>
      <c r="AO267" s="74"/>
      <c r="AP267" s="185" t="s">
        <v>123</v>
      </c>
      <c r="AQ267" s="22"/>
      <c r="AR267" s="74"/>
      <c r="AS267" s="22"/>
      <c r="AT267" s="190" t="s">
        <v>123</v>
      </c>
      <c r="AU267" s="74"/>
      <c r="AV267" s="185" t="s">
        <v>123</v>
      </c>
      <c r="AW267" s="76"/>
      <c r="AX267" s="74"/>
      <c r="AY267" s="22"/>
      <c r="AZ267" s="190" t="s">
        <v>123</v>
      </c>
      <c r="BA267" s="74"/>
      <c r="BB267" s="185" t="s">
        <v>123</v>
      </c>
      <c r="BC267" s="76"/>
      <c r="BD267" s="74"/>
      <c r="BE267" s="22"/>
      <c r="BF267" s="190" t="s">
        <v>123</v>
      </c>
      <c r="BG267" s="74"/>
      <c r="BH267" s="185" t="s">
        <v>123</v>
      </c>
      <c r="BI267" s="76"/>
      <c r="BJ267" s="74"/>
      <c r="BK267" s="22"/>
      <c r="BL267" s="190" t="s">
        <v>123</v>
      </c>
      <c r="BM267" s="74"/>
      <c r="BN267" s="185" t="s">
        <v>123</v>
      </c>
      <c r="BO267" s="22"/>
      <c r="BP267" s="74"/>
      <c r="BQ267" s="22"/>
      <c r="BR267" s="190" t="s">
        <v>123</v>
      </c>
      <c r="BS267" s="22"/>
      <c r="BT267" s="185" t="s">
        <v>123</v>
      </c>
      <c r="BU267" s="22"/>
      <c r="BV267" s="74"/>
      <c r="BW267" s="22"/>
      <c r="BX267" s="190" t="s">
        <v>123</v>
      </c>
      <c r="BY267" s="22"/>
      <c r="BZ267" s="185" t="s">
        <v>123</v>
      </c>
      <c r="CA267" s="185"/>
      <c r="CB267" s="22"/>
    </row>
    <row r="268" spans="2:80" ht="13.8" hidden="1">
      <c r="B268" s="22">
        <f t="shared" ref="B268:B331" si="4">1+B267</f>
        <v>259</v>
      </c>
      <c r="C268" s="22" t="s">
        <v>112</v>
      </c>
      <c r="D268" s="73" t="s">
        <v>191</v>
      </c>
      <c r="E268" s="201">
        <v>1300403</v>
      </c>
      <c r="F268" s="22" t="s">
        <v>114</v>
      </c>
      <c r="G268" s="73" t="s">
        <v>130</v>
      </c>
      <c r="H268" s="73" t="s">
        <v>288</v>
      </c>
      <c r="I268" s="240" t="s">
        <v>117</v>
      </c>
      <c r="J268" s="79" t="s">
        <v>112</v>
      </c>
      <c r="K268" s="203" t="s">
        <v>192</v>
      </c>
      <c r="L268" s="22" t="s">
        <v>119</v>
      </c>
      <c r="M268" s="22" t="s">
        <v>117</v>
      </c>
      <c r="N268" s="119" t="str">
        <f>CONCATENATE(T_SDLog[[#This Row],[PROJECT_NO]],"-",T_SDLog[[#This Row],[Sub Con]],"-",T_SDLog[[#This Row],[BUILDING_NO]],"-",T_SDLog[[#This Row],[FLOOR_LEVEL]],"-",T_SDLog[[#This Row],[DRAWING_PARTS]],"-",T_SDLog[[#This Row],[DISIPLINE]],"-",T_SDLog[[#This Row],[Sub-Dec]],"-",T_SDLog[[#This Row],[DS]],"-",T_SDLog[[#This Row],[DRAWING_SEQ]])</f>
        <v>1300403-ATS-B01-FF-00-ICT-COM-SD-00</v>
      </c>
      <c r="O268" s="120" t="s">
        <v>568</v>
      </c>
      <c r="P268" s="245">
        <v>45819</v>
      </c>
      <c r="Q26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8" s="156" t="str">
        <f>IF(T_SDLog[[#This Row],[AREF_7]]&lt;&gt;"","07",IF(T_SDLog[[#This Row],[AREF_6]]&lt;&gt;"","06",IF(T_SDLog[[#This Row],[AREF_5]]&lt;&gt;"","05",IF(T_SDLog[[#This Row],[AREF_4]]&lt;&gt;"","04",IF(T_SDLog[[#This Row],[AREF_3]]&lt;&gt;"","03",IF(T_SDLog[[#This Row],[AREF_2]]&lt;&gt;"","02",IF(T_SDLog[[#This Row],[AREF_1]]&lt;&gt;"","01",IF(T_SDLog[[#This Row],[AREF_0]]&lt;&gt;"","00",""))))))))</f>
        <v>00</v>
      </c>
      <c r="T26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8" s="22" t="s">
        <v>1447</v>
      </c>
      <c r="AB268" s="74">
        <v>45812</v>
      </c>
      <c r="AC268" s="22" t="s">
        <v>1510</v>
      </c>
      <c r="AD268" s="74">
        <v>45818</v>
      </c>
      <c r="AE268" s="231" t="s">
        <v>1510</v>
      </c>
      <c r="AF268" s="190" t="s">
        <v>134</v>
      </c>
      <c r="AG268" s="191" t="s">
        <v>1596</v>
      </c>
      <c r="AH268" s="190" t="s">
        <v>134</v>
      </c>
      <c r="AI268" s="22"/>
      <c r="AJ268" s="74"/>
      <c r="AK268" s="22"/>
      <c r="AL268" s="22"/>
      <c r="AM268" s="22"/>
      <c r="AN268" s="190" t="s">
        <v>123</v>
      </c>
      <c r="AO268" s="74"/>
      <c r="AP268" s="185" t="s">
        <v>123</v>
      </c>
      <c r="AQ268" s="22"/>
      <c r="AR268" s="74"/>
      <c r="AS268" s="22"/>
      <c r="AT268" s="190" t="s">
        <v>123</v>
      </c>
      <c r="AU268" s="74"/>
      <c r="AV268" s="185" t="s">
        <v>123</v>
      </c>
      <c r="AW268" s="76"/>
      <c r="AX268" s="74"/>
      <c r="AY268" s="22"/>
      <c r="AZ268" s="190" t="s">
        <v>123</v>
      </c>
      <c r="BA268" s="74"/>
      <c r="BB268" s="185" t="s">
        <v>123</v>
      </c>
      <c r="BC268" s="76"/>
      <c r="BD268" s="74"/>
      <c r="BE268" s="22"/>
      <c r="BF268" s="190" t="s">
        <v>123</v>
      </c>
      <c r="BG268" s="74"/>
      <c r="BH268" s="185" t="s">
        <v>123</v>
      </c>
      <c r="BI268" s="76"/>
      <c r="BJ268" s="74"/>
      <c r="BK268" s="22"/>
      <c r="BL268" s="190" t="s">
        <v>123</v>
      </c>
      <c r="BM268" s="74"/>
      <c r="BN268" s="185" t="s">
        <v>123</v>
      </c>
      <c r="BO268" s="22"/>
      <c r="BP268" s="74"/>
      <c r="BQ268" s="22"/>
      <c r="BR268" s="190" t="s">
        <v>123</v>
      </c>
      <c r="BS268" s="22"/>
      <c r="BT268" s="185" t="s">
        <v>123</v>
      </c>
      <c r="BU268" s="22"/>
      <c r="BV268" s="74"/>
      <c r="BW268" s="22"/>
      <c r="BX268" s="190" t="s">
        <v>123</v>
      </c>
      <c r="BY268" s="22"/>
      <c r="BZ268" s="185" t="s">
        <v>123</v>
      </c>
      <c r="CA268" s="185"/>
      <c r="CB268" s="22"/>
    </row>
    <row r="269" spans="2:80" ht="13.8" hidden="1">
      <c r="B269" s="22">
        <f t="shared" si="4"/>
        <v>260</v>
      </c>
      <c r="C269" s="22" t="s">
        <v>112</v>
      </c>
      <c r="D269" s="73" t="s">
        <v>191</v>
      </c>
      <c r="E269" s="201">
        <v>1300403</v>
      </c>
      <c r="F269" s="22" t="s">
        <v>114</v>
      </c>
      <c r="G269" s="73" t="s">
        <v>130</v>
      </c>
      <c r="H269" s="73" t="s">
        <v>288</v>
      </c>
      <c r="I269" s="240" t="s">
        <v>124</v>
      </c>
      <c r="J269" s="79" t="s">
        <v>112</v>
      </c>
      <c r="K269" s="203" t="s">
        <v>192</v>
      </c>
      <c r="L269" s="22" t="s">
        <v>119</v>
      </c>
      <c r="M269" s="22" t="s">
        <v>117</v>
      </c>
      <c r="N269" s="119" t="str">
        <f>CONCATENATE(T_SDLog[[#This Row],[PROJECT_NO]],"-",T_SDLog[[#This Row],[Sub Con]],"-",T_SDLog[[#This Row],[BUILDING_NO]],"-",T_SDLog[[#This Row],[FLOOR_LEVEL]],"-",T_SDLog[[#This Row],[DRAWING_PARTS]],"-",T_SDLog[[#This Row],[DISIPLINE]],"-",T_SDLog[[#This Row],[Sub-Dec]],"-",T_SDLog[[#This Row],[DS]],"-",T_SDLog[[#This Row],[DRAWING_SEQ]])</f>
        <v>1300403-ATS-B01-FF-01-ICT-COM-SD-00</v>
      </c>
      <c r="O269" s="120" t="s">
        <v>569</v>
      </c>
      <c r="P269" s="245">
        <v>45819</v>
      </c>
      <c r="Q26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69" s="156" t="str">
        <f>IF(T_SDLog[[#This Row],[AREF_7]]&lt;&gt;"","07",IF(T_SDLog[[#This Row],[AREF_6]]&lt;&gt;"","06",IF(T_SDLog[[#This Row],[AREF_5]]&lt;&gt;"","05",IF(T_SDLog[[#This Row],[AREF_4]]&lt;&gt;"","04",IF(T_SDLog[[#This Row],[AREF_3]]&lt;&gt;"","03",IF(T_SDLog[[#This Row],[AREF_2]]&lt;&gt;"","02",IF(T_SDLog[[#This Row],[AREF_1]]&lt;&gt;"","01",IF(T_SDLog[[#This Row],[AREF_0]]&lt;&gt;"","00",""))))))))</f>
        <v>00</v>
      </c>
      <c r="T26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69" s="22" t="s">
        <v>1447</v>
      </c>
      <c r="AB269" s="74">
        <v>45812</v>
      </c>
      <c r="AC269" s="22" t="s">
        <v>1510</v>
      </c>
      <c r="AD269" s="74">
        <v>45818</v>
      </c>
      <c r="AE269" s="231" t="s">
        <v>1510</v>
      </c>
      <c r="AF269" s="190" t="s">
        <v>134</v>
      </c>
      <c r="AG269" s="191" t="s">
        <v>1596</v>
      </c>
      <c r="AH269" s="190" t="s">
        <v>134</v>
      </c>
      <c r="AI269" s="22"/>
      <c r="AJ269" s="74"/>
      <c r="AK269" s="22"/>
      <c r="AL269" s="22"/>
      <c r="AM269" s="22"/>
      <c r="AN269" s="190" t="s">
        <v>123</v>
      </c>
      <c r="AO269" s="74"/>
      <c r="AP269" s="185" t="s">
        <v>123</v>
      </c>
      <c r="AQ269" s="22"/>
      <c r="AR269" s="74"/>
      <c r="AS269" s="22"/>
      <c r="AT269" s="190" t="s">
        <v>123</v>
      </c>
      <c r="AU269" s="74"/>
      <c r="AV269" s="185" t="s">
        <v>123</v>
      </c>
      <c r="AW269" s="76"/>
      <c r="AX269" s="74"/>
      <c r="AY269" s="22"/>
      <c r="AZ269" s="190" t="s">
        <v>123</v>
      </c>
      <c r="BA269" s="74"/>
      <c r="BB269" s="185" t="s">
        <v>123</v>
      </c>
      <c r="BC269" s="76"/>
      <c r="BD269" s="74"/>
      <c r="BE269" s="22"/>
      <c r="BF269" s="190" t="s">
        <v>123</v>
      </c>
      <c r="BG269" s="74"/>
      <c r="BH269" s="185" t="s">
        <v>123</v>
      </c>
      <c r="BI269" s="76"/>
      <c r="BJ269" s="74"/>
      <c r="BK269" s="22"/>
      <c r="BL269" s="190" t="s">
        <v>123</v>
      </c>
      <c r="BM269" s="74"/>
      <c r="BN269" s="185" t="s">
        <v>123</v>
      </c>
      <c r="BO269" s="22"/>
      <c r="BP269" s="74"/>
      <c r="BQ269" s="22"/>
      <c r="BR269" s="190" t="s">
        <v>123</v>
      </c>
      <c r="BS269" s="22"/>
      <c r="BT269" s="185" t="s">
        <v>123</v>
      </c>
      <c r="BU269" s="22"/>
      <c r="BV269" s="74"/>
      <c r="BW269" s="22"/>
      <c r="BX269" s="190" t="s">
        <v>123</v>
      </c>
      <c r="BY269" s="22"/>
      <c r="BZ269" s="185" t="s">
        <v>123</v>
      </c>
      <c r="CA269" s="185"/>
      <c r="CB269" s="22"/>
    </row>
    <row r="270" spans="2:80" ht="13.8" hidden="1">
      <c r="B270" s="22">
        <f t="shared" si="4"/>
        <v>261</v>
      </c>
      <c r="C270" s="22" t="s">
        <v>112</v>
      </c>
      <c r="D270" s="73" t="s">
        <v>191</v>
      </c>
      <c r="E270" s="201">
        <v>1300403</v>
      </c>
      <c r="F270" s="22" t="s">
        <v>114</v>
      </c>
      <c r="G270" s="73" t="s">
        <v>130</v>
      </c>
      <c r="H270" s="73" t="s">
        <v>288</v>
      </c>
      <c r="I270" s="240" t="s">
        <v>126</v>
      </c>
      <c r="J270" s="79" t="s">
        <v>112</v>
      </c>
      <c r="K270" s="203" t="s">
        <v>192</v>
      </c>
      <c r="L270" s="22" t="s">
        <v>119</v>
      </c>
      <c r="M270" s="22" t="s">
        <v>117</v>
      </c>
      <c r="N270" s="119" t="str">
        <f>CONCATENATE(T_SDLog[[#This Row],[PROJECT_NO]],"-",T_SDLog[[#This Row],[Sub Con]],"-",T_SDLog[[#This Row],[BUILDING_NO]],"-",T_SDLog[[#This Row],[FLOOR_LEVEL]],"-",T_SDLog[[#This Row],[DRAWING_PARTS]],"-",T_SDLog[[#This Row],[DISIPLINE]],"-",T_SDLog[[#This Row],[Sub-Dec]],"-",T_SDLog[[#This Row],[DS]],"-",T_SDLog[[#This Row],[DRAWING_SEQ]])</f>
        <v>1300403-ATS-B01-FF-02-ICT-COM-SD-00</v>
      </c>
      <c r="O270" s="120" t="s">
        <v>570</v>
      </c>
      <c r="P270" s="245">
        <v>45819</v>
      </c>
      <c r="Q27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0" s="156" t="str">
        <f>IF(T_SDLog[[#This Row],[AREF_7]]&lt;&gt;"","07",IF(T_SDLog[[#This Row],[AREF_6]]&lt;&gt;"","06",IF(T_SDLog[[#This Row],[AREF_5]]&lt;&gt;"","05",IF(T_SDLog[[#This Row],[AREF_4]]&lt;&gt;"","04",IF(T_SDLog[[#This Row],[AREF_3]]&lt;&gt;"","03",IF(T_SDLog[[#This Row],[AREF_2]]&lt;&gt;"","02",IF(T_SDLog[[#This Row],[AREF_1]]&lt;&gt;"","01",IF(T_SDLog[[#This Row],[AREF_0]]&lt;&gt;"","00",""))))))))</f>
        <v>00</v>
      </c>
      <c r="T27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0" s="22" t="s">
        <v>1447</v>
      </c>
      <c r="AB270" s="74">
        <v>45812</v>
      </c>
      <c r="AC270" s="22" t="s">
        <v>1510</v>
      </c>
      <c r="AD270" s="74">
        <v>45818</v>
      </c>
      <c r="AE270" s="231" t="s">
        <v>1510</v>
      </c>
      <c r="AF270" s="190" t="s">
        <v>134</v>
      </c>
      <c r="AG270" s="191" t="s">
        <v>1596</v>
      </c>
      <c r="AH270" s="190" t="s">
        <v>134</v>
      </c>
      <c r="AI270" s="22"/>
      <c r="AJ270" s="74"/>
      <c r="AK270" s="22"/>
      <c r="AL270" s="22"/>
      <c r="AM270" s="22"/>
      <c r="AN270" s="190" t="s">
        <v>123</v>
      </c>
      <c r="AO270" s="74"/>
      <c r="AP270" s="185" t="s">
        <v>123</v>
      </c>
      <c r="AQ270" s="22"/>
      <c r="AR270" s="74"/>
      <c r="AS270" s="22"/>
      <c r="AT270" s="190" t="s">
        <v>123</v>
      </c>
      <c r="AU270" s="74"/>
      <c r="AV270" s="185" t="s">
        <v>123</v>
      </c>
      <c r="AW270" s="76"/>
      <c r="AX270" s="74"/>
      <c r="AY270" s="22"/>
      <c r="AZ270" s="190" t="s">
        <v>123</v>
      </c>
      <c r="BA270" s="74"/>
      <c r="BB270" s="185" t="s">
        <v>123</v>
      </c>
      <c r="BC270" s="76"/>
      <c r="BD270" s="74"/>
      <c r="BE270" s="22"/>
      <c r="BF270" s="190" t="s">
        <v>123</v>
      </c>
      <c r="BG270" s="74"/>
      <c r="BH270" s="185" t="s">
        <v>123</v>
      </c>
      <c r="BI270" s="76"/>
      <c r="BJ270" s="74"/>
      <c r="BK270" s="22"/>
      <c r="BL270" s="190" t="s">
        <v>123</v>
      </c>
      <c r="BM270" s="74"/>
      <c r="BN270" s="185" t="s">
        <v>123</v>
      </c>
      <c r="BO270" s="22"/>
      <c r="BP270" s="74"/>
      <c r="BQ270" s="22"/>
      <c r="BR270" s="190" t="s">
        <v>123</v>
      </c>
      <c r="BS270" s="22"/>
      <c r="BT270" s="185" t="s">
        <v>123</v>
      </c>
      <c r="BU270" s="22"/>
      <c r="BV270" s="74"/>
      <c r="BW270" s="22"/>
      <c r="BX270" s="190" t="s">
        <v>123</v>
      </c>
      <c r="BY270" s="22"/>
      <c r="BZ270" s="185" t="s">
        <v>123</v>
      </c>
      <c r="CA270" s="185"/>
      <c r="CB270" s="22"/>
    </row>
    <row r="271" spans="2:80" ht="13.8" hidden="1">
      <c r="B271" s="22">
        <f t="shared" si="4"/>
        <v>262</v>
      </c>
      <c r="C271" s="22" t="s">
        <v>112</v>
      </c>
      <c r="D271" s="73" t="s">
        <v>191</v>
      </c>
      <c r="E271" s="201">
        <v>1300403</v>
      </c>
      <c r="F271" s="22" t="s">
        <v>114</v>
      </c>
      <c r="G271" s="73" t="s">
        <v>130</v>
      </c>
      <c r="H271" s="73" t="s">
        <v>288</v>
      </c>
      <c r="I271" s="240" t="s">
        <v>128</v>
      </c>
      <c r="J271" s="79" t="s">
        <v>112</v>
      </c>
      <c r="K271" s="203" t="s">
        <v>192</v>
      </c>
      <c r="L271" s="22" t="s">
        <v>119</v>
      </c>
      <c r="M271" s="22" t="s">
        <v>117</v>
      </c>
      <c r="N271" s="119" t="str">
        <f>CONCATENATE(T_SDLog[[#This Row],[PROJECT_NO]],"-",T_SDLog[[#This Row],[Sub Con]],"-",T_SDLog[[#This Row],[BUILDING_NO]],"-",T_SDLog[[#This Row],[FLOOR_LEVEL]],"-",T_SDLog[[#This Row],[DRAWING_PARTS]],"-",T_SDLog[[#This Row],[DISIPLINE]],"-",T_SDLog[[#This Row],[Sub-Dec]],"-",T_SDLog[[#This Row],[DS]],"-",T_SDLog[[#This Row],[DRAWING_SEQ]])</f>
        <v>1300403-ATS-B01-FF-03-ICT-COM-SD-00</v>
      </c>
      <c r="O271" s="120" t="s">
        <v>571</v>
      </c>
      <c r="P271" s="245">
        <v>45819</v>
      </c>
      <c r="Q27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1" s="156" t="str">
        <f>IF(T_SDLog[[#This Row],[AREF_7]]&lt;&gt;"","07",IF(T_SDLog[[#This Row],[AREF_6]]&lt;&gt;"","06",IF(T_SDLog[[#This Row],[AREF_5]]&lt;&gt;"","05",IF(T_SDLog[[#This Row],[AREF_4]]&lt;&gt;"","04",IF(T_SDLog[[#This Row],[AREF_3]]&lt;&gt;"","03",IF(T_SDLog[[#This Row],[AREF_2]]&lt;&gt;"","02",IF(T_SDLog[[#This Row],[AREF_1]]&lt;&gt;"","01",IF(T_SDLog[[#This Row],[AREF_0]]&lt;&gt;"","00",""))))))))</f>
        <v>00</v>
      </c>
      <c r="T27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1" s="22" t="s">
        <v>1447</v>
      </c>
      <c r="AB271" s="74">
        <v>45812</v>
      </c>
      <c r="AC271" s="22" t="s">
        <v>1510</v>
      </c>
      <c r="AD271" s="74">
        <v>45818</v>
      </c>
      <c r="AE271" s="231" t="s">
        <v>1510</v>
      </c>
      <c r="AF271" s="190" t="s">
        <v>134</v>
      </c>
      <c r="AG271" s="191" t="s">
        <v>1596</v>
      </c>
      <c r="AH271" s="190" t="s">
        <v>134</v>
      </c>
      <c r="AI271" s="22"/>
      <c r="AJ271" s="74"/>
      <c r="AK271" s="22"/>
      <c r="AL271" s="22"/>
      <c r="AM271" s="22"/>
      <c r="AN271" s="190" t="s">
        <v>123</v>
      </c>
      <c r="AO271" s="74"/>
      <c r="AP271" s="185" t="s">
        <v>123</v>
      </c>
      <c r="AQ271" s="22"/>
      <c r="AR271" s="74"/>
      <c r="AS271" s="22"/>
      <c r="AT271" s="190" t="s">
        <v>123</v>
      </c>
      <c r="AU271" s="74"/>
      <c r="AV271" s="185" t="s">
        <v>123</v>
      </c>
      <c r="AW271" s="76"/>
      <c r="AX271" s="74"/>
      <c r="AY271" s="22"/>
      <c r="AZ271" s="190" t="s">
        <v>123</v>
      </c>
      <c r="BA271" s="74"/>
      <c r="BB271" s="185" t="s">
        <v>123</v>
      </c>
      <c r="BC271" s="76"/>
      <c r="BD271" s="74"/>
      <c r="BE271" s="22"/>
      <c r="BF271" s="190" t="s">
        <v>123</v>
      </c>
      <c r="BG271" s="74"/>
      <c r="BH271" s="185" t="s">
        <v>123</v>
      </c>
      <c r="BI271" s="76"/>
      <c r="BJ271" s="74"/>
      <c r="BK271" s="22"/>
      <c r="BL271" s="190" t="s">
        <v>123</v>
      </c>
      <c r="BM271" s="74"/>
      <c r="BN271" s="185" t="s">
        <v>123</v>
      </c>
      <c r="BO271" s="22"/>
      <c r="BP271" s="74"/>
      <c r="BQ271" s="22"/>
      <c r="BR271" s="190" t="s">
        <v>123</v>
      </c>
      <c r="BS271" s="22"/>
      <c r="BT271" s="185" t="s">
        <v>123</v>
      </c>
      <c r="BU271" s="22"/>
      <c r="BV271" s="74"/>
      <c r="BW271" s="22"/>
      <c r="BX271" s="190" t="s">
        <v>123</v>
      </c>
      <c r="BY271" s="22"/>
      <c r="BZ271" s="185" t="s">
        <v>123</v>
      </c>
      <c r="CA271" s="185"/>
      <c r="CB271" s="22"/>
    </row>
    <row r="272" spans="2:80" ht="13.8" hidden="1">
      <c r="B272" s="22">
        <f t="shared" si="4"/>
        <v>263</v>
      </c>
      <c r="C272" s="22" t="s">
        <v>112</v>
      </c>
      <c r="D272" s="73" t="s">
        <v>191</v>
      </c>
      <c r="E272" s="201">
        <v>1300403</v>
      </c>
      <c r="F272" s="22" t="s">
        <v>114</v>
      </c>
      <c r="G272" s="73" t="s">
        <v>130</v>
      </c>
      <c r="H272" s="73" t="s">
        <v>288</v>
      </c>
      <c r="I272" s="240" t="s">
        <v>138</v>
      </c>
      <c r="J272" s="79" t="s">
        <v>112</v>
      </c>
      <c r="K272" s="203" t="s">
        <v>192</v>
      </c>
      <c r="L272" s="22" t="s">
        <v>119</v>
      </c>
      <c r="M272" s="22" t="s">
        <v>117</v>
      </c>
      <c r="N272" s="119" t="str">
        <f>CONCATENATE(T_SDLog[[#This Row],[PROJECT_NO]],"-",T_SDLog[[#This Row],[Sub Con]],"-",T_SDLog[[#This Row],[BUILDING_NO]],"-",T_SDLog[[#This Row],[FLOOR_LEVEL]],"-",T_SDLog[[#This Row],[DRAWING_PARTS]],"-",T_SDLog[[#This Row],[DISIPLINE]],"-",T_SDLog[[#This Row],[Sub-Dec]],"-",T_SDLog[[#This Row],[DS]],"-",T_SDLog[[#This Row],[DRAWING_SEQ]])</f>
        <v>1300403-ATS-B01-FF-04-ICT-COM-SD-00</v>
      </c>
      <c r="O272" s="120" t="s">
        <v>572</v>
      </c>
      <c r="P272" s="245">
        <v>45819</v>
      </c>
      <c r="Q27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2" s="156" t="str">
        <f>IF(T_SDLog[[#This Row],[AREF_7]]&lt;&gt;"","07",IF(T_SDLog[[#This Row],[AREF_6]]&lt;&gt;"","06",IF(T_SDLog[[#This Row],[AREF_5]]&lt;&gt;"","05",IF(T_SDLog[[#This Row],[AREF_4]]&lt;&gt;"","04",IF(T_SDLog[[#This Row],[AREF_3]]&lt;&gt;"","03",IF(T_SDLog[[#This Row],[AREF_2]]&lt;&gt;"","02",IF(T_SDLog[[#This Row],[AREF_1]]&lt;&gt;"","01",IF(T_SDLog[[#This Row],[AREF_0]]&lt;&gt;"","00",""))))))))</f>
        <v>00</v>
      </c>
      <c r="T27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2" s="22" t="s">
        <v>1447</v>
      </c>
      <c r="AB272" s="74">
        <v>45812</v>
      </c>
      <c r="AC272" s="22" t="s">
        <v>1510</v>
      </c>
      <c r="AD272" s="74">
        <v>45818</v>
      </c>
      <c r="AE272" s="231" t="s">
        <v>1510</v>
      </c>
      <c r="AF272" s="190" t="s">
        <v>134</v>
      </c>
      <c r="AG272" s="191" t="s">
        <v>1596</v>
      </c>
      <c r="AH272" s="190" t="s">
        <v>134</v>
      </c>
      <c r="AI272" s="22"/>
      <c r="AJ272" s="74"/>
      <c r="AK272" s="22"/>
      <c r="AL272" s="22"/>
      <c r="AM272" s="22"/>
      <c r="AN272" s="190" t="s">
        <v>123</v>
      </c>
      <c r="AO272" s="74"/>
      <c r="AP272" s="185" t="s">
        <v>123</v>
      </c>
      <c r="AQ272" s="22"/>
      <c r="AR272" s="74"/>
      <c r="AS272" s="22"/>
      <c r="AT272" s="190" t="s">
        <v>123</v>
      </c>
      <c r="AU272" s="74"/>
      <c r="AV272" s="185" t="s">
        <v>123</v>
      </c>
      <c r="AW272" s="76"/>
      <c r="AX272" s="74"/>
      <c r="AY272" s="22"/>
      <c r="AZ272" s="190" t="s">
        <v>123</v>
      </c>
      <c r="BA272" s="74"/>
      <c r="BB272" s="185" t="s">
        <v>123</v>
      </c>
      <c r="BC272" s="76"/>
      <c r="BD272" s="74"/>
      <c r="BE272" s="22"/>
      <c r="BF272" s="190" t="s">
        <v>123</v>
      </c>
      <c r="BG272" s="74"/>
      <c r="BH272" s="185" t="s">
        <v>123</v>
      </c>
      <c r="BI272" s="76"/>
      <c r="BJ272" s="74"/>
      <c r="BK272" s="22"/>
      <c r="BL272" s="190" t="s">
        <v>123</v>
      </c>
      <c r="BM272" s="74"/>
      <c r="BN272" s="185" t="s">
        <v>123</v>
      </c>
      <c r="BO272" s="22"/>
      <c r="BP272" s="74"/>
      <c r="BQ272" s="22"/>
      <c r="BR272" s="190" t="s">
        <v>123</v>
      </c>
      <c r="BS272" s="22"/>
      <c r="BT272" s="185" t="s">
        <v>123</v>
      </c>
      <c r="BU272" s="22"/>
      <c r="BV272" s="74"/>
      <c r="BW272" s="22"/>
      <c r="BX272" s="190" t="s">
        <v>123</v>
      </c>
      <c r="BY272" s="22"/>
      <c r="BZ272" s="185" t="s">
        <v>123</v>
      </c>
      <c r="CA272" s="185"/>
      <c r="CB272" s="22"/>
    </row>
    <row r="273" spans="2:80" ht="13.8" hidden="1">
      <c r="B273" s="22">
        <f t="shared" si="4"/>
        <v>264</v>
      </c>
      <c r="C273" s="22" t="s">
        <v>112</v>
      </c>
      <c r="D273" s="73" t="s">
        <v>191</v>
      </c>
      <c r="E273" s="201">
        <v>1300403</v>
      </c>
      <c r="F273" s="22" t="s">
        <v>114</v>
      </c>
      <c r="G273" s="73" t="s">
        <v>130</v>
      </c>
      <c r="H273" s="73" t="s">
        <v>288</v>
      </c>
      <c r="I273" s="240" t="s">
        <v>219</v>
      </c>
      <c r="J273" s="79" t="s">
        <v>112</v>
      </c>
      <c r="K273" s="203" t="s">
        <v>192</v>
      </c>
      <c r="L273" s="22" t="s">
        <v>119</v>
      </c>
      <c r="M273" s="22" t="s">
        <v>117</v>
      </c>
      <c r="N273" s="119" t="str">
        <f>CONCATENATE(T_SDLog[[#This Row],[PROJECT_NO]],"-",T_SDLog[[#This Row],[Sub Con]],"-",T_SDLog[[#This Row],[BUILDING_NO]],"-",T_SDLog[[#This Row],[FLOOR_LEVEL]],"-",T_SDLog[[#This Row],[DRAWING_PARTS]],"-",T_SDLog[[#This Row],[DISIPLINE]],"-",T_SDLog[[#This Row],[Sub-Dec]],"-",T_SDLog[[#This Row],[DS]],"-",T_SDLog[[#This Row],[DRAWING_SEQ]])</f>
        <v>1300403-ATS-B01-FF-05-ICT-COM-SD-00</v>
      </c>
      <c r="O273" s="120" t="s">
        <v>573</v>
      </c>
      <c r="P273" s="245">
        <v>45819</v>
      </c>
      <c r="Q27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7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3" s="156" t="str">
        <f>IF(T_SDLog[[#This Row],[AREF_7]]&lt;&gt;"","07",IF(T_SDLog[[#This Row],[AREF_6]]&lt;&gt;"","06",IF(T_SDLog[[#This Row],[AREF_5]]&lt;&gt;"","05",IF(T_SDLog[[#This Row],[AREF_4]]&lt;&gt;"","04",IF(T_SDLog[[#This Row],[AREF_3]]&lt;&gt;"","03",IF(T_SDLog[[#This Row],[AREF_2]]&lt;&gt;"","02",IF(T_SDLog[[#This Row],[AREF_1]]&lt;&gt;"","01",IF(T_SDLog[[#This Row],[AREF_0]]&lt;&gt;"","00",""))))))))</f>
        <v>00</v>
      </c>
      <c r="T27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3" s="22" t="s">
        <v>1447</v>
      </c>
      <c r="AB273" s="74">
        <v>45812</v>
      </c>
      <c r="AC273" s="22" t="s">
        <v>1510</v>
      </c>
      <c r="AD273" s="74">
        <v>45818</v>
      </c>
      <c r="AE273" s="231" t="s">
        <v>1510</v>
      </c>
      <c r="AF273" s="190" t="s">
        <v>134</v>
      </c>
      <c r="AG273" s="191" t="s">
        <v>1596</v>
      </c>
      <c r="AH273" s="190" t="s">
        <v>134</v>
      </c>
      <c r="AI273" s="22"/>
      <c r="AJ273" s="74"/>
      <c r="AK273" s="22"/>
      <c r="AL273" s="22"/>
      <c r="AM273" s="22"/>
      <c r="AN273" s="190" t="s">
        <v>123</v>
      </c>
      <c r="AO273" s="74"/>
      <c r="AP273" s="185" t="s">
        <v>123</v>
      </c>
      <c r="AQ273" s="22"/>
      <c r="AR273" s="74"/>
      <c r="AS273" s="22"/>
      <c r="AT273" s="190" t="s">
        <v>123</v>
      </c>
      <c r="AU273" s="74"/>
      <c r="AV273" s="185" t="s">
        <v>123</v>
      </c>
      <c r="AW273" s="76"/>
      <c r="AX273" s="74"/>
      <c r="AY273" s="22"/>
      <c r="AZ273" s="190" t="s">
        <v>123</v>
      </c>
      <c r="BA273" s="74"/>
      <c r="BB273" s="185" t="s">
        <v>123</v>
      </c>
      <c r="BC273" s="76"/>
      <c r="BD273" s="74"/>
      <c r="BE273" s="22"/>
      <c r="BF273" s="190" t="s">
        <v>123</v>
      </c>
      <c r="BG273" s="74"/>
      <c r="BH273" s="185" t="s">
        <v>123</v>
      </c>
      <c r="BI273" s="76"/>
      <c r="BJ273" s="74"/>
      <c r="BK273" s="22"/>
      <c r="BL273" s="190" t="s">
        <v>123</v>
      </c>
      <c r="BM273" s="74"/>
      <c r="BN273" s="185" t="s">
        <v>123</v>
      </c>
      <c r="BO273" s="22"/>
      <c r="BP273" s="74"/>
      <c r="BQ273" s="22"/>
      <c r="BR273" s="190" t="s">
        <v>123</v>
      </c>
      <c r="BS273" s="22"/>
      <c r="BT273" s="185" t="s">
        <v>123</v>
      </c>
      <c r="BU273" s="22"/>
      <c r="BV273" s="74"/>
      <c r="BW273" s="22"/>
      <c r="BX273" s="190" t="s">
        <v>123</v>
      </c>
      <c r="BY273" s="22"/>
      <c r="BZ273" s="185" t="s">
        <v>123</v>
      </c>
      <c r="CA273" s="185"/>
      <c r="CB273" s="22"/>
    </row>
    <row r="274" spans="2:80" ht="13.8" hidden="1">
      <c r="B274" s="22">
        <f t="shared" si="4"/>
        <v>265</v>
      </c>
      <c r="C274" s="22" t="s">
        <v>112</v>
      </c>
      <c r="D274" s="73" t="s">
        <v>191</v>
      </c>
      <c r="E274" s="201">
        <v>1300403</v>
      </c>
      <c r="F274" s="22" t="s">
        <v>114</v>
      </c>
      <c r="G274" s="73" t="s">
        <v>130</v>
      </c>
      <c r="H274" s="73" t="s">
        <v>288</v>
      </c>
      <c r="I274" s="240" t="s">
        <v>304</v>
      </c>
      <c r="J274" s="79" t="s">
        <v>112</v>
      </c>
      <c r="K274" s="203" t="s">
        <v>192</v>
      </c>
      <c r="L274" s="22" t="s">
        <v>119</v>
      </c>
      <c r="M274" s="22" t="s">
        <v>117</v>
      </c>
      <c r="N274" s="119" t="str">
        <f>CONCATENATE(T_SDLog[[#This Row],[PROJECT_NO]],"-",T_SDLog[[#This Row],[Sub Con]],"-",T_SDLog[[#This Row],[BUILDING_NO]],"-",T_SDLog[[#This Row],[FLOOR_LEVEL]],"-",T_SDLog[[#This Row],[DRAWING_PARTS]],"-",T_SDLog[[#This Row],[DISIPLINE]],"-",T_SDLog[[#This Row],[Sub-Dec]],"-",T_SDLog[[#This Row],[DS]],"-",T_SDLog[[#This Row],[DRAWING_SEQ]])</f>
        <v>1300403-ATS-B01-FF-06-ICT-COM-SD-00</v>
      </c>
      <c r="O274" s="120" t="s">
        <v>574</v>
      </c>
      <c r="P274" s="245">
        <v>45819</v>
      </c>
      <c r="Q27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7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4" s="156" t="str">
        <f>IF(T_SDLog[[#This Row],[AREF_7]]&lt;&gt;"","07",IF(T_SDLog[[#This Row],[AREF_6]]&lt;&gt;"","06",IF(T_SDLog[[#This Row],[AREF_5]]&lt;&gt;"","05",IF(T_SDLog[[#This Row],[AREF_4]]&lt;&gt;"","04",IF(T_SDLog[[#This Row],[AREF_3]]&lt;&gt;"","03",IF(T_SDLog[[#This Row],[AREF_2]]&lt;&gt;"","02",IF(T_SDLog[[#This Row],[AREF_1]]&lt;&gt;"","01",IF(T_SDLog[[#This Row],[AREF_0]]&lt;&gt;"","00",""))))))))</f>
        <v>00</v>
      </c>
      <c r="T27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4" s="22" t="s">
        <v>1447</v>
      </c>
      <c r="AB274" s="74">
        <v>45812</v>
      </c>
      <c r="AC274" s="22" t="s">
        <v>1510</v>
      </c>
      <c r="AD274" s="74">
        <v>45818</v>
      </c>
      <c r="AE274" s="231" t="s">
        <v>1510</v>
      </c>
      <c r="AF274" s="190" t="s">
        <v>134</v>
      </c>
      <c r="AG274" s="191" t="s">
        <v>1596</v>
      </c>
      <c r="AH274" s="190" t="s">
        <v>134</v>
      </c>
      <c r="AI274" s="22"/>
      <c r="AJ274" s="74"/>
      <c r="AK274" s="22"/>
      <c r="AL274" s="22"/>
      <c r="AM274" s="22"/>
      <c r="AN274" s="190" t="s">
        <v>123</v>
      </c>
      <c r="AO274" s="74"/>
      <c r="AP274" s="185" t="s">
        <v>123</v>
      </c>
      <c r="AQ274" s="22"/>
      <c r="AR274" s="74"/>
      <c r="AS274" s="22"/>
      <c r="AT274" s="190" t="s">
        <v>123</v>
      </c>
      <c r="AU274" s="74"/>
      <c r="AV274" s="185" t="s">
        <v>123</v>
      </c>
      <c r="AW274" s="76"/>
      <c r="AX274" s="74"/>
      <c r="AY274" s="22"/>
      <c r="AZ274" s="190" t="s">
        <v>123</v>
      </c>
      <c r="BA274" s="74"/>
      <c r="BB274" s="185" t="s">
        <v>123</v>
      </c>
      <c r="BC274" s="76"/>
      <c r="BD274" s="74"/>
      <c r="BE274" s="22"/>
      <c r="BF274" s="190" t="s">
        <v>123</v>
      </c>
      <c r="BG274" s="74"/>
      <c r="BH274" s="185" t="s">
        <v>123</v>
      </c>
      <c r="BI274" s="76"/>
      <c r="BJ274" s="74"/>
      <c r="BK274" s="22"/>
      <c r="BL274" s="190" t="s">
        <v>123</v>
      </c>
      <c r="BM274" s="74"/>
      <c r="BN274" s="185" t="s">
        <v>123</v>
      </c>
      <c r="BO274" s="22"/>
      <c r="BP274" s="74"/>
      <c r="BQ274" s="22"/>
      <c r="BR274" s="190" t="s">
        <v>123</v>
      </c>
      <c r="BS274" s="22"/>
      <c r="BT274" s="185" t="s">
        <v>123</v>
      </c>
      <c r="BU274" s="22"/>
      <c r="BV274" s="74"/>
      <c r="BW274" s="22"/>
      <c r="BX274" s="190" t="s">
        <v>123</v>
      </c>
      <c r="BY274" s="22"/>
      <c r="BZ274" s="185" t="s">
        <v>123</v>
      </c>
      <c r="CA274" s="185"/>
      <c r="CB274" s="22"/>
    </row>
    <row r="275" spans="2:80" ht="13.8" hidden="1">
      <c r="B275" s="22">
        <f t="shared" si="4"/>
        <v>266</v>
      </c>
      <c r="C275" s="22" t="s">
        <v>112</v>
      </c>
      <c r="D275" s="73" t="s">
        <v>191</v>
      </c>
      <c r="E275" s="201">
        <v>1300403</v>
      </c>
      <c r="F275" s="22" t="s">
        <v>114</v>
      </c>
      <c r="G275" s="73" t="s">
        <v>130</v>
      </c>
      <c r="H275" s="73" t="s">
        <v>288</v>
      </c>
      <c r="I275" s="240" t="s">
        <v>349</v>
      </c>
      <c r="J275" s="79" t="s">
        <v>112</v>
      </c>
      <c r="K275" s="203" t="s">
        <v>192</v>
      </c>
      <c r="L275" s="22" t="s">
        <v>119</v>
      </c>
      <c r="M275" s="22" t="s">
        <v>117</v>
      </c>
      <c r="N275" s="119" t="str">
        <f>CONCATENATE(T_SDLog[[#This Row],[PROJECT_NO]],"-",T_SDLog[[#This Row],[Sub Con]],"-",T_SDLog[[#This Row],[BUILDING_NO]],"-",T_SDLog[[#This Row],[FLOOR_LEVEL]],"-",T_SDLog[[#This Row],[DRAWING_PARTS]],"-",T_SDLog[[#This Row],[DISIPLINE]],"-",T_SDLog[[#This Row],[Sub-Dec]],"-",T_SDLog[[#This Row],[DS]],"-",T_SDLog[[#This Row],[DRAWING_SEQ]])</f>
        <v>1300403-ATS-B01-FF-07-ICT-COM-SD-00</v>
      </c>
      <c r="O275" s="120" t="s">
        <v>575</v>
      </c>
      <c r="P275" s="245">
        <v>45819</v>
      </c>
      <c r="Q27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7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5" s="156" t="str">
        <f>IF(T_SDLog[[#This Row],[AREF_7]]&lt;&gt;"","07",IF(T_SDLog[[#This Row],[AREF_6]]&lt;&gt;"","06",IF(T_SDLog[[#This Row],[AREF_5]]&lt;&gt;"","05",IF(T_SDLog[[#This Row],[AREF_4]]&lt;&gt;"","04",IF(T_SDLog[[#This Row],[AREF_3]]&lt;&gt;"","03",IF(T_SDLog[[#This Row],[AREF_2]]&lt;&gt;"","02",IF(T_SDLog[[#This Row],[AREF_1]]&lt;&gt;"","01",IF(T_SDLog[[#This Row],[AREF_0]]&lt;&gt;"","00",""))))))))</f>
        <v>00</v>
      </c>
      <c r="T27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5" s="22" t="s">
        <v>1447</v>
      </c>
      <c r="AB275" s="74">
        <v>45812</v>
      </c>
      <c r="AC275" s="22" t="s">
        <v>1510</v>
      </c>
      <c r="AD275" s="74">
        <v>45818</v>
      </c>
      <c r="AE275" s="231" t="s">
        <v>1510</v>
      </c>
      <c r="AF275" s="190" t="s">
        <v>134</v>
      </c>
      <c r="AG275" s="191" t="s">
        <v>1596</v>
      </c>
      <c r="AH275" s="190" t="s">
        <v>134</v>
      </c>
      <c r="AI275" s="22"/>
      <c r="AJ275" s="74"/>
      <c r="AK275" s="22"/>
      <c r="AL275" s="22"/>
      <c r="AM275" s="22"/>
      <c r="AN275" s="190" t="s">
        <v>123</v>
      </c>
      <c r="AO275" s="74"/>
      <c r="AP275" s="185" t="s">
        <v>123</v>
      </c>
      <c r="AQ275" s="22"/>
      <c r="AR275" s="74"/>
      <c r="AS275" s="22"/>
      <c r="AT275" s="190" t="s">
        <v>123</v>
      </c>
      <c r="AU275" s="74"/>
      <c r="AV275" s="185" t="s">
        <v>123</v>
      </c>
      <c r="AW275" s="76"/>
      <c r="AX275" s="74"/>
      <c r="AY275" s="22"/>
      <c r="AZ275" s="190" t="s">
        <v>123</v>
      </c>
      <c r="BA275" s="74"/>
      <c r="BB275" s="185" t="s">
        <v>123</v>
      </c>
      <c r="BC275" s="76"/>
      <c r="BD275" s="74"/>
      <c r="BE275" s="22"/>
      <c r="BF275" s="190" t="s">
        <v>123</v>
      </c>
      <c r="BG275" s="74"/>
      <c r="BH275" s="185" t="s">
        <v>123</v>
      </c>
      <c r="BI275" s="76"/>
      <c r="BJ275" s="74"/>
      <c r="BK275" s="22"/>
      <c r="BL275" s="190" t="s">
        <v>123</v>
      </c>
      <c r="BM275" s="74"/>
      <c r="BN275" s="185" t="s">
        <v>123</v>
      </c>
      <c r="BO275" s="22"/>
      <c r="BP275" s="74"/>
      <c r="BQ275" s="22"/>
      <c r="BR275" s="190" t="s">
        <v>123</v>
      </c>
      <c r="BS275" s="22"/>
      <c r="BT275" s="185" t="s">
        <v>123</v>
      </c>
      <c r="BU275" s="22"/>
      <c r="BV275" s="74"/>
      <c r="BW275" s="22"/>
      <c r="BX275" s="190" t="s">
        <v>123</v>
      </c>
      <c r="BY275" s="22"/>
      <c r="BZ275" s="185" t="s">
        <v>123</v>
      </c>
      <c r="CA275" s="185"/>
      <c r="CB275" s="22"/>
    </row>
    <row r="276" spans="2:80" ht="13.8" hidden="1">
      <c r="B276" s="22">
        <f t="shared" si="4"/>
        <v>267</v>
      </c>
      <c r="C276" s="22" t="s">
        <v>112</v>
      </c>
      <c r="D276" s="73" t="s">
        <v>191</v>
      </c>
      <c r="E276" s="201">
        <v>1300403</v>
      </c>
      <c r="F276" s="22" t="s">
        <v>114</v>
      </c>
      <c r="G276" s="73" t="s">
        <v>130</v>
      </c>
      <c r="H276" s="73" t="s">
        <v>288</v>
      </c>
      <c r="I276" s="240" t="s">
        <v>140</v>
      </c>
      <c r="J276" s="79" t="s">
        <v>112</v>
      </c>
      <c r="K276" s="203" t="s">
        <v>192</v>
      </c>
      <c r="L276" s="22" t="s">
        <v>119</v>
      </c>
      <c r="M276" s="22" t="s">
        <v>117</v>
      </c>
      <c r="N276" s="119" t="str">
        <f>CONCATENATE(T_SDLog[[#This Row],[PROJECT_NO]],"-",T_SDLog[[#This Row],[Sub Con]],"-",T_SDLog[[#This Row],[BUILDING_NO]],"-",T_SDLog[[#This Row],[FLOOR_LEVEL]],"-",T_SDLog[[#This Row],[DRAWING_PARTS]],"-",T_SDLog[[#This Row],[DISIPLINE]],"-",T_SDLog[[#This Row],[Sub-Dec]],"-",T_SDLog[[#This Row],[DS]],"-",T_SDLog[[#This Row],[DRAWING_SEQ]])</f>
        <v>1300403-ATS-B01-FF-08-ICT-COM-SD-00</v>
      </c>
      <c r="O276" s="120" t="s">
        <v>576</v>
      </c>
      <c r="P276" s="245">
        <v>45819</v>
      </c>
      <c r="Q27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7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6" s="156" t="str">
        <f>IF(T_SDLog[[#This Row],[AREF_7]]&lt;&gt;"","07",IF(T_SDLog[[#This Row],[AREF_6]]&lt;&gt;"","06",IF(T_SDLog[[#This Row],[AREF_5]]&lt;&gt;"","05",IF(T_SDLog[[#This Row],[AREF_4]]&lt;&gt;"","04",IF(T_SDLog[[#This Row],[AREF_3]]&lt;&gt;"","03",IF(T_SDLog[[#This Row],[AREF_2]]&lt;&gt;"","02",IF(T_SDLog[[#This Row],[AREF_1]]&lt;&gt;"","01",IF(T_SDLog[[#This Row],[AREF_0]]&lt;&gt;"","00",""))))))))</f>
        <v>00</v>
      </c>
      <c r="T27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6" s="22" t="s">
        <v>1447</v>
      </c>
      <c r="AB276" s="74">
        <v>45812</v>
      </c>
      <c r="AC276" s="22" t="s">
        <v>1510</v>
      </c>
      <c r="AD276" s="74">
        <v>45818</v>
      </c>
      <c r="AE276" s="231" t="s">
        <v>1510</v>
      </c>
      <c r="AF276" s="190" t="s">
        <v>134</v>
      </c>
      <c r="AG276" s="191" t="s">
        <v>1596</v>
      </c>
      <c r="AH276" s="190" t="s">
        <v>134</v>
      </c>
      <c r="AI276" s="22"/>
      <c r="AJ276" s="74"/>
      <c r="AK276" s="22"/>
      <c r="AL276" s="22"/>
      <c r="AM276" s="22"/>
      <c r="AN276" s="190" t="s">
        <v>123</v>
      </c>
      <c r="AO276" s="74"/>
      <c r="AP276" s="185" t="s">
        <v>123</v>
      </c>
      <c r="AQ276" s="22"/>
      <c r="AR276" s="74"/>
      <c r="AS276" s="22"/>
      <c r="AT276" s="190" t="s">
        <v>123</v>
      </c>
      <c r="AU276" s="74"/>
      <c r="AV276" s="185" t="s">
        <v>123</v>
      </c>
      <c r="AW276" s="76"/>
      <c r="AX276" s="74"/>
      <c r="AY276" s="22"/>
      <c r="AZ276" s="190" t="s">
        <v>123</v>
      </c>
      <c r="BA276" s="74"/>
      <c r="BB276" s="185" t="s">
        <v>123</v>
      </c>
      <c r="BC276" s="76"/>
      <c r="BD276" s="74"/>
      <c r="BE276" s="22"/>
      <c r="BF276" s="190" t="s">
        <v>123</v>
      </c>
      <c r="BG276" s="74"/>
      <c r="BH276" s="185" t="s">
        <v>123</v>
      </c>
      <c r="BI276" s="76"/>
      <c r="BJ276" s="74"/>
      <c r="BK276" s="22"/>
      <c r="BL276" s="190" t="s">
        <v>123</v>
      </c>
      <c r="BM276" s="74"/>
      <c r="BN276" s="185" t="s">
        <v>123</v>
      </c>
      <c r="BO276" s="22"/>
      <c r="BP276" s="74"/>
      <c r="BQ276" s="22"/>
      <c r="BR276" s="190" t="s">
        <v>123</v>
      </c>
      <c r="BS276" s="22"/>
      <c r="BT276" s="185" t="s">
        <v>123</v>
      </c>
      <c r="BU276" s="22"/>
      <c r="BV276" s="74"/>
      <c r="BW276" s="22"/>
      <c r="BX276" s="190" t="s">
        <v>123</v>
      </c>
      <c r="BY276" s="22"/>
      <c r="BZ276" s="185" t="s">
        <v>123</v>
      </c>
      <c r="CA276" s="185"/>
      <c r="CB276" s="22"/>
    </row>
    <row r="277" spans="2:80" ht="13.8" hidden="1">
      <c r="B277" s="22">
        <f t="shared" si="4"/>
        <v>268</v>
      </c>
      <c r="C277" s="22" t="s">
        <v>112</v>
      </c>
      <c r="D277" s="73" t="s">
        <v>191</v>
      </c>
      <c r="E277" s="201">
        <v>1300403</v>
      </c>
      <c r="F277" s="22" t="s">
        <v>114</v>
      </c>
      <c r="G277" s="73" t="s">
        <v>130</v>
      </c>
      <c r="H277" s="73" t="s">
        <v>288</v>
      </c>
      <c r="I277" s="240" t="s">
        <v>351</v>
      </c>
      <c r="J277" s="79" t="s">
        <v>112</v>
      </c>
      <c r="K277" s="203" t="s">
        <v>192</v>
      </c>
      <c r="L277" s="22" t="s">
        <v>119</v>
      </c>
      <c r="M277" s="22" t="s">
        <v>117</v>
      </c>
      <c r="N277" s="119" t="str">
        <f>CONCATENATE(T_SDLog[[#This Row],[PROJECT_NO]],"-",T_SDLog[[#This Row],[Sub Con]],"-",T_SDLog[[#This Row],[BUILDING_NO]],"-",T_SDLog[[#This Row],[FLOOR_LEVEL]],"-",T_SDLog[[#This Row],[DRAWING_PARTS]],"-",T_SDLog[[#This Row],[DISIPLINE]],"-",T_SDLog[[#This Row],[Sub-Dec]],"-",T_SDLog[[#This Row],[DS]],"-",T_SDLog[[#This Row],[DRAWING_SEQ]])</f>
        <v>1300403-ATS-B01-FF-09-ICT-COM-SD-00</v>
      </c>
      <c r="O277" s="120" t="s">
        <v>577</v>
      </c>
      <c r="P277" s="245">
        <v>45819</v>
      </c>
      <c r="Q27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7" s="156" t="str">
        <f>IF(T_SDLog[[#This Row],[AREF_7]]&lt;&gt;"","07",IF(T_SDLog[[#This Row],[AREF_6]]&lt;&gt;"","06",IF(T_SDLog[[#This Row],[AREF_5]]&lt;&gt;"","05",IF(T_SDLog[[#This Row],[AREF_4]]&lt;&gt;"","04",IF(T_SDLog[[#This Row],[AREF_3]]&lt;&gt;"","03",IF(T_SDLog[[#This Row],[AREF_2]]&lt;&gt;"","02",IF(T_SDLog[[#This Row],[AREF_1]]&lt;&gt;"","01",IF(T_SDLog[[#This Row],[AREF_0]]&lt;&gt;"","00",""))))))))</f>
        <v>00</v>
      </c>
      <c r="T27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7" s="22" t="s">
        <v>1447</v>
      </c>
      <c r="AB277" s="74">
        <v>45812</v>
      </c>
      <c r="AC277" s="22" t="s">
        <v>1510</v>
      </c>
      <c r="AD277" s="74">
        <v>45818</v>
      </c>
      <c r="AE277" s="231" t="s">
        <v>1510</v>
      </c>
      <c r="AF277" s="190" t="s">
        <v>134</v>
      </c>
      <c r="AG277" s="191" t="s">
        <v>1596</v>
      </c>
      <c r="AH277" s="190" t="s">
        <v>134</v>
      </c>
      <c r="AI277" s="22"/>
      <c r="AJ277" s="74"/>
      <c r="AK277" s="22"/>
      <c r="AL277" s="22"/>
      <c r="AM277" s="22"/>
      <c r="AN277" s="190" t="s">
        <v>123</v>
      </c>
      <c r="AO277" s="74"/>
      <c r="AP277" s="185" t="s">
        <v>123</v>
      </c>
      <c r="AQ277" s="22"/>
      <c r="AR277" s="74"/>
      <c r="AS277" s="22"/>
      <c r="AT277" s="190" t="s">
        <v>123</v>
      </c>
      <c r="AU277" s="74"/>
      <c r="AV277" s="185" t="s">
        <v>123</v>
      </c>
      <c r="AW277" s="76"/>
      <c r="AX277" s="74"/>
      <c r="AY277" s="22"/>
      <c r="AZ277" s="190" t="s">
        <v>123</v>
      </c>
      <c r="BA277" s="74"/>
      <c r="BB277" s="185" t="s">
        <v>123</v>
      </c>
      <c r="BC277" s="76"/>
      <c r="BD277" s="74"/>
      <c r="BE277" s="22"/>
      <c r="BF277" s="190" t="s">
        <v>123</v>
      </c>
      <c r="BG277" s="74"/>
      <c r="BH277" s="185" t="s">
        <v>123</v>
      </c>
      <c r="BI277" s="76"/>
      <c r="BJ277" s="74"/>
      <c r="BK277" s="22"/>
      <c r="BL277" s="190" t="s">
        <v>123</v>
      </c>
      <c r="BM277" s="74"/>
      <c r="BN277" s="185" t="s">
        <v>123</v>
      </c>
      <c r="BO277" s="22"/>
      <c r="BP277" s="74"/>
      <c r="BQ277" s="22"/>
      <c r="BR277" s="190" t="s">
        <v>123</v>
      </c>
      <c r="BS277" s="22"/>
      <c r="BT277" s="185" t="s">
        <v>123</v>
      </c>
      <c r="BU277" s="22"/>
      <c r="BV277" s="74"/>
      <c r="BW277" s="22"/>
      <c r="BX277" s="190" t="s">
        <v>123</v>
      </c>
      <c r="BY277" s="22"/>
      <c r="BZ277" s="185" t="s">
        <v>123</v>
      </c>
      <c r="CA277" s="185"/>
      <c r="CB277" s="22"/>
    </row>
    <row r="278" spans="2:80" ht="13.8" hidden="1">
      <c r="B278" s="22">
        <f t="shared" si="4"/>
        <v>269</v>
      </c>
      <c r="C278" s="22" t="s">
        <v>112</v>
      </c>
      <c r="D278" s="73" t="s">
        <v>191</v>
      </c>
      <c r="E278" s="201">
        <v>1300403</v>
      </c>
      <c r="F278" s="22" t="s">
        <v>114</v>
      </c>
      <c r="G278" s="73" t="s">
        <v>130</v>
      </c>
      <c r="H278" s="73" t="s">
        <v>288</v>
      </c>
      <c r="I278" s="240" t="s">
        <v>438</v>
      </c>
      <c r="J278" s="79" t="s">
        <v>112</v>
      </c>
      <c r="K278" s="203" t="s">
        <v>192</v>
      </c>
      <c r="L278" s="22" t="s">
        <v>119</v>
      </c>
      <c r="M278" s="22" t="s">
        <v>117</v>
      </c>
      <c r="N278" s="119" t="str">
        <f>CONCATENATE(T_SDLog[[#This Row],[PROJECT_NO]],"-",T_SDLog[[#This Row],[Sub Con]],"-",T_SDLog[[#This Row],[BUILDING_NO]],"-",T_SDLog[[#This Row],[FLOOR_LEVEL]],"-",T_SDLog[[#This Row],[DRAWING_PARTS]],"-",T_SDLog[[#This Row],[DISIPLINE]],"-",T_SDLog[[#This Row],[Sub-Dec]],"-",T_SDLog[[#This Row],[DS]],"-",T_SDLog[[#This Row],[DRAWING_SEQ]])</f>
        <v>1300403-ATS-B01-FF-10-ICT-COM-SD-00</v>
      </c>
      <c r="O278" s="120" t="s">
        <v>578</v>
      </c>
      <c r="P278" s="244">
        <v>45795</v>
      </c>
      <c r="Q27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7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8" s="156" t="str">
        <f>IF(T_SDLog[[#This Row],[AREF_7]]&lt;&gt;"","07",IF(T_SDLog[[#This Row],[AREF_6]]&lt;&gt;"","06",IF(T_SDLog[[#This Row],[AREF_5]]&lt;&gt;"","05",IF(T_SDLog[[#This Row],[AREF_4]]&lt;&gt;"","04",IF(T_SDLog[[#This Row],[AREF_3]]&lt;&gt;"","03",IF(T_SDLog[[#This Row],[AREF_2]]&lt;&gt;"","02",IF(T_SDLog[[#This Row],[AREF_1]]&lt;&gt;"","01",IF(T_SDLog[[#This Row],[AREF_0]]&lt;&gt;"","00",""))))))))</f>
        <v>00</v>
      </c>
      <c r="T27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8" s="22" t="s">
        <v>1447</v>
      </c>
      <c r="AB278" s="74">
        <v>45812</v>
      </c>
      <c r="AC278" s="22" t="s">
        <v>1510</v>
      </c>
      <c r="AD278" s="74">
        <v>45818</v>
      </c>
      <c r="AE278" s="231" t="s">
        <v>1510</v>
      </c>
      <c r="AF278" s="190" t="s">
        <v>134</v>
      </c>
      <c r="AG278" s="191" t="s">
        <v>1596</v>
      </c>
      <c r="AH278" s="190" t="s">
        <v>134</v>
      </c>
      <c r="AI278" s="22"/>
      <c r="AJ278" s="74"/>
      <c r="AK278" s="22"/>
      <c r="AL278" s="22"/>
      <c r="AM278" s="22"/>
      <c r="AN278" s="190" t="s">
        <v>123</v>
      </c>
      <c r="AO278" s="74"/>
      <c r="AP278" s="185" t="s">
        <v>123</v>
      </c>
      <c r="AQ278" s="22"/>
      <c r="AR278" s="74"/>
      <c r="AS278" s="22"/>
      <c r="AT278" s="190" t="s">
        <v>123</v>
      </c>
      <c r="AU278" s="74"/>
      <c r="AV278" s="185" t="s">
        <v>123</v>
      </c>
      <c r="AW278" s="76"/>
      <c r="AX278" s="74"/>
      <c r="AY278" s="22"/>
      <c r="AZ278" s="190" t="s">
        <v>123</v>
      </c>
      <c r="BA278" s="74"/>
      <c r="BB278" s="185" t="s">
        <v>123</v>
      </c>
      <c r="BC278" s="76"/>
      <c r="BD278" s="74"/>
      <c r="BE278" s="22"/>
      <c r="BF278" s="190" t="s">
        <v>123</v>
      </c>
      <c r="BG278" s="74"/>
      <c r="BH278" s="185" t="s">
        <v>123</v>
      </c>
      <c r="BI278" s="76"/>
      <c r="BJ278" s="74"/>
      <c r="BK278" s="22"/>
      <c r="BL278" s="190" t="s">
        <v>123</v>
      </c>
      <c r="BM278" s="74"/>
      <c r="BN278" s="185" t="s">
        <v>123</v>
      </c>
      <c r="BO278" s="22"/>
      <c r="BP278" s="74"/>
      <c r="BQ278" s="22"/>
      <c r="BR278" s="190" t="s">
        <v>123</v>
      </c>
      <c r="BS278" s="22"/>
      <c r="BT278" s="185" t="s">
        <v>123</v>
      </c>
      <c r="BU278" s="22"/>
      <c r="BV278" s="74"/>
      <c r="BW278" s="22"/>
      <c r="BX278" s="190" t="s">
        <v>123</v>
      </c>
      <c r="BY278" s="22"/>
      <c r="BZ278" s="185" t="s">
        <v>123</v>
      </c>
      <c r="CA278" s="185"/>
      <c r="CB278" s="22"/>
    </row>
    <row r="279" spans="2:80" ht="13.8" hidden="1">
      <c r="B279" s="22">
        <f t="shared" si="4"/>
        <v>270</v>
      </c>
      <c r="C279" s="22" t="s">
        <v>112</v>
      </c>
      <c r="D279" s="73" t="s">
        <v>191</v>
      </c>
      <c r="E279" s="201">
        <v>1300403</v>
      </c>
      <c r="F279" s="22" t="s">
        <v>114</v>
      </c>
      <c r="G279" s="73" t="s">
        <v>130</v>
      </c>
      <c r="H279" s="73" t="s">
        <v>288</v>
      </c>
      <c r="I279" s="240" t="s">
        <v>440</v>
      </c>
      <c r="J279" s="79" t="s">
        <v>112</v>
      </c>
      <c r="K279" s="203" t="s">
        <v>192</v>
      </c>
      <c r="L279" s="22" t="s">
        <v>119</v>
      </c>
      <c r="M279" s="22" t="s">
        <v>117</v>
      </c>
      <c r="N279" s="119" t="str">
        <f>CONCATENATE(T_SDLog[[#This Row],[PROJECT_NO]],"-",T_SDLog[[#This Row],[Sub Con]],"-",T_SDLog[[#This Row],[BUILDING_NO]],"-",T_SDLog[[#This Row],[FLOOR_LEVEL]],"-",T_SDLog[[#This Row],[DRAWING_PARTS]],"-",T_SDLog[[#This Row],[DISIPLINE]],"-",T_SDLog[[#This Row],[Sub-Dec]],"-",T_SDLog[[#This Row],[DS]],"-",T_SDLog[[#This Row],[DRAWING_SEQ]])</f>
        <v>1300403-ATS-B01-FF-11-ICT-COM-SD-00</v>
      </c>
      <c r="O279" s="120" t="s">
        <v>579</v>
      </c>
      <c r="P279" s="244">
        <v>45795</v>
      </c>
      <c r="Q27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79" s="156" t="str">
        <f>IF(T_SDLog[[#This Row],[AREF_7]]&lt;&gt;"","07",IF(T_SDLog[[#This Row],[AREF_6]]&lt;&gt;"","06",IF(T_SDLog[[#This Row],[AREF_5]]&lt;&gt;"","05",IF(T_SDLog[[#This Row],[AREF_4]]&lt;&gt;"","04",IF(T_SDLog[[#This Row],[AREF_3]]&lt;&gt;"","03",IF(T_SDLog[[#This Row],[AREF_2]]&lt;&gt;"","02",IF(T_SDLog[[#This Row],[AREF_1]]&lt;&gt;"","01",IF(T_SDLog[[#This Row],[AREF_0]]&lt;&gt;"","00",""))))))))</f>
        <v>00</v>
      </c>
      <c r="T27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79" s="22" t="s">
        <v>1447</v>
      </c>
      <c r="AB279" s="74">
        <v>45812</v>
      </c>
      <c r="AC279" s="22" t="s">
        <v>1510</v>
      </c>
      <c r="AD279" s="74">
        <v>45818</v>
      </c>
      <c r="AE279" s="231" t="s">
        <v>1510</v>
      </c>
      <c r="AF279" s="190" t="s">
        <v>134</v>
      </c>
      <c r="AG279" s="191" t="s">
        <v>1596</v>
      </c>
      <c r="AH279" s="190" t="s">
        <v>134</v>
      </c>
      <c r="AI279" s="22"/>
      <c r="AJ279" s="74"/>
      <c r="AK279" s="22"/>
      <c r="AL279" s="22"/>
      <c r="AM279" s="22"/>
      <c r="AN279" s="190" t="s">
        <v>123</v>
      </c>
      <c r="AO279" s="74"/>
      <c r="AP279" s="185" t="s">
        <v>123</v>
      </c>
      <c r="AQ279" s="22"/>
      <c r="AR279" s="74"/>
      <c r="AS279" s="22"/>
      <c r="AT279" s="190" t="s">
        <v>123</v>
      </c>
      <c r="AU279" s="74"/>
      <c r="AV279" s="185" t="s">
        <v>123</v>
      </c>
      <c r="AW279" s="76"/>
      <c r="AX279" s="74"/>
      <c r="AY279" s="22"/>
      <c r="AZ279" s="190" t="s">
        <v>123</v>
      </c>
      <c r="BA279" s="74"/>
      <c r="BB279" s="185" t="s">
        <v>123</v>
      </c>
      <c r="BC279" s="76"/>
      <c r="BD279" s="74"/>
      <c r="BE279" s="22"/>
      <c r="BF279" s="190" t="s">
        <v>123</v>
      </c>
      <c r="BG279" s="74"/>
      <c r="BH279" s="185" t="s">
        <v>123</v>
      </c>
      <c r="BI279" s="76"/>
      <c r="BJ279" s="74"/>
      <c r="BK279" s="22"/>
      <c r="BL279" s="190" t="s">
        <v>123</v>
      </c>
      <c r="BM279" s="74"/>
      <c r="BN279" s="185" t="s">
        <v>123</v>
      </c>
      <c r="BO279" s="22"/>
      <c r="BP279" s="74"/>
      <c r="BQ279" s="22"/>
      <c r="BR279" s="190" t="s">
        <v>123</v>
      </c>
      <c r="BS279" s="22"/>
      <c r="BT279" s="185" t="s">
        <v>123</v>
      </c>
      <c r="BU279" s="22"/>
      <c r="BV279" s="74"/>
      <c r="BW279" s="22"/>
      <c r="BX279" s="190" t="s">
        <v>123</v>
      </c>
      <c r="BY279" s="22"/>
      <c r="BZ279" s="185" t="s">
        <v>123</v>
      </c>
      <c r="CA279" s="185"/>
      <c r="CB279" s="22"/>
    </row>
    <row r="280" spans="2:80" ht="13.8" hidden="1">
      <c r="B280" s="22">
        <f t="shared" si="4"/>
        <v>271</v>
      </c>
      <c r="C280" s="22" t="s">
        <v>112</v>
      </c>
      <c r="D280" s="73" t="s">
        <v>191</v>
      </c>
      <c r="E280" s="201">
        <v>1300403</v>
      </c>
      <c r="F280" s="22" t="s">
        <v>114</v>
      </c>
      <c r="G280" s="73" t="s">
        <v>130</v>
      </c>
      <c r="H280" s="73" t="s">
        <v>288</v>
      </c>
      <c r="I280" s="240" t="s">
        <v>142</v>
      </c>
      <c r="J280" s="79" t="s">
        <v>112</v>
      </c>
      <c r="K280" s="203" t="s">
        <v>192</v>
      </c>
      <c r="L280" s="22" t="s">
        <v>119</v>
      </c>
      <c r="M280" s="22" t="s">
        <v>117</v>
      </c>
      <c r="N280" s="119" t="str">
        <f>CONCATENATE(T_SDLog[[#This Row],[PROJECT_NO]],"-",T_SDLog[[#This Row],[Sub Con]],"-",T_SDLog[[#This Row],[BUILDING_NO]],"-",T_SDLog[[#This Row],[FLOOR_LEVEL]],"-",T_SDLog[[#This Row],[DRAWING_PARTS]],"-",T_SDLog[[#This Row],[DISIPLINE]],"-",T_SDLog[[#This Row],[Sub-Dec]],"-",T_SDLog[[#This Row],[DS]],"-",T_SDLog[[#This Row],[DRAWING_SEQ]])</f>
        <v>1300403-ATS-B01-FF-12-ICT-COM-SD-00</v>
      </c>
      <c r="O280" s="120" t="s">
        <v>580</v>
      </c>
      <c r="P280" s="245">
        <v>45819</v>
      </c>
      <c r="Q28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0" s="156" t="str">
        <f>IF(T_SDLog[[#This Row],[AREF_7]]&lt;&gt;"","07",IF(T_SDLog[[#This Row],[AREF_6]]&lt;&gt;"","06",IF(T_SDLog[[#This Row],[AREF_5]]&lt;&gt;"","05",IF(T_SDLog[[#This Row],[AREF_4]]&lt;&gt;"","04",IF(T_SDLog[[#This Row],[AREF_3]]&lt;&gt;"","03",IF(T_SDLog[[#This Row],[AREF_2]]&lt;&gt;"","02",IF(T_SDLog[[#This Row],[AREF_1]]&lt;&gt;"","01",IF(T_SDLog[[#This Row],[AREF_0]]&lt;&gt;"","00",""))))))))</f>
        <v>00</v>
      </c>
      <c r="T28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0" s="22" t="s">
        <v>1447</v>
      </c>
      <c r="AB280" s="74">
        <v>45812</v>
      </c>
      <c r="AC280" s="22" t="s">
        <v>1510</v>
      </c>
      <c r="AD280" s="74">
        <v>45818</v>
      </c>
      <c r="AE280" s="231" t="s">
        <v>1510</v>
      </c>
      <c r="AF280" s="190" t="s">
        <v>134</v>
      </c>
      <c r="AG280" s="191" t="s">
        <v>1596</v>
      </c>
      <c r="AH280" s="190" t="s">
        <v>134</v>
      </c>
      <c r="AI280" s="22"/>
      <c r="AJ280" s="74"/>
      <c r="AK280" s="22"/>
      <c r="AL280" s="22"/>
      <c r="AM280" s="22"/>
      <c r="AN280" s="190" t="s">
        <v>123</v>
      </c>
      <c r="AO280" s="74"/>
      <c r="AP280" s="185" t="s">
        <v>123</v>
      </c>
      <c r="AQ280" s="22"/>
      <c r="AR280" s="74"/>
      <c r="AS280" s="22"/>
      <c r="AT280" s="190" t="s">
        <v>123</v>
      </c>
      <c r="AU280" s="74"/>
      <c r="AV280" s="185" t="s">
        <v>123</v>
      </c>
      <c r="AW280" s="76"/>
      <c r="AX280" s="74"/>
      <c r="AY280" s="22"/>
      <c r="AZ280" s="190" t="s">
        <v>123</v>
      </c>
      <c r="BA280" s="74"/>
      <c r="BB280" s="185" t="s">
        <v>123</v>
      </c>
      <c r="BC280" s="76"/>
      <c r="BD280" s="74"/>
      <c r="BE280" s="22"/>
      <c r="BF280" s="190" t="s">
        <v>123</v>
      </c>
      <c r="BG280" s="74"/>
      <c r="BH280" s="185" t="s">
        <v>123</v>
      </c>
      <c r="BI280" s="76"/>
      <c r="BJ280" s="74"/>
      <c r="BK280" s="22"/>
      <c r="BL280" s="190" t="s">
        <v>123</v>
      </c>
      <c r="BM280" s="74"/>
      <c r="BN280" s="185" t="s">
        <v>123</v>
      </c>
      <c r="BO280" s="22"/>
      <c r="BP280" s="74"/>
      <c r="BQ280" s="22"/>
      <c r="BR280" s="190" t="s">
        <v>123</v>
      </c>
      <c r="BS280" s="22"/>
      <c r="BT280" s="185" t="s">
        <v>123</v>
      </c>
      <c r="BU280" s="22"/>
      <c r="BV280" s="74"/>
      <c r="BW280" s="22"/>
      <c r="BX280" s="190" t="s">
        <v>123</v>
      </c>
      <c r="BY280" s="22"/>
      <c r="BZ280" s="185" t="s">
        <v>123</v>
      </c>
      <c r="CA280" s="185"/>
      <c r="CB280" s="22"/>
    </row>
    <row r="281" spans="2:80" ht="13.8" hidden="1">
      <c r="B281" s="22">
        <f t="shared" si="4"/>
        <v>272</v>
      </c>
      <c r="C281" s="22" t="s">
        <v>112</v>
      </c>
      <c r="D281" s="73" t="s">
        <v>191</v>
      </c>
      <c r="E281" s="201">
        <v>1300403</v>
      </c>
      <c r="F281" s="22" t="s">
        <v>114</v>
      </c>
      <c r="G281" s="73" t="s">
        <v>130</v>
      </c>
      <c r="H281" s="73" t="s">
        <v>288</v>
      </c>
      <c r="I281" s="240">
        <v>13</v>
      </c>
      <c r="J281" s="79" t="s">
        <v>112</v>
      </c>
      <c r="K281" s="203" t="s">
        <v>192</v>
      </c>
      <c r="L281" s="22" t="s">
        <v>119</v>
      </c>
      <c r="M281" s="22" t="s">
        <v>117</v>
      </c>
      <c r="N281" s="119" t="str">
        <f>CONCATENATE(T_SDLog[[#This Row],[PROJECT_NO]],"-",T_SDLog[[#This Row],[Sub Con]],"-",T_SDLog[[#This Row],[BUILDING_NO]],"-",T_SDLog[[#This Row],[FLOOR_LEVEL]],"-",T_SDLog[[#This Row],[DRAWING_PARTS]],"-",T_SDLog[[#This Row],[DISIPLINE]],"-",T_SDLog[[#This Row],[Sub-Dec]],"-",T_SDLog[[#This Row],[DS]],"-",T_SDLog[[#This Row],[DRAWING_SEQ]])</f>
        <v>1300403-ATS-B01-FF-13-ICT-COM-SD-00</v>
      </c>
      <c r="O281" s="120" t="s">
        <v>581</v>
      </c>
      <c r="P281" s="245"/>
      <c r="Q28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1" s="156" t="str">
        <f>IF(T_SDLog[[#This Row],[AREF_7]]&lt;&gt;"","07",IF(T_SDLog[[#This Row],[AREF_6]]&lt;&gt;"","06",IF(T_SDLog[[#This Row],[AREF_5]]&lt;&gt;"","05",IF(T_SDLog[[#This Row],[AREF_4]]&lt;&gt;"","04",IF(T_SDLog[[#This Row],[AREF_3]]&lt;&gt;"","03",IF(T_SDLog[[#This Row],[AREF_2]]&lt;&gt;"","02",IF(T_SDLog[[#This Row],[AREF_1]]&lt;&gt;"","01",IF(T_SDLog[[#This Row],[AREF_0]]&lt;&gt;"","00",""))))))))</f>
        <v>00</v>
      </c>
      <c r="T28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1" s="22" t="s">
        <v>1447</v>
      </c>
      <c r="AB281" s="74">
        <v>45812</v>
      </c>
      <c r="AC281" s="22" t="s">
        <v>1510</v>
      </c>
      <c r="AD281" s="74">
        <v>45818</v>
      </c>
      <c r="AE281" s="231" t="s">
        <v>1510</v>
      </c>
      <c r="AF281" s="190" t="s">
        <v>134</v>
      </c>
      <c r="AG281" s="191" t="s">
        <v>1596</v>
      </c>
      <c r="AH281" s="190" t="s">
        <v>134</v>
      </c>
      <c r="AI281" s="22"/>
      <c r="AJ281" s="74"/>
      <c r="AK281" s="22"/>
      <c r="AL281" s="22"/>
      <c r="AM281" s="22"/>
      <c r="AN281" s="190" t="s">
        <v>123</v>
      </c>
      <c r="AO281" s="74"/>
      <c r="AP281" s="185" t="s">
        <v>123</v>
      </c>
      <c r="AQ281" s="22"/>
      <c r="AR281" s="74"/>
      <c r="AS281" s="22"/>
      <c r="AT281" s="190" t="s">
        <v>123</v>
      </c>
      <c r="AU281" s="74"/>
      <c r="AV281" s="185" t="s">
        <v>123</v>
      </c>
      <c r="AW281" s="76"/>
      <c r="AX281" s="74"/>
      <c r="AY281" s="22"/>
      <c r="AZ281" s="190" t="s">
        <v>123</v>
      </c>
      <c r="BA281" s="74"/>
      <c r="BB281" s="185" t="s">
        <v>123</v>
      </c>
      <c r="BC281" s="76"/>
      <c r="BD281" s="74"/>
      <c r="BE281" s="22"/>
      <c r="BF281" s="190" t="s">
        <v>123</v>
      </c>
      <c r="BG281" s="74"/>
      <c r="BH281" s="185" t="s">
        <v>123</v>
      </c>
      <c r="BI281" s="76"/>
      <c r="BJ281" s="74"/>
      <c r="BK281" s="22"/>
      <c r="BL281" s="190" t="s">
        <v>123</v>
      </c>
      <c r="BM281" s="74"/>
      <c r="BN281" s="185" t="s">
        <v>123</v>
      </c>
      <c r="BO281" s="22"/>
      <c r="BP281" s="74"/>
      <c r="BQ281" s="22"/>
      <c r="BR281" s="190" t="s">
        <v>123</v>
      </c>
      <c r="BS281" s="22"/>
      <c r="BT281" s="185" t="s">
        <v>123</v>
      </c>
      <c r="BU281" s="22"/>
      <c r="BV281" s="74"/>
      <c r="BW281" s="22"/>
      <c r="BX281" s="190" t="s">
        <v>123</v>
      </c>
      <c r="BY281" s="22"/>
      <c r="BZ281" s="185" t="s">
        <v>123</v>
      </c>
      <c r="CA281" s="185"/>
      <c r="CB281" s="22"/>
    </row>
    <row r="282" spans="2:80" ht="13.8" hidden="1">
      <c r="B282" s="22">
        <f t="shared" si="4"/>
        <v>273</v>
      </c>
      <c r="C282" s="22" t="s">
        <v>112</v>
      </c>
      <c r="D282" s="73" t="s">
        <v>191</v>
      </c>
      <c r="E282" s="201">
        <v>1300403</v>
      </c>
      <c r="F282" s="22" t="s">
        <v>114</v>
      </c>
      <c r="G282" s="73" t="s">
        <v>130</v>
      </c>
      <c r="H282" s="73" t="s">
        <v>288</v>
      </c>
      <c r="I282" s="240">
        <v>14</v>
      </c>
      <c r="J282" s="79" t="s">
        <v>112</v>
      </c>
      <c r="K282" s="203" t="s">
        <v>192</v>
      </c>
      <c r="L282" s="22" t="s">
        <v>119</v>
      </c>
      <c r="M282" s="22" t="s">
        <v>117</v>
      </c>
      <c r="N282" s="119" t="str">
        <f>CONCATENATE(T_SDLog[[#This Row],[PROJECT_NO]],"-",T_SDLog[[#This Row],[Sub Con]],"-",T_SDLog[[#This Row],[BUILDING_NO]],"-",T_SDLog[[#This Row],[FLOOR_LEVEL]],"-",T_SDLog[[#This Row],[DRAWING_PARTS]],"-",T_SDLog[[#This Row],[DISIPLINE]],"-",T_SDLog[[#This Row],[Sub-Dec]],"-",T_SDLog[[#This Row],[DS]],"-",T_SDLog[[#This Row],[DRAWING_SEQ]])</f>
        <v>1300403-ATS-B01-FF-14-ICT-COM-SD-00</v>
      </c>
      <c r="O282" s="120" t="s">
        <v>582</v>
      </c>
      <c r="P282" s="245"/>
      <c r="Q28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2" s="156" t="str">
        <f>IF(T_SDLog[[#This Row],[AREF_7]]&lt;&gt;"","07",IF(T_SDLog[[#This Row],[AREF_6]]&lt;&gt;"","06",IF(T_SDLog[[#This Row],[AREF_5]]&lt;&gt;"","05",IF(T_SDLog[[#This Row],[AREF_4]]&lt;&gt;"","04",IF(T_SDLog[[#This Row],[AREF_3]]&lt;&gt;"","03",IF(T_SDLog[[#This Row],[AREF_2]]&lt;&gt;"","02",IF(T_SDLog[[#This Row],[AREF_1]]&lt;&gt;"","01",IF(T_SDLog[[#This Row],[AREF_0]]&lt;&gt;"","00",""))))))))</f>
        <v>00</v>
      </c>
      <c r="T28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2" s="22" t="s">
        <v>1447</v>
      </c>
      <c r="AB282" s="74">
        <v>45812</v>
      </c>
      <c r="AC282" s="22" t="s">
        <v>1510</v>
      </c>
      <c r="AD282" s="74">
        <v>45818</v>
      </c>
      <c r="AE282" s="231" t="s">
        <v>1510</v>
      </c>
      <c r="AF282" s="190" t="s">
        <v>134</v>
      </c>
      <c r="AG282" s="191" t="s">
        <v>1596</v>
      </c>
      <c r="AH282" s="190" t="s">
        <v>134</v>
      </c>
      <c r="AI282" s="22"/>
      <c r="AJ282" s="74"/>
      <c r="AK282" s="22"/>
      <c r="AL282" s="22"/>
      <c r="AM282" s="22"/>
      <c r="AN282" s="190" t="s">
        <v>123</v>
      </c>
      <c r="AO282" s="74"/>
      <c r="AP282" s="185" t="s">
        <v>123</v>
      </c>
      <c r="AQ282" s="22"/>
      <c r="AR282" s="74"/>
      <c r="AS282" s="22"/>
      <c r="AT282" s="190" t="s">
        <v>123</v>
      </c>
      <c r="AU282" s="74"/>
      <c r="AV282" s="185" t="s">
        <v>123</v>
      </c>
      <c r="AW282" s="76"/>
      <c r="AX282" s="74"/>
      <c r="AY282" s="22"/>
      <c r="AZ282" s="190" t="s">
        <v>123</v>
      </c>
      <c r="BA282" s="74"/>
      <c r="BB282" s="185" t="s">
        <v>123</v>
      </c>
      <c r="BC282" s="76"/>
      <c r="BD282" s="74"/>
      <c r="BE282" s="22"/>
      <c r="BF282" s="190" t="s">
        <v>123</v>
      </c>
      <c r="BG282" s="74"/>
      <c r="BH282" s="185" t="s">
        <v>123</v>
      </c>
      <c r="BI282" s="76"/>
      <c r="BJ282" s="74"/>
      <c r="BK282" s="22"/>
      <c r="BL282" s="190" t="s">
        <v>123</v>
      </c>
      <c r="BM282" s="74"/>
      <c r="BN282" s="185" t="s">
        <v>123</v>
      </c>
      <c r="BO282" s="22"/>
      <c r="BP282" s="74"/>
      <c r="BQ282" s="22"/>
      <c r="BR282" s="190" t="s">
        <v>123</v>
      </c>
      <c r="BS282" s="22"/>
      <c r="BT282" s="185" t="s">
        <v>123</v>
      </c>
      <c r="BU282" s="22"/>
      <c r="BV282" s="74"/>
      <c r="BW282" s="22"/>
      <c r="BX282" s="190" t="s">
        <v>123</v>
      </c>
      <c r="BY282" s="22"/>
      <c r="BZ282" s="185" t="s">
        <v>123</v>
      </c>
      <c r="CA282" s="185"/>
      <c r="CB282" s="22"/>
    </row>
    <row r="283" spans="2:80" ht="13.8" hidden="1">
      <c r="B283" s="22">
        <f t="shared" si="4"/>
        <v>274</v>
      </c>
      <c r="C283" s="22" t="s">
        <v>112</v>
      </c>
      <c r="D283" s="73" t="s">
        <v>191</v>
      </c>
      <c r="E283" s="201">
        <v>1300403</v>
      </c>
      <c r="F283" s="22" t="s">
        <v>114</v>
      </c>
      <c r="G283" s="73" t="s">
        <v>130</v>
      </c>
      <c r="H283" s="73" t="s">
        <v>288</v>
      </c>
      <c r="I283" s="240">
        <v>15</v>
      </c>
      <c r="J283" s="79" t="s">
        <v>112</v>
      </c>
      <c r="K283" s="203" t="s">
        <v>192</v>
      </c>
      <c r="L283" s="22" t="s">
        <v>119</v>
      </c>
      <c r="M283" s="22" t="s">
        <v>117</v>
      </c>
      <c r="N283" s="119" t="str">
        <f>CONCATENATE(T_SDLog[[#This Row],[PROJECT_NO]],"-",T_SDLog[[#This Row],[Sub Con]],"-",T_SDLog[[#This Row],[BUILDING_NO]],"-",T_SDLog[[#This Row],[FLOOR_LEVEL]],"-",T_SDLog[[#This Row],[DRAWING_PARTS]],"-",T_SDLog[[#This Row],[DISIPLINE]],"-",T_SDLog[[#This Row],[Sub-Dec]],"-",T_SDLog[[#This Row],[DS]],"-",T_SDLog[[#This Row],[DRAWING_SEQ]])</f>
        <v>1300403-ATS-B01-FF-15-ICT-COM-SD-00</v>
      </c>
      <c r="O283" s="120" t="s">
        <v>583</v>
      </c>
      <c r="P283" s="245"/>
      <c r="Q28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28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3" s="156" t="str">
        <f>IF(T_SDLog[[#This Row],[AREF_7]]&lt;&gt;"","07",IF(T_SDLog[[#This Row],[AREF_6]]&lt;&gt;"","06",IF(T_SDLog[[#This Row],[AREF_5]]&lt;&gt;"","05",IF(T_SDLog[[#This Row],[AREF_4]]&lt;&gt;"","04",IF(T_SDLog[[#This Row],[AREF_3]]&lt;&gt;"","03",IF(T_SDLog[[#This Row],[AREF_2]]&lt;&gt;"","02",IF(T_SDLog[[#This Row],[AREF_1]]&lt;&gt;"","01",IF(T_SDLog[[#This Row],[AREF_0]]&lt;&gt;"","00",""))))))))</f>
        <v>00</v>
      </c>
      <c r="T28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ATLS-004-SD-ICT-00037-R00</v>
      </c>
      <c r="V2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14 Jun 25</v>
      </c>
      <c r="X2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ATV-1300000403-SDS-ICT-00028-R00</v>
      </c>
      <c r="Y2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3" s="22" t="s">
        <v>1447</v>
      </c>
      <c r="AB283" s="74">
        <v>45812</v>
      </c>
      <c r="AC283" s="22" t="s">
        <v>1510</v>
      </c>
      <c r="AD283" s="74">
        <v>45818</v>
      </c>
      <c r="AE283" s="231" t="s">
        <v>1510</v>
      </c>
      <c r="AF283" s="190" t="s">
        <v>134</v>
      </c>
      <c r="AG283" s="191" t="s">
        <v>1596</v>
      </c>
      <c r="AH283" s="190" t="s">
        <v>134</v>
      </c>
      <c r="AI283" s="22"/>
      <c r="AJ283" s="74"/>
      <c r="AK283" s="22"/>
      <c r="AL283" s="22"/>
      <c r="AM283" s="22"/>
      <c r="AN283" s="190" t="s">
        <v>123</v>
      </c>
      <c r="AO283" s="74"/>
      <c r="AP283" s="185" t="s">
        <v>123</v>
      </c>
      <c r="AQ283" s="22"/>
      <c r="AR283" s="74"/>
      <c r="AS283" s="22"/>
      <c r="AT283" s="190" t="s">
        <v>123</v>
      </c>
      <c r="AU283" s="74"/>
      <c r="AV283" s="185" t="s">
        <v>123</v>
      </c>
      <c r="AW283" s="76"/>
      <c r="AX283" s="74"/>
      <c r="AY283" s="22"/>
      <c r="AZ283" s="190" t="s">
        <v>123</v>
      </c>
      <c r="BA283" s="74"/>
      <c r="BB283" s="185" t="s">
        <v>123</v>
      </c>
      <c r="BC283" s="76"/>
      <c r="BD283" s="74"/>
      <c r="BE283" s="22"/>
      <c r="BF283" s="190" t="s">
        <v>123</v>
      </c>
      <c r="BG283" s="74"/>
      <c r="BH283" s="185" t="s">
        <v>123</v>
      </c>
      <c r="BI283" s="76"/>
      <c r="BJ283" s="74"/>
      <c r="BK283" s="22"/>
      <c r="BL283" s="190" t="s">
        <v>123</v>
      </c>
      <c r="BM283" s="74"/>
      <c r="BN283" s="185" t="s">
        <v>123</v>
      </c>
      <c r="BO283" s="22"/>
      <c r="BP283" s="74"/>
      <c r="BQ283" s="22"/>
      <c r="BR283" s="190" t="s">
        <v>123</v>
      </c>
      <c r="BS283" s="22"/>
      <c r="BT283" s="185" t="s">
        <v>123</v>
      </c>
      <c r="BU283" s="22"/>
      <c r="BV283" s="74"/>
      <c r="BW283" s="22"/>
      <c r="BX283" s="190" t="s">
        <v>123</v>
      </c>
      <c r="BY283" s="22"/>
      <c r="BZ283" s="185" t="s">
        <v>123</v>
      </c>
      <c r="CA283" s="185"/>
      <c r="CB283" s="22"/>
    </row>
    <row r="284" spans="2:80" ht="13.8" hidden="1">
      <c r="B284" s="22">
        <f t="shared" si="4"/>
        <v>275</v>
      </c>
      <c r="C284" s="22" t="s">
        <v>112</v>
      </c>
      <c r="D284" s="73" t="s">
        <v>154</v>
      </c>
      <c r="E284" s="201">
        <v>1300403</v>
      </c>
      <c r="F284" s="22" t="s">
        <v>114</v>
      </c>
      <c r="G284" s="73" t="s">
        <v>130</v>
      </c>
      <c r="H284" s="73" t="s">
        <v>286</v>
      </c>
      <c r="I284" s="240" t="s">
        <v>117</v>
      </c>
      <c r="J284" s="79" t="s">
        <v>112</v>
      </c>
      <c r="K284" s="203" t="s">
        <v>155</v>
      </c>
      <c r="L284" s="22" t="s">
        <v>119</v>
      </c>
      <c r="M284" s="22" t="s">
        <v>117</v>
      </c>
      <c r="N284" s="119" t="str">
        <f>CONCATENATE(T_SDLog[[#This Row],[PROJECT_NO]],"-",T_SDLog[[#This Row],[Sub Con]],"-",T_SDLog[[#This Row],[BUILDING_NO]],"-",T_SDLog[[#This Row],[FLOOR_LEVEL]],"-",T_SDLog[[#This Row],[DRAWING_PARTS]],"-",T_SDLog[[#This Row],[DISIPLINE]],"-",T_SDLog[[#This Row],[Sub-Dec]],"-",T_SDLog[[#This Row],[DS]],"-",T_SDLog[[#This Row],[DRAWING_SEQ]])</f>
        <v>1300403-ATS-B01-BF-00-ICT-TEL-SD-00</v>
      </c>
      <c r="O284" s="120" t="s">
        <v>654</v>
      </c>
      <c r="P284" s="246">
        <v>45824</v>
      </c>
      <c r="Q28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11</v>
      </c>
      <c r="R2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4" s="156" t="str">
        <f>IF(T_SDLog[[#This Row],[AREF_7]]&lt;&gt;"","07",IF(T_SDLog[[#This Row],[AREF_6]]&lt;&gt;"","06",IF(T_SDLog[[#This Row],[AREF_5]]&lt;&gt;"","05",IF(T_SDLog[[#This Row],[AREF_4]]&lt;&gt;"","04",IF(T_SDLog[[#This Row],[AREF_3]]&lt;&gt;"","03",IF(T_SDLog[[#This Row],[AREF_2]]&lt;&gt;"","02",IF(T_SDLog[[#This Row],[AREF_1]]&lt;&gt;"","01",IF(T_SDLog[[#This Row],[AREF_0]]&lt;&gt;"","00",""))))))))</f>
        <v>00</v>
      </c>
      <c r="T28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ATLS-004-SD-ICT-00008-R00</v>
      </c>
      <c r="V2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2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ATV-1300000403-SDS-ICT-00031-R00</v>
      </c>
      <c r="Y2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4" s="22" t="s">
        <v>655</v>
      </c>
      <c r="AB284" s="74">
        <v>45812</v>
      </c>
      <c r="AC284" s="22" t="s">
        <v>1521</v>
      </c>
      <c r="AD284" s="74">
        <v>45817</v>
      </c>
      <c r="AE284" s="231" t="s">
        <v>1521</v>
      </c>
      <c r="AF284" s="190" t="s">
        <v>134</v>
      </c>
      <c r="AG284" s="191" t="s">
        <v>1598</v>
      </c>
      <c r="AH284" s="191" t="s">
        <v>134</v>
      </c>
      <c r="AI284" s="22"/>
      <c r="AJ284" s="74"/>
      <c r="AK284" s="22"/>
      <c r="AL284" s="22"/>
      <c r="AM284" s="22"/>
      <c r="AN284" s="190" t="s">
        <v>123</v>
      </c>
      <c r="AO284" s="74"/>
      <c r="AP284" s="22" t="s">
        <v>123</v>
      </c>
      <c r="AQ284" s="22"/>
      <c r="AR284" s="74"/>
      <c r="AS284" s="22"/>
      <c r="AT284" s="190" t="s">
        <v>123</v>
      </c>
      <c r="AU284" s="74"/>
      <c r="AV284" s="22" t="s">
        <v>123</v>
      </c>
      <c r="AW284" s="76"/>
      <c r="AX284" s="74"/>
      <c r="AY284" s="22"/>
      <c r="AZ284" s="190" t="s">
        <v>123</v>
      </c>
      <c r="BA284" s="74"/>
      <c r="BB284" s="22" t="s">
        <v>123</v>
      </c>
      <c r="BC284" s="76"/>
      <c r="BD284" s="74"/>
      <c r="BE284" s="22"/>
      <c r="BF284" s="190" t="s">
        <v>123</v>
      </c>
      <c r="BG284" s="74"/>
      <c r="BH284" s="22" t="s">
        <v>123</v>
      </c>
      <c r="BI284" s="76"/>
      <c r="BJ284" s="74"/>
      <c r="BK284" s="22"/>
      <c r="BL284" s="190" t="s">
        <v>123</v>
      </c>
      <c r="BM284" s="74"/>
      <c r="BN284" s="22" t="s">
        <v>123</v>
      </c>
      <c r="BO284" s="22"/>
      <c r="BP284" s="74"/>
      <c r="BQ284" s="22"/>
      <c r="BR284" s="190" t="s">
        <v>123</v>
      </c>
      <c r="BS284" s="22"/>
      <c r="BT284" s="22" t="s">
        <v>123</v>
      </c>
      <c r="BU284" s="22"/>
      <c r="BV284" s="74"/>
      <c r="BW284" s="22"/>
      <c r="BX284" s="190" t="s">
        <v>123</v>
      </c>
      <c r="BY284" s="22"/>
      <c r="BZ284" s="22" t="s">
        <v>123</v>
      </c>
      <c r="CA284" s="22"/>
      <c r="CB284" s="22"/>
    </row>
    <row r="285" spans="2:80" ht="13.8" hidden="1">
      <c r="B285" s="22">
        <f t="shared" si="4"/>
        <v>276</v>
      </c>
      <c r="C285" s="22" t="s">
        <v>112</v>
      </c>
      <c r="D285" s="73" t="s">
        <v>154</v>
      </c>
      <c r="E285" s="201">
        <v>1300403</v>
      </c>
      <c r="F285" s="22" t="s">
        <v>114</v>
      </c>
      <c r="G285" s="73" t="s">
        <v>130</v>
      </c>
      <c r="H285" s="73" t="s">
        <v>286</v>
      </c>
      <c r="I285" s="240" t="s">
        <v>126</v>
      </c>
      <c r="J285" s="79" t="s">
        <v>112</v>
      </c>
      <c r="K285" s="203" t="s">
        <v>155</v>
      </c>
      <c r="L285" s="22" t="s">
        <v>119</v>
      </c>
      <c r="M285" s="22" t="s">
        <v>117</v>
      </c>
      <c r="N285" s="119" t="str">
        <f>CONCATENATE(T_SDLog[[#This Row],[PROJECT_NO]],"-",T_SDLog[[#This Row],[Sub Con]],"-",T_SDLog[[#This Row],[BUILDING_NO]],"-",T_SDLog[[#This Row],[FLOOR_LEVEL]],"-",T_SDLog[[#This Row],[DRAWING_PARTS]],"-",T_SDLog[[#This Row],[DISIPLINE]],"-",T_SDLog[[#This Row],[Sub-Dec]],"-",T_SDLog[[#This Row],[DS]],"-",T_SDLog[[#This Row],[DRAWING_SEQ]])</f>
        <v>1300403-ATS-B01-BF-02-ICT-TEL-SD-00</v>
      </c>
      <c r="O285" s="120" t="s">
        <v>657</v>
      </c>
      <c r="P285" s="246">
        <v>45824</v>
      </c>
      <c r="Q28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11</v>
      </c>
      <c r="R28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5" s="156" t="str">
        <f>IF(T_SDLog[[#This Row],[AREF_7]]&lt;&gt;"","07",IF(T_SDLog[[#This Row],[AREF_6]]&lt;&gt;"","06",IF(T_SDLog[[#This Row],[AREF_5]]&lt;&gt;"","05",IF(T_SDLog[[#This Row],[AREF_4]]&lt;&gt;"","04",IF(T_SDLog[[#This Row],[AREF_3]]&lt;&gt;"","03",IF(T_SDLog[[#This Row],[AREF_2]]&lt;&gt;"","02",IF(T_SDLog[[#This Row],[AREF_1]]&lt;&gt;"","01",IF(T_SDLog[[#This Row],[AREF_0]]&lt;&gt;"","00",""))))))))</f>
        <v>00</v>
      </c>
      <c r="T28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ATLS-004-SD-ICT-00008-R00</v>
      </c>
      <c r="V2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2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ATV-1300000403-SDS-ICT-00031-R00</v>
      </c>
      <c r="Y2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5" s="22" t="s">
        <v>655</v>
      </c>
      <c r="AB285" s="74">
        <v>45812</v>
      </c>
      <c r="AC285" s="22" t="s">
        <v>1521</v>
      </c>
      <c r="AD285" s="74">
        <v>45817</v>
      </c>
      <c r="AE285" s="231" t="s">
        <v>1521</v>
      </c>
      <c r="AF285" s="190" t="s">
        <v>134</v>
      </c>
      <c r="AG285" s="191" t="s">
        <v>1598</v>
      </c>
      <c r="AH285" s="191" t="s">
        <v>134</v>
      </c>
      <c r="AI285" s="22"/>
      <c r="AJ285" s="74"/>
      <c r="AK285" s="22"/>
      <c r="AL285" s="22"/>
      <c r="AM285" s="22"/>
      <c r="AN285" s="190" t="s">
        <v>123</v>
      </c>
      <c r="AO285" s="74"/>
      <c r="AP285" s="22" t="s">
        <v>123</v>
      </c>
      <c r="AQ285" s="22"/>
      <c r="AR285" s="74"/>
      <c r="AS285" s="22"/>
      <c r="AT285" s="190" t="s">
        <v>123</v>
      </c>
      <c r="AU285" s="74"/>
      <c r="AV285" s="22" t="s">
        <v>123</v>
      </c>
      <c r="AW285" s="76"/>
      <c r="AX285" s="74"/>
      <c r="AY285" s="22"/>
      <c r="AZ285" s="190" t="s">
        <v>123</v>
      </c>
      <c r="BA285" s="74"/>
      <c r="BB285" s="22" t="s">
        <v>123</v>
      </c>
      <c r="BC285" s="76"/>
      <c r="BD285" s="74"/>
      <c r="BE285" s="22"/>
      <c r="BF285" s="190" t="s">
        <v>123</v>
      </c>
      <c r="BG285" s="74"/>
      <c r="BH285" s="22" t="s">
        <v>123</v>
      </c>
      <c r="BI285" s="76"/>
      <c r="BJ285" s="74"/>
      <c r="BK285" s="22"/>
      <c r="BL285" s="190" t="s">
        <v>123</v>
      </c>
      <c r="BM285" s="74"/>
      <c r="BN285" s="22" t="s">
        <v>123</v>
      </c>
      <c r="BO285" s="22"/>
      <c r="BP285" s="74"/>
      <c r="BQ285" s="22"/>
      <c r="BR285" s="190" t="s">
        <v>123</v>
      </c>
      <c r="BS285" s="22"/>
      <c r="BT285" s="22" t="s">
        <v>123</v>
      </c>
      <c r="BU285" s="22"/>
      <c r="BV285" s="74"/>
      <c r="BW285" s="22"/>
      <c r="BX285" s="190" t="s">
        <v>123</v>
      </c>
      <c r="BY285" s="22"/>
      <c r="BZ285" s="22" t="s">
        <v>123</v>
      </c>
      <c r="CA285" s="22"/>
      <c r="CB285" s="22"/>
    </row>
    <row r="286" spans="2:80" ht="13.8" hidden="1">
      <c r="B286" s="22">
        <f t="shared" si="4"/>
        <v>277</v>
      </c>
      <c r="C286" s="22" t="s">
        <v>112</v>
      </c>
      <c r="D286" s="73" t="s">
        <v>154</v>
      </c>
      <c r="E286" s="201">
        <v>1300403</v>
      </c>
      <c r="F286" s="22" t="s">
        <v>114</v>
      </c>
      <c r="G286" s="73" t="s">
        <v>130</v>
      </c>
      <c r="H286" s="73" t="s">
        <v>286</v>
      </c>
      <c r="I286" s="240" t="s">
        <v>128</v>
      </c>
      <c r="J286" s="79" t="s">
        <v>112</v>
      </c>
      <c r="K286" s="203" t="s">
        <v>155</v>
      </c>
      <c r="L286" s="22" t="s">
        <v>119</v>
      </c>
      <c r="M286" s="22" t="s">
        <v>117</v>
      </c>
      <c r="N286" s="119" t="str">
        <f>CONCATENATE(T_SDLog[[#This Row],[PROJECT_NO]],"-",T_SDLog[[#This Row],[Sub Con]],"-",T_SDLog[[#This Row],[BUILDING_NO]],"-",T_SDLog[[#This Row],[FLOOR_LEVEL]],"-",T_SDLog[[#This Row],[DRAWING_PARTS]],"-",T_SDLog[[#This Row],[DISIPLINE]],"-",T_SDLog[[#This Row],[Sub-Dec]],"-",T_SDLog[[#This Row],[DS]],"-",T_SDLog[[#This Row],[DRAWING_SEQ]])</f>
        <v>1300403-ATS-B01-BF-03-ICT-TEL-SD-00</v>
      </c>
      <c r="O286" s="120" t="s">
        <v>658</v>
      </c>
      <c r="P286" s="246">
        <v>45824</v>
      </c>
      <c r="Q28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11</v>
      </c>
      <c r="R28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6" s="156" t="str">
        <f>IF(T_SDLog[[#This Row],[AREF_7]]&lt;&gt;"","07",IF(T_SDLog[[#This Row],[AREF_6]]&lt;&gt;"","06",IF(T_SDLog[[#This Row],[AREF_5]]&lt;&gt;"","05",IF(T_SDLog[[#This Row],[AREF_4]]&lt;&gt;"","04",IF(T_SDLog[[#This Row],[AREF_3]]&lt;&gt;"","03",IF(T_SDLog[[#This Row],[AREF_2]]&lt;&gt;"","02",IF(T_SDLog[[#This Row],[AREF_1]]&lt;&gt;"","01",IF(T_SDLog[[#This Row],[AREF_0]]&lt;&gt;"","00",""))))))))</f>
        <v>00</v>
      </c>
      <c r="T28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ATLS-004-SD-ICT-00008-R00</v>
      </c>
      <c r="V2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2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ATV-1300000403-SDS-ICT-00031-R00</v>
      </c>
      <c r="Y2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6" s="22" t="s">
        <v>655</v>
      </c>
      <c r="AB286" s="74">
        <v>45812</v>
      </c>
      <c r="AC286" s="22" t="s">
        <v>1521</v>
      </c>
      <c r="AD286" s="74">
        <v>45817</v>
      </c>
      <c r="AE286" s="231" t="s">
        <v>1521</v>
      </c>
      <c r="AF286" s="190" t="s">
        <v>134</v>
      </c>
      <c r="AG286" s="191" t="s">
        <v>1598</v>
      </c>
      <c r="AH286" s="191" t="s">
        <v>134</v>
      </c>
      <c r="AI286" s="22"/>
      <c r="AJ286" s="74"/>
      <c r="AK286" s="22"/>
      <c r="AL286" s="22"/>
      <c r="AM286" s="22"/>
      <c r="AN286" s="190" t="s">
        <v>123</v>
      </c>
      <c r="AO286" s="74"/>
      <c r="AP286" s="22" t="s">
        <v>123</v>
      </c>
      <c r="AQ286" s="22"/>
      <c r="AR286" s="74"/>
      <c r="AS286" s="22"/>
      <c r="AT286" s="190" t="s">
        <v>123</v>
      </c>
      <c r="AU286" s="74"/>
      <c r="AV286" s="22" t="s">
        <v>123</v>
      </c>
      <c r="AW286" s="76"/>
      <c r="AX286" s="74"/>
      <c r="AY286" s="22"/>
      <c r="AZ286" s="190" t="s">
        <v>123</v>
      </c>
      <c r="BA286" s="74"/>
      <c r="BB286" s="22" t="s">
        <v>123</v>
      </c>
      <c r="BC286" s="76"/>
      <c r="BD286" s="74"/>
      <c r="BE286" s="22"/>
      <c r="BF286" s="190" t="s">
        <v>123</v>
      </c>
      <c r="BG286" s="74"/>
      <c r="BH286" s="22" t="s">
        <v>123</v>
      </c>
      <c r="BI286" s="76"/>
      <c r="BJ286" s="74"/>
      <c r="BK286" s="22"/>
      <c r="BL286" s="190" t="s">
        <v>123</v>
      </c>
      <c r="BM286" s="74"/>
      <c r="BN286" s="22" t="s">
        <v>123</v>
      </c>
      <c r="BO286" s="22"/>
      <c r="BP286" s="74"/>
      <c r="BQ286" s="22"/>
      <c r="BR286" s="190" t="s">
        <v>123</v>
      </c>
      <c r="BS286" s="22"/>
      <c r="BT286" s="22" t="s">
        <v>123</v>
      </c>
      <c r="BU286" s="22"/>
      <c r="BV286" s="74"/>
      <c r="BW286" s="22"/>
      <c r="BX286" s="190" t="s">
        <v>123</v>
      </c>
      <c r="BY286" s="22"/>
      <c r="BZ286" s="22" t="s">
        <v>123</v>
      </c>
      <c r="CA286" s="22"/>
      <c r="CB286" s="22"/>
    </row>
    <row r="287" spans="2:80" ht="13.8" hidden="1">
      <c r="B287" s="22">
        <f t="shared" si="4"/>
        <v>278</v>
      </c>
      <c r="C287" s="22" t="s">
        <v>112</v>
      </c>
      <c r="D287" s="73" t="s">
        <v>154</v>
      </c>
      <c r="E287" s="201">
        <v>1300403</v>
      </c>
      <c r="F287" s="22" t="s">
        <v>114</v>
      </c>
      <c r="G287" s="73" t="s">
        <v>130</v>
      </c>
      <c r="H287" s="73" t="s">
        <v>286</v>
      </c>
      <c r="I287" s="240" t="s">
        <v>138</v>
      </c>
      <c r="J287" s="79" t="s">
        <v>112</v>
      </c>
      <c r="K287" s="203" t="s">
        <v>155</v>
      </c>
      <c r="L287" s="22" t="s">
        <v>119</v>
      </c>
      <c r="M287" s="22" t="s">
        <v>117</v>
      </c>
      <c r="N287" s="119" t="str">
        <f>CONCATENATE(T_SDLog[[#This Row],[PROJECT_NO]],"-",T_SDLog[[#This Row],[Sub Con]],"-",T_SDLog[[#This Row],[BUILDING_NO]],"-",T_SDLog[[#This Row],[FLOOR_LEVEL]],"-",T_SDLog[[#This Row],[DRAWING_PARTS]],"-",T_SDLog[[#This Row],[DISIPLINE]],"-",T_SDLog[[#This Row],[Sub-Dec]],"-",T_SDLog[[#This Row],[DS]],"-",T_SDLog[[#This Row],[DRAWING_SEQ]])</f>
        <v>1300403-ATS-B01-BF-04-ICT-TEL-SD-00</v>
      </c>
      <c r="O287" s="120" t="s">
        <v>659</v>
      </c>
      <c r="P287" s="246">
        <v>45824</v>
      </c>
      <c r="Q28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11</v>
      </c>
      <c r="R28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7" s="156" t="str">
        <f>IF(T_SDLog[[#This Row],[AREF_7]]&lt;&gt;"","07",IF(T_SDLog[[#This Row],[AREF_6]]&lt;&gt;"","06",IF(T_SDLog[[#This Row],[AREF_5]]&lt;&gt;"","05",IF(T_SDLog[[#This Row],[AREF_4]]&lt;&gt;"","04",IF(T_SDLog[[#This Row],[AREF_3]]&lt;&gt;"","03",IF(T_SDLog[[#This Row],[AREF_2]]&lt;&gt;"","02",IF(T_SDLog[[#This Row],[AREF_1]]&lt;&gt;"","01",IF(T_SDLog[[#This Row],[AREF_0]]&lt;&gt;"","00",""))))))))</f>
        <v>00</v>
      </c>
      <c r="T28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ATLS-004-SD-ICT-00008-R00</v>
      </c>
      <c r="V2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2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ATV-1300000403-SDS-ICT-00031-R00</v>
      </c>
      <c r="Y2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7" s="22" t="s">
        <v>655</v>
      </c>
      <c r="AB287" s="74">
        <v>45812</v>
      </c>
      <c r="AC287" s="22" t="s">
        <v>1521</v>
      </c>
      <c r="AD287" s="74">
        <v>45817</v>
      </c>
      <c r="AE287" s="231" t="s">
        <v>1521</v>
      </c>
      <c r="AF287" s="190" t="s">
        <v>134</v>
      </c>
      <c r="AG287" s="191" t="s">
        <v>1598</v>
      </c>
      <c r="AH287" s="191" t="s">
        <v>134</v>
      </c>
      <c r="AI287" s="22"/>
      <c r="AJ287" s="74"/>
      <c r="AK287" s="22"/>
      <c r="AL287" s="22"/>
      <c r="AM287" s="22"/>
      <c r="AN287" s="190" t="s">
        <v>123</v>
      </c>
      <c r="AO287" s="74"/>
      <c r="AP287" s="22" t="s">
        <v>123</v>
      </c>
      <c r="AQ287" s="22"/>
      <c r="AR287" s="74"/>
      <c r="AS287" s="22"/>
      <c r="AT287" s="190" t="s">
        <v>123</v>
      </c>
      <c r="AU287" s="74"/>
      <c r="AV287" s="22" t="s">
        <v>123</v>
      </c>
      <c r="AW287" s="76"/>
      <c r="AX287" s="74"/>
      <c r="AY287" s="22"/>
      <c r="AZ287" s="190" t="s">
        <v>123</v>
      </c>
      <c r="BA287" s="74"/>
      <c r="BB287" s="22" t="s">
        <v>123</v>
      </c>
      <c r="BC287" s="76"/>
      <c r="BD287" s="74"/>
      <c r="BE287" s="22"/>
      <c r="BF287" s="190" t="s">
        <v>123</v>
      </c>
      <c r="BG287" s="74"/>
      <c r="BH287" s="22" t="s">
        <v>123</v>
      </c>
      <c r="BI287" s="76"/>
      <c r="BJ287" s="74"/>
      <c r="BK287" s="22"/>
      <c r="BL287" s="190" t="s">
        <v>123</v>
      </c>
      <c r="BM287" s="74"/>
      <c r="BN287" s="22" t="s">
        <v>123</v>
      </c>
      <c r="BO287" s="22"/>
      <c r="BP287" s="74"/>
      <c r="BQ287" s="22"/>
      <c r="BR287" s="190" t="s">
        <v>123</v>
      </c>
      <c r="BS287" s="22"/>
      <c r="BT287" s="22" t="s">
        <v>123</v>
      </c>
      <c r="BU287" s="22"/>
      <c r="BV287" s="74"/>
      <c r="BW287" s="22"/>
      <c r="BX287" s="190" t="s">
        <v>123</v>
      </c>
      <c r="BY287" s="22"/>
      <c r="BZ287" s="22" t="s">
        <v>123</v>
      </c>
      <c r="CA287" s="22"/>
      <c r="CB287" s="22"/>
    </row>
    <row r="288" spans="2:80" ht="13.8" hidden="1">
      <c r="B288" s="22">
        <f t="shared" si="4"/>
        <v>279</v>
      </c>
      <c r="C288" s="22" t="s">
        <v>112</v>
      </c>
      <c r="D288" s="73" t="s">
        <v>154</v>
      </c>
      <c r="E288" s="201">
        <v>1300403</v>
      </c>
      <c r="F288" s="22" t="s">
        <v>114</v>
      </c>
      <c r="G288" s="73" t="s">
        <v>130</v>
      </c>
      <c r="H288" s="73" t="s">
        <v>286</v>
      </c>
      <c r="I288" s="240" t="s">
        <v>219</v>
      </c>
      <c r="J288" s="79" t="s">
        <v>112</v>
      </c>
      <c r="K288" s="203" t="s">
        <v>155</v>
      </c>
      <c r="L288" s="22" t="s">
        <v>119</v>
      </c>
      <c r="M288" s="22" t="s">
        <v>117</v>
      </c>
      <c r="N288" s="119" t="str">
        <f>CONCATENATE(T_SDLog[[#This Row],[PROJECT_NO]],"-",T_SDLog[[#This Row],[Sub Con]],"-",T_SDLog[[#This Row],[BUILDING_NO]],"-",T_SDLog[[#This Row],[FLOOR_LEVEL]],"-",T_SDLog[[#This Row],[DRAWING_PARTS]],"-",T_SDLog[[#This Row],[DISIPLINE]],"-",T_SDLog[[#This Row],[Sub-Dec]],"-",T_SDLog[[#This Row],[DS]],"-",T_SDLog[[#This Row],[DRAWING_SEQ]])</f>
        <v>1300403-ATS-B01-BF-05-ICT-TEL-SD-00</v>
      </c>
      <c r="O288" s="120" t="s">
        <v>660</v>
      </c>
      <c r="P288" s="246">
        <v>45824</v>
      </c>
      <c r="Q28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11</v>
      </c>
      <c r="R2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8" s="156" t="str">
        <f>IF(T_SDLog[[#This Row],[AREF_7]]&lt;&gt;"","07",IF(T_SDLog[[#This Row],[AREF_6]]&lt;&gt;"","06",IF(T_SDLog[[#This Row],[AREF_5]]&lt;&gt;"","05",IF(T_SDLog[[#This Row],[AREF_4]]&lt;&gt;"","04",IF(T_SDLog[[#This Row],[AREF_3]]&lt;&gt;"","03",IF(T_SDLog[[#This Row],[AREF_2]]&lt;&gt;"","02",IF(T_SDLog[[#This Row],[AREF_1]]&lt;&gt;"","01",IF(T_SDLog[[#This Row],[AREF_0]]&lt;&gt;"","00",""))))))))</f>
        <v>00</v>
      </c>
      <c r="T28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ATLS-004-SD-ICT-00008-R00</v>
      </c>
      <c r="V2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2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ATV-1300000403-SDS-ICT-00031-R00</v>
      </c>
      <c r="Y2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8" s="22" t="s">
        <v>655</v>
      </c>
      <c r="AB288" s="74">
        <v>45812</v>
      </c>
      <c r="AC288" s="22" t="s">
        <v>1521</v>
      </c>
      <c r="AD288" s="74">
        <v>45817</v>
      </c>
      <c r="AE288" s="231" t="s">
        <v>1521</v>
      </c>
      <c r="AF288" s="190" t="s">
        <v>134</v>
      </c>
      <c r="AG288" s="191" t="s">
        <v>1598</v>
      </c>
      <c r="AH288" s="191" t="s">
        <v>134</v>
      </c>
      <c r="AI288" s="22"/>
      <c r="AJ288" s="74"/>
      <c r="AK288" s="22"/>
      <c r="AL288" s="22"/>
      <c r="AM288" s="22"/>
      <c r="AN288" s="190" t="s">
        <v>123</v>
      </c>
      <c r="AO288" s="74"/>
      <c r="AP288" s="22" t="s">
        <v>123</v>
      </c>
      <c r="AQ288" s="22"/>
      <c r="AR288" s="74"/>
      <c r="AS288" s="22"/>
      <c r="AT288" s="190" t="s">
        <v>123</v>
      </c>
      <c r="AU288" s="74"/>
      <c r="AV288" s="22" t="s">
        <v>123</v>
      </c>
      <c r="AW288" s="76"/>
      <c r="AX288" s="74"/>
      <c r="AY288" s="22"/>
      <c r="AZ288" s="190" t="s">
        <v>123</v>
      </c>
      <c r="BA288" s="74"/>
      <c r="BB288" s="22" t="s">
        <v>123</v>
      </c>
      <c r="BC288" s="76"/>
      <c r="BD288" s="74"/>
      <c r="BE288" s="22"/>
      <c r="BF288" s="190" t="s">
        <v>123</v>
      </c>
      <c r="BG288" s="74"/>
      <c r="BH288" s="22" t="s">
        <v>123</v>
      </c>
      <c r="BI288" s="76"/>
      <c r="BJ288" s="74"/>
      <c r="BK288" s="22"/>
      <c r="BL288" s="190" t="s">
        <v>123</v>
      </c>
      <c r="BM288" s="74"/>
      <c r="BN288" s="22" t="s">
        <v>123</v>
      </c>
      <c r="BO288" s="22"/>
      <c r="BP288" s="74"/>
      <c r="BQ288" s="22"/>
      <c r="BR288" s="190" t="s">
        <v>123</v>
      </c>
      <c r="BS288" s="22"/>
      <c r="BT288" s="22" t="s">
        <v>123</v>
      </c>
      <c r="BU288" s="22"/>
      <c r="BV288" s="74"/>
      <c r="BW288" s="22"/>
      <c r="BX288" s="190" t="s">
        <v>123</v>
      </c>
      <c r="BY288" s="22"/>
      <c r="BZ288" s="22" t="s">
        <v>123</v>
      </c>
      <c r="CA288" s="22"/>
      <c r="CB288" s="22"/>
    </row>
    <row r="289" spans="2:80" ht="13.8" hidden="1">
      <c r="B289" s="22">
        <f t="shared" si="4"/>
        <v>280</v>
      </c>
      <c r="C289" s="22" t="s">
        <v>112</v>
      </c>
      <c r="D289" s="73" t="s">
        <v>154</v>
      </c>
      <c r="E289" s="201">
        <v>1300403</v>
      </c>
      <c r="F289" s="22" t="s">
        <v>114</v>
      </c>
      <c r="G289" s="73" t="s">
        <v>130</v>
      </c>
      <c r="H289" s="73" t="s">
        <v>286</v>
      </c>
      <c r="I289" s="240" t="s">
        <v>304</v>
      </c>
      <c r="J289" s="79" t="s">
        <v>112</v>
      </c>
      <c r="K289" s="203" t="s">
        <v>155</v>
      </c>
      <c r="L289" s="22" t="s">
        <v>119</v>
      </c>
      <c r="M289" s="22" t="s">
        <v>117</v>
      </c>
      <c r="N289" s="119" t="str">
        <f>CONCATENATE(T_SDLog[[#This Row],[PROJECT_NO]],"-",T_SDLog[[#This Row],[Sub Con]],"-",T_SDLog[[#This Row],[BUILDING_NO]],"-",T_SDLog[[#This Row],[FLOOR_LEVEL]],"-",T_SDLog[[#This Row],[DRAWING_PARTS]],"-",T_SDLog[[#This Row],[DISIPLINE]],"-",T_SDLog[[#This Row],[Sub-Dec]],"-",T_SDLog[[#This Row],[DS]],"-",T_SDLog[[#This Row],[DRAWING_SEQ]])</f>
        <v>1300403-ATS-B01-BF-06-ICT-TEL-SD-00</v>
      </c>
      <c r="O289" s="120" t="s">
        <v>661</v>
      </c>
      <c r="P289" s="246">
        <v>45824</v>
      </c>
      <c r="Q28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11</v>
      </c>
      <c r="R28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89" s="156" t="str">
        <f>IF(T_SDLog[[#This Row],[AREF_7]]&lt;&gt;"","07",IF(T_SDLog[[#This Row],[AREF_6]]&lt;&gt;"","06",IF(T_SDLog[[#This Row],[AREF_5]]&lt;&gt;"","05",IF(T_SDLog[[#This Row],[AREF_4]]&lt;&gt;"","04",IF(T_SDLog[[#This Row],[AREF_3]]&lt;&gt;"","03",IF(T_SDLog[[#This Row],[AREF_2]]&lt;&gt;"","02",IF(T_SDLog[[#This Row],[AREF_1]]&lt;&gt;"","01",IF(T_SDLog[[#This Row],[AREF_0]]&lt;&gt;"","00",""))))))))</f>
        <v>00</v>
      </c>
      <c r="T28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ATLS-004-SD-ICT-00008-R00</v>
      </c>
      <c r="V2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2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ATV-1300000403-SDS-ICT-00031-R00</v>
      </c>
      <c r="Y2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89" s="22" t="s">
        <v>655</v>
      </c>
      <c r="AB289" s="74">
        <v>45812</v>
      </c>
      <c r="AC289" s="22" t="s">
        <v>1521</v>
      </c>
      <c r="AD289" s="74">
        <v>45817</v>
      </c>
      <c r="AE289" s="231" t="s">
        <v>1521</v>
      </c>
      <c r="AF289" s="190" t="s">
        <v>134</v>
      </c>
      <c r="AG289" s="191" t="s">
        <v>1598</v>
      </c>
      <c r="AH289" s="191" t="s">
        <v>134</v>
      </c>
      <c r="AI289" s="22"/>
      <c r="AJ289" s="74"/>
      <c r="AK289" s="22"/>
      <c r="AL289" s="22"/>
      <c r="AM289" s="22"/>
      <c r="AN289" s="190" t="s">
        <v>123</v>
      </c>
      <c r="AO289" s="74"/>
      <c r="AP289" s="22" t="s">
        <v>123</v>
      </c>
      <c r="AQ289" s="22"/>
      <c r="AR289" s="74"/>
      <c r="AS289" s="22"/>
      <c r="AT289" s="190" t="s">
        <v>123</v>
      </c>
      <c r="AU289" s="74"/>
      <c r="AV289" s="22" t="s">
        <v>123</v>
      </c>
      <c r="AW289" s="76"/>
      <c r="AX289" s="74"/>
      <c r="AY289" s="22"/>
      <c r="AZ289" s="190" t="s">
        <v>123</v>
      </c>
      <c r="BA289" s="74"/>
      <c r="BB289" s="22" t="s">
        <v>123</v>
      </c>
      <c r="BC289" s="76"/>
      <c r="BD289" s="74"/>
      <c r="BE289" s="22"/>
      <c r="BF289" s="190" t="s">
        <v>123</v>
      </c>
      <c r="BG289" s="74"/>
      <c r="BH289" s="22" t="s">
        <v>123</v>
      </c>
      <c r="BI289" s="76"/>
      <c r="BJ289" s="74"/>
      <c r="BK289" s="22"/>
      <c r="BL289" s="190" t="s">
        <v>123</v>
      </c>
      <c r="BM289" s="74"/>
      <c r="BN289" s="22" t="s">
        <v>123</v>
      </c>
      <c r="BO289" s="22"/>
      <c r="BP289" s="74"/>
      <c r="BQ289" s="22"/>
      <c r="BR289" s="190" t="s">
        <v>123</v>
      </c>
      <c r="BS289" s="22"/>
      <c r="BT289" s="22" t="s">
        <v>123</v>
      </c>
      <c r="BU289" s="22"/>
      <c r="BV289" s="74"/>
      <c r="BW289" s="22"/>
      <c r="BX289" s="190" t="s">
        <v>123</v>
      </c>
      <c r="BY289" s="22"/>
      <c r="BZ289" s="22" t="s">
        <v>123</v>
      </c>
      <c r="CA289" s="22"/>
      <c r="CB289" s="22"/>
    </row>
    <row r="290" spans="2:80" ht="13.8" hidden="1">
      <c r="B290" s="22">
        <f t="shared" si="4"/>
        <v>281</v>
      </c>
      <c r="C290" s="22" t="s">
        <v>112</v>
      </c>
      <c r="D290" s="73" t="s">
        <v>154</v>
      </c>
      <c r="E290" s="201">
        <v>1300403</v>
      </c>
      <c r="F290" s="22" t="s">
        <v>114</v>
      </c>
      <c r="G290" s="73" t="s">
        <v>130</v>
      </c>
      <c r="H290" s="73" t="s">
        <v>286</v>
      </c>
      <c r="I290" s="240" t="s">
        <v>349</v>
      </c>
      <c r="J290" s="79" t="s">
        <v>112</v>
      </c>
      <c r="K290" s="203" t="s">
        <v>155</v>
      </c>
      <c r="L290" s="22" t="s">
        <v>119</v>
      </c>
      <c r="M290" s="22" t="s">
        <v>117</v>
      </c>
      <c r="N290" s="119" t="str">
        <f>CONCATENATE(T_SDLog[[#This Row],[PROJECT_NO]],"-",T_SDLog[[#This Row],[Sub Con]],"-",T_SDLog[[#This Row],[BUILDING_NO]],"-",T_SDLog[[#This Row],[FLOOR_LEVEL]],"-",T_SDLog[[#This Row],[DRAWING_PARTS]],"-",T_SDLog[[#This Row],[DISIPLINE]],"-",T_SDLog[[#This Row],[Sub-Dec]],"-",T_SDLog[[#This Row],[DS]],"-",T_SDLog[[#This Row],[DRAWING_SEQ]])</f>
        <v>1300403-ATS-B01-BF-07-ICT-TEL-SD-00</v>
      </c>
      <c r="O290" s="120" t="s">
        <v>662</v>
      </c>
      <c r="P290" s="246">
        <v>45824</v>
      </c>
      <c r="Q29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11</v>
      </c>
      <c r="R2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0" s="156" t="str">
        <f>IF(T_SDLog[[#This Row],[AREF_7]]&lt;&gt;"","07",IF(T_SDLog[[#This Row],[AREF_6]]&lt;&gt;"","06",IF(T_SDLog[[#This Row],[AREF_5]]&lt;&gt;"","05",IF(T_SDLog[[#This Row],[AREF_4]]&lt;&gt;"","04",IF(T_SDLog[[#This Row],[AREF_3]]&lt;&gt;"","03",IF(T_SDLog[[#This Row],[AREF_2]]&lt;&gt;"","02",IF(T_SDLog[[#This Row],[AREF_1]]&lt;&gt;"","01",IF(T_SDLog[[#This Row],[AREF_0]]&lt;&gt;"","00",""))))))))</f>
        <v>00</v>
      </c>
      <c r="T29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ATLS-004-SD-ICT-00008-R00</v>
      </c>
      <c r="V2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2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ATV-1300000403-SDS-ICT-00031-R00</v>
      </c>
      <c r="Y2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0" s="22" t="s">
        <v>655</v>
      </c>
      <c r="AB290" s="74">
        <v>45812</v>
      </c>
      <c r="AC290" s="22" t="s">
        <v>1521</v>
      </c>
      <c r="AD290" s="74">
        <v>45817</v>
      </c>
      <c r="AE290" s="231" t="s">
        <v>1521</v>
      </c>
      <c r="AF290" s="190" t="s">
        <v>134</v>
      </c>
      <c r="AG290" s="191" t="s">
        <v>1598</v>
      </c>
      <c r="AH290" s="191" t="s">
        <v>134</v>
      </c>
      <c r="AI290" s="22"/>
      <c r="AJ290" s="74"/>
      <c r="AK290" s="22"/>
      <c r="AL290" s="22"/>
      <c r="AM290" s="22"/>
      <c r="AN290" s="190" t="s">
        <v>123</v>
      </c>
      <c r="AO290" s="74"/>
      <c r="AP290" s="22" t="s">
        <v>123</v>
      </c>
      <c r="AQ290" s="22"/>
      <c r="AR290" s="74"/>
      <c r="AS290" s="22"/>
      <c r="AT290" s="190" t="s">
        <v>123</v>
      </c>
      <c r="AU290" s="74"/>
      <c r="AV290" s="22" t="s">
        <v>123</v>
      </c>
      <c r="AW290" s="76"/>
      <c r="AX290" s="74"/>
      <c r="AY290" s="22"/>
      <c r="AZ290" s="190" t="s">
        <v>123</v>
      </c>
      <c r="BA290" s="74"/>
      <c r="BB290" s="22" t="s">
        <v>123</v>
      </c>
      <c r="BC290" s="76"/>
      <c r="BD290" s="74"/>
      <c r="BE290" s="22"/>
      <c r="BF290" s="190" t="s">
        <v>123</v>
      </c>
      <c r="BG290" s="74"/>
      <c r="BH290" s="22" t="s">
        <v>123</v>
      </c>
      <c r="BI290" s="76"/>
      <c r="BJ290" s="74"/>
      <c r="BK290" s="22"/>
      <c r="BL290" s="190" t="s">
        <v>123</v>
      </c>
      <c r="BM290" s="74"/>
      <c r="BN290" s="22" t="s">
        <v>123</v>
      </c>
      <c r="BO290" s="22"/>
      <c r="BP290" s="74"/>
      <c r="BQ290" s="22"/>
      <c r="BR290" s="190" t="s">
        <v>123</v>
      </c>
      <c r="BS290" s="22"/>
      <c r="BT290" s="22" t="s">
        <v>123</v>
      </c>
      <c r="BU290" s="22"/>
      <c r="BV290" s="74"/>
      <c r="BW290" s="22"/>
      <c r="BX290" s="190" t="s">
        <v>123</v>
      </c>
      <c r="BY290" s="22"/>
      <c r="BZ290" s="22" t="s">
        <v>123</v>
      </c>
      <c r="CA290" s="22"/>
      <c r="CB290" s="22"/>
    </row>
    <row r="291" spans="2:80" ht="13.8" hidden="1">
      <c r="B291" s="22">
        <f t="shared" si="4"/>
        <v>282</v>
      </c>
      <c r="C291" s="22" t="s">
        <v>112</v>
      </c>
      <c r="D291" s="73" t="s">
        <v>154</v>
      </c>
      <c r="E291" s="201">
        <v>1300403</v>
      </c>
      <c r="F291" s="22" t="s">
        <v>114</v>
      </c>
      <c r="G291" s="73" t="s">
        <v>130</v>
      </c>
      <c r="H291" s="73" t="s">
        <v>286</v>
      </c>
      <c r="I291" s="240" t="s">
        <v>140</v>
      </c>
      <c r="J291" s="79" t="s">
        <v>112</v>
      </c>
      <c r="K291" s="203" t="s">
        <v>155</v>
      </c>
      <c r="L291" s="22" t="s">
        <v>119</v>
      </c>
      <c r="M291" s="22" t="s">
        <v>117</v>
      </c>
      <c r="N291" s="119" t="str">
        <f>CONCATENATE(T_SDLog[[#This Row],[PROJECT_NO]],"-",T_SDLog[[#This Row],[Sub Con]],"-",T_SDLog[[#This Row],[BUILDING_NO]],"-",T_SDLog[[#This Row],[FLOOR_LEVEL]],"-",T_SDLog[[#This Row],[DRAWING_PARTS]],"-",T_SDLog[[#This Row],[DISIPLINE]],"-",T_SDLog[[#This Row],[Sub-Dec]],"-",T_SDLog[[#This Row],[DS]],"-",T_SDLog[[#This Row],[DRAWING_SEQ]])</f>
        <v>1300403-ATS-B01-BF-08-ICT-TEL-SD-00</v>
      </c>
      <c r="O291" s="120" t="s">
        <v>663</v>
      </c>
      <c r="P291" s="246">
        <v>45824</v>
      </c>
      <c r="Q29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11</v>
      </c>
      <c r="R29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1" s="156" t="str">
        <f>IF(T_SDLog[[#This Row],[AREF_7]]&lt;&gt;"","07",IF(T_SDLog[[#This Row],[AREF_6]]&lt;&gt;"","06",IF(T_SDLog[[#This Row],[AREF_5]]&lt;&gt;"","05",IF(T_SDLog[[#This Row],[AREF_4]]&lt;&gt;"","04",IF(T_SDLog[[#This Row],[AREF_3]]&lt;&gt;"","03",IF(T_SDLog[[#This Row],[AREF_2]]&lt;&gt;"","02",IF(T_SDLog[[#This Row],[AREF_1]]&lt;&gt;"","01",IF(T_SDLog[[#This Row],[AREF_0]]&lt;&gt;"","00",""))))))))</f>
        <v>00</v>
      </c>
      <c r="T29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ATLS-004-SD-ICT-00008-R00</v>
      </c>
      <c r="V2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2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ATV-1300000403-SDS-ICT-00031-R00</v>
      </c>
      <c r="Y2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1" s="22" t="s">
        <v>655</v>
      </c>
      <c r="AB291" s="74">
        <v>45812</v>
      </c>
      <c r="AC291" s="22" t="s">
        <v>1521</v>
      </c>
      <c r="AD291" s="74">
        <v>45817</v>
      </c>
      <c r="AE291" s="231" t="s">
        <v>1521</v>
      </c>
      <c r="AF291" s="190" t="s">
        <v>134</v>
      </c>
      <c r="AG291" s="191" t="s">
        <v>1598</v>
      </c>
      <c r="AH291" s="191" t="s">
        <v>134</v>
      </c>
      <c r="AI291" s="22"/>
      <c r="AJ291" s="74"/>
      <c r="AK291" s="22"/>
      <c r="AL291" s="22"/>
      <c r="AM291" s="22"/>
      <c r="AN291" s="190" t="s">
        <v>123</v>
      </c>
      <c r="AO291" s="74"/>
      <c r="AP291" s="22" t="s">
        <v>123</v>
      </c>
      <c r="AQ291" s="22"/>
      <c r="AR291" s="74"/>
      <c r="AS291" s="22"/>
      <c r="AT291" s="190" t="s">
        <v>123</v>
      </c>
      <c r="AU291" s="74"/>
      <c r="AV291" s="22" t="s">
        <v>123</v>
      </c>
      <c r="AW291" s="76"/>
      <c r="AX291" s="74"/>
      <c r="AY291" s="22"/>
      <c r="AZ291" s="190" t="s">
        <v>123</v>
      </c>
      <c r="BA291" s="74"/>
      <c r="BB291" s="22" t="s">
        <v>123</v>
      </c>
      <c r="BC291" s="76"/>
      <c r="BD291" s="74"/>
      <c r="BE291" s="22"/>
      <c r="BF291" s="190" t="s">
        <v>123</v>
      </c>
      <c r="BG291" s="74"/>
      <c r="BH291" s="22" t="s">
        <v>123</v>
      </c>
      <c r="BI291" s="76"/>
      <c r="BJ291" s="74"/>
      <c r="BK291" s="22"/>
      <c r="BL291" s="190" t="s">
        <v>123</v>
      </c>
      <c r="BM291" s="74"/>
      <c r="BN291" s="22" t="s">
        <v>123</v>
      </c>
      <c r="BO291" s="22"/>
      <c r="BP291" s="74"/>
      <c r="BQ291" s="22"/>
      <c r="BR291" s="190" t="s">
        <v>123</v>
      </c>
      <c r="BS291" s="22"/>
      <c r="BT291" s="22" t="s">
        <v>123</v>
      </c>
      <c r="BU291" s="22"/>
      <c r="BV291" s="74"/>
      <c r="BW291" s="22"/>
      <c r="BX291" s="190" t="s">
        <v>123</v>
      </c>
      <c r="BY291" s="22"/>
      <c r="BZ291" s="22" t="s">
        <v>123</v>
      </c>
      <c r="CA291" s="22"/>
      <c r="CB291" s="22"/>
    </row>
    <row r="292" spans="2:80" ht="13.8" hidden="1">
      <c r="B292" s="22">
        <f t="shared" si="4"/>
        <v>283</v>
      </c>
      <c r="C292" s="22" t="s">
        <v>112</v>
      </c>
      <c r="D292" s="73" t="s">
        <v>154</v>
      </c>
      <c r="E292" s="201">
        <v>1300403</v>
      </c>
      <c r="F292" s="22" t="s">
        <v>114</v>
      </c>
      <c r="G292" s="73" t="s">
        <v>130</v>
      </c>
      <c r="H292" s="73" t="s">
        <v>286</v>
      </c>
      <c r="I292" s="240" t="s">
        <v>438</v>
      </c>
      <c r="J292" s="79" t="s">
        <v>112</v>
      </c>
      <c r="K292" s="203" t="s">
        <v>155</v>
      </c>
      <c r="L292" s="22" t="s">
        <v>119</v>
      </c>
      <c r="M292" s="22" t="s">
        <v>117</v>
      </c>
      <c r="N292" s="119" t="str">
        <f>CONCATENATE(T_SDLog[[#This Row],[PROJECT_NO]],"-",T_SDLog[[#This Row],[Sub Con]],"-",T_SDLog[[#This Row],[BUILDING_NO]],"-",T_SDLog[[#This Row],[FLOOR_LEVEL]],"-",T_SDLog[[#This Row],[DRAWING_PARTS]],"-",T_SDLog[[#This Row],[DISIPLINE]],"-",T_SDLog[[#This Row],[Sub-Dec]],"-",T_SDLog[[#This Row],[DS]],"-",T_SDLog[[#This Row],[DRAWING_SEQ]])</f>
        <v>1300403-ATS-B01-BF-10-ICT-TEL-SD-00</v>
      </c>
      <c r="O292" s="120" t="s">
        <v>665</v>
      </c>
      <c r="P292" s="246">
        <v>45824</v>
      </c>
      <c r="Q29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11</v>
      </c>
      <c r="R29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2" s="156" t="str">
        <f>IF(T_SDLog[[#This Row],[AREF_7]]&lt;&gt;"","07",IF(T_SDLog[[#This Row],[AREF_6]]&lt;&gt;"","06",IF(T_SDLog[[#This Row],[AREF_5]]&lt;&gt;"","05",IF(T_SDLog[[#This Row],[AREF_4]]&lt;&gt;"","04",IF(T_SDLog[[#This Row],[AREF_3]]&lt;&gt;"","03",IF(T_SDLog[[#This Row],[AREF_2]]&lt;&gt;"","02",IF(T_SDLog[[#This Row],[AREF_1]]&lt;&gt;"","01",IF(T_SDLog[[#This Row],[AREF_0]]&lt;&gt;"","00",""))))))))</f>
        <v>00</v>
      </c>
      <c r="T29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ATLS-004-SD-ICT-00008-R00</v>
      </c>
      <c r="V2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2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ATV-1300000403-SDS-ICT-00031-R00</v>
      </c>
      <c r="Y2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2" s="22" t="s">
        <v>655</v>
      </c>
      <c r="AB292" s="74">
        <v>45812</v>
      </c>
      <c r="AC292" s="22" t="s">
        <v>1521</v>
      </c>
      <c r="AD292" s="74">
        <v>45817</v>
      </c>
      <c r="AE292" s="231" t="s">
        <v>1521</v>
      </c>
      <c r="AF292" s="190" t="s">
        <v>134</v>
      </c>
      <c r="AG292" s="191" t="s">
        <v>1598</v>
      </c>
      <c r="AH292" s="191" t="s">
        <v>134</v>
      </c>
      <c r="AI292" s="22"/>
      <c r="AJ292" s="74"/>
      <c r="AK292" s="22"/>
      <c r="AL292" s="22"/>
      <c r="AM292" s="22"/>
      <c r="AN292" s="190" t="s">
        <v>123</v>
      </c>
      <c r="AO292" s="74"/>
      <c r="AP292" s="22" t="s">
        <v>123</v>
      </c>
      <c r="AQ292" s="22"/>
      <c r="AR292" s="74"/>
      <c r="AS292" s="22"/>
      <c r="AT292" s="190" t="s">
        <v>123</v>
      </c>
      <c r="AU292" s="74"/>
      <c r="AV292" s="22" t="s">
        <v>123</v>
      </c>
      <c r="AW292" s="76"/>
      <c r="AX292" s="74"/>
      <c r="AY292" s="22"/>
      <c r="AZ292" s="190" t="s">
        <v>123</v>
      </c>
      <c r="BA292" s="74"/>
      <c r="BB292" s="22" t="s">
        <v>123</v>
      </c>
      <c r="BC292" s="76"/>
      <c r="BD292" s="74"/>
      <c r="BE292" s="22"/>
      <c r="BF292" s="190" t="s">
        <v>123</v>
      </c>
      <c r="BG292" s="74"/>
      <c r="BH292" s="22" t="s">
        <v>123</v>
      </c>
      <c r="BI292" s="76"/>
      <c r="BJ292" s="74"/>
      <c r="BK292" s="22"/>
      <c r="BL292" s="190" t="s">
        <v>123</v>
      </c>
      <c r="BM292" s="74"/>
      <c r="BN292" s="22" t="s">
        <v>123</v>
      </c>
      <c r="BO292" s="22"/>
      <c r="BP292" s="74"/>
      <c r="BQ292" s="22"/>
      <c r="BR292" s="190" t="s">
        <v>123</v>
      </c>
      <c r="BS292" s="22"/>
      <c r="BT292" s="22" t="s">
        <v>123</v>
      </c>
      <c r="BU292" s="22"/>
      <c r="BV292" s="74"/>
      <c r="BW292" s="22"/>
      <c r="BX292" s="190" t="s">
        <v>123</v>
      </c>
      <c r="BY292" s="22"/>
      <c r="BZ292" s="22" t="s">
        <v>123</v>
      </c>
      <c r="CA292" s="22"/>
      <c r="CB292" s="22"/>
    </row>
    <row r="293" spans="2:80" ht="13.8" hidden="1">
      <c r="B293" s="22">
        <f t="shared" si="4"/>
        <v>284</v>
      </c>
      <c r="C293" s="22" t="s">
        <v>112</v>
      </c>
      <c r="D293" s="73" t="s">
        <v>154</v>
      </c>
      <c r="E293" s="201">
        <v>1300403</v>
      </c>
      <c r="F293" s="22" t="s">
        <v>114</v>
      </c>
      <c r="G293" s="73" t="s">
        <v>130</v>
      </c>
      <c r="H293" s="73" t="s">
        <v>286</v>
      </c>
      <c r="I293" s="240" t="s">
        <v>440</v>
      </c>
      <c r="J293" s="79" t="s">
        <v>112</v>
      </c>
      <c r="K293" s="203" t="s">
        <v>155</v>
      </c>
      <c r="L293" s="22" t="s">
        <v>119</v>
      </c>
      <c r="M293" s="22" t="s">
        <v>117</v>
      </c>
      <c r="N293" s="119" t="str">
        <f>CONCATENATE(T_SDLog[[#This Row],[PROJECT_NO]],"-",T_SDLog[[#This Row],[Sub Con]],"-",T_SDLog[[#This Row],[BUILDING_NO]],"-",T_SDLog[[#This Row],[FLOOR_LEVEL]],"-",T_SDLog[[#This Row],[DRAWING_PARTS]],"-",T_SDLog[[#This Row],[DISIPLINE]],"-",T_SDLog[[#This Row],[Sub-Dec]],"-",T_SDLog[[#This Row],[DS]],"-",T_SDLog[[#This Row],[DRAWING_SEQ]])</f>
        <v>1300403-ATS-B01-BF-11-ICT-TEL-SD-00</v>
      </c>
      <c r="O293" s="120" t="s">
        <v>666</v>
      </c>
      <c r="P293" s="246">
        <v>45824</v>
      </c>
      <c r="Q29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11</v>
      </c>
      <c r="R29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3" s="156" t="str">
        <f>IF(T_SDLog[[#This Row],[AREF_7]]&lt;&gt;"","07",IF(T_SDLog[[#This Row],[AREF_6]]&lt;&gt;"","06",IF(T_SDLog[[#This Row],[AREF_5]]&lt;&gt;"","05",IF(T_SDLog[[#This Row],[AREF_4]]&lt;&gt;"","04",IF(T_SDLog[[#This Row],[AREF_3]]&lt;&gt;"","03",IF(T_SDLog[[#This Row],[AREF_2]]&lt;&gt;"","02",IF(T_SDLog[[#This Row],[AREF_1]]&lt;&gt;"","01",IF(T_SDLog[[#This Row],[AREF_0]]&lt;&gt;"","00",""))))))))</f>
        <v>00</v>
      </c>
      <c r="T29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ATLS-004-SD-ICT-00008-R00</v>
      </c>
      <c r="V2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2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ATV-1300000403-SDS-ICT-00031-R00</v>
      </c>
      <c r="Y2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3" s="22" t="s">
        <v>655</v>
      </c>
      <c r="AB293" s="74">
        <v>45812</v>
      </c>
      <c r="AC293" s="22" t="s">
        <v>1521</v>
      </c>
      <c r="AD293" s="74">
        <v>45817</v>
      </c>
      <c r="AE293" s="231" t="s">
        <v>1521</v>
      </c>
      <c r="AF293" s="190" t="s">
        <v>134</v>
      </c>
      <c r="AG293" s="191" t="s">
        <v>1598</v>
      </c>
      <c r="AH293" s="191" t="s">
        <v>134</v>
      </c>
      <c r="AI293" s="22"/>
      <c r="AJ293" s="74"/>
      <c r="AK293" s="22"/>
      <c r="AL293" s="22"/>
      <c r="AM293" s="22"/>
      <c r="AN293" s="190" t="s">
        <v>123</v>
      </c>
      <c r="AO293" s="74"/>
      <c r="AP293" s="22" t="s">
        <v>123</v>
      </c>
      <c r="AQ293" s="22"/>
      <c r="AR293" s="74"/>
      <c r="AS293" s="22"/>
      <c r="AT293" s="190" t="s">
        <v>123</v>
      </c>
      <c r="AU293" s="74"/>
      <c r="AV293" s="22" t="s">
        <v>123</v>
      </c>
      <c r="AW293" s="76"/>
      <c r="AX293" s="74"/>
      <c r="AY293" s="22"/>
      <c r="AZ293" s="190" t="s">
        <v>123</v>
      </c>
      <c r="BA293" s="74"/>
      <c r="BB293" s="22" t="s">
        <v>123</v>
      </c>
      <c r="BC293" s="76"/>
      <c r="BD293" s="74"/>
      <c r="BE293" s="22"/>
      <c r="BF293" s="190" t="s">
        <v>123</v>
      </c>
      <c r="BG293" s="74"/>
      <c r="BH293" s="22" t="s">
        <v>123</v>
      </c>
      <c r="BI293" s="76"/>
      <c r="BJ293" s="74"/>
      <c r="BK293" s="22"/>
      <c r="BL293" s="190" t="s">
        <v>123</v>
      </c>
      <c r="BM293" s="74"/>
      <c r="BN293" s="22" t="s">
        <v>123</v>
      </c>
      <c r="BO293" s="22"/>
      <c r="BP293" s="74"/>
      <c r="BQ293" s="22"/>
      <c r="BR293" s="190" t="s">
        <v>123</v>
      </c>
      <c r="BS293" s="22"/>
      <c r="BT293" s="22" t="s">
        <v>123</v>
      </c>
      <c r="BU293" s="22"/>
      <c r="BV293" s="74"/>
      <c r="BW293" s="22"/>
      <c r="BX293" s="190" t="s">
        <v>123</v>
      </c>
      <c r="BY293" s="22"/>
      <c r="BZ293" s="22" t="s">
        <v>123</v>
      </c>
      <c r="CA293" s="22"/>
      <c r="CB293" s="22"/>
    </row>
    <row r="294" spans="2:80" ht="13.8" hidden="1">
      <c r="B294" s="22">
        <f t="shared" si="4"/>
        <v>285</v>
      </c>
      <c r="C294" s="22" t="s">
        <v>112</v>
      </c>
      <c r="D294" s="73" t="s">
        <v>154</v>
      </c>
      <c r="E294" s="201">
        <v>1300403</v>
      </c>
      <c r="F294" s="22" t="s">
        <v>114</v>
      </c>
      <c r="G294" s="73" t="s">
        <v>130</v>
      </c>
      <c r="H294" s="73" t="s">
        <v>462</v>
      </c>
      <c r="I294" s="240" t="s">
        <v>117</v>
      </c>
      <c r="J294" s="79" t="s">
        <v>112</v>
      </c>
      <c r="K294" s="203" t="s">
        <v>155</v>
      </c>
      <c r="L294" s="22" t="s">
        <v>119</v>
      </c>
      <c r="M294" s="22" t="s">
        <v>117</v>
      </c>
      <c r="N294" s="119" t="str">
        <f>CONCATENATE(T_SDLog[[#This Row],[PROJECT_NO]],"-",T_SDLog[[#This Row],[Sub Con]],"-",T_SDLog[[#This Row],[BUILDING_NO]],"-",T_SDLog[[#This Row],[FLOOR_LEVEL]],"-",T_SDLog[[#This Row],[DRAWING_PARTS]],"-",T_SDLog[[#This Row],[DISIPLINE]],"-",T_SDLog[[#This Row],[Sub-Dec]],"-",T_SDLog[[#This Row],[DS]],"-",T_SDLog[[#This Row],[DRAWING_SEQ]])</f>
        <v>1300403-ATS-B01-MZ-00-ICT-TEL-SD-00</v>
      </c>
      <c r="O294" s="120" t="s">
        <v>701</v>
      </c>
      <c r="P294" s="246">
        <v>45824</v>
      </c>
      <c r="Q29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2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4" s="156" t="str">
        <f>IF(T_SDLog[[#This Row],[AREF_7]]&lt;&gt;"","07",IF(T_SDLog[[#This Row],[AREF_6]]&lt;&gt;"","06",IF(T_SDLog[[#This Row],[AREF_5]]&lt;&gt;"","05",IF(T_SDLog[[#This Row],[AREF_4]]&lt;&gt;"","04",IF(T_SDLog[[#This Row],[AREF_3]]&lt;&gt;"","03",IF(T_SDLog[[#This Row],[AREF_2]]&lt;&gt;"","02",IF(T_SDLog[[#This Row],[AREF_1]]&lt;&gt;"","01",IF(T_SDLog[[#This Row],[AREF_0]]&lt;&gt;"","00",""))))))))</f>
        <v>00</v>
      </c>
      <c r="T29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2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2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2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4" s="22" t="s">
        <v>702</v>
      </c>
      <c r="AB294" s="74">
        <v>45812</v>
      </c>
      <c r="AC294" s="22" t="s">
        <v>1504</v>
      </c>
      <c r="AD294" s="74">
        <v>45817</v>
      </c>
      <c r="AE294" s="231" t="s">
        <v>1504</v>
      </c>
      <c r="AF294" s="190" t="s">
        <v>134</v>
      </c>
      <c r="AG294" s="191" t="s">
        <v>1611</v>
      </c>
      <c r="AH294" s="191" t="s">
        <v>134</v>
      </c>
      <c r="AI294" s="22"/>
      <c r="AJ294" s="74"/>
      <c r="AK294" s="22"/>
      <c r="AL294" s="22"/>
      <c r="AM294" s="22"/>
      <c r="AN294" s="190" t="s">
        <v>123</v>
      </c>
      <c r="AO294" s="74"/>
      <c r="AP294" s="22" t="s">
        <v>123</v>
      </c>
      <c r="AQ294" s="22"/>
      <c r="AR294" s="74"/>
      <c r="AS294" s="22"/>
      <c r="AT294" s="190" t="s">
        <v>123</v>
      </c>
      <c r="AU294" s="74"/>
      <c r="AV294" s="22" t="s">
        <v>123</v>
      </c>
      <c r="AW294" s="76"/>
      <c r="AX294" s="74"/>
      <c r="AY294" s="22"/>
      <c r="AZ294" s="190" t="s">
        <v>123</v>
      </c>
      <c r="BA294" s="74"/>
      <c r="BB294" s="22" t="s">
        <v>123</v>
      </c>
      <c r="BC294" s="76"/>
      <c r="BD294" s="74"/>
      <c r="BE294" s="22"/>
      <c r="BF294" s="190" t="s">
        <v>123</v>
      </c>
      <c r="BG294" s="74"/>
      <c r="BH294" s="22" t="s">
        <v>123</v>
      </c>
      <c r="BI294" s="76"/>
      <c r="BJ294" s="74"/>
      <c r="BK294" s="22"/>
      <c r="BL294" s="190" t="s">
        <v>123</v>
      </c>
      <c r="BM294" s="74"/>
      <c r="BN294" s="22" t="s">
        <v>123</v>
      </c>
      <c r="BO294" s="22"/>
      <c r="BP294" s="74"/>
      <c r="BQ294" s="22"/>
      <c r="BR294" s="190" t="s">
        <v>123</v>
      </c>
      <c r="BS294" s="22"/>
      <c r="BT294" s="22" t="s">
        <v>123</v>
      </c>
      <c r="BU294" s="22"/>
      <c r="BV294" s="74"/>
      <c r="BW294" s="22"/>
      <c r="BX294" s="190" t="s">
        <v>123</v>
      </c>
      <c r="BY294" s="22"/>
      <c r="BZ294" s="22" t="s">
        <v>123</v>
      </c>
      <c r="CA294" s="22"/>
      <c r="CB294" s="22"/>
    </row>
    <row r="295" spans="2:80" ht="13.8" hidden="1">
      <c r="B295" s="22">
        <f t="shared" si="4"/>
        <v>286</v>
      </c>
      <c r="C295" s="22" t="s">
        <v>112</v>
      </c>
      <c r="D295" s="73" t="s">
        <v>154</v>
      </c>
      <c r="E295" s="201">
        <v>1300403</v>
      </c>
      <c r="F295" s="22" t="s">
        <v>114</v>
      </c>
      <c r="G295" s="73" t="s">
        <v>130</v>
      </c>
      <c r="H295" s="73" t="s">
        <v>462</v>
      </c>
      <c r="I295" s="241" t="s">
        <v>124</v>
      </c>
      <c r="J295" s="79" t="s">
        <v>112</v>
      </c>
      <c r="K295" s="203" t="s">
        <v>155</v>
      </c>
      <c r="L295" s="22" t="s">
        <v>119</v>
      </c>
      <c r="M295" s="22" t="s">
        <v>117</v>
      </c>
      <c r="N295" s="119" t="str">
        <f>CONCATENATE(T_SDLog[[#This Row],[PROJECT_NO]],"-",T_SDLog[[#This Row],[Sub Con]],"-",T_SDLog[[#This Row],[BUILDING_NO]],"-",T_SDLog[[#This Row],[FLOOR_LEVEL]],"-",T_SDLog[[#This Row],[DRAWING_PARTS]],"-",T_SDLog[[#This Row],[DISIPLINE]],"-",T_SDLog[[#This Row],[Sub-Dec]],"-",T_SDLog[[#This Row],[DS]],"-",T_SDLog[[#This Row],[DRAWING_SEQ]])</f>
        <v>1300403-ATS-B01-MZ-01-ICT-TEL-SD-00</v>
      </c>
      <c r="O295" s="120" t="s">
        <v>703</v>
      </c>
      <c r="P295" s="245"/>
      <c r="Q29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2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5" s="156" t="str">
        <f>IF(T_SDLog[[#This Row],[AREF_7]]&lt;&gt;"","07",IF(T_SDLog[[#This Row],[AREF_6]]&lt;&gt;"","06",IF(T_SDLog[[#This Row],[AREF_5]]&lt;&gt;"","05",IF(T_SDLog[[#This Row],[AREF_4]]&lt;&gt;"","04",IF(T_SDLog[[#This Row],[AREF_3]]&lt;&gt;"","03",IF(T_SDLog[[#This Row],[AREF_2]]&lt;&gt;"","02",IF(T_SDLog[[#This Row],[AREF_1]]&lt;&gt;"","01",IF(T_SDLog[[#This Row],[AREF_0]]&lt;&gt;"","00",""))))))))</f>
        <v>00</v>
      </c>
      <c r="T29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2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2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2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5" s="22" t="s">
        <v>702</v>
      </c>
      <c r="AB295" s="74">
        <v>45812</v>
      </c>
      <c r="AC295" s="22" t="s">
        <v>1504</v>
      </c>
      <c r="AD295" s="74">
        <v>45817</v>
      </c>
      <c r="AE295" s="231" t="s">
        <v>1504</v>
      </c>
      <c r="AF295" s="190" t="s">
        <v>134</v>
      </c>
      <c r="AG295" s="191" t="s">
        <v>1611</v>
      </c>
      <c r="AH295" s="191" t="s">
        <v>134</v>
      </c>
      <c r="AI295" s="22"/>
      <c r="AJ295" s="74"/>
      <c r="AK295" s="22"/>
      <c r="AL295" s="22"/>
      <c r="AM295" s="22"/>
      <c r="AN295" s="190" t="s">
        <v>123</v>
      </c>
      <c r="AO295" s="74"/>
      <c r="AP295" s="207" t="s">
        <v>123</v>
      </c>
      <c r="AQ295" s="22"/>
      <c r="AR295" s="74"/>
      <c r="AS295" s="22"/>
      <c r="AT295" s="190" t="s">
        <v>123</v>
      </c>
      <c r="AU295" s="74"/>
      <c r="AV295" s="207" t="s">
        <v>123</v>
      </c>
      <c r="AW295" s="76"/>
      <c r="AX295" s="74"/>
      <c r="AY295" s="22"/>
      <c r="AZ295" s="190" t="s">
        <v>123</v>
      </c>
      <c r="BA295" s="74"/>
      <c r="BB295" s="207" t="s">
        <v>123</v>
      </c>
      <c r="BC295" s="76"/>
      <c r="BD295" s="74"/>
      <c r="BE295" s="22"/>
      <c r="BF295" s="190" t="s">
        <v>123</v>
      </c>
      <c r="BG295" s="74"/>
      <c r="BH295" s="207" t="s">
        <v>123</v>
      </c>
      <c r="BI295" s="76"/>
      <c r="BJ295" s="74"/>
      <c r="BK295" s="22"/>
      <c r="BL295" s="190" t="s">
        <v>123</v>
      </c>
      <c r="BM295" s="74"/>
      <c r="BN295" s="207" t="s">
        <v>123</v>
      </c>
      <c r="BO295" s="22"/>
      <c r="BP295" s="74"/>
      <c r="BQ295" s="22"/>
      <c r="BR295" s="190" t="s">
        <v>123</v>
      </c>
      <c r="BS295" s="22"/>
      <c r="BT295" s="185" t="s">
        <v>123</v>
      </c>
      <c r="BU295" s="22"/>
      <c r="BV295" s="74"/>
      <c r="BW295" s="22"/>
      <c r="BX295" s="190" t="s">
        <v>123</v>
      </c>
      <c r="BY295" s="22"/>
      <c r="BZ295" s="185" t="s">
        <v>123</v>
      </c>
      <c r="CA295" s="185"/>
      <c r="CB295" s="22"/>
    </row>
    <row r="296" spans="2:80" ht="13.8" hidden="1">
      <c r="B296" s="22">
        <f t="shared" si="4"/>
        <v>287</v>
      </c>
      <c r="C296" s="22" t="s">
        <v>112</v>
      </c>
      <c r="D296" s="73" t="s">
        <v>154</v>
      </c>
      <c r="E296" s="201">
        <v>1300403</v>
      </c>
      <c r="F296" s="22" t="s">
        <v>114</v>
      </c>
      <c r="G296" s="73" t="s">
        <v>130</v>
      </c>
      <c r="H296" s="73" t="s">
        <v>462</v>
      </c>
      <c r="I296" s="240" t="s">
        <v>126</v>
      </c>
      <c r="J296" s="79" t="s">
        <v>112</v>
      </c>
      <c r="K296" s="203" t="s">
        <v>155</v>
      </c>
      <c r="L296" s="22" t="s">
        <v>119</v>
      </c>
      <c r="M296" s="22" t="s">
        <v>117</v>
      </c>
      <c r="N296" s="119" t="str">
        <f>CONCATENATE(T_SDLog[[#This Row],[PROJECT_NO]],"-",T_SDLog[[#This Row],[Sub Con]],"-",T_SDLog[[#This Row],[BUILDING_NO]],"-",T_SDLog[[#This Row],[FLOOR_LEVEL]],"-",T_SDLog[[#This Row],[DRAWING_PARTS]],"-",T_SDLog[[#This Row],[DISIPLINE]],"-",T_SDLog[[#This Row],[Sub-Dec]],"-",T_SDLog[[#This Row],[DS]],"-",T_SDLog[[#This Row],[DRAWING_SEQ]])</f>
        <v>1300403-ATS-B01-MZ-02-ICT-TEL-SD-00</v>
      </c>
      <c r="O296" s="120" t="s">
        <v>704</v>
      </c>
      <c r="P296" s="246">
        <v>45824</v>
      </c>
      <c r="Q29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2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6" s="156" t="str">
        <f>IF(T_SDLog[[#This Row],[AREF_7]]&lt;&gt;"","07",IF(T_SDLog[[#This Row],[AREF_6]]&lt;&gt;"","06",IF(T_SDLog[[#This Row],[AREF_5]]&lt;&gt;"","05",IF(T_SDLog[[#This Row],[AREF_4]]&lt;&gt;"","04",IF(T_SDLog[[#This Row],[AREF_3]]&lt;&gt;"","03",IF(T_SDLog[[#This Row],[AREF_2]]&lt;&gt;"","02",IF(T_SDLog[[#This Row],[AREF_1]]&lt;&gt;"","01",IF(T_SDLog[[#This Row],[AREF_0]]&lt;&gt;"","00",""))))))))</f>
        <v>00</v>
      </c>
      <c r="T29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2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2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2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6" s="22" t="s">
        <v>702</v>
      </c>
      <c r="AB296" s="74">
        <v>45812</v>
      </c>
      <c r="AC296" s="22" t="s">
        <v>1504</v>
      </c>
      <c r="AD296" s="74">
        <v>45817</v>
      </c>
      <c r="AE296" s="231" t="s">
        <v>1504</v>
      </c>
      <c r="AF296" s="190" t="s">
        <v>134</v>
      </c>
      <c r="AG296" s="191" t="s">
        <v>1611</v>
      </c>
      <c r="AH296" s="191" t="s">
        <v>134</v>
      </c>
      <c r="AI296" s="22"/>
      <c r="AJ296" s="74"/>
      <c r="AK296" s="22"/>
      <c r="AL296" s="22"/>
      <c r="AM296" s="22"/>
      <c r="AN296" s="190" t="s">
        <v>123</v>
      </c>
      <c r="AO296" s="74"/>
      <c r="AP296" s="22" t="s">
        <v>123</v>
      </c>
      <c r="AQ296" s="22"/>
      <c r="AR296" s="74"/>
      <c r="AS296" s="22"/>
      <c r="AT296" s="190" t="s">
        <v>123</v>
      </c>
      <c r="AU296" s="74"/>
      <c r="AV296" s="22" t="s">
        <v>123</v>
      </c>
      <c r="AW296" s="76"/>
      <c r="AX296" s="74"/>
      <c r="AY296" s="22"/>
      <c r="AZ296" s="190" t="s">
        <v>123</v>
      </c>
      <c r="BA296" s="74"/>
      <c r="BB296" s="22" t="s">
        <v>123</v>
      </c>
      <c r="BC296" s="76"/>
      <c r="BD296" s="74"/>
      <c r="BE296" s="22"/>
      <c r="BF296" s="190" t="s">
        <v>123</v>
      </c>
      <c r="BG296" s="74"/>
      <c r="BH296" s="22" t="s">
        <v>123</v>
      </c>
      <c r="BI296" s="76"/>
      <c r="BJ296" s="74"/>
      <c r="BK296" s="22"/>
      <c r="BL296" s="190" t="s">
        <v>123</v>
      </c>
      <c r="BM296" s="74"/>
      <c r="BN296" s="22" t="s">
        <v>123</v>
      </c>
      <c r="BO296" s="22"/>
      <c r="BP296" s="74"/>
      <c r="BQ296" s="22"/>
      <c r="BR296" s="190" t="s">
        <v>123</v>
      </c>
      <c r="BS296" s="22"/>
      <c r="BT296" s="22" t="s">
        <v>123</v>
      </c>
      <c r="BU296" s="22"/>
      <c r="BV296" s="74"/>
      <c r="BW296" s="22"/>
      <c r="BX296" s="190" t="s">
        <v>123</v>
      </c>
      <c r="BY296" s="22"/>
      <c r="BZ296" s="22" t="s">
        <v>123</v>
      </c>
      <c r="CA296" s="22"/>
      <c r="CB296" s="22"/>
    </row>
    <row r="297" spans="2:80" ht="13.8" hidden="1">
      <c r="B297" s="22">
        <f t="shared" si="4"/>
        <v>288</v>
      </c>
      <c r="C297" s="22" t="s">
        <v>112</v>
      </c>
      <c r="D297" s="73" t="s">
        <v>154</v>
      </c>
      <c r="E297" s="201">
        <v>1300403</v>
      </c>
      <c r="F297" s="22" t="s">
        <v>114</v>
      </c>
      <c r="G297" s="73" t="s">
        <v>130</v>
      </c>
      <c r="H297" s="73" t="s">
        <v>462</v>
      </c>
      <c r="I297" s="240" t="s">
        <v>128</v>
      </c>
      <c r="J297" s="79" t="s">
        <v>112</v>
      </c>
      <c r="K297" s="203" t="s">
        <v>155</v>
      </c>
      <c r="L297" s="22" t="s">
        <v>119</v>
      </c>
      <c r="M297" s="22" t="s">
        <v>117</v>
      </c>
      <c r="N297" s="119" t="str">
        <f>CONCATENATE(T_SDLog[[#This Row],[PROJECT_NO]],"-",T_SDLog[[#This Row],[Sub Con]],"-",T_SDLog[[#This Row],[BUILDING_NO]],"-",T_SDLog[[#This Row],[FLOOR_LEVEL]],"-",T_SDLog[[#This Row],[DRAWING_PARTS]],"-",T_SDLog[[#This Row],[DISIPLINE]],"-",T_SDLog[[#This Row],[Sub-Dec]],"-",T_SDLog[[#This Row],[DS]],"-",T_SDLog[[#This Row],[DRAWING_SEQ]])</f>
        <v>1300403-ATS-B01-MZ-03-ICT-TEL-SD-00</v>
      </c>
      <c r="O297" s="120" t="s">
        <v>705</v>
      </c>
      <c r="P297" s="246">
        <v>45824</v>
      </c>
      <c r="Q29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2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7" s="156" t="str">
        <f>IF(T_SDLog[[#This Row],[AREF_7]]&lt;&gt;"","07",IF(T_SDLog[[#This Row],[AREF_6]]&lt;&gt;"","06",IF(T_SDLog[[#This Row],[AREF_5]]&lt;&gt;"","05",IF(T_SDLog[[#This Row],[AREF_4]]&lt;&gt;"","04",IF(T_SDLog[[#This Row],[AREF_3]]&lt;&gt;"","03",IF(T_SDLog[[#This Row],[AREF_2]]&lt;&gt;"","02",IF(T_SDLog[[#This Row],[AREF_1]]&lt;&gt;"","01",IF(T_SDLog[[#This Row],[AREF_0]]&lt;&gt;"","00",""))))))))</f>
        <v>00</v>
      </c>
      <c r="T29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2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2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2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7" s="22" t="s">
        <v>702</v>
      </c>
      <c r="AB297" s="74">
        <v>45812</v>
      </c>
      <c r="AC297" s="22" t="s">
        <v>1504</v>
      </c>
      <c r="AD297" s="74">
        <v>45817</v>
      </c>
      <c r="AE297" s="231" t="s">
        <v>1504</v>
      </c>
      <c r="AF297" s="190" t="s">
        <v>134</v>
      </c>
      <c r="AG297" s="191" t="s">
        <v>1611</v>
      </c>
      <c r="AH297" s="191" t="s">
        <v>134</v>
      </c>
      <c r="AI297" s="22"/>
      <c r="AJ297" s="74"/>
      <c r="AK297" s="22"/>
      <c r="AL297" s="22"/>
      <c r="AM297" s="22"/>
      <c r="AN297" s="190" t="s">
        <v>123</v>
      </c>
      <c r="AO297" s="74"/>
      <c r="AP297" s="22" t="s">
        <v>123</v>
      </c>
      <c r="AQ297" s="22"/>
      <c r="AR297" s="74"/>
      <c r="AS297" s="22"/>
      <c r="AT297" s="190" t="s">
        <v>123</v>
      </c>
      <c r="AU297" s="74"/>
      <c r="AV297" s="22" t="s">
        <v>123</v>
      </c>
      <c r="AW297" s="76"/>
      <c r="AX297" s="74"/>
      <c r="AY297" s="22"/>
      <c r="AZ297" s="190" t="s">
        <v>123</v>
      </c>
      <c r="BA297" s="74"/>
      <c r="BB297" s="22" t="s">
        <v>123</v>
      </c>
      <c r="BC297" s="76"/>
      <c r="BD297" s="74"/>
      <c r="BE297" s="22"/>
      <c r="BF297" s="190" t="s">
        <v>123</v>
      </c>
      <c r="BG297" s="74"/>
      <c r="BH297" s="22" t="s">
        <v>123</v>
      </c>
      <c r="BI297" s="76"/>
      <c r="BJ297" s="74"/>
      <c r="BK297" s="22"/>
      <c r="BL297" s="190" t="s">
        <v>123</v>
      </c>
      <c r="BM297" s="74"/>
      <c r="BN297" s="22" t="s">
        <v>123</v>
      </c>
      <c r="BO297" s="22"/>
      <c r="BP297" s="74"/>
      <c r="BQ297" s="22"/>
      <c r="BR297" s="190" t="s">
        <v>123</v>
      </c>
      <c r="BS297" s="22"/>
      <c r="BT297" s="22" t="s">
        <v>123</v>
      </c>
      <c r="BU297" s="22"/>
      <c r="BV297" s="74"/>
      <c r="BW297" s="22"/>
      <c r="BX297" s="190" t="s">
        <v>123</v>
      </c>
      <c r="BY297" s="22"/>
      <c r="BZ297" s="22" t="s">
        <v>123</v>
      </c>
      <c r="CA297" s="22"/>
      <c r="CB297" s="22"/>
    </row>
    <row r="298" spans="2:80" ht="13.8" hidden="1">
      <c r="B298" s="22">
        <f t="shared" si="4"/>
        <v>289</v>
      </c>
      <c r="C298" s="22" t="s">
        <v>112</v>
      </c>
      <c r="D298" s="73" t="s">
        <v>154</v>
      </c>
      <c r="E298" s="201">
        <v>1300403</v>
      </c>
      <c r="F298" s="22" t="s">
        <v>114</v>
      </c>
      <c r="G298" s="73" t="s">
        <v>130</v>
      </c>
      <c r="H298" s="73" t="s">
        <v>462</v>
      </c>
      <c r="I298" s="241" t="s">
        <v>138</v>
      </c>
      <c r="J298" s="79" t="s">
        <v>112</v>
      </c>
      <c r="K298" s="203" t="s">
        <v>155</v>
      </c>
      <c r="L298" s="22" t="s">
        <v>119</v>
      </c>
      <c r="M298" s="22" t="s">
        <v>117</v>
      </c>
      <c r="N298" s="119" t="str">
        <f>CONCATENATE(T_SDLog[[#This Row],[PROJECT_NO]],"-",T_SDLog[[#This Row],[Sub Con]],"-",T_SDLog[[#This Row],[BUILDING_NO]],"-",T_SDLog[[#This Row],[FLOOR_LEVEL]],"-",T_SDLog[[#This Row],[DRAWING_PARTS]],"-",T_SDLog[[#This Row],[DISIPLINE]],"-",T_SDLog[[#This Row],[Sub-Dec]],"-",T_SDLog[[#This Row],[DS]],"-",T_SDLog[[#This Row],[DRAWING_SEQ]])</f>
        <v>1300403-ATS-B01-MZ-04-ICT-TEL-SD-00</v>
      </c>
      <c r="O298" s="120" t="s">
        <v>706</v>
      </c>
      <c r="P298" s="245"/>
      <c r="Q29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2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8" s="156" t="str">
        <f>IF(T_SDLog[[#This Row],[AREF_7]]&lt;&gt;"","07",IF(T_SDLog[[#This Row],[AREF_6]]&lt;&gt;"","06",IF(T_SDLog[[#This Row],[AREF_5]]&lt;&gt;"","05",IF(T_SDLog[[#This Row],[AREF_4]]&lt;&gt;"","04",IF(T_SDLog[[#This Row],[AREF_3]]&lt;&gt;"","03",IF(T_SDLog[[#This Row],[AREF_2]]&lt;&gt;"","02",IF(T_SDLog[[#This Row],[AREF_1]]&lt;&gt;"","01",IF(T_SDLog[[#This Row],[AREF_0]]&lt;&gt;"","00",""))))))))</f>
        <v>00</v>
      </c>
      <c r="T29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2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2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2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8" s="22" t="s">
        <v>702</v>
      </c>
      <c r="AB298" s="74">
        <v>45812</v>
      </c>
      <c r="AC298" s="22" t="s">
        <v>1504</v>
      </c>
      <c r="AD298" s="74">
        <v>45817</v>
      </c>
      <c r="AE298" s="231" t="s">
        <v>1504</v>
      </c>
      <c r="AF298" s="190" t="s">
        <v>134</v>
      </c>
      <c r="AG298" s="191" t="s">
        <v>1611</v>
      </c>
      <c r="AH298" s="191" t="s">
        <v>134</v>
      </c>
      <c r="AI298" s="22"/>
      <c r="AJ298" s="74"/>
      <c r="AK298" s="22"/>
      <c r="AL298" s="22"/>
      <c r="AM298" s="22"/>
      <c r="AN298" s="190" t="s">
        <v>123</v>
      </c>
      <c r="AO298" s="74"/>
      <c r="AP298" s="207" t="s">
        <v>123</v>
      </c>
      <c r="AQ298" s="22"/>
      <c r="AR298" s="74"/>
      <c r="AS298" s="22"/>
      <c r="AT298" s="190" t="s">
        <v>123</v>
      </c>
      <c r="AU298" s="74"/>
      <c r="AV298" s="207" t="s">
        <v>123</v>
      </c>
      <c r="AW298" s="76"/>
      <c r="AX298" s="74"/>
      <c r="AY298" s="22"/>
      <c r="AZ298" s="190" t="s">
        <v>123</v>
      </c>
      <c r="BA298" s="74"/>
      <c r="BB298" s="207" t="s">
        <v>123</v>
      </c>
      <c r="BC298" s="76"/>
      <c r="BD298" s="74"/>
      <c r="BE298" s="22"/>
      <c r="BF298" s="190" t="s">
        <v>123</v>
      </c>
      <c r="BG298" s="74"/>
      <c r="BH298" s="207" t="s">
        <v>123</v>
      </c>
      <c r="BI298" s="76"/>
      <c r="BJ298" s="74"/>
      <c r="BK298" s="22"/>
      <c r="BL298" s="190" t="s">
        <v>123</v>
      </c>
      <c r="BM298" s="74"/>
      <c r="BN298" s="207" t="s">
        <v>123</v>
      </c>
      <c r="BO298" s="22"/>
      <c r="BP298" s="74"/>
      <c r="BQ298" s="22"/>
      <c r="BR298" s="190" t="s">
        <v>123</v>
      </c>
      <c r="BS298" s="22"/>
      <c r="BT298" s="185" t="s">
        <v>123</v>
      </c>
      <c r="BU298" s="22"/>
      <c r="BV298" s="74"/>
      <c r="BW298" s="22"/>
      <c r="BX298" s="190" t="s">
        <v>123</v>
      </c>
      <c r="BY298" s="22"/>
      <c r="BZ298" s="185" t="s">
        <v>123</v>
      </c>
      <c r="CA298" s="185"/>
      <c r="CB298" s="22"/>
    </row>
    <row r="299" spans="2:80" ht="13.8" hidden="1">
      <c r="B299" s="22">
        <f t="shared" si="4"/>
        <v>290</v>
      </c>
      <c r="C299" s="22" t="s">
        <v>112</v>
      </c>
      <c r="D299" s="73" t="s">
        <v>154</v>
      </c>
      <c r="E299" s="201">
        <v>1300403</v>
      </c>
      <c r="F299" s="22" t="s">
        <v>114</v>
      </c>
      <c r="G299" s="73" t="s">
        <v>130</v>
      </c>
      <c r="H299" s="73" t="s">
        <v>462</v>
      </c>
      <c r="I299" s="241" t="s">
        <v>219</v>
      </c>
      <c r="J299" s="79" t="s">
        <v>112</v>
      </c>
      <c r="K299" s="203" t="s">
        <v>155</v>
      </c>
      <c r="L299" s="22" t="s">
        <v>119</v>
      </c>
      <c r="M299" s="22" t="s">
        <v>117</v>
      </c>
      <c r="N299" s="119" t="str">
        <f>CONCATENATE(T_SDLog[[#This Row],[PROJECT_NO]],"-",T_SDLog[[#This Row],[Sub Con]],"-",T_SDLog[[#This Row],[BUILDING_NO]],"-",T_SDLog[[#This Row],[FLOOR_LEVEL]],"-",T_SDLog[[#This Row],[DRAWING_PARTS]],"-",T_SDLog[[#This Row],[DISIPLINE]],"-",T_SDLog[[#This Row],[Sub-Dec]],"-",T_SDLog[[#This Row],[DS]],"-",T_SDLog[[#This Row],[DRAWING_SEQ]])</f>
        <v>1300403-ATS-B01-MZ-05-ICT-TEL-SD-00</v>
      </c>
      <c r="O299" s="120" t="s">
        <v>707</v>
      </c>
      <c r="P299" s="245"/>
      <c r="Q29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29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299" s="156" t="str">
        <f>IF(T_SDLog[[#This Row],[AREF_7]]&lt;&gt;"","07",IF(T_SDLog[[#This Row],[AREF_6]]&lt;&gt;"","06",IF(T_SDLog[[#This Row],[AREF_5]]&lt;&gt;"","05",IF(T_SDLog[[#This Row],[AREF_4]]&lt;&gt;"","04",IF(T_SDLog[[#This Row],[AREF_3]]&lt;&gt;"","03",IF(T_SDLog[[#This Row],[AREF_2]]&lt;&gt;"","02",IF(T_SDLog[[#This Row],[AREF_1]]&lt;&gt;"","01",IF(T_SDLog[[#This Row],[AREF_0]]&lt;&gt;"","00",""))))))))</f>
        <v>00</v>
      </c>
      <c r="T29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2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2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29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2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2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2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299" s="22" t="s">
        <v>702</v>
      </c>
      <c r="AB299" s="74">
        <v>45812</v>
      </c>
      <c r="AC299" s="22" t="s">
        <v>1504</v>
      </c>
      <c r="AD299" s="74">
        <v>45817</v>
      </c>
      <c r="AE299" s="231" t="s">
        <v>1504</v>
      </c>
      <c r="AF299" s="190" t="s">
        <v>134</v>
      </c>
      <c r="AG299" s="191" t="s">
        <v>1611</v>
      </c>
      <c r="AH299" s="191" t="s">
        <v>134</v>
      </c>
      <c r="AI299" s="22"/>
      <c r="AJ299" s="74"/>
      <c r="AK299" s="22"/>
      <c r="AL299" s="22"/>
      <c r="AM299" s="22"/>
      <c r="AN299" s="190" t="s">
        <v>123</v>
      </c>
      <c r="AO299" s="74"/>
      <c r="AP299" s="207" t="s">
        <v>123</v>
      </c>
      <c r="AQ299" s="22"/>
      <c r="AR299" s="74"/>
      <c r="AS299" s="22"/>
      <c r="AT299" s="190" t="s">
        <v>123</v>
      </c>
      <c r="AU299" s="74"/>
      <c r="AV299" s="207" t="s">
        <v>123</v>
      </c>
      <c r="AW299" s="76"/>
      <c r="AX299" s="74"/>
      <c r="AY299" s="22"/>
      <c r="AZ299" s="190" t="s">
        <v>123</v>
      </c>
      <c r="BA299" s="74"/>
      <c r="BB299" s="207" t="s">
        <v>123</v>
      </c>
      <c r="BC299" s="76"/>
      <c r="BD299" s="74"/>
      <c r="BE299" s="22"/>
      <c r="BF299" s="190" t="s">
        <v>123</v>
      </c>
      <c r="BG299" s="74"/>
      <c r="BH299" s="207" t="s">
        <v>123</v>
      </c>
      <c r="BI299" s="76"/>
      <c r="BJ299" s="74"/>
      <c r="BK299" s="22"/>
      <c r="BL299" s="190" t="s">
        <v>123</v>
      </c>
      <c r="BM299" s="74"/>
      <c r="BN299" s="207" t="s">
        <v>123</v>
      </c>
      <c r="BO299" s="22"/>
      <c r="BP299" s="74"/>
      <c r="BQ299" s="22"/>
      <c r="BR299" s="190" t="s">
        <v>123</v>
      </c>
      <c r="BS299" s="22"/>
      <c r="BT299" s="185" t="s">
        <v>123</v>
      </c>
      <c r="BU299" s="22"/>
      <c r="BV299" s="74"/>
      <c r="BW299" s="22"/>
      <c r="BX299" s="190" t="s">
        <v>123</v>
      </c>
      <c r="BY299" s="22"/>
      <c r="BZ299" s="185" t="s">
        <v>123</v>
      </c>
      <c r="CA299" s="185"/>
      <c r="CB299" s="22"/>
    </row>
    <row r="300" spans="2:80" ht="13.8" hidden="1">
      <c r="B300" s="22">
        <f t="shared" si="4"/>
        <v>291</v>
      </c>
      <c r="C300" s="22" t="s">
        <v>112</v>
      </c>
      <c r="D300" s="73" t="s">
        <v>154</v>
      </c>
      <c r="E300" s="201">
        <v>1300403</v>
      </c>
      <c r="F300" s="22" t="s">
        <v>114</v>
      </c>
      <c r="G300" s="73" t="s">
        <v>130</v>
      </c>
      <c r="H300" s="73" t="s">
        <v>462</v>
      </c>
      <c r="I300" s="240" t="s">
        <v>304</v>
      </c>
      <c r="J300" s="79" t="s">
        <v>112</v>
      </c>
      <c r="K300" s="203" t="s">
        <v>155</v>
      </c>
      <c r="L300" s="22" t="s">
        <v>119</v>
      </c>
      <c r="M300" s="22" t="s">
        <v>117</v>
      </c>
      <c r="N300" s="119" t="str">
        <f>CONCATENATE(T_SDLog[[#This Row],[PROJECT_NO]],"-",T_SDLog[[#This Row],[Sub Con]],"-",T_SDLog[[#This Row],[BUILDING_NO]],"-",T_SDLog[[#This Row],[FLOOR_LEVEL]],"-",T_SDLog[[#This Row],[DRAWING_PARTS]],"-",T_SDLog[[#This Row],[DISIPLINE]],"-",T_SDLog[[#This Row],[Sub-Dec]],"-",T_SDLog[[#This Row],[DS]],"-",T_SDLog[[#This Row],[DRAWING_SEQ]])</f>
        <v>1300403-ATS-B01-MZ-06-ICT-TEL-SD-00</v>
      </c>
      <c r="O300" s="120" t="s">
        <v>708</v>
      </c>
      <c r="P300" s="246">
        <v>45824</v>
      </c>
      <c r="Q30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3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0" s="156" t="str">
        <f>IF(T_SDLog[[#This Row],[AREF_7]]&lt;&gt;"","07",IF(T_SDLog[[#This Row],[AREF_6]]&lt;&gt;"","06",IF(T_SDLog[[#This Row],[AREF_5]]&lt;&gt;"","05",IF(T_SDLog[[#This Row],[AREF_4]]&lt;&gt;"","04",IF(T_SDLog[[#This Row],[AREF_3]]&lt;&gt;"","03",IF(T_SDLog[[#This Row],[AREF_2]]&lt;&gt;"","02",IF(T_SDLog[[#This Row],[AREF_1]]&lt;&gt;"","01",IF(T_SDLog[[#This Row],[AREF_0]]&lt;&gt;"","00",""))))))))</f>
        <v>00</v>
      </c>
      <c r="T30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3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3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3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3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0" s="22" t="s">
        <v>702</v>
      </c>
      <c r="AB300" s="74">
        <v>45812</v>
      </c>
      <c r="AC300" s="22" t="s">
        <v>1504</v>
      </c>
      <c r="AD300" s="74">
        <v>45817</v>
      </c>
      <c r="AE300" s="231" t="s">
        <v>1504</v>
      </c>
      <c r="AF300" s="190" t="s">
        <v>134</v>
      </c>
      <c r="AG300" s="191" t="s">
        <v>1611</v>
      </c>
      <c r="AH300" s="191" t="s">
        <v>134</v>
      </c>
      <c r="AI300" s="22"/>
      <c r="AJ300" s="74"/>
      <c r="AK300" s="22"/>
      <c r="AL300" s="22"/>
      <c r="AM300" s="22"/>
      <c r="AN300" s="190" t="s">
        <v>123</v>
      </c>
      <c r="AO300" s="74"/>
      <c r="AP300" s="22" t="s">
        <v>123</v>
      </c>
      <c r="AQ300" s="22"/>
      <c r="AR300" s="74"/>
      <c r="AS300" s="22"/>
      <c r="AT300" s="190" t="s">
        <v>123</v>
      </c>
      <c r="AU300" s="74"/>
      <c r="AV300" s="22" t="s">
        <v>123</v>
      </c>
      <c r="AW300" s="76"/>
      <c r="AX300" s="74"/>
      <c r="AY300" s="22"/>
      <c r="AZ300" s="190" t="s">
        <v>123</v>
      </c>
      <c r="BA300" s="74"/>
      <c r="BB300" s="22" t="s">
        <v>123</v>
      </c>
      <c r="BC300" s="76"/>
      <c r="BD300" s="74"/>
      <c r="BE300" s="22"/>
      <c r="BF300" s="190" t="s">
        <v>123</v>
      </c>
      <c r="BG300" s="74"/>
      <c r="BH300" s="22" t="s">
        <v>123</v>
      </c>
      <c r="BI300" s="76"/>
      <c r="BJ300" s="74"/>
      <c r="BK300" s="22"/>
      <c r="BL300" s="190" t="s">
        <v>123</v>
      </c>
      <c r="BM300" s="74"/>
      <c r="BN300" s="22" t="s">
        <v>123</v>
      </c>
      <c r="BO300" s="22"/>
      <c r="BP300" s="74"/>
      <c r="BQ300" s="22"/>
      <c r="BR300" s="190" t="s">
        <v>123</v>
      </c>
      <c r="BS300" s="22"/>
      <c r="BT300" s="22" t="s">
        <v>123</v>
      </c>
      <c r="BU300" s="22"/>
      <c r="BV300" s="74"/>
      <c r="BW300" s="22"/>
      <c r="BX300" s="190" t="s">
        <v>123</v>
      </c>
      <c r="BY300" s="22"/>
      <c r="BZ300" s="22" t="s">
        <v>123</v>
      </c>
      <c r="CA300" s="22"/>
      <c r="CB300" s="22"/>
    </row>
    <row r="301" spans="2:80" ht="13.8" hidden="1">
      <c r="B301" s="22">
        <f t="shared" si="4"/>
        <v>292</v>
      </c>
      <c r="C301" s="22" t="s">
        <v>112</v>
      </c>
      <c r="D301" s="73" t="s">
        <v>154</v>
      </c>
      <c r="E301" s="201">
        <v>1300403</v>
      </c>
      <c r="F301" s="22" t="s">
        <v>114</v>
      </c>
      <c r="G301" s="73" t="s">
        <v>130</v>
      </c>
      <c r="H301" s="73" t="s">
        <v>462</v>
      </c>
      <c r="I301" s="240" t="s">
        <v>349</v>
      </c>
      <c r="J301" s="79" t="s">
        <v>112</v>
      </c>
      <c r="K301" s="203" t="s">
        <v>155</v>
      </c>
      <c r="L301" s="22" t="s">
        <v>119</v>
      </c>
      <c r="M301" s="22" t="s">
        <v>117</v>
      </c>
      <c r="N301" s="119" t="str">
        <f>CONCATENATE(T_SDLog[[#This Row],[PROJECT_NO]],"-",T_SDLog[[#This Row],[Sub Con]],"-",T_SDLog[[#This Row],[BUILDING_NO]],"-",T_SDLog[[#This Row],[FLOOR_LEVEL]],"-",T_SDLog[[#This Row],[DRAWING_PARTS]],"-",T_SDLog[[#This Row],[DISIPLINE]],"-",T_SDLog[[#This Row],[Sub-Dec]],"-",T_SDLog[[#This Row],[DS]],"-",T_SDLog[[#This Row],[DRAWING_SEQ]])</f>
        <v>1300403-ATS-B01-MZ-07-ICT-TEL-SD-00</v>
      </c>
      <c r="O301" s="120" t="s">
        <v>709</v>
      </c>
      <c r="P301" s="246">
        <v>45824</v>
      </c>
      <c r="Q30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30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1" s="156" t="str">
        <f>IF(T_SDLog[[#This Row],[AREF_7]]&lt;&gt;"","07",IF(T_SDLog[[#This Row],[AREF_6]]&lt;&gt;"","06",IF(T_SDLog[[#This Row],[AREF_5]]&lt;&gt;"","05",IF(T_SDLog[[#This Row],[AREF_4]]&lt;&gt;"","04",IF(T_SDLog[[#This Row],[AREF_3]]&lt;&gt;"","03",IF(T_SDLog[[#This Row],[AREF_2]]&lt;&gt;"","02",IF(T_SDLog[[#This Row],[AREF_1]]&lt;&gt;"","01",IF(T_SDLog[[#This Row],[AREF_0]]&lt;&gt;"","00",""))))))))</f>
        <v>00</v>
      </c>
      <c r="T30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3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3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3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3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1" s="22" t="s">
        <v>702</v>
      </c>
      <c r="AB301" s="74">
        <v>45812</v>
      </c>
      <c r="AC301" s="22" t="s">
        <v>1504</v>
      </c>
      <c r="AD301" s="74">
        <v>45817</v>
      </c>
      <c r="AE301" s="231" t="s">
        <v>1504</v>
      </c>
      <c r="AF301" s="190" t="s">
        <v>134</v>
      </c>
      <c r="AG301" s="191" t="s">
        <v>1611</v>
      </c>
      <c r="AH301" s="191" t="s">
        <v>134</v>
      </c>
      <c r="AI301" s="22"/>
      <c r="AJ301" s="74"/>
      <c r="AK301" s="22"/>
      <c r="AL301" s="22"/>
      <c r="AM301" s="22"/>
      <c r="AN301" s="190" t="s">
        <v>123</v>
      </c>
      <c r="AO301" s="74"/>
      <c r="AP301" s="22" t="s">
        <v>123</v>
      </c>
      <c r="AQ301" s="22"/>
      <c r="AR301" s="74"/>
      <c r="AS301" s="22"/>
      <c r="AT301" s="190" t="s">
        <v>123</v>
      </c>
      <c r="AU301" s="74"/>
      <c r="AV301" s="22" t="s">
        <v>123</v>
      </c>
      <c r="AW301" s="76"/>
      <c r="AX301" s="74"/>
      <c r="AY301" s="22"/>
      <c r="AZ301" s="190" t="s">
        <v>123</v>
      </c>
      <c r="BA301" s="74"/>
      <c r="BB301" s="22" t="s">
        <v>123</v>
      </c>
      <c r="BC301" s="76"/>
      <c r="BD301" s="74"/>
      <c r="BE301" s="22"/>
      <c r="BF301" s="190" t="s">
        <v>123</v>
      </c>
      <c r="BG301" s="74"/>
      <c r="BH301" s="22" t="s">
        <v>123</v>
      </c>
      <c r="BI301" s="76"/>
      <c r="BJ301" s="74"/>
      <c r="BK301" s="22"/>
      <c r="BL301" s="190" t="s">
        <v>123</v>
      </c>
      <c r="BM301" s="74"/>
      <c r="BN301" s="22" t="s">
        <v>123</v>
      </c>
      <c r="BO301" s="22"/>
      <c r="BP301" s="74"/>
      <c r="BQ301" s="22"/>
      <c r="BR301" s="190" t="s">
        <v>123</v>
      </c>
      <c r="BS301" s="22"/>
      <c r="BT301" s="22" t="s">
        <v>123</v>
      </c>
      <c r="BU301" s="22"/>
      <c r="BV301" s="74"/>
      <c r="BW301" s="22"/>
      <c r="BX301" s="190" t="s">
        <v>123</v>
      </c>
      <c r="BY301" s="22"/>
      <c r="BZ301" s="22" t="s">
        <v>123</v>
      </c>
      <c r="CA301" s="22"/>
      <c r="CB301" s="22"/>
    </row>
    <row r="302" spans="2:80" ht="13.8" hidden="1">
      <c r="B302" s="22">
        <f t="shared" si="4"/>
        <v>293</v>
      </c>
      <c r="C302" s="22" t="s">
        <v>112</v>
      </c>
      <c r="D302" s="73" t="s">
        <v>154</v>
      </c>
      <c r="E302" s="201">
        <v>1300403</v>
      </c>
      <c r="F302" s="22" t="s">
        <v>114</v>
      </c>
      <c r="G302" s="73" t="s">
        <v>130</v>
      </c>
      <c r="H302" s="73" t="s">
        <v>462</v>
      </c>
      <c r="I302" s="241" t="s">
        <v>140</v>
      </c>
      <c r="J302" s="79" t="s">
        <v>112</v>
      </c>
      <c r="K302" s="203" t="s">
        <v>155</v>
      </c>
      <c r="L302" s="22" t="s">
        <v>119</v>
      </c>
      <c r="M302" s="22" t="s">
        <v>117</v>
      </c>
      <c r="N302" s="119" t="str">
        <f>CONCATENATE(T_SDLog[[#This Row],[PROJECT_NO]],"-",T_SDLog[[#This Row],[Sub Con]],"-",T_SDLog[[#This Row],[BUILDING_NO]],"-",T_SDLog[[#This Row],[FLOOR_LEVEL]],"-",T_SDLog[[#This Row],[DRAWING_PARTS]],"-",T_SDLog[[#This Row],[DISIPLINE]],"-",T_SDLog[[#This Row],[Sub-Dec]],"-",T_SDLog[[#This Row],[DS]],"-",T_SDLog[[#This Row],[DRAWING_SEQ]])</f>
        <v>1300403-ATS-B01-MZ-08-ICT-TEL-SD-00</v>
      </c>
      <c r="O302" s="120" t="s">
        <v>710</v>
      </c>
      <c r="P302" s="245"/>
      <c r="Q30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30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2" s="156" t="str">
        <f>IF(T_SDLog[[#This Row],[AREF_7]]&lt;&gt;"","07",IF(T_SDLog[[#This Row],[AREF_6]]&lt;&gt;"","06",IF(T_SDLog[[#This Row],[AREF_5]]&lt;&gt;"","05",IF(T_SDLog[[#This Row],[AREF_4]]&lt;&gt;"","04",IF(T_SDLog[[#This Row],[AREF_3]]&lt;&gt;"","03",IF(T_SDLog[[#This Row],[AREF_2]]&lt;&gt;"","02",IF(T_SDLog[[#This Row],[AREF_1]]&lt;&gt;"","01",IF(T_SDLog[[#This Row],[AREF_0]]&lt;&gt;"","00",""))))))))</f>
        <v>00</v>
      </c>
      <c r="T30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3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3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3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3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2" s="22" t="s">
        <v>702</v>
      </c>
      <c r="AB302" s="74">
        <v>45812</v>
      </c>
      <c r="AC302" s="22" t="s">
        <v>1504</v>
      </c>
      <c r="AD302" s="74">
        <v>45817</v>
      </c>
      <c r="AE302" s="231" t="s">
        <v>1504</v>
      </c>
      <c r="AF302" s="190" t="s">
        <v>134</v>
      </c>
      <c r="AG302" s="191" t="s">
        <v>1611</v>
      </c>
      <c r="AH302" s="191" t="s">
        <v>134</v>
      </c>
      <c r="AI302" s="22"/>
      <c r="AJ302" s="74"/>
      <c r="AK302" s="22"/>
      <c r="AL302" s="22"/>
      <c r="AM302" s="22"/>
      <c r="AN302" s="190" t="s">
        <v>123</v>
      </c>
      <c r="AO302" s="74"/>
      <c r="AP302" s="207" t="s">
        <v>123</v>
      </c>
      <c r="AQ302" s="22"/>
      <c r="AR302" s="74"/>
      <c r="AS302" s="22"/>
      <c r="AT302" s="190" t="s">
        <v>123</v>
      </c>
      <c r="AU302" s="74"/>
      <c r="AV302" s="207" t="s">
        <v>123</v>
      </c>
      <c r="AW302" s="76"/>
      <c r="AX302" s="74"/>
      <c r="AY302" s="22"/>
      <c r="AZ302" s="190" t="s">
        <v>123</v>
      </c>
      <c r="BA302" s="74"/>
      <c r="BB302" s="207" t="s">
        <v>123</v>
      </c>
      <c r="BC302" s="76"/>
      <c r="BD302" s="74"/>
      <c r="BE302" s="22"/>
      <c r="BF302" s="190" t="s">
        <v>123</v>
      </c>
      <c r="BG302" s="74"/>
      <c r="BH302" s="207" t="s">
        <v>123</v>
      </c>
      <c r="BI302" s="76"/>
      <c r="BJ302" s="74"/>
      <c r="BK302" s="22"/>
      <c r="BL302" s="190" t="s">
        <v>123</v>
      </c>
      <c r="BM302" s="74"/>
      <c r="BN302" s="207" t="s">
        <v>123</v>
      </c>
      <c r="BO302" s="22"/>
      <c r="BP302" s="74"/>
      <c r="BQ302" s="22"/>
      <c r="BR302" s="190" t="s">
        <v>123</v>
      </c>
      <c r="BS302" s="22"/>
      <c r="BT302" s="185" t="s">
        <v>123</v>
      </c>
      <c r="BU302" s="22"/>
      <c r="BV302" s="74"/>
      <c r="BW302" s="22"/>
      <c r="BX302" s="190" t="s">
        <v>123</v>
      </c>
      <c r="BY302" s="22"/>
      <c r="BZ302" s="185" t="s">
        <v>123</v>
      </c>
      <c r="CA302" s="185"/>
      <c r="CB302" s="22"/>
    </row>
    <row r="303" spans="2:80" ht="13.8" hidden="1">
      <c r="B303" s="22">
        <f t="shared" si="4"/>
        <v>294</v>
      </c>
      <c r="C303" s="22" t="s">
        <v>112</v>
      </c>
      <c r="D303" s="73" t="s">
        <v>154</v>
      </c>
      <c r="E303" s="201">
        <v>1300403</v>
      </c>
      <c r="F303" s="22" t="s">
        <v>114</v>
      </c>
      <c r="G303" s="73" t="s">
        <v>130</v>
      </c>
      <c r="H303" s="73" t="s">
        <v>462</v>
      </c>
      <c r="I303" s="241" t="s">
        <v>351</v>
      </c>
      <c r="J303" s="79" t="s">
        <v>112</v>
      </c>
      <c r="K303" s="203" t="s">
        <v>155</v>
      </c>
      <c r="L303" s="22" t="s">
        <v>119</v>
      </c>
      <c r="M303" s="22" t="s">
        <v>117</v>
      </c>
      <c r="N303" s="119" t="str">
        <f>CONCATENATE(T_SDLog[[#This Row],[PROJECT_NO]],"-",T_SDLog[[#This Row],[Sub Con]],"-",T_SDLog[[#This Row],[BUILDING_NO]],"-",T_SDLog[[#This Row],[FLOOR_LEVEL]],"-",T_SDLog[[#This Row],[DRAWING_PARTS]],"-",T_SDLog[[#This Row],[DISIPLINE]],"-",T_SDLog[[#This Row],[Sub-Dec]],"-",T_SDLog[[#This Row],[DS]],"-",T_SDLog[[#This Row],[DRAWING_SEQ]])</f>
        <v>1300403-ATS-B01-MZ-09-ICT-TEL-SD-00</v>
      </c>
      <c r="O303" s="120" t="s">
        <v>711</v>
      </c>
      <c r="P303" s="245"/>
      <c r="Q30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30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3" s="156" t="str">
        <f>IF(T_SDLog[[#This Row],[AREF_7]]&lt;&gt;"","07",IF(T_SDLog[[#This Row],[AREF_6]]&lt;&gt;"","06",IF(T_SDLog[[#This Row],[AREF_5]]&lt;&gt;"","05",IF(T_SDLog[[#This Row],[AREF_4]]&lt;&gt;"","04",IF(T_SDLog[[#This Row],[AREF_3]]&lt;&gt;"","03",IF(T_SDLog[[#This Row],[AREF_2]]&lt;&gt;"","02",IF(T_SDLog[[#This Row],[AREF_1]]&lt;&gt;"","01",IF(T_SDLog[[#This Row],[AREF_0]]&lt;&gt;"","00",""))))))))</f>
        <v>00</v>
      </c>
      <c r="T30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3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3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3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3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3" s="22" t="s">
        <v>702</v>
      </c>
      <c r="AB303" s="74">
        <v>45812</v>
      </c>
      <c r="AC303" s="22" t="s">
        <v>1504</v>
      </c>
      <c r="AD303" s="74">
        <v>45817</v>
      </c>
      <c r="AE303" s="231" t="s">
        <v>1504</v>
      </c>
      <c r="AF303" s="190" t="s">
        <v>134</v>
      </c>
      <c r="AG303" s="191" t="s">
        <v>1611</v>
      </c>
      <c r="AH303" s="191" t="s">
        <v>134</v>
      </c>
      <c r="AI303" s="22"/>
      <c r="AJ303" s="74"/>
      <c r="AK303" s="22"/>
      <c r="AL303" s="22"/>
      <c r="AM303" s="22"/>
      <c r="AN303" s="190" t="s">
        <v>123</v>
      </c>
      <c r="AO303" s="74"/>
      <c r="AP303" s="207" t="s">
        <v>123</v>
      </c>
      <c r="AQ303" s="22"/>
      <c r="AR303" s="74"/>
      <c r="AS303" s="22"/>
      <c r="AT303" s="190" t="s">
        <v>123</v>
      </c>
      <c r="AU303" s="74"/>
      <c r="AV303" s="207" t="s">
        <v>123</v>
      </c>
      <c r="AW303" s="76"/>
      <c r="AX303" s="74"/>
      <c r="AY303" s="22"/>
      <c r="AZ303" s="190" t="s">
        <v>123</v>
      </c>
      <c r="BA303" s="74"/>
      <c r="BB303" s="207" t="s">
        <v>123</v>
      </c>
      <c r="BC303" s="76"/>
      <c r="BD303" s="74"/>
      <c r="BE303" s="22"/>
      <c r="BF303" s="190" t="s">
        <v>123</v>
      </c>
      <c r="BG303" s="74"/>
      <c r="BH303" s="207" t="s">
        <v>123</v>
      </c>
      <c r="BI303" s="76"/>
      <c r="BJ303" s="74"/>
      <c r="BK303" s="22"/>
      <c r="BL303" s="190" t="s">
        <v>123</v>
      </c>
      <c r="BM303" s="74"/>
      <c r="BN303" s="207" t="s">
        <v>123</v>
      </c>
      <c r="BO303" s="22"/>
      <c r="BP303" s="74"/>
      <c r="BQ303" s="22"/>
      <c r="BR303" s="190" t="s">
        <v>123</v>
      </c>
      <c r="BS303" s="22"/>
      <c r="BT303" s="185" t="s">
        <v>123</v>
      </c>
      <c r="BU303" s="22"/>
      <c r="BV303" s="74"/>
      <c r="BW303" s="22"/>
      <c r="BX303" s="190" t="s">
        <v>123</v>
      </c>
      <c r="BY303" s="22"/>
      <c r="BZ303" s="185" t="s">
        <v>123</v>
      </c>
      <c r="CA303" s="185"/>
      <c r="CB303" s="22"/>
    </row>
    <row r="304" spans="2:80" ht="13.8" hidden="1">
      <c r="B304" s="22">
        <f t="shared" si="4"/>
        <v>295</v>
      </c>
      <c r="C304" s="22" t="s">
        <v>112</v>
      </c>
      <c r="D304" s="73" t="s">
        <v>154</v>
      </c>
      <c r="E304" s="201">
        <v>1300403</v>
      </c>
      <c r="F304" s="22" t="s">
        <v>114</v>
      </c>
      <c r="G304" s="73" t="s">
        <v>130</v>
      </c>
      <c r="H304" s="73" t="s">
        <v>462</v>
      </c>
      <c r="I304" s="240">
        <v>10</v>
      </c>
      <c r="J304" s="79" t="s">
        <v>112</v>
      </c>
      <c r="K304" s="203" t="s">
        <v>155</v>
      </c>
      <c r="L304" s="22" t="s">
        <v>119</v>
      </c>
      <c r="M304" s="22" t="s">
        <v>117</v>
      </c>
      <c r="N304" s="119" t="str">
        <f>CONCATENATE(T_SDLog[[#This Row],[PROJECT_NO]],"-",T_SDLog[[#This Row],[Sub Con]],"-",T_SDLog[[#This Row],[BUILDING_NO]],"-",T_SDLog[[#This Row],[FLOOR_LEVEL]],"-",T_SDLog[[#This Row],[DRAWING_PARTS]],"-",T_SDLog[[#This Row],[DISIPLINE]],"-",T_SDLog[[#This Row],[Sub-Dec]],"-",T_SDLog[[#This Row],[DS]],"-",T_SDLog[[#This Row],[DRAWING_SEQ]])</f>
        <v>1300403-ATS-B01-MZ-10-ICT-TEL-SD-00</v>
      </c>
      <c r="O304" s="120" t="s">
        <v>712</v>
      </c>
      <c r="P304" s="245"/>
      <c r="Q30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30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4" s="156" t="str">
        <f>IF(T_SDLog[[#This Row],[AREF_7]]&lt;&gt;"","07",IF(T_SDLog[[#This Row],[AREF_6]]&lt;&gt;"","06",IF(T_SDLog[[#This Row],[AREF_5]]&lt;&gt;"","05",IF(T_SDLog[[#This Row],[AREF_4]]&lt;&gt;"","04",IF(T_SDLog[[#This Row],[AREF_3]]&lt;&gt;"","03",IF(T_SDLog[[#This Row],[AREF_2]]&lt;&gt;"","02",IF(T_SDLog[[#This Row],[AREF_1]]&lt;&gt;"","01",IF(T_SDLog[[#This Row],[AREF_0]]&lt;&gt;"","00",""))))))))</f>
        <v>00</v>
      </c>
      <c r="T30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3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3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3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3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4" s="22" t="s">
        <v>702</v>
      </c>
      <c r="AB304" s="74">
        <v>45812</v>
      </c>
      <c r="AC304" s="22" t="s">
        <v>1504</v>
      </c>
      <c r="AD304" s="74">
        <v>45817</v>
      </c>
      <c r="AE304" s="231" t="s">
        <v>1504</v>
      </c>
      <c r="AF304" s="190" t="s">
        <v>134</v>
      </c>
      <c r="AG304" s="191" t="s">
        <v>1611</v>
      </c>
      <c r="AH304" s="191" t="s">
        <v>134</v>
      </c>
      <c r="AI304" s="22"/>
      <c r="AJ304" s="74"/>
      <c r="AK304" s="22"/>
      <c r="AL304" s="22"/>
      <c r="AM304" s="22"/>
      <c r="AN304" s="190" t="s">
        <v>123</v>
      </c>
      <c r="AO304" s="74"/>
      <c r="AP304" s="207" t="s">
        <v>123</v>
      </c>
      <c r="AQ304" s="22"/>
      <c r="AR304" s="74"/>
      <c r="AS304" s="22"/>
      <c r="AT304" s="190" t="s">
        <v>123</v>
      </c>
      <c r="AU304" s="74"/>
      <c r="AV304" s="207" t="s">
        <v>123</v>
      </c>
      <c r="AW304" s="76"/>
      <c r="AX304" s="74"/>
      <c r="AY304" s="22"/>
      <c r="AZ304" s="190" t="s">
        <v>123</v>
      </c>
      <c r="BA304" s="74"/>
      <c r="BB304" s="207" t="s">
        <v>123</v>
      </c>
      <c r="BC304" s="76"/>
      <c r="BD304" s="74"/>
      <c r="BE304" s="22"/>
      <c r="BF304" s="190" t="s">
        <v>123</v>
      </c>
      <c r="BG304" s="74"/>
      <c r="BH304" s="207" t="s">
        <v>123</v>
      </c>
      <c r="BI304" s="76"/>
      <c r="BJ304" s="74"/>
      <c r="BK304" s="22"/>
      <c r="BL304" s="190" t="s">
        <v>123</v>
      </c>
      <c r="BM304" s="74"/>
      <c r="BN304" s="207" t="s">
        <v>123</v>
      </c>
      <c r="BO304" s="22"/>
      <c r="BP304" s="74"/>
      <c r="BQ304" s="22"/>
      <c r="BR304" s="190" t="s">
        <v>123</v>
      </c>
      <c r="BS304" s="22"/>
      <c r="BT304" s="185" t="s">
        <v>123</v>
      </c>
      <c r="BU304" s="22"/>
      <c r="BV304" s="74"/>
      <c r="BW304" s="22"/>
      <c r="BX304" s="190" t="s">
        <v>123</v>
      </c>
      <c r="BY304" s="22"/>
      <c r="BZ304" s="185" t="s">
        <v>123</v>
      </c>
      <c r="CA304" s="185"/>
      <c r="CB304" s="22"/>
    </row>
    <row r="305" spans="2:80" ht="13.8" hidden="1">
      <c r="B305" s="22">
        <f t="shared" si="4"/>
        <v>296</v>
      </c>
      <c r="C305" s="22" t="s">
        <v>112</v>
      </c>
      <c r="D305" s="73" t="s">
        <v>154</v>
      </c>
      <c r="E305" s="201">
        <v>1300403</v>
      </c>
      <c r="F305" s="22" t="s">
        <v>114</v>
      </c>
      <c r="G305" s="73" t="s">
        <v>130</v>
      </c>
      <c r="H305" s="73" t="s">
        <v>462</v>
      </c>
      <c r="I305" s="240">
        <v>11</v>
      </c>
      <c r="J305" s="79" t="s">
        <v>112</v>
      </c>
      <c r="K305" s="203" t="s">
        <v>155</v>
      </c>
      <c r="L305" s="22" t="s">
        <v>119</v>
      </c>
      <c r="M305" s="22" t="s">
        <v>117</v>
      </c>
      <c r="N305" s="119" t="str">
        <f>CONCATENATE(T_SDLog[[#This Row],[PROJECT_NO]],"-",T_SDLog[[#This Row],[Sub Con]],"-",T_SDLog[[#This Row],[BUILDING_NO]],"-",T_SDLog[[#This Row],[FLOOR_LEVEL]],"-",T_SDLog[[#This Row],[DRAWING_PARTS]],"-",T_SDLog[[#This Row],[DISIPLINE]],"-",T_SDLog[[#This Row],[Sub-Dec]],"-",T_SDLog[[#This Row],[DS]],"-",T_SDLog[[#This Row],[DRAWING_SEQ]])</f>
        <v>1300403-ATS-B01-MZ-11-ICT-TEL-SD-00</v>
      </c>
      <c r="O305" s="120" t="s">
        <v>713</v>
      </c>
      <c r="P305" s="245"/>
      <c r="Q30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30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5" s="156" t="str">
        <f>IF(T_SDLog[[#This Row],[AREF_7]]&lt;&gt;"","07",IF(T_SDLog[[#This Row],[AREF_6]]&lt;&gt;"","06",IF(T_SDLog[[#This Row],[AREF_5]]&lt;&gt;"","05",IF(T_SDLog[[#This Row],[AREF_4]]&lt;&gt;"","04",IF(T_SDLog[[#This Row],[AREF_3]]&lt;&gt;"","03",IF(T_SDLog[[#This Row],[AREF_2]]&lt;&gt;"","02",IF(T_SDLog[[#This Row],[AREF_1]]&lt;&gt;"","01",IF(T_SDLog[[#This Row],[AREF_0]]&lt;&gt;"","00",""))))))))</f>
        <v>00</v>
      </c>
      <c r="T30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3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3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3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3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5" s="22" t="s">
        <v>702</v>
      </c>
      <c r="AB305" s="74">
        <v>45812</v>
      </c>
      <c r="AC305" s="22" t="s">
        <v>1504</v>
      </c>
      <c r="AD305" s="74">
        <v>45817</v>
      </c>
      <c r="AE305" s="231" t="s">
        <v>1504</v>
      </c>
      <c r="AF305" s="190" t="s">
        <v>134</v>
      </c>
      <c r="AG305" s="191" t="s">
        <v>1611</v>
      </c>
      <c r="AH305" s="191" t="s">
        <v>134</v>
      </c>
      <c r="AI305" s="22"/>
      <c r="AJ305" s="74"/>
      <c r="AK305" s="22"/>
      <c r="AL305" s="22"/>
      <c r="AM305" s="22"/>
      <c r="AN305" s="190" t="s">
        <v>123</v>
      </c>
      <c r="AO305" s="74"/>
      <c r="AP305" s="207" t="s">
        <v>123</v>
      </c>
      <c r="AQ305" s="22"/>
      <c r="AR305" s="74"/>
      <c r="AS305" s="22"/>
      <c r="AT305" s="190" t="s">
        <v>123</v>
      </c>
      <c r="AU305" s="74"/>
      <c r="AV305" s="207" t="s">
        <v>123</v>
      </c>
      <c r="AW305" s="76"/>
      <c r="AX305" s="74"/>
      <c r="AY305" s="22"/>
      <c r="AZ305" s="190" t="s">
        <v>123</v>
      </c>
      <c r="BA305" s="74"/>
      <c r="BB305" s="207" t="s">
        <v>123</v>
      </c>
      <c r="BC305" s="76"/>
      <c r="BD305" s="74"/>
      <c r="BE305" s="22"/>
      <c r="BF305" s="190" t="s">
        <v>123</v>
      </c>
      <c r="BG305" s="74"/>
      <c r="BH305" s="207" t="s">
        <v>123</v>
      </c>
      <c r="BI305" s="76"/>
      <c r="BJ305" s="74"/>
      <c r="BK305" s="22"/>
      <c r="BL305" s="190" t="s">
        <v>123</v>
      </c>
      <c r="BM305" s="74"/>
      <c r="BN305" s="207" t="s">
        <v>123</v>
      </c>
      <c r="BO305" s="22"/>
      <c r="BP305" s="74"/>
      <c r="BQ305" s="22"/>
      <c r="BR305" s="190" t="s">
        <v>123</v>
      </c>
      <c r="BS305" s="22"/>
      <c r="BT305" s="185" t="s">
        <v>123</v>
      </c>
      <c r="BU305" s="22"/>
      <c r="BV305" s="74"/>
      <c r="BW305" s="22"/>
      <c r="BX305" s="190" t="s">
        <v>123</v>
      </c>
      <c r="BY305" s="22"/>
      <c r="BZ305" s="185" t="s">
        <v>123</v>
      </c>
      <c r="CA305" s="185"/>
      <c r="CB305" s="22"/>
    </row>
    <row r="306" spans="2:80" ht="13.8" hidden="1">
      <c r="B306" s="22">
        <f t="shared" si="4"/>
        <v>297</v>
      </c>
      <c r="C306" s="22" t="s">
        <v>112</v>
      </c>
      <c r="D306" s="73" t="s">
        <v>154</v>
      </c>
      <c r="E306" s="201">
        <v>1300403</v>
      </c>
      <c r="F306" s="22" t="s">
        <v>114</v>
      </c>
      <c r="G306" s="73" t="s">
        <v>130</v>
      </c>
      <c r="H306" s="73" t="s">
        <v>462</v>
      </c>
      <c r="I306" s="240">
        <v>12</v>
      </c>
      <c r="J306" s="79" t="s">
        <v>112</v>
      </c>
      <c r="K306" s="203" t="s">
        <v>155</v>
      </c>
      <c r="L306" s="22" t="s">
        <v>119</v>
      </c>
      <c r="M306" s="22" t="s">
        <v>117</v>
      </c>
      <c r="N306" s="119" t="str">
        <f>CONCATENATE(T_SDLog[[#This Row],[PROJECT_NO]],"-",T_SDLog[[#This Row],[Sub Con]],"-",T_SDLog[[#This Row],[BUILDING_NO]],"-",T_SDLog[[#This Row],[FLOOR_LEVEL]],"-",T_SDLog[[#This Row],[DRAWING_PARTS]],"-",T_SDLog[[#This Row],[DISIPLINE]],"-",T_SDLog[[#This Row],[Sub-Dec]],"-",T_SDLog[[#This Row],[DS]],"-",T_SDLog[[#This Row],[DRAWING_SEQ]])</f>
        <v>1300403-ATS-B01-MZ-12-ICT-TEL-SD-00</v>
      </c>
      <c r="O306" s="120" t="s">
        <v>714</v>
      </c>
      <c r="P306" s="245"/>
      <c r="Q30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12</v>
      </c>
      <c r="R30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6" s="156" t="str">
        <f>IF(T_SDLog[[#This Row],[AREF_7]]&lt;&gt;"","07",IF(T_SDLog[[#This Row],[AREF_6]]&lt;&gt;"","06",IF(T_SDLog[[#This Row],[AREF_5]]&lt;&gt;"","05",IF(T_SDLog[[#This Row],[AREF_4]]&lt;&gt;"","04",IF(T_SDLog[[#This Row],[AREF_3]]&lt;&gt;"","03",IF(T_SDLog[[#This Row],[AREF_2]]&lt;&gt;"","02",IF(T_SDLog[[#This Row],[AREF_1]]&lt;&gt;"","01",IF(T_SDLog[[#This Row],[AREF_0]]&lt;&gt;"","00",""))))))))</f>
        <v>00</v>
      </c>
      <c r="T30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3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ATLS-004-SD-ICT-00018-R00</v>
      </c>
      <c r="V3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16 Jun 25</v>
      </c>
      <c r="X3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ATV-1300000403-SDS-ICT-00026-R00</v>
      </c>
      <c r="Y3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6" s="22" t="s">
        <v>702</v>
      </c>
      <c r="AB306" s="74">
        <v>45812</v>
      </c>
      <c r="AC306" s="22" t="s">
        <v>1504</v>
      </c>
      <c r="AD306" s="74">
        <v>45817</v>
      </c>
      <c r="AE306" s="231" t="s">
        <v>1504</v>
      </c>
      <c r="AF306" s="190" t="s">
        <v>134</v>
      </c>
      <c r="AG306" s="191" t="s">
        <v>1611</v>
      </c>
      <c r="AH306" s="191" t="s">
        <v>134</v>
      </c>
      <c r="AI306" s="22"/>
      <c r="AJ306" s="74"/>
      <c r="AK306" s="22"/>
      <c r="AL306" s="22"/>
      <c r="AM306" s="22"/>
      <c r="AN306" s="190" t="s">
        <v>123</v>
      </c>
      <c r="AO306" s="74"/>
      <c r="AP306" s="207" t="s">
        <v>123</v>
      </c>
      <c r="AQ306" s="22"/>
      <c r="AR306" s="74"/>
      <c r="AS306" s="22"/>
      <c r="AT306" s="190" t="s">
        <v>123</v>
      </c>
      <c r="AU306" s="74"/>
      <c r="AV306" s="207" t="s">
        <v>123</v>
      </c>
      <c r="AW306" s="76"/>
      <c r="AX306" s="74"/>
      <c r="AY306" s="22"/>
      <c r="AZ306" s="190" t="s">
        <v>123</v>
      </c>
      <c r="BA306" s="74"/>
      <c r="BB306" s="207" t="s">
        <v>123</v>
      </c>
      <c r="BC306" s="76"/>
      <c r="BD306" s="74"/>
      <c r="BE306" s="22"/>
      <c r="BF306" s="190" t="s">
        <v>123</v>
      </c>
      <c r="BG306" s="74"/>
      <c r="BH306" s="207" t="s">
        <v>123</v>
      </c>
      <c r="BI306" s="76"/>
      <c r="BJ306" s="74"/>
      <c r="BK306" s="22"/>
      <c r="BL306" s="190" t="s">
        <v>123</v>
      </c>
      <c r="BM306" s="74"/>
      <c r="BN306" s="207" t="s">
        <v>123</v>
      </c>
      <c r="BO306" s="22"/>
      <c r="BP306" s="74"/>
      <c r="BQ306" s="22"/>
      <c r="BR306" s="190" t="s">
        <v>123</v>
      </c>
      <c r="BS306" s="22"/>
      <c r="BT306" s="185" t="s">
        <v>123</v>
      </c>
      <c r="BU306" s="22"/>
      <c r="BV306" s="74"/>
      <c r="BW306" s="22"/>
      <c r="BX306" s="190" t="s">
        <v>123</v>
      </c>
      <c r="BY306" s="22"/>
      <c r="BZ306" s="185" t="s">
        <v>123</v>
      </c>
      <c r="CA306" s="185"/>
      <c r="CB306" s="22"/>
    </row>
    <row r="307" spans="2:80" ht="13.8" hidden="1">
      <c r="B307" s="22">
        <f t="shared" si="4"/>
        <v>298</v>
      </c>
      <c r="C307" s="22" t="s">
        <v>112</v>
      </c>
      <c r="D307" s="73" t="s">
        <v>1086</v>
      </c>
      <c r="E307" s="201">
        <v>1300403</v>
      </c>
      <c r="F307" s="22" t="s">
        <v>114</v>
      </c>
      <c r="G307" s="73" t="s">
        <v>170</v>
      </c>
      <c r="H307" s="73" t="s">
        <v>117</v>
      </c>
      <c r="I307" s="241" t="s">
        <v>117</v>
      </c>
      <c r="J307" s="79" t="s">
        <v>112</v>
      </c>
      <c r="K307" s="203" t="s">
        <v>1087</v>
      </c>
      <c r="L307" s="22" t="s">
        <v>119</v>
      </c>
      <c r="M307" s="22" t="s">
        <v>117</v>
      </c>
      <c r="N307" s="119" t="str">
        <f>CONCATENATE(T_SDLog[[#This Row],[PROJECT_NO]],"-",T_SDLog[[#This Row],[Sub Con]],"-",T_SDLog[[#This Row],[BUILDING_NO]],"-",T_SDLog[[#This Row],[FLOOR_LEVEL]],"-",T_SDLog[[#This Row],[DRAWING_PARTS]],"-",T_SDLog[[#This Row],[DISIPLINE]],"-",T_SDLog[[#This Row],[Sub-Dec]],"-",T_SDLog[[#This Row],[DS]],"-",T_SDLog[[#This Row],[DRAWING_SEQ]])</f>
        <v>1300403-ATS-B06-00-00-ICT-IPT-SD-00</v>
      </c>
      <c r="O307" s="120" t="s">
        <v>1146</v>
      </c>
      <c r="P307" s="245">
        <v>45810</v>
      </c>
      <c r="Q30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0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7" s="156" t="str">
        <f>IF(T_SDLog[[#This Row],[AREF_7]]&lt;&gt;"","07",IF(T_SDLog[[#This Row],[AREF_6]]&lt;&gt;"","06",IF(T_SDLog[[#This Row],[AREF_5]]&lt;&gt;"","05",IF(T_SDLog[[#This Row],[AREF_4]]&lt;&gt;"","04",IF(T_SDLog[[#This Row],[AREF_3]]&lt;&gt;"","03",IF(T_SDLog[[#This Row],[AREF_2]]&lt;&gt;"","02",IF(T_SDLog[[#This Row],[AREF_1]]&lt;&gt;"","01",IF(T_SDLog[[#This Row],[AREF_0]]&lt;&gt;"","00",""))))))))</f>
        <v>00</v>
      </c>
      <c r="T30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45812</v>
      </c>
      <c r="U3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ATLS-004-SD-ICT-00035-R00</v>
      </c>
      <c r="V3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12 jun 25</v>
      </c>
      <c r="X3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ATV-1300000403-SDS-ICT-00030-R00</v>
      </c>
      <c r="Y3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7" s="22" t="s">
        <v>1445</v>
      </c>
      <c r="AB307" s="74">
        <v>45812</v>
      </c>
      <c r="AC307" s="22" t="s">
        <v>1512</v>
      </c>
      <c r="AD307" s="74">
        <v>45817</v>
      </c>
      <c r="AE307" s="74" t="s">
        <v>1512</v>
      </c>
      <c r="AF307" s="190" t="s">
        <v>134</v>
      </c>
      <c r="AG307" s="191" t="s">
        <v>1513</v>
      </c>
      <c r="AH307" s="191" t="s">
        <v>134</v>
      </c>
      <c r="AI307" s="22"/>
      <c r="AJ307" s="74"/>
      <c r="AK307" s="22"/>
      <c r="AL307" s="22"/>
      <c r="AM307" s="22"/>
      <c r="AN307" s="190" t="s">
        <v>123</v>
      </c>
      <c r="AO307" s="74"/>
      <c r="AP307" s="22" t="s">
        <v>123</v>
      </c>
      <c r="AQ307" s="22"/>
      <c r="AR307" s="74"/>
      <c r="AS307" s="22"/>
      <c r="AT307" s="190" t="s">
        <v>123</v>
      </c>
      <c r="AU307" s="74"/>
      <c r="AV307" s="22" t="s">
        <v>123</v>
      </c>
      <c r="AW307" s="76"/>
      <c r="AX307" s="74"/>
      <c r="AY307" s="22"/>
      <c r="AZ307" s="190" t="s">
        <v>123</v>
      </c>
      <c r="BA307" s="74"/>
      <c r="BB307" s="22" t="s">
        <v>123</v>
      </c>
      <c r="BC307" s="76"/>
      <c r="BD307" s="74"/>
      <c r="BE307" s="22"/>
      <c r="BF307" s="190" t="s">
        <v>123</v>
      </c>
      <c r="BG307" s="74"/>
      <c r="BH307" s="22" t="s">
        <v>123</v>
      </c>
      <c r="BI307" s="76"/>
      <c r="BJ307" s="74"/>
      <c r="BK307" s="22"/>
      <c r="BL307" s="190" t="s">
        <v>123</v>
      </c>
      <c r="BM307" s="74"/>
      <c r="BN307" s="22" t="s">
        <v>123</v>
      </c>
      <c r="BO307" s="22"/>
      <c r="BP307" s="74"/>
      <c r="BQ307" s="22"/>
      <c r="BR307" s="190" t="s">
        <v>123</v>
      </c>
      <c r="BS307" s="22"/>
      <c r="BT307" s="22" t="s">
        <v>123</v>
      </c>
      <c r="BU307" s="22"/>
      <c r="BV307" s="74"/>
      <c r="BW307" s="22"/>
      <c r="BX307" s="190" t="s">
        <v>123</v>
      </c>
      <c r="BY307" s="22"/>
      <c r="BZ307" s="22" t="s">
        <v>123</v>
      </c>
      <c r="CA307" s="22"/>
      <c r="CB307" s="22"/>
    </row>
    <row r="308" spans="2:80" ht="13.8" hidden="1">
      <c r="B308" s="22">
        <f t="shared" si="4"/>
        <v>299</v>
      </c>
      <c r="C308" s="73" t="s">
        <v>112</v>
      </c>
      <c r="D308" s="73" t="s">
        <v>163</v>
      </c>
      <c r="E308" s="116">
        <v>1300403</v>
      </c>
      <c r="F308" s="73" t="s">
        <v>114</v>
      </c>
      <c r="G308" s="73" t="s">
        <v>284</v>
      </c>
      <c r="H308" s="73" t="s">
        <v>286</v>
      </c>
      <c r="I308" s="240" t="s">
        <v>117</v>
      </c>
      <c r="J308" s="79" t="s">
        <v>112</v>
      </c>
      <c r="K308" s="73" t="s">
        <v>164</v>
      </c>
      <c r="L308" s="111" t="s">
        <v>119</v>
      </c>
      <c r="M308" s="73" t="s">
        <v>117</v>
      </c>
      <c r="N308" s="116" t="str">
        <f>CONCATENATE(T_SDLog[[#This Row],[PROJECT_NO]],"-",T_SDLog[[#This Row],[Sub Con]],"-",T_SDLog[[#This Row],[BUILDING_NO]],"-",T_SDLog[[#This Row],[FLOOR_LEVEL]],"-",T_SDLog[[#This Row],[DRAWING_PARTS]],"-",T_SDLog[[#This Row],[DISIPLINE]],"-",T_SDLog[[#This Row],[Sub-Dec]],"-",T_SDLog[[#This Row],[DS]],"-",T_SDLog[[#This Row],[DRAWING_SEQ]])</f>
        <v>1300403-ATS-B03-BF-00-ICT-ACS-SD-00</v>
      </c>
      <c r="O308" s="121" t="s">
        <v>306</v>
      </c>
      <c r="P308" s="244">
        <v>45803</v>
      </c>
      <c r="Q30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0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8" s="156" t="str">
        <f>IF(T_SDLog[[#This Row],[AREF_7]]&lt;&gt;"","07",IF(T_SDLog[[#This Row],[AREF_6]]&lt;&gt;"","06",IF(T_SDLog[[#This Row],[AREF_5]]&lt;&gt;"","05",IF(T_SDLog[[#This Row],[AREF_4]]&lt;&gt;"","04",IF(T_SDLog[[#This Row],[AREF_3]]&lt;&gt;"","03",IF(T_SDLog[[#This Row],[AREF_2]]&lt;&gt;"","02",IF(T_SDLog[[#This Row],[AREF_1]]&lt;&gt;"","01",IF(T_SDLog[[#This Row],[AREF_0]]&lt;&gt;"","00",""))))))))</f>
        <v>00</v>
      </c>
      <c r="T30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ATLS-004-SD-ICT-00029-R00</v>
      </c>
      <c r="V3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Jun 25</v>
      </c>
      <c r="X3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ATV-1300000403-SDS-ICT-00032-R00</v>
      </c>
      <c r="Y3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8" s="22" t="s">
        <v>307</v>
      </c>
      <c r="AB308" s="74">
        <v>45817</v>
      </c>
      <c r="AC308" s="22" t="s">
        <v>1514</v>
      </c>
      <c r="AD308" s="74">
        <v>45817</v>
      </c>
      <c r="AE308" s="231" t="s">
        <v>1514</v>
      </c>
      <c r="AF308" s="190" t="s">
        <v>134</v>
      </c>
      <c r="AG308" s="191" t="s">
        <v>1481</v>
      </c>
      <c r="AH308" s="190" t="s">
        <v>134</v>
      </c>
      <c r="AI308" s="22"/>
      <c r="AJ308" s="74"/>
      <c r="AK308" s="22"/>
      <c r="AL308" s="22"/>
      <c r="AM308" s="22"/>
      <c r="AN308" s="190" t="s">
        <v>123</v>
      </c>
      <c r="AO308" s="74"/>
      <c r="AP308" s="185" t="s">
        <v>123</v>
      </c>
      <c r="AQ308" s="22"/>
      <c r="AR308" s="74"/>
      <c r="AS308" s="22"/>
      <c r="AT308" s="190" t="s">
        <v>123</v>
      </c>
      <c r="AU308" s="74"/>
      <c r="AV308" s="185" t="s">
        <v>123</v>
      </c>
      <c r="AW308" s="76"/>
      <c r="AX308" s="74"/>
      <c r="AY308" s="22"/>
      <c r="AZ308" s="190" t="s">
        <v>123</v>
      </c>
      <c r="BA308" s="74"/>
      <c r="BB308" s="185" t="s">
        <v>123</v>
      </c>
      <c r="BC308" s="76"/>
      <c r="BD308" s="74"/>
      <c r="BE308" s="22"/>
      <c r="BF308" s="190" t="s">
        <v>123</v>
      </c>
      <c r="BG308" s="74"/>
      <c r="BH308" s="185" t="s">
        <v>123</v>
      </c>
      <c r="BI308" s="76"/>
      <c r="BJ308" s="74"/>
      <c r="BK308" s="22"/>
      <c r="BL308" s="190" t="s">
        <v>123</v>
      </c>
      <c r="BM308" s="74"/>
      <c r="BN308" s="185" t="s">
        <v>123</v>
      </c>
      <c r="BO308" s="22"/>
      <c r="BP308" s="74"/>
      <c r="BQ308" s="22"/>
      <c r="BR308" s="190" t="s">
        <v>123</v>
      </c>
      <c r="BS308" s="22"/>
      <c r="BT308" s="185" t="s">
        <v>123</v>
      </c>
      <c r="BU308" s="22"/>
      <c r="BV308" s="74"/>
      <c r="BW308" s="22"/>
      <c r="BX308" s="190" t="s">
        <v>123</v>
      </c>
      <c r="BY308" s="22"/>
      <c r="BZ308" s="185" t="s">
        <v>123</v>
      </c>
      <c r="CA308" s="185"/>
      <c r="CB308" s="22"/>
    </row>
    <row r="309" spans="2:80" ht="13.8" hidden="1">
      <c r="B309" s="22">
        <f t="shared" si="4"/>
        <v>300</v>
      </c>
      <c r="C309" s="73" t="s">
        <v>112</v>
      </c>
      <c r="D309" s="73" t="s">
        <v>163</v>
      </c>
      <c r="E309" s="116">
        <v>1300403</v>
      </c>
      <c r="F309" s="73" t="s">
        <v>114</v>
      </c>
      <c r="G309" s="73" t="s">
        <v>284</v>
      </c>
      <c r="H309" s="73" t="s">
        <v>116</v>
      </c>
      <c r="I309" s="240" t="s">
        <v>117</v>
      </c>
      <c r="J309" s="79" t="s">
        <v>112</v>
      </c>
      <c r="K309" s="73" t="s">
        <v>164</v>
      </c>
      <c r="L309" s="111" t="s">
        <v>119</v>
      </c>
      <c r="M309" s="73" t="s">
        <v>117</v>
      </c>
      <c r="N309" s="116" t="str">
        <f>CONCATENATE(T_SDLog[[#This Row],[PROJECT_NO]],"-",T_SDLog[[#This Row],[Sub Con]],"-",T_SDLog[[#This Row],[BUILDING_NO]],"-",T_SDLog[[#This Row],[FLOOR_LEVEL]],"-",T_SDLog[[#This Row],[DRAWING_PARTS]],"-",T_SDLog[[#This Row],[DISIPLINE]],"-",T_SDLog[[#This Row],[Sub-Dec]],"-",T_SDLog[[#This Row],[DS]],"-",T_SDLog[[#This Row],[DRAWING_SEQ]])</f>
        <v>1300403-ATS-B03-GF-00-ICT-ACS-SD-00</v>
      </c>
      <c r="O309" s="206" t="s">
        <v>165</v>
      </c>
      <c r="P309" s="244">
        <v>45803</v>
      </c>
      <c r="Q30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30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09" s="156" t="str">
        <f>IF(T_SDLog[[#This Row],[AREF_7]]&lt;&gt;"","07",IF(T_SDLog[[#This Row],[AREF_6]]&lt;&gt;"","06",IF(T_SDLog[[#This Row],[AREF_5]]&lt;&gt;"","05",IF(T_SDLog[[#This Row],[AREF_4]]&lt;&gt;"","04",IF(T_SDLog[[#This Row],[AREF_3]]&lt;&gt;"","03",IF(T_SDLog[[#This Row],[AREF_2]]&lt;&gt;"","02",IF(T_SDLog[[#This Row],[AREF_1]]&lt;&gt;"","01",IF(T_SDLog[[#This Row],[AREF_0]]&lt;&gt;"","00",""))))))))</f>
        <v>00</v>
      </c>
      <c r="T30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ATLS-004-SD-ICT-00029-R00</v>
      </c>
      <c r="V3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0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Jun 25</v>
      </c>
      <c r="X3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ATV-1300000403-SDS-ICT-00032-R00</v>
      </c>
      <c r="Y3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09" s="22" t="s">
        <v>307</v>
      </c>
      <c r="AB309" s="74">
        <v>45817</v>
      </c>
      <c r="AC309" s="22" t="s">
        <v>1514</v>
      </c>
      <c r="AD309" s="74">
        <v>45817</v>
      </c>
      <c r="AE309" s="231" t="s">
        <v>1514</v>
      </c>
      <c r="AF309" s="190" t="s">
        <v>134</v>
      </c>
      <c r="AG309" s="191" t="s">
        <v>1481</v>
      </c>
      <c r="AH309" s="190" t="s">
        <v>134</v>
      </c>
      <c r="AI309" s="22"/>
      <c r="AJ309" s="74"/>
      <c r="AK309" s="22"/>
      <c r="AL309" s="22"/>
      <c r="AM309" s="22"/>
      <c r="AN309" s="190" t="s">
        <v>123</v>
      </c>
      <c r="AO309" s="74"/>
      <c r="AP309" s="185" t="s">
        <v>123</v>
      </c>
      <c r="AQ309" s="22"/>
      <c r="AR309" s="74"/>
      <c r="AS309" s="22"/>
      <c r="AT309" s="190" t="s">
        <v>123</v>
      </c>
      <c r="AU309" s="74"/>
      <c r="AV309" s="185" t="s">
        <v>123</v>
      </c>
      <c r="AW309" s="76"/>
      <c r="AX309" s="74"/>
      <c r="AY309" s="22"/>
      <c r="AZ309" s="190" t="s">
        <v>123</v>
      </c>
      <c r="BA309" s="74"/>
      <c r="BB309" s="185" t="s">
        <v>123</v>
      </c>
      <c r="BC309" s="76"/>
      <c r="BD309" s="74"/>
      <c r="BE309" s="22"/>
      <c r="BF309" s="190" t="s">
        <v>123</v>
      </c>
      <c r="BG309" s="74"/>
      <c r="BH309" s="185" t="s">
        <v>123</v>
      </c>
      <c r="BI309" s="76"/>
      <c r="BJ309" s="74"/>
      <c r="BK309" s="22"/>
      <c r="BL309" s="190" t="s">
        <v>123</v>
      </c>
      <c r="BM309" s="74"/>
      <c r="BN309" s="185" t="s">
        <v>123</v>
      </c>
      <c r="BO309" s="22"/>
      <c r="BP309" s="74"/>
      <c r="BQ309" s="22"/>
      <c r="BR309" s="190" t="s">
        <v>123</v>
      </c>
      <c r="BS309" s="22"/>
      <c r="BT309" s="185" t="s">
        <v>123</v>
      </c>
      <c r="BU309" s="22"/>
      <c r="BV309" s="74"/>
      <c r="BW309" s="22"/>
      <c r="BX309" s="190" t="s">
        <v>123</v>
      </c>
      <c r="BY309" s="22"/>
      <c r="BZ309" s="185" t="s">
        <v>123</v>
      </c>
      <c r="CA309" s="185"/>
      <c r="CB309" s="22"/>
    </row>
    <row r="310" spans="2:80" ht="13.8" hidden="1">
      <c r="B310" s="22">
        <f t="shared" si="4"/>
        <v>301</v>
      </c>
      <c r="C310" s="22" t="s">
        <v>112</v>
      </c>
      <c r="D310" s="73" t="s">
        <v>151</v>
      </c>
      <c r="E310" s="201">
        <v>1300403</v>
      </c>
      <c r="F310" s="22" t="s">
        <v>114</v>
      </c>
      <c r="G310" s="73" t="s">
        <v>130</v>
      </c>
      <c r="H310" s="73" t="s">
        <v>286</v>
      </c>
      <c r="I310" s="240" t="s">
        <v>117</v>
      </c>
      <c r="J310" s="79" t="s">
        <v>112</v>
      </c>
      <c r="K310" s="203" t="s">
        <v>152</v>
      </c>
      <c r="L310" s="22" t="s">
        <v>119</v>
      </c>
      <c r="M310" s="22" t="s">
        <v>117</v>
      </c>
      <c r="N310" s="119" t="str">
        <f>CONCATENATE(T_SDLog[[#This Row],[PROJECT_NO]],"-",T_SDLog[[#This Row],[Sub Con]],"-",T_SDLog[[#This Row],[BUILDING_NO]],"-",T_SDLog[[#This Row],[FLOOR_LEVEL]],"-",T_SDLog[[#This Row],[DRAWING_PARTS]],"-",T_SDLog[[#This Row],[DISIPLINE]],"-",T_SDLog[[#This Row],[Sub-Dec]],"-",T_SDLog[[#This Row],[DS]],"-",T_SDLog[[#This Row],[DRAWING_SEQ]])</f>
        <v>1300403-ATS-B01-BF-00-ICT-DAT-SD-00</v>
      </c>
      <c r="O310" s="230" t="s">
        <v>963</v>
      </c>
      <c r="P310" s="244">
        <v>45795</v>
      </c>
      <c r="Q31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0" s="156" t="str">
        <f>IF(T_SDLog[[#This Row],[AREF_7]]&lt;&gt;"","07",IF(T_SDLog[[#This Row],[AREF_6]]&lt;&gt;"","06",IF(T_SDLog[[#This Row],[AREF_5]]&lt;&gt;"","05",IF(T_SDLog[[#This Row],[AREF_4]]&lt;&gt;"","04",IF(T_SDLog[[#This Row],[AREF_3]]&lt;&gt;"","03",IF(T_SDLog[[#This Row],[AREF_2]]&lt;&gt;"","02",IF(T_SDLog[[#This Row],[AREF_1]]&lt;&gt;"","01",IF(T_SDLog[[#This Row],[AREF_0]]&lt;&gt;"","00",""))))))))</f>
        <v>00</v>
      </c>
      <c r="T31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ATLS-004-SD-ICT-00017-R00</v>
      </c>
      <c r="V3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3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ATV-1300000403-SDS-ICT-00033-R00</v>
      </c>
      <c r="Y3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0" s="22" t="s">
        <v>964</v>
      </c>
      <c r="AB310" s="74">
        <v>45817</v>
      </c>
      <c r="AC310" s="22" t="s">
        <v>1515</v>
      </c>
      <c r="AD310" s="74">
        <v>45818</v>
      </c>
      <c r="AE310" s="231" t="s">
        <v>1515</v>
      </c>
      <c r="AF310" s="190" t="s">
        <v>134</v>
      </c>
      <c r="AG310" s="191" t="s">
        <v>1612</v>
      </c>
      <c r="AH310" s="191" t="s">
        <v>134</v>
      </c>
      <c r="AI310" s="22"/>
      <c r="AJ310" s="74"/>
      <c r="AK310" s="22"/>
      <c r="AL310" s="22"/>
      <c r="AM310" s="22"/>
      <c r="AN310" s="190" t="s">
        <v>123</v>
      </c>
      <c r="AO310" s="74"/>
      <c r="AP310" s="22" t="s">
        <v>123</v>
      </c>
      <c r="AQ310" s="22"/>
      <c r="AR310" s="74"/>
      <c r="AS310" s="22"/>
      <c r="AT310" s="190" t="s">
        <v>123</v>
      </c>
      <c r="AU310" s="74"/>
      <c r="AV310" s="22" t="s">
        <v>123</v>
      </c>
      <c r="AW310" s="76"/>
      <c r="AX310" s="74"/>
      <c r="AY310" s="22"/>
      <c r="AZ310" s="190" t="s">
        <v>123</v>
      </c>
      <c r="BA310" s="74"/>
      <c r="BB310" s="22" t="s">
        <v>123</v>
      </c>
      <c r="BC310" s="76"/>
      <c r="BD310" s="74"/>
      <c r="BE310" s="22"/>
      <c r="BF310" s="190" t="s">
        <v>123</v>
      </c>
      <c r="BG310" s="74"/>
      <c r="BH310" s="22" t="s">
        <v>123</v>
      </c>
      <c r="BI310" s="76"/>
      <c r="BJ310" s="74"/>
      <c r="BK310" s="22"/>
      <c r="BL310" s="190" t="s">
        <v>123</v>
      </c>
      <c r="BM310" s="74"/>
      <c r="BN310" s="22" t="s">
        <v>123</v>
      </c>
      <c r="BO310" s="22"/>
      <c r="BP310" s="74"/>
      <c r="BQ310" s="22"/>
      <c r="BR310" s="190" t="s">
        <v>123</v>
      </c>
      <c r="BS310" s="22"/>
      <c r="BT310" s="22" t="s">
        <v>123</v>
      </c>
      <c r="BU310" s="22"/>
      <c r="BV310" s="74"/>
      <c r="BW310" s="22"/>
      <c r="BX310" s="190" t="s">
        <v>123</v>
      </c>
      <c r="BY310" s="22"/>
      <c r="BZ310" s="22" t="s">
        <v>123</v>
      </c>
      <c r="CA310" s="22"/>
      <c r="CB310" s="22"/>
    </row>
    <row r="311" spans="2:80" ht="13.8" hidden="1">
      <c r="B311" s="22">
        <f t="shared" si="4"/>
        <v>302</v>
      </c>
      <c r="C311" s="22" t="s">
        <v>112</v>
      </c>
      <c r="D311" s="73" t="s">
        <v>151</v>
      </c>
      <c r="E311" s="201">
        <v>1300403</v>
      </c>
      <c r="F311" s="22" t="s">
        <v>114</v>
      </c>
      <c r="G311" s="73" t="s">
        <v>130</v>
      </c>
      <c r="H311" s="73" t="s">
        <v>286</v>
      </c>
      <c r="I311" s="240" t="s">
        <v>126</v>
      </c>
      <c r="J311" s="79" t="s">
        <v>112</v>
      </c>
      <c r="K311" s="203" t="s">
        <v>152</v>
      </c>
      <c r="L311" s="22" t="s">
        <v>119</v>
      </c>
      <c r="M311" s="22" t="s">
        <v>117</v>
      </c>
      <c r="N311" s="119" t="str">
        <f>CONCATENATE(T_SDLog[[#This Row],[PROJECT_NO]],"-",T_SDLog[[#This Row],[Sub Con]],"-",T_SDLog[[#This Row],[BUILDING_NO]],"-",T_SDLog[[#This Row],[FLOOR_LEVEL]],"-",T_SDLog[[#This Row],[DRAWING_PARTS]],"-",T_SDLog[[#This Row],[DISIPLINE]],"-",T_SDLog[[#This Row],[Sub-Dec]],"-",T_SDLog[[#This Row],[DS]],"-",T_SDLog[[#This Row],[DRAWING_SEQ]])</f>
        <v>1300403-ATS-B01-BF-02-ICT-DAT-SD-00</v>
      </c>
      <c r="O311" s="230" t="s">
        <v>966</v>
      </c>
      <c r="P311" s="244">
        <v>45795</v>
      </c>
      <c r="Q31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1" s="156" t="str">
        <f>IF(T_SDLog[[#This Row],[AREF_7]]&lt;&gt;"","07",IF(T_SDLog[[#This Row],[AREF_6]]&lt;&gt;"","06",IF(T_SDLog[[#This Row],[AREF_5]]&lt;&gt;"","05",IF(T_SDLog[[#This Row],[AREF_4]]&lt;&gt;"","04",IF(T_SDLog[[#This Row],[AREF_3]]&lt;&gt;"","03",IF(T_SDLog[[#This Row],[AREF_2]]&lt;&gt;"","02",IF(T_SDLog[[#This Row],[AREF_1]]&lt;&gt;"","01",IF(T_SDLog[[#This Row],[AREF_0]]&lt;&gt;"","00",""))))))))</f>
        <v>00</v>
      </c>
      <c r="T31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ATLS-004-SD-ICT-00017-R00</v>
      </c>
      <c r="V3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3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ATV-1300000403-SDS-ICT-00033-R00</v>
      </c>
      <c r="Y3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1" s="22" t="s">
        <v>964</v>
      </c>
      <c r="AB311" s="74">
        <v>45817</v>
      </c>
      <c r="AC311" s="22" t="s">
        <v>1515</v>
      </c>
      <c r="AD311" s="74">
        <v>45818</v>
      </c>
      <c r="AE311" s="231" t="s">
        <v>1515</v>
      </c>
      <c r="AF311" s="190" t="s">
        <v>134</v>
      </c>
      <c r="AG311" s="191" t="s">
        <v>1612</v>
      </c>
      <c r="AH311" s="191" t="s">
        <v>134</v>
      </c>
      <c r="AI311" s="22"/>
      <c r="AJ311" s="74"/>
      <c r="AK311" s="22"/>
      <c r="AL311" s="22"/>
      <c r="AM311" s="22"/>
      <c r="AN311" s="190" t="s">
        <v>123</v>
      </c>
      <c r="AO311" s="74"/>
      <c r="AP311" s="22" t="s">
        <v>123</v>
      </c>
      <c r="AQ311" s="22"/>
      <c r="AR311" s="74"/>
      <c r="AS311" s="22"/>
      <c r="AT311" s="190" t="s">
        <v>123</v>
      </c>
      <c r="AU311" s="74"/>
      <c r="AV311" s="22" t="s">
        <v>123</v>
      </c>
      <c r="AW311" s="76"/>
      <c r="AX311" s="74"/>
      <c r="AY311" s="22"/>
      <c r="AZ311" s="190" t="s">
        <v>123</v>
      </c>
      <c r="BA311" s="74"/>
      <c r="BB311" s="22" t="s">
        <v>123</v>
      </c>
      <c r="BC311" s="76"/>
      <c r="BD311" s="74"/>
      <c r="BE311" s="22"/>
      <c r="BF311" s="190" t="s">
        <v>123</v>
      </c>
      <c r="BG311" s="74"/>
      <c r="BH311" s="22" t="s">
        <v>123</v>
      </c>
      <c r="BI311" s="76"/>
      <c r="BJ311" s="74"/>
      <c r="BK311" s="22"/>
      <c r="BL311" s="190" t="s">
        <v>123</v>
      </c>
      <c r="BM311" s="74"/>
      <c r="BN311" s="22" t="s">
        <v>123</v>
      </c>
      <c r="BO311" s="22"/>
      <c r="BP311" s="74"/>
      <c r="BQ311" s="22"/>
      <c r="BR311" s="190" t="s">
        <v>123</v>
      </c>
      <c r="BS311" s="22"/>
      <c r="BT311" s="22" t="s">
        <v>123</v>
      </c>
      <c r="BU311" s="22"/>
      <c r="BV311" s="74"/>
      <c r="BW311" s="22"/>
      <c r="BX311" s="190" t="s">
        <v>123</v>
      </c>
      <c r="BY311" s="22"/>
      <c r="BZ311" s="22" t="s">
        <v>123</v>
      </c>
      <c r="CA311" s="22"/>
      <c r="CB311" s="22"/>
    </row>
    <row r="312" spans="2:80" ht="13.8" hidden="1">
      <c r="B312" s="22">
        <f t="shared" si="4"/>
        <v>303</v>
      </c>
      <c r="C312" s="22" t="s">
        <v>112</v>
      </c>
      <c r="D312" s="73" t="s">
        <v>151</v>
      </c>
      <c r="E312" s="201">
        <v>1300403</v>
      </c>
      <c r="F312" s="22" t="s">
        <v>114</v>
      </c>
      <c r="G312" s="73" t="s">
        <v>130</v>
      </c>
      <c r="H312" s="73" t="s">
        <v>286</v>
      </c>
      <c r="I312" s="240" t="s">
        <v>128</v>
      </c>
      <c r="J312" s="79" t="s">
        <v>112</v>
      </c>
      <c r="K312" s="203" t="s">
        <v>152</v>
      </c>
      <c r="L312" s="22" t="s">
        <v>119</v>
      </c>
      <c r="M312" s="22" t="s">
        <v>117</v>
      </c>
      <c r="N312" s="119" t="str">
        <f>CONCATENATE(T_SDLog[[#This Row],[PROJECT_NO]],"-",T_SDLog[[#This Row],[Sub Con]],"-",T_SDLog[[#This Row],[BUILDING_NO]],"-",T_SDLog[[#This Row],[FLOOR_LEVEL]],"-",T_SDLog[[#This Row],[DRAWING_PARTS]],"-",T_SDLog[[#This Row],[DISIPLINE]],"-",T_SDLog[[#This Row],[Sub-Dec]],"-",T_SDLog[[#This Row],[DS]],"-",T_SDLog[[#This Row],[DRAWING_SEQ]])</f>
        <v>1300403-ATS-B01-BF-03-ICT-DAT-SD-00</v>
      </c>
      <c r="O312" s="230" t="s">
        <v>967</v>
      </c>
      <c r="P312" s="244">
        <v>45795</v>
      </c>
      <c r="Q31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2" s="156" t="str">
        <f>IF(T_SDLog[[#This Row],[AREF_7]]&lt;&gt;"","07",IF(T_SDLog[[#This Row],[AREF_6]]&lt;&gt;"","06",IF(T_SDLog[[#This Row],[AREF_5]]&lt;&gt;"","05",IF(T_SDLog[[#This Row],[AREF_4]]&lt;&gt;"","04",IF(T_SDLog[[#This Row],[AREF_3]]&lt;&gt;"","03",IF(T_SDLog[[#This Row],[AREF_2]]&lt;&gt;"","02",IF(T_SDLog[[#This Row],[AREF_1]]&lt;&gt;"","01",IF(T_SDLog[[#This Row],[AREF_0]]&lt;&gt;"","00",""))))))))</f>
        <v>00</v>
      </c>
      <c r="T31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ATLS-004-SD-ICT-00017-R00</v>
      </c>
      <c r="V3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3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ATV-1300000403-SDS-ICT-00033-R00</v>
      </c>
      <c r="Y3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2" s="22" t="s">
        <v>964</v>
      </c>
      <c r="AB312" s="74">
        <v>45817</v>
      </c>
      <c r="AC312" s="22" t="s">
        <v>1515</v>
      </c>
      <c r="AD312" s="74">
        <v>45818</v>
      </c>
      <c r="AE312" s="231" t="s">
        <v>1515</v>
      </c>
      <c r="AF312" s="190" t="s">
        <v>134</v>
      </c>
      <c r="AG312" s="191" t="s">
        <v>1612</v>
      </c>
      <c r="AH312" s="191" t="s">
        <v>134</v>
      </c>
      <c r="AI312" s="22"/>
      <c r="AJ312" s="74"/>
      <c r="AK312" s="22"/>
      <c r="AL312" s="22"/>
      <c r="AM312" s="22"/>
      <c r="AN312" s="190" t="s">
        <v>123</v>
      </c>
      <c r="AO312" s="74"/>
      <c r="AP312" s="22" t="s">
        <v>123</v>
      </c>
      <c r="AQ312" s="22"/>
      <c r="AR312" s="74"/>
      <c r="AS312" s="22"/>
      <c r="AT312" s="190" t="s">
        <v>123</v>
      </c>
      <c r="AU312" s="74"/>
      <c r="AV312" s="22" t="s">
        <v>123</v>
      </c>
      <c r="AW312" s="76"/>
      <c r="AX312" s="74"/>
      <c r="AY312" s="22"/>
      <c r="AZ312" s="190" t="s">
        <v>123</v>
      </c>
      <c r="BA312" s="74"/>
      <c r="BB312" s="22" t="s">
        <v>123</v>
      </c>
      <c r="BC312" s="76"/>
      <c r="BD312" s="74"/>
      <c r="BE312" s="22"/>
      <c r="BF312" s="190" t="s">
        <v>123</v>
      </c>
      <c r="BG312" s="74"/>
      <c r="BH312" s="22" t="s">
        <v>123</v>
      </c>
      <c r="BI312" s="76"/>
      <c r="BJ312" s="74"/>
      <c r="BK312" s="22"/>
      <c r="BL312" s="190" t="s">
        <v>123</v>
      </c>
      <c r="BM312" s="74"/>
      <c r="BN312" s="22" t="s">
        <v>123</v>
      </c>
      <c r="BO312" s="22"/>
      <c r="BP312" s="74"/>
      <c r="BQ312" s="22"/>
      <c r="BR312" s="190" t="s">
        <v>123</v>
      </c>
      <c r="BS312" s="22"/>
      <c r="BT312" s="22" t="s">
        <v>123</v>
      </c>
      <c r="BU312" s="22"/>
      <c r="BV312" s="74"/>
      <c r="BW312" s="22"/>
      <c r="BX312" s="190" t="s">
        <v>123</v>
      </c>
      <c r="BY312" s="22"/>
      <c r="BZ312" s="22" t="s">
        <v>123</v>
      </c>
      <c r="CA312" s="22"/>
      <c r="CB312" s="22"/>
    </row>
    <row r="313" spans="2:80" ht="13.8" hidden="1">
      <c r="B313" s="22">
        <f t="shared" si="4"/>
        <v>304</v>
      </c>
      <c r="C313" s="22" t="s">
        <v>112</v>
      </c>
      <c r="D313" s="73" t="s">
        <v>151</v>
      </c>
      <c r="E313" s="118">
        <v>1300403</v>
      </c>
      <c r="F313" s="22" t="s">
        <v>114</v>
      </c>
      <c r="G313" s="73" t="s">
        <v>130</v>
      </c>
      <c r="H313" s="73" t="s">
        <v>286</v>
      </c>
      <c r="I313" s="240" t="s">
        <v>138</v>
      </c>
      <c r="J313" s="79" t="s">
        <v>112</v>
      </c>
      <c r="K313" s="112" t="s">
        <v>152</v>
      </c>
      <c r="L313" s="22" t="s">
        <v>119</v>
      </c>
      <c r="M313" s="22" t="s">
        <v>117</v>
      </c>
      <c r="N313" s="119" t="str">
        <f>CONCATENATE(T_SDLog[[#This Row],[PROJECT_NO]],"-",T_SDLog[[#This Row],[Sub Con]],"-",T_SDLog[[#This Row],[BUILDING_NO]],"-",T_SDLog[[#This Row],[FLOOR_LEVEL]],"-",T_SDLog[[#This Row],[DRAWING_PARTS]],"-",T_SDLog[[#This Row],[DISIPLINE]],"-",T_SDLog[[#This Row],[Sub-Dec]],"-",T_SDLog[[#This Row],[DS]],"-",T_SDLog[[#This Row],[DRAWING_SEQ]])</f>
        <v>1300403-ATS-B01-BF-04-ICT-DAT-SD-00</v>
      </c>
      <c r="O313" s="122" t="s">
        <v>968</v>
      </c>
      <c r="P313" s="244">
        <v>45795</v>
      </c>
      <c r="Q31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3" s="156" t="str">
        <f>IF(T_SDLog[[#This Row],[AREF_7]]&lt;&gt;"","07",IF(T_SDLog[[#This Row],[AREF_6]]&lt;&gt;"","06",IF(T_SDLog[[#This Row],[AREF_5]]&lt;&gt;"","05",IF(T_SDLog[[#This Row],[AREF_4]]&lt;&gt;"","04",IF(T_SDLog[[#This Row],[AREF_3]]&lt;&gt;"","03",IF(T_SDLog[[#This Row],[AREF_2]]&lt;&gt;"","02",IF(T_SDLog[[#This Row],[AREF_1]]&lt;&gt;"","01",IF(T_SDLog[[#This Row],[AREF_0]]&lt;&gt;"","00",""))))))))</f>
        <v>00</v>
      </c>
      <c r="T31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ATLS-004-SD-ICT-00017-R00</v>
      </c>
      <c r="V3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3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ATV-1300000403-SDS-ICT-00033-R00</v>
      </c>
      <c r="Y3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3" s="22" t="s">
        <v>964</v>
      </c>
      <c r="AB313" s="74">
        <v>45817</v>
      </c>
      <c r="AC313" s="22" t="s">
        <v>1515</v>
      </c>
      <c r="AD313" s="74">
        <v>45818</v>
      </c>
      <c r="AE313" s="231" t="s">
        <v>1515</v>
      </c>
      <c r="AF313" s="190" t="s">
        <v>134</v>
      </c>
      <c r="AG313" s="191" t="s">
        <v>1612</v>
      </c>
      <c r="AH313" s="191" t="s">
        <v>134</v>
      </c>
      <c r="AI313" s="22"/>
      <c r="AJ313" s="74"/>
      <c r="AK313" s="22"/>
      <c r="AL313" s="22"/>
      <c r="AM313" s="22"/>
      <c r="AN313" s="190" t="s">
        <v>123</v>
      </c>
      <c r="AO313" s="74"/>
      <c r="AP313" s="22" t="s">
        <v>123</v>
      </c>
      <c r="AQ313" s="22"/>
      <c r="AR313" s="74"/>
      <c r="AS313" s="22"/>
      <c r="AT313" s="190" t="s">
        <v>123</v>
      </c>
      <c r="AU313" s="74"/>
      <c r="AV313" s="22" t="s">
        <v>123</v>
      </c>
      <c r="AW313" s="76"/>
      <c r="AX313" s="74"/>
      <c r="AY313" s="22"/>
      <c r="AZ313" s="190" t="s">
        <v>123</v>
      </c>
      <c r="BA313" s="74"/>
      <c r="BB313" s="22" t="s">
        <v>123</v>
      </c>
      <c r="BC313" s="76"/>
      <c r="BD313" s="74"/>
      <c r="BE313" s="22"/>
      <c r="BF313" s="190" t="s">
        <v>123</v>
      </c>
      <c r="BG313" s="74"/>
      <c r="BH313" s="22" t="s">
        <v>123</v>
      </c>
      <c r="BI313" s="76"/>
      <c r="BJ313" s="74"/>
      <c r="BK313" s="22"/>
      <c r="BL313" s="190" t="s">
        <v>123</v>
      </c>
      <c r="BM313" s="74"/>
      <c r="BN313" s="22" t="s">
        <v>123</v>
      </c>
      <c r="BO313" s="22"/>
      <c r="BP313" s="74"/>
      <c r="BQ313" s="22"/>
      <c r="BR313" s="190" t="s">
        <v>123</v>
      </c>
      <c r="BS313" s="22"/>
      <c r="BT313" s="22" t="s">
        <v>123</v>
      </c>
      <c r="BU313" s="22"/>
      <c r="BV313" s="74"/>
      <c r="BW313" s="22"/>
      <c r="BX313" s="190" t="s">
        <v>123</v>
      </c>
      <c r="BY313" s="22"/>
      <c r="BZ313" s="22" t="s">
        <v>123</v>
      </c>
      <c r="CA313" s="22"/>
      <c r="CB313" s="22"/>
    </row>
    <row r="314" spans="2:80" ht="13.8" hidden="1">
      <c r="B314" s="22">
        <f t="shared" si="4"/>
        <v>305</v>
      </c>
      <c r="C314" s="22" t="s">
        <v>112</v>
      </c>
      <c r="D314" s="73" t="s">
        <v>151</v>
      </c>
      <c r="E314" s="118">
        <v>1300403</v>
      </c>
      <c r="F314" s="22" t="s">
        <v>114</v>
      </c>
      <c r="G314" s="73" t="s">
        <v>130</v>
      </c>
      <c r="H314" s="73" t="s">
        <v>286</v>
      </c>
      <c r="I314" s="240" t="s">
        <v>219</v>
      </c>
      <c r="J314" s="79" t="s">
        <v>112</v>
      </c>
      <c r="K314" s="112" t="s">
        <v>152</v>
      </c>
      <c r="L314" s="22" t="s">
        <v>119</v>
      </c>
      <c r="M314" s="22" t="s">
        <v>117</v>
      </c>
      <c r="N314" s="119" t="str">
        <f>CONCATENATE(T_SDLog[[#This Row],[PROJECT_NO]],"-",T_SDLog[[#This Row],[Sub Con]],"-",T_SDLog[[#This Row],[BUILDING_NO]],"-",T_SDLog[[#This Row],[FLOOR_LEVEL]],"-",T_SDLog[[#This Row],[DRAWING_PARTS]],"-",T_SDLog[[#This Row],[DISIPLINE]],"-",T_SDLog[[#This Row],[Sub-Dec]],"-",T_SDLog[[#This Row],[DS]],"-",T_SDLog[[#This Row],[DRAWING_SEQ]])</f>
        <v>1300403-ATS-B01-BF-05-ICT-DAT-SD-00</v>
      </c>
      <c r="O314" s="122" t="s">
        <v>969</v>
      </c>
      <c r="P314" s="244">
        <v>45795</v>
      </c>
      <c r="Q31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1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4" s="156" t="str">
        <f>IF(T_SDLog[[#This Row],[AREF_7]]&lt;&gt;"","07",IF(T_SDLog[[#This Row],[AREF_6]]&lt;&gt;"","06",IF(T_SDLog[[#This Row],[AREF_5]]&lt;&gt;"","05",IF(T_SDLog[[#This Row],[AREF_4]]&lt;&gt;"","04",IF(T_SDLog[[#This Row],[AREF_3]]&lt;&gt;"","03",IF(T_SDLog[[#This Row],[AREF_2]]&lt;&gt;"","02",IF(T_SDLog[[#This Row],[AREF_1]]&lt;&gt;"","01",IF(T_SDLog[[#This Row],[AREF_0]]&lt;&gt;"","00",""))))))))</f>
        <v>00</v>
      </c>
      <c r="T31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ATLS-004-SD-ICT-00017-R00</v>
      </c>
      <c r="V3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3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ATV-1300000403-SDS-ICT-00033-R00</v>
      </c>
      <c r="Y3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4" s="22" t="s">
        <v>964</v>
      </c>
      <c r="AB314" s="74">
        <v>45817</v>
      </c>
      <c r="AC314" s="22" t="s">
        <v>1515</v>
      </c>
      <c r="AD314" s="74">
        <v>45818</v>
      </c>
      <c r="AE314" s="231" t="s">
        <v>1515</v>
      </c>
      <c r="AF314" s="190" t="s">
        <v>134</v>
      </c>
      <c r="AG314" s="191" t="s">
        <v>1612</v>
      </c>
      <c r="AH314" s="191" t="s">
        <v>134</v>
      </c>
      <c r="AI314" s="22"/>
      <c r="AJ314" s="74"/>
      <c r="AK314" s="22"/>
      <c r="AL314" s="22"/>
      <c r="AM314" s="22"/>
      <c r="AN314" s="190" t="s">
        <v>123</v>
      </c>
      <c r="AO314" s="74"/>
      <c r="AP314" s="22" t="s">
        <v>123</v>
      </c>
      <c r="AQ314" s="22"/>
      <c r="AR314" s="74"/>
      <c r="AS314" s="22"/>
      <c r="AT314" s="190" t="s">
        <v>123</v>
      </c>
      <c r="AU314" s="74"/>
      <c r="AV314" s="22" t="s">
        <v>123</v>
      </c>
      <c r="AW314" s="76"/>
      <c r="AX314" s="74"/>
      <c r="AY314" s="22"/>
      <c r="AZ314" s="190" t="s">
        <v>123</v>
      </c>
      <c r="BA314" s="74"/>
      <c r="BB314" s="22" t="s">
        <v>123</v>
      </c>
      <c r="BC314" s="76"/>
      <c r="BD314" s="74"/>
      <c r="BE314" s="22"/>
      <c r="BF314" s="190" t="s">
        <v>123</v>
      </c>
      <c r="BG314" s="74"/>
      <c r="BH314" s="22" t="s">
        <v>123</v>
      </c>
      <c r="BI314" s="76"/>
      <c r="BJ314" s="74"/>
      <c r="BK314" s="22"/>
      <c r="BL314" s="190" t="s">
        <v>123</v>
      </c>
      <c r="BM314" s="74"/>
      <c r="BN314" s="22" t="s">
        <v>123</v>
      </c>
      <c r="BO314" s="22"/>
      <c r="BP314" s="74"/>
      <c r="BQ314" s="22"/>
      <c r="BR314" s="190" t="s">
        <v>123</v>
      </c>
      <c r="BS314" s="22"/>
      <c r="BT314" s="22" t="s">
        <v>123</v>
      </c>
      <c r="BU314" s="22"/>
      <c r="BV314" s="74"/>
      <c r="BW314" s="22"/>
      <c r="BX314" s="190" t="s">
        <v>123</v>
      </c>
      <c r="BY314" s="22"/>
      <c r="BZ314" s="22" t="s">
        <v>123</v>
      </c>
      <c r="CA314" s="22"/>
      <c r="CB314" s="22"/>
    </row>
    <row r="315" spans="2:80" ht="13.8" hidden="1">
      <c r="B315" s="22">
        <f t="shared" si="4"/>
        <v>306</v>
      </c>
      <c r="C315" s="22" t="s">
        <v>112</v>
      </c>
      <c r="D315" s="73" t="s">
        <v>151</v>
      </c>
      <c r="E315" s="118">
        <v>1300403</v>
      </c>
      <c r="F315" s="22" t="s">
        <v>114</v>
      </c>
      <c r="G315" s="73" t="s">
        <v>130</v>
      </c>
      <c r="H315" s="73" t="s">
        <v>286</v>
      </c>
      <c r="I315" s="240" t="s">
        <v>304</v>
      </c>
      <c r="J315" s="79" t="s">
        <v>112</v>
      </c>
      <c r="K315" s="112" t="s">
        <v>152</v>
      </c>
      <c r="L315" s="22" t="s">
        <v>119</v>
      </c>
      <c r="M315" s="22" t="s">
        <v>117</v>
      </c>
      <c r="N315" s="119" t="str">
        <f>CONCATENATE(T_SDLog[[#This Row],[PROJECT_NO]],"-",T_SDLog[[#This Row],[Sub Con]],"-",T_SDLog[[#This Row],[BUILDING_NO]],"-",T_SDLog[[#This Row],[FLOOR_LEVEL]],"-",T_SDLog[[#This Row],[DRAWING_PARTS]],"-",T_SDLog[[#This Row],[DISIPLINE]],"-",T_SDLog[[#This Row],[Sub-Dec]],"-",T_SDLog[[#This Row],[DS]],"-",T_SDLog[[#This Row],[DRAWING_SEQ]])</f>
        <v>1300403-ATS-B01-BF-06-ICT-DAT-SD-00</v>
      </c>
      <c r="O315" s="122" t="s">
        <v>970</v>
      </c>
      <c r="P315" s="244">
        <v>45795</v>
      </c>
      <c r="Q31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1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5" s="156" t="str">
        <f>IF(T_SDLog[[#This Row],[AREF_7]]&lt;&gt;"","07",IF(T_SDLog[[#This Row],[AREF_6]]&lt;&gt;"","06",IF(T_SDLog[[#This Row],[AREF_5]]&lt;&gt;"","05",IF(T_SDLog[[#This Row],[AREF_4]]&lt;&gt;"","04",IF(T_SDLog[[#This Row],[AREF_3]]&lt;&gt;"","03",IF(T_SDLog[[#This Row],[AREF_2]]&lt;&gt;"","02",IF(T_SDLog[[#This Row],[AREF_1]]&lt;&gt;"","01",IF(T_SDLog[[#This Row],[AREF_0]]&lt;&gt;"","00",""))))))))</f>
        <v>00</v>
      </c>
      <c r="T31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ATLS-004-SD-ICT-00017-R00</v>
      </c>
      <c r="V3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3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ATV-1300000403-SDS-ICT-00033-R00</v>
      </c>
      <c r="Y3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5" s="22" t="s">
        <v>964</v>
      </c>
      <c r="AB315" s="74">
        <v>45817</v>
      </c>
      <c r="AC315" s="22" t="s">
        <v>1515</v>
      </c>
      <c r="AD315" s="74">
        <v>45818</v>
      </c>
      <c r="AE315" s="231" t="s">
        <v>1515</v>
      </c>
      <c r="AF315" s="190" t="s">
        <v>134</v>
      </c>
      <c r="AG315" s="191" t="s">
        <v>1612</v>
      </c>
      <c r="AH315" s="191" t="s">
        <v>134</v>
      </c>
      <c r="AI315" s="22"/>
      <c r="AJ315" s="74"/>
      <c r="AK315" s="22"/>
      <c r="AL315" s="22"/>
      <c r="AM315" s="22"/>
      <c r="AN315" s="190" t="s">
        <v>123</v>
      </c>
      <c r="AO315" s="74"/>
      <c r="AP315" s="22" t="s">
        <v>123</v>
      </c>
      <c r="AQ315" s="22"/>
      <c r="AR315" s="74"/>
      <c r="AS315" s="22"/>
      <c r="AT315" s="190" t="s">
        <v>123</v>
      </c>
      <c r="AU315" s="74"/>
      <c r="AV315" s="22" t="s">
        <v>123</v>
      </c>
      <c r="AW315" s="76"/>
      <c r="AX315" s="74"/>
      <c r="AY315" s="22"/>
      <c r="AZ315" s="190" t="s">
        <v>123</v>
      </c>
      <c r="BA315" s="74"/>
      <c r="BB315" s="22" t="s">
        <v>123</v>
      </c>
      <c r="BC315" s="76"/>
      <c r="BD315" s="74"/>
      <c r="BE315" s="22"/>
      <c r="BF315" s="190" t="s">
        <v>123</v>
      </c>
      <c r="BG315" s="74"/>
      <c r="BH315" s="22" t="s">
        <v>123</v>
      </c>
      <c r="BI315" s="76"/>
      <c r="BJ315" s="74"/>
      <c r="BK315" s="22"/>
      <c r="BL315" s="190" t="s">
        <v>123</v>
      </c>
      <c r="BM315" s="74"/>
      <c r="BN315" s="22" t="s">
        <v>123</v>
      </c>
      <c r="BO315" s="22"/>
      <c r="BP315" s="74"/>
      <c r="BQ315" s="22"/>
      <c r="BR315" s="190" t="s">
        <v>123</v>
      </c>
      <c r="BS315" s="22"/>
      <c r="BT315" s="22" t="s">
        <v>123</v>
      </c>
      <c r="BU315" s="22"/>
      <c r="BV315" s="74"/>
      <c r="BW315" s="22"/>
      <c r="BX315" s="190" t="s">
        <v>123</v>
      </c>
      <c r="BY315" s="22"/>
      <c r="BZ315" s="22" t="s">
        <v>123</v>
      </c>
      <c r="CA315" s="22"/>
      <c r="CB315" s="22"/>
    </row>
    <row r="316" spans="2:80" ht="13.8" hidden="1">
      <c r="B316" s="22">
        <f t="shared" si="4"/>
        <v>307</v>
      </c>
      <c r="C316" s="22" t="s">
        <v>112</v>
      </c>
      <c r="D316" s="73" t="s">
        <v>151</v>
      </c>
      <c r="E316" s="118">
        <v>1300403</v>
      </c>
      <c r="F316" s="22" t="s">
        <v>114</v>
      </c>
      <c r="G316" s="73" t="s">
        <v>130</v>
      </c>
      <c r="H316" s="73" t="s">
        <v>286</v>
      </c>
      <c r="I316" s="240" t="s">
        <v>349</v>
      </c>
      <c r="J316" s="79" t="s">
        <v>112</v>
      </c>
      <c r="K316" s="112" t="s">
        <v>152</v>
      </c>
      <c r="L316" s="22" t="s">
        <v>119</v>
      </c>
      <c r="M316" s="22" t="s">
        <v>117</v>
      </c>
      <c r="N316" s="119" t="str">
        <f>CONCATENATE(T_SDLog[[#This Row],[PROJECT_NO]],"-",T_SDLog[[#This Row],[Sub Con]],"-",T_SDLog[[#This Row],[BUILDING_NO]],"-",T_SDLog[[#This Row],[FLOOR_LEVEL]],"-",T_SDLog[[#This Row],[DRAWING_PARTS]],"-",T_SDLog[[#This Row],[DISIPLINE]],"-",T_SDLog[[#This Row],[Sub-Dec]],"-",T_SDLog[[#This Row],[DS]],"-",T_SDLog[[#This Row],[DRAWING_SEQ]])</f>
        <v>1300403-ATS-B01-BF-07-ICT-DAT-SD-00</v>
      </c>
      <c r="O316" s="122" t="s">
        <v>971</v>
      </c>
      <c r="P316" s="244">
        <v>45795</v>
      </c>
      <c r="Q31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6" s="156" t="str">
        <f>IF(T_SDLog[[#This Row],[AREF_7]]&lt;&gt;"","07",IF(T_SDLog[[#This Row],[AREF_6]]&lt;&gt;"","06",IF(T_SDLog[[#This Row],[AREF_5]]&lt;&gt;"","05",IF(T_SDLog[[#This Row],[AREF_4]]&lt;&gt;"","04",IF(T_SDLog[[#This Row],[AREF_3]]&lt;&gt;"","03",IF(T_SDLog[[#This Row],[AREF_2]]&lt;&gt;"","02",IF(T_SDLog[[#This Row],[AREF_1]]&lt;&gt;"","01",IF(T_SDLog[[#This Row],[AREF_0]]&lt;&gt;"","00",""))))))))</f>
        <v>00</v>
      </c>
      <c r="T31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ATLS-004-SD-ICT-00017-R00</v>
      </c>
      <c r="V3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3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ATV-1300000403-SDS-ICT-00033-R00</v>
      </c>
      <c r="Y3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6" s="22" t="s">
        <v>964</v>
      </c>
      <c r="AB316" s="74">
        <v>45817</v>
      </c>
      <c r="AC316" s="22" t="s">
        <v>1515</v>
      </c>
      <c r="AD316" s="74">
        <v>45818</v>
      </c>
      <c r="AE316" s="231" t="s">
        <v>1515</v>
      </c>
      <c r="AF316" s="190" t="s">
        <v>134</v>
      </c>
      <c r="AG316" s="191" t="s">
        <v>1612</v>
      </c>
      <c r="AH316" s="191" t="s">
        <v>134</v>
      </c>
      <c r="AI316" s="22"/>
      <c r="AJ316" s="74"/>
      <c r="AK316" s="22"/>
      <c r="AL316" s="22"/>
      <c r="AM316" s="22"/>
      <c r="AN316" s="190" t="s">
        <v>123</v>
      </c>
      <c r="AO316" s="74"/>
      <c r="AP316" s="22" t="s">
        <v>123</v>
      </c>
      <c r="AQ316" s="22"/>
      <c r="AR316" s="74"/>
      <c r="AS316" s="22"/>
      <c r="AT316" s="190" t="s">
        <v>123</v>
      </c>
      <c r="AU316" s="74"/>
      <c r="AV316" s="22" t="s">
        <v>123</v>
      </c>
      <c r="AW316" s="76"/>
      <c r="AX316" s="74"/>
      <c r="AY316" s="22"/>
      <c r="AZ316" s="190" t="s">
        <v>123</v>
      </c>
      <c r="BA316" s="74"/>
      <c r="BB316" s="22" t="s">
        <v>123</v>
      </c>
      <c r="BC316" s="76"/>
      <c r="BD316" s="74"/>
      <c r="BE316" s="22"/>
      <c r="BF316" s="190" t="s">
        <v>123</v>
      </c>
      <c r="BG316" s="74"/>
      <c r="BH316" s="22" t="s">
        <v>123</v>
      </c>
      <c r="BI316" s="76"/>
      <c r="BJ316" s="74"/>
      <c r="BK316" s="22"/>
      <c r="BL316" s="190" t="s">
        <v>123</v>
      </c>
      <c r="BM316" s="74"/>
      <c r="BN316" s="22" t="s">
        <v>123</v>
      </c>
      <c r="BO316" s="22"/>
      <c r="BP316" s="74"/>
      <c r="BQ316" s="22"/>
      <c r="BR316" s="190" t="s">
        <v>123</v>
      </c>
      <c r="BS316" s="22"/>
      <c r="BT316" s="22" t="s">
        <v>123</v>
      </c>
      <c r="BU316" s="22"/>
      <c r="BV316" s="74"/>
      <c r="BW316" s="22"/>
      <c r="BX316" s="190" t="s">
        <v>123</v>
      </c>
      <c r="BY316" s="22"/>
      <c r="BZ316" s="22" t="s">
        <v>123</v>
      </c>
      <c r="CA316" s="22"/>
      <c r="CB316" s="22"/>
    </row>
    <row r="317" spans="2:80" ht="13.8" hidden="1">
      <c r="B317" s="22">
        <f t="shared" si="4"/>
        <v>308</v>
      </c>
      <c r="C317" s="22" t="s">
        <v>112</v>
      </c>
      <c r="D317" s="73" t="s">
        <v>151</v>
      </c>
      <c r="E317" s="118">
        <v>1300403</v>
      </c>
      <c r="F317" s="22" t="s">
        <v>114</v>
      </c>
      <c r="G317" s="73" t="s">
        <v>130</v>
      </c>
      <c r="H317" s="73" t="s">
        <v>286</v>
      </c>
      <c r="I317" s="240" t="s">
        <v>140</v>
      </c>
      <c r="J317" s="79" t="s">
        <v>112</v>
      </c>
      <c r="K317" s="112" t="s">
        <v>152</v>
      </c>
      <c r="L317" s="22" t="s">
        <v>119</v>
      </c>
      <c r="M317" s="22" t="s">
        <v>117</v>
      </c>
      <c r="N317" s="119" t="str">
        <f>CONCATENATE(T_SDLog[[#This Row],[PROJECT_NO]],"-",T_SDLog[[#This Row],[Sub Con]],"-",T_SDLog[[#This Row],[BUILDING_NO]],"-",T_SDLog[[#This Row],[FLOOR_LEVEL]],"-",T_SDLog[[#This Row],[DRAWING_PARTS]],"-",T_SDLog[[#This Row],[DISIPLINE]],"-",T_SDLog[[#This Row],[Sub-Dec]],"-",T_SDLog[[#This Row],[DS]],"-",T_SDLog[[#This Row],[DRAWING_SEQ]])</f>
        <v>1300403-ATS-B01-BF-08-ICT-DAT-SD-00</v>
      </c>
      <c r="O317" s="122" t="s">
        <v>972</v>
      </c>
      <c r="P317" s="244">
        <v>45795</v>
      </c>
      <c r="Q31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7" s="156" t="str">
        <f>IF(T_SDLog[[#This Row],[AREF_7]]&lt;&gt;"","07",IF(T_SDLog[[#This Row],[AREF_6]]&lt;&gt;"","06",IF(T_SDLog[[#This Row],[AREF_5]]&lt;&gt;"","05",IF(T_SDLog[[#This Row],[AREF_4]]&lt;&gt;"","04",IF(T_SDLog[[#This Row],[AREF_3]]&lt;&gt;"","03",IF(T_SDLog[[#This Row],[AREF_2]]&lt;&gt;"","02",IF(T_SDLog[[#This Row],[AREF_1]]&lt;&gt;"","01",IF(T_SDLog[[#This Row],[AREF_0]]&lt;&gt;"","00",""))))))))</f>
        <v>00</v>
      </c>
      <c r="T31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ATLS-004-SD-ICT-00017-R00</v>
      </c>
      <c r="V3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3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ATV-1300000403-SDS-ICT-00033-R00</v>
      </c>
      <c r="Y3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7" s="22" t="s">
        <v>964</v>
      </c>
      <c r="AB317" s="74">
        <v>45817</v>
      </c>
      <c r="AC317" s="22" t="s">
        <v>1515</v>
      </c>
      <c r="AD317" s="74">
        <v>45818</v>
      </c>
      <c r="AE317" s="231" t="s">
        <v>1515</v>
      </c>
      <c r="AF317" s="190" t="s">
        <v>134</v>
      </c>
      <c r="AG317" s="191" t="s">
        <v>1612</v>
      </c>
      <c r="AH317" s="191" t="s">
        <v>134</v>
      </c>
      <c r="AI317" s="22"/>
      <c r="AJ317" s="74"/>
      <c r="AK317" s="22"/>
      <c r="AL317" s="22"/>
      <c r="AM317" s="22"/>
      <c r="AN317" s="190" t="s">
        <v>123</v>
      </c>
      <c r="AO317" s="74"/>
      <c r="AP317" s="22" t="s">
        <v>123</v>
      </c>
      <c r="AQ317" s="22"/>
      <c r="AR317" s="74"/>
      <c r="AS317" s="22"/>
      <c r="AT317" s="190" t="s">
        <v>123</v>
      </c>
      <c r="AU317" s="74"/>
      <c r="AV317" s="22" t="s">
        <v>123</v>
      </c>
      <c r="AW317" s="76"/>
      <c r="AX317" s="74"/>
      <c r="AY317" s="22"/>
      <c r="AZ317" s="190" t="s">
        <v>123</v>
      </c>
      <c r="BA317" s="74"/>
      <c r="BB317" s="22" t="s">
        <v>123</v>
      </c>
      <c r="BC317" s="76"/>
      <c r="BD317" s="74"/>
      <c r="BE317" s="22"/>
      <c r="BF317" s="190" t="s">
        <v>123</v>
      </c>
      <c r="BG317" s="74"/>
      <c r="BH317" s="22" t="s">
        <v>123</v>
      </c>
      <c r="BI317" s="76"/>
      <c r="BJ317" s="74"/>
      <c r="BK317" s="22"/>
      <c r="BL317" s="190" t="s">
        <v>123</v>
      </c>
      <c r="BM317" s="74"/>
      <c r="BN317" s="22" t="s">
        <v>123</v>
      </c>
      <c r="BO317" s="22"/>
      <c r="BP317" s="74"/>
      <c r="BQ317" s="22"/>
      <c r="BR317" s="190" t="s">
        <v>123</v>
      </c>
      <c r="BS317" s="22"/>
      <c r="BT317" s="22" t="s">
        <v>123</v>
      </c>
      <c r="BU317" s="22"/>
      <c r="BV317" s="74"/>
      <c r="BW317" s="22"/>
      <c r="BX317" s="190" t="s">
        <v>123</v>
      </c>
      <c r="BY317" s="22"/>
      <c r="BZ317" s="22" t="s">
        <v>123</v>
      </c>
      <c r="CA317" s="22"/>
      <c r="CB317" s="22"/>
    </row>
    <row r="318" spans="2:80" ht="13.8" hidden="1">
      <c r="B318" s="22">
        <f t="shared" si="4"/>
        <v>309</v>
      </c>
      <c r="C318" s="22" t="s">
        <v>112</v>
      </c>
      <c r="D318" s="73" t="s">
        <v>151</v>
      </c>
      <c r="E318" s="118">
        <v>1300403</v>
      </c>
      <c r="F318" s="22" t="s">
        <v>114</v>
      </c>
      <c r="G318" s="73" t="s">
        <v>130</v>
      </c>
      <c r="H318" s="73" t="s">
        <v>286</v>
      </c>
      <c r="I318" s="240">
        <v>10</v>
      </c>
      <c r="J318" s="79" t="s">
        <v>112</v>
      </c>
      <c r="K318" s="112" t="s">
        <v>152</v>
      </c>
      <c r="L318" s="22" t="s">
        <v>119</v>
      </c>
      <c r="M318" s="22" t="s">
        <v>117</v>
      </c>
      <c r="N318" s="119" t="str">
        <f>CONCATENATE(T_SDLog[[#This Row],[PROJECT_NO]],"-",T_SDLog[[#This Row],[Sub Con]],"-",T_SDLog[[#This Row],[BUILDING_NO]],"-",T_SDLog[[#This Row],[FLOOR_LEVEL]],"-",T_SDLog[[#This Row],[DRAWING_PARTS]],"-",T_SDLog[[#This Row],[DISIPLINE]],"-",T_SDLog[[#This Row],[Sub-Dec]],"-",T_SDLog[[#This Row],[DS]],"-",T_SDLog[[#This Row],[DRAWING_SEQ]])</f>
        <v>1300403-ATS-B01-BF-10-ICT-DAT-SD-00</v>
      </c>
      <c r="O318" s="122" t="s">
        <v>974</v>
      </c>
      <c r="P318" s="244">
        <v>45795</v>
      </c>
      <c r="Q31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8" s="156" t="str">
        <f>IF(T_SDLog[[#This Row],[AREF_7]]&lt;&gt;"","07",IF(T_SDLog[[#This Row],[AREF_6]]&lt;&gt;"","06",IF(T_SDLog[[#This Row],[AREF_5]]&lt;&gt;"","05",IF(T_SDLog[[#This Row],[AREF_4]]&lt;&gt;"","04",IF(T_SDLog[[#This Row],[AREF_3]]&lt;&gt;"","03",IF(T_SDLog[[#This Row],[AREF_2]]&lt;&gt;"","02",IF(T_SDLog[[#This Row],[AREF_1]]&lt;&gt;"","01",IF(T_SDLog[[#This Row],[AREF_0]]&lt;&gt;"","00",""))))))))</f>
        <v>00</v>
      </c>
      <c r="T31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ATLS-004-SD-ICT-00017-R00</v>
      </c>
      <c r="V3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3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ATV-1300000403-SDS-ICT-00033-R00</v>
      </c>
      <c r="Y3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8" s="22" t="s">
        <v>964</v>
      </c>
      <c r="AB318" s="74">
        <v>45817</v>
      </c>
      <c r="AC318" s="22" t="s">
        <v>1515</v>
      </c>
      <c r="AD318" s="74">
        <v>45818</v>
      </c>
      <c r="AE318" s="231" t="s">
        <v>1515</v>
      </c>
      <c r="AF318" s="190" t="s">
        <v>134</v>
      </c>
      <c r="AG318" s="191" t="s">
        <v>1612</v>
      </c>
      <c r="AH318" s="191" t="s">
        <v>134</v>
      </c>
      <c r="AI318" s="22"/>
      <c r="AJ318" s="74"/>
      <c r="AK318" s="22"/>
      <c r="AL318" s="22"/>
      <c r="AM318" s="22"/>
      <c r="AN318" s="190" t="s">
        <v>123</v>
      </c>
      <c r="AO318" s="74"/>
      <c r="AP318" s="22" t="s">
        <v>123</v>
      </c>
      <c r="AQ318" s="22"/>
      <c r="AR318" s="74"/>
      <c r="AS318" s="22"/>
      <c r="AT318" s="190" t="s">
        <v>123</v>
      </c>
      <c r="AU318" s="74"/>
      <c r="AV318" s="22" t="s">
        <v>123</v>
      </c>
      <c r="AW318" s="76"/>
      <c r="AX318" s="74"/>
      <c r="AY318" s="22"/>
      <c r="AZ318" s="190" t="s">
        <v>123</v>
      </c>
      <c r="BA318" s="74"/>
      <c r="BB318" s="22" t="s">
        <v>123</v>
      </c>
      <c r="BC318" s="76"/>
      <c r="BD318" s="74"/>
      <c r="BE318" s="22"/>
      <c r="BF318" s="190" t="s">
        <v>123</v>
      </c>
      <c r="BG318" s="74"/>
      <c r="BH318" s="22" t="s">
        <v>123</v>
      </c>
      <c r="BI318" s="76"/>
      <c r="BJ318" s="74"/>
      <c r="BK318" s="22"/>
      <c r="BL318" s="190" t="s">
        <v>123</v>
      </c>
      <c r="BM318" s="74"/>
      <c r="BN318" s="22" t="s">
        <v>123</v>
      </c>
      <c r="BO318" s="22"/>
      <c r="BP318" s="74"/>
      <c r="BQ318" s="22"/>
      <c r="BR318" s="190" t="s">
        <v>123</v>
      </c>
      <c r="BS318" s="22"/>
      <c r="BT318" s="22" t="s">
        <v>123</v>
      </c>
      <c r="BU318" s="22"/>
      <c r="BV318" s="74"/>
      <c r="BW318" s="22"/>
      <c r="BX318" s="190" t="s">
        <v>123</v>
      </c>
      <c r="BY318" s="22"/>
      <c r="BZ318" s="22" t="s">
        <v>123</v>
      </c>
      <c r="CA318" s="22"/>
      <c r="CB318" s="22"/>
    </row>
    <row r="319" spans="2:80" ht="13.8" hidden="1">
      <c r="B319" s="22">
        <f t="shared" si="4"/>
        <v>310</v>
      </c>
      <c r="C319" s="22" t="s">
        <v>112</v>
      </c>
      <c r="D319" s="73" t="s">
        <v>151</v>
      </c>
      <c r="E319" s="118">
        <v>1300403</v>
      </c>
      <c r="F319" s="22" t="s">
        <v>114</v>
      </c>
      <c r="G319" s="73" t="s">
        <v>130</v>
      </c>
      <c r="H319" s="73" t="s">
        <v>286</v>
      </c>
      <c r="I319" s="240">
        <v>11</v>
      </c>
      <c r="J319" s="79" t="s">
        <v>112</v>
      </c>
      <c r="K319" s="112" t="s">
        <v>152</v>
      </c>
      <c r="L319" s="22" t="s">
        <v>119</v>
      </c>
      <c r="M319" s="22" t="s">
        <v>117</v>
      </c>
      <c r="N319" s="119" t="str">
        <f>CONCATENATE(T_SDLog[[#This Row],[PROJECT_NO]],"-",T_SDLog[[#This Row],[Sub Con]],"-",T_SDLog[[#This Row],[BUILDING_NO]],"-",T_SDLog[[#This Row],[FLOOR_LEVEL]],"-",T_SDLog[[#This Row],[DRAWING_PARTS]],"-",T_SDLog[[#This Row],[DISIPLINE]],"-",T_SDLog[[#This Row],[Sub-Dec]],"-",T_SDLog[[#This Row],[DS]],"-",T_SDLog[[#This Row],[DRAWING_SEQ]])</f>
        <v>1300403-ATS-B01-BF-11-ICT-DAT-SD-00</v>
      </c>
      <c r="O319" s="122" t="s">
        <v>975</v>
      </c>
      <c r="P319" s="244">
        <v>45795</v>
      </c>
      <c r="Q31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3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19" s="156" t="str">
        <f>IF(T_SDLog[[#This Row],[AREF_7]]&lt;&gt;"","07",IF(T_SDLog[[#This Row],[AREF_6]]&lt;&gt;"","06",IF(T_SDLog[[#This Row],[AREF_5]]&lt;&gt;"","05",IF(T_SDLog[[#This Row],[AREF_4]]&lt;&gt;"","04",IF(T_SDLog[[#This Row],[AREF_3]]&lt;&gt;"","03",IF(T_SDLog[[#This Row],[AREF_2]]&lt;&gt;"","02",IF(T_SDLog[[#This Row],[AREF_1]]&lt;&gt;"","01",IF(T_SDLog[[#This Row],[AREF_0]]&lt;&gt;"","00",""))))))))</f>
        <v>00</v>
      </c>
      <c r="T31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45817</v>
      </c>
      <c r="U3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ATLS-004-SD-ICT-00017-R00</v>
      </c>
      <c r="V3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1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3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ATV-1300000403-SDS-ICT-00033-R00</v>
      </c>
      <c r="Y3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19" s="22" t="s">
        <v>964</v>
      </c>
      <c r="AB319" s="74">
        <v>45817</v>
      </c>
      <c r="AC319" s="22" t="s">
        <v>1515</v>
      </c>
      <c r="AD319" s="74">
        <v>45818</v>
      </c>
      <c r="AE319" s="231" t="s">
        <v>1515</v>
      </c>
      <c r="AF319" s="190" t="s">
        <v>134</v>
      </c>
      <c r="AG319" s="191" t="s">
        <v>1612</v>
      </c>
      <c r="AH319" s="191" t="s">
        <v>134</v>
      </c>
      <c r="AI319" s="22"/>
      <c r="AJ319" s="74"/>
      <c r="AK319" s="22"/>
      <c r="AL319" s="22"/>
      <c r="AM319" s="22"/>
      <c r="AN319" s="190" t="s">
        <v>123</v>
      </c>
      <c r="AO319" s="74"/>
      <c r="AP319" s="22" t="s">
        <v>123</v>
      </c>
      <c r="AQ319" s="22"/>
      <c r="AR319" s="74"/>
      <c r="AS319" s="22"/>
      <c r="AT319" s="190" t="s">
        <v>123</v>
      </c>
      <c r="AU319" s="74"/>
      <c r="AV319" s="22" t="s">
        <v>123</v>
      </c>
      <c r="AW319" s="76"/>
      <c r="AX319" s="74"/>
      <c r="AY319" s="22"/>
      <c r="AZ319" s="190" t="s">
        <v>123</v>
      </c>
      <c r="BA319" s="74"/>
      <c r="BB319" s="22" t="s">
        <v>123</v>
      </c>
      <c r="BC319" s="76"/>
      <c r="BD319" s="74"/>
      <c r="BE319" s="22"/>
      <c r="BF319" s="190" t="s">
        <v>123</v>
      </c>
      <c r="BG319" s="74"/>
      <c r="BH319" s="22" t="s">
        <v>123</v>
      </c>
      <c r="BI319" s="76"/>
      <c r="BJ319" s="74"/>
      <c r="BK319" s="22"/>
      <c r="BL319" s="190" t="s">
        <v>123</v>
      </c>
      <c r="BM319" s="74"/>
      <c r="BN319" s="22" t="s">
        <v>123</v>
      </c>
      <c r="BO319" s="22"/>
      <c r="BP319" s="74"/>
      <c r="BQ319" s="22"/>
      <c r="BR319" s="190" t="s">
        <v>123</v>
      </c>
      <c r="BS319" s="22"/>
      <c r="BT319" s="22" t="s">
        <v>123</v>
      </c>
      <c r="BU319" s="22"/>
      <c r="BV319" s="74"/>
      <c r="BW319" s="22"/>
      <c r="BX319" s="190" t="s">
        <v>123</v>
      </c>
      <c r="BY319" s="22"/>
      <c r="BZ319" s="22" t="s">
        <v>123</v>
      </c>
      <c r="CA319" s="22"/>
      <c r="CB319" s="22"/>
    </row>
    <row r="320" spans="2:80" ht="13.8" hidden="1">
      <c r="B320" s="22">
        <f t="shared" si="4"/>
        <v>311</v>
      </c>
      <c r="C320" s="73" t="s">
        <v>112</v>
      </c>
      <c r="D320" s="226" t="s">
        <v>191</v>
      </c>
      <c r="E320" s="202">
        <v>1300403</v>
      </c>
      <c r="F320" s="73" t="s">
        <v>114</v>
      </c>
      <c r="G320" s="73" t="s">
        <v>145</v>
      </c>
      <c r="H320" s="73" t="s">
        <v>116</v>
      </c>
      <c r="I320" s="241" t="s">
        <v>117</v>
      </c>
      <c r="J320" s="73" t="s">
        <v>112</v>
      </c>
      <c r="K320" s="224" t="s">
        <v>192</v>
      </c>
      <c r="L320" s="73" t="s">
        <v>119</v>
      </c>
      <c r="M320" s="73" t="s">
        <v>117</v>
      </c>
      <c r="N320" s="119" t="str">
        <f>CONCATENATE(T_SDLog[[#This Row],[PROJECT_NO]],"-",T_SDLog[[#This Row],[Sub Con]],"-",T_SDLog[[#This Row],[BUILDING_NO]],"-",T_SDLog[[#This Row],[FLOOR_LEVEL]],"-",T_SDLog[[#This Row],[DRAWING_PARTS]],"-",T_SDLog[[#This Row],[DISIPLINE]],"-",T_SDLog[[#This Row],[Sub-Dec]],"-",T_SDLog[[#This Row],[DS]],"-",T_SDLog[[#This Row],[DRAWING_SEQ]])</f>
        <v>1300403-ATS-B07-GF-00-ICT-COM-SD-00</v>
      </c>
      <c r="O320" s="122" t="s">
        <v>310</v>
      </c>
      <c r="P320" s="244"/>
      <c r="Q32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3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20" s="156" t="str">
        <f>IF(T_SDLog[[#This Row],[AREF_7]]&lt;&gt;"","07",IF(T_SDLog[[#This Row],[AREF_6]]&lt;&gt;"","06",IF(T_SDLog[[#This Row],[AREF_5]]&lt;&gt;"","05",IF(T_SDLog[[#This Row],[AREF_4]]&lt;&gt;"","04",IF(T_SDLog[[#This Row],[AREF_3]]&lt;&gt;"","03",IF(T_SDLog[[#This Row],[AREF_2]]&lt;&gt;"","02",IF(T_SDLog[[#This Row],[AREF_1]]&lt;&gt;"","01",IF(T_SDLog[[#This Row],[AREF_0]]&lt;&gt;"","00",""))))))))</f>
        <v>00</v>
      </c>
      <c r="T32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3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ATLS-004-SD-ICT-00045-R00</v>
      </c>
      <c r="V3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2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25 Jun 25</v>
      </c>
      <c r="X3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ATV-1300000403-SDS-ICT-00047-R00</v>
      </c>
      <c r="Y3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0" s="22" t="s">
        <v>1489</v>
      </c>
      <c r="AB320" s="74">
        <v>45831</v>
      </c>
      <c r="AC320" s="22" t="s">
        <v>1691</v>
      </c>
      <c r="AD320" s="74">
        <v>45831</v>
      </c>
      <c r="AE320" s="74" t="s">
        <v>1691</v>
      </c>
      <c r="AF320" s="190" t="s">
        <v>134</v>
      </c>
      <c r="AG320" s="191" t="s">
        <v>1760</v>
      </c>
      <c r="AH320" s="190" t="s">
        <v>134</v>
      </c>
      <c r="AI320" s="22"/>
      <c r="AJ320" s="74"/>
      <c r="AK320" s="22"/>
      <c r="AL320" s="22"/>
      <c r="AM320" s="22"/>
      <c r="AN320" s="190" t="s">
        <v>123</v>
      </c>
      <c r="AO320" s="74"/>
      <c r="AP320" s="185" t="s">
        <v>123</v>
      </c>
      <c r="AQ320" s="22"/>
      <c r="AR320" s="74"/>
      <c r="AS320" s="22"/>
      <c r="AT320" s="190" t="s">
        <v>123</v>
      </c>
      <c r="AU320" s="74"/>
      <c r="AV320" s="185" t="s">
        <v>123</v>
      </c>
      <c r="AW320" s="76"/>
      <c r="AX320" s="74"/>
      <c r="AY320" s="22"/>
      <c r="AZ320" s="190" t="s">
        <v>123</v>
      </c>
      <c r="BA320" s="74"/>
      <c r="BB320" s="185" t="s">
        <v>123</v>
      </c>
      <c r="BC320" s="76"/>
      <c r="BD320" s="74"/>
      <c r="BE320" s="22"/>
      <c r="BF320" s="190" t="s">
        <v>123</v>
      </c>
      <c r="BG320" s="74"/>
      <c r="BH320" s="185" t="s">
        <v>123</v>
      </c>
      <c r="BI320" s="76"/>
      <c r="BJ320" s="74"/>
      <c r="BK320" s="22"/>
      <c r="BL320" s="190" t="s">
        <v>123</v>
      </c>
      <c r="BM320" s="74"/>
      <c r="BN320" s="185" t="s">
        <v>123</v>
      </c>
      <c r="BO320" s="22"/>
      <c r="BP320" s="74"/>
      <c r="BQ320" s="22"/>
      <c r="BR320" s="190" t="s">
        <v>123</v>
      </c>
      <c r="BS320" s="22"/>
      <c r="BT320" s="185" t="s">
        <v>123</v>
      </c>
      <c r="BU320" s="22"/>
      <c r="BV320" s="74"/>
      <c r="BW320" s="22"/>
      <c r="BX320" s="190" t="s">
        <v>123</v>
      </c>
      <c r="BY320" s="22"/>
      <c r="BZ320" s="185" t="s">
        <v>123</v>
      </c>
      <c r="CA320" s="185"/>
      <c r="CB320" s="22"/>
    </row>
    <row r="321" spans="2:80" ht="13.8" hidden="1">
      <c r="B321" s="22">
        <f t="shared" si="4"/>
        <v>312</v>
      </c>
      <c r="C321" s="73" t="s">
        <v>112</v>
      </c>
      <c r="D321" s="226" t="s">
        <v>191</v>
      </c>
      <c r="E321" s="202">
        <v>1300403</v>
      </c>
      <c r="F321" s="73" t="s">
        <v>114</v>
      </c>
      <c r="G321" s="73" t="s">
        <v>170</v>
      </c>
      <c r="H321" s="73" t="s">
        <v>116</v>
      </c>
      <c r="I321" s="241" t="s">
        <v>117</v>
      </c>
      <c r="J321" s="73" t="s">
        <v>112</v>
      </c>
      <c r="K321" s="224" t="s">
        <v>192</v>
      </c>
      <c r="L321" s="111" t="s">
        <v>119</v>
      </c>
      <c r="M321" s="73" t="s">
        <v>117</v>
      </c>
      <c r="N321" s="119" t="str">
        <f>CONCATENATE(T_SDLog[[#This Row],[PROJECT_NO]],"-",T_SDLog[[#This Row],[Sub Con]],"-",T_SDLog[[#This Row],[BUILDING_NO]],"-",T_SDLog[[#This Row],[FLOOR_LEVEL]],"-",T_SDLog[[#This Row],[DRAWING_PARTS]],"-",T_SDLog[[#This Row],[DISIPLINE]],"-",T_SDLog[[#This Row],[Sub-Dec]],"-",T_SDLog[[#This Row],[DS]],"-",T_SDLog[[#This Row],[DRAWING_SEQ]])</f>
        <v>1300403-ATS-B06-GF-00-ICT-COM-SD-00</v>
      </c>
      <c r="O321" s="122" t="s">
        <v>310</v>
      </c>
      <c r="P321" s="245"/>
      <c r="Q32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3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21" s="156" t="str">
        <f>IF(T_SDLog[[#This Row],[AREF_7]]&lt;&gt;"","07",IF(T_SDLog[[#This Row],[AREF_6]]&lt;&gt;"","06",IF(T_SDLog[[#This Row],[AREF_5]]&lt;&gt;"","05",IF(T_SDLog[[#This Row],[AREF_4]]&lt;&gt;"","04",IF(T_SDLog[[#This Row],[AREF_3]]&lt;&gt;"","03",IF(T_SDLog[[#This Row],[AREF_2]]&lt;&gt;"","02",IF(T_SDLog[[#This Row],[AREF_1]]&lt;&gt;"","01",IF(T_SDLog[[#This Row],[AREF_0]]&lt;&gt;"","00",""))))))))</f>
        <v>00</v>
      </c>
      <c r="T32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3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ATLS-004-SD-ICT-00044-R00</v>
      </c>
      <c r="V3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2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25 Jun 25</v>
      </c>
      <c r="X3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ATV-1300000403-SDS-ICT-00046-R00</v>
      </c>
      <c r="Y3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1" s="22" t="s">
        <v>1488</v>
      </c>
      <c r="AB321" s="74">
        <v>45831</v>
      </c>
      <c r="AC321" s="22" t="s">
        <v>1690</v>
      </c>
      <c r="AD321" s="74">
        <v>45831</v>
      </c>
      <c r="AE321" s="74" t="s">
        <v>1690</v>
      </c>
      <c r="AF321" s="190" t="s">
        <v>134</v>
      </c>
      <c r="AG321" s="191" t="s">
        <v>1760</v>
      </c>
      <c r="AH321" s="190" t="s">
        <v>134</v>
      </c>
      <c r="AI321" s="22"/>
      <c r="AJ321" s="74"/>
      <c r="AK321" s="22"/>
      <c r="AL321" s="22"/>
      <c r="AM321" s="22"/>
      <c r="AN321" s="190" t="s">
        <v>123</v>
      </c>
      <c r="AO321" s="74"/>
      <c r="AP321" s="185" t="s">
        <v>123</v>
      </c>
      <c r="AQ321" s="22"/>
      <c r="AR321" s="74"/>
      <c r="AS321" s="22"/>
      <c r="AT321" s="190" t="s">
        <v>123</v>
      </c>
      <c r="AU321" s="74"/>
      <c r="AV321" s="185" t="s">
        <v>123</v>
      </c>
      <c r="AW321" s="76"/>
      <c r="AX321" s="74"/>
      <c r="AY321" s="22"/>
      <c r="AZ321" s="190" t="s">
        <v>123</v>
      </c>
      <c r="BA321" s="74"/>
      <c r="BB321" s="185" t="s">
        <v>123</v>
      </c>
      <c r="BC321" s="76"/>
      <c r="BD321" s="74"/>
      <c r="BE321" s="22"/>
      <c r="BF321" s="190" t="s">
        <v>123</v>
      </c>
      <c r="BG321" s="74"/>
      <c r="BH321" s="185" t="s">
        <v>123</v>
      </c>
      <c r="BI321" s="76"/>
      <c r="BJ321" s="74"/>
      <c r="BK321" s="22"/>
      <c r="BL321" s="190" t="s">
        <v>123</v>
      </c>
      <c r="BM321" s="74"/>
      <c r="BN321" s="185" t="s">
        <v>123</v>
      </c>
      <c r="BO321" s="22"/>
      <c r="BP321" s="74"/>
      <c r="BQ321" s="22"/>
      <c r="BR321" s="190" t="s">
        <v>123</v>
      </c>
      <c r="BS321" s="22"/>
      <c r="BT321" s="185" t="s">
        <v>123</v>
      </c>
      <c r="BU321" s="22"/>
      <c r="BV321" s="74"/>
      <c r="BW321" s="22"/>
      <c r="BX321" s="190" t="s">
        <v>123</v>
      </c>
      <c r="BY321" s="22"/>
      <c r="BZ321" s="185" t="s">
        <v>123</v>
      </c>
      <c r="CA321" s="185"/>
      <c r="CB321" s="22"/>
    </row>
    <row r="322" spans="2:80" ht="13.8" hidden="1">
      <c r="B322" s="22">
        <f t="shared" si="4"/>
        <v>313</v>
      </c>
      <c r="C322" s="73" t="s">
        <v>112</v>
      </c>
      <c r="D322" s="73" t="s">
        <v>191</v>
      </c>
      <c r="E322" s="202">
        <v>1300403</v>
      </c>
      <c r="F322" s="73" t="s">
        <v>114</v>
      </c>
      <c r="G322" s="73" t="s">
        <v>221</v>
      </c>
      <c r="H322" s="73" t="s">
        <v>179</v>
      </c>
      <c r="I322" s="240" t="s">
        <v>117</v>
      </c>
      <c r="J322" s="79" t="s">
        <v>112</v>
      </c>
      <c r="K322" s="204" t="s">
        <v>192</v>
      </c>
      <c r="L322" s="111" t="s">
        <v>119</v>
      </c>
      <c r="M322" s="73" t="s">
        <v>117</v>
      </c>
      <c r="N322" s="116" t="str">
        <f>CONCATENATE(T_SDLog[[#This Row],[PROJECT_NO]],"-",T_SDLog[[#This Row],[Sub Con]],"-",T_SDLog[[#This Row],[BUILDING_NO]],"-",T_SDLog[[#This Row],[FLOOR_LEVEL]],"-",T_SDLog[[#This Row],[DRAWING_PARTS]],"-",T_SDLog[[#This Row],[DISIPLINE]],"-",T_SDLog[[#This Row],[Sub-Dec]],"-",T_SDLog[[#This Row],[DS]],"-",T_SDLog[[#This Row],[DRAWING_SEQ]])</f>
        <v>1300403-ATS-B04-LF-00-ICT-COM-SD-00</v>
      </c>
      <c r="O322" s="205" t="s">
        <v>233</v>
      </c>
      <c r="P322" s="245">
        <v>45819</v>
      </c>
      <c r="Q32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2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22" s="156" t="str">
        <f>IF(T_SDLog[[#This Row],[AREF_7]]&lt;&gt;"","07",IF(T_SDLog[[#This Row],[AREF_6]]&lt;&gt;"","06",IF(T_SDLog[[#This Row],[AREF_5]]&lt;&gt;"","05",IF(T_SDLog[[#This Row],[AREF_4]]&lt;&gt;"","04",IF(T_SDLog[[#This Row],[AREF_3]]&lt;&gt;"","03",IF(T_SDLog[[#This Row],[AREF_2]]&lt;&gt;"","02",IF(T_SDLog[[#This Row],[AREF_1]]&lt;&gt;"","01",IF(T_SDLog[[#This Row],[AREF_0]]&lt;&gt;"","00",""))))))))</f>
        <v>00</v>
      </c>
      <c r="T32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ATLS-004-SD-ICT-00042-R00</v>
      </c>
      <c r="V3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2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2" s="22" t="s">
        <v>1486</v>
      </c>
      <c r="AB322" s="74">
        <v>45859</v>
      </c>
      <c r="AC322" s="22"/>
      <c r="AD322" s="74"/>
      <c r="AE322" s="22"/>
      <c r="AF322" s="190" t="s">
        <v>1638</v>
      </c>
      <c r="AG322" s="191"/>
      <c r="AH322" s="190" t="s">
        <v>123</v>
      </c>
      <c r="AI322" s="22"/>
      <c r="AJ322" s="74"/>
      <c r="AK322" s="22"/>
      <c r="AL322" s="22"/>
      <c r="AM322" s="22"/>
      <c r="AN322" s="190" t="s">
        <v>123</v>
      </c>
      <c r="AO322" s="74"/>
      <c r="AP322" s="185" t="s">
        <v>123</v>
      </c>
      <c r="AQ322" s="22"/>
      <c r="AR322" s="74"/>
      <c r="AS322" s="22"/>
      <c r="AT322" s="190" t="s">
        <v>123</v>
      </c>
      <c r="AU322" s="74"/>
      <c r="AV322" s="185" t="s">
        <v>123</v>
      </c>
      <c r="AW322" s="76"/>
      <c r="AX322" s="74"/>
      <c r="AY322" s="22"/>
      <c r="AZ322" s="190" t="s">
        <v>123</v>
      </c>
      <c r="BA322" s="74"/>
      <c r="BB322" s="185" t="s">
        <v>123</v>
      </c>
      <c r="BC322" s="76"/>
      <c r="BD322" s="74"/>
      <c r="BE322" s="22"/>
      <c r="BF322" s="190" t="s">
        <v>123</v>
      </c>
      <c r="BG322" s="74"/>
      <c r="BH322" s="185" t="s">
        <v>123</v>
      </c>
      <c r="BI322" s="76"/>
      <c r="BJ322" s="74"/>
      <c r="BK322" s="22"/>
      <c r="BL322" s="190" t="s">
        <v>123</v>
      </c>
      <c r="BM322" s="74"/>
      <c r="BN322" s="185" t="s">
        <v>123</v>
      </c>
      <c r="BO322" s="22"/>
      <c r="BP322" s="74"/>
      <c r="BQ322" s="22"/>
      <c r="BR322" s="190" t="s">
        <v>123</v>
      </c>
      <c r="BS322" s="22"/>
      <c r="BT322" s="185" t="s">
        <v>123</v>
      </c>
      <c r="BU322" s="22"/>
      <c r="BV322" s="74"/>
      <c r="BW322" s="22"/>
      <c r="BX322" s="190" t="s">
        <v>123</v>
      </c>
      <c r="BY322" s="22"/>
      <c r="BZ322" s="185" t="s">
        <v>123</v>
      </c>
      <c r="CA322" s="185"/>
      <c r="CB322" s="22"/>
    </row>
    <row r="323" spans="2:80" ht="13.8" hidden="1">
      <c r="B323" s="22">
        <f t="shared" si="4"/>
        <v>314</v>
      </c>
      <c r="C323" s="22" t="s">
        <v>112</v>
      </c>
      <c r="D323" s="73" t="s">
        <v>191</v>
      </c>
      <c r="E323" s="202">
        <v>1300403</v>
      </c>
      <c r="F323" s="73" t="s">
        <v>114</v>
      </c>
      <c r="G323" s="73" t="s">
        <v>221</v>
      </c>
      <c r="H323" s="73" t="s">
        <v>179</v>
      </c>
      <c r="I323" s="241" t="s">
        <v>124</v>
      </c>
      <c r="J323" s="79" t="s">
        <v>112</v>
      </c>
      <c r="K323" s="204" t="s">
        <v>192</v>
      </c>
      <c r="L323" s="111" t="s">
        <v>119</v>
      </c>
      <c r="M323" s="73" t="s">
        <v>117</v>
      </c>
      <c r="N323" s="119" t="str">
        <f>CONCATENATE(T_SDLog[[#This Row],[PROJECT_NO]],"-",T_SDLog[[#This Row],[Sub Con]],"-",T_SDLog[[#This Row],[BUILDING_NO]],"-",T_SDLog[[#This Row],[FLOOR_LEVEL]],"-",T_SDLog[[#This Row],[DRAWING_PARTS]],"-",T_SDLog[[#This Row],[DISIPLINE]],"-",T_SDLog[[#This Row],[Sub-Dec]],"-",T_SDLog[[#This Row],[DS]],"-",T_SDLog[[#This Row],[DRAWING_SEQ]])</f>
        <v>1300403-ATS-B04-LF-01-ICT-COM-SD-00</v>
      </c>
      <c r="O323" s="122" t="s">
        <v>1469</v>
      </c>
      <c r="P323" s="245"/>
      <c r="Q32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2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23" s="156" t="str">
        <f>IF(T_SDLog[[#This Row],[AREF_7]]&lt;&gt;"","07",IF(T_SDLog[[#This Row],[AREF_6]]&lt;&gt;"","06",IF(T_SDLog[[#This Row],[AREF_5]]&lt;&gt;"","05",IF(T_SDLog[[#This Row],[AREF_4]]&lt;&gt;"","04",IF(T_SDLog[[#This Row],[AREF_3]]&lt;&gt;"","03",IF(T_SDLog[[#This Row],[AREF_2]]&lt;&gt;"","02",IF(T_SDLog[[#This Row],[AREF_1]]&lt;&gt;"","01",IF(T_SDLog[[#This Row],[AREF_0]]&lt;&gt;"","00",""))))))))</f>
        <v>00</v>
      </c>
      <c r="T32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ATLS-004-SD-ICT-00042-R00</v>
      </c>
      <c r="V3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2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3" s="22" t="s">
        <v>1486</v>
      </c>
      <c r="AB323" s="74">
        <v>45859</v>
      </c>
      <c r="AC323" s="22"/>
      <c r="AD323" s="74"/>
      <c r="AE323" s="22"/>
      <c r="AF323" s="190" t="s">
        <v>1638</v>
      </c>
      <c r="AG323" s="191"/>
      <c r="AH323" s="190" t="s">
        <v>123</v>
      </c>
      <c r="AI323" s="22"/>
      <c r="AJ323" s="74"/>
      <c r="AK323" s="22"/>
      <c r="AL323" s="22"/>
      <c r="AM323" s="22"/>
      <c r="AN323" s="190" t="s">
        <v>123</v>
      </c>
      <c r="AO323" s="74"/>
      <c r="AP323" s="185" t="s">
        <v>123</v>
      </c>
      <c r="AQ323" s="22"/>
      <c r="AR323" s="74"/>
      <c r="AS323" s="22"/>
      <c r="AT323" s="190" t="s">
        <v>123</v>
      </c>
      <c r="AU323" s="74"/>
      <c r="AV323" s="185" t="s">
        <v>123</v>
      </c>
      <c r="AW323" s="76"/>
      <c r="AX323" s="74"/>
      <c r="AY323" s="22"/>
      <c r="AZ323" s="190" t="s">
        <v>123</v>
      </c>
      <c r="BA323" s="74"/>
      <c r="BB323" s="185" t="s">
        <v>123</v>
      </c>
      <c r="BC323" s="76"/>
      <c r="BD323" s="74"/>
      <c r="BE323" s="22"/>
      <c r="BF323" s="190" t="s">
        <v>123</v>
      </c>
      <c r="BG323" s="74"/>
      <c r="BH323" s="185" t="s">
        <v>123</v>
      </c>
      <c r="BI323" s="76"/>
      <c r="BJ323" s="74"/>
      <c r="BK323" s="22"/>
      <c r="BL323" s="190" t="s">
        <v>123</v>
      </c>
      <c r="BM323" s="74"/>
      <c r="BN323" s="185" t="s">
        <v>123</v>
      </c>
      <c r="BO323" s="22"/>
      <c r="BP323" s="74"/>
      <c r="BQ323" s="22"/>
      <c r="BR323" s="190" t="s">
        <v>123</v>
      </c>
      <c r="BS323" s="22"/>
      <c r="BT323" s="185" t="s">
        <v>123</v>
      </c>
      <c r="BU323" s="22"/>
      <c r="BV323" s="74"/>
      <c r="BW323" s="22"/>
      <c r="BX323" s="190" t="s">
        <v>123</v>
      </c>
      <c r="BY323" s="22"/>
      <c r="BZ323" s="185" t="s">
        <v>123</v>
      </c>
      <c r="CA323" s="185"/>
      <c r="CB323" s="22"/>
    </row>
    <row r="324" spans="2:80" ht="13.8" hidden="1">
      <c r="B324" s="22">
        <f t="shared" si="4"/>
        <v>315</v>
      </c>
      <c r="C324" s="73" t="s">
        <v>112</v>
      </c>
      <c r="D324" s="73" t="s">
        <v>191</v>
      </c>
      <c r="E324" s="202">
        <v>1300403</v>
      </c>
      <c r="F324" s="73" t="s">
        <v>114</v>
      </c>
      <c r="G324" s="73" t="s">
        <v>221</v>
      </c>
      <c r="H324" s="73" t="s">
        <v>179</v>
      </c>
      <c r="I324" s="240" t="s">
        <v>126</v>
      </c>
      <c r="J324" s="79" t="s">
        <v>112</v>
      </c>
      <c r="K324" s="204" t="s">
        <v>192</v>
      </c>
      <c r="L324" s="111" t="s">
        <v>119</v>
      </c>
      <c r="M324" s="73" t="s">
        <v>117</v>
      </c>
      <c r="N324" s="116" t="str">
        <f>CONCATENATE(T_SDLog[[#This Row],[PROJECT_NO]],"-",T_SDLog[[#This Row],[Sub Con]],"-",T_SDLog[[#This Row],[BUILDING_NO]],"-",T_SDLog[[#This Row],[FLOOR_LEVEL]],"-",T_SDLog[[#This Row],[DRAWING_PARTS]],"-",T_SDLog[[#This Row],[DISIPLINE]],"-",T_SDLog[[#This Row],[Sub-Dec]],"-",T_SDLog[[#This Row],[DS]],"-",T_SDLog[[#This Row],[DRAWING_SEQ]])</f>
        <v>1300403-ATS-B04-LF-02-ICT-COM-SD-00</v>
      </c>
      <c r="O324" s="205" t="s">
        <v>234</v>
      </c>
      <c r="P324" s="245">
        <v>45819</v>
      </c>
      <c r="Q32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2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24" s="156" t="str">
        <f>IF(T_SDLog[[#This Row],[AREF_7]]&lt;&gt;"","07",IF(T_SDLog[[#This Row],[AREF_6]]&lt;&gt;"","06",IF(T_SDLog[[#This Row],[AREF_5]]&lt;&gt;"","05",IF(T_SDLog[[#This Row],[AREF_4]]&lt;&gt;"","04",IF(T_SDLog[[#This Row],[AREF_3]]&lt;&gt;"","03",IF(T_SDLog[[#This Row],[AREF_2]]&lt;&gt;"","02",IF(T_SDLog[[#This Row],[AREF_1]]&lt;&gt;"","01",IF(T_SDLog[[#This Row],[AREF_0]]&lt;&gt;"","00",""))))))))</f>
        <v>00</v>
      </c>
      <c r="T32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ATLS-004-SD-ICT-00042-R00</v>
      </c>
      <c r="V3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4" s="22" t="s">
        <v>1486</v>
      </c>
      <c r="AB324" s="74">
        <v>45859</v>
      </c>
      <c r="AC324" s="22"/>
      <c r="AD324" s="74"/>
      <c r="AE324" s="22"/>
      <c r="AF324" s="190" t="s">
        <v>1638</v>
      </c>
      <c r="AG324" s="191"/>
      <c r="AH324" s="190" t="s">
        <v>123</v>
      </c>
      <c r="AI324" s="22"/>
      <c r="AJ324" s="74"/>
      <c r="AK324" s="22"/>
      <c r="AL324" s="22"/>
      <c r="AM324" s="22"/>
      <c r="AN324" s="190" t="s">
        <v>123</v>
      </c>
      <c r="AO324" s="74"/>
      <c r="AP324" s="185" t="s">
        <v>123</v>
      </c>
      <c r="AQ324" s="22"/>
      <c r="AR324" s="74"/>
      <c r="AS324" s="22"/>
      <c r="AT324" s="190" t="s">
        <v>123</v>
      </c>
      <c r="AU324" s="74"/>
      <c r="AV324" s="185" t="s">
        <v>123</v>
      </c>
      <c r="AW324" s="76"/>
      <c r="AX324" s="74"/>
      <c r="AY324" s="22"/>
      <c r="AZ324" s="190" t="s">
        <v>123</v>
      </c>
      <c r="BA324" s="74"/>
      <c r="BB324" s="185" t="s">
        <v>123</v>
      </c>
      <c r="BC324" s="76"/>
      <c r="BD324" s="74"/>
      <c r="BE324" s="22"/>
      <c r="BF324" s="190" t="s">
        <v>123</v>
      </c>
      <c r="BG324" s="74"/>
      <c r="BH324" s="185" t="s">
        <v>123</v>
      </c>
      <c r="BI324" s="76"/>
      <c r="BJ324" s="74"/>
      <c r="BK324" s="22"/>
      <c r="BL324" s="190" t="s">
        <v>123</v>
      </c>
      <c r="BM324" s="74"/>
      <c r="BN324" s="185" t="s">
        <v>123</v>
      </c>
      <c r="BO324" s="22"/>
      <c r="BP324" s="74"/>
      <c r="BQ324" s="22"/>
      <c r="BR324" s="190" t="s">
        <v>123</v>
      </c>
      <c r="BS324" s="22"/>
      <c r="BT324" s="185" t="s">
        <v>123</v>
      </c>
      <c r="BU324" s="22"/>
      <c r="BV324" s="74"/>
      <c r="BW324" s="22"/>
      <c r="BX324" s="190" t="s">
        <v>123</v>
      </c>
      <c r="BY324" s="22"/>
      <c r="BZ324" s="185" t="s">
        <v>123</v>
      </c>
      <c r="CA324" s="185"/>
      <c r="CB324" s="22"/>
    </row>
    <row r="325" spans="2:80" ht="13.8" hidden="1">
      <c r="B325" s="22">
        <f t="shared" si="4"/>
        <v>316</v>
      </c>
      <c r="C325" s="73" t="s">
        <v>112</v>
      </c>
      <c r="D325" s="73" t="s">
        <v>191</v>
      </c>
      <c r="E325" s="202">
        <v>1300403</v>
      </c>
      <c r="F325" s="73" t="s">
        <v>114</v>
      </c>
      <c r="G325" s="73" t="s">
        <v>221</v>
      </c>
      <c r="H325" s="73" t="s">
        <v>179</v>
      </c>
      <c r="I325" s="240" t="s">
        <v>128</v>
      </c>
      <c r="J325" s="79" t="s">
        <v>112</v>
      </c>
      <c r="K325" s="204" t="s">
        <v>192</v>
      </c>
      <c r="L325" s="111" t="s">
        <v>119</v>
      </c>
      <c r="M325" s="73" t="s">
        <v>117</v>
      </c>
      <c r="N325" s="116" t="str">
        <f>CONCATENATE(T_SDLog[[#This Row],[PROJECT_NO]],"-",T_SDLog[[#This Row],[Sub Con]],"-",T_SDLog[[#This Row],[BUILDING_NO]],"-",T_SDLog[[#This Row],[FLOOR_LEVEL]],"-",T_SDLog[[#This Row],[DRAWING_PARTS]],"-",T_SDLog[[#This Row],[DISIPLINE]],"-",T_SDLog[[#This Row],[Sub-Dec]],"-",T_SDLog[[#This Row],[DS]],"-",T_SDLog[[#This Row],[DRAWING_SEQ]])</f>
        <v>1300403-ATS-B04-LF-03-ICT-COM-SD-00</v>
      </c>
      <c r="O325" s="205" t="s">
        <v>235</v>
      </c>
      <c r="P325" s="245">
        <v>45819</v>
      </c>
      <c r="Q32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2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25" s="156" t="str">
        <f>IF(T_SDLog[[#This Row],[AREF_7]]&lt;&gt;"","07",IF(T_SDLog[[#This Row],[AREF_6]]&lt;&gt;"","06",IF(T_SDLog[[#This Row],[AREF_5]]&lt;&gt;"","05",IF(T_SDLog[[#This Row],[AREF_4]]&lt;&gt;"","04",IF(T_SDLog[[#This Row],[AREF_3]]&lt;&gt;"","03",IF(T_SDLog[[#This Row],[AREF_2]]&lt;&gt;"","02",IF(T_SDLog[[#This Row],[AREF_1]]&lt;&gt;"","01",IF(T_SDLog[[#This Row],[AREF_0]]&lt;&gt;"","00",""))))))))</f>
        <v>00</v>
      </c>
      <c r="T32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ATLS-004-SD-ICT-00042-R00</v>
      </c>
      <c r="V3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5" s="22" t="s">
        <v>1486</v>
      </c>
      <c r="AB325" s="74">
        <v>45859</v>
      </c>
      <c r="AC325" s="22"/>
      <c r="AD325" s="74"/>
      <c r="AE325" s="22"/>
      <c r="AF325" s="190" t="s">
        <v>1638</v>
      </c>
      <c r="AG325" s="191"/>
      <c r="AH325" s="190" t="s">
        <v>123</v>
      </c>
      <c r="AI325" s="22"/>
      <c r="AJ325" s="74"/>
      <c r="AK325" s="22"/>
      <c r="AL325" s="22"/>
      <c r="AM325" s="22"/>
      <c r="AN325" s="190" t="s">
        <v>123</v>
      </c>
      <c r="AO325" s="74"/>
      <c r="AP325" s="185" t="s">
        <v>123</v>
      </c>
      <c r="AQ325" s="22"/>
      <c r="AR325" s="74"/>
      <c r="AS325" s="22"/>
      <c r="AT325" s="190" t="s">
        <v>123</v>
      </c>
      <c r="AU325" s="74"/>
      <c r="AV325" s="185" t="s">
        <v>123</v>
      </c>
      <c r="AW325" s="76"/>
      <c r="AX325" s="74"/>
      <c r="AY325" s="22"/>
      <c r="AZ325" s="190" t="s">
        <v>123</v>
      </c>
      <c r="BA325" s="74"/>
      <c r="BB325" s="185" t="s">
        <v>123</v>
      </c>
      <c r="BC325" s="76"/>
      <c r="BD325" s="74"/>
      <c r="BE325" s="22"/>
      <c r="BF325" s="190" t="s">
        <v>123</v>
      </c>
      <c r="BG325" s="74"/>
      <c r="BH325" s="185" t="s">
        <v>123</v>
      </c>
      <c r="BI325" s="76"/>
      <c r="BJ325" s="74"/>
      <c r="BK325" s="22"/>
      <c r="BL325" s="190" t="s">
        <v>123</v>
      </c>
      <c r="BM325" s="74"/>
      <c r="BN325" s="185" t="s">
        <v>123</v>
      </c>
      <c r="BO325" s="22"/>
      <c r="BP325" s="74"/>
      <c r="BQ325" s="22"/>
      <c r="BR325" s="190" t="s">
        <v>123</v>
      </c>
      <c r="BS325" s="22"/>
      <c r="BT325" s="185" t="s">
        <v>123</v>
      </c>
      <c r="BU325" s="22"/>
      <c r="BV325" s="74"/>
      <c r="BW325" s="22"/>
      <c r="BX325" s="190" t="s">
        <v>123</v>
      </c>
      <c r="BY325" s="22"/>
      <c r="BZ325" s="185" t="s">
        <v>123</v>
      </c>
      <c r="CA325" s="185"/>
      <c r="CB325" s="22"/>
    </row>
    <row r="326" spans="2:80" ht="13.8" hidden="1">
      <c r="B326" s="22">
        <f t="shared" si="4"/>
        <v>317</v>
      </c>
      <c r="C326" s="73" t="s">
        <v>112</v>
      </c>
      <c r="D326" s="73" t="s">
        <v>191</v>
      </c>
      <c r="E326" s="202">
        <v>1300403</v>
      </c>
      <c r="F326" s="73" t="s">
        <v>114</v>
      </c>
      <c r="G326" s="73" t="s">
        <v>221</v>
      </c>
      <c r="H326" s="73" t="s">
        <v>179</v>
      </c>
      <c r="I326" s="240" t="s">
        <v>138</v>
      </c>
      <c r="J326" s="79" t="s">
        <v>112</v>
      </c>
      <c r="K326" s="204" t="s">
        <v>192</v>
      </c>
      <c r="L326" s="111" t="s">
        <v>119</v>
      </c>
      <c r="M326" s="73" t="s">
        <v>117</v>
      </c>
      <c r="N326" s="119" t="str">
        <f>CONCATENATE(T_SDLog[[#This Row],[PROJECT_NO]],"-",T_SDLog[[#This Row],[Sub Con]],"-",T_SDLog[[#This Row],[BUILDING_NO]],"-",T_SDLog[[#This Row],[FLOOR_LEVEL]],"-",T_SDLog[[#This Row],[DRAWING_PARTS]],"-",T_SDLog[[#This Row],[DISIPLINE]],"-",T_SDLog[[#This Row],[Sub-Dec]],"-",T_SDLog[[#This Row],[DS]],"-",T_SDLog[[#This Row],[DRAWING_SEQ]])</f>
        <v>1300403-ATS-B04-LF-04-ICT-COM-SD-00</v>
      </c>
      <c r="O326" s="205" t="s">
        <v>1877</v>
      </c>
      <c r="P326" s="245"/>
      <c r="Q32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2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26" s="156" t="str">
        <f>IF(T_SDLog[[#This Row],[AREF_7]]&lt;&gt;"","07",IF(T_SDLog[[#This Row],[AREF_6]]&lt;&gt;"","06",IF(T_SDLog[[#This Row],[AREF_5]]&lt;&gt;"","05",IF(T_SDLog[[#This Row],[AREF_4]]&lt;&gt;"","04",IF(T_SDLog[[#This Row],[AREF_3]]&lt;&gt;"","03",IF(T_SDLog[[#This Row],[AREF_2]]&lt;&gt;"","02",IF(T_SDLog[[#This Row],[AREF_1]]&lt;&gt;"","01",IF(T_SDLog[[#This Row],[AREF_0]]&lt;&gt;"","00",""))))))))</f>
        <v>00</v>
      </c>
      <c r="T326" s="285">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ATLS-004-SD-ICT-00042-R00</v>
      </c>
      <c r="V3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2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6" s="22" t="s">
        <v>1486</v>
      </c>
      <c r="AB326" s="74">
        <v>45859</v>
      </c>
      <c r="AC326" s="22"/>
      <c r="AD326" s="74"/>
      <c r="AE326" s="22"/>
      <c r="AF326" s="190" t="s">
        <v>1638</v>
      </c>
      <c r="AG326" s="191"/>
      <c r="AH326" s="190" t="s">
        <v>123</v>
      </c>
      <c r="AI326" s="22"/>
      <c r="AJ326" s="74"/>
      <c r="AK326" s="22"/>
      <c r="AL326" s="22"/>
      <c r="AM326" s="22"/>
      <c r="AN326" s="190" t="s">
        <v>123</v>
      </c>
      <c r="AO326" s="74"/>
      <c r="AP326" s="185" t="s">
        <v>123</v>
      </c>
      <c r="AQ326" s="22"/>
      <c r="AR326" s="74"/>
      <c r="AS326" s="22"/>
      <c r="AT326" s="190" t="s">
        <v>123</v>
      </c>
      <c r="AU326" s="74"/>
      <c r="AV326" s="185" t="s">
        <v>123</v>
      </c>
      <c r="AW326" s="76"/>
      <c r="AX326" s="74"/>
      <c r="AY326" s="22"/>
      <c r="AZ326" s="190" t="s">
        <v>123</v>
      </c>
      <c r="BA326" s="74"/>
      <c r="BB326" s="185" t="s">
        <v>123</v>
      </c>
      <c r="BC326" s="76"/>
      <c r="BD326" s="74"/>
      <c r="BE326" s="22"/>
      <c r="BF326" s="190" t="s">
        <v>123</v>
      </c>
      <c r="BG326" s="74"/>
      <c r="BH326" s="185" t="s">
        <v>123</v>
      </c>
      <c r="BI326" s="76"/>
      <c r="BJ326" s="74"/>
      <c r="BK326" s="22"/>
      <c r="BL326" s="190" t="s">
        <v>123</v>
      </c>
      <c r="BM326" s="74"/>
      <c r="BN326" s="185" t="s">
        <v>123</v>
      </c>
      <c r="BO326" s="22"/>
      <c r="BP326" s="74"/>
      <c r="BQ326" s="22"/>
      <c r="BR326" s="190" t="s">
        <v>123</v>
      </c>
      <c r="BS326" s="22"/>
      <c r="BT326" s="185" t="s">
        <v>123</v>
      </c>
      <c r="BU326" s="22"/>
      <c r="BV326" s="74"/>
      <c r="BW326" s="22"/>
      <c r="BX326" s="190" t="s">
        <v>123</v>
      </c>
      <c r="BY326" s="22"/>
      <c r="BZ326" s="185" t="s">
        <v>123</v>
      </c>
      <c r="CA326" s="185"/>
      <c r="CB326" s="22"/>
    </row>
    <row r="327" spans="2:80" ht="13.8" hidden="1">
      <c r="B327" s="22">
        <f t="shared" si="4"/>
        <v>318</v>
      </c>
      <c r="C327" s="73" t="s">
        <v>112</v>
      </c>
      <c r="D327" s="73" t="s">
        <v>191</v>
      </c>
      <c r="E327" s="202">
        <v>1300403</v>
      </c>
      <c r="F327" s="73" t="s">
        <v>114</v>
      </c>
      <c r="G327" s="73" t="s">
        <v>221</v>
      </c>
      <c r="H327" s="73" t="s">
        <v>227</v>
      </c>
      <c r="I327" s="240" t="s">
        <v>117</v>
      </c>
      <c r="J327" s="79" t="s">
        <v>112</v>
      </c>
      <c r="K327" s="204" t="s">
        <v>192</v>
      </c>
      <c r="L327" s="111" t="s">
        <v>119</v>
      </c>
      <c r="M327" s="73" t="s">
        <v>117</v>
      </c>
      <c r="N327" s="116" t="str">
        <f>CONCATENATE(T_SDLog[[#This Row],[PROJECT_NO]],"-",T_SDLog[[#This Row],[Sub Con]],"-",T_SDLog[[#This Row],[BUILDING_NO]],"-",T_SDLog[[#This Row],[FLOOR_LEVEL]],"-",T_SDLog[[#This Row],[DRAWING_PARTS]],"-",T_SDLog[[#This Row],[DISIPLINE]],"-",T_SDLog[[#This Row],[Sub-Dec]],"-",T_SDLog[[#This Row],[DS]],"-",T_SDLog[[#This Row],[DRAWING_SEQ]])</f>
        <v>1300403-ATS-B04-UF-00-ICT-COM-SD-00</v>
      </c>
      <c r="O327" s="205" t="s">
        <v>236</v>
      </c>
      <c r="P327" s="245">
        <v>45819</v>
      </c>
      <c r="Q32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2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27" s="156" t="str">
        <f>IF(T_SDLog[[#This Row],[AREF_7]]&lt;&gt;"","07",IF(T_SDLog[[#This Row],[AREF_6]]&lt;&gt;"","06",IF(T_SDLog[[#This Row],[AREF_5]]&lt;&gt;"","05",IF(T_SDLog[[#This Row],[AREF_4]]&lt;&gt;"","04",IF(T_SDLog[[#This Row],[AREF_3]]&lt;&gt;"","03",IF(T_SDLog[[#This Row],[AREF_2]]&lt;&gt;"","02",IF(T_SDLog[[#This Row],[AREF_1]]&lt;&gt;"","01",IF(T_SDLog[[#This Row],[AREF_0]]&lt;&gt;"","00",""))))))))</f>
        <v>00</v>
      </c>
      <c r="T32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ATLS-004-SD-ICT-00042-R00</v>
      </c>
      <c r="V3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7" s="22" t="s">
        <v>1486</v>
      </c>
      <c r="AB327" s="74">
        <v>45859</v>
      </c>
      <c r="AC327" s="22"/>
      <c r="AD327" s="74"/>
      <c r="AE327" s="22"/>
      <c r="AF327" s="190" t="s">
        <v>1638</v>
      </c>
      <c r="AG327" s="191"/>
      <c r="AH327" s="190" t="s">
        <v>123</v>
      </c>
      <c r="AI327" s="22"/>
      <c r="AJ327" s="74"/>
      <c r="AK327" s="22"/>
      <c r="AL327" s="22"/>
      <c r="AM327" s="22"/>
      <c r="AN327" s="190" t="s">
        <v>123</v>
      </c>
      <c r="AO327" s="74"/>
      <c r="AP327" s="185" t="s">
        <v>123</v>
      </c>
      <c r="AQ327" s="22"/>
      <c r="AR327" s="74"/>
      <c r="AS327" s="22"/>
      <c r="AT327" s="190" t="s">
        <v>123</v>
      </c>
      <c r="AU327" s="74"/>
      <c r="AV327" s="185" t="s">
        <v>123</v>
      </c>
      <c r="AW327" s="76"/>
      <c r="AX327" s="74"/>
      <c r="AY327" s="22"/>
      <c r="AZ327" s="190" t="s">
        <v>123</v>
      </c>
      <c r="BA327" s="74"/>
      <c r="BB327" s="185" t="s">
        <v>123</v>
      </c>
      <c r="BC327" s="76"/>
      <c r="BD327" s="74"/>
      <c r="BE327" s="22"/>
      <c r="BF327" s="190" t="s">
        <v>123</v>
      </c>
      <c r="BG327" s="74"/>
      <c r="BH327" s="185" t="s">
        <v>123</v>
      </c>
      <c r="BI327" s="76"/>
      <c r="BJ327" s="74"/>
      <c r="BK327" s="22"/>
      <c r="BL327" s="190" t="s">
        <v>123</v>
      </c>
      <c r="BM327" s="74"/>
      <c r="BN327" s="185" t="s">
        <v>123</v>
      </c>
      <c r="BO327" s="22"/>
      <c r="BP327" s="74"/>
      <c r="BQ327" s="22"/>
      <c r="BR327" s="190" t="s">
        <v>123</v>
      </c>
      <c r="BS327" s="22"/>
      <c r="BT327" s="185" t="s">
        <v>123</v>
      </c>
      <c r="BU327" s="22"/>
      <c r="BV327" s="74"/>
      <c r="BW327" s="22"/>
      <c r="BX327" s="190" t="s">
        <v>123</v>
      </c>
      <c r="BY327" s="22"/>
      <c r="BZ327" s="185" t="s">
        <v>123</v>
      </c>
      <c r="CA327" s="185"/>
      <c r="CB327" s="22"/>
    </row>
    <row r="328" spans="2:80" ht="13.8" hidden="1">
      <c r="B328" s="22">
        <f t="shared" si="4"/>
        <v>319</v>
      </c>
      <c r="C328" s="22" t="s">
        <v>112</v>
      </c>
      <c r="D328" s="73" t="s">
        <v>191</v>
      </c>
      <c r="E328" s="202">
        <v>1300403</v>
      </c>
      <c r="F328" s="73" t="s">
        <v>114</v>
      </c>
      <c r="G328" s="73" t="s">
        <v>221</v>
      </c>
      <c r="H328" s="73" t="s">
        <v>227</v>
      </c>
      <c r="I328" s="241" t="s">
        <v>124</v>
      </c>
      <c r="J328" s="79" t="s">
        <v>112</v>
      </c>
      <c r="K328" s="204" t="s">
        <v>192</v>
      </c>
      <c r="L328" s="111" t="s">
        <v>119</v>
      </c>
      <c r="M328" s="73" t="s">
        <v>117</v>
      </c>
      <c r="N328" s="119" t="str">
        <f>CONCATENATE(T_SDLog[[#This Row],[PROJECT_NO]],"-",T_SDLog[[#This Row],[Sub Con]],"-",T_SDLog[[#This Row],[BUILDING_NO]],"-",T_SDLog[[#This Row],[FLOOR_LEVEL]],"-",T_SDLog[[#This Row],[DRAWING_PARTS]],"-",T_SDLog[[#This Row],[DISIPLINE]],"-",T_SDLog[[#This Row],[Sub-Dec]],"-",T_SDLog[[#This Row],[DS]],"-",T_SDLog[[#This Row],[DRAWING_SEQ]])</f>
        <v>1300403-ATS-B04-UF-01-ICT-COM-SD-00</v>
      </c>
      <c r="O328" s="122" t="s">
        <v>1468</v>
      </c>
      <c r="P328" s="245"/>
      <c r="Q32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2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28" s="156" t="str">
        <f>IF(T_SDLog[[#This Row],[AREF_7]]&lt;&gt;"","07",IF(T_SDLog[[#This Row],[AREF_6]]&lt;&gt;"","06",IF(T_SDLog[[#This Row],[AREF_5]]&lt;&gt;"","05",IF(T_SDLog[[#This Row],[AREF_4]]&lt;&gt;"","04",IF(T_SDLog[[#This Row],[AREF_3]]&lt;&gt;"","03",IF(T_SDLog[[#This Row],[AREF_2]]&lt;&gt;"","02",IF(T_SDLog[[#This Row],[AREF_1]]&lt;&gt;"","01",IF(T_SDLog[[#This Row],[AREF_0]]&lt;&gt;"","00",""))))))))</f>
        <v>00</v>
      </c>
      <c r="T32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ATLS-004-SD-ICT-00042-R00</v>
      </c>
      <c r="V3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2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8" s="22" t="s">
        <v>1486</v>
      </c>
      <c r="AB328" s="74">
        <v>45859</v>
      </c>
      <c r="AC328" s="22"/>
      <c r="AD328" s="74"/>
      <c r="AE328" s="22"/>
      <c r="AF328" s="190" t="s">
        <v>1638</v>
      </c>
      <c r="AG328" s="191"/>
      <c r="AH328" s="190" t="s">
        <v>123</v>
      </c>
      <c r="AI328" s="22"/>
      <c r="AJ328" s="74"/>
      <c r="AK328" s="22"/>
      <c r="AL328" s="22"/>
      <c r="AM328" s="22"/>
      <c r="AN328" s="190" t="s">
        <v>123</v>
      </c>
      <c r="AO328" s="74"/>
      <c r="AP328" s="185" t="s">
        <v>123</v>
      </c>
      <c r="AQ328" s="22"/>
      <c r="AR328" s="74"/>
      <c r="AS328" s="22"/>
      <c r="AT328" s="190" t="s">
        <v>123</v>
      </c>
      <c r="AU328" s="74"/>
      <c r="AV328" s="185" t="s">
        <v>123</v>
      </c>
      <c r="AW328" s="76"/>
      <c r="AX328" s="74"/>
      <c r="AY328" s="22"/>
      <c r="AZ328" s="190" t="s">
        <v>123</v>
      </c>
      <c r="BA328" s="74"/>
      <c r="BB328" s="185" t="s">
        <v>123</v>
      </c>
      <c r="BC328" s="76"/>
      <c r="BD328" s="74"/>
      <c r="BE328" s="22"/>
      <c r="BF328" s="190" t="s">
        <v>123</v>
      </c>
      <c r="BG328" s="74"/>
      <c r="BH328" s="185" t="s">
        <v>123</v>
      </c>
      <c r="BI328" s="76"/>
      <c r="BJ328" s="74"/>
      <c r="BK328" s="22"/>
      <c r="BL328" s="190" t="s">
        <v>123</v>
      </c>
      <c r="BM328" s="74"/>
      <c r="BN328" s="185" t="s">
        <v>123</v>
      </c>
      <c r="BO328" s="22"/>
      <c r="BP328" s="74"/>
      <c r="BQ328" s="22"/>
      <c r="BR328" s="190" t="s">
        <v>123</v>
      </c>
      <c r="BS328" s="22"/>
      <c r="BT328" s="185" t="s">
        <v>123</v>
      </c>
      <c r="BU328" s="22"/>
      <c r="BV328" s="74"/>
      <c r="BW328" s="22"/>
      <c r="BX328" s="190" t="s">
        <v>123</v>
      </c>
      <c r="BY328" s="22"/>
      <c r="BZ328" s="185" t="s">
        <v>123</v>
      </c>
      <c r="CA328" s="185"/>
      <c r="CB328" s="22"/>
    </row>
    <row r="329" spans="2:80" ht="13.8" hidden="1">
      <c r="B329" s="22">
        <f t="shared" si="4"/>
        <v>320</v>
      </c>
      <c r="C329" s="73" t="s">
        <v>112</v>
      </c>
      <c r="D329" s="73" t="s">
        <v>191</v>
      </c>
      <c r="E329" s="202">
        <v>1300403</v>
      </c>
      <c r="F329" s="73" t="s">
        <v>114</v>
      </c>
      <c r="G329" s="73" t="s">
        <v>221</v>
      </c>
      <c r="H329" s="73" t="s">
        <v>227</v>
      </c>
      <c r="I329" s="240" t="s">
        <v>126</v>
      </c>
      <c r="J329" s="79" t="s">
        <v>112</v>
      </c>
      <c r="K329" s="204" t="s">
        <v>192</v>
      </c>
      <c r="L329" s="111" t="s">
        <v>119</v>
      </c>
      <c r="M329" s="73" t="s">
        <v>117</v>
      </c>
      <c r="N329" s="116" t="str">
        <f>CONCATENATE(T_SDLog[[#This Row],[PROJECT_NO]],"-",T_SDLog[[#This Row],[Sub Con]],"-",T_SDLog[[#This Row],[BUILDING_NO]],"-",T_SDLog[[#This Row],[FLOOR_LEVEL]],"-",T_SDLog[[#This Row],[DRAWING_PARTS]],"-",T_SDLog[[#This Row],[DISIPLINE]],"-",T_SDLog[[#This Row],[Sub-Dec]],"-",T_SDLog[[#This Row],[DS]],"-",T_SDLog[[#This Row],[DRAWING_SEQ]])</f>
        <v>1300403-ATS-B04-UF-02-ICT-COM-SD-00</v>
      </c>
      <c r="O329" s="205" t="s">
        <v>237</v>
      </c>
      <c r="P329" s="245">
        <v>45819</v>
      </c>
      <c r="Q32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2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29" s="156" t="str">
        <f>IF(T_SDLog[[#This Row],[AREF_7]]&lt;&gt;"","07",IF(T_SDLog[[#This Row],[AREF_6]]&lt;&gt;"","06",IF(T_SDLog[[#This Row],[AREF_5]]&lt;&gt;"","05",IF(T_SDLog[[#This Row],[AREF_4]]&lt;&gt;"","04",IF(T_SDLog[[#This Row],[AREF_3]]&lt;&gt;"","03",IF(T_SDLog[[#This Row],[AREF_2]]&lt;&gt;"","02",IF(T_SDLog[[#This Row],[AREF_1]]&lt;&gt;"","01",IF(T_SDLog[[#This Row],[AREF_0]]&lt;&gt;"","00",""))))))))</f>
        <v>00</v>
      </c>
      <c r="T32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ATLS-004-SD-ICT-00042-R00</v>
      </c>
      <c r="V3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2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29" s="22" t="s">
        <v>1486</v>
      </c>
      <c r="AB329" s="74">
        <v>45859</v>
      </c>
      <c r="AC329" s="22"/>
      <c r="AD329" s="74"/>
      <c r="AE329" s="22"/>
      <c r="AF329" s="190" t="s">
        <v>1638</v>
      </c>
      <c r="AG329" s="191"/>
      <c r="AH329" s="190" t="s">
        <v>123</v>
      </c>
      <c r="AI329" s="22"/>
      <c r="AJ329" s="74"/>
      <c r="AK329" s="22"/>
      <c r="AL329" s="22"/>
      <c r="AM329" s="22"/>
      <c r="AN329" s="190" t="s">
        <v>123</v>
      </c>
      <c r="AO329" s="74"/>
      <c r="AP329" s="185" t="s">
        <v>123</v>
      </c>
      <c r="AQ329" s="22"/>
      <c r="AR329" s="74"/>
      <c r="AS329" s="22"/>
      <c r="AT329" s="190" t="s">
        <v>123</v>
      </c>
      <c r="AU329" s="74"/>
      <c r="AV329" s="185" t="s">
        <v>123</v>
      </c>
      <c r="AW329" s="76"/>
      <c r="AX329" s="74"/>
      <c r="AY329" s="22"/>
      <c r="AZ329" s="190" t="s">
        <v>123</v>
      </c>
      <c r="BA329" s="74"/>
      <c r="BB329" s="185" t="s">
        <v>123</v>
      </c>
      <c r="BC329" s="76"/>
      <c r="BD329" s="74"/>
      <c r="BE329" s="22"/>
      <c r="BF329" s="190" t="s">
        <v>123</v>
      </c>
      <c r="BG329" s="74"/>
      <c r="BH329" s="185" t="s">
        <v>123</v>
      </c>
      <c r="BI329" s="76"/>
      <c r="BJ329" s="74"/>
      <c r="BK329" s="22"/>
      <c r="BL329" s="190" t="s">
        <v>123</v>
      </c>
      <c r="BM329" s="74"/>
      <c r="BN329" s="185" t="s">
        <v>123</v>
      </c>
      <c r="BO329" s="22"/>
      <c r="BP329" s="74"/>
      <c r="BQ329" s="22"/>
      <c r="BR329" s="190" t="s">
        <v>123</v>
      </c>
      <c r="BS329" s="22"/>
      <c r="BT329" s="185" t="s">
        <v>123</v>
      </c>
      <c r="BU329" s="22"/>
      <c r="BV329" s="74"/>
      <c r="BW329" s="22"/>
      <c r="BX329" s="190" t="s">
        <v>123</v>
      </c>
      <c r="BY329" s="22"/>
      <c r="BZ329" s="185" t="s">
        <v>123</v>
      </c>
      <c r="CA329" s="185"/>
      <c r="CB329" s="22"/>
    </row>
    <row r="330" spans="2:80" ht="13.8" hidden="1">
      <c r="B330" s="22">
        <f t="shared" si="4"/>
        <v>321</v>
      </c>
      <c r="C330" s="73" t="s">
        <v>112</v>
      </c>
      <c r="D330" s="73" t="s">
        <v>191</v>
      </c>
      <c r="E330" s="202">
        <v>1300403</v>
      </c>
      <c r="F330" s="73" t="s">
        <v>114</v>
      </c>
      <c r="G330" s="73" t="s">
        <v>221</v>
      </c>
      <c r="H330" s="73" t="s">
        <v>227</v>
      </c>
      <c r="I330" s="240" t="s">
        <v>128</v>
      </c>
      <c r="J330" s="79" t="s">
        <v>112</v>
      </c>
      <c r="K330" s="204" t="s">
        <v>192</v>
      </c>
      <c r="L330" s="111" t="s">
        <v>119</v>
      </c>
      <c r="M330" s="73" t="s">
        <v>117</v>
      </c>
      <c r="N330" s="116" t="str">
        <f>CONCATENATE(T_SDLog[[#This Row],[PROJECT_NO]],"-",T_SDLog[[#This Row],[Sub Con]],"-",T_SDLog[[#This Row],[BUILDING_NO]],"-",T_SDLog[[#This Row],[FLOOR_LEVEL]],"-",T_SDLog[[#This Row],[DRAWING_PARTS]],"-",T_SDLog[[#This Row],[DISIPLINE]],"-",T_SDLog[[#This Row],[Sub-Dec]],"-",T_SDLog[[#This Row],[DS]],"-",T_SDLog[[#This Row],[DRAWING_SEQ]])</f>
        <v>1300403-ATS-B04-UF-03-ICT-COM-SD-00</v>
      </c>
      <c r="O330" s="205" t="s">
        <v>238</v>
      </c>
      <c r="P330" s="245">
        <v>45819</v>
      </c>
      <c r="Q33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3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30" s="156" t="str">
        <f>IF(T_SDLog[[#This Row],[AREF_7]]&lt;&gt;"","07",IF(T_SDLog[[#This Row],[AREF_6]]&lt;&gt;"","06",IF(T_SDLog[[#This Row],[AREF_5]]&lt;&gt;"","05",IF(T_SDLog[[#This Row],[AREF_4]]&lt;&gt;"","04",IF(T_SDLog[[#This Row],[AREF_3]]&lt;&gt;"","03",IF(T_SDLog[[#This Row],[AREF_2]]&lt;&gt;"","02",IF(T_SDLog[[#This Row],[AREF_1]]&lt;&gt;"","01",IF(T_SDLog[[#This Row],[AREF_0]]&lt;&gt;"","00",""))))))))</f>
        <v>00</v>
      </c>
      <c r="T33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ATLS-004-SD-ICT-00042-R00</v>
      </c>
      <c r="V3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0" s="22" t="s">
        <v>1486</v>
      </c>
      <c r="AB330" s="74">
        <v>45859</v>
      </c>
      <c r="AC330" s="22"/>
      <c r="AD330" s="74"/>
      <c r="AE330" s="22"/>
      <c r="AF330" s="190" t="s">
        <v>1638</v>
      </c>
      <c r="AG330" s="191"/>
      <c r="AH330" s="190" t="s">
        <v>123</v>
      </c>
      <c r="AI330" s="22"/>
      <c r="AJ330" s="74"/>
      <c r="AK330" s="22"/>
      <c r="AL330" s="22"/>
      <c r="AM330" s="22"/>
      <c r="AN330" s="190" t="s">
        <v>123</v>
      </c>
      <c r="AO330" s="74"/>
      <c r="AP330" s="185" t="s">
        <v>123</v>
      </c>
      <c r="AQ330" s="22"/>
      <c r="AR330" s="74"/>
      <c r="AS330" s="22"/>
      <c r="AT330" s="190" t="s">
        <v>123</v>
      </c>
      <c r="AU330" s="74"/>
      <c r="AV330" s="185" t="s">
        <v>123</v>
      </c>
      <c r="AW330" s="76"/>
      <c r="AX330" s="74"/>
      <c r="AY330" s="22"/>
      <c r="AZ330" s="190" t="s">
        <v>123</v>
      </c>
      <c r="BA330" s="74"/>
      <c r="BB330" s="185" t="s">
        <v>123</v>
      </c>
      <c r="BC330" s="76"/>
      <c r="BD330" s="74"/>
      <c r="BE330" s="22"/>
      <c r="BF330" s="190" t="s">
        <v>123</v>
      </c>
      <c r="BG330" s="74"/>
      <c r="BH330" s="185" t="s">
        <v>123</v>
      </c>
      <c r="BI330" s="76"/>
      <c r="BJ330" s="74"/>
      <c r="BK330" s="22"/>
      <c r="BL330" s="190" t="s">
        <v>123</v>
      </c>
      <c r="BM330" s="74"/>
      <c r="BN330" s="185" t="s">
        <v>123</v>
      </c>
      <c r="BO330" s="22"/>
      <c r="BP330" s="74"/>
      <c r="BQ330" s="22"/>
      <c r="BR330" s="190" t="s">
        <v>123</v>
      </c>
      <c r="BS330" s="22"/>
      <c r="BT330" s="185" t="s">
        <v>123</v>
      </c>
      <c r="BU330" s="22"/>
      <c r="BV330" s="74"/>
      <c r="BW330" s="22"/>
      <c r="BX330" s="190" t="s">
        <v>123</v>
      </c>
      <c r="BY330" s="22"/>
      <c r="BZ330" s="185" t="s">
        <v>123</v>
      </c>
      <c r="CA330" s="185"/>
      <c r="CB330" s="22"/>
    </row>
    <row r="331" spans="2:80" ht="13.8" hidden="1">
      <c r="B331" s="22">
        <f t="shared" si="4"/>
        <v>322</v>
      </c>
      <c r="C331" s="73" t="s">
        <v>112</v>
      </c>
      <c r="D331" s="73" t="s">
        <v>191</v>
      </c>
      <c r="E331" s="202">
        <v>1300403</v>
      </c>
      <c r="F331" s="73" t="s">
        <v>114</v>
      </c>
      <c r="G331" s="73" t="s">
        <v>221</v>
      </c>
      <c r="H331" s="73" t="s">
        <v>227</v>
      </c>
      <c r="I331" s="240" t="s">
        <v>138</v>
      </c>
      <c r="J331" s="79" t="s">
        <v>112</v>
      </c>
      <c r="K331" s="204" t="s">
        <v>192</v>
      </c>
      <c r="L331" s="111" t="s">
        <v>119</v>
      </c>
      <c r="M331" s="73" t="s">
        <v>117</v>
      </c>
      <c r="N331" s="116" t="str">
        <f>CONCATENATE(T_SDLog[[#This Row],[PROJECT_NO]],"-",T_SDLog[[#This Row],[Sub Con]],"-",T_SDLog[[#This Row],[BUILDING_NO]],"-",T_SDLog[[#This Row],[FLOOR_LEVEL]],"-",T_SDLog[[#This Row],[DRAWING_PARTS]],"-",T_SDLog[[#This Row],[DISIPLINE]],"-",T_SDLog[[#This Row],[Sub-Dec]],"-",T_SDLog[[#This Row],[DS]],"-",T_SDLog[[#This Row],[DRAWING_SEQ]])</f>
        <v>1300403-ATS-B04-UF-04-ICT-COM-SD-00</v>
      </c>
      <c r="O331" s="205" t="s">
        <v>1878</v>
      </c>
      <c r="P331" s="245">
        <v>45819</v>
      </c>
      <c r="Q33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3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31" s="156" t="str">
        <f>IF(T_SDLog[[#This Row],[AREF_7]]&lt;&gt;"","07",IF(T_SDLog[[#This Row],[AREF_6]]&lt;&gt;"","06",IF(T_SDLog[[#This Row],[AREF_5]]&lt;&gt;"","05",IF(T_SDLog[[#This Row],[AREF_4]]&lt;&gt;"","04",IF(T_SDLog[[#This Row],[AREF_3]]&lt;&gt;"","03",IF(T_SDLog[[#This Row],[AREF_2]]&lt;&gt;"","02",IF(T_SDLog[[#This Row],[AREF_1]]&lt;&gt;"","01",IF(T_SDLog[[#This Row],[AREF_0]]&lt;&gt;"","00",""))))))))</f>
        <v>00</v>
      </c>
      <c r="T33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ATLS-004-SD-ICT-00042-R00</v>
      </c>
      <c r="V3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1" s="22" t="s">
        <v>1486</v>
      </c>
      <c r="AB331" s="74">
        <v>45859</v>
      </c>
      <c r="AC331" s="22"/>
      <c r="AD331" s="74"/>
      <c r="AE331" s="22"/>
      <c r="AF331" s="190" t="s">
        <v>1638</v>
      </c>
      <c r="AG331" s="191"/>
      <c r="AH331" s="190" t="s">
        <v>123</v>
      </c>
      <c r="AI331" s="22"/>
      <c r="AJ331" s="74"/>
      <c r="AK331" s="22"/>
      <c r="AL331" s="22"/>
      <c r="AM331" s="22"/>
      <c r="AN331" s="190" t="s">
        <v>123</v>
      </c>
      <c r="AO331" s="74"/>
      <c r="AP331" s="185" t="s">
        <v>123</v>
      </c>
      <c r="AQ331" s="22"/>
      <c r="AR331" s="74"/>
      <c r="AS331" s="22"/>
      <c r="AT331" s="190" t="s">
        <v>123</v>
      </c>
      <c r="AU331" s="74"/>
      <c r="AV331" s="185" t="s">
        <v>123</v>
      </c>
      <c r="AW331" s="76"/>
      <c r="AX331" s="74"/>
      <c r="AY331" s="22"/>
      <c r="AZ331" s="190" t="s">
        <v>123</v>
      </c>
      <c r="BA331" s="74"/>
      <c r="BB331" s="185" t="s">
        <v>123</v>
      </c>
      <c r="BC331" s="76"/>
      <c r="BD331" s="74"/>
      <c r="BE331" s="22"/>
      <c r="BF331" s="190" t="s">
        <v>123</v>
      </c>
      <c r="BG331" s="74"/>
      <c r="BH331" s="185" t="s">
        <v>123</v>
      </c>
      <c r="BI331" s="76"/>
      <c r="BJ331" s="74"/>
      <c r="BK331" s="22"/>
      <c r="BL331" s="190" t="s">
        <v>123</v>
      </c>
      <c r="BM331" s="74"/>
      <c r="BN331" s="185" t="s">
        <v>123</v>
      </c>
      <c r="BO331" s="22"/>
      <c r="BP331" s="74"/>
      <c r="BQ331" s="22"/>
      <c r="BR331" s="190" t="s">
        <v>123</v>
      </c>
      <c r="BS331" s="22"/>
      <c r="BT331" s="185" t="s">
        <v>123</v>
      </c>
      <c r="BU331" s="22"/>
      <c r="BV331" s="74"/>
      <c r="BW331" s="22"/>
      <c r="BX331" s="190" t="s">
        <v>123</v>
      </c>
      <c r="BY331" s="22"/>
      <c r="BZ331" s="185" t="s">
        <v>123</v>
      </c>
      <c r="CA331" s="185"/>
      <c r="CB331" s="22"/>
    </row>
    <row r="332" spans="2:80" ht="13.8" hidden="1">
      <c r="B332" s="22">
        <f t="shared" ref="B332:B395" si="5">1+B331</f>
        <v>323</v>
      </c>
      <c r="C332" s="22" t="s">
        <v>112</v>
      </c>
      <c r="D332" s="73" t="s">
        <v>191</v>
      </c>
      <c r="E332" s="118">
        <v>1300403</v>
      </c>
      <c r="F332" s="22" t="s">
        <v>114</v>
      </c>
      <c r="G332" s="73" t="s">
        <v>130</v>
      </c>
      <c r="H332" s="73" t="s">
        <v>462</v>
      </c>
      <c r="I332" s="240" t="s">
        <v>117</v>
      </c>
      <c r="J332" s="79" t="s">
        <v>112</v>
      </c>
      <c r="K332" s="112" t="s">
        <v>192</v>
      </c>
      <c r="L332" s="22" t="s">
        <v>119</v>
      </c>
      <c r="M332" s="22" t="s">
        <v>117</v>
      </c>
      <c r="N332" s="119" t="str">
        <f>CONCATENATE(T_SDLog[[#This Row],[PROJECT_NO]],"-",T_SDLog[[#This Row],[Sub Con]],"-",T_SDLog[[#This Row],[BUILDING_NO]],"-",T_SDLog[[#This Row],[FLOOR_LEVEL]],"-",T_SDLog[[#This Row],[DRAWING_PARTS]],"-",T_SDLog[[#This Row],[DISIPLINE]],"-",T_SDLog[[#This Row],[Sub-Dec]],"-",T_SDLog[[#This Row],[DS]],"-",T_SDLog[[#This Row],[DRAWING_SEQ]])</f>
        <v>1300403-ATS-B01-MZ-00-ICT-COM-SD-00</v>
      </c>
      <c r="O332" s="122" t="s">
        <v>584</v>
      </c>
      <c r="P332" s="245">
        <v>45819</v>
      </c>
      <c r="Q33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3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32" s="156" t="str">
        <f>IF(T_SDLog[[#This Row],[AREF_7]]&lt;&gt;"","07",IF(T_SDLog[[#This Row],[AREF_6]]&lt;&gt;"","06",IF(T_SDLog[[#This Row],[AREF_5]]&lt;&gt;"","05",IF(T_SDLog[[#This Row],[AREF_4]]&lt;&gt;"","04",IF(T_SDLog[[#This Row],[AREF_3]]&lt;&gt;"","03",IF(T_SDLog[[#This Row],[AREF_2]]&lt;&gt;"","02",IF(T_SDLog[[#This Row],[AREF_1]]&lt;&gt;"","01",IF(T_SDLog[[#This Row],[AREF_0]]&lt;&gt;"","00",""))))))))</f>
        <v>00</v>
      </c>
      <c r="T33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3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2" s="22" t="s">
        <v>1482</v>
      </c>
      <c r="AB332" s="74">
        <v>45818</v>
      </c>
      <c r="AC332" s="22" t="s">
        <v>1516</v>
      </c>
      <c r="AD332" s="74">
        <v>45818</v>
      </c>
      <c r="AE332" s="231" t="s">
        <v>1516</v>
      </c>
      <c r="AF332" s="190" t="s">
        <v>134</v>
      </c>
      <c r="AG332" s="191" t="s">
        <v>1598</v>
      </c>
      <c r="AH332" s="190" t="s">
        <v>134</v>
      </c>
      <c r="AI332" s="22"/>
      <c r="AJ332" s="74"/>
      <c r="AK332" s="22"/>
      <c r="AL332" s="22"/>
      <c r="AM332" s="22"/>
      <c r="AN332" s="190" t="s">
        <v>123</v>
      </c>
      <c r="AO332" s="74"/>
      <c r="AP332" s="185" t="s">
        <v>123</v>
      </c>
      <c r="AQ332" s="22"/>
      <c r="AR332" s="74"/>
      <c r="AS332" s="22"/>
      <c r="AT332" s="190" t="s">
        <v>123</v>
      </c>
      <c r="AU332" s="74"/>
      <c r="AV332" s="185" t="s">
        <v>123</v>
      </c>
      <c r="AW332" s="76"/>
      <c r="AX332" s="74"/>
      <c r="AY332" s="22"/>
      <c r="AZ332" s="190" t="s">
        <v>123</v>
      </c>
      <c r="BA332" s="74"/>
      <c r="BB332" s="185" t="s">
        <v>123</v>
      </c>
      <c r="BC332" s="76"/>
      <c r="BD332" s="74"/>
      <c r="BE332" s="22"/>
      <c r="BF332" s="190" t="s">
        <v>123</v>
      </c>
      <c r="BG332" s="74"/>
      <c r="BH332" s="185" t="s">
        <v>123</v>
      </c>
      <c r="BI332" s="76"/>
      <c r="BJ332" s="74"/>
      <c r="BK332" s="22"/>
      <c r="BL332" s="190" t="s">
        <v>123</v>
      </c>
      <c r="BM332" s="74"/>
      <c r="BN332" s="185" t="s">
        <v>123</v>
      </c>
      <c r="BO332" s="22"/>
      <c r="BP332" s="74"/>
      <c r="BQ332" s="22"/>
      <c r="BR332" s="190" t="s">
        <v>123</v>
      </c>
      <c r="BS332" s="22"/>
      <c r="BT332" s="185" t="s">
        <v>123</v>
      </c>
      <c r="BU332" s="22"/>
      <c r="BV332" s="74"/>
      <c r="BW332" s="22"/>
      <c r="BX332" s="190" t="s">
        <v>123</v>
      </c>
      <c r="BY332" s="22"/>
      <c r="BZ332" s="185" t="s">
        <v>123</v>
      </c>
      <c r="CA332" s="185"/>
      <c r="CB332" s="22"/>
    </row>
    <row r="333" spans="2:80" ht="13.8" hidden="1">
      <c r="B333" s="22">
        <f t="shared" si="5"/>
        <v>324</v>
      </c>
      <c r="C333" s="22" t="s">
        <v>112</v>
      </c>
      <c r="D333" s="73" t="s">
        <v>191</v>
      </c>
      <c r="E333" s="118">
        <v>1300403</v>
      </c>
      <c r="F333" s="22" t="s">
        <v>114</v>
      </c>
      <c r="G333" s="73" t="s">
        <v>130</v>
      </c>
      <c r="H333" s="73" t="s">
        <v>462</v>
      </c>
      <c r="I333" s="241" t="s">
        <v>124</v>
      </c>
      <c r="J333" s="79" t="s">
        <v>112</v>
      </c>
      <c r="K333" s="112" t="s">
        <v>192</v>
      </c>
      <c r="L333" s="22" t="s">
        <v>119</v>
      </c>
      <c r="M333" s="22" t="s">
        <v>117</v>
      </c>
      <c r="N333" s="119" t="str">
        <f>CONCATENATE(T_SDLog[[#This Row],[PROJECT_NO]],"-",T_SDLog[[#This Row],[Sub Con]],"-",T_SDLog[[#This Row],[BUILDING_NO]],"-",T_SDLog[[#This Row],[FLOOR_LEVEL]],"-",T_SDLog[[#This Row],[DRAWING_PARTS]],"-",T_SDLog[[#This Row],[DISIPLINE]],"-",T_SDLog[[#This Row],[Sub-Dec]],"-",T_SDLog[[#This Row],[DS]],"-",T_SDLog[[#This Row],[DRAWING_SEQ]])</f>
        <v>1300403-ATS-B01-MZ-01-ICT-COM-SD-00</v>
      </c>
      <c r="O333" s="122" t="s">
        <v>585</v>
      </c>
      <c r="P333" s="245"/>
      <c r="Q33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33" s="156" t="str">
        <f>IF(T_SDLog[[#This Row],[AREF_7]]&lt;&gt;"","07",IF(T_SDLog[[#This Row],[AREF_6]]&lt;&gt;"","06",IF(T_SDLog[[#This Row],[AREF_5]]&lt;&gt;"","05",IF(T_SDLog[[#This Row],[AREF_4]]&lt;&gt;"","04",IF(T_SDLog[[#This Row],[AREF_3]]&lt;&gt;"","03",IF(T_SDLog[[#This Row],[AREF_2]]&lt;&gt;"","02",IF(T_SDLog[[#This Row],[AREF_1]]&lt;&gt;"","01",IF(T_SDLog[[#This Row],[AREF_0]]&lt;&gt;"","00",""))))))))</f>
        <v>00</v>
      </c>
      <c r="T33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3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3" s="22" t="s">
        <v>1482</v>
      </c>
      <c r="AB333" s="74">
        <v>45818</v>
      </c>
      <c r="AC333" s="22" t="s">
        <v>1516</v>
      </c>
      <c r="AD333" s="74">
        <v>45818</v>
      </c>
      <c r="AE333" s="231" t="s">
        <v>1516</v>
      </c>
      <c r="AF333" s="190" t="s">
        <v>134</v>
      </c>
      <c r="AG333" s="191" t="s">
        <v>1598</v>
      </c>
      <c r="AH333" s="190" t="s">
        <v>134</v>
      </c>
      <c r="AI333" s="22"/>
      <c r="AJ333" s="74"/>
      <c r="AK333" s="22"/>
      <c r="AL333" s="22"/>
      <c r="AM333" s="22"/>
      <c r="AN333" s="190" t="s">
        <v>123</v>
      </c>
      <c r="AO333" s="74"/>
      <c r="AP333" s="185" t="s">
        <v>123</v>
      </c>
      <c r="AQ333" s="22"/>
      <c r="AR333" s="74"/>
      <c r="AS333" s="22"/>
      <c r="AT333" s="190" t="s">
        <v>123</v>
      </c>
      <c r="AU333" s="74"/>
      <c r="AV333" s="185" t="s">
        <v>123</v>
      </c>
      <c r="AW333" s="76"/>
      <c r="AX333" s="74"/>
      <c r="AY333" s="22"/>
      <c r="AZ333" s="190" t="s">
        <v>123</v>
      </c>
      <c r="BA333" s="74"/>
      <c r="BB333" s="185" t="s">
        <v>123</v>
      </c>
      <c r="BC333" s="76"/>
      <c r="BD333" s="74"/>
      <c r="BE333" s="22"/>
      <c r="BF333" s="190" t="s">
        <v>123</v>
      </c>
      <c r="BG333" s="74"/>
      <c r="BH333" s="185" t="s">
        <v>123</v>
      </c>
      <c r="BI333" s="76"/>
      <c r="BJ333" s="74"/>
      <c r="BK333" s="22"/>
      <c r="BL333" s="190" t="s">
        <v>123</v>
      </c>
      <c r="BM333" s="74"/>
      <c r="BN333" s="185" t="s">
        <v>123</v>
      </c>
      <c r="BO333" s="22"/>
      <c r="BP333" s="74"/>
      <c r="BQ333" s="22"/>
      <c r="BR333" s="190" t="s">
        <v>123</v>
      </c>
      <c r="BS333" s="22"/>
      <c r="BT333" s="185" t="s">
        <v>123</v>
      </c>
      <c r="BU333" s="22"/>
      <c r="BV333" s="74"/>
      <c r="BW333" s="22"/>
      <c r="BX333" s="190" t="s">
        <v>123</v>
      </c>
      <c r="BY333" s="22"/>
      <c r="BZ333" s="185" t="s">
        <v>123</v>
      </c>
      <c r="CA333" s="185"/>
      <c r="CB333" s="22"/>
    </row>
    <row r="334" spans="2:80" ht="13.8" hidden="1">
      <c r="B334" s="22">
        <f t="shared" si="5"/>
        <v>325</v>
      </c>
      <c r="C334" s="22" t="s">
        <v>112</v>
      </c>
      <c r="D334" s="73" t="s">
        <v>191</v>
      </c>
      <c r="E334" s="118">
        <v>1300403</v>
      </c>
      <c r="F334" s="22" t="s">
        <v>114</v>
      </c>
      <c r="G334" s="73" t="s">
        <v>130</v>
      </c>
      <c r="H334" s="73" t="s">
        <v>462</v>
      </c>
      <c r="I334" s="241" t="s">
        <v>126</v>
      </c>
      <c r="J334" s="79" t="s">
        <v>112</v>
      </c>
      <c r="K334" s="112" t="s">
        <v>192</v>
      </c>
      <c r="L334" s="22" t="s">
        <v>119</v>
      </c>
      <c r="M334" s="22" t="s">
        <v>117</v>
      </c>
      <c r="N334" s="119" t="str">
        <f>CONCATENATE(T_SDLog[[#This Row],[PROJECT_NO]],"-",T_SDLog[[#This Row],[Sub Con]],"-",T_SDLog[[#This Row],[BUILDING_NO]],"-",T_SDLog[[#This Row],[FLOOR_LEVEL]],"-",T_SDLog[[#This Row],[DRAWING_PARTS]],"-",T_SDLog[[#This Row],[DISIPLINE]],"-",T_SDLog[[#This Row],[Sub-Dec]],"-",T_SDLog[[#This Row],[DS]],"-",T_SDLog[[#This Row],[DRAWING_SEQ]])</f>
        <v>1300403-ATS-B01-MZ-02-ICT-COM-SD-00</v>
      </c>
      <c r="O334" s="122" t="s">
        <v>586</v>
      </c>
      <c r="P334" s="245"/>
      <c r="Q33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34" s="156" t="str">
        <f>IF(T_SDLog[[#This Row],[AREF_7]]&lt;&gt;"","07",IF(T_SDLog[[#This Row],[AREF_6]]&lt;&gt;"","06",IF(T_SDLog[[#This Row],[AREF_5]]&lt;&gt;"","05",IF(T_SDLog[[#This Row],[AREF_4]]&lt;&gt;"","04",IF(T_SDLog[[#This Row],[AREF_3]]&lt;&gt;"","03",IF(T_SDLog[[#This Row],[AREF_2]]&lt;&gt;"","02",IF(T_SDLog[[#This Row],[AREF_1]]&lt;&gt;"","01",IF(T_SDLog[[#This Row],[AREF_0]]&lt;&gt;"","00",""))))))))</f>
        <v>00</v>
      </c>
      <c r="T33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3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4" s="22" t="s">
        <v>1482</v>
      </c>
      <c r="AB334" s="74">
        <v>45818</v>
      </c>
      <c r="AC334" s="22" t="s">
        <v>1516</v>
      </c>
      <c r="AD334" s="74">
        <v>45818</v>
      </c>
      <c r="AE334" s="231" t="s">
        <v>1516</v>
      </c>
      <c r="AF334" s="190" t="s">
        <v>134</v>
      </c>
      <c r="AG334" s="191" t="s">
        <v>1598</v>
      </c>
      <c r="AH334" s="190" t="s">
        <v>134</v>
      </c>
      <c r="AI334" s="22"/>
      <c r="AJ334" s="74"/>
      <c r="AK334" s="22"/>
      <c r="AL334" s="22"/>
      <c r="AM334" s="22"/>
      <c r="AN334" s="190" t="s">
        <v>123</v>
      </c>
      <c r="AO334" s="74"/>
      <c r="AP334" s="185" t="s">
        <v>123</v>
      </c>
      <c r="AQ334" s="22"/>
      <c r="AR334" s="74"/>
      <c r="AS334" s="22"/>
      <c r="AT334" s="190" t="s">
        <v>123</v>
      </c>
      <c r="AU334" s="74"/>
      <c r="AV334" s="185" t="s">
        <v>123</v>
      </c>
      <c r="AW334" s="76"/>
      <c r="AX334" s="74"/>
      <c r="AY334" s="22"/>
      <c r="AZ334" s="190" t="s">
        <v>123</v>
      </c>
      <c r="BA334" s="74"/>
      <c r="BB334" s="185" t="s">
        <v>123</v>
      </c>
      <c r="BC334" s="76"/>
      <c r="BD334" s="74"/>
      <c r="BE334" s="22"/>
      <c r="BF334" s="190" t="s">
        <v>123</v>
      </c>
      <c r="BG334" s="74"/>
      <c r="BH334" s="185" t="s">
        <v>123</v>
      </c>
      <c r="BI334" s="76"/>
      <c r="BJ334" s="74"/>
      <c r="BK334" s="22"/>
      <c r="BL334" s="190" t="s">
        <v>123</v>
      </c>
      <c r="BM334" s="74"/>
      <c r="BN334" s="185" t="s">
        <v>123</v>
      </c>
      <c r="BO334" s="22"/>
      <c r="BP334" s="74"/>
      <c r="BQ334" s="22"/>
      <c r="BR334" s="190" t="s">
        <v>123</v>
      </c>
      <c r="BS334" s="22"/>
      <c r="BT334" s="185" t="s">
        <v>123</v>
      </c>
      <c r="BU334" s="22"/>
      <c r="BV334" s="74"/>
      <c r="BW334" s="22"/>
      <c r="BX334" s="190" t="s">
        <v>123</v>
      </c>
      <c r="BY334" s="22"/>
      <c r="BZ334" s="185" t="s">
        <v>123</v>
      </c>
      <c r="CA334" s="185"/>
      <c r="CB334" s="22"/>
    </row>
    <row r="335" spans="2:80" ht="13.8" hidden="1">
      <c r="B335" s="22">
        <f t="shared" si="5"/>
        <v>326</v>
      </c>
      <c r="C335" s="22" t="s">
        <v>112</v>
      </c>
      <c r="D335" s="73" t="s">
        <v>191</v>
      </c>
      <c r="E335" s="118">
        <v>1300403</v>
      </c>
      <c r="F335" s="22" t="s">
        <v>114</v>
      </c>
      <c r="G335" s="73" t="s">
        <v>130</v>
      </c>
      <c r="H335" s="73" t="s">
        <v>462</v>
      </c>
      <c r="I335" s="241" t="s">
        <v>128</v>
      </c>
      <c r="J335" s="79" t="s">
        <v>112</v>
      </c>
      <c r="K335" s="112" t="s">
        <v>192</v>
      </c>
      <c r="L335" s="22" t="s">
        <v>119</v>
      </c>
      <c r="M335" s="22" t="s">
        <v>117</v>
      </c>
      <c r="N335" s="119" t="str">
        <f>CONCATENATE(T_SDLog[[#This Row],[PROJECT_NO]],"-",T_SDLog[[#This Row],[Sub Con]],"-",T_SDLog[[#This Row],[BUILDING_NO]],"-",T_SDLog[[#This Row],[FLOOR_LEVEL]],"-",T_SDLog[[#This Row],[DRAWING_PARTS]],"-",T_SDLog[[#This Row],[DISIPLINE]],"-",T_SDLog[[#This Row],[Sub-Dec]],"-",T_SDLog[[#This Row],[DS]],"-",T_SDLog[[#This Row],[DRAWING_SEQ]])</f>
        <v>1300403-ATS-B01-MZ-03-ICT-COM-SD-00</v>
      </c>
      <c r="O335" s="122" t="s">
        <v>587</v>
      </c>
      <c r="P335" s="245"/>
      <c r="Q33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35" s="156" t="str">
        <f>IF(T_SDLog[[#This Row],[AREF_7]]&lt;&gt;"","07",IF(T_SDLog[[#This Row],[AREF_6]]&lt;&gt;"","06",IF(T_SDLog[[#This Row],[AREF_5]]&lt;&gt;"","05",IF(T_SDLog[[#This Row],[AREF_4]]&lt;&gt;"","04",IF(T_SDLog[[#This Row],[AREF_3]]&lt;&gt;"","03",IF(T_SDLog[[#This Row],[AREF_2]]&lt;&gt;"","02",IF(T_SDLog[[#This Row],[AREF_1]]&lt;&gt;"","01",IF(T_SDLog[[#This Row],[AREF_0]]&lt;&gt;"","00",""))))))))</f>
        <v>00</v>
      </c>
      <c r="T33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3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5" s="22" t="s">
        <v>1482</v>
      </c>
      <c r="AB335" s="74">
        <v>45818</v>
      </c>
      <c r="AC335" s="22" t="s">
        <v>1516</v>
      </c>
      <c r="AD335" s="74">
        <v>45818</v>
      </c>
      <c r="AE335" s="231" t="s">
        <v>1516</v>
      </c>
      <c r="AF335" s="190" t="s">
        <v>134</v>
      </c>
      <c r="AG335" s="191" t="s">
        <v>1598</v>
      </c>
      <c r="AH335" s="190" t="s">
        <v>134</v>
      </c>
      <c r="AI335" s="22"/>
      <c r="AJ335" s="74"/>
      <c r="AK335" s="22"/>
      <c r="AL335" s="22"/>
      <c r="AM335" s="22"/>
      <c r="AN335" s="190" t="s">
        <v>123</v>
      </c>
      <c r="AO335" s="74"/>
      <c r="AP335" s="185" t="s">
        <v>123</v>
      </c>
      <c r="AQ335" s="22"/>
      <c r="AR335" s="74"/>
      <c r="AS335" s="22"/>
      <c r="AT335" s="190" t="s">
        <v>123</v>
      </c>
      <c r="AU335" s="74"/>
      <c r="AV335" s="185" t="s">
        <v>123</v>
      </c>
      <c r="AW335" s="76"/>
      <c r="AX335" s="74"/>
      <c r="AY335" s="22"/>
      <c r="AZ335" s="190" t="s">
        <v>123</v>
      </c>
      <c r="BA335" s="74"/>
      <c r="BB335" s="185" t="s">
        <v>123</v>
      </c>
      <c r="BC335" s="76"/>
      <c r="BD335" s="74"/>
      <c r="BE335" s="22"/>
      <c r="BF335" s="190" t="s">
        <v>123</v>
      </c>
      <c r="BG335" s="74"/>
      <c r="BH335" s="185" t="s">
        <v>123</v>
      </c>
      <c r="BI335" s="76"/>
      <c r="BJ335" s="74"/>
      <c r="BK335" s="22"/>
      <c r="BL335" s="190" t="s">
        <v>123</v>
      </c>
      <c r="BM335" s="74"/>
      <c r="BN335" s="185" t="s">
        <v>123</v>
      </c>
      <c r="BO335" s="22"/>
      <c r="BP335" s="74"/>
      <c r="BQ335" s="22"/>
      <c r="BR335" s="190" t="s">
        <v>123</v>
      </c>
      <c r="BS335" s="22"/>
      <c r="BT335" s="185" t="s">
        <v>123</v>
      </c>
      <c r="BU335" s="22"/>
      <c r="BV335" s="74"/>
      <c r="BW335" s="22"/>
      <c r="BX335" s="190" t="s">
        <v>123</v>
      </c>
      <c r="BY335" s="22"/>
      <c r="BZ335" s="185" t="s">
        <v>123</v>
      </c>
      <c r="CA335" s="185"/>
      <c r="CB335" s="22"/>
    </row>
    <row r="336" spans="2:80" ht="13.8" hidden="1">
      <c r="B336" s="22">
        <f t="shared" si="5"/>
        <v>327</v>
      </c>
      <c r="C336" s="22" t="s">
        <v>112</v>
      </c>
      <c r="D336" s="73" t="s">
        <v>191</v>
      </c>
      <c r="E336" s="118">
        <v>1300403</v>
      </c>
      <c r="F336" s="22" t="s">
        <v>114</v>
      </c>
      <c r="G336" s="73" t="s">
        <v>130</v>
      </c>
      <c r="H336" s="73" t="s">
        <v>462</v>
      </c>
      <c r="I336" s="241" t="s">
        <v>138</v>
      </c>
      <c r="J336" s="79" t="s">
        <v>112</v>
      </c>
      <c r="K336" s="112" t="s">
        <v>192</v>
      </c>
      <c r="L336" s="22" t="s">
        <v>119</v>
      </c>
      <c r="M336" s="22" t="s">
        <v>117</v>
      </c>
      <c r="N336" s="119" t="str">
        <f>CONCATENATE(T_SDLog[[#This Row],[PROJECT_NO]],"-",T_SDLog[[#This Row],[Sub Con]],"-",T_SDLog[[#This Row],[BUILDING_NO]],"-",T_SDLog[[#This Row],[FLOOR_LEVEL]],"-",T_SDLog[[#This Row],[DRAWING_PARTS]],"-",T_SDLog[[#This Row],[DISIPLINE]],"-",T_SDLog[[#This Row],[Sub-Dec]],"-",T_SDLog[[#This Row],[DS]],"-",T_SDLog[[#This Row],[DRAWING_SEQ]])</f>
        <v>1300403-ATS-B01-MZ-04-ICT-COM-SD-00</v>
      </c>
      <c r="O336" s="122" t="s">
        <v>588</v>
      </c>
      <c r="P336" s="245"/>
      <c r="Q33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36" s="156" t="str">
        <f>IF(T_SDLog[[#This Row],[AREF_7]]&lt;&gt;"","07",IF(T_SDLog[[#This Row],[AREF_6]]&lt;&gt;"","06",IF(T_SDLog[[#This Row],[AREF_5]]&lt;&gt;"","05",IF(T_SDLog[[#This Row],[AREF_4]]&lt;&gt;"","04",IF(T_SDLog[[#This Row],[AREF_3]]&lt;&gt;"","03",IF(T_SDLog[[#This Row],[AREF_2]]&lt;&gt;"","02",IF(T_SDLog[[#This Row],[AREF_1]]&lt;&gt;"","01",IF(T_SDLog[[#This Row],[AREF_0]]&lt;&gt;"","00",""))))))))</f>
        <v>00</v>
      </c>
      <c r="T33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3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6" s="22" t="s">
        <v>1482</v>
      </c>
      <c r="AB336" s="74">
        <v>45818</v>
      </c>
      <c r="AC336" s="22" t="s">
        <v>1516</v>
      </c>
      <c r="AD336" s="74">
        <v>45818</v>
      </c>
      <c r="AE336" s="231" t="s">
        <v>1516</v>
      </c>
      <c r="AF336" s="190" t="s">
        <v>134</v>
      </c>
      <c r="AG336" s="191" t="s">
        <v>1598</v>
      </c>
      <c r="AH336" s="190" t="s">
        <v>134</v>
      </c>
      <c r="AI336" s="22"/>
      <c r="AJ336" s="74"/>
      <c r="AK336" s="22"/>
      <c r="AL336" s="22"/>
      <c r="AM336" s="22"/>
      <c r="AN336" s="190" t="s">
        <v>123</v>
      </c>
      <c r="AO336" s="74"/>
      <c r="AP336" s="185" t="s">
        <v>123</v>
      </c>
      <c r="AQ336" s="22"/>
      <c r="AR336" s="74"/>
      <c r="AS336" s="22"/>
      <c r="AT336" s="190" t="s">
        <v>123</v>
      </c>
      <c r="AU336" s="74"/>
      <c r="AV336" s="185" t="s">
        <v>123</v>
      </c>
      <c r="AW336" s="76"/>
      <c r="AX336" s="74"/>
      <c r="AY336" s="22"/>
      <c r="AZ336" s="190" t="s">
        <v>123</v>
      </c>
      <c r="BA336" s="74"/>
      <c r="BB336" s="185" t="s">
        <v>123</v>
      </c>
      <c r="BC336" s="76"/>
      <c r="BD336" s="74"/>
      <c r="BE336" s="22"/>
      <c r="BF336" s="190" t="s">
        <v>123</v>
      </c>
      <c r="BG336" s="74"/>
      <c r="BH336" s="185" t="s">
        <v>123</v>
      </c>
      <c r="BI336" s="76"/>
      <c r="BJ336" s="74"/>
      <c r="BK336" s="22"/>
      <c r="BL336" s="190" t="s">
        <v>123</v>
      </c>
      <c r="BM336" s="74"/>
      <c r="BN336" s="185" t="s">
        <v>123</v>
      </c>
      <c r="BO336" s="22"/>
      <c r="BP336" s="74"/>
      <c r="BQ336" s="22"/>
      <c r="BR336" s="190" t="s">
        <v>123</v>
      </c>
      <c r="BS336" s="22"/>
      <c r="BT336" s="185" t="s">
        <v>123</v>
      </c>
      <c r="BU336" s="22"/>
      <c r="BV336" s="74"/>
      <c r="BW336" s="22"/>
      <c r="BX336" s="190" t="s">
        <v>123</v>
      </c>
      <c r="BY336" s="22"/>
      <c r="BZ336" s="185" t="s">
        <v>123</v>
      </c>
      <c r="CA336" s="185"/>
      <c r="CB336" s="22"/>
    </row>
    <row r="337" spans="2:80" ht="13.8" hidden="1">
      <c r="B337" s="22">
        <f t="shared" si="5"/>
        <v>328</v>
      </c>
      <c r="C337" s="22" t="s">
        <v>112</v>
      </c>
      <c r="D337" s="73" t="s">
        <v>191</v>
      </c>
      <c r="E337" s="118">
        <v>1300403</v>
      </c>
      <c r="F337" s="22" t="s">
        <v>114</v>
      </c>
      <c r="G337" s="73" t="s">
        <v>130</v>
      </c>
      <c r="H337" s="73" t="s">
        <v>462</v>
      </c>
      <c r="I337" s="240" t="s">
        <v>219</v>
      </c>
      <c r="J337" s="79" t="s">
        <v>112</v>
      </c>
      <c r="K337" s="112" t="s">
        <v>192</v>
      </c>
      <c r="L337" s="22" t="s">
        <v>119</v>
      </c>
      <c r="M337" s="22" t="s">
        <v>117</v>
      </c>
      <c r="N337" s="119" t="str">
        <f>CONCATENATE(T_SDLog[[#This Row],[PROJECT_NO]],"-",T_SDLog[[#This Row],[Sub Con]],"-",T_SDLog[[#This Row],[BUILDING_NO]],"-",T_SDLog[[#This Row],[FLOOR_LEVEL]],"-",T_SDLog[[#This Row],[DRAWING_PARTS]],"-",T_SDLog[[#This Row],[DISIPLINE]],"-",T_SDLog[[#This Row],[Sub-Dec]],"-",T_SDLog[[#This Row],[DS]],"-",T_SDLog[[#This Row],[DRAWING_SEQ]])</f>
        <v>1300403-ATS-B01-MZ-05-ICT-COM-SD-00</v>
      </c>
      <c r="O337" s="122" t="s">
        <v>589</v>
      </c>
      <c r="P337" s="245">
        <v>45819</v>
      </c>
      <c r="Q33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37" s="156" t="str">
        <f>IF(T_SDLog[[#This Row],[AREF_7]]&lt;&gt;"","07",IF(T_SDLog[[#This Row],[AREF_6]]&lt;&gt;"","06",IF(T_SDLog[[#This Row],[AREF_5]]&lt;&gt;"","05",IF(T_SDLog[[#This Row],[AREF_4]]&lt;&gt;"","04",IF(T_SDLog[[#This Row],[AREF_3]]&lt;&gt;"","03",IF(T_SDLog[[#This Row],[AREF_2]]&lt;&gt;"","02",IF(T_SDLog[[#This Row],[AREF_1]]&lt;&gt;"","01",IF(T_SDLog[[#This Row],[AREF_0]]&lt;&gt;"","00",""))))))))</f>
        <v>00</v>
      </c>
      <c r="T33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3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7" s="22" t="s">
        <v>1482</v>
      </c>
      <c r="AB337" s="74">
        <v>45818</v>
      </c>
      <c r="AC337" s="22" t="s">
        <v>1516</v>
      </c>
      <c r="AD337" s="74">
        <v>45818</v>
      </c>
      <c r="AE337" s="231" t="s">
        <v>1516</v>
      </c>
      <c r="AF337" s="190" t="s">
        <v>134</v>
      </c>
      <c r="AG337" s="191" t="s">
        <v>1598</v>
      </c>
      <c r="AH337" s="190" t="s">
        <v>134</v>
      </c>
      <c r="AI337" s="22"/>
      <c r="AJ337" s="74"/>
      <c r="AK337" s="22"/>
      <c r="AL337" s="22"/>
      <c r="AM337" s="22"/>
      <c r="AN337" s="190" t="s">
        <v>123</v>
      </c>
      <c r="AO337" s="74"/>
      <c r="AP337" s="185" t="s">
        <v>123</v>
      </c>
      <c r="AQ337" s="22"/>
      <c r="AR337" s="74"/>
      <c r="AS337" s="22"/>
      <c r="AT337" s="190" t="s">
        <v>123</v>
      </c>
      <c r="AU337" s="74"/>
      <c r="AV337" s="185" t="s">
        <v>123</v>
      </c>
      <c r="AW337" s="76"/>
      <c r="AX337" s="74"/>
      <c r="AY337" s="22"/>
      <c r="AZ337" s="190" t="s">
        <v>123</v>
      </c>
      <c r="BA337" s="74"/>
      <c r="BB337" s="185" t="s">
        <v>123</v>
      </c>
      <c r="BC337" s="76"/>
      <c r="BD337" s="74"/>
      <c r="BE337" s="22"/>
      <c r="BF337" s="190" t="s">
        <v>123</v>
      </c>
      <c r="BG337" s="74"/>
      <c r="BH337" s="185" t="s">
        <v>123</v>
      </c>
      <c r="BI337" s="76"/>
      <c r="BJ337" s="74"/>
      <c r="BK337" s="22"/>
      <c r="BL337" s="190" t="s">
        <v>123</v>
      </c>
      <c r="BM337" s="74"/>
      <c r="BN337" s="185" t="s">
        <v>123</v>
      </c>
      <c r="BO337" s="22"/>
      <c r="BP337" s="74"/>
      <c r="BQ337" s="22"/>
      <c r="BR337" s="190" t="s">
        <v>123</v>
      </c>
      <c r="BS337" s="22"/>
      <c r="BT337" s="185" t="s">
        <v>123</v>
      </c>
      <c r="BU337" s="22"/>
      <c r="BV337" s="74"/>
      <c r="BW337" s="22"/>
      <c r="BX337" s="190" t="s">
        <v>123</v>
      </c>
      <c r="BY337" s="22"/>
      <c r="BZ337" s="185" t="s">
        <v>123</v>
      </c>
      <c r="CA337" s="185"/>
      <c r="CB337" s="22"/>
    </row>
    <row r="338" spans="2:80" ht="13.8" hidden="1">
      <c r="B338" s="22">
        <f t="shared" si="5"/>
        <v>329</v>
      </c>
      <c r="C338" s="22" t="s">
        <v>112</v>
      </c>
      <c r="D338" s="73" t="s">
        <v>191</v>
      </c>
      <c r="E338" s="118">
        <v>1300403</v>
      </c>
      <c r="F338" s="22" t="s">
        <v>114</v>
      </c>
      <c r="G338" s="73" t="s">
        <v>130</v>
      </c>
      <c r="H338" s="73" t="s">
        <v>462</v>
      </c>
      <c r="I338" s="240" t="s">
        <v>304</v>
      </c>
      <c r="J338" s="79" t="s">
        <v>112</v>
      </c>
      <c r="K338" s="112" t="s">
        <v>192</v>
      </c>
      <c r="L338" s="22" t="s">
        <v>119</v>
      </c>
      <c r="M338" s="22" t="s">
        <v>117</v>
      </c>
      <c r="N338" s="119" t="str">
        <f>CONCATENATE(T_SDLog[[#This Row],[PROJECT_NO]],"-",T_SDLog[[#This Row],[Sub Con]],"-",T_SDLog[[#This Row],[BUILDING_NO]],"-",T_SDLog[[#This Row],[FLOOR_LEVEL]],"-",T_SDLog[[#This Row],[DRAWING_PARTS]],"-",T_SDLog[[#This Row],[DISIPLINE]],"-",T_SDLog[[#This Row],[Sub-Dec]],"-",T_SDLog[[#This Row],[DS]],"-",T_SDLog[[#This Row],[DRAWING_SEQ]])</f>
        <v>1300403-ATS-B01-MZ-06-ICT-COM-SD-00</v>
      </c>
      <c r="O338" s="122" t="s">
        <v>590</v>
      </c>
      <c r="P338" s="245">
        <v>45819</v>
      </c>
      <c r="Q33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38" s="156" t="str">
        <f>IF(T_SDLog[[#This Row],[AREF_7]]&lt;&gt;"","07",IF(T_SDLog[[#This Row],[AREF_6]]&lt;&gt;"","06",IF(T_SDLog[[#This Row],[AREF_5]]&lt;&gt;"","05",IF(T_SDLog[[#This Row],[AREF_4]]&lt;&gt;"","04",IF(T_SDLog[[#This Row],[AREF_3]]&lt;&gt;"","03",IF(T_SDLog[[#This Row],[AREF_2]]&lt;&gt;"","02",IF(T_SDLog[[#This Row],[AREF_1]]&lt;&gt;"","01",IF(T_SDLog[[#This Row],[AREF_0]]&lt;&gt;"","00",""))))))))</f>
        <v>00</v>
      </c>
      <c r="T33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3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8" s="22" t="s">
        <v>1482</v>
      </c>
      <c r="AB338" s="74">
        <v>45818</v>
      </c>
      <c r="AC338" s="22" t="s">
        <v>1516</v>
      </c>
      <c r="AD338" s="74">
        <v>45818</v>
      </c>
      <c r="AE338" s="231" t="s">
        <v>1516</v>
      </c>
      <c r="AF338" s="190" t="s">
        <v>134</v>
      </c>
      <c r="AG338" s="191" t="s">
        <v>1598</v>
      </c>
      <c r="AH338" s="190" t="s">
        <v>134</v>
      </c>
      <c r="AI338" s="22"/>
      <c r="AJ338" s="74"/>
      <c r="AK338" s="22"/>
      <c r="AL338" s="22"/>
      <c r="AM338" s="22"/>
      <c r="AN338" s="190" t="s">
        <v>123</v>
      </c>
      <c r="AO338" s="74"/>
      <c r="AP338" s="185" t="s">
        <v>123</v>
      </c>
      <c r="AQ338" s="22"/>
      <c r="AR338" s="74"/>
      <c r="AS338" s="22"/>
      <c r="AT338" s="190" t="s">
        <v>123</v>
      </c>
      <c r="AU338" s="74"/>
      <c r="AV338" s="185" t="s">
        <v>123</v>
      </c>
      <c r="AW338" s="76"/>
      <c r="AX338" s="74"/>
      <c r="AY338" s="22"/>
      <c r="AZ338" s="190" t="s">
        <v>123</v>
      </c>
      <c r="BA338" s="74"/>
      <c r="BB338" s="185" t="s">
        <v>123</v>
      </c>
      <c r="BC338" s="76"/>
      <c r="BD338" s="74"/>
      <c r="BE338" s="22"/>
      <c r="BF338" s="190" t="s">
        <v>123</v>
      </c>
      <c r="BG338" s="74"/>
      <c r="BH338" s="185" t="s">
        <v>123</v>
      </c>
      <c r="BI338" s="76"/>
      <c r="BJ338" s="74"/>
      <c r="BK338" s="22"/>
      <c r="BL338" s="190" t="s">
        <v>123</v>
      </c>
      <c r="BM338" s="74"/>
      <c r="BN338" s="185" t="s">
        <v>123</v>
      </c>
      <c r="BO338" s="22"/>
      <c r="BP338" s="74"/>
      <c r="BQ338" s="22"/>
      <c r="BR338" s="190" t="s">
        <v>123</v>
      </c>
      <c r="BS338" s="22"/>
      <c r="BT338" s="185" t="s">
        <v>123</v>
      </c>
      <c r="BU338" s="22"/>
      <c r="BV338" s="74"/>
      <c r="BW338" s="22"/>
      <c r="BX338" s="190" t="s">
        <v>123</v>
      </c>
      <c r="BY338" s="22"/>
      <c r="BZ338" s="185" t="s">
        <v>123</v>
      </c>
      <c r="CA338" s="185"/>
      <c r="CB338" s="22"/>
    </row>
    <row r="339" spans="2:80" ht="13.8" hidden="1">
      <c r="B339" s="22">
        <f t="shared" si="5"/>
        <v>330</v>
      </c>
      <c r="C339" s="22" t="s">
        <v>112</v>
      </c>
      <c r="D339" s="73" t="s">
        <v>191</v>
      </c>
      <c r="E339" s="118">
        <v>1300403</v>
      </c>
      <c r="F339" s="22" t="s">
        <v>114</v>
      </c>
      <c r="G339" s="73" t="s">
        <v>130</v>
      </c>
      <c r="H339" s="73" t="s">
        <v>462</v>
      </c>
      <c r="I339" s="240" t="s">
        <v>349</v>
      </c>
      <c r="J339" s="79" t="s">
        <v>112</v>
      </c>
      <c r="K339" s="112" t="s">
        <v>192</v>
      </c>
      <c r="L339" s="22" t="s">
        <v>119</v>
      </c>
      <c r="M339" s="22" t="s">
        <v>117</v>
      </c>
      <c r="N339" s="119" t="str">
        <f>CONCATENATE(T_SDLog[[#This Row],[PROJECT_NO]],"-",T_SDLog[[#This Row],[Sub Con]],"-",T_SDLog[[#This Row],[BUILDING_NO]],"-",T_SDLog[[#This Row],[FLOOR_LEVEL]],"-",T_SDLog[[#This Row],[DRAWING_PARTS]],"-",T_SDLog[[#This Row],[DISIPLINE]],"-",T_SDLog[[#This Row],[Sub-Dec]],"-",T_SDLog[[#This Row],[DS]],"-",T_SDLog[[#This Row],[DRAWING_SEQ]])</f>
        <v>1300403-ATS-B01-MZ-07-ICT-COM-SD-00</v>
      </c>
      <c r="O339" s="122" t="s">
        <v>591</v>
      </c>
      <c r="P339" s="245">
        <v>45819</v>
      </c>
      <c r="Q33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39" s="156" t="str">
        <f>IF(T_SDLog[[#This Row],[AREF_7]]&lt;&gt;"","07",IF(T_SDLog[[#This Row],[AREF_6]]&lt;&gt;"","06",IF(T_SDLog[[#This Row],[AREF_5]]&lt;&gt;"","05",IF(T_SDLog[[#This Row],[AREF_4]]&lt;&gt;"","04",IF(T_SDLog[[#This Row],[AREF_3]]&lt;&gt;"","03",IF(T_SDLog[[#This Row],[AREF_2]]&lt;&gt;"","02",IF(T_SDLog[[#This Row],[AREF_1]]&lt;&gt;"","01",IF(T_SDLog[[#This Row],[AREF_0]]&lt;&gt;"","00",""))))))))</f>
        <v>00</v>
      </c>
      <c r="T33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3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39" s="22" t="s">
        <v>1482</v>
      </c>
      <c r="AB339" s="74">
        <v>45818</v>
      </c>
      <c r="AC339" s="22" t="s">
        <v>1516</v>
      </c>
      <c r="AD339" s="74">
        <v>45818</v>
      </c>
      <c r="AE339" s="231" t="s">
        <v>1516</v>
      </c>
      <c r="AF339" s="190" t="s">
        <v>134</v>
      </c>
      <c r="AG339" s="191" t="s">
        <v>1598</v>
      </c>
      <c r="AH339" s="190" t="s">
        <v>134</v>
      </c>
      <c r="AI339" s="22"/>
      <c r="AJ339" s="74"/>
      <c r="AK339" s="22"/>
      <c r="AL339" s="22"/>
      <c r="AM339" s="22"/>
      <c r="AN339" s="190" t="s">
        <v>123</v>
      </c>
      <c r="AO339" s="74"/>
      <c r="AP339" s="185" t="s">
        <v>123</v>
      </c>
      <c r="AQ339" s="22"/>
      <c r="AR339" s="74"/>
      <c r="AS339" s="22"/>
      <c r="AT339" s="190" t="s">
        <v>123</v>
      </c>
      <c r="AU339" s="74"/>
      <c r="AV339" s="185" t="s">
        <v>123</v>
      </c>
      <c r="AW339" s="76"/>
      <c r="AX339" s="74"/>
      <c r="AY339" s="22"/>
      <c r="AZ339" s="190" t="s">
        <v>123</v>
      </c>
      <c r="BA339" s="74"/>
      <c r="BB339" s="185" t="s">
        <v>123</v>
      </c>
      <c r="BC339" s="76"/>
      <c r="BD339" s="74"/>
      <c r="BE339" s="22"/>
      <c r="BF339" s="190" t="s">
        <v>123</v>
      </c>
      <c r="BG339" s="74"/>
      <c r="BH339" s="185" t="s">
        <v>123</v>
      </c>
      <c r="BI339" s="76"/>
      <c r="BJ339" s="74"/>
      <c r="BK339" s="22"/>
      <c r="BL339" s="190" t="s">
        <v>123</v>
      </c>
      <c r="BM339" s="74"/>
      <c r="BN339" s="185" t="s">
        <v>123</v>
      </c>
      <c r="BO339" s="22"/>
      <c r="BP339" s="74"/>
      <c r="BQ339" s="22"/>
      <c r="BR339" s="190" t="s">
        <v>123</v>
      </c>
      <c r="BS339" s="22"/>
      <c r="BT339" s="185" t="s">
        <v>123</v>
      </c>
      <c r="BU339" s="22"/>
      <c r="BV339" s="74"/>
      <c r="BW339" s="22"/>
      <c r="BX339" s="190" t="s">
        <v>123</v>
      </c>
      <c r="BY339" s="22"/>
      <c r="BZ339" s="185" t="s">
        <v>123</v>
      </c>
      <c r="CA339" s="185"/>
      <c r="CB339" s="22"/>
    </row>
    <row r="340" spans="2:80" ht="13.8" hidden="1">
      <c r="B340" s="22">
        <f t="shared" si="5"/>
        <v>331</v>
      </c>
      <c r="C340" s="22" t="s">
        <v>112</v>
      </c>
      <c r="D340" s="73" t="s">
        <v>191</v>
      </c>
      <c r="E340" s="118">
        <v>1300403</v>
      </c>
      <c r="F340" s="22" t="s">
        <v>114</v>
      </c>
      <c r="G340" s="73" t="s">
        <v>130</v>
      </c>
      <c r="H340" s="73" t="s">
        <v>462</v>
      </c>
      <c r="I340" s="240" t="s">
        <v>140</v>
      </c>
      <c r="J340" s="79" t="s">
        <v>112</v>
      </c>
      <c r="K340" s="112" t="s">
        <v>192</v>
      </c>
      <c r="L340" s="22" t="s">
        <v>119</v>
      </c>
      <c r="M340" s="22" t="s">
        <v>117</v>
      </c>
      <c r="N340" s="119" t="str">
        <f>CONCATENATE(T_SDLog[[#This Row],[PROJECT_NO]],"-",T_SDLog[[#This Row],[Sub Con]],"-",T_SDLog[[#This Row],[BUILDING_NO]],"-",T_SDLog[[#This Row],[FLOOR_LEVEL]],"-",T_SDLog[[#This Row],[DRAWING_PARTS]],"-",T_SDLog[[#This Row],[DISIPLINE]],"-",T_SDLog[[#This Row],[Sub-Dec]],"-",T_SDLog[[#This Row],[DS]],"-",T_SDLog[[#This Row],[DRAWING_SEQ]])</f>
        <v>1300403-ATS-B01-MZ-08-ICT-COM-SD-00</v>
      </c>
      <c r="O340" s="122" t="s">
        <v>592</v>
      </c>
      <c r="P340" s="245">
        <v>45819</v>
      </c>
      <c r="Q34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0" s="156" t="str">
        <f>IF(T_SDLog[[#This Row],[AREF_7]]&lt;&gt;"","07",IF(T_SDLog[[#This Row],[AREF_6]]&lt;&gt;"","06",IF(T_SDLog[[#This Row],[AREF_5]]&lt;&gt;"","05",IF(T_SDLog[[#This Row],[AREF_4]]&lt;&gt;"","04",IF(T_SDLog[[#This Row],[AREF_3]]&lt;&gt;"","03",IF(T_SDLog[[#This Row],[AREF_2]]&lt;&gt;"","02",IF(T_SDLog[[#This Row],[AREF_1]]&lt;&gt;"","01",IF(T_SDLog[[#This Row],[AREF_0]]&lt;&gt;"","00",""))))))))</f>
        <v>00</v>
      </c>
      <c r="T34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0" s="22" t="s">
        <v>1482</v>
      </c>
      <c r="AB340" s="74">
        <v>45818</v>
      </c>
      <c r="AC340" s="22" t="s">
        <v>1516</v>
      </c>
      <c r="AD340" s="74">
        <v>45818</v>
      </c>
      <c r="AE340" s="231" t="s">
        <v>1516</v>
      </c>
      <c r="AF340" s="190" t="s">
        <v>134</v>
      </c>
      <c r="AG340" s="191" t="s">
        <v>1598</v>
      </c>
      <c r="AH340" s="190" t="s">
        <v>134</v>
      </c>
      <c r="AI340" s="22"/>
      <c r="AJ340" s="74"/>
      <c r="AK340" s="22"/>
      <c r="AL340" s="22"/>
      <c r="AM340" s="22"/>
      <c r="AN340" s="190" t="s">
        <v>123</v>
      </c>
      <c r="AO340" s="74"/>
      <c r="AP340" s="185" t="s">
        <v>123</v>
      </c>
      <c r="AQ340" s="22"/>
      <c r="AR340" s="74"/>
      <c r="AS340" s="22"/>
      <c r="AT340" s="190" t="s">
        <v>123</v>
      </c>
      <c r="AU340" s="74"/>
      <c r="AV340" s="185" t="s">
        <v>123</v>
      </c>
      <c r="AW340" s="76"/>
      <c r="AX340" s="74"/>
      <c r="AY340" s="22"/>
      <c r="AZ340" s="190" t="s">
        <v>123</v>
      </c>
      <c r="BA340" s="74"/>
      <c r="BB340" s="185" t="s">
        <v>123</v>
      </c>
      <c r="BC340" s="76"/>
      <c r="BD340" s="74"/>
      <c r="BE340" s="22"/>
      <c r="BF340" s="190" t="s">
        <v>123</v>
      </c>
      <c r="BG340" s="74"/>
      <c r="BH340" s="185" t="s">
        <v>123</v>
      </c>
      <c r="BI340" s="76"/>
      <c r="BJ340" s="74"/>
      <c r="BK340" s="22"/>
      <c r="BL340" s="190" t="s">
        <v>123</v>
      </c>
      <c r="BM340" s="74"/>
      <c r="BN340" s="185" t="s">
        <v>123</v>
      </c>
      <c r="BO340" s="22"/>
      <c r="BP340" s="74"/>
      <c r="BQ340" s="22"/>
      <c r="BR340" s="190" t="s">
        <v>123</v>
      </c>
      <c r="BS340" s="22"/>
      <c r="BT340" s="185" t="s">
        <v>123</v>
      </c>
      <c r="BU340" s="22"/>
      <c r="BV340" s="74"/>
      <c r="BW340" s="22"/>
      <c r="BX340" s="190" t="s">
        <v>123</v>
      </c>
      <c r="BY340" s="22"/>
      <c r="BZ340" s="185" t="s">
        <v>123</v>
      </c>
      <c r="CA340" s="185"/>
      <c r="CB340" s="22"/>
    </row>
    <row r="341" spans="2:80" ht="13.8" hidden="1">
      <c r="B341" s="22">
        <f t="shared" si="5"/>
        <v>332</v>
      </c>
      <c r="C341" s="22" t="s">
        <v>112</v>
      </c>
      <c r="D341" s="73" t="s">
        <v>191</v>
      </c>
      <c r="E341" s="118">
        <v>1300403</v>
      </c>
      <c r="F341" s="22" t="s">
        <v>114</v>
      </c>
      <c r="G341" s="73" t="s">
        <v>130</v>
      </c>
      <c r="H341" s="73" t="s">
        <v>462</v>
      </c>
      <c r="I341" s="241" t="s">
        <v>351</v>
      </c>
      <c r="J341" s="79" t="s">
        <v>112</v>
      </c>
      <c r="K341" s="112" t="s">
        <v>192</v>
      </c>
      <c r="L341" s="22" t="s">
        <v>119</v>
      </c>
      <c r="M341" s="22" t="s">
        <v>117</v>
      </c>
      <c r="N341" s="119" t="str">
        <f>CONCATENATE(T_SDLog[[#This Row],[PROJECT_NO]],"-",T_SDLog[[#This Row],[Sub Con]],"-",T_SDLog[[#This Row],[BUILDING_NO]],"-",T_SDLog[[#This Row],[FLOOR_LEVEL]],"-",T_SDLog[[#This Row],[DRAWING_PARTS]],"-",T_SDLog[[#This Row],[DISIPLINE]],"-",T_SDLog[[#This Row],[Sub-Dec]],"-",T_SDLog[[#This Row],[DS]],"-",T_SDLog[[#This Row],[DRAWING_SEQ]])</f>
        <v>1300403-ATS-B01-MZ-09-ICT-COM-SD-00</v>
      </c>
      <c r="O341" s="122" t="s">
        <v>593</v>
      </c>
      <c r="P341" s="245"/>
      <c r="Q34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1" s="156" t="str">
        <f>IF(T_SDLog[[#This Row],[AREF_7]]&lt;&gt;"","07",IF(T_SDLog[[#This Row],[AREF_6]]&lt;&gt;"","06",IF(T_SDLog[[#This Row],[AREF_5]]&lt;&gt;"","05",IF(T_SDLog[[#This Row],[AREF_4]]&lt;&gt;"","04",IF(T_SDLog[[#This Row],[AREF_3]]&lt;&gt;"","03",IF(T_SDLog[[#This Row],[AREF_2]]&lt;&gt;"","02",IF(T_SDLog[[#This Row],[AREF_1]]&lt;&gt;"","01",IF(T_SDLog[[#This Row],[AREF_0]]&lt;&gt;"","00",""))))))))</f>
        <v>00</v>
      </c>
      <c r="T34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1" s="22" t="s">
        <v>1482</v>
      </c>
      <c r="AB341" s="74">
        <v>45818</v>
      </c>
      <c r="AC341" s="22" t="s">
        <v>1516</v>
      </c>
      <c r="AD341" s="74">
        <v>45818</v>
      </c>
      <c r="AE341" s="231" t="s">
        <v>1516</v>
      </c>
      <c r="AF341" s="190" t="s">
        <v>134</v>
      </c>
      <c r="AG341" s="191" t="s">
        <v>1598</v>
      </c>
      <c r="AH341" s="190" t="s">
        <v>134</v>
      </c>
      <c r="AI341" s="22"/>
      <c r="AJ341" s="74"/>
      <c r="AK341" s="22"/>
      <c r="AL341" s="22"/>
      <c r="AM341" s="22"/>
      <c r="AN341" s="190" t="s">
        <v>123</v>
      </c>
      <c r="AO341" s="74"/>
      <c r="AP341" s="185" t="s">
        <v>123</v>
      </c>
      <c r="AQ341" s="22"/>
      <c r="AR341" s="74"/>
      <c r="AS341" s="22"/>
      <c r="AT341" s="190" t="s">
        <v>123</v>
      </c>
      <c r="AU341" s="74"/>
      <c r="AV341" s="185" t="s">
        <v>123</v>
      </c>
      <c r="AW341" s="76"/>
      <c r="AX341" s="74"/>
      <c r="AY341" s="22"/>
      <c r="AZ341" s="190" t="s">
        <v>123</v>
      </c>
      <c r="BA341" s="74"/>
      <c r="BB341" s="185" t="s">
        <v>123</v>
      </c>
      <c r="BC341" s="76"/>
      <c r="BD341" s="74"/>
      <c r="BE341" s="22"/>
      <c r="BF341" s="190" t="s">
        <v>123</v>
      </c>
      <c r="BG341" s="74"/>
      <c r="BH341" s="185" t="s">
        <v>123</v>
      </c>
      <c r="BI341" s="76"/>
      <c r="BJ341" s="74"/>
      <c r="BK341" s="22"/>
      <c r="BL341" s="190" t="s">
        <v>123</v>
      </c>
      <c r="BM341" s="74"/>
      <c r="BN341" s="185" t="s">
        <v>123</v>
      </c>
      <c r="BO341" s="22"/>
      <c r="BP341" s="74"/>
      <c r="BQ341" s="22"/>
      <c r="BR341" s="190" t="s">
        <v>123</v>
      </c>
      <c r="BS341" s="22"/>
      <c r="BT341" s="185" t="s">
        <v>123</v>
      </c>
      <c r="BU341" s="22"/>
      <c r="BV341" s="74"/>
      <c r="BW341" s="22"/>
      <c r="BX341" s="190" t="s">
        <v>123</v>
      </c>
      <c r="BY341" s="22"/>
      <c r="BZ341" s="185" t="s">
        <v>123</v>
      </c>
      <c r="CA341" s="185"/>
      <c r="CB341" s="22"/>
    </row>
    <row r="342" spans="2:80" ht="13.8" hidden="1">
      <c r="B342" s="22">
        <f t="shared" si="5"/>
        <v>333</v>
      </c>
      <c r="C342" s="22" t="s">
        <v>112</v>
      </c>
      <c r="D342" s="73" t="s">
        <v>191</v>
      </c>
      <c r="E342" s="118">
        <v>1300403</v>
      </c>
      <c r="F342" s="22" t="s">
        <v>114</v>
      </c>
      <c r="G342" s="73" t="s">
        <v>130</v>
      </c>
      <c r="H342" s="73" t="s">
        <v>462</v>
      </c>
      <c r="I342" s="241" t="s">
        <v>438</v>
      </c>
      <c r="J342" s="79" t="s">
        <v>112</v>
      </c>
      <c r="K342" s="112" t="s">
        <v>192</v>
      </c>
      <c r="L342" s="22" t="s">
        <v>119</v>
      </c>
      <c r="M342" s="22" t="s">
        <v>117</v>
      </c>
      <c r="N342" s="119" t="str">
        <f>CONCATENATE(T_SDLog[[#This Row],[PROJECT_NO]],"-",T_SDLog[[#This Row],[Sub Con]],"-",T_SDLog[[#This Row],[BUILDING_NO]],"-",T_SDLog[[#This Row],[FLOOR_LEVEL]],"-",T_SDLog[[#This Row],[DRAWING_PARTS]],"-",T_SDLog[[#This Row],[DISIPLINE]],"-",T_SDLog[[#This Row],[Sub-Dec]],"-",T_SDLog[[#This Row],[DS]],"-",T_SDLog[[#This Row],[DRAWING_SEQ]])</f>
        <v>1300403-ATS-B01-MZ-10-ICT-COM-SD-00</v>
      </c>
      <c r="O342" s="122" t="s">
        <v>594</v>
      </c>
      <c r="P342" s="245"/>
      <c r="Q34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2" s="156" t="str">
        <f>IF(T_SDLog[[#This Row],[AREF_7]]&lt;&gt;"","07",IF(T_SDLog[[#This Row],[AREF_6]]&lt;&gt;"","06",IF(T_SDLog[[#This Row],[AREF_5]]&lt;&gt;"","05",IF(T_SDLog[[#This Row],[AREF_4]]&lt;&gt;"","04",IF(T_SDLog[[#This Row],[AREF_3]]&lt;&gt;"","03",IF(T_SDLog[[#This Row],[AREF_2]]&lt;&gt;"","02",IF(T_SDLog[[#This Row],[AREF_1]]&lt;&gt;"","01",IF(T_SDLog[[#This Row],[AREF_0]]&lt;&gt;"","00",""))))))))</f>
        <v>00</v>
      </c>
      <c r="T34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2" s="22" t="s">
        <v>1482</v>
      </c>
      <c r="AB342" s="74">
        <v>45818</v>
      </c>
      <c r="AC342" s="22" t="s">
        <v>1516</v>
      </c>
      <c r="AD342" s="74">
        <v>45818</v>
      </c>
      <c r="AE342" s="231" t="s">
        <v>1516</v>
      </c>
      <c r="AF342" s="190" t="s">
        <v>134</v>
      </c>
      <c r="AG342" s="191" t="s">
        <v>1598</v>
      </c>
      <c r="AH342" s="190" t="s">
        <v>134</v>
      </c>
      <c r="AI342" s="22"/>
      <c r="AJ342" s="74"/>
      <c r="AK342" s="22"/>
      <c r="AL342" s="22"/>
      <c r="AM342" s="22"/>
      <c r="AN342" s="190" t="s">
        <v>123</v>
      </c>
      <c r="AO342" s="74"/>
      <c r="AP342" s="185" t="s">
        <v>123</v>
      </c>
      <c r="AQ342" s="22"/>
      <c r="AR342" s="74"/>
      <c r="AS342" s="22"/>
      <c r="AT342" s="190" t="s">
        <v>123</v>
      </c>
      <c r="AU342" s="74"/>
      <c r="AV342" s="185" t="s">
        <v>123</v>
      </c>
      <c r="AW342" s="76"/>
      <c r="AX342" s="74"/>
      <c r="AY342" s="22"/>
      <c r="AZ342" s="190" t="s">
        <v>123</v>
      </c>
      <c r="BA342" s="74"/>
      <c r="BB342" s="185" t="s">
        <v>123</v>
      </c>
      <c r="BC342" s="76"/>
      <c r="BD342" s="74"/>
      <c r="BE342" s="22"/>
      <c r="BF342" s="190" t="s">
        <v>123</v>
      </c>
      <c r="BG342" s="74"/>
      <c r="BH342" s="185" t="s">
        <v>123</v>
      </c>
      <c r="BI342" s="76"/>
      <c r="BJ342" s="74"/>
      <c r="BK342" s="22"/>
      <c r="BL342" s="190" t="s">
        <v>123</v>
      </c>
      <c r="BM342" s="74"/>
      <c r="BN342" s="185" t="s">
        <v>123</v>
      </c>
      <c r="BO342" s="22"/>
      <c r="BP342" s="74"/>
      <c r="BQ342" s="22"/>
      <c r="BR342" s="190" t="s">
        <v>123</v>
      </c>
      <c r="BS342" s="22"/>
      <c r="BT342" s="185" t="s">
        <v>123</v>
      </c>
      <c r="BU342" s="22"/>
      <c r="BV342" s="74"/>
      <c r="BW342" s="22"/>
      <c r="BX342" s="190" t="s">
        <v>123</v>
      </c>
      <c r="BY342" s="22"/>
      <c r="BZ342" s="185" t="s">
        <v>123</v>
      </c>
      <c r="CA342" s="185"/>
      <c r="CB342" s="22"/>
    </row>
    <row r="343" spans="2:80" ht="13.8" hidden="1">
      <c r="B343" s="22">
        <f t="shared" si="5"/>
        <v>334</v>
      </c>
      <c r="C343" s="22" t="s">
        <v>112</v>
      </c>
      <c r="D343" s="73" t="s">
        <v>191</v>
      </c>
      <c r="E343" s="118">
        <v>1300403</v>
      </c>
      <c r="F343" s="22" t="s">
        <v>114</v>
      </c>
      <c r="G343" s="73" t="s">
        <v>130</v>
      </c>
      <c r="H343" s="73" t="s">
        <v>462</v>
      </c>
      <c r="I343" s="241" t="s">
        <v>440</v>
      </c>
      <c r="J343" s="79" t="s">
        <v>112</v>
      </c>
      <c r="K343" s="112" t="s">
        <v>192</v>
      </c>
      <c r="L343" s="22" t="s">
        <v>119</v>
      </c>
      <c r="M343" s="22" t="s">
        <v>117</v>
      </c>
      <c r="N343" s="119" t="str">
        <f>CONCATENATE(T_SDLog[[#This Row],[PROJECT_NO]],"-",T_SDLog[[#This Row],[Sub Con]],"-",T_SDLog[[#This Row],[BUILDING_NO]],"-",T_SDLog[[#This Row],[FLOOR_LEVEL]],"-",T_SDLog[[#This Row],[DRAWING_PARTS]],"-",T_SDLog[[#This Row],[DISIPLINE]],"-",T_SDLog[[#This Row],[Sub-Dec]],"-",T_SDLog[[#This Row],[DS]],"-",T_SDLog[[#This Row],[DRAWING_SEQ]])</f>
        <v>1300403-ATS-B01-MZ-11-ICT-COM-SD-00</v>
      </c>
      <c r="O343" s="122" t="s">
        <v>595</v>
      </c>
      <c r="P343" s="245"/>
      <c r="Q34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3" s="156" t="str">
        <f>IF(T_SDLog[[#This Row],[AREF_7]]&lt;&gt;"","07",IF(T_SDLog[[#This Row],[AREF_6]]&lt;&gt;"","06",IF(T_SDLog[[#This Row],[AREF_5]]&lt;&gt;"","05",IF(T_SDLog[[#This Row],[AREF_4]]&lt;&gt;"","04",IF(T_SDLog[[#This Row],[AREF_3]]&lt;&gt;"","03",IF(T_SDLog[[#This Row],[AREF_2]]&lt;&gt;"","02",IF(T_SDLog[[#This Row],[AREF_1]]&lt;&gt;"","01",IF(T_SDLog[[#This Row],[AREF_0]]&lt;&gt;"","00",""))))))))</f>
        <v>00</v>
      </c>
      <c r="T34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3" s="22" t="s">
        <v>1482</v>
      </c>
      <c r="AB343" s="74">
        <v>45818</v>
      </c>
      <c r="AC343" s="22" t="s">
        <v>1516</v>
      </c>
      <c r="AD343" s="74">
        <v>45818</v>
      </c>
      <c r="AE343" s="231" t="s">
        <v>1516</v>
      </c>
      <c r="AF343" s="190" t="s">
        <v>134</v>
      </c>
      <c r="AG343" s="191" t="s">
        <v>1598</v>
      </c>
      <c r="AH343" s="190" t="s">
        <v>134</v>
      </c>
      <c r="AI343" s="22"/>
      <c r="AJ343" s="74"/>
      <c r="AK343" s="22"/>
      <c r="AL343" s="22"/>
      <c r="AM343" s="22"/>
      <c r="AN343" s="190" t="s">
        <v>123</v>
      </c>
      <c r="AO343" s="74"/>
      <c r="AP343" s="185" t="s">
        <v>123</v>
      </c>
      <c r="AQ343" s="22"/>
      <c r="AR343" s="74"/>
      <c r="AS343" s="22"/>
      <c r="AT343" s="190" t="s">
        <v>123</v>
      </c>
      <c r="AU343" s="74"/>
      <c r="AV343" s="185" t="s">
        <v>123</v>
      </c>
      <c r="AW343" s="76"/>
      <c r="AX343" s="74"/>
      <c r="AY343" s="22"/>
      <c r="AZ343" s="190" t="s">
        <v>123</v>
      </c>
      <c r="BA343" s="74"/>
      <c r="BB343" s="185" t="s">
        <v>123</v>
      </c>
      <c r="BC343" s="76"/>
      <c r="BD343" s="74"/>
      <c r="BE343" s="22"/>
      <c r="BF343" s="190" t="s">
        <v>123</v>
      </c>
      <c r="BG343" s="74"/>
      <c r="BH343" s="185" t="s">
        <v>123</v>
      </c>
      <c r="BI343" s="76"/>
      <c r="BJ343" s="74"/>
      <c r="BK343" s="22"/>
      <c r="BL343" s="190" t="s">
        <v>123</v>
      </c>
      <c r="BM343" s="74"/>
      <c r="BN343" s="185" t="s">
        <v>123</v>
      </c>
      <c r="BO343" s="22"/>
      <c r="BP343" s="74"/>
      <c r="BQ343" s="22"/>
      <c r="BR343" s="190" t="s">
        <v>123</v>
      </c>
      <c r="BS343" s="22"/>
      <c r="BT343" s="185" t="s">
        <v>123</v>
      </c>
      <c r="BU343" s="22"/>
      <c r="BV343" s="74"/>
      <c r="BW343" s="22"/>
      <c r="BX343" s="190" t="s">
        <v>123</v>
      </c>
      <c r="BY343" s="22"/>
      <c r="BZ343" s="185" t="s">
        <v>123</v>
      </c>
      <c r="CA343" s="185"/>
      <c r="CB343" s="22"/>
    </row>
    <row r="344" spans="2:80" ht="13.8" hidden="1">
      <c r="B344" s="22">
        <f t="shared" si="5"/>
        <v>335</v>
      </c>
      <c r="C344" s="22" t="s">
        <v>112</v>
      </c>
      <c r="D344" s="73" t="s">
        <v>191</v>
      </c>
      <c r="E344" s="118">
        <v>1300403</v>
      </c>
      <c r="F344" s="22" t="s">
        <v>114</v>
      </c>
      <c r="G344" s="73" t="s">
        <v>130</v>
      </c>
      <c r="H344" s="73" t="s">
        <v>462</v>
      </c>
      <c r="I344" s="240">
        <v>12</v>
      </c>
      <c r="J344" s="79" t="s">
        <v>112</v>
      </c>
      <c r="K344" s="112" t="s">
        <v>192</v>
      </c>
      <c r="L344" s="22" t="s">
        <v>119</v>
      </c>
      <c r="M344" s="22" t="s">
        <v>117</v>
      </c>
      <c r="N344" s="119" t="str">
        <f>CONCATENATE(T_SDLog[[#This Row],[PROJECT_NO]],"-",T_SDLog[[#This Row],[Sub Con]],"-",T_SDLog[[#This Row],[BUILDING_NO]],"-",T_SDLog[[#This Row],[FLOOR_LEVEL]],"-",T_SDLog[[#This Row],[DRAWING_PARTS]],"-",T_SDLog[[#This Row],[DISIPLINE]],"-",T_SDLog[[#This Row],[Sub-Dec]],"-",T_SDLog[[#This Row],[DS]],"-",T_SDLog[[#This Row],[DRAWING_SEQ]])</f>
        <v>1300403-ATS-B01-MZ-12-ICT-COM-SD-00</v>
      </c>
      <c r="O344" s="122" t="s">
        <v>596</v>
      </c>
      <c r="P344" s="245"/>
      <c r="Q34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4" s="156" t="str">
        <f>IF(T_SDLog[[#This Row],[AREF_7]]&lt;&gt;"","07",IF(T_SDLog[[#This Row],[AREF_6]]&lt;&gt;"","06",IF(T_SDLog[[#This Row],[AREF_5]]&lt;&gt;"","05",IF(T_SDLog[[#This Row],[AREF_4]]&lt;&gt;"","04",IF(T_SDLog[[#This Row],[AREF_3]]&lt;&gt;"","03",IF(T_SDLog[[#This Row],[AREF_2]]&lt;&gt;"","02",IF(T_SDLog[[#This Row],[AREF_1]]&lt;&gt;"","01",IF(T_SDLog[[#This Row],[AREF_0]]&lt;&gt;"","00",""))))))))</f>
        <v>00</v>
      </c>
      <c r="T34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ATLS-004-SD-ICT-00038-R00</v>
      </c>
      <c r="V3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ATV-1300000403-SDS-ICT-00034-R00</v>
      </c>
      <c r="Y3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4" s="22" t="s">
        <v>1482</v>
      </c>
      <c r="AB344" s="74">
        <v>45818</v>
      </c>
      <c r="AC344" s="22" t="s">
        <v>1516</v>
      </c>
      <c r="AD344" s="74">
        <v>45818</v>
      </c>
      <c r="AE344" s="231" t="s">
        <v>1516</v>
      </c>
      <c r="AF344" s="190" t="s">
        <v>134</v>
      </c>
      <c r="AG344" s="191" t="s">
        <v>1598</v>
      </c>
      <c r="AH344" s="190" t="s">
        <v>134</v>
      </c>
      <c r="AI344" s="22"/>
      <c r="AJ344" s="74"/>
      <c r="AK344" s="22"/>
      <c r="AL344" s="22"/>
      <c r="AM344" s="22"/>
      <c r="AN344" s="190" t="s">
        <v>123</v>
      </c>
      <c r="AO344" s="74"/>
      <c r="AP344" s="185" t="s">
        <v>123</v>
      </c>
      <c r="AQ344" s="22"/>
      <c r="AR344" s="74"/>
      <c r="AS344" s="22"/>
      <c r="AT344" s="190" t="s">
        <v>123</v>
      </c>
      <c r="AU344" s="74"/>
      <c r="AV344" s="185" t="s">
        <v>123</v>
      </c>
      <c r="AW344" s="76"/>
      <c r="AX344" s="74"/>
      <c r="AY344" s="22"/>
      <c r="AZ344" s="190" t="s">
        <v>123</v>
      </c>
      <c r="BA344" s="74"/>
      <c r="BB344" s="185" t="s">
        <v>123</v>
      </c>
      <c r="BC344" s="76"/>
      <c r="BD344" s="74"/>
      <c r="BE344" s="22"/>
      <c r="BF344" s="190" t="s">
        <v>123</v>
      </c>
      <c r="BG344" s="74"/>
      <c r="BH344" s="185" t="s">
        <v>123</v>
      </c>
      <c r="BI344" s="76"/>
      <c r="BJ344" s="74"/>
      <c r="BK344" s="22"/>
      <c r="BL344" s="190" t="s">
        <v>123</v>
      </c>
      <c r="BM344" s="74"/>
      <c r="BN344" s="185" t="s">
        <v>123</v>
      </c>
      <c r="BO344" s="22"/>
      <c r="BP344" s="74"/>
      <c r="BQ344" s="22"/>
      <c r="BR344" s="190" t="s">
        <v>123</v>
      </c>
      <c r="BS344" s="22"/>
      <c r="BT344" s="185" t="s">
        <v>123</v>
      </c>
      <c r="BU344" s="22"/>
      <c r="BV344" s="74"/>
      <c r="BW344" s="22"/>
      <c r="BX344" s="190" t="s">
        <v>123</v>
      </c>
      <c r="BY344" s="22"/>
      <c r="BZ344" s="185" t="s">
        <v>123</v>
      </c>
      <c r="CA344" s="185"/>
      <c r="CB344" s="22"/>
    </row>
    <row r="345" spans="2:80" ht="13.8" hidden="1">
      <c r="B345" s="22">
        <f t="shared" si="5"/>
        <v>336</v>
      </c>
      <c r="C345" s="22" t="s">
        <v>112</v>
      </c>
      <c r="D345" s="73" t="s">
        <v>154</v>
      </c>
      <c r="E345" s="118">
        <v>1300403</v>
      </c>
      <c r="F345" s="22" t="s">
        <v>114</v>
      </c>
      <c r="G345" s="73" t="s">
        <v>130</v>
      </c>
      <c r="H345" s="73" t="s">
        <v>116</v>
      </c>
      <c r="I345" s="240" t="s">
        <v>117</v>
      </c>
      <c r="J345" s="79" t="s">
        <v>112</v>
      </c>
      <c r="K345" s="112" t="s">
        <v>155</v>
      </c>
      <c r="L345" s="22" t="s">
        <v>119</v>
      </c>
      <c r="M345" s="22" t="s">
        <v>117</v>
      </c>
      <c r="N345" s="119" t="str">
        <f>CONCATENATE(T_SDLog[[#This Row],[PROJECT_NO]],"-",T_SDLog[[#This Row],[Sub Con]],"-",T_SDLog[[#This Row],[BUILDING_NO]],"-",T_SDLog[[#This Row],[FLOOR_LEVEL]],"-",T_SDLog[[#This Row],[DRAWING_PARTS]],"-",T_SDLog[[#This Row],[DISIPLINE]],"-",T_SDLog[[#This Row],[Sub-Dec]],"-",T_SDLog[[#This Row],[DS]],"-",T_SDLog[[#This Row],[DRAWING_SEQ]])</f>
        <v>1300403-ATS-B01-GF-00-ICT-TEL-SD-00</v>
      </c>
      <c r="O345" s="122" t="s">
        <v>668</v>
      </c>
      <c r="P345" s="246">
        <v>45824</v>
      </c>
      <c r="Q34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5" s="156" t="str">
        <f>IF(T_SDLog[[#This Row],[AREF_7]]&lt;&gt;"","07",IF(T_SDLog[[#This Row],[AREF_6]]&lt;&gt;"","06",IF(T_SDLog[[#This Row],[AREF_5]]&lt;&gt;"","05",IF(T_SDLog[[#This Row],[AREF_4]]&lt;&gt;"","04",IF(T_SDLog[[#This Row],[AREF_3]]&lt;&gt;"","03",IF(T_SDLog[[#This Row],[AREF_2]]&lt;&gt;"","02",IF(T_SDLog[[#This Row],[AREF_1]]&lt;&gt;"","01",IF(T_SDLog[[#This Row],[AREF_0]]&lt;&gt;"","00",""))))))))</f>
        <v>00</v>
      </c>
      <c r="T34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5" s="22" t="s">
        <v>1490</v>
      </c>
      <c r="AB345" s="74">
        <v>45818</v>
      </c>
      <c r="AC345" s="22" t="s">
        <v>1594</v>
      </c>
      <c r="AD345" s="74">
        <v>45820</v>
      </c>
      <c r="AE345" s="74" t="s">
        <v>1594</v>
      </c>
      <c r="AF345" s="190" t="s">
        <v>134</v>
      </c>
      <c r="AG345" s="191" t="s">
        <v>1632</v>
      </c>
      <c r="AH345" s="190" t="s">
        <v>134</v>
      </c>
      <c r="AI345" s="22"/>
      <c r="AJ345" s="74"/>
      <c r="AK345" s="22"/>
      <c r="AL345" s="22"/>
      <c r="AM345" s="22"/>
      <c r="AN345" s="190" t="s">
        <v>123</v>
      </c>
      <c r="AO345" s="74"/>
      <c r="AP345" s="185" t="s">
        <v>123</v>
      </c>
      <c r="AQ345" s="22"/>
      <c r="AR345" s="74"/>
      <c r="AS345" s="22"/>
      <c r="AT345" s="190" t="s">
        <v>123</v>
      </c>
      <c r="AU345" s="74"/>
      <c r="AV345" s="185" t="s">
        <v>123</v>
      </c>
      <c r="AW345" s="76"/>
      <c r="AX345" s="74"/>
      <c r="AY345" s="22"/>
      <c r="AZ345" s="190" t="s">
        <v>123</v>
      </c>
      <c r="BA345" s="74"/>
      <c r="BB345" s="185" t="s">
        <v>123</v>
      </c>
      <c r="BC345" s="76"/>
      <c r="BD345" s="74"/>
      <c r="BE345" s="22"/>
      <c r="BF345" s="190" t="s">
        <v>123</v>
      </c>
      <c r="BG345" s="74"/>
      <c r="BH345" s="185" t="s">
        <v>123</v>
      </c>
      <c r="BI345" s="76"/>
      <c r="BJ345" s="74"/>
      <c r="BK345" s="22"/>
      <c r="BL345" s="190" t="s">
        <v>123</v>
      </c>
      <c r="BM345" s="74"/>
      <c r="BN345" s="185" t="s">
        <v>123</v>
      </c>
      <c r="BO345" s="22"/>
      <c r="BP345" s="74"/>
      <c r="BQ345" s="22"/>
      <c r="BR345" s="190" t="s">
        <v>123</v>
      </c>
      <c r="BS345" s="22"/>
      <c r="BT345" s="185" t="s">
        <v>123</v>
      </c>
      <c r="BU345" s="22"/>
      <c r="BV345" s="74"/>
      <c r="BW345" s="22"/>
      <c r="BX345" s="190" t="s">
        <v>123</v>
      </c>
      <c r="BY345" s="22"/>
      <c r="BZ345" s="185" t="s">
        <v>123</v>
      </c>
      <c r="CA345" s="185"/>
      <c r="CB345" s="22"/>
    </row>
    <row r="346" spans="2:80" ht="13.8" hidden="1">
      <c r="B346" s="22">
        <f t="shared" si="5"/>
        <v>337</v>
      </c>
      <c r="C346" s="22" t="s">
        <v>112</v>
      </c>
      <c r="D346" s="73" t="s">
        <v>154</v>
      </c>
      <c r="E346" s="118">
        <v>1300403</v>
      </c>
      <c r="F346" s="22" t="s">
        <v>114</v>
      </c>
      <c r="G346" s="73" t="s">
        <v>130</v>
      </c>
      <c r="H346" s="73" t="s">
        <v>116</v>
      </c>
      <c r="I346" s="240" t="s">
        <v>124</v>
      </c>
      <c r="J346" s="79" t="s">
        <v>112</v>
      </c>
      <c r="K346" s="112" t="s">
        <v>155</v>
      </c>
      <c r="L346" s="22" t="s">
        <v>119</v>
      </c>
      <c r="M346" s="22" t="s">
        <v>117</v>
      </c>
      <c r="N346" s="119" t="str">
        <f>CONCATENATE(T_SDLog[[#This Row],[PROJECT_NO]],"-",T_SDLog[[#This Row],[Sub Con]],"-",T_SDLog[[#This Row],[BUILDING_NO]],"-",T_SDLog[[#This Row],[FLOOR_LEVEL]],"-",T_SDLog[[#This Row],[DRAWING_PARTS]],"-",T_SDLog[[#This Row],[DISIPLINE]],"-",T_SDLog[[#This Row],[Sub-Dec]],"-",T_SDLog[[#This Row],[DS]],"-",T_SDLog[[#This Row],[DRAWING_SEQ]])</f>
        <v>1300403-ATS-B01-GF-01-ICT-TEL-SD-00</v>
      </c>
      <c r="O346" s="122" t="s">
        <v>669</v>
      </c>
      <c r="P346" s="246">
        <v>45824</v>
      </c>
      <c r="Q34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6" s="156" t="str">
        <f>IF(T_SDLog[[#This Row],[AREF_7]]&lt;&gt;"","07",IF(T_SDLog[[#This Row],[AREF_6]]&lt;&gt;"","06",IF(T_SDLog[[#This Row],[AREF_5]]&lt;&gt;"","05",IF(T_SDLog[[#This Row],[AREF_4]]&lt;&gt;"","04",IF(T_SDLog[[#This Row],[AREF_3]]&lt;&gt;"","03",IF(T_SDLog[[#This Row],[AREF_2]]&lt;&gt;"","02",IF(T_SDLog[[#This Row],[AREF_1]]&lt;&gt;"","01",IF(T_SDLog[[#This Row],[AREF_0]]&lt;&gt;"","00",""))))))))</f>
        <v>00</v>
      </c>
      <c r="T34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6" s="22" t="s">
        <v>1490</v>
      </c>
      <c r="AB346" s="74">
        <v>45818</v>
      </c>
      <c r="AC346" s="22" t="s">
        <v>1594</v>
      </c>
      <c r="AD346" s="74">
        <v>45820</v>
      </c>
      <c r="AE346" s="74" t="s">
        <v>1594</v>
      </c>
      <c r="AF346" s="190" t="s">
        <v>134</v>
      </c>
      <c r="AG346" s="191" t="s">
        <v>1632</v>
      </c>
      <c r="AH346" s="190" t="s">
        <v>134</v>
      </c>
      <c r="AI346" s="22"/>
      <c r="AJ346" s="74"/>
      <c r="AK346" s="22"/>
      <c r="AL346" s="22"/>
      <c r="AM346" s="22"/>
      <c r="AN346" s="190" t="s">
        <v>123</v>
      </c>
      <c r="AO346" s="74"/>
      <c r="AP346" s="185" t="s">
        <v>123</v>
      </c>
      <c r="AQ346" s="22"/>
      <c r="AR346" s="74"/>
      <c r="AS346" s="22"/>
      <c r="AT346" s="190" t="s">
        <v>123</v>
      </c>
      <c r="AU346" s="74"/>
      <c r="AV346" s="185" t="s">
        <v>123</v>
      </c>
      <c r="AW346" s="76"/>
      <c r="AX346" s="74"/>
      <c r="AY346" s="22"/>
      <c r="AZ346" s="190" t="s">
        <v>123</v>
      </c>
      <c r="BA346" s="74"/>
      <c r="BB346" s="185" t="s">
        <v>123</v>
      </c>
      <c r="BC346" s="76"/>
      <c r="BD346" s="74"/>
      <c r="BE346" s="22"/>
      <c r="BF346" s="190" t="s">
        <v>123</v>
      </c>
      <c r="BG346" s="74"/>
      <c r="BH346" s="185" t="s">
        <v>123</v>
      </c>
      <c r="BI346" s="76"/>
      <c r="BJ346" s="74"/>
      <c r="BK346" s="22"/>
      <c r="BL346" s="190" t="s">
        <v>123</v>
      </c>
      <c r="BM346" s="74"/>
      <c r="BN346" s="185" t="s">
        <v>123</v>
      </c>
      <c r="BO346" s="22"/>
      <c r="BP346" s="74"/>
      <c r="BQ346" s="22"/>
      <c r="BR346" s="190" t="s">
        <v>123</v>
      </c>
      <c r="BS346" s="22"/>
      <c r="BT346" s="185" t="s">
        <v>123</v>
      </c>
      <c r="BU346" s="22"/>
      <c r="BV346" s="74"/>
      <c r="BW346" s="22"/>
      <c r="BX346" s="190" t="s">
        <v>123</v>
      </c>
      <c r="BY346" s="22"/>
      <c r="BZ346" s="185" t="s">
        <v>123</v>
      </c>
      <c r="CA346" s="185"/>
      <c r="CB346" s="22"/>
    </row>
    <row r="347" spans="2:80" ht="13.8" hidden="1">
      <c r="B347" s="22">
        <f t="shared" si="5"/>
        <v>338</v>
      </c>
      <c r="C347" s="22" t="s">
        <v>112</v>
      </c>
      <c r="D347" s="73" t="s">
        <v>154</v>
      </c>
      <c r="E347" s="118">
        <v>1300403</v>
      </c>
      <c r="F347" s="22" t="s">
        <v>114</v>
      </c>
      <c r="G347" s="73" t="s">
        <v>130</v>
      </c>
      <c r="H347" s="73" t="s">
        <v>116</v>
      </c>
      <c r="I347" s="240" t="s">
        <v>126</v>
      </c>
      <c r="J347" s="79" t="s">
        <v>112</v>
      </c>
      <c r="K347" s="112" t="s">
        <v>155</v>
      </c>
      <c r="L347" s="22" t="s">
        <v>119</v>
      </c>
      <c r="M347" s="22" t="s">
        <v>117</v>
      </c>
      <c r="N347" s="119" t="str">
        <f>CONCATENATE(T_SDLog[[#This Row],[PROJECT_NO]],"-",T_SDLog[[#This Row],[Sub Con]],"-",T_SDLog[[#This Row],[BUILDING_NO]],"-",T_SDLog[[#This Row],[FLOOR_LEVEL]],"-",T_SDLog[[#This Row],[DRAWING_PARTS]],"-",T_SDLog[[#This Row],[DISIPLINE]],"-",T_SDLog[[#This Row],[Sub-Dec]],"-",T_SDLog[[#This Row],[DS]],"-",T_SDLog[[#This Row],[DRAWING_SEQ]])</f>
        <v>1300403-ATS-B01-GF-02-ICT-TEL-SD-00</v>
      </c>
      <c r="O347" s="122" t="s">
        <v>670</v>
      </c>
      <c r="P347" s="246">
        <v>45824</v>
      </c>
      <c r="Q34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7" s="156" t="str">
        <f>IF(T_SDLog[[#This Row],[AREF_7]]&lt;&gt;"","07",IF(T_SDLog[[#This Row],[AREF_6]]&lt;&gt;"","06",IF(T_SDLog[[#This Row],[AREF_5]]&lt;&gt;"","05",IF(T_SDLog[[#This Row],[AREF_4]]&lt;&gt;"","04",IF(T_SDLog[[#This Row],[AREF_3]]&lt;&gt;"","03",IF(T_SDLog[[#This Row],[AREF_2]]&lt;&gt;"","02",IF(T_SDLog[[#This Row],[AREF_1]]&lt;&gt;"","01",IF(T_SDLog[[#This Row],[AREF_0]]&lt;&gt;"","00",""))))))))</f>
        <v>00</v>
      </c>
      <c r="T34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7" s="22" t="s">
        <v>1490</v>
      </c>
      <c r="AB347" s="74">
        <v>45818</v>
      </c>
      <c r="AC347" s="22" t="s">
        <v>1594</v>
      </c>
      <c r="AD347" s="74">
        <v>45820</v>
      </c>
      <c r="AE347" s="74" t="s">
        <v>1594</v>
      </c>
      <c r="AF347" s="190" t="s">
        <v>134</v>
      </c>
      <c r="AG347" s="191" t="s">
        <v>1632</v>
      </c>
      <c r="AH347" s="190" t="s">
        <v>134</v>
      </c>
      <c r="AI347" s="22"/>
      <c r="AJ347" s="74"/>
      <c r="AK347" s="22"/>
      <c r="AL347" s="22"/>
      <c r="AM347" s="22"/>
      <c r="AN347" s="190" t="s">
        <v>123</v>
      </c>
      <c r="AO347" s="74"/>
      <c r="AP347" s="185" t="s">
        <v>123</v>
      </c>
      <c r="AQ347" s="22"/>
      <c r="AR347" s="74"/>
      <c r="AS347" s="22"/>
      <c r="AT347" s="190" t="s">
        <v>123</v>
      </c>
      <c r="AU347" s="74"/>
      <c r="AV347" s="185" t="s">
        <v>123</v>
      </c>
      <c r="AW347" s="76"/>
      <c r="AX347" s="74"/>
      <c r="AY347" s="22"/>
      <c r="AZ347" s="190" t="s">
        <v>123</v>
      </c>
      <c r="BA347" s="74"/>
      <c r="BB347" s="185" t="s">
        <v>123</v>
      </c>
      <c r="BC347" s="76"/>
      <c r="BD347" s="74"/>
      <c r="BE347" s="22"/>
      <c r="BF347" s="190" t="s">
        <v>123</v>
      </c>
      <c r="BG347" s="74"/>
      <c r="BH347" s="185" t="s">
        <v>123</v>
      </c>
      <c r="BI347" s="76"/>
      <c r="BJ347" s="74"/>
      <c r="BK347" s="22"/>
      <c r="BL347" s="190" t="s">
        <v>123</v>
      </c>
      <c r="BM347" s="74"/>
      <c r="BN347" s="185" t="s">
        <v>123</v>
      </c>
      <c r="BO347" s="22"/>
      <c r="BP347" s="74"/>
      <c r="BQ347" s="22"/>
      <c r="BR347" s="190" t="s">
        <v>123</v>
      </c>
      <c r="BS347" s="22"/>
      <c r="BT347" s="185" t="s">
        <v>123</v>
      </c>
      <c r="BU347" s="22"/>
      <c r="BV347" s="74"/>
      <c r="BW347" s="22"/>
      <c r="BX347" s="190" t="s">
        <v>123</v>
      </c>
      <c r="BY347" s="22"/>
      <c r="BZ347" s="185" t="s">
        <v>123</v>
      </c>
      <c r="CA347" s="185"/>
      <c r="CB347" s="22"/>
    </row>
    <row r="348" spans="2:80" ht="13.8" hidden="1">
      <c r="B348" s="22">
        <f t="shared" si="5"/>
        <v>339</v>
      </c>
      <c r="C348" s="22" t="s">
        <v>112</v>
      </c>
      <c r="D348" s="73" t="s">
        <v>154</v>
      </c>
      <c r="E348" s="118">
        <v>1300403</v>
      </c>
      <c r="F348" s="22" t="s">
        <v>114</v>
      </c>
      <c r="G348" s="73" t="s">
        <v>130</v>
      </c>
      <c r="H348" s="73" t="s">
        <v>116</v>
      </c>
      <c r="I348" s="240" t="s">
        <v>128</v>
      </c>
      <c r="J348" s="79" t="s">
        <v>112</v>
      </c>
      <c r="K348" s="112" t="s">
        <v>155</v>
      </c>
      <c r="L348" s="22" t="s">
        <v>119</v>
      </c>
      <c r="M348" s="22" t="s">
        <v>117</v>
      </c>
      <c r="N348" s="119" t="str">
        <f>CONCATENATE(T_SDLog[[#This Row],[PROJECT_NO]],"-",T_SDLog[[#This Row],[Sub Con]],"-",T_SDLog[[#This Row],[BUILDING_NO]],"-",T_SDLog[[#This Row],[FLOOR_LEVEL]],"-",T_SDLog[[#This Row],[DRAWING_PARTS]],"-",T_SDLog[[#This Row],[DISIPLINE]],"-",T_SDLog[[#This Row],[Sub-Dec]],"-",T_SDLog[[#This Row],[DS]],"-",T_SDLog[[#This Row],[DRAWING_SEQ]])</f>
        <v>1300403-ATS-B01-GF-03-ICT-TEL-SD-00</v>
      </c>
      <c r="O348" s="122" t="s">
        <v>671</v>
      </c>
      <c r="P348" s="246">
        <v>45824</v>
      </c>
      <c r="Q34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8" s="156" t="str">
        <f>IF(T_SDLog[[#This Row],[AREF_7]]&lt;&gt;"","07",IF(T_SDLog[[#This Row],[AREF_6]]&lt;&gt;"","06",IF(T_SDLog[[#This Row],[AREF_5]]&lt;&gt;"","05",IF(T_SDLog[[#This Row],[AREF_4]]&lt;&gt;"","04",IF(T_SDLog[[#This Row],[AREF_3]]&lt;&gt;"","03",IF(T_SDLog[[#This Row],[AREF_2]]&lt;&gt;"","02",IF(T_SDLog[[#This Row],[AREF_1]]&lt;&gt;"","01",IF(T_SDLog[[#This Row],[AREF_0]]&lt;&gt;"","00",""))))))))</f>
        <v>00</v>
      </c>
      <c r="T34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8" s="22" t="s">
        <v>1490</v>
      </c>
      <c r="AB348" s="74">
        <v>45818</v>
      </c>
      <c r="AC348" s="22" t="s">
        <v>1594</v>
      </c>
      <c r="AD348" s="74">
        <v>45820</v>
      </c>
      <c r="AE348" s="74" t="s">
        <v>1594</v>
      </c>
      <c r="AF348" s="190" t="s">
        <v>134</v>
      </c>
      <c r="AG348" s="191" t="s">
        <v>1632</v>
      </c>
      <c r="AH348" s="190" t="s">
        <v>134</v>
      </c>
      <c r="AI348" s="22"/>
      <c r="AJ348" s="74"/>
      <c r="AK348" s="22"/>
      <c r="AL348" s="22"/>
      <c r="AM348" s="22"/>
      <c r="AN348" s="190" t="s">
        <v>123</v>
      </c>
      <c r="AO348" s="74"/>
      <c r="AP348" s="185" t="s">
        <v>123</v>
      </c>
      <c r="AQ348" s="22"/>
      <c r="AR348" s="74"/>
      <c r="AS348" s="22"/>
      <c r="AT348" s="190" t="s">
        <v>123</v>
      </c>
      <c r="AU348" s="74"/>
      <c r="AV348" s="185" t="s">
        <v>123</v>
      </c>
      <c r="AW348" s="76"/>
      <c r="AX348" s="74"/>
      <c r="AY348" s="22"/>
      <c r="AZ348" s="190" t="s">
        <v>123</v>
      </c>
      <c r="BA348" s="74"/>
      <c r="BB348" s="185" t="s">
        <v>123</v>
      </c>
      <c r="BC348" s="76"/>
      <c r="BD348" s="74"/>
      <c r="BE348" s="22"/>
      <c r="BF348" s="190" t="s">
        <v>123</v>
      </c>
      <c r="BG348" s="74"/>
      <c r="BH348" s="185" t="s">
        <v>123</v>
      </c>
      <c r="BI348" s="76"/>
      <c r="BJ348" s="74"/>
      <c r="BK348" s="22"/>
      <c r="BL348" s="190" t="s">
        <v>123</v>
      </c>
      <c r="BM348" s="74"/>
      <c r="BN348" s="185" t="s">
        <v>123</v>
      </c>
      <c r="BO348" s="22"/>
      <c r="BP348" s="74"/>
      <c r="BQ348" s="22"/>
      <c r="BR348" s="190" t="s">
        <v>123</v>
      </c>
      <c r="BS348" s="22"/>
      <c r="BT348" s="185" t="s">
        <v>123</v>
      </c>
      <c r="BU348" s="22"/>
      <c r="BV348" s="74"/>
      <c r="BW348" s="22"/>
      <c r="BX348" s="190" t="s">
        <v>123</v>
      </c>
      <c r="BY348" s="22"/>
      <c r="BZ348" s="185" t="s">
        <v>123</v>
      </c>
      <c r="CA348" s="185"/>
      <c r="CB348" s="22"/>
    </row>
    <row r="349" spans="2:80" ht="13.8" hidden="1">
      <c r="B349" s="22">
        <f t="shared" si="5"/>
        <v>340</v>
      </c>
      <c r="C349" s="22" t="s">
        <v>112</v>
      </c>
      <c r="D349" s="73" t="s">
        <v>154</v>
      </c>
      <c r="E349" s="118">
        <v>1300403</v>
      </c>
      <c r="F349" s="22" t="s">
        <v>114</v>
      </c>
      <c r="G349" s="73" t="s">
        <v>130</v>
      </c>
      <c r="H349" s="73" t="s">
        <v>116</v>
      </c>
      <c r="I349" s="240" t="s">
        <v>138</v>
      </c>
      <c r="J349" s="79" t="s">
        <v>112</v>
      </c>
      <c r="K349" s="112" t="s">
        <v>155</v>
      </c>
      <c r="L349" s="22" t="s">
        <v>119</v>
      </c>
      <c r="M349" s="22" t="s">
        <v>117</v>
      </c>
      <c r="N349" s="119" t="str">
        <f>CONCATENATE(T_SDLog[[#This Row],[PROJECT_NO]],"-",T_SDLog[[#This Row],[Sub Con]],"-",T_SDLog[[#This Row],[BUILDING_NO]],"-",T_SDLog[[#This Row],[FLOOR_LEVEL]],"-",T_SDLog[[#This Row],[DRAWING_PARTS]],"-",T_SDLog[[#This Row],[DISIPLINE]],"-",T_SDLog[[#This Row],[Sub-Dec]],"-",T_SDLog[[#This Row],[DS]],"-",T_SDLog[[#This Row],[DRAWING_SEQ]])</f>
        <v>1300403-ATS-B01-GF-04-ICT-TEL-SD-00</v>
      </c>
      <c r="O349" s="122" t="s">
        <v>672</v>
      </c>
      <c r="P349" s="246">
        <v>45824</v>
      </c>
      <c r="Q34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4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49" s="156" t="str">
        <f>IF(T_SDLog[[#This Row],[AREF_7]]&lt;&gt;"","07",IF(T_SDLog[[#This Row],[AREF_6]]&lt;&gt;"","06",IF(T_SDLog[[#This Row],[AREF_5]]&lt;&gt;"","05",IF(T_SDLog[[#This Row],[AREF_4]]&lt;&gt;"","04",IF(T_SDLog[[#This Row],[AREF_3]]&lt;&gt;"","03",IF(T_SDLog[[#This Row],[AREF_2]]&lt;&gt;"","02",IF(T_SDLog[[#This Row],[AREF_1]]&lt;&gt;"","01",IF(T_SDLog[[#This Row],[AREF_0]]&lt;&gt;"","00",""))))))))</f>
        <v>00</v>
      </c>
      <c r="T34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49" s="22" t="s">
        <v>1490</v>
      </c>
      <c r="AB349" s="74">
        <v>45818</v>
      </c>
      <c r="AC349" s="22" t="s">
        <v>1594</v>
      </c>
      <c r="AD349" s="74">
        <v>45820</v>
      </c>
      <c r="AE349" s="74" t="s">
        <v>1594</v>
      </c>
      <c r="AF349" s="190" t="s">
        <v>134</v>
      </c>
      <c r="AG349" s="191" t="s">
        <v>1632</v>
      </c>
      <c r="AH349" s="190" t="s">
        <v>134</v>
      </c>
      <c r="AI349" s="22"/>
      <c r="AJ349" s="74"/>
      <c r="AK349" s="22"/>
      <c r="AL349" s="22"/>
      <c r="AM349" s="22"/>
      <c r="AN349" s="190" t="s">
        <v>123</v>
      </c>
      <c r="AO349" s="74"/>
      <c r="AP349" s="185" t="s">
        <v>123</v>
      </c>
      <c r="AQ349" s="22"/>
      <c r="AR349" s="74"/>
      <c r="AS349" s="22"/>
      <c r="AT349" s="190" t="s">
        <v>123</v>
      </c>
      <c r="AU349" s="74"/>
      <c r="AV349" s="185" t="s">
        <v>123</v>
      </c>
      <c r="AW349" s="76"/>
      <c r="AX349" s="74"/>
      <c r="AY349" s="22"/>
      <c r="AZ349" s="190" t="s">
        <v>123</v>
      </c>
      <c r="BA349" s="74"/>
      <c r="BB349" s="185" t="s">
        <v>123</v>
      </c>
      <c r="BC349" s="76"/>
      <c r="BD349" s="74"/>
      <c r="BE349" s="22"/>
      <c r="BF349" s="190" t="s">
        <v>123</v>
      </c>
      <c r="BG349" s="74"/>
      <c r="BH349" s="185" t="s">
        <v>123</v>
      </c>
      <c r="BI349" s="76"/>
      <c r="BJ349" s="74"/>
      <c r="BK349" s="22"/>
      <c r="BL349" s="190" t="s">
        <v>123</v>
      </c>
      <c r="BM349" s="74"/>
      <c r="BN349" s="185" t="s">
        <v>123</v>
      </c>
      <c r="BO349" s="22"/>
      <c r="BP349" s="74"/>
      <c r="BQ349" s="22"/>
      <c r="BR349" s="190" t="s">
        <v>123</v>
      </c>
      <c r="BS349" s="22"/>
      <c r="BT349" s="185" t="s">
        <v>123</v>
      </c>
      <c r="BU349" s="22"/>
      <c r="BV349" s="74"/>
      <c r="BW349" s="22"/>
      <c r="BX349" s="190" t="s">
        <v>123</v>
      </c>
      <c r="BY349" s="22"/>
      <c r="BZ349" s="185" t="s">
        <v>123</v>
      </c>
      <c r="CA349" s="185"/>
      <c r="CB349" s="22"/>
    </row>
    <row r="350" spans="2:80" ht="13.8" hidden="1">
      <c r="B350" s="22">
        <f t="shared" si="5"/>
        <v>341</v>
      </c>
      <c r="C350" s="22" t="s">
        <v>112</v>
      </c>
      <c r="D350" s="73" t="s">
        <v>154</v>
      </c>
      <c r="E350" s="118">
        <v>1300403</v>
      </c>
      <c r="F350" s="22" t="s">
        <v>114</v>
      </c>
      <c r="G350" s="73" t="s">
        <v>130</v>
      </c>
      <c r="H350" s="73" t="s">
        <v>116</v>
      </c>
      <c r="I350" s="240" t="s">
        <v>219</v>
      </c>
      <c r="J350" s="79" t="s">
        <v>112</v>
      </c>
      <c r="K350" s="112" t="s">
        <v>155</v>
      </c>
      <c r="L350" s="22" t="s">
        <v>119</v>
      </c>
      <c r="M350" s="22" t="s">
        <v>117</v>
      </c>
      <c r="N350" s="119" t="str">
        <f>CONCATENATE(T_SDLog[[#This Row],[PROJECT_NO]],"-",T_SDLog[[#This Row],[Sub Con]],"-",T_SDLog[[#This Row],[BUILDING_NO]],"-",T_SDLog[[#This Row],[FLOOR_LEVEL]],"-",T_SDLog[[#This Row],[DRAWING_PARTS]],"-",T_SDLog[[#This Row],[DISIPLINE]],"-",T_SDLog[[#This Row],[Sub-Dec]],"-",T_SDLog[[#This Row],[DS]],"-",T_SDLog[[#This Row],[DRAWING_SEQ]])</f>
        <v>1300403-ATS-B01-GF-05-ICT-TEL-SD-00</v>
      </c>
      <c r="O350" s="122" t="s">
        <v>673</v>
      </c>
      <c r="P350" s="244">
        <v>45801</v>
      </c>
      <c r="Q35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5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0" s="156" t="str">
        <f>IF(T_SDLog[[#This Row],[AREF_7]]&lt;&gt;"","07",IF(T_SDLog[[#This Row],[AREF_6]]&lt;&gt;"","06",IF(T_SDLog[[#This Row],[AREF_5]]&lt;&gt;"","05",IF(T_SDLog[[#This Row],[AREF_4]]&lt;&gt;"","04",IF(T_SDLog[[#This Row],[AREF_3]]&lt;&gt;"","03",IF(T_SDLog[[#This Row],[AREF_2]]&lt;&gt;"","02",IF(T_SDLog[[#This Row],[AREF_1]]&lt;&gt;"","01",IF(T_SDLog[[#This Row],[AREF_0]]&lt;&gt;"","00",""))))))))</f>
        <v>00</v>
      </c>
      <c r="T35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0" s="22" t="s">
        <v>1490</v>
      </c>
      <c r="AB350" s="74">
        <v>45818</v>
      </c>
      <c r="AC350" s="22" t="s">
        <v>1594</v>
      </c>
      <c r="AD350" s="74">
        <v>45820</v>
      </c>
      <c r="AE350" s="74" t="s">
        <v>1594</v>
      </c>
      <c r="AF350" s="190" t="s">
        <v>134</v>
      </c>
      <c r="AG350" s="191" t="s">
        <v>1632</v>
      </c>
      <c r="AH350" s="190" t="s">
        <v>134</v>
      </c>
      <c r="AI350" s="22"/>
      <c r="AJ350" s="74"/>
      <c r="AK350" s="22"/>
      <c r="AL350" s="22"/>
      <c r="AM350" s="22"/>
      <c r="AN350" s="190" t="s">
        <v>123</v>
      </c>
      <c r="AO350" s="74"/>
      <c r="AP350" s="185" t="s">
        <v>123</v>
      </c>
      <c r="AQ350" s="22"/>
      <c r="AR350" s="74"/>
      <c r="AS350" s="22"/>
      <c r="AT350" s="190" t="s">
        <v>123</v>
      </c>
      <c r="AU350" s="74"/>
      <c r="AV350" s="185" t="s">
        <v>123</v>
      </c>
      <c r="AW350" s="76"/>
      <c r="AX350" s="74"/>
      <c r="AY350" s="22"/>
      <c r="AZ350" s="190" t="s">
        <v>123</v>
      </c>
      <c r="BA350" s="74"/>
      <c r="BB350" s="185" t="s">
        <v>123</v>
      </c>
      <c r="BC350" s="76"/>
      <c r="BD350" s="74"/>
      <c r="BE350" s="22"/>
      <c r="BF350" s="190" t="s">
        <v>123</v>
      </c>
      <c r="BG350" s="74"/>
      <c r="BH350" s="185" t="s">
        <v>123</v>
      </c>
      <c r="BI350" s="76"/>
      <c r="BJ350" s="74"/>
      <c r="BK350" s="22"/>
      <c r="BL350" s="190" t="s">
        <v>123</v>
      </c>
      <c r="BM350" s="74"/>
      <c r="BN350" s="185" t="s">
        <v>123</v>
      </c>
      <c r="BO350" s="22"/>
      <c r="BP350" s="74"/>
      <c r="BQ350" s="22"/>
      <c r="BR350" s="190" t="s">
        <v>123</v>
      </c>
      <c r="BS350" s="22"/>
      <c r="BT350" s="185" t="s">
        <v>123</v>
      </c>
      <c r="BU350" s="22"/>
      <c r="BV350" s="74"/>
      <c r="BW350" s="22"/>
      <c r="BX350" s="190" t="s">
        <v>123</v>
      </c>
      <c r="BY350" s="22"/>
      <c r="BZ350" s="185" t="s">
        <v>123</v>
      </c>
      <c r="CA350" s="185"/>
      <c r="CB350" s="22"/>
    </row>
    <row r="351" spans="2:80" ht="13.8" hidden="1">
      <c r="B351" s="22">
        <f t="shared" si="5"/>
        <v>342</v>
      </c>
      <c r="C351" s="22" t="s">
        <v>112</v>
      </c>
      <c r="D351" s="73" t="s">
        <v>154</v>
      </c>
      <c r="E351" s="118">
        <v>1300403</v>
      </c>
      <c r="F351" s="22" t="s">
        <v>114</v>
      </c>
      <c r="G351" s="73" t="s">
        <v>130</v>
      </c>
      <c r="H351" s="73" t="s">
        <v>116</v>
      </c>
      <c r="I351" s="240" t="s">
        <v>304</v>
      </c>
      <c r="J351" s="79" t="s">
        <v>112</v>
      </c>
      <c r="K351" s="112" t="s">
        <v>155</v>
      </c>
      <c r="L351" s="22" t="s">
        <v>119</v>
      </c>
      <c r="M351" s="22" t="s">
        <v>117</v>
      </c>
      <c r="N351" s="119" t="str">
        <f>CONCATENATE(T_SDLog[[#This Row],[PROJECT_NO]],"-",T_SDLog[[#This Row],[Sub Con]],"-",T_SDLog[[#This Row],[BUILDING_NO]],"-",T_SDLog[[#This Row],[FLOOR_LEVEL]],"-",T_SDLog[[#This Row],[DRAWING_PARTS]],"-",T_SDLog[[#This Row],[DISIPLINE]],"-",T_SDLog[[#This Row],[Sub-Dec]],"-",T_SDLog[[#This Row],[DS]],"-",T_SDLog[[#This Row],[DRAWING_SEQ]])</f>
        <v>1300403-ATS-B01-GF-06-ICT-TEL-SD-00</v>
      </c>
      <c r="O351" s="122" t="s">
        <v>674</v>
      </c>
      <c r="P351" s="244">
        <v>45801</v>
      </c>
      <c r="Q35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5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1" s="156" t="str">
        <f>IF(T_SDLog[[#This Row],[AREF_7]]&lt;&gt;"","07",IF(T_SDLog[[#This Row],[AREF_6]]&lt;&gt;"","06",IF(T_SDLog[[#This Row],[AREF_5]]&lt;&gt;"","05",IF(T_SDLog[[#This Row],[AREF_4]]&lt;&gt;"","04",IF(T_SDLog[[#This Row],[AREF_3]]&lt;&gt;"","03",IF(T_SDLog[[#This Row],[AREF_2]]&lt;&gt;"","02",IF(T_SDLog[[#This Row],[AREF_1]]&lt;&gt;"","01",IF(T_SDLog[[#This Row],[AREF_0]]&lt;&gt;"","00",""))))))))</f>
        <v>00</v>
      </c>
      <c r="T35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1" s="22" t="s">
        <v>1490</v>
      </c>
      <c r="AB351" s="74">
        <v>45818</v>
      </c>
      <c r="AC351" s="22" t="s">
        <v>1594</v>
      </c>
      <c r="AD351" s="74">
        <v>45820</v>
      </c>
      <c r="AE351" s="74" t="s">
        <v>1594</v>
      </c>
      <c r="AF351" s="190" t="s">
        <v>134</v>
      </c>
      <c r="AG351" s="191" t="s">
        <v>1632</v>
      </c>
      <c r="AH351" s="190" t="s">
        <v>134</v>
      </c>
      <c r="AI351" s="22"/>
      <c r="AJ351" s="74"/>
      <c r="AK351" s="22"/>
      <c r="AL351" s="22"/>
      <c r="AM351" s="22"/>
      <c r="AN351" s="190" t="s">
        <v>123</v>
      </c>
      <c r="AO351" s="74"/>
      <c r="AP351" s="185" t="s">
        <v>123</v>
      </c>
      <c r="AQ351" s="22"/>
      <c r="AR351" s="74"/>
      <c r="AS351" s="22"/>
      <c r="AT351" s="190" t="s">
        <v>123</v>
      </c>
      <c r="AU351" s="74"/>
      <c r="AV351" s="185" t="s">
        <v>123</v>
      </c>
      <c r="AW351" s="76"/>
      <c r="AX351" s="74"/>
      <c r="AY351" s="22"/>
      <c r="AZ351" s="190" t="s">
        <v>123</v>
      </c>
      <c r="BA351" s="74"/>
      <c r="BB351" s="185" t="s">
        <v>123</v>
      </c>
      <c r="BC351" s="76"/>
      <c r="BD351" s="74"/>
      <c r="BE351" s="22"/>
      <c r="BF351" s="190" t="s">
        <v>123</v>
      </c>
      <c r="BG351" s="74"/>
      <c r="BH351" s="185" t="s">
        <v>123</v>
      </c>
      <c r="BI351" s="76"/>
      <c r="BJ351" s="74"/>
      <c r="BK351" s="22"/>
      <c r="BL351" s="190" t="s">
        <v>123</v>
      </c>
      <c r="BM351" s="74"/>
      <c r="BN351" s="185" t="s">
        <v>123</v>
      </c>
      <c r="BO351" s="22"/>
      <c r="BP351" s="74"/>
      <c r="BQ351" s="22"/>
      <c r="BR351" s="190" t="s">
        <v>123</v>
      </c>
      <c r="BS351" s="22"/>
      <c r="BT351" s="185" t="s">
        <v>123</v>
      </c>
      <c r="BU351" s="22"/>
      <c r="BV351" s="74"/>
      <c r="BW351" s="22"/>
      <c r="BX351" s="190" t="s">
        <v>123</v>
      </c>
      <c r="BY351" s="22"/>
      <c r="BZ351" s="185" t="s">
        <v>123</v>
      </c>
      <c r="CA351" s="185"/>
      <c r="CB351" s="22"/>
    </row>
    <row r="352" spans="2:80" ht="13.8" hidden="1">
      <c r="B352" s="22">
        <f t="shared" si="5"/>
        <v>343</v>
      </c>
      <c r="C352" s="22" t="s">
        <v>112</v>
      </c>
      <c r="D352" s="73" t="s">
        <v>154</v>
      </c>
      <c r="E352" s="118">
        <v>1300403</v>
      </c>
      <c r="F352" s="22" t="s">
        <v>114</v>
      </c>
      <c r="G352" s="73" t="s">
        <v>130</v>
      </c>
      <c r="H352" s="73" t="s">
        <v>116</v>
      </c>
      <c r="I352" s="240" t="s">
        <v>349</v>
      </c>
      <c r="J352" s="79" t="s">
        <v>112</v>
      </c>
      <c r="K352" s="112" t="s">
        <v>155</v>
      </c>
      <c r="L352" s="22" t="s">
        <v>119</v>
      </c>
      <c r="M352" s="22" t="s">
        <v>117</v>
      </c>
      <c r="N352" s="119" t="str">
        <f>CONCATENATE(T_SDLog[[#This Row],[PROJECT_NO]],"-",T_SDLog[[#This Row],[Sub Con]],"-",T_SDLog[[#This Row],[BUILDING_NO]],"-",T_SDLog[[#This Row],[FLOOR_LEVEL]],"-",T_SDLog[[#This Row],[DRAWING_PARTS]],"-",T_SDLog[[#This Row],[DISIPLINE]],"-",T_SDLog[[#This Row],[Sub-Dec]],"-",T_SDLog[[#This Row],[DS]],"-",T_SDLog[[#This Row],[DRAWING_SEQ]])</f>
        <v>1300403-ATS-B01-GF-07-ICT-TEL-SD-00</v>
      </c>
      <c r="O352" s="122" t="s">
        <v>675</v>
      </c>
      <c r="P352" s="246">
        <v>45824</v>
      </c>
      <c r="Q35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5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2" s="156" t="str">
        <f>IF(T_SDLog[[#This Row],[AREF_7]]&lt;&gt;"","07",IF(T_SDLog[[#This Row],[AREF_6]]&lt;&gt;"","06",IF(T_SDLog[[#This Row],[AREF_5]]&lt;&gt;"","05",IF(T_SDLog[[#This Row],[AREF_4]]&lt;&gt;"","04",IF(T_SDLog[[#This Row],[AREF_3]]&lt;&gt;"","03",IF(T_SDLog[[#This Row],[AREF_2]]&lt;&gt;"","02",IF(T_SDLog[[#This Row],[AREF_1]]&lt;&gt;"","01",IF(T_SDLog[[#This Row],[AREF_0]]&lt;&gt;"","00",""))))))))</f>
        <v>00</v>
      </c>
      <c r="T35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2" s="22" t="s">
        <v>1490</v>
      </c>
      <c r="AB352" s="74">
        <v>45818</v>
      </c>
      <c r="AC352" s="22" t="s">
        <v>1594</v>
      </c>
      <c r="AD352" s="74">
        <v>45820</v>
      </c>
      <c r="AE352" s="74" t="s">
        <v>1594</v>
      </c>
      <c r="AF352" s="190" t="s">
        <v>134</v>
      </c>
      <c r="AG352" s="191" t="s">
        <v>1632</v>
      </c>
      <c r="AH352" s="190" t="s">
        <v>134</v>
      </c>
      <c r="AI352" s="22"/>
      <c r="AJ352" s="74"/>
      <c r="AK352" s="22"/>
      <c r="AL352" s="22"/>
      <c r="AM352" s="22"/>
      <c r="AN352" s="190" t="s">
        <v>123</v>
      </c>
      <c r="AO352" s="74"/>
      <c r="AP352" s="185" t="s">
        <v>123</v>
      </c>
      <c r="AQ352" s="22"/>
      <c r="AR352" s="74"/>
      <c r="AS352" s="22"/>
      <c r="AT352" s="190" t="s">
        <v>123</v>
      </c>
      <c r="AU352" s="74"/>
      <c r="AV352" s="185" t="s">
        <v>123</v>
      </c>
      <c r="AW352" s="76"/>
      <c r="AX352" s="74"/>
      <c r="AY352" s="22"/>
      <c r="AZ352" s="190" t="s">
        <v>123</v>
      </c>
      <c r="BA352" s="74"/>
      <c r="BB352" s="185" t="s">
        <v>123</v>
      </c>
      <c r="BC352" s="76"/>
      <c r="BD352" s="74"/>
      <c r="BE352" s="22"/>
      <c r="BF352" s="190" t="s">
        <v>123</v>
      </c>
      <c r="BG352" s="74"/>
      <c r="BH352" s="185" t="s">
        <v>123</v>
      </c>
      <c r="BI352" s="76"/>
      <c r="BJ352" s="74"/>
      <c r="BK352" s="22"/>
      <c r="BL352" s="190" t="s">
        <v>123</v>
      </c>
      <c r="BM352" s="74"/>
      <c r="BN352" s="185" t="s">
        <v>123</v>
      </c>
      <c r="BO352" s="22"/>
      <c r="BP352" s="74"/>
      <c r="BQ352" s="22"/>
      <c r="BR352" s="190" t="s">
        <v>123</v>
      </c>
      <c r="BS352" s="22"/>
      <c r="BT352" s="185" t="s">
        <v>123</v>
      </c>
      <c r="BU352" s="22"/>
      <c r="BV352" s="74"/>
      <c r="BW352" s="22"/>
      <c r="BX352" s="190" t="s">
        <v>123</v>
      </c>
      <c r="BY352" s="22"/>
      <c r="BZ352" s="185" t="s">
        <v>123</v>
      </c>
      <c r="CA352" s="185"/>
      <c r="CB352" s="22"/>
    </row>
    <row r="353" spans="2:80" ht="13.8" hidden="1">
      <c r="B353" s="22">
        <f t="shared" si="5"/>
        <v>344</v>
      </c>
      <c r="C353" s="22" t="s">
        <v>112</v>
      </c>
      <c r="D353" s="73" t="s">
        <v>154</v>
      </c>
      <c r="E353" s="118">
        <v>1300403</v>
      </c>
      <c r="F353" s="22" t="s">
        <v>114</v>
      </c>
      <c r="G353" s="73" t="s">
        <v>130</v>
      </c>
      <c r="H353" s="73" t="s">
        <v>116</v>
      </c>
      <c r="I353" s="240" t="s">
        <v>140</v>
      </c>
      <c r="J353" s="79" t="s">
        <v>112</v>
      </c>
      <c r="K353" s="112" t="s">
        <v>155</v>
      </c>
      <c r="L353" s="22" t="s">
        <v>119</v>
      </c>
      <c r="M353" s="22" t="s">
        <v>117</v>
      </c>
      <c r="N353" s="119" t="str">
        <f>CONCATENATE(T_SDLog[[#This Row],[PROJECT_NO]],"-",T_SDLog[[#This Row],[Sub Con]],"-",T_SDLog[[#This Row],[BUILDING_NO]],"-",T_SDLog[[#This Row],[FLOOR_LEVEL]],"-",T_SDLog[[#This Row],[DRAWING_PARTS]],"-",T_SDLog[[#This Row],[DISIPLINE]],"-",T_SDLog[[#This Row],[Sub-Dec]],"-",T_SDLog[[#This Row],[DS]],"-",T_SDLog[[#This Row],[DRAWING_SEQ]])</f>
        <v>1300403-ATS-B01-GF-08-ICT-TEL-SD-00</v>
      </c>
      <c r="O353" s="122" t="s">
        <v>676</v>
      </c>
      <c r="P353" s="246">
        <v>45824</v>
      </c>
      <c r="Q35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5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3" s="156" t="str">
        <f>IF(T_SDLog[[#This Row],[AREF_7]]&lt;&gt;"","07",IF(T_SDLog[[#This Row],[AREF_6]]&lt;&gt;"","06",IF(T_SDLog[[#This Row],[AREF_5]]&lt;&gt;"","05",IF(T_SDLog[[#This Row],[AREF_4]]&lt;&gt;"","04",IF(T_SDLog[[#This Row],[AREF_3]]&lt;&gt;"","03",IF(T_SDLog[[#This Row],[AREF_2]]&lt;&gt;"","02",IF(T_SDLog[[#This Row],[AREF_1]]&lt;&gt;"","01",IF(T_SDLog[[#This Row],[AREF_0]]&lt;&gt;"","00",""))))))))</f>
        <v>00</v>
      </c>
      <c r="T35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3" s="22" t="s">
        <v>1490</v>
      </c>
      <c r="AB353" s="74">
        <v>45818</v>
      </c>
      <c r="AC353" s="22" t="s">
        <v>1594</v>
      </c>
      <c r="AD353" s="74">
        <v>45820</v>
      </c>
      <c r="AE353" s="74" t="s">
        <v>1594</v>
      </c>
      <c r="AF353" s="190" t="s">
        <v>134</v>
      </c>
      <c r="AG353" s="191" t="s">
        <v>1632</v>
      </c>
      <c r="AH353" s="190" t="s">
        <v>134</v>
      </c>
      <c r="AI353" s="22"/>
      <c r="AJ353" s="74"/>
      <c r="AK353" s="22"/>
      <c r="AL353" s="22"/>
      <c r="AM353" s="22"/>
      <c r="AN353" s="190" t="s">
        <v>123</v>
      </c>
      <c r="AO353" s="74"/>
      <c r="AP353" s="185" t="s">
        <v>123</v>
      </c>
      <c r="AQ353" s="22"/>
      <c r="AR353" s="74"/>
      <c r="AS353" s="22"/>
      <c r="AT353" s="190" t="s">
        <v>123</v>
      </c>
      <c r="AU353" s="74"/>
      <c r="AV353" s="185" t="s">
        <v>123</v>
      </c>
      <c r="AW353" s="76"/>
      <c r="AX353" s="74"/>
      <c r="AY353" s="22"/>
      <c r="AZ353" s="190" t="s">
        <v>123</v>
      </c>
      <c r="BA353" s="74"/>
      <c r="BB353" s="185" t="s">
        <v>123</v>
      </c>
      <c r="BC353" s="76"/>
      <c r="BD353" s="74"/>
      <c r="BE353" s="22"/>
      <c r="BF353" s="190" t="s">
        <v>123</v>
      </c>
      <c r="BG353" s="74"/>
      <c r="BH353" s="185" t="s">
        <v>123</v>
      </c>
      <c r="BI353" s="76"/>
      <c r="BJ353" s="74"/>
      <c r="BK353" s="22"/>
      <c r="BL353" s="190" t="s">
        <v>123</v>
      </c>
      <c r="BM353" s="74"/>
      <c r="BN353" s="185" t="s">
        <v>123</v>
      </c>
      <c r="BO353" s="22"/>
      <c r="BP353" s="74"/>
      <c r="BQ353" s="22"/>
      <c r="BR353" s="190" t="s">
        <v>123</v>
      </c>
      <c r="BS353" s="22"/>
      <c r="BT353" s="185" t="s">
        <v>123</v>
      </c>
      <c r="BU353" s="22"/>
      <c r="BV353" s="74"/>
      <c r="BW353" s="22"/>
      <c r="BX353" s="190" t="s">
        <v>123</v>
      </c>
      <c r="BY353" s="22"/>
      <c r="BZ353" s="185" t="s">
        <v>123</v>
      </c>
      <c r="CA353" s="185"/>
      <c r="CB353" s="22"/>
    </row>
    <row r="354" spans="2:80" ht="13.8" hidden="1">
      <c r="B354" s="22">
        <f t="shared" si="5"/>
        <v>345</v>
      </c>
      <c r="C354" s="22" t="s">
        <v>112</v>
      </c>
      <c r="D354" s="73" t="s">
        <v>154</v>
      </c>
      <c r="E354" s="118">
        <v>1300403</v>
      </c>
      <c r="F354" s="22" t="s">
        <v>114</v>
      </c>
      <c r="G354" s="73" t="s">
        <v>130</v>
      </c>
      <c r="H354" s="73" t="s">
        <v>116</v>
      </c>
      <c r="I354" s="240" t="s">
        <v>351</v>
      </c>
      <c r="J354" s="79" t="s">
        <v>112</v>
      </c>
      <c r="K354" s="112" t="s">
        <v>155</v>
      </c>
      <c r="L354" s="22" t="s">
        <v>119</v>
      </c>
      <c r="M354" s="22" t="s">
        <v>117</v>
      </c>
      <c r="N354" s="119" t="str">
        <f>CONCATENATE(T_SDLog[[#This Row],[PROJECT_NO]],"-",T_SDLog[[#This Row],[Sub Con]],"-",T_SDLog[[#This Row],[BUILDING_NO]],"-",T_SDLog[[#This Row],[FLOOR_LEVEL]],"-",T_SDLog[[#This Row],[DRAWING_PARTS]],"-",T_SDLog[[#This Row],[DISIPLINE]],"-",T_SDLog[[#This Row],[Sub-Dec]],"-",T_SDLog[[#This Row],[DS]],"-",T_SDLog[[#This Row],[DRAWING_SEQ]])</f>
        <v>1300403-ATS-B01-GF-09-ICT-TEL-SD-00</v>
      </c>
      <c r="O354" s="122" t="s">
        <v>677</v>
      </c>
      <c r="P354" s="244">
        <v>45801</v>
      </c>
      <c r="Q35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5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4" s="156" t="str">
        <f>IF(T_SDLog[[#This Row],[AREF_7]]&lt;&gt;"","07",IF(T_SDLog[[#This Row],[AREF_6]]&lt;&gt;"","06",IF(T_SDLog[[#This Row],[AREF_5]]&lt;&gt;"","05",IF(T_SDLog[[#This Row],[AREF_4]]&lt;&gt;"","04",IF(T_SDLog[[#This Row],[AREF_3]]&lt;&gt;"","03",IF(T_SDLog[[#This Row],[AREF_2]]&lt;&gt;"","02",IF(T_SDLog[[#This Row],[AREF_1]]&lt;&gt;"","01",IF(T_SDLog[[#This Row],[AREF_0]]&lt;&gt;"","00",""))))))))</f>
        <v>00</v>
      </c>
      <c r="T35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4" s="22" t="s">
        <v>1490</v>
      </c>
      <c r="AB354" s="74">
        <v>45818</v>
      </c>
      <c r="AC354" s="22" t="s">
        <v>1594</v>
      </c>
      <c r="AD354" s="74">
        <v>45820</v>
      </c>
      <c r="AE354" s="74" t="s">
        <v>1594</v>
      </c>
      <c r="AF354" s="190" t="s">
        <v>134</v>
      </c>
      <c r="AG354" s="191" t="s">
        <v>1632</v>
      </c>
      <c r="AH354" s="190" t="s">
        <v>134</v>
      </c>
      <c r="AI354" s="22"/>
      <c r="AJ354" s="74"/>
      <c r="AK354" s="22"/>
      <c r="AL354" s="22"/>
      <c r="AM354" s="22"/>
      <c r="AN354" s="190" t="s">
        <v>123</v>
      </c>
      <c r="AO354" s="74"/>
      <c r="AP354" s="185" t="s">
        <v>123</v>
      </c>
      <c r="AQ354" s="22"/>
      <c r="AR354" s="74"/>
      <c r="AS354" s="22"/>
      <c r="AT354" s="190" t="s">
        <v>123</v>
      </c>
      <c r="AU354" s="74"/>
      <c r="AV354" s="185" t="s">
        <v>123</v>
      </c>
      <c r="AW354" s="76"/>
      <c r="AX354" s="74"/>
      <c r="AY354" s="22"/>
      <c r="AZ354" s="190" t="s">
        <v>123</v>
      </c>
      <c r="BA354" s="74"/>
      <c r="BB354" s="185" t="s">
        <v>123</v>
      </c>
      <c r="BC354" s="76"/>
      <c r="BD354" s="74"/>
      <c r="BE354" s="22"/>
      <c r="BF354" s="190" t="s">
        <v>123</v>
      </c>
      <c r="BG354" s="74"/>
      <c r="BH354" s="185" t="s">
        <v>123</v>
      </c>
      <c r="BI354" s="76"/>
      <c r="BJ354" s="74"/>
      <c r="BK354" s="22"/>
      <c r="BL354" s="190" t="s">
        <v>123</v>
      </c>
      <c r="BM354" s="74"/>
      <c r="BN354" s="185" t="s">
        <v>123</v>
      </c>
      <c r="BO354" s="22"/>
      <c r="BP354" s="74"/>
      <c r="BQ354" s="22"/>
      <c r="BR354" s="190" t="s">
        <v>123</v>
      </c>
      <c r="BS354" s="22"/>
      <c r="BT354" s="185" t="s">
        <v>123</v>
      </c>
      <c r="BU354" s="22"/>
      <c r="BV354" s="74"/>
      <c r="BW354" s="22"/>
      <c r="BX354" s="190" t="s">
        <v>123</v>
      </c>
      <c r="BY354" s="22"/>
      <c r="BZ354" s="185" t="s">
        <v>123</v>
      </c>
      <c r="CA354" s="185"/>
      <c r="CB354" s="22"/>
    </row>
    <row r="355" spans="2:80" ht="13.8" hidden="1">
      <c r="B355" s="22">
        <f t="shared" si="5"/>
        <v>346</v>
      </c>
      <c r="C355" s="22" t="s">
        <v>112</v>
      </c>
      <c r="D355" s="73" t="s">
        <v>154</v>
      </c>
      <c r="E355" s="118">
        <v>1300403</v>
      </c>
      <c r="F355" s="22" t="s">
        <v>114</v>
      </c>
      <c r="G355" s="73" t="s">
        <v>130</v>
      </c>
      <c r="H355" s="73" t="s">
        <v>116</v>
      </c>
      <c r="I355" s="240" t="s">
        <v>438</v>
      </c>
      <c r="J355" s="79" t="s">
        <v>112</v>
      </c>
      <c r="K355" s="112" t="s">
        <v>155</v>
      </c>
      <c r="L355" s="22" t="s">
        <v>119</v>
      </c>
      <c r="M355" s="22" t="s">
        <v>117</v>
      </c>
      <c r="N355" s="119" t="str">
        <f>CONCATENATE(T_SDLog[[#This Row],[PROJECT_NO]],"-",T_SDLog[[#This Row],[Sub Con]],"-",T_SDLog[[#This Row],[BUILDING_NO]],"-",T_SDLog[[#This Row],[FLOOR_LEVEL]],"-",T_SDLog[[#This Row],[DRAWING_PARTS]],"-",T_SDLog[[#This Row],[DISIPLINE]],"-",T_SDLog[[#This Row],[Sub-Dec]],"-",T_SDLog[[#This Row],[DS]],"-",T_SDLog[[#This Row],[DRAWING_SEQ]])</f>
        <v>1300403-ATS-B01-GF-10-ICT-TEL-SD-00</v>
      </c>
      <c r="O355" s="122" t="s">
        <v>678</v>
      </c>
      <c r="P355" s="244">
        <v>45801</v>
      </c>
      <c r="Q35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5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5" s="156" t="str">
        <f>IF(T_SDLog[[#This Row],[AREF_7]]&lt;&gt;"","07",IF(T_SDLog[[#This Row],[AREF_6]]&lt;&gt;"","06",IF(T_SDLog[[#This Row],[AREF_5]]&lt;&gt;"","05",IF(T_SDLog[[#This Row],[AREF_4]]&lt;&gt;"","04",IF(T_SDLog[[#This Row],[AREF_3]]&lt;&gt;"","03",IF(T_SDLog[[#This Row],[AREF_2]]&lt;&gt;"","02",IF(T_SDLog[[#This Row],[AREF_1]]&lt;&gt;"","01",IF(T_SDLog[[#This Row],[AREF_0]]&lt;&gt;"","00",""))))))))</f>
        <v>00</v>
      </c>
      <c r="T35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5" s="22" t="s">
        <v>1490</v>
      </c>
      <c r="AB355" s="74">
        <v>45818</v>
      </c>
      <c r="AC355" s="22" t="s">
        <v>1594</v>
      </c>
      <c r="AD355" s="74">
        <v>45820</v>
      </c>
      <c r="AE355" s="74" t="s">
        <v>1594</v>
      </c>
      <c r="AF355" s="190" t="s">
        <v>134</v>
      </c>
      <c r="AG355" s="191" t="s">
        <v>1632</v>
      </c>
      <c r="AH355" s="190" t="s">
        <v>134</v>
      </c>
      <c r="AI355" s="22"/>
      <c r="AJ355" s="74"/>
      <c r="AK355" s="22"/>
      <c r="AL355" s="22"/>
      <c r="AM355" s="22"/>
      <c r="AN355" s="190" t="s">
        <v>123</v>
      </c>
      <c r="AO355" s="74"/>
      <c r="AP355" s="185" t="s">
        <v>123</v>
      </c>
      <c r="AQ355" s="22"/>
      <c r="AR355" s="74"/>
      <c r="AS355" s="22"/>
      <c r="AT355" s="190" t="s">
        <v>123</v>
      </c>
      <c r="AU355" s="74"/>
      <c r="AV355" s="185" t="s">
        <v>123</v>
      </c>
      <c r="AW355" s="76"/>
      <c r="AX355" s="74"/>
      <c r="AY355" s="22"/>
      <c r="AZ355" s="190" t="s">
        <v>123</v>
      </c>
      <c r="BA355" s="74"/>
      <c r="BB355" s="185" t="s">
        <v>123</v>
      </c>
      <c r="BC355" s="76"/>
      <c r="BD355" s="74"/>
      <c r="BE355" s="22"/>
      <c r="BF355" s="190" t="s">
        <v>123</v>
      </c>
      <c r="BG355" s="74"/>
      <c r="BH355" s="185" t="s">
        <v>123</v>
      </c>
      <c r="BI355" s="76"/>
      <c r="BJ355" s="74"/>
      <c r="BK355" s="22"/>
      <c r="BL355" s="190" t="s">
        <v>123</v>
      </c>
      <c r="BM355" s="74"/>
      <c r="BN355" s="185" t="s">
        <v>123</v>
      </c>
      <c r="BO355" s="22"/>
      <c r="BP355" s="74"/>
      <c r="BQ355" s="22"/>
      <c r="BR355" s="190" t="s">
        <v>123</v>
      </c>
      <c r="BS355" s="22"/>
      <c r="BT355" s="185" t="s">
        <v>123</v>
      </c>
      <c r="BU355" s="22"/>
      <c r="BV355" s="74"/>
      <c r="BW355" s="22"/>
      <c r="BX355" s="190" t="s">
        <v>123</v>
      </c>
      <c r="BY355" s="22"/>
      <c r="BZ355" s="185" t="s">
        <v>123</v>
      </c>
      <c r="CA355" s="185"/>
      <c r="CB355" s="22"/>
    </row>
    <row r="356" spans="2:80" ht="13.8" hidden="1">
      <c r="B356" s="22">
        <f t="shared" si="5"/>
        <v>347</v>
      </c>
      <c r="C356" s="22" t="s">
        <v>112</v>
      </c>
      <c r="D356" s="73" t="s">
        <v>154</v>
      </c>
      <c r="E356" s="118">
        <v>1300403</v>
      </c>
      <c r="F356" s="22" t="s">
        <v>114</v>
      </c>
      <c r="G356" s="73" t="s">
        <v>130</v>
      </c>
      <c r="H356" s="73" t="s">
        <v>116</v>
      </c>
      <c r="I356" s="240" t="s">
        <v>440</v>
      </c>
      <c r="J356" s="79" t="s">
        <v>112</v>
      </c>
      <c r="K356" s="112" t="s">
        <v>155</v>
      </c>
      <c r="L356" s="22" t="s">
        <v>119</v>
      </c>
      <c r="M356" s="22" t="s">
        <v>117</v>
      </c>
      <c r="N356" s="119" t="str">
        <f>CONCATENATE(T_SDLog[[#This Row],[PROJECT_NO]],"-",T_SDLog[[#This Row],[Sub Con]],"-",T_SDLog[[#This Row],[BUILDING_NO]],"-",T_SDLog[[#This Row],[FLOOR_LEVEL]],"-",T_SDLog[[#This Row],[DRAWING_PARTS]],"-",T_SDLog[[#This Row],[DISIPLINE]],"-",T_SDLog[[#This Row],[Sub-Dec]],"-",T_SDLog[[#This Row],[DS]],"-",T_SDLog[[#This Row],[DRAWING_SEQ]])</f>
        <v>1300403-ATS-B01-GF-11-ICT-TEL-SD-00</v>
      </c>
      <c r="O356" s="122" t="s">
        <v>679</v>
      </c>
      <c r="P356" s="246">
        <v>45824</v>
      </c>
      <c r="Q35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5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6" s="156" t="str">
        <f>IF(T_SDLog[[#This Row],[AREF_7]]&lt;&gt;"","07",IF(T_SDLog[[#This Row],[AREF_6]]&lt;&gt;"","06",IF(T_SDLog[[#This Row],[AREF_5]]&lt;&gt;"","05",IF(T_SDLog[[#This Row],[AREF_4]]&lt;&gt;"","04",IF(T_SDLog[[#This Row],[AREF_3]]&lt;&gt;"","03",IF(T_SDLog[[#This Row],[AREF_2]]&lt;&gt;"","02",IF(T_SDLog[[#This Row],[AREF_1]]&lt;&gt;"","01",IF(T_SDLog[[#This Row],[AREF_0]]&lt;&gt;"","00",""))))))))</f>
        <v>00</v>
      </c>
      <c r="T35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6" s="22" t="s">
        <v>1490</v>
      </c>
      <c r="AB356" s="74">
        <v>45818</v>
      </c>
      <c r="AC356" s="22" t="s">
        <v>1594</v>
      </c>
      <c r="AD356" s="74">
        <v>45820</v>
      </c>
      <c r="AE356" s="74" t="s">
        <v>1594</v>
      </c>
      <c r="AF356" s="190" t="s">
        <v>134</v>
      </c>
      <c r="AG356" s="191" t="s">
        <v>1632</v>
      </c>
      <c r="AH356" s="190" t="s">
        <v>134</v>
      </c>
      <c r="AI356" s="22"/>
      <c r="AJ356" s="74"/>
      <c r="AK356" s="22"/>
      <c r="AL356" s="22"/>
      <c r="AM356" s="22"/>
      <c r="AN356" s="190" t="s">
        <v>123</v>
      </c>
      <c r="AO356" s="74"/>
      <c r="AP356" s="185" t="s">
        <v>123</v>
      </c>
      <c r="AQ356" s="22"/>
      <c r="AR356" s="74"/>
      <c r="AS356" s="22"/>
      <c r="AT356" s="190" t="s">
        <v>123</v>
      </c>
      <c r="AU356" s="74"/>
      <c r="AV356" s="185" t="s">
        <v>123</v>
      </c>
      <c r="AW356" s="76"/>
      <c r="AX356" s="74"/>
      <c r="AY356" s="22"/>
      <c r="AZ356" s="190" t="s">
        <v>123</v>
      </c>
      <c r="BA356" s="74"/>
      <c r="BB356" s="185" t="s">
        <v>123</v>
      </c>
      <c r="BC356" s="76"/>
      <c r="BD356" s="74"/>
      <c r="BE356" s="22"/>
      <c r="BF356" s="190" t="s">
        <v>123</v>
      </c>
      <c r="BG356" s="74"/>
      <c r="BH356" s="185" t="s">
        <v>123</v>
      </c>
      <c r="BI356" s="76"/>
      <c r="BJ356" s="74"/>
      <c r="BK356" s="22"/>
      <c r="BL356" s="190" t="s">
        <v>123</v>
      </c>
      <c r="BM356" s="74"/>
      <c r="BN356" s="185" t="s">
        <v>123</v>
      </c>
      <c r="BO356" s="22"/>
      <c r="BP356" s="74"/>
      <c r="BQ356" s="22"/>
      <c r="BR356" s="190" t="s">
        <v>123</v>
      </c>
      <c r="BS356" s="22"/>
      <c r="BT356" s="185" t="s">
        <v>123</v>
      </c>
      <c r="BU356" s="22"/>
      <c r="BV356" s="74"/>
      <c r="BW356" s="22"/>
      <c r="BX356" s="190" t="s">
        <v>123</v>
      </c>
      <c r="BY356" s="22"/>
      <c r="BZ356" s="185" t="s">
        <v>123</v>
      </c>
      <c r="CA356" s="185"/>
      <c r="CB356" s="22"/>
    </row>
    <row r="357" spans="2:80" ht="13.8" hidden="1">
      <c r="B357" s="22">
        <f t="shared" si="5"/>
        <v>348</v>
      </c>
      <c r="C357" s="22" t="s">
        <v>112</v>
      </c>
      <c r="D357" s="73" t="s">
        <v>154</v>
      </c>
      <c r="E357" s="118">
        <v>1300403</v>
      </c>
      <c r="F357" s="22" t="s">
        <v>114</v>
      </c>
      <c r="G357" s="73" t="s">
        <v>130</v>
      </c>
      <c r="H357" s="73" t="s">
        <v>116</v>
      </c>
      <c r="I357" s="240" t="s">
        <v>142</v>
      </c>
      <c r="J357" s="79" t="s">
        <v>112</v>
      </c>
      <c r="K357" s="112" t="s">
        <v>155</v>
      </c>
      <c r="L357" s="22" t="s">
        <v>119</v>
      </c>
      <c r="M357" s="22" t="s">
        <v>117</v>
      </c>
      <c r="N357" s="119" t="str">
        <f>CONCATENATE(T_SDLog[[#This Row],[PROJECT_NO]],"-",T_SDLog[[#This Row],[Sub Con]],"-",T_SDLog[[#This Row],[BUILDING_NO]],"-",T_SDLog[[#This Row],[FLOOR_LEVEL]],"-",T_SDLog[[#This Row],[DRAWING_PARTS]],"-",T_SDLog[[#This Row],[DISIPLINE]],"-",T_SDLog[[#This Row],[Sub-Dec]],"-",T_SDLog[[#This Row],[DS]],"-",T_SDLog[[#This Row],[DRAWING_SEQ]])</f>
        <v>1300403-ATS-B01-GF-12-ICT-TEL-SD-00</v>
      </c>
      <c r="O357" s="122" t="s">
        <v>680</v>
      </c>
      <c r="P357" s="246">
        <v>45824</v>
      </c>
      <c r="Q35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5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7" s="156" t="str">
        <f>IF(T_SDLog[[#This Row],[AREF_7]]&lt;&gt;"","07",IF(T_SDLog[[#This Row],[AREF_6]]&lt;&gt;"","06",IF(T_SDLog[[#This Row],[AREF_5]]&lt;&gt;"","05",IF(T_SDLog[[#This Row],[AREF_4]]&lt;&gt;"","04",IF(T_SDLog[[#This Row],[AREF_3]]&lt;&gt;"","03",IF(T_SDLog[[#This Row],[AREF_2]]&lt;&gt;"","02",IF(T_SDLog[[#This Row],[AREF_1]]&lt;&gt;"","01",IF(T_SDLog[[#This Row],[AREF_0]]&lt;&gt;"","00",""))))))))</f>
        <v>00</v>
      </c>
      <c r="T35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7" s="22" t="s">
        <v>1490</v>
      </c>
      <c r="AB357" s="74">
        <v>45818</v>
      </c>
      <c r="AC357" s="22" t="s">
        <v>1594</v>
      </c>
      <c r="AD357" s="74">
        <v>45820</v>
      </c>
      <c r="AE357" s="74" t="s">
        <v>1594</v>
      </c>
      <c r="AF357" s="190" t="s">
        <v>134</v>
      </c>
      <c r="AG357" s="191" t="s">
        <v>1632</v>
      </c>
      <c r="AH357" s="190" t="s">
        <v>134</v>
      </c>
      <c r="AI357" s="22"/>
      <c r="AJ357" s="74"/>
      <c r="AK357" s="22"/>
      <c r="AL357" s="22"/>
      <c r="AM357" s="22"/>
      <c r="AN357" s="190" t="s">
        <v>123</v>
      </c>
      <c r="AO357" s="74"/>
      <c r="AP357" s="185" t="s">
        <v>123</v>
      </c>
      <c r="AQ357" s="22"/>
      <c r="AR357" s="74"/>
      <c r="AS357" s="22"/>
      <c r="AT357" s="190" t="s">
        <v>123</v>
      </c>
      <c r="AU357" s="74"/>
      <c r="AV357" s="185" t="s">
        <v>123</v>
      </c>
      <c r="AW357" s="76"/>
      <c r="AX357" s="74"/>
      <c r="AY357" s="22"/>
      <c r="AZ357" s="190" t="s">
        <v>123</v>
      </c>
      <c r="BA357" s="74"/>
      <c r="BB357" s="185" t="s">
        <v>123</v>
      </c>
      <c r="BC357" s="76"/>
      <c r="BD357" s="74"/>
      <c r="BE357" s="22"/>
      <c r="BF357" s="190" t="s">
        <v>123</v>
      </c>
      <c r="BG357" s="74"/>
      <c r="BH357" s="185" t="s">
        <v>123</v>
      </c>
      <c r="BI357" s="76"/>
      <c r="BJ357" s="74"/>
      <c r="BK357" s="22"/>
      <c r="BL357" s="190" t="s">
        <v>123</v>
      </c>
      <c r="BM357" s="74"/>
      <c r="BN357" s="185" t="s">
        <v>123</v>
      </c>
      <c r="BO357" s="22"/>
      <c r="BP357" s="74"/>
      <c r="BQ357" s="22"/>
      <c r="BR357" s="190" t="s">
        <v>123</v>
      </c>
      <c r="BS357" s="22"/>
      <c r="BT357" s="185" t="s">
        <v>123</v>
      </c>
      <c r="BU357" s="22"/>
      <c r="BV357" s="74"/>
      <c r="BW357" s="22"/>
      <c r="BX357" s="190" t="s">
        <v>123</v>
      </c>
      <c r="BY357" s="22"/>
      <c r="BZ357" s="185" t="s">
        <v>123</v>
      </c>
      <c r="CA357" s="185"/>
      <c r="CB357" s="22"/>
    </row>
    <row r="358" spans="2:80" ht="13.8" hidden="1">
      <c r="B358" s="22">
        <f t="shared" si="5"/>
        <v>349</v>
      </c>
      <c r="C358" s="22" t="s">
        <v>112</v>
      </c>
      <c r="D358" s="73" t="s">
        <v>154</v>
      </c>
      <c r="E358" s="118">
        <v>1300403</v>
      </c>
      <c r="F358" s="22" t="s">
        <v>114</v>
      </c>
      <c r="G358" s="73" t="s">
        <v>130</v>
      </c>
      <c r="H358" s="73" t="s">
        <v>116</v>
      </c>
      <c r="I358" s="240" t="s">
        <v>456</v>
      </c>
      <c r="J358" s="79" t="s">
        <v>112</v>
      </c>
      <c r="K358" s="112" t="s">
        <v>155</v>
      </c>
      <c r="L358" s="22" t="s">
        <v>119</v>
      </c>
      <c r="M358" s="22" t="s">
        <v>117</v>
      </c>
      <c r="N358" s="119" t="str">
        <f>CONCATENATE(T_SDLog[[#This Row],[PROJECT_NO]],"-",T_SDLog[[#This Row],[Sub Con]],"-",T_SDLog[[#This Row],[BUILDING_NO]],"-",T_SDLog[[#This Row],[FLOOR_LEVEL]],"-",T_SDLog[[#This Row],[DRAWING_PARTS]],"-",T_SDLog[[#This Row],[DISIPLINE]],"-",T_SDLog[[#This Row],[Sub-Dec]],"-",T_SDLog[[#This Row],[DS]],"-",T_SDLog[[#This Row],[DRAWING_SEQ]])</f>
        <v>1300403-ATS-B01-GF-13-ICT-TEL-SD-00</v>
      </c>
      <c r="O358" s="122" t="s">
        <v>681</v>
      </c>
      <c r="P358" s="246">
        <v>45824</v>
      </c>
      <c r="Q35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5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8" s="156" t="str">
        <f>IF(T_SDLog[[#This Row],[AREF_7]]&lt;&gt;"","07",IF(T_SDLog[[#This Row],[AREF_6]]&lt;&gt;"","06",IF(T_SDLog[[#This Row],[AREF_5]]&lt;&gt;"","05",IF(T_SDLog[[#This Row],[AREF_4]]&lt;&gt;"","04",IF(T_SDLog[[#This Row],[AREF_3]]&lt;&gt;"","03",IF(T_SDLog[[#This Row],[AREF_2]]&lt;&gt;"","02",IF(T_SDLog[[#This Row],[AREF_1]]&lt;&gt;"","01",IF(T_SDLog[[#This Row],[AREF_0]]&lt;&gt;"","00",""))))))))</f>
        <v>00</v>
      </c>
      <c r="T35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8" s="22" t="s">
        <v>1490</v>
      </c>
      <c r="AB358" s="74">
        <v>45818</v>
      </c>
      <c r="AC358" s="22" t="s">
        <v>1594</v>
      </c>
      <c r="AD358" s="74">
        <v>45820</v>
      </c>
      <c r="AE358" s="74" t="s">
        <v>1594</v>
      </c>
      <c r="AF358" s="190" t="s">
        <v>134</v>
      </c>
      <c r="AG358" s="191" t="s">
        <v>1632</v>
      </c>
      <c r="AH358" s="190" t="s">
        <v>134</v>
      </c>
      <c r="AI358" s="22"/>
      <c r="AJ358" s="74"/>
      <c r="AK358" s="22"/>
      <c r="AL358" s="22"/>
      <c r="AM358" s="22"/>
      <c r="AN358" s="190" t="s">
        <v>123</v>
      </c>
      <c r="AO358" s="74"/>
      <c r="AP358" s="185" t="s">
        <v>123</v>
      </c>
      <c r="AQ358" s="22"/>
      <c r="AR358" s="74"/>
      <c r="AS358" s="22"/>
      <c r="AT358" s="190" t="s">
        <v>123</v>
      </c>
      <c r="AU358" s="74"/>
      <c r="AV358" s="185" t="s">
        <v>123</v>
      </c>
      <c r="AW358" s="76"/>
      <c r="AX358" s="74"/>
      <c r="AY358" s="22"/>
      <c r="AZ358" s="190" t="s">
        <v>123</v>
      </c>
      <c r="BA358" s="74"/>
      <c r="BB358" s="185" t="s">
        <v>123</v>
      </c>
      <c r="BC358" s="76"/>
      <c r="BD358" s="74"/>
      <c r="BE358" s="22"/>
      <c r="BF358" s="190" t="s">
        <v>123</v>
      </c>
      <c r="BG358" s="74"/>
      <c r="BH358" s="185" t="s">
        <v>123</v>
      </c>
      <c r="BI358" s="76"/>
      <c r="BJ358" s="74"/>
      <c r="BK358" s="22"/>
      <c r="BL358" s="190" t="s">
        <v>123</v>
      </c>
      <c r="BM358" s="74"/>
      <c r="BN358" s="185" t="s">
        <v>123</v>
      </c>
      <c r="BO358" s="22"/>
      <c r="BP358" s="74"/>
      <c r="BQ358" s="22"/>
      <c r="BR358" s="190" t="s">
        <v>123</v>
      </c>
      <c r="BS358" s="22"/>
      <c r="BT358" s="185" t="s">
        <v>123</v>
      </c>
      <c r="BU358" s="22"/>
      <c r="BV358" s="74"/>
      <c r="BW358" s="22"/>
      <c r="BX358" s="190" t="s">
        <v>123</v>
      </c>
      <c r="BY358" s="22"/>
      <c r="BZ358" s="185" t="s">
        <v>123</v>
      </c>
      <c r="CA358" s="185"/>
      <c r="CB358" s="22"/>
    </row>
    <row r="359" spans="2:80" ht="13.8" hidden="1">
      <c r="B359" s="22">
        <f t="shared" si="5"/>
        <v>350</v>
      </c>
      <c r="C359" s="22" t="s">
        <v>112</v>
      </c>
      <c r="D359" s="73" t="s">
        <v>154</v>
      </c>
      <c r="E359" s="118">
        <v>1300403</v>
      </c>
      <c r="F359" s="22" t="s">
        <v>114</v>
      </c>
      <c r="G359" s="73" t="s">
        <v>130</v>
      </c>
      <c r="H359" s="73" t="s">
        <v>116</v>
      </c>
      <c r="I359" s="240" t="s">
        <v>458</v>
      </c>
      <c r="J359" s="79" t="s">
        <v>112</v>
      </c>
      <c r="K359" s="112" t="s">
        <v>155</v>
      </c>
      <c r="L359" s="22" t="s">
        <v>119</v>
      </c>
      <c r="M359" s="22" t="s">
        <v>117</v>
      </c>
      <c r="N359" s="119" t="str">
        <f>CONCATENATE(T_SDLog[[#This Row],[PROJECT_NO]],"-",T_SDLog[[#This Row],[Sub Con]],"-",T_SDLog[[#This Row],[BUILDING_NO]],"-",T_SDLog[[#This Row],[FLOOR_LEVEL]],"-",T_SDLog[[#This Row],[DRAWING_PARTS]],"-",T_SDLog[[#This Row],[DISIPLINE]],"-",T_SDLog[[#This Row],[Sub-Dec]],"-",T_SDLog[[#This Row],[DS]],"-",T_SDLog[[#This Row],[DRAWING_SEQ]])</f>
        <v>1300403-ATS-B01-GF-14-ICT-TEL-SD-00</v>
      </c>
      <c r="O359" s="122" t="s">
        <v>682</v>
      </c>
      <c r="P359" s="244">
        <v>45801</v>
      </c>
      <c r="Q35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59" s="156" t="str">
        <f>IF(T_SDLog[[#This Row],[AREF_7]]&lt;&gt;"","07",IF(T_SDLog[[#This Row],[AREF_6]]&lt;&gt;"","06",IF(T_SDLog[[#This Row],[AREF_5]]&lt;&gt;"","05",IF(T_SDLog[[#This Row],[AREF_4]]&lt;&gt;"","04",IF(T_SDLog[[#This Row],[AREF_3]]&lt;&gt;"","03",IF(T_SDLog[[#This Row],[AREF_2]]&lt;&gt;"","02",IF(T_SDLog[[#This Row],[AREF_1]]&lt;&gt;"","01",IF(T_SDLog[[#This Row],[AREF_0]]&lt;&gt;"","00",""))))))))</f>
        <v>00</v>
      </c>
      <c r="T35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5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59" s="22" t="s">
        <v>1490</v>
      </c>
      <c r="AB359" s="74">
        <v>45818</v>
      </c>
      <c r="AC359" s="22" t="s">
        <v>1594</v>
      </c>
      <c r="AD359" s="74">
        <v>45820</v>
      </c>
      <c r="AE359" s="74" t="s">
        <v>1594</v>
      </c>
      <c r="AF359" s="190" t="s">
        <v>134</v>
      </c>
      <c r="AG359" s="191" t="s">
        <v>1632</v>
      </c>
      <c r="AH359" s="190" t="s">
        <v>134</v>
      </c>
      <c r="AI359" s="22"/>
      <c r="AJ359" s="74"/>
      <c r="AK359" s="22"/>
      <c r="AL359" s="22"/>
      <c r="AM359" s="22"/>
      <c r="AN359" s="190" t="s">
        <v>123</v>
      </c>
      <c r="AO359" s="74"/>
      <c r="AP359" s="185" t="s">
        <v>123</v>
      </c>
      <c r="AQ359" s="22"/>
      <c r="AR359" s="74"/>
      <c r="AS359" s="22"/>
      <c r="AT359" s="190" t="s">
        <v>123</v>
      </c>
      <c r="AU359" s="74"/>
      <c r="AV359" s="185" t="s">
        <v>123</v>
      </c>
      <c r="AW359" s="76"/>
      <c r="AX359" s="74"/>
      <c r="AY359" s="22"/>
      <c r="AZ359" s="190" t="s">
        <v>123</v>
      </c>
      <c r="BA359" s="74"/>
      <c r="BB359" s="185" t="s">
        <v>123</v>
      </c>
      <c r="BC359" s="76"/>
      <c r="BD359" s="74"/>
      <c r="BE359" s="22"/>
      <c r="BF359" s="190" t="s">
        <v>123</v>
      </c>
      <c r="BG359" s="74"/>
      <c r="BH359" s="185" t="s">
        <v>123</v>
      </c>
      <c r="BI359" s="76"/>
      <c r="BJ359" s="74"/>
      <c r="BK359" s="22"/>
      <c r="BL359" s="190" t="s">
        <v>123</v>
      </c>
      <c r="BM359" s="74"/>
      <c r="BN359" s="185" t="s">
        <v>123</v>
      </c>
      <c r="BO359" s="22"/>
      <c r="BP359" s="74"/>
      <c r="BQ359" s="22"/>
      <c r="BR359" s="190" t="s">
        <v>123</v>
      </c>
      <c r="BS359" s="22"/>
      <c r="BT359" s="185" t="s">
        <v>123</v>
      </c>
      <c r="BU359" s="22"/>
      <c r="BV359" s="74"/>
      <c r="BW359" s="22"/>
      <c r="BX359" s="190" t="s">
        <v>123</v>
      </c>
      <c r="BY359" s="22"/>
      <c r="BZ359" s="185" t="s">
        <v>123</v>
      </c>
      <c r="CA359" s="185"/>
      <c r="CB359" s="22"/>
    </row>
    <row r="360" spans="2:80" ht="13.8" hidden="1">
      <c r="B360" s="22">
        <f t="shared" si="5"/>
        <v>351</v>
      </c>
      <c r="C360" s="22" t="s">
        <v>112</v>
      </c>
      <c r="D360" s="73" t="s">
        <v>154</v>
      </c>
      <c r="E360" s="118">
        <v>1300403</v>
      </c>
      <c r="F360" s="22" t="s">
        <v>114</v>
      </c>
      <c r="G360" s="73" t="s">
        <v>130</v>
      </c>
      <c r="H360" s="73" t="s">
        <v>116</v>
      </c>
      <c r="I360" s="240" t="s">
        <v>460</v>
      </c>
      <c r="J360" s="79" t="s">
        <v>112</v>
      </c>
      <c r="K360" s="112" t="s">
        <v>155</v>
      </c>
      <c r="L360" s="22" t="s">
        <v>119</v>
      </c>
      <c r="M360" s="22" t="s">
        <v>117</v>
      </c>
      <c r="N360" s="119" t="str">
        <f>CONCATENATE(T_SDLog[[#This Row],[PROJECT_NO]],"-",T_SDLog[[#This Row],[Sub Con]],"-",T_SDLog[[#This Row],[BUILDING_NO]],"-",T_SDLog[[#This Row],[FLOOR_LEVEL]],"-",T_SDLog[[#This Row],[DRAWING_PARTS]],"-",T_SDLog[[#This Row],[DISIPLINE]],"-",T_SDLog[[#This Row],[Sub-Dec]],"-",T_SDLog[[#This Row],[DS]],"-",T_SDLog[[#This Row],[DRAWING_SEQ]])</f>
        <v>1300403-ATS-B01-GF-15-ICT-TEL-SD-00</v>
      </c>
      <c r="O360" s="122" t="s">
        <v>683</v>
      </c>
      <c r="P360" s="244">
        <v>45801</v>
      </c>
      <c r="Q36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9</v>
      </c>
      <c r="R3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0" s="156" t="str">
        <f>IF(T_SDLog[[#This Row],[AREF_7]]&lt;&gt;"","07",IF(T_SDLog[[#This Row],[AREF_6]]&lt;&gt;"","06",IF(T_SDLog[[#This Row],[AREF_5]]&lt;&gt;"","05",IF(T_SDLog[[#This Row],[AREF_4]]&lt;&gt;"","04",IF(T_SDLog[[#This Row],[AREF_3]]&lt;&gt;"","03",IF(T_SDLog[[#This Row],[AREF_2]]&lt;&gt;"","02",IF(T_SDLog[[#This Row],[AREF_1]]&lt;&gt;"","01",IF(T_SDLog[[#This Row],[AREF_0]]&lt;&gt;"","00",""))))))))</f>
        <v>00</v>
      </c>
      <c r="T36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45818</v>
      </c>
      <c r="U3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ATLS-004-SD-ICT-00046-R00</v>
      </c>
      <c r="V3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19 Jun 25</v>
      </c>
      <c r="X3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ATV-1300000403-SDS-ICT-00036-R00</v>
      </c>
      <c r="Y3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0" s="22" t="s">
        <v>1490</v>
      </c>
      <c r="AB360" s="74">
        <v>45818</v>
      </c>
      <c r="AC360" s="22" t="s">
        <v>1594</v>
      </c>
      <c r="AD360" s="74">
        <v>45820</v>
      </c>
      <c r="AE360" s="74" t="s">
        <v>1594</v>
      </c>
      <c r="AF360" s="190" t="s">
        <v>134</v>
      </c>
      <c r="AG360" s="191" t="s">
        <v>1632</v>
      </c>
      <c r="AH360" s="190" t="s">
        <v>134</v>
      </c>
      <c r="AI360" s="22"/>
      <c r="AJ360" s="74"/>
      <c r="AK360" s="22"/>
      <c r="AL360" s="22"/>
      <c r="AM360" s="22"/>
      <c r="AN360" s="190" t="s">
        <v>123</v>
      </c>
      <c r="AO360" s="74"/>
      <c r="AP360" s="185" t="s">
        <v>123</v>
      </c>
      <c r="AQ360" s="22"/>
      <c r="AR360" s="74"/>
      <c r="AS360" s="22"/>
      <c r="AT360" s="190" t="s">
        <v>123</v>
      </c>
      <c r="AU360" s="74"/>
      <c r="AV360" s="185" t="s">
        <v>123</v>
      </c>
      <c r="AW360" s="76"/>
      <c r="AX360" s="74"/>
      <c r="AY360" s="22"/>
      <c r="AZ360" s="190" t="s">
        <v>123</v>
      </c>
      <c r="BA360" s="74"/>
      <c r="BB360" s="185" t="s">
        <v>123</v>
      </c>
      <c r="BC360" s="76"/>
      <c r="BD360" s="74"/>
      <c r="BE360" s="22"/>
      <c r="BF360" s="190" t="s">
        <v>123</v>
      </c>
      <c r="BG360" s="74"/>
      <c r="BH360" s="185" t="s">
        <v>123</v>
      </c>
      <c r="BI360" s="76"/>
      <c r="BJ360" s="74"/>
      <c r="BK360" s="22"/>
      <c r="BL360" s="190" t="s">
        <v>123</v>
      </c>
      <c r="BM360" s="74"/>
      <c r="BN360" s="185" t="s">
        <v>123</v>
      </c>
      <c r="BO360" s="22"/>
      <c r="BP360" s="74"/>
      <c r="BQ360" s="22"/>
      <c r="BR360" s="190" t="s">
        <v>123</v>
      </c>
      <c r="BS360" s="22"/>
      <c r="BT360" s="185" t="s">
        <v>123</v>
      </c>
      <c r="BU360" s="22"/>
      <c r="BV360" s="74"/>
      <c r="BW360" s="22"/>
      <c r="BX360" s="190" t="s">
        <v>123</v>
      </c>
      <c r="BY360" s="22"/>
      <c r="BZ360" s="185" t="s">
        <v>123</v>
      </c>
      <c r="CA360" s="185"/>
      <c r="CB360" s="22"/>
    </row>
    <row r="361" spans="2:80" ht="13.8" hidden="1">
      <c r="B361" s="22">
        <f t="shared" si="5"/>
        <v>352</v>
      </c>
      <c r="C361" s="73" t="s">
        <v>112</v>
      </c>
      <c r="D361" s="73" t="s">
        <v>191</v>
      </c>
      <c r="E361" s="202">
        <v>1300403</v>
      </c>
      <c r="F361" s="73" t="s">
        <v>114</v>
      </c>
      <c r="G361" s="73" t="s">
        <v>178</v>
      </c>
      <c r="H361" s="73" t="s">
        <v>179</v>
      </c>
      <c r="I361" s="241" t="s">
        <v>117</v>
      </c>
      <c r="J361" s="73" t="s">
        <v>112</v>
      </c>
      <c r="K361" s="204" t="s">
        <v>192</v>
      </c>
      <c r="L361" s="111" t="s">
        <v>119</v>
      </c>
      <c r="M361" s="73" t="s">
        <v>117</v>
      </c>
      <c r="N361" s="116" t="str">
        <f>CONCATENATE(T_SDLog[[#This Row],[PROJECT_NO]],"-",T_SDLog[[#This Row],[Sub Con]],"-",T_SDLog[[#This Row],[BUILDING_NO]],"-",T_SDLog[[#This Row],[FLOOR_LEVEL]],"-",T_SDLog[[#This Row],[DRAWING_PARTS]],"-",T_SDLog[[#This Row],[DISIPLINE]],"-",T_SDLog[[#This Row],[Sub-Dec]],"-",T_SDLog[[#This Row],[DS]],"-",T_SDLog[[#This Row],[DRAWING_SEQ]])</f>
        <v>1300403-ATS-B05-LF-00-ICT-COM-SD-00</v>
      </c>
      <c r="O361" s="229" t="s">
        <v>193</v>
      </c>
      <c r="P361" s="245">
        <v>45819</v>
      </c>
      <c r="Q36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36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1" s="156" t="str">
        <f>IF(T_SDLog[[#This Row],[AREF_7]]&lt;&gt;"","07",IF(T_SDLog[[#This Row],[AREF_6]]&lt;&gt;"","06",IF(T_SDLog[[#This Row],[AREF_5]]&lt;&gt;"","05",IF(T_SDLog[[#This Row],[AREF_4]]&lt;&gt;"","04",IF(T_SDLog[[#This Row],[AREF_3]]&lt;&gt;"","03",IF(T_SDLog[[#This Row],[AREF_2]]&lt;&gt;"","02",IF(T_SDLog[[#This Row],[AREF_1]]&lt;&gt;"","01",IF(T_SDLog[[#This Row],[AREF_0]]&lt;&gt;"","00",""))))))))</f>
        <v>00</v>
      </c>
      <c r="T36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3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ATLS-004-SD-ICT-00043-R00</v>
      </c>
      <c r="V3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25 Jun 25</v>
      </c>
      <c r="X3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ATV-1300000403-SDS-ICT-00049-R00</v>
      </c>
      <c r="Y3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1" s="22" t="s">
        <v>1487</v>
      </c>
      <c r="AB361" s="74">
        <v>45831</v>
      </c>
      <c r="AC361" s="22" t="s">
        <v>1693</v>
      </c>
      <c r="AD361" s="74">
        <v>45831</v>
      </c>
      <c r="AE361" s="74" t="s">
        <v>1693</v>
      </c>
      <c r="AF361" s="190" t="s">
        <v>134</v>
      </c>
      <c r="AG361" s="191" t="s">
        <v>1760</v>
      </c>
      <c r="AH361" s="190" t="s">
        <v>134</v>
      </c>
      <c r="AI361" s="22"/>
      <c r="AJ361" s="74"/>
      <c r="AK361" s="22"/>
      <c r="AL361" s="22"/>
      <c r="AM361" s="22"/>
      <c r="AN361" s="190" t="s">
        <v>123</v>
      </c>
      <c r="AO361" s="74"/>
      <c r="AP361" s="185" t="s">
        <v>123</v>
      </c>
      <c r="AQ361" s="22"/>
      <c r="AR361" s="74"/>
      <c r="AS361" s="22"/>
      <c r="AT361" s="190" t="s">
        <v>123</v>
      </c>
      <c r="AU361" s="74"/>
      <c r="AV361" s="185" t="s">
        <v>123</v>
      </c>
      <c r="AW361" s="76"/>
      <c r="AX361" s="74"/>
      <c r="AY361" s="22"/>
      <c r="AZ361" s="190" t="s">
        <v>123</v>
      </c>
      <c r="BA361" s="74"/>
      <c r="BB361" s="185" t="s">
        <v>123</v>
      </c>
      <c r="BC361" s="76"/>
      <c r="BD361" s="74"/>
      <c r="BE361" s="22"/>
      <c r="BF361" s="190" t="s">
        <v>123</v>
      </c>
      <c r="BG361" s="74"/>
      <c r="BH361" s="185" t="s">
        <v>123</v>
      </c>
      <c r="BI361" s="76"/>
      <c r="BJ361" s="74"/>
      <c r="BK361" s="22"/>
      <c r="BL361" s="190" t="s">
        <v>123</v>
      </c>
      <c r="BM361" s="74"/>
      <c r="BN361" s="185" t="s">
        <v>123</v>
      </c>
      <c r="BO361" s="22"/>
      <c r="BP361" s="74"/>
      <c r="BQ361" s="22"/>
      <c r="BR361" s="190" t="s">
        <v>123</v>
      </c>
      <c r="BS361" s="22"/>
      <c r="BT361" s="185" t="s">
        <v>123</v>
      </c>
      <c r="BU361" s="22"/>
      <c r="BV361" s="74"/>
      <c r="BW361" s="22"/>
      <c r="BX361" s="190" t="s">
        <v>123</v>
      </c>
      <c r="BY361" s="22"/>
      <c r="BZ361" s="185" t="s">
        <v>123</v>
      </c>
      <c r="CA361" s="185"/>
      <c r="CB361" s="22"/>
    </row>
    <row r="362" spans="2:80" ht="13.8" hidden="1">
      <c r="B362" s="22">
        <f t="shared" si="5"/>
        <v>353</v>
      </c>
      <c r="C362" s="73" t="s">
        <v>112</v>
      </c>
      <c r="D362" s="73" t="s">
        <v>191</v>
      </c>
      <c r="E362" s="202">
        <v>1300403</v>
      </c>
      <c r="F362" s="73" t="s">
        <v>114</v>
      </c>
      <c r="G362" s="73" t="s">
        <v>178</v>
      </c>
      <c r="H362" s="73" t="s">
        <v>179</v>
      </c>
      <c r="I362" s="241" t="s">
        <v>124</v>
      </c>
      <c r="J362" s="73" t="s">
        <v>112</v>
      </c>
      <c r="K362" s="204" t="s">
        <v>192</v>
      </c>
      <c r="L362" s="111" t="s">
        <v>119</v>
      </c>
      <c r="M362" s="73" t="s">
        <v>117</v>
      </c>
      <c r="N362" s="119" t="str">
        <f>CONCATENATE(T_SDLog[[#This Row],[PROJECT_NO]],"-",T_SDLog[[#This Row],[Sub Con]],"-",T_SDLog[[#This Row],[BUILDING_NO]],"-",T_SDLog[[#This Row],[FLOOR_LEVEL]],"-",T_SDLog[[#This Row],[DRAWING_PARTS]],"-",T_SDLog[[#This Row],[DISIPLINE]],"-",T_SDLog[[#This Row],[Sub-Dec]],"-",T_SDLog[[#This Row],[DS]],"-",T_SDLog[[#This Row],[DRAWING_SEQ]])</f>
        <v>1300403-ATS-B05-LF-01-ICT-COM-SD-00</v>
      </c>
      <c r="O362" s="122" t="s">
        <v>1466</v>
      </c>
      <c r="P362" s="245"/>
      <c r="Q36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36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2" s="156" t="str">
        <f>IF(T_SDLog[[#This Row],[AREF_7]]&lt;&gt;"","07",IF(T_SDLog[[#This Row],[AREF_6]]&lt;&gt;"","06",IF(T_SDLog[[#This Row],[AREF_5]]&lt;&gt;"","05",IF(T_SDLog[[#This Row],[AREF_4]]&lt;&gt;"","04",IF(T_SDLog[[#This Row],[AREF_3]]&lt;&gt;"","03",IF(T_SDLog[[#This Row],[AREF_2]]&lt;&gt;"","02",IF(T_SDLog[[#This Row],[AREF_1]]&lt;&gt;"","01",IF(T_SDLog[[#This Row],[AREF_0]]&lt;&gt;"","00",""))))))))</f>
        <v>00</v>
      </c>
      <c r="T36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3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ATLS-004-SD-ICT-00043-R00</v>
      </c>
      <c r="V3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25 Jun 25</v>
      </c>
      <c r="X3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ATV-1300000403-SDS-ICT-00049-R00</v>
      </c>
      <c r="Y3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2" s="22" t="s">
        <v>1487</v>
      </c>
      <c r="AB362" s="74">
        <v>45831</v>
      </c>
      <c r="AC362" s="22" t="s">
        <v>1693</v>
      </c>
      <c r="AD362" s="74">
        <v>45831</v>
      </c>
      <c r="AE362" s="74" t="s">
        <v>1693</v>
      </c>
      <c r="AF362" s="190" t="s">
        <v>134</v>
      </c>
      <c r="AG362" s="191" t="s">
        <v>1760</v>
      </c>
      <c r="AH362" s="190" t="s">
        <v>134</v>
      </c>
      <c r="AI362" s="22"/>
      <c r="AJ362" s="74"/>
      <c r="AK362" s="22"/>
      <c r="AL362" s="22"/>
      <c r="AM362" s="22"/>
      <c r="AN362" s="190" t="s">
        <v>123</v>
      </c>
      <c r="AO362" s="74"/>
      <c r="AP362" s="185" t="s">
        <v>123</v>
      </c>
      <c r="AQ362" s="22"/>
      <c r="AR362" s="74"/>
      <c r="AS362" s="22"/>
      <c r="AT362" s="190" t="s">
        <v>123</v>
      </c>
      <c r="AU362" s="74"/>
      <c r="AV362" s="185" t="s">
        <v>123</v>
      </c>
      <c r="AW362" s="76"/>
      <c r="AX362" s="74"/>
      <c r="AY362" s="22"/>
      <c r="AZ362" s="190" t="s">
        <v>123</v>
      </c>
      <c r="BA362" s="74"/>
      <c r="BB362" s="185" t="s">
        <v>123</v>
      </c>
      <c r="BC362" s="76"/>
      <c r="BD362" s="74"/>
      <c r="BE362" s="22"/>
      <c r="BF362" s="190" t="s">
        <v>123</v>
      </c>
      <c r="BG362" s="74"/>
      <c r="BH362" s="185" t="s">
        <v>123</v>
      </c>
      <c r="BI362" s="76"/>
      <c r="BJ362" s="74"/>
      <c r="BK362" s="22"/>
      <c r="BL362" s="190" t="s">
        <v>123</v>
      </c>
      <c r="BM362" s="74"/>
      <c r="BN362" s="185" t="s">
        <v>123</v>
      </c>
      <c r="BO362" s="22"/>
      <c r="BP362" s="74"/>
      <c r="BQ362" s="22"/>
      <c r="BR362" s="190" t="s">
        <v>123</v>
      </c>
      <c r="BS362" s="22"/>
      <c r="BT362" s="185" t="s">
        <v>123</v>
      </c>
      <c r="BU362" s="22"/>
      <c r="BV362" s="74"/>
      <c r="BW362" s="22"/>
      <c r="BX362" s="190" t="s">
        <v>123</v>
      </c>
      <c r="BY362" s="22"/>
      <c r="BZ362" s="185" t="s">
        <v>123</v>
      </c>
      <c r="CA362" s="185"/>
      <c r="CB362" s="22"/>
    </row>
    <row r="363" spans="2:80" ht="13.8" hidden="1">
      <c r="B363" s="22">
        <f t="shared" si="5"/>
        <v>354</v>
      </c>
      <c r="C363" s="73" t="s">
        <v>112</v>
      </c>
      <c r="D363" s="73" t="s">
        <v>191</v>
      </c>
      <c r="E363" s="202">
        <v>1300403</v>
      </c>
      <c r="F363" s="73" t="s">
        <v>114</v>
      </c>
      <c r="G363" s="73" t="s">
        <v>178</v>
      </c>
      <c r="H363" s="73" t="s">
        <v>179</v>
      </c>
      <c r="I363" s="241" t="s">
        <v>126</v>
      </c>
      <c r="J363" s="73" t="s">
        <v>112</v>
      </c>
      <c r="K363" s="204" t="s">
        <v>192</v>
      </c>
      <c r="L363" s="111" t="s">
        <v>119</v>
      </c>
      <c r="M363" s="73" t="s">
        <v>117</v>
      </c>
      <c r="N363" s="116" t="str">
        <f>CONCATENATE(T_SDLog[[#This Row],[PROJECT_NO]],"-",T_SDLog[[#This Row],[Sub Con]],"-",T_SDLog[[#This Row],[BUILDING_NO]],"-",T_SDLog[[#This Row],[FLOOR_LEVEL]],"-",T_SDLog[[#This Row],[DRAWING_PARTS]],"-",T_SDLog[[#This Row],[DISIPLINE]],"-",T_SDLog[[#This Row],[Sub-Dec]],"-",T_SDLog[[#This Row],[DS]],"-",T_SDLog[[#This Row],[DRAWING_SEQ]])</f>
        <v>1300403-ATS-B05-LF-02-ICT-COM-SD-00</v>
      </c>
      <c r="O363" s="229" t="s">
        <v>194</v>
      </c>
      <c r="P363" s="245">
        <v>45819</v>
      </c>
      <c r="Q36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36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3" s="156" t="str">
        <f>IF(T_SDLog[[#This Row],[AREF_7]]&lt;&gt;"","07",IF(T_SDLog[[#This Row],[AREF_6]]&lt;&gt;"","06",IF(T_SDLog[[#This Row],[AREF_5]]&lt;&gt;"","05",IF(T_SDLog[[#This Row],[AREF_4]]&lt;&gt;"","04",IF(T_SDLog[[#This Row],[AREF_3]]&lt;&gt;"","03",IF(T_SDLog[[#This Row],[AREF_2]]&lt;&gt;"","02",IF(T_SDLog[[#This Row],[AREF_1]]&lt;&gt;"","01",IF(T_SDLog[[#This Row],[AREF_0]]&lt;&gt;"","00",""))))))))</f>
        <v>00</v>
      </c>
      <c r="T36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3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ATLS-004-SD-ICT-00043-R00</v>
      </c>
      <c r="V3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25 Jun 25</v>
      </c>
      <c r="X3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ATV-1300000403-SDS-ICT-00049-R00</v>
      </c>
      <c r="Y3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3" s="22" t="s">
        <v>1487</v>
      </c>
      <c r="AB363" s="74">
        <v>45831</v>
      </c>
      <c r="AC363" s="22" t="s">
        <v>1693</v>
      </c>
      <c r="AD363" s="74">
        <v>45831</v>
      </c>
      <c r="AE363" s="74" t="s">
        <v>1693</v>
      </c>
      <c r="AF363" s="190" t="s">
        <v>134</v>
      </c>
      <c r="AG363" s="191" t="s">
        <v>1760</v>
      </c>
      <c r="AH363" s="190" t="s">
        <v>134</v>
      </c>
      <c r="AI363" s="22"/>
      <c r="AJ363" s="74"/>
      <c r="AK363" s="22"/>
      <c r="AL363" s="22"/>
      <c r="AM363" s="22"/>
      <c r="AN363" s="190" t="s">
        <v>123</v>
      </c>
      <c r="AO363" s="74"/>
      <c r="AP363" s="185" t="s">
        <v>123</v>
      </c>
      <c r="AQ363" s="22"/>
      <c r="AR363" s="74"/>
      <c r="AS363" s="22"/>
      <c r="AT363" s="190" t="s">
        <v>123</v>
      </c>
      <c r="AU363" s="74"/>
      <c r="AV363" s="185" t="s">
        <v>123</v>
      </c>
      <c r="AW363" s="76"/>
      <c r="AX363" s="74"/>
      <c r="AY363" s="22"/>
      <c r="AZ363" s="190" t="s">
        <v>123</v>
      </c>
      <c r="BA363" s="74"/>
      <c r="BB363" s="185" t="s">
        <v>123</v>
      </c>
      <c r="BC363" s="76"/>
      <c r="BD363" s="74"/>
      <c r="BE363" s="22"/>
      <c r="BF363" s="190" t="s">
        <v>123</v>
      </c>
      <c r="BG363" s="74"/>
      <c r="BH363" s="185" t="s">
        <v>123</v>
      </c>
      <c r="BI363" s="76"/>
      <c r="BJ363" s="74"/>
      <c r="BK363" s="22"/>
      <c r="BL363" s="190" t="s">
        <v>123</v>
      </c>
      <c r="BM363" s="74"/>
      <c r="BN363" s="185" t="s">
        <v>123</v>
      </c>
      <c r="BO363" s="22"/>
      <c r="BP363" s="74"/>
      <c r="BQ363" s="22"/>
      <c r="BR363" s="190" t="s">
        <v>123</v>
      </c>
      <c r="BS363" s="22"/>
      <c r="BT363" s="185" t="s">
        <v>123</v>
      </c>
      <c r="BU363" s="22"/>
      <c r="BV363" s="74"/>
      <c r="BW363" s="22"/>
      <c r="BX363" s="190" t="s">
        <v>123</v>
      </c>
      <c r="BY363" s="22"/>
      <c r="BZ363" s="185" t="s">
        <v>123</v>
      </c>
      <c r="CA363" s="185"/>
      <c r="CB363" s="22"/>
    </row>
    <row r="364" spans="2:80" ht="13.8" hidden="1">
      <c r="B364" s="22">
        <f t="shared" si="5"/>
        <v>355</v>
      </c>
      <c r="C364" s="73" t="s">
        <v>112</v>
      </c>
      <c r="D364" s="73" t="s">
        <v>191</v>
      </c>
      <c r="E364" s="202">
        <v>1300403</v>
      </c>
      <c r="F364" s="73" t="s">
        <v>114</v>
      </c>
      <c r="G364" s="73" t="s">
        <v>178</v>
      </c>
      <c r="H364" s="73" t="s">
        <v>179</v>
      </c>
      <c r="I364" s="241" t="s">
        <v>128</v>
      </c>
      <c r="J364" s="73" t="s">
        <v>112</v>
      </c>
      <c r="K364" s="204" t="s">
        <v>192</v>
      </c>
      <c r="L364" s="111" t="s">
        <v>119</v>
      </c>
      <c r="M364" s="73" t="s">
        <v>117</v>
      </c>
      <c r="N364" s="119" t="str">
        <f>CONCATENATE(T_SDLog[[#This Row],[PROJECT_NO]],"-",T_SDLog[[#This Row],[Sub Con]],"-",T_SDLog[[#This Row],[BUILDING_NO]],"-",T_SDLog[[#This Row],[FLOOR_LEVEL]],"-",T_SDLog[[#This Row],[DRAWING_PARTS]],"-",T_SDLog[[#This Row],[DISIPLINE]],"-",T_SDLog[[#This Row],[Sub-Dec]],"-",T_SDLog[[#This Row],[DS]],"-",T_SDLog[[#This Row],[DRAWING_SEQ]])</f>
        <v>1300403-ATS-B05-LF-03-ICT-COM-SD-00</v>
      </c>
      <c r="O364" s="122" t="s">
        <v>1467</v>
      </c>
      <c r="P364" s="245"/>
      <c r="Q36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36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4" s="156" t="str">
        <f>IF(T_SDLog[[#This Row],[AREF_7]]&lt;&gt;"","07",IF(T_SDLog[[#This Row],[AREF_6]]&lt;&gt;"","06",IF(T_SDLog[[#This Row],[AREF_5]]&lt;&gt;"","05",IF(T_SDLog[[#This Row],[AREF_4]]&lt;&gt;"","04",IF(T_SDLog[[#This Row],[AREF_3]]&lt;&gt;"","03",IF(T_SDLog[[#This Row],[AREF_2]]&lt;&gt;"","02",IF(T_SDLog[[#This Row],[AREF_1]]&lt;&gt;"","01",IF(T_SDLog[[#This Row],[AREF_0]]&lt;&gt;"","00",""))))))))</f>
        <v>00</v>
      </c>
      <c r="T36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3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ATLS-004-SD-ICT-00043-R00</v>
      </c>
      <c r="V3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25 Jun 25</v>
      </c>
      <c r="X3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ATV-1300000403-SDS-ICT-00049-R00</v>
      </c>
      <c r="Y3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4" s="22" t="s">
        <v>1487</v>
      </c>
      <c r="AB364" s="74">
        <v>45831</v>
      </c>
      <c r="AC364" s="22" t="s">
        <v>1693</v>
      </c>
      <c r="AD364" s="74">
        <v>45831</v>
      </c>
      <c r="AE364" s="74" t="s">
        <v>1693</v>
      </c>
      <c r="AF364" s="190" t="s">
        <v>134</v>
      </c>
      <c r="AG364" s="191" t="s">
        <v>1760</v>
      </c>
      <c r="AH364" s="190" t="s">
        <v>134</v>
      </c>
      <c r="AI364" s="22"/>
      <c r="AJ364" s="74"/>
      <c r="AK364" s="22"/>
      <c r="AL364" s="22"/>
      <c r="AM364" s="22"/>
      <c r="AN364" s="190" t="s">
        <v>123</v>
      </c>
      <c r="AO364" s="74"/>
      <c r="AP364" s="185" t="s">
        <v>123</v>
      </c>
      <c r="AQ364" s="22"/>
      <c r="AR364" s="74"/>
      <c r="AS364" s="22"/>
      <c r="AT364" s="190" t="s">
        <v>123</v>
      </c>
      <c r="AU364" s="74"/>
      <c r="AV364" s="185" t="s">
        <v>123</v>
      </c>
      <c r="AW364" s="76"/>
      <c r="AX364" s="74"/>
      <c r="AY364" s="22"/>
      <c r="AZ364" s="190" t="s">
        <v>123</v>
      </c>
      <c r="BA364" s="74"/>
      <c r="BB364" s="185" t="s">
        <v>123</v>
      </c>
      <c r="BC364" s="76"/>
      <c r="BD364" s="74"/>
      <c r="BE364" s="22"/>
      <c r="BF364" s="190" t="s">
        <v>123</v>
      </c>
      <c r="BG364" s="74"/>
      <c r="BH364" s="185" t="s">
        <v>123</v>
      </c>
      <c r="BI364" s="76"/>
      <c r="BJ364" s="74"/>
      <c r="BK364" s="22"/>
      <c r="BL364" s="190" t="s">
        <v>123</v>
      </c>
      <c r="BM364" s="74"/>
      <c r="BN364" s="185" t="s">
        <v>123</v>
      </c>
      <c r="BO364" s="22"/>
      <c r="BP364" s="74"/>
      <c r="BQ364" s="22"/>
      <c r="BR364" s="190" t="s">
        <v>123</v>
      </c>
      <c r="BS364" s="22"/>
      <c r="BT364" s="185" t="s">
        <v>123</v>
      </c>
      <c r="BU364" s="22"/>
      <c r="BV364" s="74"/>
      <c r="BW364" s="22"/>
      <c r="BX364" s="190" t="s">
        <v>123</v>
      </c>
      <c r="BY364" s="22"/>
      <c r="BZ364" s="185" t="s">
        <v>123</v>
      </c>
      <c r="CA364" s="185"/>
      <c r="CB364" s="22"/>
    </row>
    <row r="365" spans="2:80" ht="13.8" hidden="1">
      <c r="B365" s="22">
        <f t="shared" si="5"/>
        <v>356</v>
      </c>
      <c r="C365" s="73" t="s">
        <v>112</v>
      </c>
      <c r="D365" s="73" t="s">
        <v>191</v>
      </c>
      <c r="E365" s="202">
        <v>1300403</v>
      </c>
      <c r="F365" s="73" t="s">
        <v>114</v>
      </c>
      <c r="G365" s="73" t="s">
        <v>178</v>
      </c>
      <c r="H365" s="73" t="s">
        <v>179</v>
      </c>
      <c r="I365" s="241" t="s">
        <v>138</v>
      </c>
      <c r="J365" s="73" t="s">
        <v>112</v>
      </c>
      <c r="K365" s="204" t="s">
        <v>192</v>
      </c>
      <c r="L365" s="111" t="s">
        <v>119</v>
      </c>
      <c r="M365" s="73" t="s">
        <v>117</v>
      </c>
      <c r="N365" s="116" t="str">
        <f>CONCATENATE(T_SDLog[[#This Row],[PROJECT_NO]],"-",T_SDLog[[#This Row],[Sub Con]],"-",T_SDLog[[#This Row],[BUILDING_NO]],"-",T_SDLog[[#This Row],[FLOOR_LEVEL]],"-",T_SDLog[[#This Row],[DRAWING_PARTS]],"-",T_SDLog[[#This Row],[DISIPLINE]],"-",T_SDLog[[#This Row],[Sub-Dec]],"-",T_SDLog[[#This Row],[DS]],"-",T_SDLog[[#This Row],[DRAWING_SEQ]])</f>
        <v>1300403-ATS-B05-LF-04-ICT-COM-SD-00</v>
      </c>
      <c r="O365" s="229" t="s">
        <v>195</v>
      </c>
      <c r="P365" s="245">
        <v>45819</v>
      </c>
      <c r="Q36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3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5" s="156" t="str">
        <f>IF(T_SDLog[[#This Row],[AREF_7]]&lt;&gt;"","07",IF(T_SDLog[[#This Row],[AREF_6]]&lt;&gt;"","06",IF(T_SDLog[[#This Row],[AREF_5]]&lt;&gt;"","05",IF(T_SDLog[[#This Row],[AREF_4]]&lt;&gt;"","04",IF(T_SDLog[[#This Row],[AREF_3]]&lt;&gt;"","03",IF(T_SDLog[[#This Row],[AREF_2]]&lt;&gt;"","02",IF(T_SDLog[[#This Row],[AREF_1]]&lt;&gt;"","01",IF(T_SDLog[[#This Row],[AREF_0]]&lt;&gt;"","00",""))))))))</f>
        <v>00</v>
      </c>
      <c r="T36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3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ATLS-004-SD-ICT-00043-R00</v>
      </c>
      <c r="V3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25 Jun 25</v>
      </c>
      <c r="X3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ATV-1300000403-SDS-ICT-00049-R00</v>
      </c>
      <c r="Y3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5" s="22" t="s">
        <v>1487</v>
      </c>
      <c r="AB365" s="74">
        <v>45831</v>
      </c>
      <c r="AC365" s="22" t="s">
        <v>1693</v>
      </c>
      <c r="AD365" s="74">
        <v>45831</v>
      </c>
      <c r="AE365" s="74" t="s">
        <v>1693</v>
      </c>
      <c r="AF365" s="190" t="s">
        <v>134</v>
      </c>
      <c r="AG365" s="191" t="s">
        <v>1760</v>
      </c>
      <c r="AH365" s="190" t="s">
        <v>134</v>
      </c>
      <c r="AI365" s="22"/>
      <c r="AJ365" s="74"/>
      <c r="AK365" s="22"/>
      <c r="AL365" s="22"/>
      <c r="AM365" s="22"/>
      <c r="AN365" s="190" t="s">
        <v>123</v>
      </c>
      <c r="AO365" s="74"/>
      <c r="AP365" s="185" t="s">
        <v>123</v>
      </c>
      <c r="AQ365" s="22"/>
      <c r="AR365" s="74"/>
      <c r="AS365" s="22"/>
      <c r="AT365" s="190" t="s">
        <v>123</v>
      </c>
      <c r="AU365" s="74"/>
      <c r="AV365" s="185" t="s">
        <v>123</v>
      </c>
      <c r="AW365" s="76"/>
      <c r="AX365" s="74"/>
      <c r="AY365" s="22"/>
      <c r="AZ365" s="190" t="s">
        <v>123</v>
      </c>
      <c r="BA365" s="74"/>
      <c r="BB365" s="185" t="s">
        <v>123</v>
      </c>
      <c r="BC365" s="76"/>
      <c r="BD365" s="74"/>
      <c r="BE365" s="22"/>
      <c r="BF365" s="190" t="s">
        <v>123</v>
      </c>
      <c r="BG365" s="74"/>
      <c r="BH365" s="185" t="s">
        <v>123</v>
      </c>
      <c r="BI365" s="76"/>
      <c r="BJ365" s="74"/>
      <c r="BK365" s="22"/>
      <c r="BL365" s="190" t="s">
        <v>123</v>
      </c>
      <c r="BM365" s="74"/>
      <c r="BN365" s="185" t="s">
        <v>123</v>
      </c>
      <c r="BO365" s="22"/>
      <c r="BP365" s="74"/>
      <c r="BQ365" s="22"/>
      <c r="BR365" s="190" t="s">
        <v>123</v>
      </c>
      <c r="BS365" s="22"/>
      <c r="BT365" s="185" t="s">
        <v>123</v>
      </c>
      <c r="BU365" s="22"/>
      <c r="BV365" s="74"/>
      <c r="BW365" s="22"/>
      <c r="BX365" s="190" t="s">
        <v>123</v>
      </c>
      <c r="BY365" s="22"/>
      <c r="BZ365" s="185" t="s">
        <v>123</v>
      </c>
      <c r="CA365" s="185"/>
      <c r="CB365" s="22"/>
    </row>
    <row r="366" spans="2:80" ht="13.8" hidden="1">
      <c r="B366" s="22">
        <f t="shared" si="5"/>
        <v>357</v>
      </c>
      <c r="C366" s="73" t="s">
        <v>112</v>
      </c>
      <c r="D366" s="73" t="s">
        <v>191</v>
      </c>
      <c r="E366" s="202">
        <v>1300403</v>
      </c>
      <c r="F366" s="73" t="s">
        <v>114</v>
      </c>
      <c r="G366" s="73" t="s">
        <v>115</v>
      </c>
      <c r="H366" s="73" t="s">
        <v>116</v>
      </c>
      <c r="I366" s="240" t="s">
        <v>117</v>
      </c>
      <c r="J366" s="79" t="s">
        <v>112</v>
      </c>
      <c r="K366" s="204" t="s">
        <v>192</v>
      </c>
      <c r="L366" s="111" t="s">
        <v>119</v>
      </c>
      <c r="M366" s="73" t="s">
        <v>117</v>
      </c>
      <c r="N366" s="116" t="str">
        <f>CONCATENATE(T_SDLog[[#This Row],[PROJECT_NO]],"-",T_SDLog[[#This Row],[Sub Con]],"-",T_SDLog[[#This Row],[BUILDING_NO]],"-",T_SDLog[[#This Row],[FLOOR_LEVEL]],"-",T_SDLog[[#This Row],[DRAWING_PARTS]],"-",T_SDLog[[#This Row],[DISIPLINE]],"-",T_SDLog[[#This Row],[Sub-Dec]],"-",T_SDLog[[#This Row],[DS]],"-",T_SDLog[[#This Row],[DRAWING_SEQ]])</f>
        <v>1300403-ATS-B02-GF-00-ICT-COM-SD-00</v>
      </c>
      <c r="O366" s="205" t="s">
        <v>332</v>
      </c>
      <c r="P366" s="245">
        <v>45819</v>
      </c>
      <c r="Q36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3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6" s="156" t="str">
        <f>IF(T_SDLog[[#This Row],[AREF_7]]&lt;&gt;"","07",IF(T_SDLog[[#This Row],[AREF_6]]&lt;&gt;"","06",IF(T_SDLog[[#This Row],[AREF_5]]&lt;&gt;"","05",IF(T_SDLog[[#This Row],[AREF_4]]&lt;&gt;"","04",IF(T_SDLog[[#This Row],[AREF_3]]&lt;&gt;"","03",IF(T_SDLog[[#This Row],[AREF_2]]&lt;&gt;"","02",IF(T_SDLog[[#This Row],[AREF_1]]&lt;&gt;"","01",IF(T_SDLog[[#This Row],[AREF_0]]&lt;&gt;"","00",""))))))))</f>
        <v>00</v>
      </c>
      <c r="T36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45819</v>
      </c>
      <c r="U3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ATLS-004-SD-ICT-00040-R00</v>
      </c>
      <c r="V3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ATV-1300000403-SDS-ICT-00035-R00</v>
      </c>
      <c r="Y3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6" s="22" t="s">
        <v>1484</v>
      </c>
      <c r="AB366" s="74">
        <v>45819</v>
      </c>
      <c r="AC366" s="22" t="s">
        <v>1517</v>
      </c>
      <c r="AD366" s="74">
        <v>45820</v>
      </c>
      <c r="AE366" s="231" t="s">
        <v>1517</v>
      </c>
      <c r="AF366" s="190" t="s">
        <v>134</v>
      </c>
      <c r="AG366" s="191" t="s">
        <v>1598</v>
      </c>
      <c r="AH366" s="190" t="s">
        <v>134</v>
      </c>
      <c r="AI366" s="22"/>
      <c r="AJ366" s="74"/>
      <c r="AK366" s="22"/>
      <c r="AL366" s="22"/>
      <c r="AM366" s="22"/>
      <c r="AN366" s="190" t="s">
        <v>123</v>
      </c>
      <c r="AO366" s="74"/>
      <c r="AP366" s="185" t="s">
        <v>123</v>
      </c>
      <c r="AQ366" s="22"/>
      <c r="AR366" s="74"/>
      <c r="AS366" s="22"/>
      <c r="AT366" s="190" t="s">
        <v>123</v>
      </c>
      <c r="AU366" s="74"/>
      <c r="AV366" s="185" t="s">
        <v>123</v>
      </c>
      <c r="AW366" s="76"/>
      <c r="AX366" s="74"/>
      <c r="AY366" s="22"/>
      <c r="AZ366" s="190" t="s">
        <v>123</v>
      </c>
      <c r="BA366" s="74"/>
      <c r="BB366" s="185" t="s">
        <v>123</v>
      </c>
      <c r="BC366" s="76"/>
      <c r="BD366" s="74"/>
      <c r="BE366" s="22"/>
      <c r="BF366" s="190" t="s">
        <v>123</v>
      </c>
      <c r="BG366" s="74"/>
      <c r="BH366" s="185" t="s">
        <v>123</v>
      </c>
      <c r="BI366" s="76"/>
      <c r="BJ366" s="74"/>
      <c r="BK366" s="22"/>
      <c r="BL366" s="190" t="s">
        <v>123</v>
      </c>
      <c r="BM366" s="74"/>
      <c r="BN366" s="185" t="s">
        <v>123</v>
      </c>
      <c r="BO366" s="22"/>
      <c r="BP366" s="74"/>
      <c r="BQ366" s="22"/>
      <c r="BR366" s="190" t="s">
        <v>123</v>
      </c>
      <c r="BS366" s="22"/>
      <c r="BT366" s="185" t="s">
        <v>123</v>
      </c>
      <c r="BU366" s="22"/>
      <c r="BV366" s="74"/>
      <c r="BW366" s="22"/>
      <c r="BX366" s="190" t="s">
        <v>123</v>
      </c>
      <c r="BY366" s="22"/>
      <c r="BZ366" s="185" t="s">
        <v>123</v>
      </c>
      <c r="CA366" s="185"/>
      <c r="CB366" s="22"/>
    </row>
    <row r="367" spans="2:80" ht="13.8" hidden="1">
      <c r="B367" s="22">
        <f t="shared" si="5"/>
        <v>358</v>
      </c>
      <c r="C367" s="73" t="s">
        <v>112</v>
      </c>
      <c r="D367" s="73" t="s">
        <v>191</v>
      </c>
      <c r="E367" s="202">
        <v>1300403</v>
      </c>
      <c r="F367" s="73" t="s">
        <v>114</v>
      </c>
      <c r="G367" s="73" t="s">
        <v>115</v>
      </c>
      <c r="H367" s="73" t="s">
        <v>116</v>
      </c>
      <c r="I367" s="240" t="s">
        <v>124</v>
      </c>
      <c r="J367" s="79" t="s">
        <v>112</v>
      </c>
      <c r="K367" s="204" t="s">
        <v>192</v>
      </c>
      <c r="L367" s="111" t="s">
        <v>119</v>
      </c>
      <c r="M367" s="73" t="s">
        <v>117</v>
      </c>
      <c r="N367" s="116" t="str">
        <f>CONCATENATE(T_SDLog[[#This Row],[PROJECT_NO]],"-",T_SDLog[[#This Row],[Sub Con]],"-",T_SDLog[[#This Row],[BUILDING_NO]],"-",T_SDLog[[#This Row],[FLOOR_LEVEL]],"-",T_SDLog[[#This Row],[DRAWING_PARTS]],"-",T_SDLog[[#This Row],[DISIPLINE]],"-",T_SDLog[[#This Row],[Sub-Dec]],"-",T_SDLog[[#This Row],[DS]],"-",T_SDLog[[#This Row],[DRAWING_SEQ]])</f>
        <v>1300403-ATS-B02-GF-01-ICT-COM-SD-00</v>
      </c>
      <c r="O367" s="205" t="s">
        <v>333</v>
      </c>
      <c r="P367" s="245">
        <v>45819</v>
      </c>
      <c r="Q36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3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7" s="156" t="str">
        <f>IF(T_SDLog[[#This Row],[AREF_7]]&lt;&gt;"","07",IF(T_SDLog[[#This Row],[AREF_6]]&lt;&gt;"","06",IF(T_SDLog[[#This Row],[AREF_5]]&lt;&gt;"","05",IF(T_SDLog[[#This Row],[AREF_4]]&lt;&gt;"","04",IF(T_SDLog[[#This Row],[AREF_3]]&lt;&gt;"","03",IF(T_SDLog[[#This Row],[AREF_2]]&lt;&gt;"","02",IF(T_SDLog[[#This Row],[AREF_1]]&lt;&gt;"","01",IF(T_SDLog[[#This Row],[AREF_0]]&lt;&gt;"","00",""))))))))</f>
        <v>00</v>
      </c>
      <c r="T36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45819</v>
      </c>
      <c r="U3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ATLS-004-SD-ICT-00040-R00</v>
      </c>
      <c r="V3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ATV-1300000403-SDS-ICT-00035-R00</v>
      </c>
      <c r="Y3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7" s="22" t="s">
        <v>1484</v>
      </c>
      <c r="AB367" s="74">
        <v>45819</v>
      </c>
      <c r="AC367" s="22" t="s">
        <v>1517</v>
      </c>
      <c r="AD367" s="74">
        <v>45820</v>
      </c>
      <c r="AE367" s="231" t="s">
        <v>1517</v>
      </c>
      <c r="AF367" s="190" t="s">
        <v>134</v>
      </c>
      <c r="AG367" s="191" t="s">
        <v>1598</v>
      </c>
      <c r="AH367" s="190" t="s">
        <v>134</v>
      </c>
      <c r="AI367" s="22"/>
      <c r="AJ367" s="74"/>
      <c r="AK367" s="22"/>
      <c r="AL367" s="22"/>
      <c r="AM367" s="22"/>
      <c r="AN367" s="190" t="s">
        <v>123</v>
      </c>
      <c r="AO367" s="74"/>
      <c r="AP367" s="185" t="s">
        <v>123</v>
      </c>
      <c r="AQ367" s="22"/>
      <c r="AR367" s="74"/>
      <c r="AS367" s="22"/>
      <c r="AT367" s="190" t="s">
        <v>123</v>
      </c>
      <c r="AU367" s="74"/>
      <c r="AV367" s="185" t="s">
        <v>123</v>
      </c>
      <c r="AW367" s="76"/>
      <c r="AX367" s="74"/>
      <c r="AY367" s="22"/>
      <c r="AZ367" s="190" t="s">
        <v>123</v>
      </c>
      <c r="BA367" s="74"/>
      <c r="BB367" s="185" t="s">
        <v>123</v>
      </c>
      <c r="BC367" s="76"/>
      <c r="BD367" s="74"/>
      <c r="BE367" s="22"/>
      <c r="BF367" s="190" t="s">
        <v>123</v>
      </c>
      <c r="BG367" s="74"/>
      <c r="BH367" s="185" t="s">
        <v>123</v>
      </c>
      <c r="BI367" s="76"/>
      <c r="BJ367" s="74"/>
      <c r="BK367" s="22"/>
      <c r="BL367" s="190" t="s">
        <v>123</v>
      </c>
      <c r="BM367" s="74"/>
      <c r="BN367" s="185" t="s">
        <v>123</v>
      </c>
      <c r="BO367" s="22"/>
      <c r="BP367" s="74"/>
      <c r="BQ367" s="22"/>
      <c r="BR367" s="190" t="s">
        <v>123</v>
      </c>
      <c r="BS367" s="22"/>
      <c r="BT367" s="185" t="s">
        <v>123</v>
      </c>
      <c r="BU367" s="22"/>
      <c r="BV367" s="74"/>
      <c r="BW367" s="22"/>
      <c r="BX367" s="190" t="s">
        <v>123</v>
      </c>
      <c r="BY367" s="22"/>
      <c r="BZ367" s="185" t="s">
        <v>123</v>
      </c>
      <c r="CA367" s="185"/>
      <c r="CB367" s="22"/>
    </row>
    <row r="368" spans="2:80" ht="13.8" hidden="1">
      <c r="B368" s="22">
        <f t="shared" si="5"/>
        <v>359</v>
      </c>
      <c r="C368" s="22" t="s">
        <v>112</v>
      </c>
      <c r="D368" s="73" t="s">
        <v>191</v>
      </c>
      <c r="E368" s="202">
        <v>1300403</v>
      </c>
      <c r="F368" s="73" t="s">
        <v>114</v>
      </c>
      <c r="G368" s="73" t="s">
        <v>115</v>
      </c>
      <c r="H368" s="73" t="s">
        <v>116</v>
      </c>
      <c r="I368" s="241" t="s">
        <v>126</v>
      </c>
      <c r="J368" s="79" t="s">
        <v>112</v>
      </c>
      <c r="K368" s="204" t="s">
        <v>192</v>
      </c>
      <c r="L368" s="111" t="s">
        <v>119</v>
      </c>
      <c r="M368" s="73" t="s">
        <v>117</v>
      </c>
      <c r="N368" s="119" t="str">
        <f>CONCATENATE(T_SDLog[[#This Row],[PROJECT_NO]],"-",T_SDLog[[#This Row],[Sub Con]],"-",T_SDLog[[#This Row],[BUILDING_NO]],"-",T_SDLog[[#This Row],[FLOOR_LEVEL]],"-",T_SDLog[[#This Row],[DRAWING_PARTS]],"-",T_SDLog[[#This Row],[DISIPLINE]],"-",T_SDLog[[#This Row],[Sub-Dec]],"-",T_SDLog[[#This Row],[DS]],"-",T_SDLog[[#This Row],[DRAWING_SEQ]])</f>
        <v>1300403-ATS-B02-GF-02-ICT-COM-SD-00</v>
      </c>
      <c r="O368" s="205" t="s">
        <v>1470</v>
      </c>
      <c r="P368" s="245"/>
      <c r="Q36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3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8" s="156" t="str">
        <f>IF(T_SDLog[[#This Row],[AREF_7]]&lt;&gt;"","07",IF(T_SDLog[[#This Row],[AREF_6]]&lt;&gt;"","06",IF(T_SDLog[[#This Row],[AREF_5]]&lt;&gt;"","05",IF(T_SDLog[[#This Row],[AREF_4]]&lt;&gt;"","04",IF(T_SDLog[[#This Row],[AREF_3]]&lt;&gt;"","03",IF(T_SDLog[[#This Row],[AREF_2]]&lt;&gt;"","02",IF(T_SDLog[[#This Row],[AREF_1]]&lt;&gt;"","01",IF(T_SDLog[[#This Row],[AREF_0]]&lt;&gt;"","00",""))))))))</f>
        <v>00</v>
      </c>
      <c r="T36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45819</v>
      </c>
      <c r="U3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ATLS-004-SD-ICT-00040-R00</v>
      </c>
      <c r="V3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ATV-1300000403-SDS-ICT-00035-R00</v>
      </c>
      <c r="Y3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8" s="22" t="s">
        <v>1484</v>
      </c>
      <c r="AB368" s="74">
        <v>45819</v>
      </c>
      <c r="AC368" s="22" t="s">
        <v>1517</v>
      </c>
      <c r="AD368" s="74">
        <v>45820</v>
      </c>
      <c r="AE368" s="231" t="s">
        <v>1517</v>
      </c>
      <c r="AF368" s="190" t="s">
        <v>134</v>
      </c>
      <c r="AG368" s="191" t="s">
        <v>1598</v>
      </c>
      <c r="AH368" s="190" t="s">
        <v>134</v>
      </c>
      <c r="AI368" s="22"/>
      <c r="AJ368" s="74"/>
      <c r="AK368" s="22"/>
      <c r="AL368" s="22"/>
      <c r="AM368" s="22"/>
      <c r="AN368" s="190" t="s">
        <v>123</v>
      </c>
      <c r="AO368" s="74"/>
      <c r="AP368" s="185" t="s">
        <v>123</v>
      </c>
      <c r="AQ368" s="22"/>
      <c r="AR368" s="74"/>
      <c r="AS368" s="22"/>
      <c r="AT368" s="190" t="s">
        <v>123</v>
      </c>
      <c r="AU368" s="74"/>
      <c r="AV368" s="185" t="s">
        <v>123</v>
      </c>
      <c r="AW368" s="76"/>
      <c r="AX368" s="74"/>
      <c r="AY368" s="22"/>
      <c r="AZ368" s="190" t="s">
        <v>123</v>
      </c>
      <c r="BA368" s="74"/>
      <c r="BB368" s="185" t="s">
        <v>123</v>
      </c>
      <c r="BC368" s="76"/>
      <c r="BD368" s="74"/>
      <c r="BE368" s="22"/>
      <c r="BF368" s="190" t="s">
        <v>123</v>
      </c>
      <c r="BG368" s="74"/>
      <c r="BH368" s="185" t="s">
        <v>123</v>
      </c>
      <c r="BI368" s="76"/>
      <c r="BJ368" s="74"/>
      <c r="BK368" s="22"/>
      <c r="BL368" s="190" t="s">
        <v>123</v>
      </c>
      <c r="BM368" s="74"/>
      <c r="BN368" s="185" t="s">
        <v>123</v>
      </c>
      <c r="BO368" s="22"/>
      <c r="BP368" s="74"/>
      <c r="BQ368" s="22"/>
      <c r="BR368" s="190" t="s">
        <v>123</v>
      </c>
      <c r="BS368" s="22"/>
      <c r="BT368" s="185" t="s">
        <v>123</v>
      </c>
      <c r="BU368" s="22"/>
      <c r="BV368" s="74"/>
      <c r="BW368" s="22"/>
      <c r="BX368" s="190" t="s">
        <v>123</v>
      </c>
      <c r="BY368" s="22"/>
      <c r="BZ368" s="185" t="s">
        <v>123</v>
      </c>
      <c r="CA368" s="185"/>
      <c r="CB368" s="22"/>
    </row>
    <row r="369" spans="2:80" ht="13.8" hidden="1">
      <c r="B369" s="22">
        <f t="shared" si="5"/>
        <v>360</v>
      </c>
      <c r="C369" s="73" t="s">
        <v>112</v>
      </c>
      <c r="D369" s="73" t="s">
        <v>191</v>
      </c>
      <c r="E369" s="202">
        <v>1300403</v>
      </c>
      <c r="F369" s="73" t="s">
        <v>114</v>
      </c>
      <c r="G369" s="73" t="s">
        <v>115</v>
      </c>
      <c r="H369" s="73" t="s">
        <v>116</v>
      </c>
      <c r="I369" s="240" t="s">
        <v>128</v>
      </c>
      <c r="J369" s="79" t="s">
        <v>112</v>
      </c>
      <c r="K369" s="204" t="s">
        <v>192</v>
      </c>
      <c r="L369" s="111" t="s">
        <v>119</v>
      </c>
      <c r="M369" s="73" t="s">
        <v>117</v>
      </c>
      <c r="N369" s="116" t="str">
        <f>CONCATENATE(T_SDLog[[#This Row],[PROJECT_NO]],"-",T_SDLog[[#This Row],[Sub Con]],"-",T_SDLog[[#This Row],[BUILDING_NO]],"-",T_SDLog[[#This Row],[FLOOR_LEVEL]],"-",T_SDLog[[#This Row],[DRAWING_PARTS]],"-",T_SDLog[[#This Row],[DISIPLINE]],"-",T_SDLog[[#This Row],[Sub-Dec]],"-",T_SDLog[[#This Row],[DS]],"-",T_SDLog[[#This Row],[DRAWING_SEQ]])</f>
        <v>1300403-ATS-B02-GF-03-ICT-COM-SD-00</v>
      </c>
      <c r="O369" s="205" t="s">
        <v>334</v>
      </c>
      <c r="P369" s="245">
        <v>45819</v>
      </c>
      <c r="Q36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3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69" s="156" t="str">
        <f>IF(T_SDLog[[#This Row],[AREF_7]]&lt;&gt;"","07",IF(T_SDLog[[#This Row],[AREF_6]]&lt;&gt;"","06",IF(T_SDLog[[#This Row],[AREF_5]]&lt;&gt;"","05",IF(T_SDLog[[#This Row],[AREF_4]]&lt;&gt;"","04",IF(T_SDLog[[#This Row],[AREF_3]]&lt;&gt;"","03",IF(T_SDLog[[#This Row],[AREF_2]]&lt;&gt;"","02",IF(T_SDLog[[#This Row],[AREF_1]]&lt;&gt;"","01",IF(T_SDLog[[#This Row],[AREF_0]]&lt;&gt;"","00",""))))))))</f>
        <v>00</v>
      </c>
      <c r="T36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45819</v>
      </c>
      <c r="U3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ATLS-004-SD-ICT-00040-R00</v>
      </c>
      <c r="V3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ATV-1300000403-SDS-ICT-00035-R00</v>
      </c>
      <c r="Y3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69" s="22" t="s">
        <v>1484</v>
      </c>
      <c r="AB369" s="74">
        <v>45819</v>
      </c>
      <c r="AC369" s="22" t="s">
        <v>1517</v>
      </c>
      <c r="AD369" s="74">
        <v>45820</v>
      </c>
      <c r="AE369" s="231" t="s">
        <v>1517</v>
      </c>
      <c r="AF369" s="190" t="s">
        <v>134</v>
      </c>
      <c r="AG369" s="191" t="s">
        <v>1598</v>
      </c>
      <c r="AH369" s="190" t="s">
        <v>134</v>
      </c>
      <c r="AI369" s="22"/>
      <c r="AJ369" s="74"/>
      <c r="AK369" s="22"/>
      <c r="AL369" s="22"/>
      <c r="AM369" s="22"/>
      <c r="AN369" s="190" t="s">
        <v>123</v>
      </c>
      <c r="AO369" s="74"/>
      <c r="AP369" s="185" t="s">
        <v>123</v>
      </c>
      <c r="AQ369" s="22"/>
      <c r="AR369" s="74"/>
      <c r="AS369" s="22"/>
      <c r="AT369" s="190" t="s">
        <v>123</v>
      </c>
      <c r="AU369" s="74"/>
      <c r="AV369" s="185" t="s">
        <v>123</v>
      </c>
      <c r="AW369" s="76"/>
      <c r="AX369" s="74"/>
      <c r="AY369" s="22"/>
      <c r="AZ369" s="190" t="s">
        <v>123</v>
      </c>
      <c r="BA369" s="74"/>
      <c r="BB369" s="185" t="s">
        <v>123</v>
      </c>
      <c r="BC369" s="76"/>
      <c r="BD369" s="74"/>
      <c r="BE369" s="22"/>
      <c r="BF369" s="190" t="s">
        <v>123</v>
      </c>
      <c r="BG369" s="74"/>
      <c r="BH369" s="185" t="s">
        <v>123</v>
      </c>
      <c r="BI369" s="76"/>
      <c r="BJ369" s="74"/>
      <c r="BK369" s="22"/>
      <c r="BL369" s="190" t="s">
        <v>123</v>
      </c>
      <c r="BM369" s="74"/>
      <c r="BN369" s="185" t="s">
        <v>123</v>
      </c>
      <c r="BO369" s="22"/>
      <c r="BP369" s="74"/>
      <c r="BQ369" s="22"/>
      <c r="BR369" s="190" t="s">
        <v>123</v>
      </c>
      <c r="BS369" s="22"/>
      <c r="BT369" s="185" t="s">
        <v>123</v>
      </c>
      <c r="BU369" s="22"/>
      <c r="BV369" s="74"/>
      <c r="BW369" s="22"/>
      <c r="BX369" s="190" t="s">
        <v>123</v>
      </c>
      <c r="BY369" s="22"/>
      <c r="BZ369" s="185" t="s">
        <v>123</v>
      </c>
      <c r="CA369" s="185"/>
      <c r="CB369" s="22"/>
    </row>
    <row r="370" spans="2:80" ht="13.8" hidden="1">
      <c r="B370" s="22">
        <f t="shared" si="5"/>
        <v>361</v>
      </c>
      <c r="C370" s="73" t="s">
        <v>112</v>
      </c>
      <c r="D370" s="73" t="s">
        <v>191</v>
      </c>
      <c r="E370" s="202">
        <v>1300403</v>
      </c>
      <c r="F370" s="73" t="s">
        <v>114</v>
      </c>
      <c r="G370" s="73" t="s">
        <v>115</v>
      </c>
      <c r="H370" s="73" t="s">
        <v>288</v>
      </c>
      <c r="I370" s="240" t="s">
        <v>117</v>
      </c>
      <c r="J370" s="79" t="s">
        <v>112</v>
      </c>
      <c r="K370" s="204" t="s">
        <v>192</v>
      </c>
      <c r="L370" s="111" t="s">
        <v>119</v>
      </c>
      <c r="M370" s="73" t="s">
        <v>117</v>
      </c>
      <c r="N370" s="116" t="str">
        <f>CONCATENATE(T_SDLog[[#This Row],[PROJECT_NO]],"-",T_SDLog[[#This Row],[Sub Con]],"-",T_SDLog[[#This Row],[BUILDING_NO]],"-",T_SDLog[[#This Row],[FLOOR_LEVEL]],"-",T_SDLog[[#This Row],[DRAWING_PARTS]],"-",T_SDLog[[#This Row],[DISIPLINE]],"-",T_SDLog[[#This Row],[Sub-Dec]],"-",T_SDLog[[#This Row],[DS]],"-",T_SDLog[[#This Row],[DRAWING_SEQ]])</f>
        <v>1300403-ATS-B02-FF-00-ICT-COM-SD-00</v>
      </c>
      <c r="O370" s="205" t="s">
        <v>335</v>
      </c>
      <c r="P370" s="245">
        <v>45819</v>
      </c>
      <c r="Q37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3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70" s="156" t="str">
        <f>IF(T_SDLog[[#This Row],[AREF_7]]&lt;&gt;"","07",IF(T_SDLog[[#This Row],[AREF_6]]&lt;&gt;"","06",IF(T_SDLog[[#This Row],[AREF_5]]&lt;&gt;"","05",IF(T_SDLog[[#This Row],[AREF_4]]&lt;&gt;"","04",IF(T_SDLog[[#This Row],[AREF_3]]&lt;&gt;"","03",IF(T_SDLog[[#This Row],[AREF_2]]&lt;&gt;"","02",IF(T_SDLog[[#This Row],[AREF_1]]&lt;&gt;"","01",IF(T_SDLog[[#This Row],[AREF_0]]&lt;&gt;"","00",""))))))))</f>
        <v>00</v>
      </c>
      <c r="T37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45819</v>
      </c>
      <c r="U3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ATLS-004-SD-ICT-00040-R00</v>
      </c>
      <c r="V3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ATV-1300000403-SDS-ICT-00035-R00</v>
      </c>
      <c r="Y3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0" s="22" t="s">
        <v>1484</v>
      </c>
      <c r="AB370" s="74">
        <v>45819</v>
      </c>
      <c r="AC370" s="22" t="s">
        <v>1517</v>
      </c>
      <c r="AD370" s="74">
        <v>45820</v>
      </c>
      <c r="AE370" s="231" t="s">
        <v>1517</v>
      </c>
      <c r="AF370" s="190" t="s">
        <v>134</v>
      </c>
      <c r="AG370" s="191" t="s">
        <v>1598</v>
      </c>
      <c r="AH370" s="190" t="s">
        <v>134</v>
      </c>
      <c r="AI370" s="22"/>
      <c r="AJ370" s="74"/>
      <c r="AK370" s="22"/>
      <c r="AL370" s="22"/>
      <c r="AM370" s="22"/>
      <c r="AN370" s="190" t="s">
        <v>123</v>
      </c>
      <c r="AO370" s="74"/>
      <c r="AP370" s="185" t="s">
        <v>123</v>
      </c>
      <c r="AQ370" s="22"/>
      <c r="AR370" s="74"/>
      <c r="AS370" s="22"/>
      <c r="AT370" s="190" t="s">
        <v>123</v>
      </c>
      <c r="AU370" s="74"/>
      <c r="AV370" s="185" t="s">
        <v>123</v>
      </c>
      <c r="AW370" s="76"/>
      <c r="AX370" s="74"/>
      <c r="AY370" s="22"/>
      <c r="AZ370" s="190" t="s">
        <v>123</v>
      </c>
      <c r="BA370" s="74"/>
      <c r="BB370" s="185" t="s">
        <v>123</v>
      </c>
      <c r="BC370" s="76"/>
      <c r="BD370" s="74"/>
      <c r="BE370" s="22"/>
      <c r="BF370" s="190" t="s">
        <v>123</v>
      </c>
      <c r="BG370" s="74"/>
      <c r="BH370" s="185" t="s">
        <v>123</v>
      </c>
      <c r="BI370" s="76"/>
      <c r="BJ370" s="74"/>
      <c r="BK370" s="22"/>
      <c r="BL370" s="190" t="s">
        <v>123</v>
      </c>
      <c r="BM370" s="74"/>
      <c r="BN370" s="185" t="s">
        <v>123</v>
      </c>
      <c r="BO370" s="22"/>
      <c r="BP370" s="74"/>
      <c r="BQ370" s="22"/>
      <c r="BR370" s="190" t="s">
        <v>123</v>
      </c>
      <c r="BS370" s="22"/>
      <c r="BT370" s="185" t="s">
        <v>123</v>
      </c>
      <c r="BU370" s="22"/>
      <c r="BV370" s="74"/>
      <c r="BW370" s="22"/>
      <c r="BX370" s="190" t="s">
        <v>123</v>
      </c>
      <c r="BY370" s="22"/>
      <c r="BZ370" s="185" t="s">
        <v>123</v>
      </c>
      <c r="CA370" s="185"/>
      <c r="CB370" s="22"/>
    </row>
    <row r="371" spans="2:80" ht="13.8" hidden="1">
      <c r="B371" s="22">
        <f t="shared" si="5"/>
        <v>362</v>
      </c>
      <c r="C371" s="73" t="s">
        <v>112</v>
      </c>
      <c r="D371" s="73" t="s">
        <v>191</v>
      </c>
      <c r="E371" s="202">
        <v>1300403</v>
      </c>
      <c r="F371" s="73" t="s">
        <v>114</v>
      </c>
      <c r="G371" s="73" t="s">
        <v>115</v>
      </c>
      <c r="H371" s="73" t="s">
        <v>288</v>
      </c>
      <c r="I371" s="240" t="s">
        <v>124</v>
      </c>
      <c r="J371" s="79" t="s">
        <v>112</v>
      </c>
      <c r="K371" s="204" t="s">
        <v>192</v>
      </c>
      <c r="L371" s="111" t="s">
        <v>119</v>
      </c>
      <c r="M371" s="73" t="s">
        <v>117</v>
      </c>
      <c r="N371" s="116" t="str">
        <f>CONCATENATE(T_SDLog[[#This Row],[PROJECT_NO]],"-",T_SDLog[[#This Row],[Sub Con]],"-",T_SDLog[[#This Row],[BUILDING_NO]],"-",T_SDLog[[#This Row],[FLOOR_LEVEL]],"-",T_SDLog[[#This Row],[DRAWING_PARTS]],"-",T_SDLog[[#This Row],[DISIPLINE]],"-",T_SDLog[[#This Row],[Sub-Dec]],"-",T_SDLog[[#This Row],[DS]],"-",T_SDLog[[#This Row],[DRAWING_SEQ]])</f>
        <v>1300403-ATS-B02-FF-01-ICT-COM-SD-00</v>
      </c>
      <c r="O371" s="205" t="s">
        <v>336</v>
      </c>
      <c r="P371" s="245">
        <v>45819</v>
      </c>
      <c r="Q37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3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71" s="156" t="str">
        <f>IF(T_SDLog[[#This Row],[AREF_7]]&lt;&gt;"","07",IF(T_SDLog[[#This Row],[AREF_6]]&lt;&gt;"","06",IF(T_SDLog[[#This Row],[AREF_5]]&lt;&gt;"","05",IF(T_SDLog[[#This Row],[AREF_4]]&lt;&gt;"","04",IF(T_SDLog[[#This Row],[AREF_3]]&lt;&gt;"","03",IF(T_SDLog[[#This Row],[AREF_2]]&lt;&gt;"","02",IF(T_SDLog[[#This Row],[AREF_1]]&lt;&gt;"","01",IF(T_SDLog[[#This Row],[AREF_0]]&lt;&gt;"","00",""))))))))</f>
        <v>00</v>
      </c>
      <c r="T37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45819</v>
      </c>
      <c r="U3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ATLS-004-SD-ICT-00040-R00</v>
      </c>
      <c r="V3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ATV-1300000403-SDS-ICT-00035-R00</v>
      </c>
      <c r="Y3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1" s="22" t="s">
        <v>1484</v>
      </c>
      <c r="AB371" s="74">
        <v>45819</v>
      </c>
      <c r="AC371" s="22" t="s">
        <v>1517</v>
      </c>
      <c r="AD371" s="74">
        <v>45820</v>
      </c>
      <c r="AE371" s="231" t="s">
        <v>1517</v>
      </c>
      <c r="AF371" s="190" t="s">
        <v>134</v>
      </c>
      <c r="AG371" s="191" t="s">
        <v>1598</v>
      </c>
      <c r="AH371" s="190" t="s">
        <v>134</v>
      </c>
      <c r="AI371" s="22"/>
      <c r="AJ371" s="74"/>
      <c r="AK371" s="22"/>
      <c r="AL371" s="22"/>
      <c r="AM371" s="22"/>
      <c r="AN371" s="190" t="s">
        <v>123</v>
      </c>
      <c r="AO371" s="74"/>
      <c r="AP371" s="185" t="s">
        <v>123</v>
      </c>
      <c r="AQ371" s="22"/>
      <c r="AR371" s="74"/>
      <c r="AS371" s="22"/>
      <c r="AT371" s="190" t="s">
        <v>123</v>
      </c>
      <c r="AU371" s="74"/>
      <c r="AV371" s="185" t="s">
        <v>123</v>
      </c>
      <c r="AW371" s="76"/>
      <c r="AX371" s="74"/>
      <c r="AY371" s="22"/>
      <c r="AZ371" s="190" t="s">
        <v>123</v>
      </c>
      <c r="BA371" s="74"/>
      <c r="BB371" s="185" t="s">
        <v>123</v>
      </c>
      <c r="BC371" s="76"/>
      <c r="BD371" s="74"/>
      <c r="BE371" s="22"/>
      <c r="BF371" s="190" t="s">
        <v>123</v>
      </c>
      <c r="BG371" s="74"/>
      <c r="BH371" s="185" t="s">
        <v>123</v>
      </c>
      <c r="BI371" s="76"/>
      <c r="BJ371" s="74"/>
      <c r="BK371" s="22"/>
      <c r="BL371" s="190" t="s">
        <v>123</v>
      </c>
      <c r="BM371" s="74"/>
      <c r="BN371" s="185" t="s">
        <v>123</v>
      </c>
      <c r="BO371" s="22"/>
      <c r="BP371" s="74"/>
      <c r="BQ371" s="22"/>
      <c r="BR371" s="190" t="s">
        <v>123</v>
      </c>
      <c r="BS371" s="22"/>
      <c r="BT371" s="185" t="s">
        <v>123</v>
      </c>
      <c r="BU371" s="22"/>
      <c r="BV371" s="74"/>
      <c r="BW371" s="22"/>
      <c r="BX371" s="190" t="s">
        <v>123</v>
      </c>
      <c r="BY371" s="22"/>
      <c r="BZ371" s="185" t="s">
        <v>123</v>
      </c>
      <c r="CA371" s="185"/>
      <c r="CB371" s="22"/>
    </row>
    <row r="372" spans="2:80" ht="13.8" hidden="1">
      <c r="B372" s="22">
        <f t="shared" si="5"/>
        <v>363</v>
      </c>
      <c r="C372" s="73" t="s">
        <v>112</v>
      </c>
      <c r="D372" s="73" t="s">
        <v>191</v>
      </c>
      <c r="E372" s="202">
        <v>1300403</v>
      </c>
      <c r="F372" s="73" t="s">
        <v>114</v>
      </c>
      <c r="G372" s="73" t="s">
        <v>115</v>
      </c>
      <c r="H372" s="73" t="s">
        <v>288</v>
      </c>
      <c r="I372" s="240" t="s">
        <v>126</v>
      </c>
      <c r="J372" s="79" t="s">
        <v>112</v>
      </c>
      <c r="K372" s="204" t="s">
        <v>192</v>
      </c>
      <c r="L372" s="111" t="s">
        <v>119</v>
      </c>
      <c r="M372" s="73" t="s">
        <v>117</v>
      </c>
      <c r="N372" s="116" t="str">
        <f>CONCATENATE(T_SDLog[[#This Row],[PROJECT_NO]],"-",T_SDLog[[#This Row],[Sub Con]],"-",T_SDLog[[#This Row],[BUILDING_NO]],"-",T_SDLog[[#This Row],[FLOOR_LEVEL]],"-",T_SDLog[[#This Row],[DRAWING_PARTS]],"-",T_SDLog[[#This Row],[DISIPLINE]],"-",T_SDLog[[#This Row],[Sub-Dec]],"-",T_SDLog[[#This Row],[DS]],"-",T_SDLog[[#This Row],[DRAWING_SEQ]])</f>
        <v>1300403-ATS-B02-FF-02-ICT-COM-SD-00</v>
      </c>
      <c r="O372" s="205" t="s">
        <v>337</v>
      </c>
      <c r="P372" s="245">
        <v>45819</v>
      </c>
      <c r="Q37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3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72" s="156" t="str">
        <f>IF(T_SDLog[[#This Row],[AREF_7]]&lt;&gt;"","07",IF(T_SDLog[[#This Row],[AREF_6]]&lt;&gt;"","06",IF(T_SDLog[[#This Row],[AREF_5]]&lt;&gt;"","05",IF(T_SDLog[[#This Row],[AREF_4]]&lt;&gt;"","04",IF(T_SDLog[[#This Row],[AREF_3]]&lt;&gt;"","03",IF(T_SDLog[[#This Row],[AREF_2]]&lt;&gt;"","02",IF(T_SDLog[[#This Row],[AREF_1]]&lt;&gt;"","01",IF(T_SDLog[[#This Row],[AREF_0]]&lt;&gt;"","00",""))))))))</f>
        <v>00</v>
      </c>
      <c r="T37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45819</v>
      </c>
      <c r="U3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ATLS-004-SD-ICT-00040-R00</v>
      </c>
      <c r="V3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ATV-1300000403-SDS-ICT-00035-R00</v>
      </c>
      <c r="Y3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2" s="22" t="s">
        <v>1484</v>
      </c>
      <c r="AB372" s="74">
        <v>45819</v>
      </c>
      <c r="AC372" s="22" t="s">
        <v>1517</v>
      </c>
      <c r="AD372" s="74">
        <v>45820</v>
      </c>
      <c r="AE372" s="231" t="s">
        <v>1517</v>
      </c>
      <c r="AF372" s="190" t="s">
        <v>134</v>
      </c>
      <c r="AG372" s="191" t="s">
        <v>1598</v>
      </c>
      <c r="AH372" s="190" t="s">
        <v>134</v>
      </c>
      <c r="AI372" s="22"/>
      <c r="AJ372" s="74"/>
      <c r="AK372" s="22"/>
      <c r="AL372" s="22"/>
      <c r="AM372" s="22"/>
      <c r="AN372" s="190" t="s">
        <v>123</v>
      </c>
      <c r="AO372" s="74"/>
      <c r="AP372" s="185" t="s">
        <v>123</v>
      </c>
      <c r="AQ372" s="22"/>
      <c r="AR372" s="74"/>
      <c r="AS372" s="22"/>
      <c r="AT372" s="190" t="s">
        <v>123</v>
      </c>
      <c r="AU372" s="74"/>
      <c r="AV372" s="185" t="s">
        <v>123</v>
      </c>
      <c r="AW372" s="76"/>
      <c r="AX372" s="74"/>
      <c r="AY372" s="22"/>
      <c r="AZ372" s="190" t="s">
        <v>123</v>
      </c>
      <c r="BA372" s="74"/>
      <c r="BB372" s="185" t="s">
        <v>123</v>
      </c>
      <c r="BC372" s="76"/>
      <c r="BD372" s="74"/>
      <c r="BE372" s="22"/>
      <c r="BF372" s="190" t="s">
        <v>123</v>
      </c>
      <c r="BG372" s="74"/>
      <c r="BH372" s="185" t="s">
        <v>123</v>
      </c>
      <c r="BI372" s="76"/>
      <c r="BJ372" s="74"/>
      <c r="BK372" s="22"/>
      <c r="BL372" s="190" t="s">
        <v>123</v>
      </c>
      <c r="BM372" s="74"/>
      <c r="BN372" s="185" t="s">
        <v>123</v>
      </c>
      <c r="BO372" s="22"/>
      <c r="BP372" s="74"/>
      <c r="BQ372" s="22"/>
      <c r="BR372" s="190" t="s">
        <v>123</v>
      </c>
      <c r="BS372" s="22"/>
      <c r="BT372" s="185" t="s">
        <v>123</v>
      </c>
      <c r="BU372" s="22"/>
      <c r="BV372" s="74"/>
      <c r="BW372" s="22"/>
      <c r="BX372" s="190" t="s">
        <v>123</v>
      </c>
      <c r="BY372" s="22"/>
      <c r="BZ372" s="185" t="s">
        <v>123</v>
      </c>
      <c r="CA372" s="185"/>
      <c r="CB372" s="22"/>
    </row>
    <row r="373" spans="2:80" ht="13.8" hidden="1">
      <c r="B373" s="22">
        <f t="shared" si="5"/>
        <v>364</v>
      </c>
      <c r="C373" s="22" t="s">
        <v>112</v>
      </c>
      <c r="D373" s="73" t="s">
        <v>191</v>
      </c>
      <c r="E373" s="202">
        <v>1300403</v>
      </c>
      <c r="F373" s="73" t="s">
        <v>114</v>
      </c>
      <c r="G373" s="73" t="s">
        <v>115</v>
      </c>
      <c r="H373" s="73" t="s">
        <v>288</v>
      </c>
      <c r="I373" s="241" t="s">
        <v>128</v>
      </c>
      <c r="J373" s="79" t="s">
        <v>112</v>
      </c>
      <c r="K373" s="204" t="s">
        <v>192</v>
      </c>
      <c r="L373" s="111" t="s">
        <v>119</v>
      </c>
      <c r="M373" s="73" t="s">
        <v>117</v>
      </c>
      <c r="N373" s="119" t="str">
        <f>CONCATENATE(T_SDLog[[#This Row],[PROJECT_NO]],"-",T_SDLog[[#This Row],[Sub Con]],"-",T_SDLog[[#This Row],[BUILDING_NO]],"-",T_SDLog[[#This Row],[FLOOR_LEVEL]],"-",T_SDLog[[#This Row],[DRAWING_PARTS]],"-",T_SDLog[[#This Row],[DISIPLINE]],"-",T_SDLog[[#This Row],[Sub-Dec]],"-",T_SDLog[[#This Row],[DS]],"-",T_SDLog[[#This Row],[DRAWING_SEQ]])</f>
        <v>1300403-ATS-B02-FF-03-ICT-COM-SD-00</v>
      </c>
      <c r="O373" s="205" t="s">
        <v>1471</v>
      </c>
      <c r="P373" s="245"/>
      <c r="Q37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37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73" s="156" t="str">
        <f>IF(T_SDLog[[#This Row],[AREF_7]]&lt;&gt;"","07",IF(T_SDLog[[#This Row],[AREF_6]]&lt;&gt;"","06",IF(T_SDLog[[#This Row],[AREF_5]]&lt;&gt;"","05",IF(T_SDLog[[#This Row],[AREF_4]]&lt;&gt;"","04",IF(T_SDLog[[#This Row],[AREF_3]]&lt;&gt;"","03",IF(T_SDLog[[#This Row],[AREF_2]]&lt;&gt;"","02",IF(T_SDLog[[#This Row],[AREF_1]]&lt;&gt;"","01",IF(T_SDLog[[#This Row],[AREF_0]]&lt;&gt;"","00",""))))))))</f>
        <v>00</v>
      </c>
      <c r="T37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45819</v>
      </c>
      <c r="U3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ATLS-004-SD-ICT-00040-R00</v>
      </c>
      <c r="V3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7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15 Jun 25</v>
      </c>
      <c r="X3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ATV-1300000403-SDS-ICT-00035-R00</v>
      </c>
      <c r="Y3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3" s="22" t="s">
        <v>1484</v>
      </c>
      <c r="AB373" s="74">
        <v>45819</v>
      </c>
      <c r="AC373" s="22" t="s">
        <v>1517</v>
      </c>
      <c r="AD373" s="74">
        <v>45820</v>
      </c>
      <c r="AE373" s="231" t="s">
        <v>1517</v>
      </c>
      <c r="AF373" s="190" t="s">
        <v>134</v>
      </c>
      <c r="AG373" s="191" t="s">
        <v>1598</v>
      </c>
      <c r="AH373" s="190" t="s">
        <v>134</v>
      </c>
      <c r="AI373" s="22"/>
      <c r="AJ373" s="74"/>
      <c r="AK373" s="22"/>
      <c r="AL373" s="22"/>
      <c r="AM373" s="22"/>
      <c r="AN373" s="190" t="s">
        <v>123</v>
      </c>
      <c r="AO373" s="74"/>
      <c r="AP373" s="185" t="s">
        <v>123</v>
      </c>
      <c r="AQ373" s="22"/>
      <c r="AR373" s="74"/>
      <c r="AS373" s="22"/>
      <c r="AT373" s="190" t="s">
        <v>123</v>
      </c>
      <c r="AU373" s="74"/>
      <c r="AV373" s="185" t="s">
        <v>123</v>
      </c>
      <c r="AW373" s="76"/>
      <c r="AX373" s="74"/>
      <c r="AY373" s="22"/>
      <c r="AZ373" s="190" t="s">
        <v>123</v>
      </c>
      <c r="BA373" s="74"/>
      <c r="BB373" s="185" t="s">
        <v>123</v>
      </c>
      <c r="BC373" s="76"/>
      <c r="BD373" s="74"/>
      <c r="BE373" s="22"/>
      <c r="BF373" s="190" t="s">
        <v>123</v>
      </c>
      <c r="BG373" s="74"/>
      <c r="BH373" s="185" t="s">
        <v>123</v>
      </c>
      <c r="BI373" s="76"/>
      <c r="BJ373" s="74"/>
      <c r="BK373" s="22"/>
      <c r="BL373" s="190" t="s">
        <v>123</v>
      </c>
      <c r="BM373" s="74"/>
      <c r="BN373" s="185" t="s">
        <v>123</v>
      </c>
      <c r="BO373" s="22"/>
      <c r="BP373" s="74"/>
      <c r="BQ373" s="22"/>
      <c r="BR373" s="190" t="s">
        <v>123</v>
      </c>
      <c r="BS373" s="22"/>
      <c r="BT373" s="185" t="s">
        <v>123</v>
      </c>
      <c r="BU373" s="22"/>
      <c r="BV373" s="74"/>
      <c r="BW373" s="22"/>
      <c r="BX373" s="190" t="s">
        <v>123</v>
      </c>
      <c r="BY373" s="22"/>
      <c r="BZ373" s="185" t="s">
        <v>123</v>
      </c>
      <c r="CA373" s="185"/>
      <c r="CB373" s="22"/>
    </row>
    <row r="374" spans="2:80" ht="13.8" hidden="1">
      <c r="B374" s="22">
        <f t="shared" si="5"/>
        <v>365</v>
      </c>
      <c r="C374" s="80" t="s">
        <v>112</v>
      </c>
      <c r="D374" s="80" t="s">
        <v>113</v>
      </c>
      <c r="E374" s="227">
        <v>1300403</v>
      </c>
      <c r="F374" s="80" t="s">
        <v>114</v>
      </c>
      <c r="G374" s="80" t="s">
        <v>284</v>
      </c>
      <c r="H374" s="80" t="s">
        <v>286</v>
      </c>
      <c r="I374" s="242" t="s">
        <v>117</v>
      </c>
      <c r="J374" s="79" t="s">
        <v>112</v>
      </c>
      <c r="K374" s="228" t="s">
        <v>118</v>
      </c>
      <c r="L374" s="111" t="s">
        <v>119</v>
      </c>
      <c r="M374" s="73">
        <v>0</v>
      </c>
      <c r="N374" s="119" t="str">
        <f>CONCATENATE(T_SDLog[[#This Row],[PROJECT_NO]],"-",T_SDLog[[#This Row],[Sub Con]],"-",T_SDLog[[#This Row],[BUILDING_NO]],"-",T_SDLog[[#This Row],[FLOOR_LEVEL]],"-",T_SDLog[[#This Row],[DRAWING_PARTS]],"-",T_SDLog[[#This Row],[DISIPLINE]],"-",T_SDLog[[#This Row],[Sub-Dec]],"-",T_SDLog[[#This Row],[DS]],"-",T_SDLog[[#This Row],[DRAWING_SEQ]])</f>
        <v>1300403-ATS-B03-BF-00-ICT-CNT-SD-0</v>
      </c>
      <c r="O374" s="122" t="s">
        <v>1505</v>
      </c>
      <c r="P374" s="244">
        <v>45848</v>
      </c>
      <c r="Q37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7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74" s="156" t="str">
        <f>IF(T_SDLog[[#This Row],[AREF_7]]&lt;&gt;"","07",IF(T_SDLog[[#This Row],[AREF_6]]&lt;&gt;"","06",IF(T_SDLog[[#This Row],[AREF_5]]&lt;&gt;"","05",IF(T_SDLog[[#This Row],[AREF_4]]&lt;&gt;"","04",IF(T_SDLog[[#This Row],[AREF_3]]&lt;&gt;"","03",IF(T_SDLog[[#This Row],[AREF_2]]&lt;&gt;"","02",IF(T_SDLog[[#This Row],[AREF_1]]&lt;&gt;"","01",IF(T_SDLog[[#This Row],[AREF_0]]&lt;&gt;"","00",""))))))))</f>
        <v>00</v>
      </c>
      <c r="T37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3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ATLS-004-SD-ICT-00050-R00</v>
      </c>
      <c r="V3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7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25</v>
      </c>
      <c r="X3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ATV-1300000403-SDS-ICT-00056-R00</v>
      </c>
      <c r="Y3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4" s="22" t="s">
        <v>1522</v>
      </c>
      <c r="AB374" s="74">
        <v>45832</v>
      </c>
      <c r="AC374" s="22" t="s">
        <v>1709</v>
      </c>
      <c r="AD374" s="74">
        <v>45832</v>
      </c>
      <c r="AE374" s="74" t="s">
        <v>1709</v>
      </c>
      <c r="AF374" s="190" t="s">
        <v>134</v>
      </c>
      <c r="AG374" s="191" t="s">
        <v>1808</v>
      </c>
      <c r="AH374" s="190" t="s">
        <v>134</v>
      </c>
      <c r="AI374" s="22"/>
      <c r="AJ374" s="74"/>
      <c r="AK374" s="22"/>
      <c r="AL374" s="22"/>
      <c r="AM374" s="22"/>
      <c r="AN374" s="190" t="s">
        <v>123</v>
      </c>
      <c r="AO374" s="74"/>
      <c r="AP374" s="185" t="s">
        <v>123</v>
      </c>
      <c r="AQ374" s="22"/>
      <c r="AR374" s="74"/>
      <c r="AS374" s="22"/>
      <c r="AT374" s="190" t="s">
        <v>123</v>
      </c>
      <c r="AU374" s="74"/>
      <c r="AV374" s="185" t="s">
        <v>123</v>
      </c>
      <c r="AW374" s="76"/>
      <c r="AX374" s="74"/>
      <c r="AY374" s="22"/>
      <c r="AZ374" s="190" t="s">
        <v>123</v>
      </c>
      <c r="BA374" s="74"/>
      <c r="BB374" s="185" t="s">
        <v>123</v>
      </c>
      <c r="BC374" s="76"/>
      <c r="BD374" s="74"/>
      <c r="BE374" s="22"/>
      <c r="BF374" s="190" t="s">
        <v>123</v>
      </c>
      <c r="BG374" s="74"/>
      <c r="BH374" s="185" t="s">
        <v>123</v>
      </c>
      <c r="BI374" s="76"/>
      <c r="BJ374" s="74"/>
      <c r="BK374" s="22"/>
      <c r="BL374" s="190" t="s">
        <v>123</v>
      </c>
      <c r="BM374" s="74"/>
      <c r="BN374" s="185" t="s">
        <v>123</v>
      </c>
      <c r="BO374" s="22"/>
      <c r="BP374" s="74"/>
      <c r="BQ374" s="22"/>
      <c r="BR374" s="190" t="s">
        <v>123</v>
      </c>
      <c r="BS374" s="22"/>
      <c r="BT374" s="185" t="s">
        <v>123</v>
      </c>
      <c r="BU374" s="22"/>
      <c r="BV374" s="74"/>
      <c r="BW374" s="22"/>
      <c r="BX374" s="190" t="s">
        <v>123</v>
      </c>
      <c r="BY374" s="22"/>
      <c r="BZ374" s="185" t="s">
        <v>123</v>
      </c>
      <c r="CA374" s="22" t="s">
        <v>1651</v>
      </c>
      <c r="CB374" s="22" t="s">
        <v>1652</v>
      </c>
    </row>
    <row r="375" spans="2:80" ht="13.8" hidden="1">
      <c r="B375" s="22">
        <f t="shared" si="5"/>
        <v>366</v>
      </c>
      <c r="C375" s="80" t="s">
        <v>112</v>
      </c>
      <c r="D375" s="80" t="s">
        <v>113</v>
      </c>
      <c r="E375" s="227">
        <v>1300403</v>
      </c>
      <c r="F375" s="80" t="s">
        <v>114</v>
      </c>
      <c r="G375" s="80" t="s">
        <v>284</v>
      </c>
      <c r="H375" s="80" t="s">
        <v>286</v>
      </c>
      <c r="I375" s="242" t="s">
        <v>124</v>
      </c>
      <c r="J375" s="79" t="s">
        <v>112</v>
      </c>
      <c r="K375" s="228" t="s">
        <v>118</v>
      </c>
      <c r="L375" s="111" t="s">
        <v>119</v>
      </c>
      <c r="M375" s="73" t="s">
        <v>117</v>
      </c>
      <c r="N375" s="119" t="str">
        <f>CONCATENATE(T_SDLog[[#This Row],[PROJECT_NO]],"-",T_SDLog[[#This Row],[Sub Con]],"-",T_SDLog[[#This Row],[BUILDING_NO]],"-",T_SDLog[[#This Row],[FLOOR_LEVEL]],"-",T_SDLog[[#This Row],[DRAWING_PARTS]],"-",T_SDLog[[#This Row],[DISIPLINE]],"-",T_SDLog[[#This Row],[Sub-Dec]],"-",T_SDLog[[#This Row],[DS]],"-",T_SDLog[[#This Row],[DRAWING_SEQ]])</f>
        <v>1300403-ATS-B03-BF-01-ICT-CNT-SD-00</v>
      </c>
      <c r="O375" s="122" t="s">
        <v>1506</v>
      </c>
      <c r="P375" s="244">
        <v>45848</v>
      </c>
      <c r="Q37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7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75" s="156" t="str">
        <f>IF(T_SDLog[[#This Row],[AREF_7]]&lt;&gt;"","07",IF(T_SDLog[[#This Row],[AREF_6]]&lt;&gt;"","06",IF(T_SDLog[[#This Row],[AREF_5]]&lt;&gt;"","05",IF(T_SDLog[[#This Row],[AREF_4]]&lt;&gt;"","04",IF(T_SDLog[[#This Row],[AREF_3]]&lt;&gt;"","03",IF(T_SDLog[[#This Row],[AREF_2]]&lt;&gt;"","02",IF(T_SDLog[[#This Row],[AREF_1]]&lt;&gt;"","01",IF(T_SDLog[[#This Row],[AREF_0]]&lt;&gt;"","00",""))))))))</f>
        <v>00</v>
      </c>
      <c r="T37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3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ATLS-004-SD-ICT-00050-R00</v>
      </c>
      <c r="V3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7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25</v>
      </c>
      <c r="X3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ATV-1300000403-SDS-ICT-00056-R00</v>
      </c>
      <c r="Y3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5" s="22" t="s">
        <v>1522</v>
      </c>
      <c r="AB375" s="74">
        <v>45832</v>
      </c>
      <c r="AC375" s="22" t="s">
        <v>1709</v>
      </c>
      <c r="AD375" s="74">
        <v>45832</v>
      </c>
      <c r="AE375" s="74" t="s">
        <v>1709</v>
      </c>
      <c r="AF375" s="190" t="s">
        <v>134</v>
      </c>
      <c r="AG375" s="191" t="s">
        <v>1808</v>
      </c>
      <c r="AH375" s="190" t="s">
        <v>134</v>
      </c>
      <c r="AI375" s="22"/>
      <c r="AJ375" s="74"/>
      <c r="AK375" s="22"/>
      <c r="AL375" s="22"/>
      <c r="AM375" s="22"/>
      <c r="AN375" s="190" t="s">
        <v>123</v>
      </c>
      <c r="AO375" s="74"/>
      <c r="AP375" s="185" t="s">
        <v>123</v>
      </c>
      <c r="AQ375" s="22"/>
      <c r="AR375" s="74"/>
      <c r="AS375" s="22"/>
      <c r="AT375" s="190" t="s">
        <v>123</v>
      </c>
      <c r="AU375" s="74"/>
      <c r="AV375" s="185" t="s">
        <v>123</v>
      </c>
      <c r="AW375" s="76"/>
      <c r="AX375" s="74"/>
      <c r="AY375" s="22"/>
      <c r="AZ375" s="190" t="s">
        <v>123</v>
      </c>
      <c r="BA375" s="74"/>
      <c r="BB375" s="185" t="s">
        <v>123</v>
      </c>
      <c r="BC375" s="76"/>
      <c r="BD375" s="74"/>
      <c r="BE375" s="22"/>
      <c r="BF375" s="190" t="s">
        <v>123</v>
      </c>
      <c r="BG375" s="74"/>
      <c r="BH375" s="185" t="s">
        <v>123</v>
      </c>
      <c r="BI375" s="76"/>
      <c r="BJ375" s="74"/>
      <c r="BK375" s="22"/>
      <c r="BL375" s="190" t="s">
        <v>123</v>
      </c>
      <c r="BM375" s="74"/>
      <c r="BN375" s="185" t="s">
        <v>123</v>
      </c>
      <c r="BO375" s="22"/>
      <c r="BP375" s="74"/>
      <c r="BQ375" s="22"/>
      <c r="BR375" s="190" t="s">
        <v>123</v>
      </c>
      <c r="BS375" s="22"/>
      <c r="BT375" s="185" t="s">
        <v>123</v>
      </c>
      <c r="BU375" s="22"/>
      <c r="BV375" s="74"/>
      <c r="BW375" s="22"/>
      <c r="BX375" s="190" t="s">
        <v>123</v>
      </c>
      <c r="BY375" s="22"/>
      <c r="BZ375" s="185" t="s">
        <v>123</v>
      </c>
      <c r="CA375" s="22" t="s">
        <v>1651</v>
      </c>
      <c r="CB375" s="22" t="s">
        <v>1652</v>
      </c>
    </row>
    <row r="376" spans="2:80" ht="13.8" hidden="1">
      <c r="B376" s="22">
        <f t="shared" si="5"/>
        <v>367</v>
      </c>
      <c r="C376" s="80" t="s">
        <v>112</v>
      </c>
      <c r="D376" s="80" t="s">
        <v>113</v>
      </c>
      <c r="E376" s="227">
        <v>1300403</v>
      </c>
      <c r="F376" s="80" t="s">
        <v>114</v>
      </c>
      <c r="G376" s="80" t="s">
        <v>284</v>
      </c>
      <c r="H376" s="80" t="s">
        <v>286</v>
      </c>
      <c r="I376" s="242" t="s">
        <v>126</v>
      </c>
      <c r="J376" s="79" t="s">
        <v>112</v>
      </c>
      <c r="K376" s="228" t="s">
        <v>118</v>
      </c>
      <c r="L376" s="111" t="s">
        <v>119</v>
      </c>
      <c r="M376" s="73" t="s">
        <v>117</v>
      </c>
      <c r="N376" s="119" t="str">
        <f>CONCATENATE(T_SDLog[[#This Row],[PROJECT_NO]],"-",T_SDLog[[#This Row],[Sub Con]],"-",T_SDLog[[#This Row],[BUILDING_NO]],"-",T_SDLog[[#This Row],[FLOOR_LEVEL]],"-",T_SDLog[[#This Row],[DRAWING_PARTS]],"-",T_SDLog[[#This Row],[DISIPLINE]],"-",T_SDLog[[#This Row],[Sub-Dec]],"-",T_SDLog[[#This Row],[DS]],"-",T_SDLog[[#This Row],[DRAWING_SEQ]])</f>
        <v>1300403-ATS-B03-BF-02-ICT-CNT-SD-00</v>
      </c>
      <c r="O376" s="122" t="s">
        <v>1507</v>
      </c>
      <c r="P376" s="244">
        <v>45848</v>
      </c>
      <c r="Q37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37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76" s="156" t="str">
        <f>IF(T_SDLog[[#This Row],[AREF_7]]&lt;&gt;"","07",IF(T_SDLog[[#This Row],[AREF_6]]&lt;&gt;"","06",IF(T_SDLog[[#This Row],[AREF_5]]&lt;&gt;"","05",IF(T_SDLog[[#This Row],[AREF_4]]&lt;&gt;"","04",IF(T_SDLog[[#This Row],[AREF_3]]&lt;&gt;"","03",IF(T_SDLog[[#This Row],[AREF_2]]&lt;&gt;"","02",IF(T_SDLog[[#This Row],[AREF_1]]&lt;&gt;"","01",IF(T_SDLog[[#This Row],[AREF_0]]&lt;&gt;"","00",""))))))))</f>
        <v>00</v>
      </c>
      <c r="T37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3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ATLS-004-SD-ICT-00050-R00</v>
      </c>
      <c r="V3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7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25</v>
      </c>
      <c r="X3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ATV-1300000403-SDS-ICT-00056-R00</v>
      </c>
      <c r="Y3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6" s="22" t="s">
        <v>1522</v>
      </c>
      <c r="AB376" s="74">
        <v>45832</v>
      </c>
      <c r="AC376" s="22" t="s">
        <v>1709</v>
      </c>
      <c r="AD376" s="74">
        <v>45832</v>
      </c>
      <c r="AE376" s="74" t="s">
        <v>1709</v>
      </c>
      <c r="AF376" s="190" t="s">
        <v>134</v>
      </c>
      <c r="AG376" s="191" t="s">
        <v>1808</v>
      </c>
      <c r="AH376" s="190" t="s">
        <v>134</v>
      </c>
      <c r="AI376" s="22"/>
      <c r="AJ376" s="74"/>
      <c r="AK376" s="22"/>
      <c r="AL376" s="22"/>
      <c r="AM376" s="22"/>
      <c r="AN376" s="190" t="s">
        <v>123</v>
      </c>
      <c r="AO376" s="74"/>
      <c r="AP376" s="185" t="s">
        <v>123</v>
      </c>
      <c r="AQ376" s="22"/>
      <c r="AR376" s="74"/>
      <c r="AS376" s="22"/>
      <c r="AT376" s="190" t="s">
        <v>123</v>
      </c>
      <c r="AU376" s="74"/>
      <c r="AV376" s="185" t="s">
        <v>123</v>
      </c>
      <c r="AW376" s="76"/>
      <c r="AX376" s="74"/>
      <c r="AY376" s="22"/>
      <c r="AZ376" s="190" t="s">
        <v>123</v>
      </c>
      <c r="BA376" s="74"/>
      <c r="BB376" s="185" t="s">
        <v>123</v>
      </c>
      <c r="BC376" s="76"/>
      <c r="BD376" s="74"/>
      <c r="BE376" s="22"/>
      <c r="BF376" s="190" t="s">
        <v>123</v>
      </c>
      <c r="BG376" s="74"/>
      <c r="BH376" s="185" t="s">
        <v>123</v>
      </c>
      <c r="BI376" s="76"/>
      <c r="BJ376" s="74"/>
      <c r="BK376" s="22"/>
      <c r="BL376" s="190" t="s">
        <v>123</v>
      </c>
      <c r="BM376" s="74"/>
      <c r="BN376" s="185" t="s">
        <v>123</v>
      </c>
      <c r="BO376" s="22"/>
      <c r="BP376" s="74"/>
      <c r="BQ376" s="22"/>
      <c r="BR376" s="190" t="s">
        <v>123</v>
      </c>
      <c r="BS376" s="22"/>
      <c r="BT376" s="185" t="s">
        <v>123</v>
      </c>
      <c r="BU376" s="22"/>
      <c r="BV376" s="74"/>
      <c r="BW376" s="22"/>
      <c r="BX376" s="190" t="s">
        <v>123</v>
      </c>
      <c r="BY376" s="22"/>
      <c r="BZ376" s="185" t="s">
        <v>123</v>
      </c>
      <c r="CA376" s="22" t="s">
        <v>1651</v>
      </c>
      <c r="CB376" s="22" t="s">
        <v>1652</v>
      </c>
    </row>
    <row r="377" spans="2:80" ht="13.8" hidden="1">
      <c r="B377" s="22">
        <f t="shared" si="5"/>
        <v>368</v>
      </c>
      <c r="C377" s="22" t="s">
        <v>112</v>
      </c>
      <c r="D377" s="73" t="s">
        <v>381</v>
      </c>
      <c r="E377" s="118">
        <v>1300403</v>
      </c>
      <c r="F377" s="22" t="s">
        <v>114</v>
      </c>
      <c r="G377" s="73" t="s">
        <v>130</v>
      </c>
      <c r="H377" s="73" t="s">
        <v>286</v>
      </c>
      <c r="I377" s="240" t="s">
        <v>117</v>
      </c>
      <c r="J377" s="79" t="s">
        <v>112</v>
      </c>
      <c r="K377" s="112" t="s">
        <v>382</v>
      </c>
      <c r="L377" s="22" t="s">
        <v>119</v>
      </c>
      <c r="M377" s="22" t="s">
        <v>117</v>
      </c>
      <c r="N377" s="119" t="str">
        <f>CONCATENATE(T_SDLog[[#This Row],[PROJECT_NO]],"-",T_SDLog[[#This Row],[Sub Con]],"-",T_SDLog[[#This Row],[BUILDING_NO]],"-",T_SDLog[[#This Row],[FLOOR_LEVEL]],"-",T_SDLog[[#This Row],[DRAWING_PARTS]],"-",T_SDLog[[#This Row],[DISIPLINE]],"-",T_SDLog[[#This Row],[Sub-Dec]],"-",T_SDLog[[#This Row],[DS]],"-",T_SDLog[[#This Row],[DRAWING_SEQ]])</f>
        <v>1300403-ATS-B01-BF-00-ICT-WAP-SD-00</v>
      </c>
      <c r="O377" s="122" t="s">
        <v>919</v>
      </c>
      <c r="P377" s="246">
        <v>45814</v>
      </c>
      <c r="Q37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3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77" s="156" t="str">
        <f>IF(T_SDLog[[#This Row],[AREF_7]]&lt;&gt;"","07",IF(T_SDLog[[#This Row],[AREF_6]]&lt;&gt;"","06",IF(T_SDLog[[#This Row],[AREF_5]]&lt;&gt;"","05",IF(T_SDLog[[#This Row],[AREF_4]]&lt;&gt;"","04",IF(T_SDLog[[#This Row],[AREF_3]]&lt;&gt;"","03",IF(T_SDLog[[#This Row],[AREF_2]]&lt;&gt;"","02",IF(T_SDLog[[#This Row],[AREF_1]]&lt;&gt;"","01",IF(T_SDLog[[#This Row],[AREF_0]]&lt;&gt;"","00",""))))))))</f>
        <v>00</v>
      </c>
      <c r="T37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45838</v>
      </c>
      <c r="U3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ATLS-004-SD-ICT-00051-R00</v>
      </c>
      <c r="V3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3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ATV-1300000403-SDS-ICT-00067-R00</v>
      </c>
      <c r="Y3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7" s="22" t="s">
        <v>1523</v>
      </c>
      <c r="AB377" s="74">
        <v>45838</v>
      </c>
      <c r="AC377" s="22" t="s">
        <v>1809</v>
      </c>
      <c r="AD377" s="74">
        <v>45837</v>
      </c>
      <c r="AE377" s="283" t="s">
        <v>1809</v>
      </c>
      <c r="AF377" s="190" t="s">
        <v>134</v>
      </c>
      <c r="AG377" s="191" t="s">
        <v>1823</v>
      </c>
      <c r="AH377" s="190" t="s">
        <v>134</v>
      </c>
      <c r="AI377" s="22"/>
      <c r="AJ377" s="74"/>
      <c r="AK377" s="22"/>
      <c r="AL377" s="22"/>
      <c r="AM377" s="22"/>
      <c r="AN377" s="190" t="s">
        <v>123</v>
      </c>
      <c r="AO377" s="74"/>
      <c r="AP377" s="185" t="s">
        <v>123</v>
      </c>
      <c r="AQ377" s="22"/>
      <c r="AR377" s="74"/>
      <c r="AS377" s="22"/>
      <c r="AT377" s="190" t="s">
        <v>123</v>
      </c>
      <c r="AU377" s="74"/>
      <c r="AV377" s="185" t="s">
        <v>123</v>
      </c>
      <c r="AW377" s="76"/>
      <c r="AX377" s="74"/>
      <c r="AY377" s="22"/>
      <c r="AZ377" s="190" t="s">
        <v>123</v>
      </c>
      <c r="BA377" s="74"/>
      <c r="BB377" s="185" t="s">
        <v>123</v>
      </c>
      <c r="BC377" s="76"/>
      <c r="BD377" s="74"/>
      <c r="BE377" s="22"/>
      <c r="BF377" s="190" t="s">
        <v>123</v>
      </c>
      <c r="BG377" s="74"/>
      <c r="BH377" s="185" t="s">
        <v>123</v>
      </c>
      <c r="BI377" s="76"/>
      <c r="BJ377" s="74"/>
      <c r="BK377" s="22"/>
      <c r="BL377" s="190" t="s">
        <v>123</v>
      </c>
      <c r="BM377" s="74"/>
      <c r="BN377" s="185" t="s">
        <v>123</v>
      </c>
      <c r="BO377" s="22"/>
      <c r="BP377" s="74"/>
      <c r="BQ377" s="22"/>
      <c r="BR377" s="190" t="s">
        <v>123</v>
      </c>
      <c r="BS377" s="22"/>
      <c r="BT377" s="185" t="s">
        <v>123</v>
      </c>
      <c r="BU377" s="22"/>
      <c r="BV377" s="74"/>
      <c r="BW377" s="22"/>
      <c r="BX377" s="190" t="s">
        <v>123</v>
      </c>
      <c r="BY377" s="22"/>
      <c r="BZ377" s="185" t="s">
        <v>123</v>
      </c>
      <c r="CA377" s="185"/>
      <c r="CB377" s="22"/>
    </row>
    <row r="378" spans="2:80" ht="13.8" hidden="1">
      <c r="B378" s="22">
        <f t="shared" si="5"/>
        <v>369</v>
      </c>
      <c r="C378" s="22" t="s">
        <v>112</v>
      </c>
      <c r="D378" s="73" t="s">
        <v>381</v>
      </c>
      <c r="E378" s="118">
        <v>1300403</v>
      </c>
      <c r="F378" s="22" t="s">
        <v>114</v>
      </c>
      <c r="G378" s="73" t="s">
        <v>130</v>
      </c>
      <c r="H378" s="73" t="s">
        <v>286</v>
      </c>
      <c r="I378" s="240" t="s">
        <v>124</v>
      </c>
      <c r="J378" s="79" t="s">
        <v>112</v>
      </c>
      <c r="K378" s="112" t="s">
        <v>382</v>
      </c>
      <c r="L378" s="22" t="s">
        <v>119</v>
      </c>
      <c r="M378" s="22" t="s">
        <v>117</v>
      </c>
      <c r="N378" s="284" t="str">
        <f>CONCATENATE(T_SDLog[[#This Row],[PROJECT_NO]],"-",T_SDLog[[#This Row],[Sub Con]],"-",T_SDLog[[#This Row],[BUILDING_NO]],"-",T_SDLog[[#This Row],[FLOOR_LEVEL]],"-",T_SDLog[[#This Row],[DRAWING_PARTS]],"-",T_SDLog[[#This Row],[DISIPLINE]],"-",T_SDLog[[#This Row],[Sub-Dec]],"-",T_SDLog[[#This Row],[DS]],"-",T_SDLog[[#This Row],[DRAWING_SEQ]])</f>
        <v>1300403-ATS-B01-BF-01-ICT-WAP-SD-00</v>
      </c>
      <c r="O378" s="122" t="s">
        <v>920</v>
      </c>
      <c r="P378" s="246">
        <v>45814</v>
      </c>
      <c r="Q37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7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78" s="156" t="str">
        <f>IF(T_SDLog[[#This Row],[AREF_7]]&lt;&gt;"","07",IF(T_SDLog[[#This Row],[AREF_6]]&lt;&gt;"","06",IF(T_SDLog[[#This Row],[AREF_5]]&lt;&gt;"","05",IF(T_SDLog[[#This Row],[AREF_4]]&lt;&gt;"","04",IF(T_SDLog[[#This Row],[AREF_3]]&lt;&gt;"","03",IF(T_SDLog[[#This Row],[AREF_2]]&lt;&gt;"","02",IF(T_SDLog[[#This Row],[AREF_1]]&lt;&gt;"","01",IF(T_SDLog[[#This Row],[AREF_0]]&lt;&gt;"","00",""))))))))</f>
        <v>00</v>
      </c>
      <c r="T37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ATLS-004-SD-ICT-00091-R00</v>
      </c>
      <c r="V3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8" s="22" t="s">
        <v>1812</v>
      </c>
      <c r="AB378" s="74">
        <v>45859</v>
      </c>
      <c r="AC378" s="22"/>
      <c r="AD378" s="74"/>
      <c r="AE378" s="22"/>
      <c r="AF378" s="190" t="s">
        <v>1638</v>
      </c>
      <c r="AG378" s="191"/>
      <c r="AH378" s="190" t="s">
        <v>123</v>
      </c>
      <c r="AI378" s="22"/>
      <c r="AJ378" s="74"/>
      <c r="AK378" s="22"/>
      <c r="AL378" s="22"/>
      <c r="AM378" s="22"/>
      <c r="AN378" s="190" t="s">
        <v>123</v>
      </c>
      <c r="AO378" s="74"/>
      <c r="AP378" s="185" t="s">
        <v>123</v>
      </c>
      <c r="AQ378" s="22"/>
      <c r="AR378" s="74"/>
      <c r="AS378" s="22"/>
      <c r="AT378" s="190" t="s">
        <v>123</v>
      </c>
      <c r="AU378" s="74"/>
      <c r="AV378" s="185" t="s">
        <v>123</v>
      </c>
      <c r="AW378" s="76"/>
      <c r="AX378" s="74"/>
      <c r="AY378" s="22"/>
      <c r="AZ378" s="190" t="s">
        <v>123</v>
      </c>
      <c r="BA378" s="74"/>
      <c r="BB378" s="185" t="s">
        <v>123</v>
      </c>
      <c r="BC378" s="76"/>
      <c r="BD378" s="74"/>
      <c r="BE378" s="22"/>
      <c r="BF378" s="190" t="s">
        <v>123</v>
      </c>
      <c r="BG378" s="74"/>
      <c r="BH378" s="185" t="s">
        <v>123</v>
      </c>
      <c r="BI378" s="76"/>
      <c r="BJ378" s="74"/>
      <c r="BK378" s="22"/>
      <c r="BL378" s="190" t="s">
        <v>123</v>
      </c>
      <c r="BM378" s="74"/>
      <c r="BN378" s="185" t="s">
        <v>123</v>
      </c>
      <c r="BO378" s="22"/>
      <c r="BP378" s="74"/>
      <c r="BQ378" s="22"/>
      <c r="BR378" s="190" t="s">
        <v>123</v>
      </c>
      <c r="BS378" s="22"/>
      <c r="BT378" s="185" t="s">
        <v>123</v>
      </c>
      <c r="BU378" s="22"/>
      <c r="BV378" s="74"/>
      <c r="BW378" s="22"/>
      <c r="BX378" s="190" t="s">
        <v>123</v>
      </c>
      <c r="BY378" s="22"/>
      <c r="BZ378" s="185" t="s">
        <v>123</v>
      </c>
      <c r="CA378" s="185"/>
      <c r="CB378" s="22"/>
    </row>
    <row r="379" spans="2:80" ht="13.8" hidden="1">
      <c r="B379" s="22">
        <f t="shared" si="5"/>
        <v>370</v>
      </c>
      <c r="C379" s="22" t="s">
        <v>112</v>
      </c>
      <c r="D379" s="73" t="s">
        <v>381</v>
      </c>
      <c r="E379" s="118">
        <v>1300403</v>
      </c>
      <c r="F379" s="22" t="s">
        <v>114</v>
      </c>
      <c r="G379" s="73" t="s">
        <v>130</v>
      </c>
      <c r="H379" s="73" t="s">
        <v>286</v>
      </c>
      <c r="I379" s="240" t="s">
        <v>126</v>
      </c>
      <c r="J379" s="79" t="s">
        <v>112</v>
      </c>
      <c r="K379" s="112" t="s">
        <v>382</v>
      </c>
      <c r="L379" s="22" t="s">
        <v>119</v>
      </c>
      <c r="M379" s="22" t="s">
        <v>117</v>
      </c>
      <c r="N379" s="119" t="str">
        <f>CONCATENATE(T_SDLog[[#This Row],[PROJECT_NO]],"-",T_SDLog[[#This Row],[Sub Con]],"-",T_SDLog[[#This Row],[BUILDING_NO]],"-",T_SDLog[[#This Row],[FLOOR_LEVEL]],"-",T_SDLog[[#This Row],[DRAWING_PARTS]],"-",T_SDLog[[#This Row],[DISIPLINE]],"-",T_SDLog[[#This Row],[Sub-Dec]],"-",T_SDLog[[#This Row],[DS]],"-",T_SDLog[[#This Row],[DRAWING_SEQ]])</f>
        <v>1300403-ATS-B01-BF-02-ICT-WAP-SD-00</v>
      </c>
      <c r="O379" s="122" t="s">
        <v>921</v>
      </c>
      <c r="P379" s="246">
        <v>45814</v>
      </c>
      <c r="Q37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3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79" s="156" t="str">
        <f>IF(T_SDLog[[#This Row],[AREF_7]]&lt;&gt;"","07",IF(T_SDLog[[#This Row],[AREF_6]]&lt;&gt;"","06",IF(T_SDLog[[#This Row],[AREF_5]]&lt;&gt;"","05",IF(T_SDLog[[#This Row],[AREF_4]]&lt;&gt;"","04",IF(T_SDLog[[#This Row],[AREF_3]]&lt;&gt;"","03",IF(T_SDLog[[#This Row],[AREF_2]]&lt;&gt;"","02",IF(T_SDLog[[#This Row],[AREF_1]]&lt;&gt;"","01",IF(T_SDLog[[#This Row],[AREF_0]]&lt;&gt;"","00",""))))))))</f>
        <v>00</v>
      </c>
      <c r="T37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45838</v>
      </c>
      <c r="U3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ATLS-004-SD-ICT-00051-R00</v>
      </c>
      <c r="V3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3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ATV-1300000403-SDS-ICT-00067-R00</v>
      </c>
      <c r="Y3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79" s="22" t="s">
        <v>1523</v>
      </c>
      <c r="AB379" s="74">
        <v>45838</v>
      </c>
      <c r="AC379" s="22" t="s">
        <v>1809</v>
      </c>
      <c r="AD379" s="74">
        <v>45837</v>
      </c>
      <c r="AE379" s="283" t="s">
        <v>1809</v>
      </c>
      <c r="AF379" s="190" t="s">
        <v>134</v>
      </c>
      <c r="AG379" s="191" t="s">
        <v>1823</v>
      </c>
      <c r="AH379" s="190" t="s">
        <v>134</v>
      </c>
      <c r="AI379" s="22"/>
      <c r="AJ379" s="74"/>
      <c r="AK379" s="22"/>
      <c r="AL379" s="22"/>
      <c r="AM379" s="22"/>
      <c r="AN379" s="190" t="s">
        <v>123</v>
      </c>
      <c r="AO379" s="74"/>
      <c r="AP379" s="185" t="s">
        <v>123</v>
      </c>
      <c r="AQ379" s="22"/>
      <c r="AR379" s="74"/>
      <c r="AS379" s="22"/>
      <c r="AT379" s="190" t="s">
        <v>123</v>
      </c>
      <c r="AU379" s="74"/>
      <c r="AV379" s="185" t="s">
        <v>123</v>
      </c>
      <c r="AW379" s="76"/>
      <c r="AX379" s="74"/>
      <c r="AY379" s="22"/>
      <c r="AZ379" s="190" t="s">
        <v>123</v>
      </c>
      <c r="BA379" s="74"/>
      <c r="BB379" s="185" t="s">
        <v>123</v>
      </c>
      <c r="BC379" s="76"/>
      <c r="BD379" s="74"/>
      <c r="BE379" s="22"/>
      <c r="BF379" s="190" t="s">
        <v>123</v>
      </c>
      <c r="BG379" s="74"/>
      <c r="BH379" s="185" t="s">
        <v>123</v>
      </c>
      <c r="BI379" s="76"/>
      <c r="BJ379" s="74"/>
      <c r="BK379" s="22"/>
      <c r="BL379" s="190" t="s">
        <v>123</v>
      </c>
      <c r="BM379" s="74"/>
      <c r="BN379" s="185" t="s">
        <v>123</v>
      </c>
      <c r="BO379" s="22"/>
      <c r="BP379" s="74"/>
      <c r="BQ379" s="22"/>
      <c r="BR379" s="190" t="s">
        <v>123</v>
      </c>
      <c r="BS379" s="22"/>
      <c r="BT379" s="185" t="s">
        <v>123</v>
      </c>
      <c r="BU379" s="22"/>
      <c r="BV379" s="74"/>
      <c r="BW379" s="22"/>
      <c r="BX379" s="190" t="s">
        <v>123</v>
      </c>
      <c r="BY379" s="22"/>
      <c r="BZ379" s="185" t="s">
        <v>123</v>
      </c>
      <c r="CA379" s="185"/>
      <c r="CB379" s="22"/>
    </row>
    <row r="380" spans="2:80" ht="13.8" hidden="1">
      <c r="B380" s="22">
        <f t="shared" si="5"/>
        <v>371</v>
      </c>
      <c r="C380" s="22" t="s">
        <v>112</v>
      </c>
      <c r="D380" s="73" t="s">
        <v>381</v>
      </c>
      <c r="E380" s="118">
        <v>1300403</v>
      </c>
      <c r="F380" s="22" t="s">
        <v>114</v>
      </c>
      <c r="G380" s="73" t="s">
        <v>130</v>
      </c>
      <c r="H380" s="73" t="s">
        <v>286</v>
      </c>
      <c r="I380" s="240" t="s">
        <v>128</v>
      </c>
      <c r="J380" s="79" t="s">
        <v>112</v>
      </c>
      <c r="K380" s="112" t="s">
        <v>382</v>
      </c>
      <c r="L380" s="22" t="s">
        <v>119</v>
      </c>
      <c r="M380" s="22" t="s">
        <v>117</v>
      </c>
      <c r="N380" s="119" t="str">
        <f>CONCATENATE(T_SDLog[[#This Row],[PROJECT_NO]],"-",T_SDLog[[#This Row],[Sub Con]],"-",T_SDLog[[#This Row],[BUILDING_NO]],"-",T_SDLog[[#This Row],[FLOOR_LEVEL]],"-",T_SDLog[[#This Row],[DRAWING_PARTS]],"-",T_SDLog[[#This Row],[DISIPLINE]],"-",T_SDLog[[#This Row],[Sub-Dec]],"-",T_SDLog[[#This Row],[DS]],"-",T_SDLog[[#This Row],[DRAWING_SEQ]])</f>
        <v>1300403-ATS-B01-BF-03-ICT-WAP-SD-00</v>
      </c>
      <c r="O380" s="122" t="s">
        <v>922</v>
      </c>
      <c r="P380" s="246">
        <v>45814</v>
      </c>
      <c r="Q38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3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80" s="156" t="str">
        <f>IF(T_SDLog[[#This Row],[AREF_7]]&lt;&gt;"","07",IF(T_SDLog[[#This Row],[AREF_6]]&lt;&gt;"","06",IF(T_SDLog[[#This Row],[AREF_5]]&lt;&gt;"","05",IF(T_SDLog[[#This Row],[AREF_4]]&lt;&gt;"","04",IF(T_SDLog[[#This Row],[AREF_3]]&lt;&gt;"","03",IF(T_SDLog[[#This Row],[AREF_2]]&lt;&gt;"","02",IF(T_SDLog[[#This Row],[AREF_1]]&lt;&gt;"","01",IF(T_SDLog[[#This Row],[AREF_0]]&lt;&gt;"","00",""))))))))</f>
        <v>00</v>
      </c>
      <c r="T38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45838</v>
      </c>
      <c r="U3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ATLS-004-SD-ICT-00051-R00</v>
      </c>
      <c r="V3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3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ATV-1300000403-SDS-ICT-00067-R00</v>
      </c>
      <c r="Y3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0" s="22" t="s">
        <v>1523</v>
      </c>
      <c r="AB380" s="74">
        <v>45838</v>
      </c>
      <c r="AC380" s="22" t="s">
        <v>1809</v>
      </c>
      <c r="AD380" s="74">
        <v>45837</v>
      </c>
      <c r="AE380" s="283" t="s">
        <v>1809</v>
      </c>
      <c r="AF380" s="190" t="s">
        <v>134</v>
      </c>
      <c r="AG380" s="191" t="s">
        <v>1823</v>
      </c>
      <c r="AH380" s="190" t="s">
        <v>134</v>
      </c>
      <c r="AI380" s="22"/>
      <c r="AJ380" s="74"/>
      <c r="AK380" s="22"/>
      <c r="AL380" s="22"/>
      <c r="AM380" s="22"/>
      <c r="AN380" s="190" t="s">
        <v>123</v>
      </c>
      <c r="AO380" s="74"/>
      <c r="AP380" s="185" t="s">
        <v>123</v>
      </c>
      <c r="AQ380" s="22"/>
      <c r="AR380" s="74"/>
      <c r="AS380" s="22"/>
      <c r="AT380" s="190" t="s">
        <v>123</v>
      </c>
      <c r="AU380" s="74"/>
      <c r="AV380" s="185" t="s">
        <v>123</v>
      </c>
      <c r="AW380" s="76"/>
      <c r="AX380" s="74"/>
      <c r="AY380" s="22"/>
      <c r="AZ380" s="190" t="s">
        <v>123</v>
      </c>
      <c r="BA380" s="74"/>
      <c r="BB380" s="185" t="s">
        <v>123</v>
      </c>
      <c r="BC380" s="76"/>
      <c r="BD380" s="74"/>
      <c r="BE380" s="22"/>
      <c r="BF380" s="190" t="s">
        <v>123</v>
      </c>
      <c r="BG380" s="74"/>
      <c r="BH380" s="185" t="s">
        <v>123</v>
      </c>
      <c r="BI380" s="76"/>
      <c r="BJ380" s="74"/>
      <c r="BK380" s="22"/>
      <c r="BL380" s="190" t="s">
        <v>123</v>
      </c>
      <c r="BM380" s="74"/>
      <c r="BN380" s="185" t="s">
        <v>123</v>
      </c>
      <c r="BO380" s="22"/>
      <c r="BP380" s="74"/>
      <c r="BQ380" s="22"/>
      <c r="BR380" s="190" t="s">
        <v>123</v>
      </c>
      <c r="BS380" s="22"/>
      <c r="BT380" s="185" t="s">
        <v>123</v>
      </c>
      <c r="BU380" s="22"/>
      <c r="BV380" s="74"/>
      <c r="BW380" s="22"/>
      <c r="BX380" s="190" t="s">
        <v>123</v>
      </c>
      <c r="BY380" s="22"/>
      <c r="BZ380" s="185" t="s">
        <v>123</v>
      </c>
      <c r="CA380" s="185"/>
      <c r="CB380" s="22"/>
    </row>
    <row r="381" spans="2:80" ht="13.8" hidden="1">
      <c r="B381" s="22">
        <f t="shared" si="5"/>
        <v>372</v>
      </c>
      <c r="C381" s="22" t="s">
        <v>112</v>
      </c>
      <c r="D381" s="73" t="s">
        <v>381</v>
      </c>
      <c r="E381" s="118">
        <v>1300403</v>
      </c>
      <c r="F381" s="22" t="s">
        <v>114</v>
      </c>
      <c r="G381" s="73" t="s">
        <v>130</v>
      </c>
      <c r="H381" s="73" t="s">
        <v>286</v>
      </c>
      <c r="I381" s="241" t="s">
        <v>138</v>
      </c>
      <c r="J381" s="79" t="s">
        <v>112</v>
      </c>
      <c r="K381" s="112" t="s">
        <v>382</v>
      </c>
      <c r="L381" s="22" t="s">
        <v>119</v>
      </c>
      <c r="M381" s="22" t="s">
        <v>117</v>
      </c>
      <c r="N381" s="119" t="str">
        <f>CONCATENATE(T_SDLog[[#This Row],[PROJECT_NO]],"-",T_SDLog[[#This Row],[Sub Con]],"-",T_SDLog[[#This Row],[BUILDING_NO]],"-",T_SDLog[[#This Row],[FLOOR_LEVEL]],"-",T_SDLog[[#This Row],[DRAWING_PARTS]],"-",T_SDLog[[#This Row],[DISIPLINE]],"-",T_SDLog[[#This Row],[Sub-Dec]],"-",T_SDLog[[#This Row],[DS]],"-",T_SDLog[[#This Row],[DRAWING_SEQ]])</f>
        <v>1300403-ATS-B01-BF-04-ICT-WAP-SD-00</v>
      </c>
      <c r="O381" s="122" t="s">
        <v>1800</v>
      </c>
      <c r="P381" s="245"/>
      <c r="Q38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3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81" s="156" t="str">
        <f>IF(T_SDLog[[#This Row],[AREF_7]]&lt;&gt;"","07",IF(T_SDLog[[#This Row],[AREF_6]]&lt;&gt;"","06",IF(T_SDLog[[#This Row],[AREF_5]]&lt;&gt;"","05",IF(T_SDLog[[#This Row],[AREF_4]]&lt;&gt;"","04",IF(T_SDLog[[#This Row],[AREF_3]]&lt;&gt;"","03",IF(T_SDLog[[#This Row],[AREF_2]]&lt;&gt;"","02",IF(T_SDLog[[#This Row],[AREF_1]]&lt;&gt;"","01",IF(T_SDLog[[#This Row],[AREF_0]]&lt;&gt;"","00",""))))))))</f>
        <v>00</v>
      </c>
      <c r="T38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45838</v>
      </c>
      <c r="U3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ATLS-004-SD-ICT-00051-R00</v>
      </c>
      <c r="V3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8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3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ATV-1300000403-SDS-ICT-00067-R00</v>
      </c>
      <c r="Y3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1" s="22" t="s">
        <v>1523</v>
      </c>
      <c r="AB381" s="74">
        <v>45838</v>
      </c>
      <c r="AC381" s="22" t="s">
        <v>1809</v>
      </c>
      <c r="AD381" s="74">
        <v>45837</v>
      </c>
      <c r="AE381" s="283" t="s">
        <v>1809</v>
      </c>
      <c r="AF381" s="190" t="s">
        <v>134</v>
      </c>
      <c r="AG381" s="191" t="s">
        <v>1823</v>
      </c>
      <c r="AH381" s="190" t="s">
        <v>134</v>
      </c>
      <c r="AI381" s="22"/>
      <c r="AJ381" s="74"/>
      <c r="AK381" s="22"/>
      <c r="AL381" s="22"/>
      <c r="AM381" s="22"/>
      <c r="AN381" s="190" t="s">
        <v>123</v>
      </c>
      <c r="AO381" s="74"/>
      <c r="AP381" s="185" t="s">
        <v>123</v>
      </c>
      <c r="AQ381" s="22"/>
      <c r="AR381" s="74"/>
      <c r="AS381" s="22"/>
      <c r="AT381" s="190" t="s">
        <v>123</v>
      </c>
      <c r="AU381" s="74"/>
      <c r="AV381" s="185" t="s">
        <v>123</v>
      </c>
      <c r="AW381" s="76"/>
      <c r="AX381" s="74"/>
      <c r="AY381" s="22"/>
      <c r="AZ381" s="190" t="s">
        <v>123</v>
      </c>
      <c r="BA381" s="74"/>
      <c r="BB381" s="185" t="s">
        <v>123</v>
      </c>
      <c r="BC381" s="76"/>
      <c r="BD381" s="74"/>
      <c r="BE381" s="22"/>
      <c r="BF381" s="190" t="s">
        <v>123</v>
      </c>
      <c r="BG381" s="74"/>
      <c r="BH381" s="185" t="s">
        <v>123</v>
      </c>
      <c r="BI381" s="76"/>
      <c r="BJ381" s="74"/>
      <c r="BK381" s="22"/>
      <c r="BL381" s="190" t="s">
        <v>123</v>
      </c>
      <c r="BM381" s="74"/>
      <c r="BN381" s="185" t="s">
        <v>123</v>
      </c>
      <c r="BO381" s="22"/>
      <c r="BP381" s="74"/>
      <c r="BQ381" s="22"/>
      <c r="BR381" s="190" t="s">
        <v>123</v>
      </c>
      <c r="BS381" s="22"/>
      <c r="BT381" s="185" t="s">
        <v>123</v>
      </c>
      <c r="BU381" s="22"/>
      <c r="BV381" s="74"/>
      <c r="BW381" s="22"/>
      <c r="BX381" s="190" t="s">
        <v>123</v>
      </c>
      <c r="BY381" s="22"/>
      <c r="BZ381" s="185" t="s">
        <v>123</v>
      </c>
      <c r="CA381" s="185"/>
      <c r="CB381" s="22"/>
    </row>
    <row r="382" spans="2:80" ht="13.8" hidden="1">
      <c r="B382" s="22">
        <f t="shared" si="5"/>
        <v>373</v>
      </c>
      <c r="C382" s="22" t="s">
        <v>112</v>
      </c>
      <c r="D382" s="73" t="s">
        <v>381</v>
      </c>
      <c r="E382" s="118">
        <v>1300403</v>
      </c>
      <c r="F382" s="22" t="s">
        <v>114</v>
      </c>
      <c r="G382" s="73" t="s">
        <v>130</v>
      </c>
      <c r="H382" s="73" t="s">
        <v>286</v>
      </c>
      <c r="I382" s="241" t="s">
        <v>219</v>
      </c>
      <c r="J382" s="79" t="s">
        <v>112</v>
      </c>
      <c r="K382" s="112" t="s">
        <v>382</v>
      </c>
      <c r="L382" s="22" t="s">
        <v>119</v>
      </c>
      <c r="M382" s="22" t="s">
        <v>117</v>
      </c>
      <c r="N382" s="119" t="str">
        <f>CONCATENATE(T_SDLog[[#This Row],[PROJECT_NO]],"-",T_SDLog[[#This Row],[Sub Con]],"-",T_SDLog[[#This Row],[BUILDING_NO]],"-",T_SDLog[[#This Row],[FLOOR_LEVEL]],"-",T_SDLog[[#This Row],[DRAWING_PARTS]],"-",T_SDLog[[#This Row],[DISIPLINE]],"-",T_SDLog[[#This Row],[Sub-Dec]],"-",T_SDLog[[#This Row],[DS]],"-",T_SDLog[[#This Row],[DRAWING_SEQ]])</f>
        <v>1300403-ATS-B01-BF-05-ICT-WAP-SD-00</v>
      </c>
      <c r="O382" s="122" t="s">
        <v>1801</v>
      </c>
      <c r="P382" s="245"/>
      <c r="Q38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3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82" s="156" t="str">
        <f>IF(T_SDLog[[#This Row],[AREF_7]]&lt;&gt;"","07",IF(T_SDLog[[#This Row],[AREF_6]]&lt;&gt;"","06",IF(T_SDLog[[#This Row],[AREF_5]]&lt;&gt;"","05",IF(T_SDLog[[#This Row],[AREF_4]]&lt;&gt;"","04",IF(T_SDLog[[#This Row],[AREF_3]]&lt;&gt;"","03",IF(T_SDLog[[#This Row],[AREF_2]]&lt;&gt;"","02",IF(T_SDLog[[#This Row],[AREF_1]]&lt;&gt;"","01",IF(T_SDLog[[#This Row],[AREF_0]]&lt;&gt;"","00",""))))))))</f>
        <v>00</v>
      </c>
      <c r="T38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45838</v>
      </c>
      <c r="U3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ATLS-004-SD-ICT-00051-R00</v>
      </c>
      <c r="V3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8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3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ATV-1300000403-SDS-ICT-00067-R00</v>
      </c>
      <c r="Y3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2" s="22" t="s">
        <v>1523</v>
      </c>
      <c r="AB382" s="74">
        <v>45838</v>
      </c>
      <c r="AC382" s="22" t="s">
        <v>1809</v>
      </c>
      <c r="AD382" s="74">
        <v>45837</v>
      </c>
      <c r="AE382" s="283" t="s">
        <v>1809</v>
      </c>
      <c r="AF382" s="190" t="s">
        <v>134</v>
      </c>
      <c r="AG382" s="191" t="s">
        <v>1823</v>
      </c>
      <c r="AH382" s="190" t="s">
        <v>134</v>
      </c>
      <c r="AI382" s="22"/>
      <c r="AJ382" s="74"/>
      <c r="AK382" s="22"/>
      <c r="AL382" s="22"/>
      <c r="AM382" s="22"/>
      <c r="AN382" s="190" t="s">
        <v>123</v>
      </c>
      <c r="AO382" s="74"/>
      <c r="AP382" s="185" t="s">
        <v>123</v>
      </c>
      <c r="AQ382" s="22"/>
      <c r="AR382" s="74"/>
      <c r="AS382" s="22"/>
      <c r="AT382" s="190" t="s">
        <v>123</v>
      </c>
      <c r="AU382" s="74"/>
      <c r="AV382" s="185" t="s">
        <v>123</v>
      </c>
      <c r="AW382" s="76"/>
      <c r="AX382" s="74"/>
      <c r="AY382" s="22"/>
      <c r="AZ382" s="190" t="s">
        <v>123</v>
      </c>
      <c r="BA382" s="74"/>
      <c r="BB382" s="185" t="s">
        <v>123</v>
      </c>
      <c r="BC382" s="76"/>
      <c r="BD382" s="74"/>
      <c r="BE382" s="22"/>
      <c r="BF382" s="190" t="s">
        <v>123</v>
      </c>
      <c r="BG382" s="74"/>
      <c r="BH382" s="185" t="s">
        <v>123</v>
      </c>
      <c r="BI382" s="76"/>
      <c r="BJ382" s="74"/>
      <c r="BK382" s="22"/>
      <c r="BL382" s="190" t="s">
        <v>123</v>
      </c>
      <c r="BM382" s="74"/>
      <c r="BN382" s="185" t="s">
        <v>123</v>
      </c>
      <c r="BO382" s="22"/>
      <c r="BP382" s="74"/>
      <c r="BQ382" s="22"/>
      <c r="BR382" s="190" t="s">
        <v>123</v>
      </c>
      <c r="BS382" s="22"/>
      <c r="BT382" s="185" t="s">
        <v>123</v>
      </c>
      <c r="BU382" s="22"/>
      <c r="BV382" s="74"/>
      <c r="BW382" s="22"/>
      <c r="BX382" s="190" t="s">
        <v>123</v>
      </c>
      <c r="BY382" s="22"/>
      <c r="BZ382" s="185" t="s">
        <v>123</v>
      </c>
      <c r="CA382" s="185"/>
      <c r="CB382" s="22"/>
    </row>
    <row r="383" spans="2:80" ht="13.8" hidden="1">
      <c r="B383" s="22">
        <f t="shared" si="5"/>
        <v>374</v>
      </c>
      <c r="C383" s="22" t="s">
        <v>112</v>
      </c>
      <c r="D383" s="73" t="s">
        <v>381</v>
      </c>
      <c r="E383" s="118">
        <v>1300403</v>
      </c>
      <c r="F383" s="22" t="s">
        <v>114</v>
      </c>
      <c r="G383" s="73" t="s">
        <v>130</v>
      </c>
      <c r="H383" s="73" t="s">
        <v>286</v>
      </c>
      <c r="I383" s="240" t="s">
        <v>304</v>
      </c>
      <c r="J383" s="79" t="s">
        <v>112</v>
      </c>
      <c r="K383" s="112" t="s">
        <v>382</v>
      </c>
      <c r="L383" s="22" t="s">
        <v>119</v>
      </c>
      <c r="M383" s="22" t="s">
        <v>117</v>
      </c>
      <c r="N383" s="119" t="str">
        <f>CONCATENATE(T_SDLog[[#This Row],[PROJECT_NO]],"-",T_SDLog[[#This Row],[Sub Con]],"-",T_SDLog[[#This Row],[BUILDING_NO]],"-",T_SDLog[[#This Row],[FLOOR_LEVEL]],"-",T_SDLog[[#This Row],[DRAWING_PARTS]],"-",T_SDLog[[#This Row],[DISIPLINE]],"-",T_SDLog[[#This Row],[Sub-Dec]],"-",T_SDLog[[#This Row],[DS]],"-",T_SDLog[[#This Row],[DRAWING_SEQ]])</f>
        <v>1300403-ATS-B01-BF-06-ICT-WAP-SD-00</v>
      </c>
      <c r="O383" s="122" t="s">
        <v>923</v>
      </c>
      <c r="P383" s="246">
        <v>45814</v>
      </c>
      <c r="Q38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38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83" s="156" t="str">
        <f>IF(T_SDLog[[#This Row],[AREF_7]]&lt;&gt;"","07",IF(T_SDLog[[#This Row],[AREF_6]]&lt;&gt;"","06",IF(T_SDLog[[#This Row],[AREF_5]]&lt;&gt;"","05",IF(T_SDLog[[#This Row],[AREF_4]]&lt;&gt;"","04",IF(T_SDLog[[#This Row],[AREF_3]]&lt;&gt;"","03",IF(T_SDLog[[#This Row],[AREF_2]]&lt;&gt;"","02",IF(T_SDLog[[#This Row],[AREF_1]]&lt;&gt;"","01",IF(T_SDLog[[#This Row],[AREF_0]]&lt;&gt;"","00",""))))))))</f>
        <v>00</v>
      </c>
      <c r="T38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45838</v>
      </c>
      <c r="U3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ATLS-004-SD-ICT-00051-R00</v>
      </c>
      <c r="V3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3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ATV-1300000403-SDS-ICT-00067-R00</v>
      </c>
      <c r="Y3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3" s="22" t="s">
        <v>1523</v>
      </c>
      <c r="AB383" s="74">
        <v>45838</v>
      </c>
      <c r="AC383" s="22" t="s">
        <v>1809</v>
      </c>
      <c r="AD383" s="74">
        <v>45837</v>
      </c>
      <c r="AE383" s="283" t="s">
        <v>1809</v>
      </c>
      <c r="AF383" s="190" t="s">
        <v>134</v>
      </c>
      <c r="AG383" s="191" t="s">
        <v>1823</v>
      </c>
      <c r="AH383" s="190" t="s">
        <v>134</v>
      </c>
      <c r="AI383" s="22"/>
      <c r="AJ383" s="74"/>
      <c r="AK383" s="22"/>
      <c r="AL383" s="22"/>
      <c r="AM383" s="22"/>
      <c r="AN383" s="190" t="s">
        <v>123</v>
      </c>
      <c r="AO383" s="74"/>
      <c r="AP383" s="185" t="s">
        <v>123</v>
      </c>
      <c r="AQ383" s="22"/>
      <c r="AR383" s="74"/>
      <c r="AS383" s="22"/>
      <c r="AT383" s="190" t="s">
        <v>123</v>
      </c>
      <c r="AU383" s="74"/>
      <c r="AV383" s="185" t="s">
        <v>123</v>
      </c>
      <c r="AW383" s="76"/>
      <c r="AX383" s="74"/>
      <c r="AY383" s="22"/>
      <c r="AZ383" s="190" t="s">
        <v>123</v>
      </c>
      <c r="BA383" s="74"/>
      <c r="BB383" s="185" t="s">
        <v>123</v>
      </c>
      <c r="BC383" s="76"/>
      <c r="BD383" s="74"/>
      <c r="BE383" s="22"/>
      <c r="BF383" s="190" t="s">
        <v>123</v>
      </c>
      <c r="BG383" s="74"/>
      <c r="BH383" s="185" t="s">
        <v>123</v>
      </c>
      <c r="BI383" s="76"/>
      <c r="BJ383" s="74"/>
      <c r="BK383" s="22"/>
      <c r="BL383" s="190" t="s">
        <v>123</v>
      </c>
      <c r="BM383" s="74"/>
      <c r="BN383" s="185" t="s">
        <v>123</v>
      </c>
      <c r="BO383" s="22"/>
      <c r="BP383" s="74"/>
      <c r="BQ383" s="22"/>
      <c r="BR383" s="190" t="s">
        <v>123</v>
      </c>
      <c r="BS383" s="22"/>
      <c r="BT383" s="185" t="s">
        <v>123</v>
      </c>
      <c r="BU383" s="22"/>
      <c r="BV383" s="74"/>
      <c r="BW383" s="22"/>
      <c r="BX383" s="190" t="s">
        <v>123</v>
      </c>
      <c r="BY383" s="22"/>
      <c r="BZ383" s="185" t="s">
        <v>123</v>
      </c>
      <c r="CA383" s="185"/>
      <c r="CB383" s="22"/>
    </row>
    <row r="384" spans="2:80" ht="13.8" hidden="1">
      <c r="B384" s="22">
        <f t="shared" si="5"/>
        <v>375</v>
      </c>
      <c r="C384" s="22" t="s">
        <v>112</v>
      </c>
      <c r="D384" s="73" t="s">
        <v>381</v>
      </c>
      <c r="E384" s="118">
        <v>1300403</v>
      </c>
      <c r="F384" s="22" t="s">
        <v>114</v>
      </c>
      <c r="G384" s="73" t="s">
        <v>130</v>
      </c>
      <c r="H384" s="73" t="s">
        <v>286</v>
      </c>
      <c r="I384" s="240" t="s">
        <v>349</v>
      </c>
      <c r="J384" s="79" t="s">
        <v>112</v>
      </c>
      <c r="K384" s="112" t="s">
        <v>382</v>
      </c>
      <c r="L384" s="22" t="s">
        <v>119</v>
      </c>
      <c r="M384" s="22" t="s">
        <v>117</v>
      </c>
      <c r="N384" s="119" t="str">
        <f>CONCATENATE(T_SDLog[[#This Row],[PROJECT_NO]],"-",T_SDLog[[#This Row],[Sub Con]],"-",T_SDLog[[#This Row],[BUILDING_NO]],"-",T_SDLog[[#This Row],[FLOOR_LEVEL]],"-",T_SDLog[[#This Row],[DRAWING_PARTS]],"-",T_SDLog[[#This Row],[DISIPLINE]],"-",T_SDLog[[#This Row],[Sub-Dec]],"-",T_SDLog[[#This Row],[DS]],"-",T_SDLog[[#This Row],[DRAWING_SEQ]])</f>
        <v>1300403-ATS-B01-BF-07-ICT-WAP-SD-00</v>
      </c>
      <c r="O384" s="122" t="s">
        <v>924</v>
      </c>
      <c r="P384" s="246">
        <v>45814</v>
      </c>
      <c r="Q38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3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84" s="156" t="str">
        <f>IF(T_SDLog[[#This Row],[AREF_7]]&lt;&gt;"","07",IF(T_SDLog[[#This Row],[AREF_6]]&lt;&gt;"","06",IF(T_SDLog[[#This Row],[AREF_5]]&lt;&gt;"","05",IF(T_SDLog[[#This Row],[AREF_4]]&lt;&gt;"","04",IF(T_SDLog[[#This Row],[AREF_3]]&lt;&gt;"","03",IF(T_SDLog[[#This Row],[AREF_2]]&lt;&gt;"","02",IF(T_SDLog[[#This Row],[AREF_1]]&lt;&gt;"","01",IF(T_SDLog[[#This Row],[AREF_0]]&lt;&gt;"","00",""))))))))</f>
        <v>00</v>
      </c>
      <c r="T38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45838</v>
      </c>
      <c r="U3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ATLS-004-SD-ICT-00051-R00</v>
      </c>
      <c r="V3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3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ATV-1300000403-SDS-ICT-00067-R00</v>
      </c>
      <c r="Y3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4" s="22" t="s">
        <v>1523</v>
      </c>
      <c r="AB384" s="74">
        <v>45838</v>
      </c>
      <c r="AC384" s="22" t="s">
        <v>1809</v>
      </c>
      <c r="AD384" s="74">
        <v>45837</v>
      </c>
      <c r="AE384" s="283" t="s">
        <v>1809</v>
      </c>
      <c r="AF384" s="190" t="s">
        <v>134</v>
      </c>
      <c r="AG384" s="191" t="s">
        <v>1823</v>
      </c>
      <c r="AH384" s="190" t="s">
        <v>134</v>
      </c>
      <c r="AI384" s="22"/>
      <c r="AJ384" s="74"/>
      <c r="AK384" s="22"/>
      <c r="AL384" s="22"/>
      <c r="AM384" s="22"/>
      <c r="AN384" s="190" t="s">
        <v>123</v>
      </c>
      <c r="AO384" s="74"/>
      <c r="AP384" s="185" t="s">
        <v>123</v>
      </c>
      <c r="AQ384" s="22"/>
      <c r="AR384" s="74"/>
      <c r="AS384" s="22"/>
      <c r="AT384" s="190" t="s">
        <v>123</v>
      </c>
      <c r="AU384" s="74"/>
      <c r="AV384" s="185" t="s">
        <v>123</v>
      </c>
      <c r="AW384" s="76"/>
      <c r="AX384" s="74"/>
      <c r="AY384" s="22"/>
      <c r="AZ384" s="190" t="s">
        <v>123</v>
      </c>
      <c r="BA384" s="74"/>
      <c r="BB384" s="185" t="s">
        <v>123</v>
      </c>
      <c r="BC384" s="76"/>
      <c r="BD384" s="74"/>
      <c r="BE384" s="22"/>
      <c r="BF384" s="190" t="s">
        <v>123</v>
      </c>
      <c r="BG384" s="74"/>
      <c r="BH384" s="185" t="s">
        <v>123</v>
      </c>
      <c r="BI384" s="76"/>
      <c r="BJ384" s="74"/>
      <c r="BK384" s="22"/>
      <c r="BL384" s="190" t="s">
        <v>123</v>
      </c>
      <c r="BM384" s="74"/>
      <c r="BN384" s="185" t="s">
        <v>123</v>
      </c>
      <c r="BO384" s="22"/>
      <c r="BP384" s="74"/>
      <c r="BQ384" s="22"/>
      <c r="BR384" s="190" t="s">
        <v>123</v>
      </c>
      <c r="BS384" s="22"/>
      <c r="BT384" s="185" t="s">
        <v>123</v>
      </c>
      <c r="BU384" s="22"/>
      <c r="BV384" s="74"/>
      <c r="BW384" s="22"/>
      <c r="BX384" s="190" t="s">
        <v>123</v>
      </c>
      <c r="BY384" s="22"/>
      <c r="BZ384" s="185" t="s">
        <v>123</v>
      </c>
      <c r="CA384" s="185"/>
      <c r="CB384" s="22"/>
    </row>
    <row r="385" spans="2:80" ht="13.8" hidden="1">
      <c r="B385" s="22">
        <f t="shared" si="5"/>
        <v>376</v>
      </c>
      <c r="C385" s="22" t="s">
        <v>112</v>
      </c>
      <c r="D385" s="73" t="s">
        <v>381</v>
      </c>
      <c r="E385" s="118">
        <v>1300403</v>
      </c>
      <c r="F385" s="22" t="s">
        <v>114</v>
      </c>
      <c r="G385" s="73" t="s">
        <v>130</v>
      </c>
      <c r="H385" s="73" t="s">
        <v>286</v>
      </c>
      <c r="I385" s="241" t="s">
        <v>140</v>
      </c>
      <c r="J385" s="79" t="s">
        <v>112</v>
      </c>
      <c r="K385" s="112" t="s">
        <v>382</v>
      </c>
      <c r="L385" s="22" t="s">
        <v>119</v>
      </c>
      <c r="M385" s="22" t="s">
        <v>117</v>
      </c>
      <c r="N385" s="119" t="str">
        <f>CONCATENATE(T_SDLog[[#This Row],[PROJECT_NO]],"-",T_SDLog[[#This Row],[Sub Con]],"-",T_SDLog[[#This Row],[BUILDING_NO]],"-",T_SDLog[[#This Row],[FLOOR_LEVEL]],"-",T_SDLog[[#This Row],[DRAWING_PARTS]],"-",T_SDLog[[#This Row],[DISIPLINE]],"-",T_SDLog[[#This Row],[Sub-Dec]],"-",T_SDLog[[#This Row],[DS]],"-",T_SDLog[[#This Row],[DRAWING_SEQ]])</f>
        <v>1300403-ATS-B01-BF-08-ICT-WAP-SD-00</v>
      </c>
      <c r="O385" s="122" t="s">
        <v>1802</v>
      </c>
      <c r="P385" s="245"/>
      <c r="Q38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38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85" s="156" t="str">
        <f>IF(T_SDLog[[#This Row],[AREF_7]]&lt;&gt;"","07",IF(T_SDLog[[#This Row],[AREF_6]]&lt;&gt;"","06",IF(T_SDLog[[#This Row],[AREF_5]]&lt;&gt;"","05",IF(T_SDLog[[#This Row],[AREF_4]]&lt;&gt;"","04",IF(T_SDLog[[#This Row],[AREF_3]]&lt;&gt;"","03",IF(T_SDLog[[#This Row],[AREF_2]]&lt;&gt;"","02",IF(T_SDLog[[#This Row],[AREF_1]]&lt;&gt;"","01",IF(T_SDLog[[#This Row],[AREF_0]]&lt;&gt;"","00",""))))))))</f>
        <v>00</v>
      </c>
      <c r="T38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45838</v>
      </c>
      <c r="U3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ATLS-004-SD-ICT-00051-R00</v>
      </c>
      <c r="V3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8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3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ATV-1300000403-SDS-ICT-00067-R00</v>
      </c>
      <c r="Y3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5" s="22" t="s">
        <v>1523</v>
      </c>
      <c r="AB385" s="74">
        <v>45838</v>
      </c>
      <c r="AC385" s="22" t="s">
        <v>1809</v>
      </c>
      <c r="AD385" s="74">
        <v>45837</v>
      </c>
      <c r="AE385" s="283" t="s">
        <v>1809</v>
      </c>
      <c r="AF385" s="190" t="s">
        <v>134</v>
      </c>
      <c r="AG385" s="191" t="s">
        <v>1823</v>
      </c>
      <c r="AH385" s="190" t="s">
        <v>134</v>
      </c>
      <c r="AI385" s="22"/>
      <c r="AJ385" s="74"/>
      <c r="AK385" s="22"/>
      <c r="AL385" s="22"/>
      <c r="AM385" s="22"/>
      <c r="AN385" s="190" t="s">
        <v>123</v>
      </c>
      <c r="AO385" s="74"/>
      <c r="AP385" s="185" t="s">
        <v>123</v>
      </c>
      <c r="AQ385" s="22"/>
      <c r="AR385" s="74"/>
      <c r="AS385" s="22"/>
      <c r="AT385" s="190" t="s">
        <v>123</v>
      </c>
      <c r="AU385" s="74"/>
      <c r="AV385" s="185" t="s">
        <v>123</v>
      </c>
      <c r="AW385" s="76"/>
      <c r="AX385" s="74"/>
      <c r="AY385" s="22"/>
      <c r="AZ385" s="190" t="s">
        <v>123</v>
      </c>
      <c r="BA385" s="74"/>
      <c r="BB385" s="185" t="s">
        <v>123</v>
      </c>
      <c r="BC385" s="76"/>
      <c r="BD385" s="74"/>
      <c r="BE385" s="22"/>
      <c r="BF385" s="190" t="s">
        <v>123</v>
      </c>
      <c r="BG385" s="74"/>
      <c r="BH385" s="185" t="s">
        <v>123</v>
      </c>
      <c r="BI385" s="76"/>
      <c r="BJ385" s="74"/>
      <c r="BK385" s="22"/>
      <c r="BL385" s="190" t="s">
        <v>123</v>
      </c>
      <c r="BM385" s="74"/>
      <c r="BN385" s="185" t="s">
        <v>123</v>
      </c>
      <c r="BO385" s="22"/>
      <c r="BP385" s="74"/>
      <c r="BQ385" s="22"/>
      <c r="BR385" s="190" t="s">
        <v>123</v>
      </c>
      <c r="BS385" s="22"/>
      <c r="BT385" s="185" t="s">
        <v>123</v>
      </c>
      <c r="BU385" s="22"/>
      <c r="BV385" s="74"/>
      <c r="BW385" s="22"/>
      <c r="BX385" s="190" t="s">
        <v>123</v>
      </c>
      <c r="BY385" s="22"/>
      <c r="BZ385" s="185" t="s">
        <v>123</v>
      </c>
      <c r="CA385" s="185"/>
      <c r="CB385" s="22"/>
    </row>
    <row r="386" spans="2:80" ht="13.8" hidden="1">
      <c r="B386" s="22">
        <f t="shared" si="5"/>
        <v>377</v>
      </c>
      <c r="C386" s="22" t="s">
        <v>112</v>
      </c>
      <c r="D386" s="73" t="s">
        <v>381</v>
      </c>
      <c r="E386" s="118">
        <v>1300403</v>
      </c>
      <c r="F386" s="22" t="s">
        <v>114</v>
      </c>
      <c r="G386" s="73" t="s">
        <v>130</v>
      </c>
      <c r="H386" s="73" t="s">
        <v>286</v>
      </c>
      <c r="I386" s="240" t="s">
        <v>351</v>
      </c>
      <c r="J386" s="79" t="s">
        <v>112</v>
      </c>
      <c r="K386" s="112" t="s">
        <v>382</v>
      </c>
      <c r="L386" s="22" t="s">
        <v>119</v>
      </c>
      <c r="M386" s="22" t="s">
        <v>117</v>
      </c>
      <c r="N386" s="119" t="str">
        <f>CONCATENATE(T_SDLog[[#This Row],[PROJECT_NO]],"-",T_SDLog[[#This Row],[Sub Con]],"-",T_SDLog[[#This Row],[BUILDING_NO]],"-",T_SDLog[[#This Row],[FLOOR_LEVEL]],"-",T_SDLog[[#This Row],[DRAWING_PARTS]],"-",T_SDLog[[#This Row],[DISIPLINE]],"-",T_SDLog[[#This Row],[Sub-Dec]],"-",T_SDLog[[#This Row],[DS]],"-",T_SDLog[[#This Row],[DRAWING_SEQ]])</f>
        <v>1300403-ATS-B01-BF-09-ICT-WAP-SD-00</v>
      </c>
      <c r="O386" s="122" t="s">
        <v>925</v>
      </c>
      <c r="P386" s="246">
        <v>45814</v>
      </c>
      <c r="Q38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38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86" s="156" t="str">
        <f>IF(T_SDLog[[#This Row],[AREF_7]]&lt;&gt;"","07",IF(T_SDLog[[#This Row],[AREF_6]]&lt;&gt;"","06",IF(T_SDLog[[#This Row],[AREF_5]]&lt;&gt;"","05",IF(T_SDLog[[#This Row],[AREF_4]]&lt;&gt;"","04",IF(T_SDLog[[#This Row],[AREF_3]]&lt;&gt;"","03",IF(T_SDLog[[#This Row],[AREF_2]]&lt;&gt;"","02",IF(T_SDLog[[#This Row],[AREF_1]]&lt;&gt;"","01",IF(T_SDLog[[#This Row],[AREF_0]]&lt;&gt;"","00",""))))))))</f>
        <v>00</v>
      </c>
      <c r="T38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45838</v>
      </c>
      <c r="U3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ATLS-004-SD-ICT-00051-R00</v>
      </c>
      <c r="V3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3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ATV-1300000403-SDS-ICT-00067-R00</v>
      </c>
      <c r="Y3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6" s="22" t="s">
        <v>1523</v>
      </c>
      <c r="AB386" s="74">
        <v>45838</v>
      </c>
      <c r="AC386" s="22" t="s">
        <v>1809</v>
      </c>
      <c r="AD386" s="74">
        <v>45837</v>
      </c>
      <c r="AE386" s="283" t="s">
        <v>1809</v>
      </c>
      <c r="AF386" s="190" t="s">
        <v>134</v>
      </c>
      <c r="AG386" s="191" t="s">
        <v>1823</v>
      </c>
      <c r="AH386" s="190" t="s">
        <v>134</v>
      </c>
      <c r="AI386" s="22"/>
      <c r="AJ386" s="74"/>
      <c r="AK386" s="22"/>
      <c r="AL386" s="22"/>
      <c r="AM386" s="22"/>
      <c r="AN386" s="190" t="s">
        <v>123</v>
      </c>
      <c r="AO386" s="74"/>
      <c r="AP386" s="185" t="s">
        <v>123</v>
      </c>
      <c r="AQ386" s="22"/>
      <c r="AR386" s="74"/>
      <c r="AS386" s="22"/>
      <c r="AT386" s="190" t="s">
        <v>123</v>
      </c>
      <c r="AU386" s="74"/>
      <c r="AV386" s="185" t="s">
        <v>123</v>
      </c>
      <c r="AW386" s="76"/>
      <c r="AX386" s="74"/>
      <c r="AY386" s="22"/>
      <c r="AZ386" s="190" t="s">
        <v>123</v>
      </c>
      <c r="BA386" s="74"/>
      <c r="BB386" s="185" t="s">
        <v>123</v>
      </c>
      <c r="BC386" s="76"/>
      <c r="BD386" s="74"/>
      <c r="BE386" s="22"/>
      <c r="BF386" s="190" t="s">
        <v>123</v>
      </c>
      <c r="BG386" s="74"/>
      <c r="BH386" s="185" t="s">
        <v>123</v>
      </c>
      <c r="BI386" s="76"/>
      <c r="BJ386" s="74"/>
      <c r="BK386" s="22"/>
      <c r="BL386" s="190" t="s">
        <v>123</v>
      </c>
      <c r="BM386" s="74"/>
      <c r="BN386" s="185" t="s">
        <v>123</v>
      </c>
      <c r="BO386" s="22"/>
      <c r="BP386" s="74"/>
      <c r="BQ386" s="22"/>
      <c r="BR386" s="190" t="s">
        <v>123</v>
      </c>
      <c r="BS386" s="22"/>
      <c r="BT386" s="185" t="s">
        <v>123</v>
      </c>
      <c r="BU386" s="22"/>
      <c r="BV386" s="74"/>
      <c r="BW386" s="22"/>
      <c r="BX386" s="190" t="s">
        <v>123</v>
      </c>
      <c r="BY386" s="22"/>
      <c r="BZ386" s="185" t="s">
        <v>123</v>
      </c>
      <c r="CA386" s="185"/>
      <c r="CB386" s="22"/>
    </row>
    <row r="387" spans="2:80" ht="13.8" hidden="1">
      <c r="B387" s="22">
        <f t="shared" si="5"/>
        <v>378</v>
      </c>
      <c r="C387" s="22" t="s">
        <v>112</v>
      </c>
      <c r="D387" s="73" t="s">
        <v>381</v>
      </c>
      <c r="E387" s="118">
        <v>1300403</v>
      </c>
      <c r="F387" s="22" t="s">
        <v>114</v>
      </c>
      <c r="G387" s="73" t="s">
        <v>130</v>
      </c>
      <c r="H387" s="73" t="s">
        <v>286</v>
      </c>
      <c r="I387" s="240">
        <v>10</v>
      </c>
      <c r="J387" s="79" t="s">
        <v>112</v>
      </c>
      <c r="K387" s="112" t="s">
        <v>382</v>
      </c>
      <c r="L387" s="22" t="s">
        <v>119</v>
      </c>
      <c r="M387" s="22" t="s">
        <v>117</v>
      </c>
      <c r="N387" s="284" t="str">
        <f>CONCATENATE(T_SDLog[[#This Row],[PROJECT_NO]],"-",T_SDLog[[#This Row],[Sub Con]],"-",T_SDLog[[#This Row],[BUILDING_NO]],"-",T_SDLog[[#This Row],[FLOOR_LEVEL]],"-",T_SDLog[[#This Row],[DRAWING_PARTS]],"-",T_SDLog[[#This Row],[DISIPLINE]],"-",T_SDLog[[#This Row],[Sub-Dec]],"-",T_SDLog[[#This Row],[DS]],"-",T_SDLog[[#This Row],[DRAWING_SEQ]])</f>
        <v>1300403-ATS-B01-BF-10-ICT-WAP-SD-00</v>
      </c>
      <c r="O387" s="122" t="s">
        <v>926</v>
      </c>
      <c r="P387" s="246">
        <v>45814</v>
      </c>
      <c r="Q38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8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87" s="156" t="str">
        <f>IF(T_SDLog[[#This Row],[AREF_7]]&lt;&gt;"","07",IF(T_SDLog[[#This Row],[AREF_6]]&lt;&gt;"","06",IF(T_SDLog[[#This Row],[AREF_5]]&lt;&gt;"","05",IF(T_SDLog[[#This Row],[AREF_4]]&lt;&gt;"","04",IF(T_SDLog[[#This Row],[AREF_3]]&lt;&gt;"","03",IF(T_SDLog[[#This Row],[AREF_2]]&lt;&gt;"","02",IF(T_SDLog[[#This Row],[AREF_1]]&lt;&gt;"","01",IF(T_SDLog[[#This Row],[AREF_0]]&lt;&gt;"","00",""))))))))</f>
        <v>00</v>
      </c>
      <c r="T38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ATLS-004-SD-ICT-00091-R00</v>
      </c>
      <c r="V3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7" s="22" t="s">
        <v>1812</v>
      </c>
      <c r="AB387" s="74">
        <v>45859</v>
      </c>
      <c r="AC387" s="22"/>
      <c r="AD387" s="74"/>
      <c r="AE387" s="22"/>
      <c r="AF387" s="190" t="s">
        <v>1638</v>
      </c>
      <c r="AG387" s="191"/>
      <c r="AH387" s="190" t="s">
        <v>123</v>
      </c>
      <c r="AI387" s="22"/>
      <c r="AJ387" s="74"/>
      <c r="AK387" s="22"/>
      <c r="AL387" s="22"/>
      <c r="AM387" s="22"/>
      <c r="AN387" s="190" t="s">
        <v>123</v>
      </c>
      <c r="AO387" s="74"/>
      <c r="AP387" s="185" t="s">
        <v>123</v>
      </c>
      <c r="AQ387" s="22"/>
      <c r="AR387" s="74"/>
      <c r="AS387" s="22"/>
      <c r="AT387" s="190" t="s">
        <v>123</v>
      </c>
      <c r="AU387" s="74"/>
      <c r="AV387" s="185" t="s">
        <v>123</v>
      </c>
      <c r="AW387" s="76"/>
      <c r="AX387" s="74"/>
      <c r="AY387" s="22"/>
      <c r="AZ387" s="190" t="s">
        <v>123</v>
      </c>
      <c r="BA387" s="74"/>
      <c r="BB387" s="185" t="s">
        <v>123</v>
      </c>
      <c r="BC387" s="76"/>
      <c r="BD387" s="74"/>
      <c r="BE387" s="22"/>
      <c r="BF387" s="190" t="s">
        <v>123</v>
      </c>
      <c r="BG387" s="74"/>
      <c r="BH387" s="185" t="s">
        <v>123</v>
      </c>
      <c r="BI387" s="76"/>
      <c r="BJ387" s="74"/>
      <c r="BK387" s="22"/>
      <c r="BL387" s="190" t="s">
        <v>123</v>
      </c>
      <c r="BM387" s="74"/>
      <c r="BN387" s="185" t="s">
        <v>123</v>
      </c>
      <c r="BO387" s="22"/>
      <c r="BP387" s="74"/>
      <c r="BQ387" s="22"/>
      <c r="BR387" s="190" t="s">
        <v>123</v>
      </c>
      <c r="BS387" s="22"/>
      <c r="BT387" s="185" t="s">
        <v>123</v>
      </c>
      <c r="BU387" s="22"/>
      <c r="BV387" s="74"/>
      <c r="BW387" s="22"/>
      <c r="BX387" s="190" t="s">
        <v>123</v>
      </c>
      <c r="BY387" s="22"/>
      <c r="BZ387" s="185" t="s">
        <v>123</v>
      </c>
      <c r="CA387" s="185"/>
      <c r="CB387" s="22"/>
    </row>
    <row r="388" spans="2:80" ht="13.8" hidden="1">
      <c r="B388" s="22">
        <f t="shared" si="5"/>
        <v>379</v>
      </c>
      <c r="C388" s="22" t="s">
        <v>112</v>
      </c>
      <c r="D388" s="73" t="s">
        <v>381</v>
      </c>
      <c r="E388" s="118">
        <v>1300403</v>
      </c>
      <c r="F388" s="22" t="s">
        <v>114</v>
      </c>
      <c r="G388" s="73" t="s">
        <v>130</v>
      </c>
      <c r="H388" s="73" t="s">
        <v>286</v>
      </c>
      <c r="I388" s="240">
        <v>11</v>
      </c>
      <c r="J388" s="79" t="s">
        <v>112</v>
      </c>
      <c r="K388" s="112" t="s">
        <v>382</v>
      </c>
      <c r="L388" s="22" t="s">
        <v>119</v>
      </c>
      <c r="M388" s="22" t="s">
        <v>117</v>
      </c>
      <c r="N388" s="119" t="str">
        <f>CONCATENATE(T_SDLog[[#This Row],[PROJECT_NO]],"-",T_SDLog[[#This Row],[Sub Con]],"-",T_SDLog[[#This Row],[BUILDING_NO]],"-",T_SDLog[[#This Row],[FLOOR_LEVEL]],"-",T_SDLog[[#This Row],[DRAWING_PARTS]],"-",T_SDLog[[#This Row],[DISIPLINE]],"-",T_SDLog[[#This Row],[Sub-Dec]],"-",T_SDLog[[#This Row],[DS]],"-",T_SDLog[[#This Row],[DRAWING_SEQ]])</f>
        <v>1300403-ATS-B01-BF-11-ICT-WAP-SD-00</v>
      </c>
      <c r="O388" s="122" t="s">
        <v>927</v>
      </c>
      <c r="P388" s="246">
        <v>45814</v>
      </c>
      <c r="Q38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3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88" s="156" t="str">
        <f>IF(T_SDLog[[#This Row],[AREF_7]]&lt;&gt;"","07",IF(T_SDLog[[#This Row],[AREF_6]]&lt;&gt;"","06",IF(T_SDLog[[#This Row],[AREF_5]]&lt;&gt;"","05",IF(T_SDLog[[#This Row],[AREF_4]]&lt;&gt;"","04",IF(T_SDLog[[#This Row],[AREF_3]]&lt;&gt;"","03",IF(T_SDLog[[#This Row],[AREF_2]]&lt;&gt;"","02",IF(T_SDLog[[#This Row],[AREF_1]]&lt;&gt;"","01",IF(T_SDLog[[#This Row],[AREF_0]]&lt;&gt;"","00",""))))))))</f>
        <v>00</v>
      </c>
      <c r="T38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45838</v>
      </c>
      <c r="U3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ATLS-004-SD-ICT-00051-R00</v>
      </c>
      <c r="V3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3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ATV-1300000403-SDS-ICT-00067-R00</v>
      </c>
      <c r="Y3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8" s="22" t="s">
        <v>1523</v>
      </c>
      <c r="AB388" s="74">
        <v>45838</v>
      </c>
      <c r="AC388" s="22" t="s">
        <v>1809</v>
      </c>
      <c r="AD388" s="74">
        <v>45837</v>
      </c>
      <c r="AE388" s="283" t="s">
        <v>1809</v>
      </c>
      <c r="AF388" s="190" t="s">
        <v>134</v>
      </c>
      <c r="AG388" s="191" t="s">
        <v>1823</v>
      </c>
      <c r="AH388" s="190" t="s">
        <v>134</v>
      </c>
      <c r="AI388" s="22"/>
      <c r="AJ388" s="74"/>
      <c r="AK388" s="22"/>
      <c r="AL388" s="22"/>
      <c r="AM388" s="22"/>
      <c r="AN388" s="190" t="s">
        <v>123</v>
      </c>
      <c r="AO388" s="74"/>
      <c r="AP388" s="185" t="s">
        <v>123</v>
      </c>
      <c r="AQ388" s="22"/>
      <c r="AR388" s="74"/>
      <c r="AS388" s="22"/>
      <c r="AT388" s="190" t="s">
        <v>123</v>
      </c>
      <c r="AU388" s="74"/>
      <c r="AV388" s="185" t="s">
        <v>123</v>
      </c>
      <c r="AW388" s="76"/>
      <c r="AX388" s="74"/>
      <c r="AY388" s="22"/>
      <c r="AZ388" s="190" t="s">
        <v>123</v>
      </c>
      <c r="BA388" s="74"/>
      <c r="BB388" s="185" t="s">
        <v>123</v>
      </c>
      <c r="BC388" s="76"/>
      <c r="BD388" s="74"/>
      <c r="BE388" s="22"/>
      <c r="BF388" s="190" t="s">
        <v>123</v>
      </c>
      <c r="BG388" s="74"/>
      <c r="BH388" s="185" t="s">
        <v>123</v>
      </c>
      <c r="BI388" s="76"/>
      <c r="BJ388" s="74"/>
      <c r="BK388" s="22"/>
      <c r="BL388" s="190" t="s">
        <v>123</v>
      </c>
      <c r="BM388" s="74"/>
      <c r="BN388" s="185" t="s">
        <v>123</v>
      </c>
      <c r="BO388" s="22"/>
      <c r="BP388" s="74"/>
      <c r="BQ388" s="22"/>
      <c r="BR388" s="190" t="s">
        <v>123</v>
      </c>
      <c r="BS388" s="22"/>
      <c r="BT388" s="185" t="s">
        <v>123</v>
      </c>
      <c r="BU388" s="22"/>
      <c r="BV388" s="74"/>
      <c r="BW388" s="22"/>
      <c r="BX388" s="190" t="s">
        <v>123</v>
      </c>
      <c r="BY388" s="22"/>
      <c r="BZ388" s="185" t="s">
        <v>123</v>
      </c>
      <c r="CA388" s="185"/>
      <c r="CB388" s="22"/>
    </row>
    <row r="389" spans="2:80" ht="13.8" hidden="1">
      <c r="B389" s="22">
        <f t="shared" si="5"/>
        <v>380</v>
      </c>
      <c r="C389" s="22" t="s">
        <v>112</v>
      </c>
      <c r="D389" s="73" t="s">
        <v>381</v>
      </c>
      <c r="E389" s="118">
        <v>1300403</v>
      </c>
      <c r="F389" s="22" t="s">
        <v>114</v>
      </c>
      <c r="G389" s="73" t="s">
        <v>130</v>
      </c>
      <c r="H389" s="73" t="s">
        <v>286</v>
      </c>
      <c r="I389" s="240">
        <v>12</v>
      </c>
      <c r="J389" s="79" t="s">
        <v>112</v>
      </c>
      <c r="K389" s="112" t="s">
        <v>382</v>
      </c>
      <c r="L389" s="22" t="s">
        <v>119</v>
      </c>
      <c r="M389" s="22" t="s">
        <v>117</v>
      </c>
      <c r="N389" s="284" t="str">
        <f>CONCATENATE(T_SDLog[[#This Row],[PROJECT_NO]],"-",T_SDLog[[#This Row],[Sub Con]],"-",T_SDLog[[#This Row],[BUILDING_NO]],"-",T_SDLog[[#This Row],[FLOOR_LEVEL]],"-",T_SDLog[[#This Row],[DRAWING_PARTS]],"-",T_SDLog[[#This Row],[DISIPLINE]],"-",T_SDLog[[#This Row],[Sub-Dec]],"-",T_SDLog[[#This Row],[DS]],"-",T_SDLog[[#This Row],[DRAWING_SEQ]])</f>
        <v>1300403-ATS-B01-BF-12-ICT-WAP-SD-00</v>
      </c>
      <c r="O389" s="122" t="s">
        <v>928</v>
      </c>
      <c r="P389" s="246">
        <v>45814</v>
      </c>
      <c r="Q38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38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389" s="156" t="str">
        <f>IF(T_SDLog[[#This Row],[AREF_7]]&lt;&gt;"","07",IF(T_SDLog[[#This Row],[AREF_6]]&lt;&gt;"","06",IF(T_SDLog[[#This Row],[AREF_5]]&lt;&gt;"","05",IF(T_SDLog[[#This Row],[AREF_4]]&lt;&gt;"","04",IF(T_SDLog[[#This Row],[AREF_3]]&lt;&gt;"","03",IF(T_SDLog[[#This Row],[AREF_2]]&lt;&gt;"","02",IF(T_SDLog[[#This Row],[AREF_1]]&lt;&gt;"","01",IF(T_SDLog[[#This Row],[AREF_0]]&lt;&gt;"","00",""))))))))</f>
        <v>00</v>
      </c>
      <c r="T38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3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ATLS-004-SD-ICT-00091-R00</v>
      </c>
      <c r="V3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3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3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3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3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89" s="22" t="s">
        <v>1812</v>
      </c>
      <c r="AB389" s="74">
        <v>45859</v>
      </c>
      <c r="AC389" s="22"/>
      <c r="AD389" s="74"/>
      <c r="AE389" s="22"/>
      <c r="AF389" s="190" t="s">
        <v>1638</v>
      </c>
      <c r="AG389" s="191"/>
      <c r="AH389" s="190" t="s">
        <v>123</v>
      </c>
      <c r="AI389" s="22"/>
      <c r="AJ389" s="74"/>
      <c r="AK389" s="22"/>
      <c r="AL389" s="22"/>
      <c r="AM389" s="22"/>
      <c r="AN389" s="190" t="s">
        <v>123</v>
      </c>
      <c r="AO389" s="74"/>
      <c r="AP389" s="185" t="s">
        <v>123</v>
      </c>
      <c r="AQ389" s="22"/>
      <c r="AR389" s="74"/>
      <c r="AS389" s="22"/>
      <c r="AT389" s="190" t="s">
        <v>123</v>
      </c>
      <c r="AU389" s="74"/>
      <c r="AV389" s="185" t="s">
        <v>123</v>
      </c>
      <c r="AW389" s="76"/>
      <c r="AX389" s="74"/>
      <c r="AY389" s="22"/>
      <c r="AZ389" s="190" t="s">
        <v>123</v>
      </c>
      <c r="BA389" s="74"/>
      <c r="BB389" s="185" t="s">
        <v>123</v>
      </c>
      <c r="BC389" s="76"/>
      <c r="BD389" s="74"/>
      <c r="BE389" s="22"/>
      <c r="BF389" s="190" t="s">
        <v>123</v>
      </c>
      <c r="BG389" s="74"/>
      <c r="BH389" s="185" t="s">
        <v>123</v>
      </c>
      <c r="BI389" s="76"/>
      <c r="BJ389" s="74"/>
      <c r="BK389" s="22"/>
      <c r="BL389" s="190" t="s">
        <v>123</v>
      </c>
      <c r="BM389" s="74"/>
      <c r="BN389" s="185" t="s">
        <v>123</v>
      </c>
      <c r="BO389" s="22"/>
      <c r="BP389" s="74"/>
      <c r="BQ389" s="22"/>
      <c r="BR389" s="190" t="s">
        <v>123</v>
      </c>
      <c r="BS389" s="22"/>
      <c r="BT389" s="185" t="s">
        <v>123</v>
      </c>
      <c r="BU389" s="22"/>
      <c r="BV389" s="74"/>
      <c r="BW389" s="22"/>
      <c r="BX389" s="190" t="s">
        <v>123</v>
      </c>
      <c r="BY389" s="22"/>
      <c r="BZ389" s="185" t="s">
        <v>123</v>
      </c>
      <c r="CA389" s="185"/>
      <c r="CB389" s="22"/>
    </row>
    <row r="390" spans="2:80" ht="13.8" hidden="1">
      <c r="B390" s="22">
        <f t="shared" si="5"/>
        <v>381</v>
      </c>
      <c r="C390" s="22" t="s">
        <v>112</v>
      </c>
      <c r="D390" s="73" t="s">
        <v>381</v>
      </c>
      <c r="E390" s="118">
        <v>1300403</v>
      </c>
      <c r="F390" s="22" t="s">
        <v>114</v>
      </c>
      <c r="G390" s="73" t="s">
        <v>130</v>
      </c>
      <c r="H390" s="73" t="s">
        <v>116</v>
      </c>
      <c r="I390" s="240" t="s">
        <v>117</v>
      </c>
      <c r="J390" s="79" t="s">
        <v>112</v>
      </c>
      <c r="K390" s="112" t="s">
        <v>382</v>
      </c>
      <c r="L390" s="22" t="s">
        <v>119</v>
      </c>
      <c r="M390" s="22" t="s">
        <v>117</v>
      </c>
      <c r="N390" s="119" t="str">
        <f>CONCATENATE(T_SDLog[[#This Row],[PROJECT_NO]],"-",T_SDLog[[#This Row],[Sub Con]],"-",T_SDLog[[#This Row],[BUILDING_NO]],"-",T_SDLog[[#This Row],[FLOOR_LEVEL]],"-",T_SDLog[[#This Row],[DRAWING_PARTS]],"-",T_SDLog[[#This Row],[DISIPLINE]],"-",T_SDLog[[#This Row],[Sub-Dec]],"-",T_SDLog[[#This Row],[DS]],"-",T_SDLog[[#This Row],[DRAWING_SEQ]])</f>
        <v>1300403-ATS-B01-GF-00-ICT-WAP-SD-00</v>
      </c>
      <c r="O390" s="122" t="s">
        <v>929</v>
      </c>
      <c r="P390" s="246">
        <v>45814</v>
      </c>
      <c r="Q39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3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0" s="156" t="str">
        <f>IF(T_SDLog[[#This Row],[AREF_7]]&lt;&gt;"","07",IF(T_SDLog[[#This Row],[AREF_6]]&lt;&gt;"","06",IF(T_SDLog[[#This Row],[AREF_5]]&lt;&gt;"","05",IF(T_SDLog[[#This Row],[AREF_4]]&lt;&gt;"","04",IF(T_SDLog[[#This Row],[AREF_3]]&lt;&gt;"","03",IF(T_SDLog[[#This Row],[AREF_2]]&lt;&gt;"","02",IF(T_SDLog[[#This Row],[AREF_1]]&lt;&gt;"","01",IF(T_SDLog[[#This Row],[AREF_0]]&lt;&gt;"","00",""))))))))</f>
        <v>00</v>
      </c>
      <c r="T39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3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3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3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3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0" s="22" t="s">
        <v>1524</v>
      </c>
      <c r="AB390" s="74">
        <v>45834</v>
      </c>
      <c r="AC390" s="22" t="s">
        <v>1803</v>
      </c>
      <c r="AD390" s="74">
        <v>45836</v>
      </c>
      <c r="AE390" s="282" t="s">
        <v>1803</v>
      </c>
      <c r="AF390" s="190" t="s">
        <v>134</v>
      </c>
      <c r="AG390" s="191" t="s">
        <v>1824</v>
      </c>
      <c r="AH390" s="190" t="s">
        <v>134</v>
      </c>
      <c r="AI390" s="22"/>
      <c r="AJ390" s="74"/>
      <c r="AK390" s="22"/>
      <c r="AL390" s="22"/>
      <c r="AM390" s="22"/>
      <c r="AN390" s="190" t="s">
        <v>123</v>
      </c>
      <c r="AO390" s="74"/>
      <c r="AP390" s="185" t="s">
        <v>123</v>
      </c>
      <c r="AQ390" s="22"/>
      <c r="AR390" s="74"/>
      <c r="AS390" s="22"/>
      <c r="AT390" s="190" t="s">
        <v>123</v>
      </c>
      <c r="AU390" s="74"/>
      <c r="AV390" s="185" t="s">
        <v>123</v>
      </c>
      <c r="AW390" s="76"/>
      <c r="AX390" s="74"/>
      <c r="AY390" s="22"/>
      <c r="AZ390" s="190" t="s">
        <v>123</v>
      </c>
      <c r="BA390" s="74"/>
      <c r="BB390" s="185" t="s">
        <v>123</v>
      </c>
      <c r="BC390" s="76"/>
      <c r="BD390" s="74"/>
      <c r="BE390" s="22"/>
      <c r="BF390" s="190" t="s">
        <v>123</v>
      </c>
      <c r="BG390" s="74"/>
      <c r="BH390" s="185" t="s">
        <v>123</v>
      </c>
      <c r="BI390" s="76"/>
      <c r="BJ390" s="74"/>
      <c r="BK390" s="22"/>
      <c r="BL390" s="190" t="s">
        <v>123</v>
      </c>
      <c r="BM390" s="74"/>
      <c r="BN390" s="185" t="s">
        <v>123</v>
      </c>
      <c r="BO390" s="22"/>
      <c r="BP390" s="74"/>
      <c r="BQ390" s="22"/>
      <c r="BR390" s="190" t="s">
        <v>123</v>
      </c>
      <c r="BS390" s="22"/>
      <c r="BT390" s="185" t="s">
        <v>123</v>
      </c>
      <c r="BU390" s="22"/>
      <c r="BV390" s="74"/>
      <c r="BW390" s="22"/>
      <c r="BX390" s="190" t="s">
        <v>123</v>
      </c>
      <c r="BY390" s="22"/>
      <c r="BZ390" s="185" t="s">
        <v>123</v>
      </c>
      <c r="CA390" s="185"/>
      <c r="CB390" s="22"/>
    </row>
    <row r="391" spans="2:80" ht="13.8" hidden="1">
      <c r="B391" s="22">
        <f t="shared" si="5"/>
        <v>382</v>
      </c>
      <c r="C391" s="22" t="s">
        <v>112</v>
      </c>
      <c r="D391" s="73" t="s">
        <v>381</v>
      </c>
      <c r="E391" s="118">
        <v>1300403</v>
      </c>
      <c r="F391" s="22" t="s">
        <v>114</v>
      </c>
      <c r="G391" s="73" t="s">
        <v>130</v>
      </c>
      <c r="H391" s="73" t="s">
        <v>116</v>
      </c>
      <c r="I391" s="240" t="s">
        <v>124</v>
      </c>
      <c r="J391" s="79" t="s">
        <v>112</v>
      </c>
      <c r="K391" s="112" t="s">
        <v>382</v>
      </c>
      <c r="L391" s="22" t="s">
        <v>119</v>
      </c>
      <c r="M391" s="22" t="s">
        <v>117</v>
      </c>
      <c r="N391" s="119" t="str">
        <f>CONCATENATE(T_SDLog[[#This Row],[PROJECT_NO]],"-",T_SDLog[[#This Row],[Sub Con]],"-",T_SDLog[[#This Row],[BUILDING_NO]],"-",T_SDLog[[#This Row],[FLOOR_LEVEL]],"-",T_SDLog[[#This Row],[DRAWING_PARTS]],"-",T_SDLog[[#This Row],[DISIPLINE]],"-",T_SDLog[[#This Row],[Sub-Dec]],"-",T_SDLog[[#This Row],[DS]],"-",T_SDLog[[#This Row],[DRAWING_SEQ]])</f>
        <v>1300403-ATS-B01-GF-01-ICT-WAP-SD-00</v>
      </c>
      <c r="O391" s="122" t="s">
        <v>930</v>
      </c>
      <c r="P391" s="246">
        <v>45814</v>
      </c>
      <c r="Q39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39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1" s="156" t="str">
        <f>IF(T_SDLog[[#This Row],[AREF_7]]&lt;&gt;"","07",IF(T_SDLog[[#This Row],[AREF_6]]&lt;&gt;"","06",IF(T_SDLog[[#This Row],[AREF_5]]&lt;&gt;"","05",IF(T_SDLog[[#This Row],[AREF_4]]&lt;&gt;"","04",IF(T_SDLog[[#This Row],[AREF_3]]&lt;&gt;"","03",IF(T_SDLog[[#This Row],[AREF_2]]&lt;&gt;"","02",IF(T_SDLog[[#This Row],[AREF_1]]&lt;&gt;"","01",IF(T_SDLog[[#This Row],[AREF_0]]&lt;&gt;"","00",""))))))))</f>
        <v>00</v>
      </c>
      <c r="T39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3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3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3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3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1" s="22" t="s">
        <v>1524</v>
      </c>
      <c r="AB391" s="74">
        <v>45834</v>
      </c>
      <c r="AC391" s="22" t="s">
        <v>1803</v>
      </c>
      <c r="AD391" s="74">
        <v>45836</v>
      </c>
      <c r="AE391" s="282" t="s">
        <v>1803</v>
      </c>
      <c r="AF391" s="190" t="s">
        <v>134</v>
      </c>
      <c r="AG391" s="191" t="s">
        <v>1824</v>
      </c>
      <c r="AH391" s="190" t="s">
        <v>134</v>
      </c>
      <c r="AI391" s="22"/>
      <c r="AJ391" s="74"/>
      <c r="AK391" s="22"/>
      <c r="AL391" s="22"/>
      <c r="AM391" s="22"/>
      <c r="AN391" s="190" t="s">
        <v>123</v>
      </c>
      <c r="AO391" s="74"/>
      <c r="AP391" s="185" t="s">
        <v>123</v>
      </c>
      <c r="AQ391" s="22"/>
      <c r="AR391" s="74"/>
      <c r="AS391" s="22"/>
      <c r="AT391" s="190" t="s">
        <v>123</v>
      </c>
      <c r="AU391" s="74"/>
      <c r="AV391" s="185" t="s">
        <v>123</v>
      </c>
      <c r="AW391" s="76"/>
      <c r="AX391" s="74"/>
      <c r="AY391" s="22"/>
      <c r="AZ391" s="190" t="s">
        <v>123</v>
      </c>
      <c r="BA391" s="74"/>
      <c r="BB391" s="185" t="s">
        <v>123</v>
      </c>
      <c r="BC391" s="76"/>
      <c r="BD391" s="74"/>
      <c r="BE391" s="22"/>
      <c r="BF391" s="190" t="s">
        <v>123</v>
      </c>
      <c r="BG391" s="74"/>
      <c r="BH391" s="185" t="s">
        <v>123</v>
      </c>
      <c r="BI391" s="76"/>
      <c r="BJ391" s="74"/>
      <c r="BK391" s="22"/>
      <c r="BL391" s="190" t="s">
        <v>123</v>
      </c>
      <c r="BM391" s="74"/>
      <c r="BN391" s="185" t="s">
        <v>123</v>
      </c>
      <c r="BO391" s="22"/>
      <c r="BP391" s="74"/>
      <c r="BQ391" s="22"/>
      <c r="BR391" s="190" t="s">
        <v>123</v>
      </c>
      <c r="BS391" s="22"/>
      <c r="BT391" s="185" t="s">
        <v>123</v>
      </c>
      <c r="BU391" s="22"/>
      <c r="BV391" s="74"/>
      <c r="BW391" s="22"/>
      <c r="BX391" s="190" t="s">
        <v>123</v>
      </c>
      <c r="BY391" s="22"/>
      <c r="BZ391" s="185" t="s">
        <v>123</v>
      </c>
      <c r="CA391" s="185"/>
      <c r="CB391" s="22"/>
    </row>
    <row r="392" spans="2:80" ht="13.8" hidden="1">
      <c r="B392" s="22">
        <f t="shared" si="5"/>
        <v>383</v>
      </c>
      <c r="C392" s="22" t="s">
        <v>112</v>
      </c>
      <c r="D392" s="73" t="s">
        <v>381</v>
      </c>
      <c r="E392" s="118">
        <v>1300403</v>
      </c>
      <c r="F392" s="22" t="s">
        <v>114</v>
      </c>
      <c r="G392" s="73" t="s">
        <v>130</v>
      </c>
      <c r="H392" s="73" t="s">
        <v>116</v>
      </c>
      <c r="I392" s="240" t="s">
        <v>126</v>
      </c>
      <c r="J392" s="79" t="s">
        <v>112</v>
      </c>
      <c r="K392" s="112" t="s">
        <v>382</v>
      </c>
      <c r="L392" s="22" t="s">
        <v>119</v>
      </c>
      <c r="M392" s="22" t="s">
        <v>117</v>
      </c>
      <c r="N392" s="119" t="str">
        <f>CONCATENATE(T_SDLog[[#This Row],[PROJECT_NO]],"-",T_SDLog[[#This Row],[Sub Con]],"-",T_SDLog[[#This Row],[BUILDING_NO]],"-",T_SDLog[[#This Row],[FLOOR_LEVEL]],"-",T_SDLog[[#This Row],[DRAWING_PARTS]],"-",T_SDLog[[#This Row],[DISIPLINE]],"-",T_SDLog[[#This Row],[Sub-Dec]],"-",T_SDLog[[#This Row],[DS]],"-",T_SDLog[[#This Row],[DRAWING_SEQ]])</f>
        <v>1300403-ATS-B01-GF-02-ICT-WAP-SD-00</v>
      </c>
      <c r="O392" s="122" t="s">
        <v>931</v>
      </c>
      <c r="P392" s="246">
        <v>45814</v>
      </c>
      <c r="Q39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39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2" s="156" t="str">
        <f>IF(T_SDLog[[#This Row],[AREF_7]]&lt;&gt;"","07",IF(T_SDLog[[#This Row],[AREF_6]]&lt;&gt;"","06",IF(T_SDLog[[#This Row],[AREF_5]]&lt;&gt;"","05",IF(T_SDLog[[#This Row],[AREF_4]]&lt;&gt;"","04",IF(T_SDLog[[#This Row],[AREF_3]]&lt;&gt;"","03",IF(T_SDLog[[#This Row],[AREF_2]]&lt;&gt;"","02",IF(T_SDLog[[#This Row],[AREF_1]]&lt;&gt;"","01",IF(T_SDLog[[#This Row],[AREF_0]]&lt;&gt;"","00",""))))))))</f>
        <v>00</v>
      </c>
      <c r="T39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3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3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3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3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2" s="22" t="s">
        <v>1524</v>
      </c>
      <c r="AB392" s="74">
        <v>45834</v>
      </c>
      <c r="AC392" s="22" t="s">
        <v>1803</v>
      </c>
      <c r="AD392" s="74">
        <v>45836</v>
      </c>
      <c r="AE392" s="282" t="s">
        <v>1803</v>
      </c>
      <c r="AF392" s="190" t="s">
        <v>134</v>
      </c>
      <c r="AG392" s="191" t="s">
        <v>1824</v>
      </c>
      <c r="AH392" s="190" t="s">
        <v>134</v>
      </c>
      <c r="AI392" s="22"/>
      <c r="AJ392" s="74"/>
      <c r="AK392" s="22"/>
      <c r="AL392" s="22"/>
      <c r="AM392" s="22"/>
      <c r="AN392" s="190" t="s">
        <v>123</v>
      </c>
      <c r="AO392" s="74"/>
      <c r="AP392" s="185" t="s">
        <v>123</v>
      </c>
      <c r="AQ392" s="22"/>
      <c r="AR392" s="74"/>
      <c r="AS392" s="22"/>
      <c r="AT392" s="190" t="s">
        <v>123</v>
      </c>
      <c r="AU392" s="74"/>
      <c r="AV392" s="185" t="s">
        <v>123</v>
      </c>
      <c r="AW392" s="76"/>
      <c r="AX392" s="74"/>
      <c r="AY392" s="22"/>
      <c r="AZ392" s="190" t="s">
        <v>123</v>
      </c>
      <c r="BA392" s="74"/>
      <c r="BB392" s="185" t="s">
        <v>123</v>
      </c>
      <c r="BC392" s="76"/>
      <c r="BD392" s="74"/>
      <c r="BE392" s="22"/>
      <c r="BF392" s="190" t="s">
        <v>123</v>
      </c>
      <c r="BG392" s="74"/>
      <c r="BH392" s="185" t="s">
        <v>123</v>
      </c>
      <c r="BI392" s="76"/>
      <c r="BJ392" s="74"/>
      <c r="BK392" s="22"/>
      <c r="BL392" s="190" t="s">
        <v>123</v>
      </c>
      <c r="BM392" s="74"/>
      <c r="BN392" s="185" t="s">
        <v>123</v>
      </c>
      <c r="BO392" s="22"/>
      <c r="BP392" s="74"/>
      <c r="BQ392" s="22"/>
      <c r="BR392" s="190" t="s">
        <v>123</v>
      </c>
      <c r="BS392" s="22"/>
      <c r="BT392" s="185" t="s">
        <v>123</v>
      </c>
      <c r="BU392" s="22"/>
      <c r="BV392" s="74"/>
      <c r="BW392" s="22"/>
      <c r="BX392" s="190" t="s">
        <v>123</v>
      </c>
      <c r="BY392" s="22"/>
      <c r="BZ392" s="185" t="s">
        <v>123</v>
      </c>
      <c r="CA392" s="185"/>
      <c r="CB392" s="22"/>
    </row>
    <row r="393" spans="2:80" ht="13.8" hidden="1">
      <c r="B393" s="22">
        <f t="shared" si="5"/>
        <v>384</v>
      </c>
      <c r="C393" s="22" t="s">
        <v>112</v>
      </c>
      <c r="D393" s="73" t="s">
        <v>381</v>
      </c>
      <c r="E393" s="118">
        <v>1300403</v>
      </c>
      <c r="F393" s="22" t="s">
        <v>114</v>
      </c>
      <c r="G393" s="73" t="s">
        <v>130</v>
      </c>
      <c r="H393" s="73" t="s">
        <v>116</v>
      </c>
      <c r="I393" s="240" t="s">
        <v>128</v>
      </c>
      <c r="J393" s="79" t="s">
        <v>112</v>
      </c>
      <c r="K393" s="112" t="s">
        <v>382</v>
      </c>
      <c r="L393" s="22" t="s">
        <v>119</v>
      </c>
      <c r="M393" s="22" t="s">
        <v>117</v>
      </c>
      <c r="N393" s="119" t="str">
        <f>CONCATENATE(T_SDLog[[#This Row],[PROJECT_NO]],"-",T_SDLog[[#This Row],[Sub Con]],"-",T_SDLog[[#This Row],[BUILDING_NO]],"-",T_SDLog[[#This Row],[FLOOR_LEVEL]],"-",T_SDLog[[#This Row],[DRAWING_PARTS]],"-",T_SDLog[[#This Row],[DISIPLINE]],"-",T_SDLog[[#This Row],[Sub-Dec]],"-",T_SDLog[[#This Row],[DS]],"-",T_SDLog[[#This Row],[DRAWING_SEQ]])</f>
        <v>1300403-ATS-B01-GF-03-ICT-WAP-SD-00</v>
      </c>
      <c r="O393" s="122" t="s">
        <v>932</v>
      </c>
      <c r="P393" s="246">
        <v>45814</v>
      </c>
      <c r="Q39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39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3" s="156" t="str">
        <f>IF(T_SDLog[[#This Row],[AREF_7]]&lt;&gt;"","07",IF(T_SDLog[[#This Row],[AREF_6]]&lt;&gt;"","06",IF(T_SDLog[[#This Row],[AREF_5]]&lt;&gt;"","05",IF(T_SDLog[[#This Row],[AREF_4]]&lt;&gt;"","04",IF(T_SDLog[[#This Row],[AREF_3]]&lt;&gt;"","03",IF(T_SDLog[[#This Row],[AREF_2]]&lt;&gt;"","02",IF(T_SDLog[[#This Row],[AREF_1]]&lt;&gt;"","01",IF(T_SDLog[[#This Row],[AREF_0]]&lt;&gt;"","00",""))))))))</f>
        <v>00</v>
      </c>
      <c r="T39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3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3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3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3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3" s="22" t="s">
        <v>1524</v>
      </c>
      <c r="AB393" s="74">
        <v>45834</v>
      </c>
      <c r="AC393" s="22" t="s">
        <v>1803</v>
      </c>
      <c r="AD393" s="74">
        <v>45836</v>
      </c>
      <c r="AE393" s="282" t="s">
        <v>1803</v>
      </c>
      <c r="AF393" s="190" t="s">
        <v>134</v>
      </c>
      <c r="AG393" s="191" t="s">
        <v>1824</v>
      </c>
      <c r="AH393" s="190" t="s">
        <v>134</v>
      </c>
      <c r="AI393" s="22"/>
      <c r="AJ393" s="74"/>
      <c r="AK393" s="22"/>
      <c r="AL393" s="22"/>
      <c r="AM393" s="22"/>
      <c r="AN393" s="190" t="s">
        <v>123</v>
      </c>
      <c r="AO393" s="74"/>
      <c r="AP393" s="185" t="s">
        <v>123</v>
      </c>
      <c r="AQ393" s="22"/>
      <c r="AR393" s="74"/>
      <c r="AS393" s="22"/>
      <c r="AT393" s="190" t="s">
        <v>123</v>
      </c>
      <c r="AU393" s="74"/>
      <c r="AV393" s="185" t="s">
        <v>123</v>
      </c>
      <c r="AW393" s="76"/>
      <c r="AX393" s="74"/>
      <c r="AY393" s="22"/>
      <c r="AZ393" s="190" t="s">
        <v>123</v>
      </c>
      <c r="BA393" s="74"/>
      <c r="BB393" s="185" t="s">
        <v>123</v>
      </c>
      <c r="BC393" s="76"/>
      <c r="BD393" s="74"/>
      <c r="BE393" s="22"/>
      <c r="BF393" s="190" t="s">
        <v>123</v>
      </c>
      <c r="BG393" s="74"/>
      <c r="BH393" s="185" t="s">
        <v>123</v>
      </c>
      <c r="BI393" s="76"/>
      <c r="BJ393" s="74"/>
      <c r="BK393" s="22"/>
      <c r="BL393" s="190" t="s">
        <v>123</v>
      </c>
      <c r="BM393" s="74"/>
      <c r="BN393" s="185" t="s">
        <v>123</v>
      </c>
      <c r="BO393" s="22"/>
      <c r="BP393" s="74"/>
      <c r="BQ393" s="22"/>
      <c r="BR393" s="190" t="s">
        <v>123</v>
      </c>
      <c r="BS393" s="22"/>
      <c r="BT393" s="185" t="s">
        <v>123</v>
      </c>
      <c r="BU393" s="22"/>
      <c r="BV393" s="74"/>
      <c r="BW393" s="22"/>
      <c r="BX393" s="190" t="s">
        <v>123</v>
      </c>
      <c r="BY393" s="22"/>
      <c r="BZ393" s="185" t="s">
        <v>123</v>
      </c>
      <c r="CA393" s="185"/>
      <c r="CB393" s="22"/>
    </row>
    <row r="394" spans="2:80" ht="13.8" hidden="1">
      <c r="B394" s="22">
        <f t="shared" si="5"/>
        <v>385</v>
      </c>
      <c r="C394" s="22" t="s">
        <v>112</v>
      </c>
      <c r="D394" s="73" t="s">
        <v>381</v>
      </c>
      <c r="E394" s="118">
        <v>1300403</v>
      </c>
      <c r="F394" s="22" t="s">
        <v>114</v>
      </c>
      <c r="G394" s="73" t="s">
        <v>130</v>
      </c>
      <c r="H394" s="73" t="s">
        <v>116</v>
      </c>
      <c r="I394" s="240" t="s">
        <v>138</v>
      </c>
      <c r="J394" s="79" t="s">
        <v>112</v>
      </c>
      <c r="K394" s="112" t="s">
        <v>382</v>
      </c>
      <c r="L394" s="22" t="s">
        <v>119</v>
      </c>
      <c r="M394" s="22" t="s">
        <v>117</v>
      </c>
      <c r="N394" s="119" t="str">
        <f>CONCATENATE(T_SDLog[[#This Row],[PROJECT_NO]],"-",T_SDLog[[#This Row],[Sub Con]],"-",T_SDLog[[#This Row],[BUILDING_NO]],"-",T_SDLog[[#This Row],[FLOOR_LEVEL]],"-",T_SDLog[[#This Row],[DRAWING_PARTS]],"-",T_SDLog[[#This Row],[DISIPLINE]],"-",T_SDLog[[#This Row],[Sub-Dec]],"-",T_SDLog[[#This Row],[DS]],"-",T_SDLog[[#This Row],[DRAWING_SEQ]])</f>
        <v>1300403-ATS-B01-GF-04-ICT-WAP-SD-00</v>
      </c>
      <c r="O394" s="122" t="s">
        <v>933</v>
      </c>
      <c r="P394" s="246">
        <v>45814</v>
      </c>
      <c r="Q39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3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4" s="156" t="str">
        <f>IF(T_SDLog[[#This Row],[AREF_7]]&lt;&gt;"","07",IF(T_SDLog[[#This Row],[AREF_6]]&lt;&gt;"","06",IF(T_SDLog[[#This Row],[AREF_5]]&lt;&gt;"","05",IF(T_SDLog[[#This Row],[AREF_4]]&lt;&gt;"","04",IF(T_SDLog[[#This Row],[AREF_3]]&lt;&gt;"","03",IF(T_SDLog[[#This Row],[AREF_2]]&lt;&gt;"","02",IF(T_SDLog[[#This Row],[AREF_1]]&lt;&gt;"","01",IF(T_SDLog[[#This Row],[AREF_0]]&lt;&gt;"","00",""))))))))</f>
        <v>00</v>
      </c>
      <c r="T39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3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3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3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3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4" s="22" t="s">
        <v>1524</v>
      </c>
      <c r="AB394" s="74">
        <v>45834</v>
      </c>
      <c r="AC394" s="22" t="s">
        <v>1803</v>
      </c>
      <c r="AD394" s="74">
        <v>45836</v>
      </c>
      <c r="AE394" s="282" t="s">
        <v>1803</v>
      </c>
      <c r="AF394" s="190" t="s">
        <v>134</v>
      </c>
      <c r="AG394" s="191" t="s">
        <v>1824</v>
      </c>
      <c r="AH394" s="190" t="s">
        <v>134</v>
      </c>
      <c r="AI394" s="22"/>
      <c r="AJ394" s="74"/>
      <c r="AK394" s="22"/>
      <c r="AL394" s="22"/>
      <c r="AM394" s="22"/>
      <c r="AN394" s="190" t="s">
        <v>123</v>
      </c>
      <c r="AO394" s="74"/>
      <c r="AP394" s="185" t="s">
        <v>123</v>
      </c>
      <c r="AQ394" s="22"/>
      <c r="AR394" s="74"/>
      <c r="AS394" s="22"/>
      <c r="AT394" s="190" t="s">
        <v>123</v>
      </c>
      <c r="AU394" s="74"/>
      <c r="AV394" s="185" t="s">
        <v>123</v>
      </c>
      <c r="AW394" s="76"/>
      <c r="AX394" s="74"/>
      <c r="AY394" s="22"/>
      <c r="AZ394" s="190" t="s">
        <v>123</v>
      </c>
      <c r="BA394" s="74"/>
      <c r="BB394" s="185" t="s">
        <v>123</v>
      </c>
      <c r="BC394" s="76"/>
      <c r="BD394" s="74"/>
      <c r="BE394" s="22"/>
      <c r="BF394" s="190" t="s">
        <v>123</v>
      </c>
      <c r="BG394" s="74"/>
      <c r="BH394" s="185" t="s">
        <v>123</v>
      </c>
      <c r="BI394" s="76"/>
      <c r="BJ394" s="74"/>
      <c r="BK394" s="22"/>
      <c r="BL394" s="190" t="s">
        <v>123</v>
      </c>
      <c r="BM394" s="74"/>
      <c r="BN394" s="185" t="s">
        <v>123</v>
      </c>
      <c r="BO394" s="22"/>
      <c r="BP394" s="74"/>
      <c r="BQ394" s="22"/>
      <c r="BR394" s="190" t="s">
        <v>123</v>
      </c>
      <c r="BS394" s="22"/>
      <c r="BT394" s="185" t="s">
        <v>123</v>
      </c>
      <c r="BU394" s="22"/>
      <c r="BV394" s="74"/>
      <c r="BW394" s="22"/>
      <c r="BX394" s="190" t="s">
        <v>123</v>
      </c>
      <c r="BY394" s="22"/>
      <c r="BZ394" s="185" t="s">
        <v>123</v>
      </c>
      <c r="CA394" s="185"/>
      <c r="CB394" s="22"/>
    </row>
    <row r="395" spans="2:80" ht="13.8" hidden="1">
      <c r="B395" s="22">
        <f t="shared" si="5"/>
        <v>386</v>
      </c>
      <c r="C395" s="22" t="s">
        <v>112</v>
      </c>
      <c r="D395" s="73" t="s">
        <v>381</v>
      </c>
      <c r="E395" s="118">
        <v>1300403</v>
      </c>
      <c r="F395" s="22" t="s">
        <v>114</v>
      </c>
      <c r="G395" s="73" t="s">
        <v>130</v>
      </c>
      <c r="H395" s="73" t="s">
        <v>116</v>
      </c>
      <c r="I395" s="241" t="s">
        <v>219</v>
      </c>
      <c r="J395" s="79" t="s">
        <v>112</v>
      </c>
      <c r="K395" s="112" t="s">
        <v>382</v>
      </c>
      <c r="L395" s="22" t="s">
        <v>119</v>
      </c>
      <c r="M395" s="22" t="s">
        <v>117</v>
      </c>
      <c r="N395" s="119" t="str">
        <f>CONCATENATE(T_SDLog[[#This Row],[PROJECT_NO]],"-",T_SDLog[[#This Row],[Sub Con]],"-",T_SDLog[[#This Row],[BUILDING_NO]],"-",T_SDLog[[#This Row],[FLOOR_LEVEL]],"-",T_SDLog[[#This Row],[DRAWING_PARTS]],"-",T_SDLog[[#This Row],[DISIPLINE]],"-",T_SDLog[[#This Row],[Sub-Dec]],"-",T_SDLog[[#This Row],[DS]],"-",T_SDLog[[#This Row],[DRAWING_SEQ]])</f>
        <v>1300403-ATS-B01-GF-05-ICT-WAP-SD-00</v>
      </c>
      <c r="O395" s="122" t="s">
        <v>1526</v>
      </c>
      <c r="P395" s="245"/>
      <c r="Q39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3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5" s="156" t="str">
        <f>IF(T_SDLog[[#This Row],[AREF_7]]&lt;&gt;"","07",IF(T_SDLog[[#This Row],[AREF_6]]&lt;&gt;"","06",IF(T_SDLog[[#This Row],[AREF_5]]&lt;&gt;"","05",IF(T_SDLog[[#This Row],[AREF_4]]&lt;&gt;"","04",IF(T_SDLog[[#This Row],[AREF_3]]&lt;&gt;"","03",IF(T_SDLog[[#This Row],[AREF_2]]&lt;&gt;"","02",IF(T_SDLog[[#This Row],[AREF_1]]&lt;&gt;"","01",IF(T_SDLog[[#This Row],[AREF_0]]&lt;&gt;"","00",""))))))))</f>
        <v>00</v>
      </c>
      <c r="T39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3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3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3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3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5" s="22" t="s">
        <v>1524</v>
      </c>
      <c r="AB395" s="74">
        <v>45834</v>
      </c>
      <c r="AC395" s="22" t="s">
        <v>1803</v>
      </c>
      <c r="AD395" s="74">
        <v>45836</v>
      </c>
      <c r="AE395" s="282" t="s">
        <v>1803</v>
      </c>
      <c r="AF395" s="190" t="s">
        <v>134</v>
      </c>
      <c r="AG395" s="191" t="s">
        <v>1824</v>
      </c>
      <c r="AH395" s="190" t="s">
        <v>134</v>
      </c>
      <c r="AI395" s="22"/>
      <c r="AJ395" s="74"/>
      <c r="AK395" s="22"/>
      <c r="AL395" s="22"/>
      <c r="AM395" s="22"/>
      <c r="AN395" s="190" t="s">
        <v>123</v>
      </c>
      <c r="AO395" s="74"/>
      <c r="AP395" s="185" t="s">
        <v>123</v>
      </c>
      <c r="AQ395" s="22"/>
      <c r="AR395" s="74"/>
      <c r="AS395" s="22"/>
      <c r="AT395" s="190" t="s">
        <v>123</v>
      </c>
      <c r="AU395" s="74"/>
      <c r="AV395" s="185" t="s">
        <v>123</v>
      </c>
      <c r="AW395" s="76"/>
      <c r="AX395" s="74"/>
      <c r="AY395" s="22"/>
      <c r="AZ395" s="190" t="s">
        <v>123</v>
      </c>
      <c r="BA395" s="74"/>
      <c r="BB395" s="185" t="s">
        <v>123</v>
      </c>
      <c r="BC395" s="76"/>
      <c r="BD395" s="74"/>
      <c r="BE395" s="22"/>
      <c r="BF395" s="190" t="s">
        <v>123</v>
      </c>
      <c r="BG395" s="74"/>
      <c r="BH395" s="185" t="s">
        <v>123</v>
      </c>
      <c r="BI395" s="76"/>
      <c r="BJ395" s="74"/>
      <c r="BK395" s="22"/>
      <c r="BL395" s="190" t="s">
        <v>123</v>
      </c>
      <c r="BM395" s="74"/>
      <c r="BN395" s="185" t="s">
        <v>123</v>
      </c>
      <c r="BO395" s="22"/>
      <c r="BP395" s="74"/>
      <c r="BQ395" s="22"/>
      <c r="BR395" s="190" t="s">
        <v>123</v>
      </c>
      <c r="BS395" s="22"/>
      <c r="BT395" s="185" t="s">
        <v>123</v>
      </c>
      <c r="BU395" s="22"/>
      <c r="BV395" s="74"/>
      <c r="BW395" s="22"/>
      <c r="BX395" s="190" t="s">
        <v>123</v>
      </c>
      <c r="BY395" s="22"/>
      <c r="BZ395" s="185" t="s">
        <v>123</v>
      </c>
      <c r="CA395" s="185"/>
      <c r="CB395" s="22"/>
    </row>
    <row r="396" spans="2:80" ht="13.8" hidden="1">
      <c r="B396" s="22">
        <f t="shared" ref="B396:B459" si="6">1+B395</f>
        <v>387</v>
      </c>
      <c r="C396" s="22" t="s">
        <v>112</v>
      </c>
      <c r="D396" s="73" t="s">
        <v>381</v>
      </c>
      <c r="E396" s="118">
        <v>1300403</v>
      </c>
      <c r="F396" s="22" t="s">
        <v>114</v>
      </c>
      <c r="G396" s="73" t="s">
        <v>130</v>
      </c>
      <c r="H396" s="73" t="s">
        <v>116</v>
      </c>
      <c r="I396" s="240" t="s">
        <v>304</v>
      </c>
      <c r="J396" s="79" t="s">
        <v>112</v>
      </c>
      <c r="K396" s="112" t="s">
        <v>382</v>
      </c>
      <c r="L396" s="22" t="s">
        <v>119</v>
      </c>
      <c r="M396" s="22" t="s">
        <v>117</v>
      </c>
      <c r="N396" s="119" t="str">
        <f>CONCATENATE(T_SDLog[[#This Row],[PROJECT_NO]],"-",T_SDLog[[#This Row],[Sub Con]],"-",T_SDLog[[#This Row],[BUILDING_NO]],"-",T_SDLog[[#This Row],[FLOOR_LEVEL]],"-",T_SDLog[[#This Row],[DRAWING_PARTS]],"-",T_SDLog[[#This Row],[DISIPLINE]],"-",T_SDLog[[#This Row],[Sub-Dec]],"-",T_SDLog[[#This Row],[DS]],"-",T_SDLog[[#This Row],[DRAWING_SEQ]])</f>
        <v>1300403-ATS-B01-GF-06-ICT-WAP-SD-00</v>
      </c>
      <c r="O396" s="122" t="s">
        <v>934</v>
      </c>
      <c r="P396" s="244">
        <v>45799</v>
      </c>
      <c r="Q39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3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6" s="156" t="str">
        <f>IF(T_SDLog[[#This Row],[AREF_7]]&lt;&gt;"","07",IF(T_SDLog[[#This Row],[AREF_6]]&lt;&gt;"","06",IF(T_SDLog[[#This Row],[AREF_5]]&lt;&gt;"","05",IF(T_SDLog[[#This Row],[AREF_4]]&lt;&gt;"","04",IF(T_SDLog[[#This Row],[AREF_3]]&lt;&gt;"","03",IF(T_SDLog[[#This Row],[AREF_2]]&lt;&gt;"","02",IF(T_SDLog[[#This Row],[AREF_1]]&lt;&gt;"","01",IF(T_SDLog[[#This Row],[AREF_0]]&lt;&gt;"","00",""))))))))</f>
        <v>00</v>
      </c>
      <c r="T39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3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3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3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3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6" s="22" t="s">
        <v>1524</v>
      </c>
      <c r="AB396" s="74">
        <v>45834</v>
      </c>
      <c r="AC396" s="22" t="s">
        <v>1803</v>
      </c>
      <c r="AD396" s="74">
        <v>45836</v>
      </c>
      <c r="AE396" s="282" t="s">
        <v>1803</v>
      </c>
      <c r="AF396" s="190" t="s">
        <v>134</v>
      </c>
      <c r="AG396" s="191" t="s">
        <v>1824</v>
      </c>
      <c r="AH396" s="190" t="s">
        <v>134</v>
      </c>
      <c r="AI396" s="22"/>
      <c r="AJ396" s="74"/>
      <c r="AK396" s="22"/>
      <c r="AL396" s="22"/>
      <c r="AM396" s="22"/>
      <c r="AN396" s="190" t="s">
        <v>123</v>
      </c>
      <c r="AO396" s="74"/>
      <c r="AP396" s="185" t="s">
        <v>123</v>
      </c>
      <c r="AQ396" s="22"/>
      <c r="AR396" s="74"/>
      <c r="AS396" s="22"/>
      <c r="AT396" s="190" t="s">
        <v>123</v>
      </c>
      <c r="AU396" s="74"/>
      <c r="AV396" s="185" t="s">
        <v>123</v>
      </c>
      <c r="AW396" s="76"/>
      <c r="AX396" s="74"/>
      <c r="AY396" s="22"/>
      <c r="AZ396" s="190" t="s">
        <v>123</v>
      </c>
      <c r="BA396" s="74"/>
      <c r="BB396" s="185" t="s">
        <v>123</v>
      </c>
      <c r="BC396" s="76"/>
      <c r="BD396" s="74"/>
      <c r="BE396" s="22"/>
      <c r="BF396" s="190" t="s">
        <v>123</v>
      </c>
      <c r="BG396" s="74"/>
      <c r="BH396" s="185" t="s">
        <v>123</v>
      </c>
      <c r="BI396" s="76"/>
      <c r="BJ396" s="74"/>
      <c r="BK396" s="22"/>
      <c r="BL396" s="190" t="s">
        <v>123</v>
      </c>
      <c r="BM396" s="74"/>
      <c r="BN396" s="185" t="s">
        <v>123</v>
      </c>
      <c r="BO396" s="22"/>
      <c r="BP396" s="74"/>
      <c r="BQ396" s="22"/>
      <c r="BR396" s="190" t="s">
        <v>123</v>
      </c>
      <c r="BS396" s="22"/>
      <c r="BT396" s="185" t="s">
        <v>123</v>
      </c>
      <c r="BU396" s="22"/>
      <c r="BV396" s="74"/>
      <c r="BW396" s="22"/>
      <c r="BX396" s="190" t="s">
        <v>123</v>
      </c>
      <c r="BY396" s="22"/>
      <c r="BZ396" s="185" t="s">
        <v>123</v>
      </c>
      <c r="CA396" s="185"/>
      <c r="CB396" s="22"/>
    </row>
    <row r="397" spans="2:80" ht="13.8" hidden="1">
      <c r="B397" s="22">
        <f t="shared" si="6"/>
        <v>388</v>
      </c>
      <c r="C397" s="22" t="s">
        <v>112</v>
      </c>
      <c r="D397" s="73" t="s">
        <v>381</v>
      </c>
      <c r="E397" s="118">
        <v>1300403</v>
      </c>
      <c r="F397" s="22" t="s">
        <v>114</v>
      </c>
      <c r="G397" s="73" t="s">
        <v>130</v>
      </c>
      <c r="H397" s="73" t="s">
        <v>116</v>
      </c>
      <c r="I397" s="240" t="s">
        <v>349</v>
      </c>
      <c r="J397" s="79" t="s">
        <v>112</v>
      </c>
      <c r="K397" s="112" t="s">
        <v>382</v>
      </c>
      <c r="L397" s="22" t="s">
        <v>119</v>
      </c>
      <c r="M397" s="22" t="s">
        <v>117</v>
      </c>
      <c r="N397" s="119" t="str">
        <f>CONCATENATE(T_SDLog[[#This Row],[PROJECT_NO]],"-",T_SDLog[[#This Row],[Sub Con]],"-",T_SDLog[[#This Row],[BUILDING_NO]],"-",T_SDLog[[#This Row],[FLOOR_LEVEL]],"-",T_SDLog[[#This Row],[DRAWING_PARTS]],"-",T_SDLog[[#This Row],[DISIPLINE]],"-",T_SDLog[[#This Row],[Sub-Dec]],"-",T_SDLog[[#This Row],[DS]],"-",T_SDLog[[#This Row],[DRAWING_SEQ]])</f>
        <v>1300403-ATS-B01-GF-07-ICT-WAP-SD-00</v>
      </c>
      <c r="O397" s="122" t="s">
        <v>935</v>
      </c>
      <c r="P397" s="246">
        <v>45814</v>
      </c>
      <c r="Q39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3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7" s="156" t="str">
        <f>IF(T_SDLog[[#This Row],[AREF_7]]&lt;&gt;"","07",IF(T_SDLog[[#This Row],[AREF_6]]&lt;&gt;"","06",IF(T_SDLog[[#This Row],[AREF_5]]&lt;&gt;"","05",IF(T_SDLog[[#This Row],[AREF_4]]&lt;&gt;"","04",IF(T_SDLog[[#This Row],[AREF_3]]&lt;&gt;"","03",IF(T_SDLog[[#This Row],[AREF_2]]&lt;&gt;"","02",IF(T_SDLog[[#This Row],[AREF_1]]&lt;&gt;"","01",IF(T_SDLog[[#This Row],[AREF_0]]&lt;&gt;"","00",""))))))))</f>
        <v>00</v>
      </c>
      <c r="T39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3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3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3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3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7" s="22" t="s">
        <v>1524</v>
      </c>
      <c r="AB397" s="74">
        <v>45834</v>
      </c>
      <c r="AC397" s="22" t="s">
        <v>1803</v>
      </c>
      <c r="AD397" s="74">
        <v>45836</v>
      </c>
      <c r="AE397" s="282" t="s">
        <v>1803</v>
      </c>
      <c r="AF397" s="190" t="s">
        <v>134</v>
      </c>
      <c r="AG397" s="191" t="s">
        <v>1824</v>
      </c>
      <c r="AH397" s="190" t="s">
        <v>134</v>
      </c>
      <c r="AI397" s="22"/>
      <c r="AJ397" s="74"/>
      <c r="AK397" s="22"/>
      <c r="AL397" s="22"/>
      <c r="AM397" s="22"/>
      <c r="AN397" s="190" t="s">
        <v>123</v>
      </c>
      <c r="AO397" s="74"/>
      <c r="AP397" s="185" t="s">
        <v>123</v>
      </c>
      <c r="AQ397" s="22"/>
      <c r="AR397" s="74"/>
      <c r="AS397" s="22"/>
      <c r="AT397" s="190" t="s">
        <v>123</v>
      </c>
      <c r="AU397" s="74"/>
      <c r="AV397" s="185" t="s">
        <v>123</v>
      </c>
      <c r="AW397" s="76"/>
      <c r="AX397" s="74"/>
      <c r="AY397" s="22"/>
      <c r="AZ397" s="190" t="s">
        <v>123</v>
      </c>
      <c r="BA397" s="74"/>
      <c r="BB397" s="185" t="s">
        <v>123</v>
      </c>
      <c r="BC397" s="76"/>
      <c r="BD397" s="74"/>
      <c r="BE397" s="22"/>
      <c r="BF397" s="190" t="s">
        <v>123</v>
      </c>
      <c r="BG397" s="74"/>
      <c r="BH397" s="185" t="s">
        <v>123</v>
      </c>
      <c r="BI397" s="76"/>
      <c r="BJ397" s="74"/>
      <c r="BK397" s="22"/>
      <c r="BL397" s="190" t="s">
        <v>123</v>
      </c>
      <c r="BM397" s="74"/>
      <c r="BN397" s="185" t="s">
        <v>123</v>
      </c>
      <c r="BO397" s="22"/>
      <c r="BP397" s="74"/>
      <c r="BQ397" s="22"/>
      <c r="BR397" s="190" t="s">
        <v>123</v>
      </c>
      <c r="BS397" s="22"/>
      <c r="BT397" s="185" t="s">
        <v>123</v>
      </c>
      <c r="BU397" s="22"/>
      <c r="BV397" s="74"/>
      <c r="BW397" s="22"/>
      <c r="BX397" s="190" t="s">
        <v>123</v>
      </c>
      <c r="BY397" s="22"/>
      <c r="BZ397" s="185" t="s">
        <v>123</v>
      </c>
      <c r="CA397" s="185"/>
      <c r="CB397" s="22"/>
    </row>
    <row r="398" spans="2:80" ht="13.8" hidden="1">
      <c r="B398" s="22">
        <f t="shared" si="6"/>
        <v>389</v>
      </c>
      <c r="C398" s="22" t="s">
        <v>112</v>
      </c>
      <c r="D398" s="73" t="s">
        <v>381</v>
      </c>
      <c r="E398" s="118">
        <v>1300403</v>
      </c>
      <c r="F398" s="22" t="s">
        <v>114</v>
      </c>
      <c r="G398" s="73" t="s">
        <v>130</v>
      </c>
      <c r="H398" s="73" t="s">
        <v>116</v>
      </c>
      <c r="I398" s="240" t="s">
        <v>140</v>
      </c>
      <c r="J398" s="79" t="s">
        <v>112</v>
      </c>
      <c r="K398" s="112" t="s">
        <v>382</v>
      </c>
      <c r="L398" s="22" t="s">
        <v>119</v>
      </c>
      <c r="M398" s="22" t="s">
        <v>117</v>
      </c>
      <c r="N398" s="119" t="str">
        <f>CONCATENATE(T_SDLog[[#This Row],[PROJECT_NO]],"-",T_SDLog[[#This Row],[Sub Con]],"-",T_SDLog[[#This Row],[BUILDING_NO]],"-",T_SDLog[[#This Row],[FLOOR_LEVEL]],"-",T_SDLog[[#This Row],[DRAWING_PARTS]],"-",T_SDLog[[#This Row],[DISIPLINE]],"-",T_SDLog[[#This Row],[Sub-Dec]],"-",T_SDLog[[#This Row],[DS]],"-",T_SDLog[[#This Row],[DRAWING_SEQ]])</f>
        <v>1300403-ATS-B01-GF-08-ICT-WAP-SD-00</v>
      </c>
      <c r="O398" s="122" t="s">
        <v>936</v>
      </c>
      <c r="P398" s="246">
        <v>45814</v>
      </c>
      <c r="Q39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3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8" s="156" t="str">
        <f>IF(T_SDLog[[#This Row],[AREF_7]]&lt;&gt;"","07",IF(T_SDLog[[#This Row],[AREF_6]]&lt;&gt;"","06",IF(T_SDLog[[#This Row],[AREF_5]]&lt;&gt;"","05",IF(T_SDLog[[#This Row],[AREF_4]]&lt;&gt;"","04",IF(T_SDLog[[#This Row],[AREF_3]]&lt;&gt;"","03",IF(T_SDLog[[#This Row],[AREF_2]]&lt;&gt;"","02",IF(T_SDLog[[#This Row],[AREF_1]]&lt;&gt;"","01",IF(T_SDLog[[#This Row],[AREF_0]]&lt;&gt;"","00",""))))))))</f>
        <v>00</v>
      </c>
      <c r="T39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3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3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3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3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8" s="22" t="s">
        <v>1524</v>
      </c>
      <c r="AB398" s="74">
        <v>45834</v>
      </c>
      <c r="AC398" s="22" t="s">
        <v>1803</v>
      </c>
      <c r="AD398" s="74">
        <v>45836</v>
      </c>
      <c r="AE398" s="282" t="s">
        <v>1803</v>
      </c>
      <c r="AF398" s="190" t="s">
        <v>134</v>
      </c>
      <c r="AG398" s="191" t="s">
        <v>1824</v>
      </c>
      <c r="AH398" s="190" t="s">
        <v>134</v>
      </c>
      <c r="AI398" s="22"/>
      <c r="AJ398" s="74"/>
      <c r="AK398" s="22"/>
      <c r="AL398" s="22"/>
      <c r="AM398" s="22"/>
      <c r="AN398" s="190" t="s">
        <v>123</v>
      </c>
      <c r="AO398" s="74"/>
      <c r="AP398" s="185" t="s">
        <v>123</v>
      </c>
      <c r="AQ398" s="22"/>
      <c r="AR398" s="74"/>
      <c r="AS398" s="22"/>
      <c r="AT398" s="190" t="s">
        <v>123</v>
      </c>
      <c r="AU398" s="74"/>
      <c r="AV398" s="185" t="s">
        <v>123</v>
      </c>
      <c r="AW398" s="76"/>
      <c r="AX398" s="74"/>
      <c r="AY398" s="22"/>
      <c r="AZ398" s="190" t="s">
        <v>123</v>
      </c>
      <c r="BA398" s="74"/>
      <c r="BB398" s="185" t="s">
        <v>123</v>
      </c>
      <c r="BC398" s="76"/>
      <c r="BD398" s="74"/>
      <c r="BE398" s="22"/>
      <c r="BF398" s="190" t="s">
        <v>123</v>
      </c>
      <c r="BG398" s="74"/>
      <c r="BH398" s="185" t="s">
        <v>123</v>
      </c>
      <c r="BI398" s="76"/>
      <c r="BJ398" s="74"/>
      <c r="BK398" s="22"/>
      <c r="BL398" s="190" t="s">
        <v>123</v>
      </c>
      <c r="BM398" s="74"/>
      <c r="BN398" s="185" t="s">
        <v>123</v>
      </c>
      <c r="BO398" s="22"/>
      <c r="BP398" s="74"/>
      <c r="BQ398" s="22"/>
      <c r="BR398" s="190" t="s">
        <v>123</v>
      </c>
      <c r="BS398" s="22"/>
      <c r="BT398" s="185" t="s">
        <v>123</v>
      </c>
      <c r="BU398" s="22"/>
      <c r="BV398" s="74"/>
      <c r="BW398" s="22"/>
      <c r="BX398" s="190" t="s">
        <v>123</v>
      </c>
      <c r="BY398" s="22"/>
      <c r="BZ398" s="185" t="s">
        <v>123</v>
      </c>
      <c r="CA398" s="185"/>
      <c r="CB398" s="22"/>
    </row>
    <row r="399" spans="2:80" ht="13.8" hidden="1">
      <c r="B399" s="22">
        <f t="shared" si="6"/>
        <v>390</v>
      </c>
      <c r="C399" s="22" t="s">
        <v>112</v>
      </c>
      <c r="D399" s="73" t="s">
        <v>381</v>
      </c>
      <c r="E399" s="118">
        <v>1300403</v>
      </c>
      <c r="F399" s="22" t="s">
        <v>114</v>
      </c>
      <c r="G399" s="73" t="s">
        <v>130</v>
      </c>
      <c r="H399" s="73" t="s">
        <v>116</v>
      </c>
      <c r="I399" s="240" t="s">
        <v>351</v>
      </c>
      <c r="J399" s="79" t="s">
        <v>112</v>
      </c>
      <c r="K399" s="112" t="s">
        <v>382</v>
      </c>
      <c r="L399" s="22" t="s">
        <v>119</v>
      </c>
      <c r="M399" s="22" t="s">
        <v>117</v>
      </c>
      <c r="N399" s="119" t="str">
        <f>CONCATENATE(T_SDLog[[#This Row],[PROJECT_NO]],"-",T_SDLog[[#This Row],[Sub Con]],"-",T_SDLog[[#This Row],[BUILDING_NO]],"-",T_SDLog[[#This Row],[FLOOR_LEVEL]],"-",T_SDLog[[#This Row],[DRAWING_PARTS]],"-",T_SDLog[[#This Row],[DISIPLINE]],"-",T_SDLog[[#This Row],[Sub-Dec]],"-",T_SDLog[[#This Row],[DS]],"-",T_SDLog[[#This Row],[DRAWING_SEQ]])</f>
        <v>1300403-ATS-B01-GF-09-ICT-WAP-SD-00</v>
      </c>
      <c r="O399" s="122" t="s">
        <v>937</v>
      </c>
      <c r="P399" s="244">
        <v>45799</v>
      </c>
      <c r="Q39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39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399" s="156" t="str">
        <f>IF(T_SDLog[[#This Row],[AREF_7]]&lt;&gt;"","07",IF(T_SDLog[[#This Row],[AREF_6]]&lt;&gt;"","06",IF(T_SDLog[[#This Row],[AREF_5]]&lt;&gt;"","05",IF(T_SDLog[[#This Row],[AREF_4]]&lt;&gt;"","04",IF(T_SDLog[[#This Row],[AREF_3]]&lt;&gt;"","03",IF(T_SDLog[[#This Row],[AREF_2]]&lt;&gt;"","02",IF(T_SDLog[[#This Row],[AREF_1]]&lt;&gt;"","01",IF(T_SDLog[[#This Row],[AREF_0]]&lt;&gt;"","00",""))))))))</f>
        <v>00</v>
      </c>
      <c r="T39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3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3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39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3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3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3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399" s="22" t="s">
        <v>1524</v>
      </c>
      <c r="AB399" s="74">
        <v>45834</v>
      </c>
      <c r="AC399" s="22" t="s">
        <v>1803</v>
      </c>
      <c r="AD399" s="74">
        <v>45836</v>
      </c>
      <c r="AE399" s="282" t="s">
        <v>1803</v>
      </c>
      <c r="AF399" s="190" t="s">
        <v>134</v>
      </c>
      <c r="AG399" s="191" t="s">
        <v>1824</v>
      </c>
      <c r="AH399" s="190" t="s">
        <v>134</v>
      </c>
      <c r="AI399" s="22"/>
      <c r="AJ399" s="74"/>
      <c r="AK399" s="22"/>
      <c r="AL399" s="22"/>
      <c r="AM399" s="22"/>
      <c r="AN399" s="190" t="s">
        <v>123</v>
      </c>
      <c r="AO399" s="74"/>
      <c r="AP399" s="185" t="s">
        <v>123</v>
      </c>
      <c r="AQ399" s="22"/>
      <c r="AR399" s="74"/>
      <c r="AS399" s="22"/>
      <c r="AT399" s="190" t="s">
        <v>123</v>
      </c>
      <c r="AU399" s="74"/>
      <c r="AV399" s="185" t="s">
        <v>123</v>
      </c>
      <c r="AW399" s="76"/>
      <c r="AX399" s="74"/>
      <c r="AY399" s="22"/>
      <c r="AZ399" s="190" t="s">
        <v>123</v>
      </c>
      <c r="BA399" s="74"/>
      <c r="BB399" s="185" t="s">
        <v>123</v>
      </c>
      <c r="BC399" s="76"/>
      <c r="BD399" s="74"/>
      <c r="BE399" s="22"/>
      <c r="BF399" s="190" t="s">
        <v>123</v>
      </c>
      <c r="BG399" s="74"/>
      <c r="BH399" s="185" t="s">
        <v>123</v>
      </c>
      <c r="BI399" s="76"/>
      <c r="BJ399" s="74"/>
      <c r="BK399" s="22"/>
      <c r="BL399" s="190" t="s">
        <v>123</v>
      </c>
      <c r="BM399" s="74"/>
      <c r="BN399" s="185" t="s">
        <v>123</v>
      </c>
      <c r="BO399" s="22"/>
      <c r="BP399" s="74"/>
      <c r="BQ399" s="22"/>
      <c r="BR399" s="190" t="s">
        <v>123</v>
      </c>
      <c r="BS399" s="22"/>
      <c r="BT399" s="185" t="s">
        <v>123</v>
      </c>
      <c r="BU399" s="22"/>
      <c r="BV399" s="74"/>
      <c r="BW399" s="22"/>
      <c r="BX399" s="190" t="s">
        <v>123</v>
      </c>
      <c r="BY399" s="22"/>
      <c r="BZ399" s="185" t="s">
        <v>123</v>
      </c>
      <c r="CA399" s="185"/>
      <c r="CB399" s="22"/>
    </row>
    <row r="400" spans="2:80" ht="13.8" hidden="1">
      <c r="B400" s="22">
        <f t="shared" si="6"/>
        <v>391</v>
      </c>
      <c r="C400" s="22" t="s">
        <v>112</v>
      </c>
      <c r="D400" s="73" t="s">
        <v>381</v>
      </c>
      <c r="E400" s="118">
        <v>1300403</v>
      </c>
      <c r="F400" s="22" t="s">
        <v>114</v>
      </c>
      <c r="G400" s="73" t="s">
        <v>130</v>
      </c>
      <c r="H400" s="73" t="s">
        <v>116</v>
      </c>
      <c r="I400" s="240" t="s">
        <v>438</v>
      </c>
      <c r="J400" s="79" t="s">
        <v>112</v>
      </c>
      <c r="K400" s="112" t="s">
        <v>382</v>
      </c>
      <c r="L400" s="22" t="s">
        <v>119</v>
      </c>
      <c r="M400" s="22" t="s">
        <v>117</v>
      </c>
      <c r="N400" s="119" t="str">
        <f>CONCATENATE(T_SDLog[[#This Row],[PROJECT_NO]],"-",T_SDLog[[#This Row],[Sub Con]],"-",T_SDLog[[#This Row],[BUILDING_NO]],"-",T_SDLog[[#This Row],[FLOOR_LEVEL]],"-",T_SDLog[[#This Row],[DRAWING_PARTS]],"-",T_SDLog[[#This Row],[DISIPLINE]],"-",T_SDLog[[#This Row],[Sub-Dec]],"-",T_SDLog[[#This Row],[DS]],"-",T_SDLog[[#This Row],[DRAWING_SEQ]])</f>
        <v>1300403-ATS-B01-GF-10-ICT-WAP-SD-00</v>
      </c>
      <c r="O400" s="122" t="s">
        <v>938</v>
      </c>
      <c r="P400" s="244">
        <v>45799</v>
      </c>
      <c r="Q40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4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0" s="156" t="str">
        <f>IF(T_SDLog[[#This Row],[AREF_7]]&lt;&gt;"","07",IF(T_SDLog[[#This Row],[AREF_6]]&lt;&gt;"","06",IF(T_SDLog[[#This Row],[AREF_5]]&lt;&gt;"","05",IF(T_SDLog[[#This Row],[AREF_4]]&lt;&gt;"","04",IF(T_SDLog[[#This Row],[AREF_3]]&lt;&gt;"","03",IF(T_SDLog[[#This Row],[AREF_2]]&lt;&gt;"","02",IF(T_SDLog[[#This Row],[AREF_1]]&lt;&gt;"","01",IF(T_SDLog[[#This Row],[AREF_0]]&lt;&gt;"","00",""))))))))</f>
        <v>00</v>
      </c>
      <c r="T40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4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4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4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4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0" s="22" t="s">
        <v>1524</v>
      </c>
      <c r="AB400" s="74">
        <v>45834</v>
      </c>
      <c r="AC400" s="22" t="s">
        <v>1803</v>
      </c>
      <c r="AD400" s="74">
        <v>45836</v>
      </c>
      <c r="AE400" s="282" t="s">
        <v>1803</v>
      </c>
      <c r="AF400" s="190" t="s">
        <v>134</v>
      </c>
      <c r="AG400" s="191" t="s">
        <v>1824</v>
      </c>
      <c r="AH400" s="190" t="s">
        <v>134</v>
      </c>
      <c r="AI400" s="22"/>
      <c r="AJ400" s="74"/>
      <c r="AK400" s="22"/>
      <c r="AL400" s="22"/>
      <c r="AM400" s="22"/>
      <c r="AN400" s="190" t="s">
        <v>123</v>
      </c>
      <c r="AO400" s="74"/>
      <c r="AP400" s="185" t="s">
        <v>123</v>
      </c>
      <c r="AQ400" s="22"/>
      <c r="AR400" s="74"/>
      <c r="AS400" s="22"/>
      <c r="AT400" s="190" t="s">
        <v>123</v>
      </c>
      <c r="AU400" s="74"/>
      <c r="AV400" s="185" t="s">
        <v>123</v>
      </c>
      <c r="AW400" s="76"/>
      <c r="AX400" s="74"/>
      <c r="AY400" s="22"/>
      <c r="AZ400" s="190" t="s">
        <v>123</v>
      </c>
      <c r="BA400" s="74"/>
      <c r="BB400" s="185" t="s">
        <v>123</v>
      </c>
      <c r="BC400" s="76"/>
      <c r="BD400" s="74"/>
      <c r="BE400" s="22"/>
      <c r="BF400" s="190" t="s">
        <v>123</v>
      </c>
      <c r="BG400" s="74"/>
      <c r="BH400" s="185" t="s">
        <v>123</v>
      </c>
      <c r="BI400" s="76"/>
      <c r="BJ400" s="74"/>
      <c r="BK400" s="22"/>
      <c r="BL400" s="190" t="s">
        <v>123</v>
      </c>
      <c r="BM400" s="74"/>
      <c r="BN400" s="185" t="s">
        <v>123</v>
      </c>
      <c r="BO400" s="22"/>
      <c r="BP400" s="74"/>
      <c r="BQ400" s="22"/>
      <c r="BR400" s="190" t="s">
        <v>123</v>
      </c>
      <c r="BS400" s="22"/>
      <c r="BT400" s="185" t="s">
        <v>123</v>
      </c>
      <c r="BU400" s="22"/>
      <c r="BV400" s="74"/>
      <c r="BW400" s="22"/>
      <c r="BX400" s="190" t="s">
        <v>123</v>
      </c>
      <c r="BY400" s="22"/>
      <c r="BZ400" s="185" t="s">
        <v>123</v>
      </c>
      <c r="CA400" s="185"/>
      <c r="CB400" s="22"/>
    </row>
    <row r="401" spans="2:80" ht="13.8" hidden="1">
      <c r="B401" s="22">
        <f t="shared" si="6"/>
        <v>392</v>
      </c>
      <c r="C401" s="22" t="s">
        <v>112</v>
      </c>
      <c r="D401" s="73" t="s">
        <v>381</v>
      </c>
      <c r="E401" s="118">
        <v>1300403</v>
      </c>
      <c r="F401" s="22" t="s">
        <v>114</v>
      </c>
      <c r="G401" s="73" t="s">
        <v>130</v>
      </c>
      <c r="H401" s="73" t="s">
        <v>116</v>
      </c>
      <c r="I401" s="240" t="s">
        <v>440</v>
      </c>
      <c r="J401" s="79" t="s">
        <v>112</v>
      </c>
      <c r="K401" s="112" t="s">
        <v>382</v>
      </c>
      <c r="L401" s="22" t="s">
        <v>119</v>
      </c>
      <c r="M401" s="22" t="s">
        <v>117</v>
      </c>
      <c r="N401" s="119" t="str">
        <f>CONCATENATE(T_SDLog[[#This Row],[PROJECT_NO]],"-",T_SDLog[[#This Row],[Sub Con]],"-",T_SDLog[[#This Row],[BUILDING_NO]],"-",T_SDLog[[#This Row],[FLOOR_LEVEL]],"-",T_SDLog[[#This Row],[DRAWING_PARTS]],"-",T_SDLog[[#This Row],[DISIPLINE]],"-",T_SDLog[[#This Row],[Sub-Dec]],"-",T_SDLog[[#This Row],[DS]],"-",T_SDLog[[#This Row],[DRAWING_SEQ]])</f>
        <v>1300403-ATS-B01-GF-11-ICT-WAP-SD-00</v>
      </c>
      <c r="O401" s="122" t="s">
        <v>939</v>
      </c>
      <c r="P401" s="246">
        <v>45814</v>
      </c>
      <c r="Q40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40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1" s="156" t="str">
        <f>IF(T_SDLog[[#This Row],[AREF_7]]&lt;&gt;"","07",IF(T_SDLog[[#This Row],[AREF_6]]&lt;&gt;"","06",IF(T_SDLog[[#This Row],[AREF_5]]&lt;&gt;"","05",IF(T_SDLog[[#This Row],[AREF_4]]&lt;&gt;"","04",IF(T_SDLog[[#This Row],[AREF_3]]&lt;&gt;"","03",IF(T_SDLog[[#This Row],[AREF_2]]&lt;&gt;"","02",IF(T_SDLog[[#This Row],[AREF_1]]&lt;&gt;"","01",IF(T_SDLog[[#This Row],[AREF_0]]&lt;&gt;"","00",""))))))))</f>
        <v>00</v>
      </c>
      <c r="T40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4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4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4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4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1" s="22" t="s">
        <v>1524</v>
      </c>
      <c r="AB401" s="74">
        <v>45834</v>
      </c>
      <c r="AC401" s="22" t="s">
        <v>1803</v>
      </c>
      <c r="AD401" s="74">
        <v>45836</v>
      </c>
      <c r="AE401" s="282" t="s">
        <v>1803</v>
      </c>
      <c r="AF401" s="190" t="s">
        <v>134</v>
      </c>
      <c r="AG401" s="191" t="s">
        <v>1824</v>
      </c>
      <c r="AH401" s="190" t="s">
        <v>134</v>
      </c>
      <c r="AI401" s="22"/>
      <c r="AJ401" s="74"/>
      <c r="AK401" s="22"/>
      <c r="AL401" s="22"/>
      <c r="AM401" s="22"/>
      <c r="AN401" s="190" t="s">
        <v>123</v>
      </c>
      <c r="AO401" s="74"/>
      <c r="AP401" s="185" t="s">
        <v>123</v>
      </c>
      <c r="AQ401" s="22"/>
      <c r="AR401" s="74"/>
      <c r="AS401" s="22"/>
      <c r="AT401" s="190" t="s">
        <v>123</v>
      </c>
      <c r="AU401" s="74"/>
      <c r="AV401" s="185" t="s">
        <v>123</v>
      </c>
      <c r="AW401" s="76"/>
      <c r="AX401" s="74"/>
      <c r="AY401" s="22"/>
      <c r="AZ401" s="190" t="s">
        <v>123</v>
      </c>
      <c r="BA401" s="74"/>
      <c r="BB401" s="185" t="s">
        <v>123</v>
      </c>
      <c r="BC401" s="76"/>
      <c r="BD401" s="74"/>
      <c r="BE401" s="22"/>
      <c r="BF401" s="190" t="s">
        <v>123</v>
      </c>
      <c r="BG401" s="74"/>
      <c r="BH401" s="185" t="s">
        <v>123</v>
      </c>
      <c r="BI401" s="76"/>
      <c r="BJ401" s="74"/>
      <c r="BK401" s="22"/>
      <c r="BL401" s="190" t="s">
        <v>123</v>
      </c>
      <c r="BM401" s="74"/>
      <c r="BN401" s="185" t="s">
        <v>123</v>
      </c>
      <c r="BO401" s="22"/>
      <c r="BP401" s="74"/>
      <c r="BQ401" s="22"/>
      <c r="BR401" s="190" t="s">
        <v>123</v>
      </c>
      <c r="BS401" s="22"/>
      <c r="BT401" s="185" t="s">
        <v>123</v>
      </c>
      <c r="BU401" s="22"/>
      <c r="BV401" s="74"/>
      <c r="BW401" s="22"/>
      <c r="BX401" s="190" t="s">
        <v>123</v>
      </c>
      <c r="BY401" s="22"/>
      <c r="BZ401" s="185" t="s">
        <v>123</v>
      </c>
      <c r="CA401" s="185"/>
      <c r="CB401" s="22"/>
    </row>
    <row r="402" spans="2:80" ht="13.8" hidden="1">
      <c r="B402" s="22">
        <f t="shared" si="6"/>
        <v>393</v>
      </c>
      <c r="C402" s="22" t="s">
        <v>112</v>
      </c>
      <c r="D402" s="73" t="s">
        <v>381</v>
      </c>
      <c r="E402" s="118">
        <v>1300403</v>
      </c>
      <c r="F402" s="22" t="s">
        <v>114</v>
      </c>
      <c r="G402" s="73" t="s">
        <v>130</v>
      </c>
      <c r="H402" s="73" t="s">
        <v>116</v>
      </c>
      <c r="I402" s="240">
        <v>12</v>
      </c>
      <c r="J402" s="79" t="s">
        <v>112</v>
      </c>
      <c r="K402" s="112" t="s">
        <v>382</v>
      </c>
      <c r="L402" s="22" t="s">
        <v>119</v>
      </c>
      <c r="M402" s="22" t="s">
        <v>117</v>
      </c>
      <c r="N402" s="119" t="str">
        <f>CONCATENATE(T_SDLog[[#This Row],[PROJECT_NO]],"-",T_SDLog[[#This Row],[Sub Con]],"-",T_SDLog[[#This Row],[BUILDING_NO]],"-",T_SDLog[[#This Row],[FLOOR_LEVEL]],"-",T_SDLog[[#This Row],[DRAWING_PARTS]],"-",T_SDLog[[#This Row],[DISIPLINE]],"-",T_SDLog[[#This Row],[Sub-Dec]],"-",T_SDLog[[#This Row],[DS]],"-",T_SDLog[[#This Row],[DRAWING_SEQ]])</f>
        <v>1300403-ATS-B01-GF-12-ICT-WAP-SD-00</v>
      </c>
      <c r="O402" s="122" t="s">
        <v>1525</v>
      </c>
      <c r="P402" s="245"/>
      <c r="Q40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40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2" s="156" t="str">
        <f>IF(T_SDLog[[#This Row],[AREF_7]]&lt;&gt;"","07",IF(T_SDLog[[#This Row],[AREF_6]]&lt;&gt;"","06",IF(T_SDLog[[#This Row],[AREF_5]]&lt;&gt;"","05",IF(T_SDLog[[#This Row],[AREF_4]]&lt;&gt;"","04",IF(T_SDLog[[#This Row],[AREF_3]]&lt;&gt;"","03",IF(T_SDLog[[#This Row],[AREF_2]]&lt;&gt;"","02",IF(T_SDLog[[#This Row],[AREF_1]]&lt;&gt;"","01",IF(T_SDLog[[#This Row],[AREF_0]]&lt;&gt;"","00",""))))))))</f>
        <v>00</v>
      </c>
      <c r="T40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4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4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4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4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2" s="22" t="s">
        <v>1524</v>
      </c>
      <c r="AB402" s="74">
        <v>45834</v>
      </c>
      <c r="AC402" s="22" t="s">
        <v>1803</v>
      </c>
      <c r="AD402" s="74">
        <v>45836</v>
      </c>
      <c r="AE402" s="282" t="s">
        <v>1803</v>
      </c>
      <c r="AF402" s="190" t="s">
        <v>134</v>
      </c>
      <c r="AG402" s="191" t="s">
        <v>1824</v>
      </c>
      <c r="AH402" s="190" t="s">
        <v>134</v>
      </c>
      <c r="AI402" s="22"/>
      <c r="AJ402" s="74"/>
      <c r="AK402" s="22"/>
      <c r="AL402" s="22"/>
      <c r="AM402" s="22"/>
      <c r="AN402" s="190" t="s">
        <v>123</v>
      </c>
      <c r="AO402" s="74"/>
      <c r="AP402" s="185" t="s">
        <v>123</v>
      </c>
      <c r="AQ402" s="22"/>
      <c r="AR402" s="74"/>
      <c r="AS402" s="22"/>
      <c r="AT402" s="190" t="s">
        <v>123</v>
      </c>
      <c r="AU402" s="74"/>
      <c r="AV402" s="185" t="s">
        <v>123</v>
      </c>
      <c r="AW402" s="76"/>
      <c r="AX402" s="74"/>
      <c r="AY402" s="22"/>
      <c r="AZ402" s="190" t="s">
        <v>123</v>
      </c>
      <c r="BA402" s="74"/>
      <c r="BB402" s="185" t="s">
        <v>123</v>
      </c>
      <c r="BC402" s="76"/>
      <c r="BD402" s="74"/>
      <c r="BE402" s="22"/>
      <c r="BF402" s="190" t="s">
        <v>123</v>
      </c>
      <c r="BG402" s="74"/>
      <c r="BH402" s="185" t="s">
        <v>123</v>
      </c>
      <c r="BI402" s="76"/>
      <c r="BJ402" s="74"/>
      <c r="BK402" s="22"/>
      <c r="BL402" s="190" t="s">
        <v>123</v>
      </c>
      <c r="BM402" s="74"/>
      <c r="BN402" s="185" t="s">
        <v>123</v>
      </c>
      <c r="BO402" s="22"/>
      <c r="BP402" s="74"/>
      <c r="BQ402" s="22"/>
      <c r="BR402" s="190" t="s">
        <v>123</v>
      </c>
      <c r="BS402" s="22"/>
      <c r="BT402" s="185" t="s">
        <v>123</v>
      </c>
      <c r="BU402" s="22"/>
      <c r="BV402" s="74"/>
      <c r="BW402" s="22"/>
      <c r="BX402" s="190" t="s">
        <v>123</v>
      </c>
      <c r="BY402" s="22"/>
      <c r="BZ402" s="185" t="s">
        <v>123</v>
      </c>
      <c r="CA402" s="185"/>
      <c r="CB402" s="22"/>
    </row>
    <row r="403" spans="2:80" ht="13.8" hidden="1">
      <c r="B403" s="22">
        <f t="shared" si="6"/>
        <v>394</v>
      </c>
      <c r="C403" s="22" t="s">
        <v>112</v>
      </c>
      <c r="D403" s="73" t="s">
        <v>381</v>
      </c>
      <c r="E403" s="118">
        <v>1300403</v>
      </c>
      <c r="F403" s="22" t="s">
        <v>114</v>
      </c>
      <c r="G403" s="73" t="s">
        <v>130</v>
      </c>
      <c r="H403" s="73" t="s">
        <v>116</v>
      </c>
      <c r="I403" s="240">
        <v>13</v>
      </c>
      <c r="J403" s="79" t="s">
        <v>112</v>
      </c>
      <c r="K403" s="112" t="s">
        <v>382</v>
      </c>
      <c r="L403" s="22" t="s">
        <v>119</v>
      </c>
      <c r="M403" s="22" t="s">
        <v>117</v>
      </c>
      <c r="N403" s="119" t="str">
        <f>CONCATENATE(T_SDLog[[#This Row],[PROJECT_NO]],"-",T_SDLog[[#This Row],[Sub Con]],"-",T_SDLog[[#This Row],[BUILDING_NO]],"-",T_SDLog[[#This Row],[FLOOR_LEVEL]],"-",T_SDLog[[#This Row],[DRAWING_PARTS]],"-",T_SDLog[[#This Row],[DISIPLINE]],"-",T_SDLog[[#This Row],[Sub-Dec]],"-",T_SDLog[[#This Row],[DS]],"-",T_SDLog[[#This Row],[DRAWING_SEQ]])</f>
        <v>1300403-ATS-B01-GF-13-ICT-WAP-SD-00</v>
      </c>
      <c r="O403" s="122" t="s">
        <v>940</v>
      </c>
      <c r="P403" s="246">
        <v>45814</v>
      </c>
      <c r="Q40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40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3" s="156" t="str">
        <f>IF(T_SDLog[[#This Row],[AREF_7]]&lt;&gt;"","07",IF(T_SDLog[[#This Row],[AREF_6]]&lt;&gt;"","06",IF(T_SDLog[[#This Row],[AREF_5]]&lt;&gt;"","05",IF(T_SDLog[[#This Row],[AREF_4]]&lt;&gt;"","04",IF(T_SDLog[[#This Row],[AREF_3]]&lt;&gt;"","03",IF(T_SDLog[[#This Row],[AREF_2]]&lt;&gt;"","02",IF(T_SDLog[[#This Row],[AREF_1]]&lt;&gt;"","01",IF(T_SDLog[[#This Row],[AREF_0]]&lt;&gt;"","00",""))))))))</f>
        <v>00</v>
      </c>
      <c r="T40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4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4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4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4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3" s="22" t="s">
        <v>1524</v>
      </c>
      <c r="AB403" s="74">
        <v>45834</v>
      </c>
      <c r="AC403" s="22" t="s">
        <v>1803</v>
      </c>
      <c r="AD403" s="74">
        <v>45836</v>
      </c>
      <c r="AE403" s="282" t="s">
        <v>1803</v>
      </c>
      <c r="AF403" s="190" t="s">
        <v>134</v>
      </c>
      <c r="AG403" s="191" t="s">
        <v>1824</v>
      </c>
      <c r="AH403" s="190" t="s">
        <v>134</v>
      </c>
      <c r="AI403" s="22"/>
      <c r="AJ403" s="74"/>
      <c r="AK403" s="22"/>
      <c r="AL403" s="22"/>
      <c r="AM403" s="22"/>
      <c r="AN403" s="190" t="s">
        <v>123</v>
      </c>
      <c r="AO403" s="74"/>
      <c r="AP403" s="185" t="s">
        <v>123</v>
      </c>
      <c r="AQ403" s="22"/>
      <c r="AR403" s="74"/>
      <c r="AS403" s="22"/>
      <c r="AT403" s="190" t="s">
        <v>123</v>
      </c>
      <c r="AU403" s="74"/>
      <c r="AV403" s="185" t="s">
        <v>123</v>
      </c>
      <c r="AW403" s="76"/>
      <c r="AX403" s="74"/>
      <c r="AY403" s="22"/>
      <c r="AZ403" s="190" t="s">
        <v>123</v>
      </c>
      <c r="BA403" s="74"/>
      <c r="BB403" s="185" t="s">
        <v>123</v>
      </c>
      <c r="BC403" s="76"/>
      <c r="BD403" s="74"/>
      <c r="BE403" s="22"/>
      <c r="BF403" s="190" t="s">
        <v>123</v>
      </c>
      <c r="BG403" s="74"/>
      <c r="BH403" s="185" t="s">
        <v>123</v>
      </c>
      <c r="BI403" s="76"/>
      <c r="BJ403" s="74"/>
      <c r="BK403" s="22"/>
      <c r="BL403" s="190" t="s">
        <v>123</v>
      </c>
      <c r="BM403" s="74"/>
      <c r="BN403" s="185" t="s">
        <v>123</v>
      </c>
      <c r="BO403" s="22"/>
      <c r="BP403" s="74"/>
      <c r="BQ403" s="22"/>
      <c r="BR403" s="190" t="s">
        <v>123</v>
      </c>
      <c r="BS403" s="22"/>
      <c r="BT403" s="185" t="s">
        <v>123</v>
      </c>
      <c r="BU403" s="22"/>
      <c r="BV403" s="74"/>
      <c r="BW403" s="22"/>
      <c r="BX403" s="190" t="s">
        <v>123</v>
      </c>
      <c r="BY403" s="22"/>
      <c r="BZ403" s="185" t="s">
        <v>123</v>
      </c>
      <c r="CA403" s="185"/>
      <c r="CB403" s="22"/>
    </row>
    <row r="404" spans="2:80" ht="13.8" hidden="1">
      <c r="B404" s="22">
        <f t="shared" si="6"/>
        <v>395</v>
      </c>
      <c r="C404" s="22" t="s">
        <v>112</v>
      </c>
      <c r="D404" s="73" t="s">
        <v>381</v>
      </c>
      <c r="E404" s="118">
        <v>1300403</v>
      </c>
      <c r="F404" s="22" t="s">
        <v>114</v>
      </c>
      <c r="G404" s="73" t="s">
        <v>130</v>
      </c>
      <c r="H404" s="73" t="s">
        <v>116</v>
      </c>
      <c r="I404" s="240">
        <v>14</v>
      </c>
      <c r="J404" s="79" t="s">
        <v>112</v>
      </c>
      <c r="K404" s="112" t="s">
        <v>382</v>
      </c>
      <c r="L404" s="22" t="s">
        <v>119</v>
      </c>
      <c r="M404" s="22" t="s">
        <v>117</v>
      </c>
      <c r="N404" s="119" t="str">
        <f>CONCATENATE(T_SDLog[[#This Row],[PROJECT_NO]],"-",T_SDLog[[#This Row],[Sub Con]],"-",T_SDLog[[#This Row],[BUILDING_NO]],"-",T_SDLog[[#This Row],[FLOOR_LEVEL]],"-",T_SDLog[[#This Row],[DRAWING_PARTS]],"-",T_SDLog[[#This Row],[DISIPLINE]],"-",T_SDLog[[#This Row],[Sub-Dec]],"-",T_SDLog[[#This Row],[DS]],"-",T_SDLog[[#This Row],[DRAWING_SEQ]])</f>
        <v>1300403-ATS-B01-GF-14-ICT-WAP-SD-00</v>
      </c>
      <c r="O404" s="122" t="s">
        <v>941</v>
      </c>
      <c r="P404" s="244">
        <v>45799</v>
      </c>
      <c r="Q40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40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4" s="156" t="str">
        <f>IF(T_SDLog[[#This Row],[AREF_7]]&lt;&gt;"","07",IF(T_SDLog[[#This Row],[AREF_6]]&lt;&gt;"","06",IF(T_SDLog[[#This Row],[AREF_5]]&lt;&gt;"","05",IF(T_SDLog[[#This Row],[AREF_4]]&lt;&gt;"","04",IF(T_SDLog[[#This Row],[AREF_3]]&lt;&gt;"","03",IF(T_SDLog[[#This Row],[AREF_2]]&lt;&gt;"","02",IF(T_SDLog[[#This Row],[AREF_1]]&lt;&gt;"","01",IF(T_SDLog[[#This Row],[AREF_0]]&lt;&gt;"","00",""))))))))</f>
        <v>00</v>
      </c>
      <c r="T40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4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4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4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4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4" s="22" t="s">
        <v>1524</v>
      </c>
      <c r="AB404" s="74">
        <v>45834</v>
      </c>
      <c r="AC404" s="22" t="s">
        <v>1803</v>
      </c>
      <c r="AD404" s="74">
        <v>45836</v>
      </c>
      <c r="AE404" s="282" t="s">
        <v>1803</v>
      </c>
      <c r="AF404" s="190" t="s">
        <v>134</v>
      </c>
      <c r="AG404" s="191" t="s">
        <v>1824</v>
      </c>
      <c r="AH404" s="190" t="s">
        <v>134</v>
      </c>
      <c r="AI404" s="22"/>
      <c r="AJ404" s="74"/>
      <c r="AK404" s="22"/>
      <c r="AL404" s="22"/>
      <c r="AM404" s="22"/>
      <c r="AN404" s="190" t="s">
        <v>123</v>
      </c>
      <c r="AO404" s="74"/>
      <c r="AP404" s="185" t="s">
        <v>123</v>
      </c>
      <c r="AQ404" s="22"/>
      <c r="AR404" s="74"/>
      <c r="AS404" s="22"/>
      <c r="AT404" s="190" t="s">
        <v>123</v>
      </c>
      <c r="AU404" s="74"/>
      <c r="AV404" s="185" t="s">
        <v>123</v>
      </c>
      <c r="AW404" s="76"/>
      <c r="AX404" s="74"/>
      <c r="AY404" s="22"/>
      <c r="AZ404" s="190" t="s">
        <v>123</v>
      </c>
      <c r="BA404" s="74"/>
      <c r="BB404" s="185" t="s">
        <v>123</v>
      </c>
      <c r="BC404" s="76"/>
      <c r="BD404" s="74"/>
      <c r="BE404" s="22"/>
      <c r="BF404" s="190" t="s">
        <v>123</v>
      </c>
      <c r="BG404" s="74"/>
      <c r="BH404" s="185" t="s">
        <v>123</v>
      </c>
      <c r="BI404" s="76"/>
      <c r="BJ404" s="74"/>
      <c r="BK404" s="22"/>
      <c r="BL404" s="190" t="s">
        <v>123</v>
      </c>
      <c r="BM404" s="74"/>
      <c r="BN404" s="185" t="s">
        <v>123</v>
      </c>
      <c r="BO404" s="22"/>
      <c r="BP404" s="74"/>
      <c r="BQ404" s="22"/>
      <c r="BR404" s="190" t="s">
        <v>123</v>
      </c>
      <c r="BS404" s="22"/>
      <c r="BT404" s="185" t="s">
        <v>123</v>
      </c>
      <c r="BU404" s="22"/>
      <c r="BV404" s="74"/>
      <c r="BW404" s="22"/>
      <c r="BX404" s="190" t="s">
        <v>123</v>
      </c>
      <c r="BY404" s="22"/>
      <c r="BZ404" s="185" t="s">
        <v>123</v>
      </c>
      <c r="CA404" s="185"/>
      <c r="CB404" s="22"/>
    </row>
    <row r="405" spans="2:80" ht="13.8" hidden="1">
      <c r="B405" s="22">
        <f t="shared" si="6"/>
        <v>396</v>
      </c>
      <c r="C405" s="22" t="s">
        <v>112</v>
      </c>
      <c r="D405" s="73" t="s">
        <v>381</v>
      </c>
      <c r="E405" s="118">
        <v>1300403</v>
      </c>
      <c r="F405" s="22" t="s">
        <v>114</v>
      </c>
      <c r="G405" s="73" t="s">
        <v>130</v>
      </c>
      <c r="H405" s="73" t="s">
        <v>116</v>
      </c>
      <c r="I405" s="240">
        <v>15</v>
      </c>
      <c r="J405" s="79" t="s">
        <v>112</v>
      </c>
      <c r="K405" s="112" t="s">
        <v>382</v>
      </c>
      <c r="L405" s="22" t="s">
        <v>119</v>
      </c>
      <c r="M405" s="22" t="s">
        <v>117</v>
      </c>
      <c r="N405" s="119" t="str">
        <f>CONCATENATE(T_SDLog[[#This Row],[PROJECT_NO]],"-",T_SDLog[[#This Row],[Sub Con]],"-",T_SDLog[[#This Row],[BUILDING_NO]],"-",T_SDLog[[#This Row],[FLOOR_LEVEL]],"-",T_SDLog[[#This Row],[DRAWING_PARTS]],"-",T_SDLog[[#This Row],[DISIPLINE]],"-",T_SDLog[[#This Row],[Sub-Dec]],"-",T_SDLog[[#This Row],[DS]],"-",T_SDLog[[#This Row],[DRAWING_SEQ]])</f>
        <v>1300403-ATS-B01-GF-15-ICT-WAP-SD-00</v>
      </c>
      <c r="O405" s="122" t="s">
        <v>942</v>
      </c>
      <c r="P405" s="244">
        <v>45799</v>
      </c>
      <c r="Q40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40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5" s="156" t="str">
        <f>IF(T_SDLog[[#This Row],[AREF_7]]&lt;&gt;"","07",IF(T_SDLog[[#This Row],[AREF_6]]&lt;&gt;"","06",IF(T_SDLog[[#This Row],[AREF_5]]&lt;&gt;"","05",IF(T_SDLog[[#This Row],[AREF_4]]&lt;&gt;"","04",IF(T_SDLog[[#This Row],[AREF_3]]&lt;&gt;"","03",IF(T_SDLog[[#This Row],[AREF_2]]&lt;&gt;"","02",IF(T_SDLog[[#This Row],[AREF_1]]&lt;&gt;"","01",IF(T_SDLog[[#This Row],[AREF_0]]&lt;&gt;"","00",""))))))))</f>
        <v>00</v>
      </c>
      <c r="T40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4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ATLS-004-SD-ICT-00052-R00</v>
      </c>
      <c r="V4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02 Jul 25</v>
      </c>
      <c r="X4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ATV-1300000403-SDS-ICT-00066-R00</v>
      </c>
      <c r="Y4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5" s="22" t="s">
        <v>1524</v>
      </c>
      <c r="AB405" s="74">
        <v>45834</v>
      </c>
      <c r="AC405" s="22" t="s">
        <v>1803</v>
      </c>
      <c r="AD405" s="74">
        <v>45836</v>
      </c>
      <c r="AE405" s="282" t="s">
        <v>1803</v>
      </c>
      <c r="AF405" s="190" t="s">
        <v>134</v>
      </c>
      <c r="AG405" s="191" t="s">
        <v>1824</v>
      </c>
      <c r="AH405" s="190" t="s">
        <v>134</v>
      </c>
      <c r="AI405" s="22"/>
      <c r="AJ405" s="74"/>
      <c r="AK405" s="22"/>
      <c r="AL405" s="22"/>
      <c r="AM405" s="22"/>
      <c r="AN405" s="190" t="s">
        <v>123</v>
      </c>
      <c r="AO405" s="74"/>
      <c r="AP405" s="185" t="s">
        <v>123</v>
      </c>
      <c r="AQ405" s="22"/>
      <c r="AR405" s="74"/>
      <c r="AS405" s="22"/>
      <c r="AT405" s="190" t="s">
        <v>123</v>
      </c>
      <c r="AU405" s="74"/>
      <c r="AV405" s="185" t="s">
        <v>123</v>
      </c>
      <c r="AW405" s="76"/>
      <c r="AX405" s="74"/>
      <c r="AY405" s="22"/>
      <c r="AZ405" s="190" t="s">
        <v>123</v>
      </c>
      <c r="BA405" s="74"/>
      <c r="BB405" s="185" t="s">
        <v>123</v>
      </c>
      <c r="BC405" s="76"/>
      <c r="BD405" s="74"/>
      <c r="BE405" s="22"/>
      <c r="BF405" s="190" t="s">
        <v>123</v>
      </c>
      <c r="BG405" s="74"/>
      <c r="BH405" s="185" t="s">
        <v>123</v>
      </c>
      <c r="BI405" s="76"/>
      <c r="BJ405" s="74"/>
      <c r="BK405" s="22"/>
      <c r="BL405" s="190" t="s">
        <v>123</v>
      </c>
      <c r="BM405" s="74"/>
      <c r="BN405" s="185" t="s">
        <v>123</v>
      </c>
      <c r="BO405" s="22"/>
      <c r="BP405" s="74"/>
      <c r="BQ405" s="22"/>
      <c r="BR405" s="190" t="s">
        <v>123</v>
      </c>
      <c r="BS405" s="22"/>
      <c r="BT405" s="185" t="s">
        <v>123</v>
      </c>
      <c r="BU405" s="22"/>
      <c r="BV405" s="74"/>
      <c r="BW405" s="22"/>
      <c r="BX405" s="190" t="s">
        <v>123</v>
      </c>
      <c r="BY405" s="22"/>
      <c r="BZ405" s="185" t="s">
        <v>123</v>
      </c>
      <c r="CA405" s="185"/>
      <c r="CB405" s="22"/>
    </row>
    <row r="406" spans="2:80" ht="13.8" hidden="1">
      <c r="B406" s="22">
        <f t="shared" si="6"/>
        <v>397</v>
      </c>
      <c r="C406" s="22" t="s">
        <v>112</v>
      </c>
      <c r="D406" s="73" t="s">
        <v>191</v>
      </c>
      <c r="E406" s="118">
        <v>1300403</v>
      </c>
      <c r="F406" s="22" t="s">
        <v>114</v>
      </c>
      <c r="G406" s="73" t="s">
        <v>130</v>
      </c>
      <c r="H406" s="73" t="s">
        <v>116</v>
      </c>
      <c r="I406" s="240" t="s">
        <v>117</v>
      </c>
      <c r="J406" s="79" t="s">
        <v>112</v>
      </c>
      <c r="K406" s="112" t="s">
        <v>192</v>
      </c>
      <c r="L406" s="22" t="s">
        <v>119</v>
      </c>
      <c r="M406" s="22" t="s">
        <v>117</v>
      </c>
      <c r="N406" s="119" t="str">
        <f>CONCATENATE(T_SDLog[[#This Row],[PROJECT_NO]],"-",T_SDLog[[#This Row],[Sub Con]],"-",T_SDLog[[#This Row],[BUILDING_NO]],"-",T_SDLog[[#This Row],[FLOOR_LEVEL]],"-",T_SDLog[[#This Row],[DRAWING_PARTS]],"-",T_SDLog[[#This Row],[DISIPLINE]],"-",T_SDLog[[#This Row],[Sub-Dec]],"-",T_SDLog[[#This Row],[DS]],"-",T_SDLog[[#This Row],[DRAWING_SEQ]])</f>
        <v>1300403-ATS-B01-GF-00-ICT-COM-SD-00</v>
      </c>
      <c r="O406" s="122" t="s">
        <v>552</v>
      </c>
      <c r="P406" s="245">
        <v>45819</v>
      </c>
      <c r="Q40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0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6" s="156" t="str">
        <f>IF(T_SDLog[[#This Row],[AREF_7]]&lt;&gt;"","07",IF(T_SDLog[[#This Row],[AREF_6]]&lt;&gt;"","06",IF(T_SDLog[[#This Row],[AREF_5]]&lt;&gt;"","05",IF(T_SDLog[[#This Row],[AREF_4]]&lt;&gt;"","04",IF(T_SDLog[[#This Row],[AREF_3]]&lt;&gt;"","03",IF(T_SDLog[[#This Row],[AREF_2]]&lt;&gt;"","02",IF(T_SDLog[[#This Row],[AREF_1]]&lt;&gt;"","01",IF(T_SDLog[[#This Row],[AREF_0]]&lt;&gt;"","00",""))))))))</f>
        <v>00</v>
      </c>
      <c r="T40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6" s="22" t="s">
        <v>1483</v>
      </c>
      <c r="AB406" s="74">
        <v>45821</v>
      </c>
      <c r="AC406" s="22" t="s">
        <v>1595</v>
      </c>
      <c r="AD406" s="74">
        <v>45822</v>
      </c>
      <c r="AE406" s="74" t="s">
        <v>1595</v>
      </c>
      <c r="AF406" s="190" t="s">
        <v>134</v>
      </c>
      <c r="AG406" s="191" t="s">
        <v>1612</v>
      </c>
      <c r="AH406" s="190" t="s">
        <v>134</v>
      </c>
      <c r="AI406" s="22"/>
      <c r="AJ406" s="74"/>
      <c r="AK406" s="22"/>
      <c r="AL406" s="22"/>
      <c r="AM406" s="22"/>
      <c r="AN406" s="190" t="s">
        <v>123</v>
      </c>
      <c r="AO406" s="74"/>
      <c r="AP406" s="185" t="s">
        <v>123</v>
      </c>
      <c r="AQ406" s="22"/>
      <c r="AR406" s="74"/>
      <c r="AS406" s="22"/>
      <c r="AT406" s="190" t="s">
        <v>123</v>
      </c>
      <c r="AU406" s="74"/>
      <c r="AV406" s="185" t="s">
        <v>123</v>
      </c>
      <c r="AW406" s="76"/>
      <c r="AX406" s="74"/>
      <c r="AY406" s="22"/>
      <c r="AZ406" s="190" t="s">
        <v>123</v>
      </c>
      <c r="BA406" s="74"/>
      <c r="BB406" s="185" t="s">
        <v>123</v>
      </c>
      <c r="BC406" s="76"/>
      <c r="BD406" s="74"/>
      <c r="BE406" s="22"/>
      <c r="BF406" s="190" t="s">
        <v>123</v>
      </c>
      <c r="BG406" s="74"/>
      <c r="BH406" s="185" t="s">
        <v>123</v>
      </c>
      <c r="BI406" s="76"/>
      <c r="BJ406" s="74"/>
      <c r="BK406" s="22"/>
      <c r="BL406" s="190" t="s">
        <v>123</v>
      </c>
      <c r="BM406" s="74"/>
      <c r="BN406" s="185" t="s">
        <v>123</v>
      </c>
      <c r="BO406" s="22"/>
      <c r="BP406" s="74"/>
      <c r="BQ406" s="22"/>
      <c r="BR406" s="190" t="s">
        <v>123</v>
      </c>
      <c r="BS406" s="22"/>
      <c r="BT406" s="185" t="s">
        <v>123</v>
      </c>
      <c r="BU406" s="22"/>
      <c r="BV406" s="74"/>
      <c r="BW406" s="22"/>
      <c r="BX406" s="190" t="s">
        <v>123</v>
      </c>
      <c r="BY406" s="22"/>
      <c r="BZ406" s="185" t="s">
        <v>123</v>
      </c>
      <c r="CA406" s="185"/>
      <c r="CB406" s="22"/>
    </row>
    <row r="407" spans="2:80" ht="13.8" hidden="1">
      <c r="B407" s="22">
        <f t="shared" si="6"/>
        <v>398</v>
      </c>
      <c r="C407" s="22" t="s">
        <v>112</v>
      </c>
      <c r="D407" s="73" t="s">
        <v>191</v>
      </c>
      <c r="E407" s="118">
        <v>1300403</v>
      </c>
      <c r="F407" s="22" t="s">
        <v>114</v>
      </c>
      <c r="G407" s="73" t="s">
        <v>130</v>
      </c>
      <c r="H407" s="73" t="s">
        <v>116</v>
      </c>
      <c r="I407" s="240" t="s">
        <v>124</v>
      </c>
      <c r="J407" s="79" t="s">
        <v>112</v>
      </c>
      <c r="K407" s="112" t="s">
        <v>192</v>
      </c>
      <c r="L407" s="22" t="s">
        <v>119</v>
      </c>
      <c r="M407" s="22" t="s">
        <v>117</v>
      </c>
      <c r="N407" s="119" t="str">
        <f>CONCATENATE(T_SDLog[[#This Row],[PROJECT_NO]],"-",T_SDLog[[#This Row],[Sub Con]],"-",T_SDLog[[#This Row],[BUILDING_NO]],"-",T_SDLog[[#This Row],[FLOOR_LEVEL]],"-",T_SDLog[[#This Row],[DRAWING_PARTS]],"-",T_SDLog[[#This Row],[DISIPLINE]],"-",T_SDLog[[#This Row],[Sub-Dec]],"-",T_SDLog[[#This Row],[DS]],"-",T_SDLog[[#This Row],[DRAWING_SEQ]])</f>
        <v>1300403-ATS-B01-GF-01-ICT-COM-SD-00</v>
      </c>
      <c r="O407" s="122" t="s">
        <v>553</v>
      </c>
      <c r="P407" s="245">
        <v>45819</v>
      </c>
      <c r="Q40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0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7" s="156" t="str">
        <f>IF(T_SDLog[[#This Row],[AREF_7]]&lt;&gt;"","07",IF(T_SDLog[[#This Row],[AREF_6]]&lt;&gt;"","06",IF(T_SDLog[[#This Row],[AREF_5]]&lt;&gt;"","05",IF(T_SDLog[[#This Row],[AREF_4]]&lt;&gt;"","04",IF(T_SDLog[[#This Row],[AREF_3]]&lt;&gt;"","03",IF(T_SDLog[[#This Row],[AREF_2]]&lt;&gt;"","02",IF(T_SDLog[[#This Row],[AREF_1]]&lt;&gt;"","01",IF(T_SDLog[[#This Row],[AREF_0]]&lt;&gt;"","00",""))))))))</f>
        <v>00</v>
      </c>
      <c r="T40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7" s="22" t="s">
        <v>1483</v>
      </c>
      <c r="AB407" s="74">
        <v>45821</v>
      </c>
      <c r="AC407" s="22" t="s">
        <v>1595</v>
      </c>
      <c r="AD407" s="74">
        <v>45822</v>
      </c>
      <c r="AE407" s="74" t="s">
        <v>1595</v>
      </c>
      <c r="AF407" s="190" t="s">
        <v>134</v>
      </c>
      <c r="AG407" s="191" t="s">
        <v>1612</v>
      </c>
      <c r="AH407" s="190" t="s">
        <v>134</v>
      </c>
      <c r="AI407" s="22"/>
      <c r="AJ407" s="74"/>
      <c r="AK407" s="22"/>
      <c r="AL407" s="22"/>
      <c r="AM407" s="22"/>
      <c r="AN407" s="190" t="s">
        <v>123</v>
      </c>
      <c r="AO407" s="74"/>
      <c r="AP407" s="185" t="s">
        <v>123</v>
      </c>
      <c r="AQ407" s="22"/>
      <c r="AR407" s="74"/>
      <c r="AS407" s="22"/>
      <c r="AT407" s="190" t="s">
        <v>123</v>
      </c>
      <c r="AU407" s="74"/>
      <c r="AV407" s="185" t="s">
        <v>123</v>
      </c>
      <c r="AW407" s="76"/>
      <c r="AX407" s="74"/>
      <c r="AY407" s="22"/>
      <c r="AZ407" s="190" t="s">
        <v>123</v>
      </c>
      <c r="BA407" s="74"/>
      <c r="BB407" s="185" t="s">
        <v>123</v>
      </c>
      <c r="BC407" s="76"/>
      <c r="BD407" s="74"/>
      <c r="BE407" s="22"/>
      <c r="BF407" s="190" t="s">
        <v>123</v>
      </c>
      <c r="BG407" s="74"/>
      <c r="BH407" s="185" t="s">
        <v>123</v>
      </c>
      <c r="BI407" s="76"/>
      <c r="BJ407" s="74"/>
      <c r="BK407" s="22"/>
      <c r="BL407" s="190" t="s">
        <v>123</v>
      </c>
      <c r="BM407" s="74"/>
      <c r="BN407" s="185" t="s">
        <v>123</v>
      </c>
      <c r="BO407" s="22"/>
      <c r="BP407" s="74"/>
      <c r="BQ407" s="22"/>
      <c r="BR407" s="190" t="s">
        <v>123</v>
      </c>
      <c r="BS407" s="22"/>
      <c r="BT407" s="185" t="s">
        <v>123</v>
      </c>
      <c r="BU407" s="22"/>
      <c r="BV407" s="74"/>
      <c r="BW407" s="22"/>
      <c r="BX407" s="190" t="s">
        <v>123</v>
      </c>
      <c r="BY407" s="22"/>
      <c r="BZ407" s="185" t="s">
        <v>123</v>
      </c>
      <c r="CA407" s="185"/>
      <c r="CB407" s="22"/>
    </row>
    <row r="408" spans="2:80" ht="13.8" hidden="1">
      <c r="B408" s="22">
        <f t="shared" si="6"/>
        <v>399</v>
      </c>
      <c r="C408" s="22" t="s">
        <v>112</v>
      </c>
      <c r="D408" s="73" t="s">
        <v>191</v>
      </c>
      <c r="E408" s="118">
        <v>1300403</v>
      </c>
      <c r="F408" s="22" t="s">
        <v>114</v>
      </c>
      <c r="G408" s="73" t="s">
        <v>130</v>
      </c>
      <c r="H408" s="73" t="s">
        <v>116</v>
      </c>
      <c r="I408" s="240" t="s">
        <v>126</v>
      </c>
      <c r="J408" s="79" t="s">
        <v>112</v>
      </c>
      <c r="K408" s="112" t="s">
        <v>192</v>
      </c>
      <c r="L408" s="22" t="s">
        <v>119</v>
      </c>
      <c r="M408" s="22" t="s">
        <v>117</v>
      </c>
      <c r="N408" s="119" t="str">
        <f>CONCATENATE(T_SDLog[[#This Row],[PROJECT_NO]],"-",T_SDLog[[#This Row],[Sub Con]],"-",T_SDLog[[#This Row],[BUILDING_NO]],"-",T_SDLog[[#This Row],[FLOOR_LEVEL]],"-",T_SDLog[[#This Row],[DRAWING_PARTS]],"-",T_SDLog[[#This Row],[DISIPLINE]],"-",T_SDLog[[#This Row],[Sub-Dec]],"-",T_SDLog[[#This Row],[DS]],"-",T_SDLog[[#This Row],[DRAWING_SEQ]])</f>
        <v>1300403-ATS-B01-GF-02-ICT-COM-SD-00</v>
      </c>
      <c r="O408" s="122" t="s">
        <v>554</v>
      </c>
      <c r="P408" s="245">
        <v>45819</v>
      </c>
      <c r="Q40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0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8" s="156" t="str">
        <f>IF(T_SDLog[[#This Row],[AREF_7]]&lt;&gt;"","07",IF(T_SDLog[[#This Row],[AREF_6]]&lt;&gt;"","06",IF(T_SDLog[[#This Row],[AREF_5]]&lt;&gt;"","05",IF(T_SDLog[[#This Row],[AREF_4]]&lt;&gt;"","04",IF(T_SDLog[[#This Row],[AREF_3]]&lt;&gt;"","03",IF(T_SDLog[[#This Row],[AREF_2]]&lt;&gt;"","02",IF(T_SDLog[[#This Row],[AREF_1]]&lt;&gt;"","01",IF(T_SDLog[[#This Row],[AREF_0]]&lt;&gt;"","00",""))))))))</f>
        <v>00</v>
      </c>
      <c r="T40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8" s="22" t="s">
        <v>1483</v>
      </c>
      <c r="AB408" s="74">
        <v>45821</v>
      </c>
      <c r="AC408" s="22" t="s">
        <v>1595</v>
      </c>
      <c r="AD408" s="74">
        <v>45822</v>
      </c>
      <c r="AE408" s="74" t="s">
        <v>1595</v>
      </c>
      <c r="AF408" s="190" t="s">
        <v>134</v>
      </c>
      <c r="AG408" s="191" t="s">
        <v>1612</v>
      </c>
      <c r="AH408" s="190" t="s">
        <v>134</v>
      </c>
      <c r="AI408" s="22"/>
      <c r="AJ408" s="74"/>
      <c r="AK408" s="22"/>
      <c r="AL408" s="22"/>
      <c r="AM408" s="22"/>
      <c r="AN408" s="190" t="s">
        <v>123</v>
      </c>
      <c r="AO408" s="74"/>
      <c r="AP408" s="185" t="s">
        <v>123</v>
      </c>
      <c r="AQ408" s="22"/>
      <c r="AR408" s="74"/>
      <c r="AS408" s="22"/>
      <c r="AT408" s="190" t="s">
        <v>123</v>
      </c>
      <c r="AU408" s="74"/>
      <c r="AV408" s="185" t="s">
        <v>123</v>
      </c>
      <c r="AW408" s="76"/>
      <c r="AX408" s="74"/>
      <c r="AY408" s="22"/>
      <c r="AZ408" s="190" t="s">
        <v>123</v>
      </c>
      <c r="BA408" s="74"/>
      <c r="BB408" s="185" t="s">
        <v>123</v>
      </c>
      <c r="BC408" s="76"/>
      <c r="BD408" s="74"/>
      <c r="BE408" s="22"/>
      <c r="BF408" s="190" t="s">
        <v>123</v>
      </c>
      <c r="BG408" s="74"/>
      <c r="BH408" s="185" t="s">
        <v>123</v>
      </c>
      <c r="BI408" s="76"/>
      <c r="BJ408" s="74"/>
      <c r="BK408" s="22"/>
      <c r="BL408" s="190" t="s">
        <v>123</v>
      </c>
      <c r="BM408" s="74"/>
      <c r="BN408" s="185" t="s">
        <v>123</v>
      </c>
      <c r="BO408" s="22"/>
      <c r="BP408" s="74"/>
      <c r="BQ408" s="22"/>
      <c r="BR408" s="190" t="s">
        <v>123</v>
      </c>
      <c r="BS408" s="22"/>
      <c r="BT408" s="185" t="s">
        <v>123</v>
      </c>
      <c r="BU408" s="22"/>
      <c r="BV408" s="74"/>
      <c r="BW408" s="22"/>
      <c r="BX408" s="190" t="s">
        <v>123</v>
      </c>
      <c r="BY408" s="22"/>
      <c r="BZ408" s="185" t="s">
        <v>123</v>
      </c>
      <c r="CA408" s="185"/>
      <c r="CB408" s="22"/>
    </row>
    <row r="409" spans="2:80" ht="13.8" hidden="1">
      <c r="B409" s="22">
        <f t="shared" si="6"/>
        <v>400</v>
      </c>
      <c r="C409" s="22" t="s">
        <v>112</v>
      </c>
      <c r="D409" s="73" t="s">
        <v>191</v>
      </c>
      <c r="E409" s="118">
        <v>1300403</v>
      </c>
      <c r="F409" s="22" t="s">
        <v>114</v>
      </c>
      <c r="G409" s="73" t="s">
        <v>130</v>
      </c>
      <c r="H409" s="73" t="s">
        <v>116</v>
      </c>
      <c r="I409" s="240" t="s">
        <v>128</v>
      </c>
      <c r="J409" s="79" t="s">
        <v>112</v>
      </c>
      <c r="K409" s="112" t="s">
        <v>192</v>
      </c>
      <c r="L409" s="22" t="s">
        <v>119</v>
      </c>
      <c r="M409" s="22" t="s">
        <v>117</v>
      </c>
      <c r="N409" s="119" t="str">
        <f>CONCATENATE(T_SDLog[[#This Row],[PROJECT_NO]],"-",T_SDLog[[#This Row],[Sub Con]],"-",T_SDLog[[#This Row],[BUILDING_NO]],"-",T_SDLog[[#This Row],[FLOOR_LEVEL]],"-",T_SDLog[[#This Row],[DRAWING_PARTS]],"-",T_SDLog[[#This Row],[DISIPLINE]],"-",T_SDLog[[#This Row],[Sub-Dec]],"-",T_SDLog[[#This Row],[DS]],"-",T_SDLog[[#This Row],[DRAWING_SEQ]])</f>
        <v>1300403-ATS-B01-GF-03-ICT-COM-SD-00</v>
      </c>
      <c r="O409" s="122" t="s">
        <v>555</v>
      </c>
      <c r="P409" s="245">
        <v>45819</v>
      </c>
      <c r="Q40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0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09" s="156" t="str">
        <f>IF(T_SDLog[[#This Row],[AREF_7]]&lt;&gt;"","07",IF(T_SDLog[[#This Row],[AREF_6]]&lt;&gt;"","06",IF(T_SDLog[[#This Row],[AREF_5]]&lt;&gt;"","05",IF(T_SDLog[[#This Row],[AREF_4]]&lt;&gt;"","04",IF(T_SDLog[[#This Row],[AREF_3]]&lt;&gt;"","03",IF(T_SDLog[[#This Row],[AREF_2]]&lt;&gt;"","02",IF(T_SDLog[[#This Row],[AREF_1]]&lt;&gt;"","01",IF(T_SDLog[[#This Row],[AREF_0]]&lt;&gt;"","00",""))))))))</f>
        <v>00</v>
      </c>
      <c r="T40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0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09" s="22" t="s">
        <v>1483</v>
      </c>
      <c r="AB409" s="74">
        <v>45821</v>
      </c>
      <c r="AC409" s="22" t="s">
        <v>1595</v>
      </c>
      <c r="AD409" s="74">
        <v>45822</v>
      </c>
      <c r="AE409" s="74" t="s">
        <v>1595</v>
      </c>
      <c r="AF409" s="190" t="s">
        <v>134</v>
      </c>
      <c r="AG409" s="191" t="s">
        <v>1612</v>
      </c>
      <c r="AH409" s="190" t="s">
        <v>134</v>
      </c>
      <c r="AI409" s="22"/>
      <c r="AJ409" s="74"/>
      <c r="AK409" s="22"/>
      <c r="AL409" s="22"/>
      <c r="AM409" s="22"/>
      <c r="AN409" s="190" t="s">
        <v>123</v>
      </c>
      <c r="AO409" s="74"/>
      <c r="AP409" s="185" t="s">
        <v>123</v>
      </c>
      <c r="AQ409" s="22"/>
      <c r="AR409" s="74"/>
      <c r="AS409" s="22"/>
      <c r="AT409" s="190" t="s">
        <v>123</v>
      </c>
      <c r="AU409" s="74"/>
      <c r="AV409" s="185" t="s">
        <v>123</v>
      </c>
      <c r="AW409" s="76"/>
      <c r="AX409" s="74"/>
      <c r="AY409" s="22"/>
      <c r="AZ409" s="190" t="s">
        <v>123</v>
      </c>
      <c r="BA409" s="74"/>
      <c r="BB409" s="185" t="s">
        <v>123</v>
      </c>
      <c r="BC409" s="76"/>
      <c r="BD409" s="74"/>
      <c r="BE409" s="22"/>
      <c r="BF409" s="190" t="s">
        <v>123</v>
      </c>
      <c r="BG409" s="74"/>
      <c r="BH409" s="185" t="s">
        <v>123</v>
      </c>
      <c r="BI409" s="76"/>
      <c r="BJ409" s="74"/>
      <c r="BK409" s="22"/>
      <c r="BL409" s="190" t="s">
        <v>123</v>
      </c>
      <c r="BM409" s="74"/>
      <c r="BN409" s="185" t="s">
        <v>123</v>
      </c>
      <c r="BO409" s="22"/>
      <c r="BP409" s="74"/>
      <c r="BQ409" s="22"/>
      <c r="BR409" s="190" t="s">
        <v>123</v>
      </c>
      <c r="BS409" s="22"/>
      <c r="BT409" s="185" t="s">
        <v>123</v>
      </c>
      <c r="BU409" s="22"/>
      <c r="BV409" s="74"/>
      <c r="BW409" s="22"/>
      <c r="BX409" s="190" t="s">
        <v>123</v>
      </c>
      <c r="BY409" s="22"/>
      <c r="BZ409" s="185" t="s">
        <v>123</v>
      </c>
      <c r="CA409" s="185"/>
      <c r="CB409" s="22"/>
    </row>
    <row r="410" spans="2:80" ht="13.8" hidden="1">
      <c r="B410" s="22">
        <f t="shared" si="6"/>
        <v>401</v>
      </c>
      <c r="C410" s="22" t="s">
        <v>112</v>
      </c>
      <c r="D410" s="73" t="s">
        <v>191</v>
      </c>
      <c r="E410" s="118">
        <v>1300403</v>
      </c>
      <c r="F410" s="22" t="s">
        <v>114</v>
      </c>
      <c r="G410" s="73" t="s">
        <v>130</v>
      </c>
      <c r="H410" s="73" t="s">
        <v>116</v>
      </c>
      <c r="I410" s="240" t="s">
        <v>138</v>
      </c>
      <c r="J410" s="79" t="s">
        <v>112</v>
      </c>
      <c r="K410" s="112" t="s">
        <v>192</v>
      </c>
      <c r="L410" s="22" t="s">
        <v>119</v>
      </c>
      <c r="M410" s="22" t="s">
        <v>117</v>
      </c>
      <c r="N410" s="119" t="str">
        <f>CONCATENATE(T_SDLog[[#This Row],[PROJECT_NO]],"-",T_SDLog[[#This Row],[Sub Con]],"-",T_SDLog[[#This Row],[BUILDING_NO]],"-",T_SDLog[[#This Row],[FLOOR_LEVEL]],"-",T_SDLog[[#This Row],[DRAWING_PARTS]],"-",T_SDLog[[#This Row],[DISIPLINE]],"-",T_SDLog[[#This Row],[Sub-Dec]],"-",T_SDLog[[#This Row],[DS]],"-",T_SDLog[[#This Row],[DRAWING_SEQ]])</f>
        <v>1300403-ATS-B01-GF-04-ICT-COM-SD-00</v>
      </c>
      <c r="O410" s="122" t="s">
        <v>556</v>
      </c>
      <c r="P410" s="245">
        <v>45819</v>
      </c>
      <c r="Q41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0" s="156" t="str">
        <f>IF(T_SDLog[[#This Row],[AREF_7]]&lt;&gt;"","07",IF(T_SDLog[[#This Row],[AREF_6]]&lt;&gt;"","06",IF(T_SDLog[[#This Row],[AREF_5]]&lt;&gt;"","05",IF(T_SDLog[[#This Row],[AREF_4]]&lt;&gt;"","04",IF(T_SDLog[[#This Row],[AREF_3]]&lt;&gt;"","03",IF(T_SDLog[[#This Row],[AREF_2]]&lt;&gt;"","02",IF(T_SDLog[[#This Row],[AREF_1]]&lt;&gt;"","01",IF(T_SDLog[[#This Row],[AREF_0]]&lt;&gt;"","00",""))))))))</f>
        <v>00</v>
      </c>
      <c r="T41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0" s="22" t="s">
        <v>1483</v>
      </c>
      <c r="AB410" s="74">
        <v>45821</v>
      </c>
      <c r="AC410" s="22" t="s">
        <v>1595</v>
      </c>
      <c r="AD410" s="74">
        <v>45822</v>
      </c>
      <c r="AE410" s="74" t="s">
        <v>1595</v>
      </c>
      <c r="AF410" s="190" t="s">
        <v>134</v>
      </c>
      <c r="AG410" s="191" t="s">
        <v>1612</v>
      </c>
      <c r="AH410" s="190" t="s">
        <v>134</v>
      </c>
      <c r="AI410" s="22"/>
      <c r="AJ410" s="74"/>
      <c r="AK410" s="22"/>
      <c r="AL410" s="22"/>
      <c r="AM410" s="22"/>
      <c r="AN410" s="190" t="s">
        <v>123</v>
      </c>
      <c r="AO410" s="74"/>
      <c r="AP410" s="185" t="s">
        <v>123</v>
      </c>
      <c r="AQ410" s="22"/>
      <c r="AR410" s="74"/>
      <c r="AS410" s="22"/>
      <c r="AT410" s="190" t="s">
        <v>123</v>
      </c>
      <c r="AU410" s="74"/>
      <c r="AV410" s="185" t="s">
        <v>123</v>
      </c>
      <c r="AW410" s="76"/>
      <c r="AX410" s="74"/>
      <c r="AY410" s="22"/>
      <c r="AZ410" s="190" t="s">
        <v>123</v>
      </c>
      <c r="BA410" s="74"/>
      <c r="BB410" s="185" t="s">
        <v>123</v>
      </c>
      <c r="BC410" s="76"/>
      <c r="BD410" s="74"/>
      <c r="BE410" s="22"/>
      <c r="BF410" s="190" t="s">
        <v>123</v>
      </c>
      <c r="BG410" s="74"/>
      <c r="BH410" s="185" t="s">
        <v>123</v>
      </c>
      <c r="BI410" s="76"/>
      <c r="BJ410" s="74"/>
      <c r="BK410" s="22"/>
      <c r="BL410" s="190" t="s">
        <v>123</v>
      </c>
      <c r="BM410" s="74"/>
      <c r="BN410" s="185" t="s">
        <v>123</v>
      </c>
      <c r="BO410" s="22"/>
      <c r="BP410" s="74"/>
      <c r="BQ410" s="22"/>
      <c r="BR410" s="190" t="s">
        <v>123</v>
      </c>
      <c r="BS410" s="22"/>
      <c r="BT410" s="185" t="s">
        <v>123</v>
      </c>
      <c r="BU410" s="22"/>
      <c r="BV410" s="74"/>
      <c r="BW410" s="22"/>
      <c r="BX410" s="190" t="s">
        <v>123</v>
      </c>
      <c r="BY410" s="22"/>
      <c r="BZ410" s="185" t="s">
        <v>123</v>
      </c>
      <c r="CA410" s="185"/>
      <c r="CB410" s="22"/>
    </row>
    <row r="411" spans="2:80" ht="13.8" hidden="1">
      <c r="B411" s="22">
        <f t="shared" si="6"/>
        <v>402</v>
      </c>
      <c r="C411" s="22" t="s">
        <v>112</v>
      </c>
      <c r="D411" s="73" t="s">
        <v>191</v>
      </c>
      <c r="E411" s="118">
        <v>1300403</v>
      </c>
      <c r="F411" s="22" t="s">
        <v>114</v>
      </c>
      <c r="G411" s="73" t="s">
        <v>130</v>
      </c>
      <c r="H411" s="73" t="s">
        <v>116</v>
      </c>
      <c r="I411" s="240" t="s">
        <v>219</v>
      </c>
      <c r="J411" s="79" t="s">
        <v>112</v>
      </c>
      <c r="K411" s="112" t="s">
        <v>192</v>
      </c>
      <c r="L411" s="22" t="s">
        <v>119</v>
      </c>
      <c r="M411" s="22" t="s">
        <v>117</v>
      </c>
      <c r="N411" s="119" t="str">
        <f>CONCATENATE(T_SDLog[[#This Row],[PROJECT_NO]],"-",T_SDLog[[#This Row],[Sub Con]],"-",T_SDLog[[#This Row],[BUILDING_NO]],"-",T_SDLog[[#This Row],[FLOOR_LEVEL]],"-",T_SDLog[[#This Row],[DRAWING_PARTS]],"-",T_SDLog[[#This Row],[DISIPLINE]],"-",T_SDLog[[#This Row],[Sub-Dec]],"-",T_SDLog[[#This Row],[DS]],"-",T_SDLog[[#This Row],[DRAWING_SEQ]])</f>
        <v>1300403-ATS-B01-GF-05-ICT-COM-SD-00</v>
      </c>
      <c r="O411" s="122" t="s">
        <v>557</v>
      </c>
      <c r="P411" s="244">
        <v>45795</v>
      </c>
      <c r="Q41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1" s="156" t="str">
        <f>IF(T_SDLog[[#This Row],[AREF_7]]&lt;&gt;"","07",IF(T_SDLog[[#This Row],[AREF_6]]&lt;&gt;"","06",IF(T_SDLog[[#This Row],[AREF_5]]&lt;&gt;"","05",IF(T_SDLog[[#This Row],[AREF_4]]&lt;&gt;"","04",IF(T_SDLog[[#This Row],[AREF_3]]&lt;&gt;"","03",IF(T_SDLog[[#This Row],[AREF_2]]&lt;&gt;"","02",IF(T_SDLog[[#This Row],[AREF_1]]&lt;&gt;"","01",IF(T_SDLog[[#This Row],[AREF_0]]&lt;&gt;"","00",""))))))))</f>
        <v>00</v>
      </c>
      <c r="T41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1" s="22" t="s">
        <v>1483</v>
      </c>
      <c r="AB411" s="74">
        <v>45821</v>
      </c>
      <c r="AC411" s="22" t="s">
        <v>1595</v>
      </c>
      <c r="AD411" s="74">
        <v>45822</v>
      </c>
      <c r="AE411" s="74" t="s">
        <v>1595</v>
      </c>
      <c r="AF411" s="190" t="s">
        <v>134</v>
      </c>
      <c r="AG411" s="191" t="s">
        <v>1612</v>
      </c>
      <c r="AH411" s="190" t="s">
        <v>134</v>
      </c>
      <c r="AI411" s="22"/>
      <c r="AJ411" s="74"/>
      <c r="AK411" s="22"/>
      <c r="AL411" s="22"/>
      <c r="AM411" s="22"/>
      <c r="AN411" s="190" t="s">
        <v>123</v>
      </c>
      <c r="AO411" s="74"/>
      <c r="AP411" s="185" t="s">
        <v>123</v>
      </c>
      <c r="AQ411" s="22"/>
      <c r="AR411" s="74"/>
      <c r="AS411" s="22"/>
      <c r="AT411" s="190" t="s">
        <v>123</v>
      </c>
      <c r="AU411" s="74"/>
      <c r="AV411" s="185" t="s">
        <v>123</v>
      </c>
      <c r="AW411" s="76"/>
      <c r="AX411" s="74"/>
      <c r="AY411" s="22"/>
      <c r="AZ411" s="190" t="s">
        <v>123</v>
      </c>
      <c r="BA411" s="74"/>
      <c r="BB411" s="185" t="s">
        <v>123</v>
      </c>
      <c r="BC411" s="76"/>
      <c r="BD411" s="74"/>
      <c r="BE411" s="22"/>
      <c r="BF411" s="190" t="s">
        <v>123</v>
      </c>
      <c r="BG411" s="74"/>
      <c r="BH411" s="185" t="s">
        <v>123</v>
      </c>
      <c r="BI411" s="76"/>
      <c r="BJ411" s="74"/>
      <c r="BK411" s="22"/>
      <c r="BL411" s="190" t="s">
        <v>123</v>
      </c>
      <c r="BM411" s="74"/>
      <c r="BN411" s="185" t="s">
        <v>123</v>
      </c>
      <c r="BO411" s="22"/>
      <c r="BP411" s="74"/>
      <c r="BQ411" s="22"/>
      <c r="BR411" s="190" t="s">
        <v>123</v>
      </c>
      <c r="BS411" s="22"/>
      <c r="BT411" s="185" t="s">
        <v>123</v>
      </c>
      <c r="BU411" s="22"/>
      <c r="BV411" s="74"/>
      <c r="BW411" s="22"/>
      <c r="BX411" s="190" t="s">
        <v>123</v>
      </c>
      <c r="BY411" s="22"/>
      <c r="BZ411" s="185" t="s">
        <v>123</v>
      </c>
      <c r="CA411" s="185"/>
      <c r="CB411" s="22"/>
    </row>
    <row r="412" spans="2:80" ht="13.8" hidden="1">
      <c r="B412" s="22">
        <f t="shared" si="6"/>
        <v>403</v>
      </c>
      <c r="C412" s="22" t="s">
        <v>112</v>
      </c>
      <c r="D412" s="73" t="s">
        <v>191</v>
      </c>
      <c r="E412" s="118">
        <v>1300403</v>
      </c>
      <c r="F412" s="22" t="s">
        <v>114</v>
      </c>
      <c r="G412" s="73" t="s">
        <v>130</v>
      </c>
      <c r="H412" s="73" t="s">
        <v>116</v>
      </c>
      <c r="I412" s="240" t="s">
        <v>304</v>
      </c>
      <c r="J412" s="79" t="s">
        <v>112</v>
      </c>
      <c r="K412" s="112" t="s">
        <v>192</v>
      </c>
      <c r="L412" s="22" t="s">
        <v>119</v>
      </c>
      <c r="M412" s="22" t="s">
        <v>117</v>
      </c>
      <c r="N412" s="119" t="str">
        <f>CONCATENATE(T_SDLog[[#This Row],[PROJECT_NO]],"-",T_SDLog[[#This Row],[Sub Con]],"-",T_SDLog[[#This Row],[BUILDING_NO]],"-",T_SDLog[[#This Row],[FLOOR_LEVEL]],"-",T_SDLog[[#This Row],[DRAWING_PARTS]],"-",T_SDLog[[#This Row],[DISIPLINE]],"-",T_SDLog[[#This Row],[Sub-Dec]],"-",T_SDLog[[#This Row],[DS]],"-",T_SDLog[[#This Row],[DRAWING_SEQ]])</f>
        <v>1300403-ATS-B01-GF-06-ICT-COM-SD-00</v>
      </c>
      <c r="O412" s="122" t="s">
        <v>558</v>
      </c>
      <c r="P412" s="244">
        <v>45795</v>
      </c>
      <c r="Q41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2" s="156" t="str">
        <f>IF(T_SDLog[[#This Row],[AREF_7]]&lt;&gt;"","07",IF(T_SDLog[[#This Row],[AREF_6]]&lt;&gt;"","06",IF(T_SDLog[[#This Row],[AREF_5]]&lt;&gt;"","05",IF(T_SDLog[[#This Row],[AREF_4]]&lt;&gt;"","04",IF(T_SDLog[[#This Row],[AREF_3]]&lt;&gt;"","03",IF(T_SDLog[[#This Row],[AREF_2]]&lt;&gt;"","02",IF(T_SDLog[[#This Row],[AREF_1]]&lt;&gt;"","01",IF(T_SDLog[[#This Row],[AREF_0]]&lt;&gt;"","00",""))))))))</f>
        <v>00</v>
      </c>
      <c r="T41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2" s="22" t="s">
        <v>1483</v>
      </c>
      <c r="AB412" s="74">
        <v>45821</v>
      </c>
      <c r="AC412" s="22" t="s">
        <v>1595</v>
      </c>
      <c r="AD412" s="74">
        <v>45822</v>
      </c>
      <c r="AE412" s="74" t="s">
        <v>1595</v>
      </c>
      <c r="AF412" s="190" t="s">
        <v>134</v>
      </c>
      <c r="AG412" s="191" t="s">
        <v>1612</v>
      </c>
      <c r="AH412" s="190" t="s">
        <v>134</v>
      </c>
      <c r="AI412" s="22"/>
      <c r="AJ412" s="74"/>
      <c r="AK412" s="22"/>
      <c r="AL412" s="22"/>
      <c r="AM412" s="22"/>
      <c r="AN412" s="190" t="s">
        <v>123</v>
      </c>
      <c r="AO412" s="74"/>
      <c r="AP412" s="185" t="s">
        <v>123</v>
      </c>
      <c r="AQ412" s="22"/>
      <c r="AR412" s="74"/>
      <c r="AS412" s="22"/>
      <c r="AT412" s="190" t="s">
        <v>123</v>
      </c>
      <c r="AU412" s="74"/>
      <c r="AV412" s="185" t="s">
        <v>123</v>
      </c>
      <c r="AW412" s="76"/>
      <c r="AX412" s="74"/>
      <c r="AY412" s="22"/>
      <c r="AZ412" s="190" t="s">
        <v>123</v>
      </c>
      <c r="BA412" s="74"/>
      <c r="BB412" s="185" t="s">
        <v>123</v>
      </c>
      <c r="BC412" s="76"/>
      <c r="BD412" s="74"/>
      <c r="BE412" s="22"/>
      <c r="BF412" s="190" t="s">
        <v>123</v>
      </c>
      <c r="BG412" s="74"/>
      <c r="BH412" s="185" t="s">
        <v>123</v>
      </c>
      <c r="BI412" s="76"/>
      <c r="BJ412" s="74"/>
      <c r="BK412" s="22"/>
      <c r="BL412" s="190" t="s">
        <v>123</v>
      </c>
      <c r="BM412" s="74"/>
      <c r="BN412" s="185" t="s">
        <v>123</v>
      </c>
      <c r="BO412" s="22"/>
      <c r="BP412" s="74"/>
      <c r="BQ412" s="22"/>
      <c r="BR412" s="190" t="s">
        <v>123</v>
      </c>
      <c r="BS412" s="22"/>
      <c r="BT412" s="185" t="s">
        <v>123</v>
      </c>
      <c r="BU412" s="22"/>
      <c r="BV412" s="74"/>
      <c r="BW412" s="22"/>
      <c r="BX412" s="190" t="s">
        <v>123</v>
      </c>
      <c r="BY412" s="22"/>
      <c r="BZ412" s="185" t="s">
        <v>123</v>
      </c>
      <c r="CA412" s="185"/>
      <c r="CB412" s="22"/>
    </row>
    <row r="413" spans="2:80" ht="13.8" hidden="1">
      <c r="B413" s="22">
        <f t="shared" si="6"/>
        <v>404</v>
      </c>
      <c r="C413" s="22" t="s">
        <v>112</v>
      </c>
      <c r="D413" s="73" t="s">
        <v>191</v>
      </c>
      <c r="E413" s="118">
        <v>1300403</v>
      </c>
      <c r="F413" s="22" t="s">
        <v>114</v>
      </c>
      <c r="G413" s="73" t="s">
        <v>130</v>
      </c>
      <c r="H413" s="73" t="s">
        <v>116</v>
      </c>
      <c r="I413" s="240" t="s">
        <v>349</v>
      </c>
      <c r="J413" s="79" t="s">
        <v>112</v>
      </c>
      <c r="K413" s="112" t="s">
        <v>192</v>
      </c>
      <c r="L413" s="22" t="s">
        <v>119</v>
      </c>
      <c r="M413" s="22" t="s">
        <v>117</v>
      </c>
      <c r="N413" s="119" t="str">
        <f>CONCATENATE(T_SDLog[[#This Row],[PROJECT_NO]],"-",T_SDLog[[#This Row],[Sub Con]],"-",T_SDLog[[#This Row],[BUILDING_NO]],"-",T_SDLog[[#This Row],[FLOOR_LEVEL]],"-",T_SDLog[[#This Row],[DRAWING_PARTS]],"-",T_SDLog[[#This Row],[DISIPLINE]],"-",T_SDLog[[#This Row],[Sub-Dec]],"-",T_SDLog[[#This Row],[DS]],"-",T_SDLog[[#This Row],[DRAWING_SEQ]])</f>
        <v>1300403-ATS-B01-GF-07-ICT-COM-SD-00</v>
      </c>
      <c r="O413" s="122" t="s">
        <v>559</v>
      </c>
      <c r="P413" s="245">
        <v>45819</v>
      </c>
      <c r="Q41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3" s="156" t="str">
        <f>IF(T_SDLog[[#This Row],[AREF_7]]&lt;&gt;"","07",IF(T_SDLog[[#This Row],[AREF_6]]&lt;&gt;"","06",IF(T_SDLog[[#This Row],[AREF_5]]&lt;&gt;"","05",IF(T_SDLog[[#This Row],[AREF_4]]&lt;&gt;"","04",IF(T_SDLog[[#This Row],[AREF_3]]&lt;&gt;"","03",IF(T_SDLog[[#This Row],[AREF_2]]&lt;&gt;"","02",IF(T_SDLog[[#This Row],[AREF_1]]&lt;&gt;"","01",IF(T_SDLog[[#This Row],[AREF_0]]&lt;&gt;"","00",""))))))))</f>
        <v>00</v>
      </c>
      <c r="T41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3" s="22" t="s">
        <v>1483</v>
      </c>
      <c r="AB413" s="74">
        <v>45821</v>
      </c>
      <c r="AC413" s="22" t="s">
        <v>1595</v>
      </c>
      <c r="AD413" s="74">
        <v>45822</v>
      </c>
      <c r="AE413" s="74" t="s">
        <v>1595</v>
      </c>
      <c r="AF413" s="190" t="s">
        <v>134</v>
      </c>
      <c r="AG413" s="191" t="s">
        <v>1612</v>
      </c>
      <c r="AH413" s="190" t="s">
        <v>134</v>
      </c>
      <c r="AI413" s="22"/>
      <c r="AJ413" s="74"/>
      <c r="AK413" s="22"/>
      <c r="AL413" s="22"/>
      <c r="AM413" s="22"/>
      <c r="AN413" s="190" t="s">
        <v>123</v>
      </c>
      <c r="AO413" s="74"/>
      <c r="AP413" s="185" t="s">
        <v>123</v>
      </c>
      <c r="AQ413" s="22"/>
      <c r="AR413" s="74"/>
      <c r="AS413" s="22"/>
      <c r="AT413" s="190" t="s">
        <v>123</v>
      </c>
      <c r="AU413" s="74"/>
      <c r="AV413" s="185" t="s">
        <v>123</v>
      </c>
      <c r="AW413" s="76"/>
      <c r="AX413" s="74"/>
      <c r="AY413" s="22"/>
      <c r="AZ413" s="190" t="s">
        <v>123</v>
      </c>
      <c r="BA413" s="74"/>
      <c r="BB413" s="185" t="s">
        <v>123</v>
      </c>
      <c r="BC413" s="76"/>
      <c r="BD413" s="74"/>
      <c r="BE413" s="22"/>
      <c r="BF413" s="190" t="s">
        <v>123</v>
      </c>
      <c r="BG413" s="74"/>
      <c r="BH413" s="185" t="s">
        <v>123</v>
      </c>
      <c r="BI413" s="76"/>
      <c r="BJ413" s="74"/>
      <c r="BK413" s="22"/>
      <c r="BL413" s="190" t="s">
        <v>123</v>
      </c>
      <c r="BM413" s="74"/>
      <c r="BN413" s="185" t="s">
        <v>123</v>
      </c>
      <c r="BO413" s="22"/>
      <c r="BP413" s="74"/>
      <c r="BQ413" s="22"/>
      <c r="BR413" s="190" t="s">
        <v>123</v>
      </c>
      <c r="BS413" s="22"/>
      <c r="BT413" s="185" t="s">
        <v>123</v>
      </c>
      <c r="BU413" s="22"/>
      <c r="BV413" s="74"/>
      <c r="BW413" s="22"/>
      <c r="BX413" s="190" t="s">
        <v>123</v>
      </c>
      <c r="BY413" s="22"/>
      <c r="BZ413" s="185" t="s">
        <v>123</v>
      </c>
      <c r="CA413" s="185"/>
      <c r="CB413" s="22"/>
    </row>
    <row r="414" spans="2:80" ht="13.8" hidden="1">
      <c r="B414" s="22">
        <f t="shared" si="6"/>
        <v>405</v>
      </c>
      <c r="C414" s="22" t="s">
        <v>112</v>
      </c>
      <c r="D414" s="73" t="s">
        <v>191</v>
      </c>
      <c r="E414" s="118">
        <v>1300403</v>
      </c>
      <c r="F414" s="22" t="s">
        <v>114</v>
      </c>
      <c r="G414" s="73" t="s">
        <v>130</v>
      </c>
      <c r="H414" s="73" t="s">
        <v>116</v>
      </c>
      <c r="I414" s="240" t="s">
        <v>140</v>
      </c>
      <c r="J414" s="79" t="s">
        <v>112</v>
      </c>
      <c r="K414" s="112" t="s">
        <v>192</v>
      </c>
      <c r="L414" s="22" t="s">
        <v>119</v>
      </c>
      <c r="M414" s="22" t="s">
        <v>117</v>
      </c>
      <c r="N414" s="119" t="str">
        <f>CONCATENATE(T_SDLog[[#This Row],[PROJECT_NO]],"-",T_SDLog[[#This Row],[Sub Con]],"-",T_SDLog[[#This Row],[BUILDING_NO]],"-",T_SDLog[[#This Row],[FLOOR_LEVEL]],"-",T_SDLog[[#This Row],[DRAWING_PARTS]],"-",T_SDLog[[#This Row],[DISIPLINE]],"-",T_SDLog[[#This Row],[Sub-Dec]],"-",T_SDLog[[#This Row],[DS]],"-",T_SDLog[[#This Row],[DRAWING_SEQ]])</f>
        <v>1300403-ATS-B01-GF-08-ICT-COM-SD-00</v>
      </c>
      <c r="O414" s="122" t="s">
        <v>560</v>
      </c>
      <c r="P414" s="245">
        <v>45819</v>
      </c>
      <c r="Q41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1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4" s="156" t="str">
        <f>IF(T_SDLog[[#This Row],[AREF_7]]&lt;&gt;"","07",IF(T_SDLog[[#This Row],[AREF_6]]&lt;&gt;"","06",IF(T_SDLog[[#This Row],[AREF_5]]&lt;&gt;"","05",IF(T_SDLog[[#This Row],[AREF_4]]&lt;&gt;"","04",IF(T_SDLog[[#This Row],[AREF_3]]&lt;&gt;"","03",IF(T_SDLog[[#This Row],[AREF_2]]&lt;&gt;"","02",IF(T_SDLog[[#This Row],[AREF_1]]&lt;&gt;"","01",IF(T_SDLog[[#This Row],[AREF_0]]&lt;&gt;"","00",""))))))))</f>
        <v>00</v>
      </c>
      <c r="T41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4" s="22" t="s">
        <v>1483</v>
      </c>
      <c r="AB414" s="74">
        <v>45821</v>
      </c>
      <c r="AC414" s="22" t="s">
        <v>1595</v>
      </c>
      <c r="AD414" s="74">
        <v>45822</v>
      </c>
      <c r="AE414" s="74" t="s">
        <v>1595</v>
      </c>
      <c r="AF414" s="190" t="s">
        <v>134</v>
      </c>
      <c r="AG414" s="191" t="s">
        <v>1612</v>
      </c>
      <c r="AH414" s="190" t="s">
        <v>134</v>
      </c>
      <c r="AI414" s="22"/>
      <c r="AJ414" s="74"/>
      <c r="AK414" s="22"/>
      <c r="AL414" s="22"/>
      <c r="AM414" s="22"/>
      <c r="AN414" s="190" t="s">
        <v>123</v>
      </c>
      <c r="AO414" s="74"/>
      <c r="AP414" s="185" t="s">
        <v>123</v>
      </c>
      <c r="AQ414" s="22"/>
      <c r="AR414" s="74"/>
      <c r="AS414" s="22"/>
      <c r="AT414" s="190" t="s">
        <v>123</v>
      </c>
      <c r="AU414" s="74"/>
      <c r="AV414" s="185" t="s">
        <v>123</v>
      </c>
      <c r="AW414" s="76"/>
      <c r="AX414" s="74"/>
      <c r="AY414" s="22"/>
      <c r="AZ414" s="190" t="s">
        <v>123</v>
      </c>
      <c r="BA414" s="74"/>
      <c r="BB414" s="185" t="s">
        <v>123</v>
      </c>
      <c r="BC414" s="76"/>
      <c r="BD414" s="74"/>
      <c r="BE414" s="22"/>
      <c r="BF414" s="190" t="s">
        <v>123</v>
      </c>
      <c r="BG414" s="74"/>
      <c r="BH414" s="185" t="s">
        <v>123</v>
      </c>
      <c r="BI414" s="76"/>
      <c r="BJ414" s="74"/>
      <c r="BK414" s="22"/>
      <c r="BL414" s="190" t="s">
        <v>123</v>
      </c>
      <c r="BM414" s="74"/>
      <c r="BN414" s="185" t="s">
        <v>123</v>
      </c>
      <c r="BO414" s="22"/>
      <c r="BP414" s="74"/>
      <c r="BQ414" s="22"/>
      <c r="BR414" s="190" t="s">
        <v>123</v>
      </c>
      <c r="BS414" s="22"/>
      <c r="BT414" s="185" t="s">
        <v>123</v>
      </c>
      <c r="BU414" s="22"/>
      <c r="BV414" s="74"/>
      <c r="BW414" s="22"/>
      <c r="BX414" s="190" t="s">
        <v>123</v>
      </c>
      <c r="BY414" s="22"/>
      <c r="BZ414" s="185" t="s">
        <v>123</v>
      </c>
      <c r="CA414" s="185"/>
      <c r="CB414" s="22"/>
    </row>
    <row r="415" spans="2:80" ht="13.8" hidden="1">
      <c r="B415" s="22">
        <f t="shared" si="6"/>
        <v>406</v>
      </c>
      <c r="C415" s="22" t="s">
        <v>112</v>
      </c>
      <c r="D415" s="73" t="s">
        <v>191</v>
      </c>
      <c r="E415" s="118">
        <v>1300403</v>
      </c>
      <c r="F415" s="22" t="s">
        <v>114</v>
      </c>
      <c r="G415" s="73" t="s">
        <v>130</v>
      </c>
      <c r="H415" s="73" t="s">
        <v>116</v>
      </c>
      <c r="I415" s="240" t="s">
        <v>351</v>
      </c>
      <c r="J415" s="79" t="s">
        <v>112</v>
      </c>
      <c r="K415" s="112" t="s">
        <v>192</v>
      </c>
      <c r="L415" s="22" t="s">
        <v>119</v>
      </c>
      <c r="M415" s="22" t="s">
        <v>117</v>
      </c>
      <c r="N415" s="119" t="str">
        <f>CONCATENATE(T_SDLog[[#This Row],[PROJECT_NO]],"-",T_SDLog[[#This Row],[Sub Con]],"-",T_SDLog[[#This Row],[BUILDING_NO]],"-",T_SDLog[[#This Row],[FLOOR_LEVEL]],"-",T_SDLog[[#This Row],[DRAWING_PARTS]],"-",T_SDLog[[#This Row],[DISIPLINE]],"-",T_SDLog[[#This Row],[Sub-Dec]],"-",T_SDLog[[#This Row],[DS]],"-",T_SDLog[[#This Row],[DRAWING_SEQ]])</f>
        <v>1300403-ATS-B01-GF-09-ICT-COM-SD-00</v>
      </c>
      <c r="O415" s="122" t="s">
        <v>561</v>
      </c>
      <c r="P415" s="244">
        <v>45795</v>
      </c>
      <c r="Q41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1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5" s="156" t="str">
        <f>IF(T_SDLog[[#This Row],[AREF_7]]&lt;&gt;"","07",IF(T_SDLog[[#This Row],[AREF_6]]&lt;&gt;"","06",IF(T_SDLog[[#This Row],[AREF_5]]&lt;&gt;"","05",IF(T_SDLog[[#This Row],[AREF_4]]&lt;&gt;"","04",IF(T_SDLog[[#This Row],[AREF_3]]&lt;&gt;"","03",IF(T_SDLog[[#This Row],[AREF_2]]&lt;&gt;"","02",IF(T_SDLog[[#This Row],[AREF_1]]&lt;&gt;"","01",IF(T_SDLog[[#This Row],[AREF_0]]&lt;&gt;"","00",""))))))))</f>
        <v>00</v>
      </c>
      <c r="T41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5" s="22" t="s">
        <v>1483</v>
      </c>
      <c r="AB415" s="74">
        <v>45821</v>
      </c>
      <c r="AC415" s="22" t="s">
        <v>1595</v>
      </c>
      <c r="AD415" s="74">
        <v>45822</v>
      </c>
      <c r="AE415" s="74" t="s">
        <v>1595</v>
      </c>
      <c r="AF415" s="190" t="s">
        <v>134</v>
      </c>
      <c r="AG415" s="191" t="s">
        <v>1612</v>
      </c>
      <c r="AH415" s="190" t="s">
        <v>134</v>
      </c>
      <c r="AI415" s="22"/>
      <c r="AJ415" s="74"/>
      <c r="AK415" s="22"/>
      <c r="AL415" s="22"/>
      <c r="AM415" s="22"/>
      <c r="AN415" s="190" t="s">
        <v>123</v>
      </c>
      <c r="AO415" s="74"/>
      <c r="AP415" s="185" t="s">
        <v>123</v>
      </c>
      <c r="AQ415" s="22"/>
      <c r="AR415" s="74"/>
      <c r="AS415" s="22"/>
      <c r="AT415" s="190" t="s">
        <v>123</v>
      </c>
      <c r="AU415" s="74"/>
      <c r="AV415" s="185" t="s">
        <v>123</v>
      </c>
      <c r="AW415" s="76"/>
      <c r="AX415" s="74"/>
      <c r="AY415" s="22"/>
      <c r="AZ415" s="190" t="s">
        <v>123</v>
      </c>
      <c r="BA415" s="74"/>
      <c r="BB415" s="185" t="s">
        <v>123</v>
      </c>
      <c r="BC415" s="76"/>
      <c r="BD415" s="74"/>
      <c r="BE415" s="22"/>
      <c r="BF415" s="190" t="s">
        <v>123</v>
      </c>
      <c r="BG415" s="74"/>
      <c r="BH415" s="185" t="s">
        <v>123</v>
      </c>
      <c r="BI415" s="76"/>
      <c r="BJ415" s="74"/>
      <c r="BK415" s="22"/>
      <c r="BL415" s="190" t="s">
        <v>123</v>
      </c>
      <c r="BM415" s="74"/>
      <c r="BN415" s="185" t="s">
        <v>123</v>
      </c>
      <c r="BO415" s="22"/>
      <c r="BP415" s="74"/>
      <c r="BQ415" s="22"/>
      <c r="BR415" s="190" t="s">
        <v>123</v>
      </c>
      <c r="BS415" s="22"/>
      <c r="BT415" s="185" t="s">
        <v>123</v>
      </c>
      <c r="BU415" s="22"/>
      <c r="BV415" s="74"/>
      <c r="BW415" s="22"/>
      <c r="BX415" s="190" t="s">
        <v>123</v>
      </c>
      <c r="BY415" s="22"/>
      <c r="BZ415" s="185" t="s">
        <v>123</v>
      </c>
      <c r="CA415" s="185"/>
      <c r="CB415" s="22"/>
    </row>
    <row r="416" spans="2:80" ht="13.8" hidden="1">
      <c r="B416" s="22">
        <f t="shared" si="6"/>
        <v>407</v>
      </c>
      <c r="C416" s="22" t="s">
        <v>112</v>
      </c>
      <c r="D416" s="73" t="s">
        <v>191</v>
      </c>
      <c r="E416" s="118">
        <v>1300403</v>
      </c>
      <c r="F416" s="22" t="s">
        <v>114</v>
      </c>
      <c r="G416" s="73" t="s">
        <v>130</v>
      </c>
      <c r="H416" s="73" t="s">
        <v>116</v>
      </c>
      <c r="I416" s="240" t="s">
        <v>438</v>
      </c>
      <c r="J416" s="79" t="s">
        <v>112</v>
      </c>
      <c r="K416" s="112" t="s">
        <v>192</v>
      </c>
      <c r="L416" s="22" t="s">
        <v>119</v>
      </c>
      <c r="M416" s="22" t="s">
        <v>117</v>
      </c>
      <c r="N416" s="119" t="str">
        <f>CONCATENATE(T_SDLog[[#This Row],[PROJECT_NO]],"-",T_SDLog[[#This Row],[Sub Con]],"-",T_SDLog[[#This Row],[BUILDING_NO]],"-",T_SDLog[[#This Row],[FLOOR_LEVEL]],"-",T_SDLog[[#This Row],[DRAWING_PARTS]],"-",T_SDLog[[#This Row],[DISIPLINE]],"-",T_SDLog[[#This Row],[Sub-Dec]],"-",T_SDLog[[#This Row],[DS]],"-",T_SDLog[[#This Row],[DRAWING_SEQ]])</f>
        <v>1300403-ATS-B01-GF-10-ICT-COM-SD-00</v>
      </c>
      <c r="O416" s="122" t="s">
        <v>562</v>
      </c>
      <c r="P416" s="244">
        <v>45795</v>
      </c>
      <c r="Q41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6" s="156" t="str">
        <f>IF(T_SDLog[[#This Row],[AREF_7]]&lt;&gt;"","07",IF(T_SDLog[[#This Row],[AREF_6]]&lt;&gt;"","06",IF(T_SDLog[[#This Row],[AREF_5]]&lt;&gt;"","05",IF(T_SDLog[[#This Row],[AREF_4]]&lt;&gt;"","04",IF(T_SDLog[[#This Row],[AREF_3]]&lt;&gt;"","03",IF(T_SDLog[[#This Row],[AREF_2]]&lt;&gt;"","02",IF(T_SDLog[[#This Row],[AREF_1]]&lt;&gt;"","01",IF(T_SDLog[[#This Row],[AREF_0]]&lt;&gt;"","00",""))))))))</f>
        <v>00</v>
      </c>
      <c r="T41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6" s="22" t="s">
        <v>1483</v>
      </c>
      <c r="AB416" s="74">
        <v>45821</v>
      </c>
      <c r="AC416" s="22" t="s">
        <v>1595</v>
      </c>
      <c r="AD416" s="74">
        <v>45822</v>
      </c>
      <c r="AE416" s="74" t="s">
        <v>1595</v>
      </c>
      <c r="AF416" s="190" t="s">
        <v>134</v>
      </c>
      <c r="AG416" s="191" t="s">
        <v>1612</v>
      </c>
      <c r="AH416" s="190" t="s">
        <v>134</v>
      </c>
      <c r="AI416" s="22"/>
      <c r="AJ416" s="74"/>
      <c r="AK416" s="22"/>
      <c r="AL416" s="22"/>
      <c r="AM416" s="22"/>
      <c r="AN416" s="190" t="s">
        <v>123</v>
      </c>
      <c r="AO416" s="74"/>
      <c r="AP416" s="185" t="s">
        <v>123</v>
      </c>
      <c r="AQ416" s="22"/>
      <c r="AR416" s="74"/>
      <c r="AS416" s="22"/>
      <c r="AT416" s="190" t="s">
        <v>123</v>
      </c>
      <c r="AU416" s="74"/>
      <c r="AV416" s="185" t="s">
        <v>123</v>
      </c>
      <c r="AW416" s="76"/>
      <c r="AX416" s="74"/>
      <c r="AY416" s="22"/>
      <c r="AZ416" s="190" t="s">
        <v>123</v>
      </c>
      <c r="BA416" s="74"/>
      <c r="BB416" s="185" t="s">
        <v>123</v>
      </c>
      <c r="BC416" s="76"/>
      <c r="BD416" s="74"/>
      <c r="BE416" s="22"/>
      <c r="BF416" s="190" t="s">
        <v>123</v>
      </c>
      <c r="BG416" s="74"/>
      <c r="BH416" s="185" t="s">
        <v>123</v>
      </c>
      <c r="BI416" s="76"/>
      <c r="BJ416" s="74"/>
      <c r="BK416" s="22"/>
      <c r="BL416" s="190" t="s">
        <v>123</v>
      </c>
      <c r="BM416" s="74"/>
      <c r="BN416" s="185" t="s">
        <v>123</v>
      </c>
      <c r="BO416" s="22"/>
      <c r="BP416" s="74"/>
      <c r="BQ416" s="22"/>
      <c r="BR416" s="190" t="s">
        <v>123</v>
      </c>
      <c r="BS416" s="22"/>
      <c r="BT416" s="185" t="s">
        <v>123</v>
      </c>
      <c r="BU416" s="22"/>
      <c r="BV416" s="74"/>
      <c r="BW416" s="22"/>
      <c r="BX416" s="190" t="s">
        <v>123</v>
      </c>
      <c r="BY416" s="22"/>
      <c r="BZ416" s="185" t="s">
        <v>123</v>
      </c>
      <c r="CA416" s="185"/>
      <c r="CB416" s="22"/>
    </row>
    <row r="417" spans="2:80" ht="13.8" hidden="1">
      <c r="B417" s="22">
        <f t="shared" si="6"/>
        <v>408</v>
      </c>
      <c r="C417" s="22" t="s">
        <v>112</v>
      </c>
      <c r="D417" s="73" t="s">
        <v>191</v>
      </c>
      <c r="E417" s="118">
        <v>1300403</v>
      </c>
      <c r="F417" s="22" t="s">
        <v>114</v>
      </c>
      <c r="G417" s="73" t="s">
        <v>130</v>
      </c>
      <c r="H417" s="73" t="s">
        <v>116</v>
      </c>
      <c r="I417" s="240" t="s">
        <v>440</v>
      </c>
      <c r="J417" s="79" t="s">
        <v>112</v>
      </c>
      <c r="K417" s="112" t="s">
        <v>192</v>
      </c>
      <c r="L417" s="22" t="s">
        <v>119</v>
      </c>
      <c r="M417" s="22" t="s">
        <v>117</v>
      </c>
      <c r="N417" s="119" t="str">
        <f>CONCATENATE(T_SDLog[[#This Row],[PROJECT_NO]],"-",T_SDLog[[#This Row],[Sub Con]],"-",T_SDLog[[#This Row],[BUILDING_NO]],"-",T_SDLog[[#This Row],[FLOOR_LEVEL]],"-",T_SDLog[[#This Row],[DRAWING_PARTS]],"-",T_SDLog[[#This Row],[DISIPLINE]],"-",T_SDLog[[#This Row],[Sub-Dec]],"-",T_SDLog[[#This Row],[DS]],"-",T_SDLog[[#This Row],[DRAWING_SEQ]])</f>
        <v>1300403-ATS-B01-GF-11-ICT-COM-SD-00</v>
      </c>
      <c r="O417" s="122" t="s">
        <v>563</v>
      </c>
      <c r="P417" s="245">
        <v>45819</v>
      </c>
      <c r="Q41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7" s="156" t="str">
        <f>IF(T_SDLog[[#This Row],[AREF_7]]&lt;&gt;"","07",IF(T_SDLog[[#This Row],[AREF_6]]&lt;&gt;"","06",IF(T_SDLog[[#This Row],[AREF_5]]&lt;&gt;"","05",IF(T_SDLog[[#This Row],[AREF_4]]&lt;&gt;"","04",IF(T_SDLog[[#This Row],[AREF_3]]&lt;&gt;"","03",IF(T_SDLog[[#This Row],[AREF_2]]&lt;&gt;"","02",IF(T_SDLog[[#This Row],[AREF_1]]&lt;&gt;"","01",IF(T_SDLog[[#This Row],[AREF_0]]&lt;&gt;"","00",""))))))))</f>
        <v>00</v>
      </c>
      <c r="T41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7" s="22" t="s">
        <v>1483</v>
      </c>
      <c r="AB417" s="74">
        <v>45821</v>
      </c>
      <c r="AC417" s="22" t="s">
        <v>1595</v>
      </c>
      <c r="AD417" s="74">
        <v>45822</v>
      </c>
      <c r="AE417" s="74" t="s">
        <v>1595</v>
      </c>
      <c r="AF417" s="190" t="s">
        <v>134</v>
      </c>
      <c r="AG417" s="191" t="s">
        <v>1612</v>
      </c>
      <c r="AH417" s="190" t="s">
        <v>134</v>
      </c>
      <c r="AI417" s="22"/>
      <c r="AJ417" s="74"/>
      <c r="AK417" s="22"/>
      <c r="AL417" s="22"/>
      <c r="AM417" s="22"/>
      <c r="AN417" s="190" t="s">
        <v>123</v>
      </c>
      <c r="AO417" s="74"/>
      <c r="AP417" s="185" t="s">
        <v>123</v>
      </c>
      <c r="AQ417" s="22"/>
      <c r="AR417" s="74"/>
      <c r="AS417" s="22"/>
      <c r="AT417" s="190" t="s">
        <v>123</v>
      </c>
      <c r="AU417" s="74"/>
      <c r="AV417" s="185" t="s">
        <v>123</v>
      </c>
      <c r="AW417" s="76"/>
      <c r="AX417" s="74"/>
      <c r="AY417" s="22"/>
      <c r="AZ417" s="190" t="s">
        <v>123</v>
      </c>
      <c r="BA417" s="74"/>
      <c r="BB417" s="185" t="s">
        <v>123</v>
      </c>
      <c r="BC417" s="76"/>
      <c r="BD417" s="74"/>
      <c r="BE417" s="22"/>
      <c r="BF417" s="190" t="s">
        <v>123</v>
      </c>
      <c r="BG417" s="74"/>
      <c r="BH417" s="185" t="s">
        <v>123</v>
      </c>
      <c r="BI417" s="76"/>
      <c r="BJ417" s="74"/>
      <c r="BK417" s="22"/>
      <c r="BL417" s="190" t="s">
        <v>123</v>
      </c>
      <c r="BM417" s="74"/>
      <c r="BN417" s="185" t="s">
        <v>123</v>
      </c>
      <c r="BO417" s="22"/>
      <c r="BP417" s="74"/>
      <c r="BQ417" s="22"/>
      <c r="BR417" s="190" t="s">
        <v>123</v>
      </c>
      <c r="BS417" s="22"/>
      <c r="BT417" s="185" t="s">
        <v>123</v>
      </c>
      <c r="BU417" s="22"/>
      <c r="BV417" s="74"/>
      <c r="BW417" s="22"/>
      <c r="BX417" s="190" t="s">
        <v>123</v>
      </c>
      <c r="BY417" s="22"/>
      <c r="BZ417" s="185" t="s">
        <v>123</v>
      </c>
      <c r="CA417" s="185"/>
      <c r="CB417" s="22"/>
    </row>
    <row r="418" spans="2:80" ht="13.8" hidden="1">
      <c r="B418" s="22">
        <f t="shared" si="6"/>
        <v>409</v>
      </c>
      <c r="C418" s="22" t="s">
        <v>112</v>
      </c>
      <c r="D418" s="73" t="s">
        <v>191</v>
      </c>
      <c r="E418" s="118">
        <v>1300403</v>
      </c>
      <c r="F418" s="22" t="s">
        <v>114</v>
      </c>
      <c r="G418" s="73" t="s">
        <v>130</v>
      </c>
      <c r="H418" s="73" t="s">
        <v>116</v>
      </c>
      <c r="I418" s="240" t="s">
        <v>142</v>
      </c>
      <c r="J418" s="79" t="s">
        <v>112</v>
      </c>
      <c r="K418" s="112" t="s">
        <v>192</v>
      </c>
      <c r="L418" s="22" t="s">
        <v>119</v>
      </c>
      <c r="M418" s="22" t="s">
        <v>117</v>
      </c>
      <c r="N418" s="119" t="str">
        <f>CONCATENATE(T_SDLog[[#This Row],[PROJECT_NO]],"-",T_SDLog[[#This Row],[Sub Con]],"-",T_SDLog[[#This Row],[BUILDING_NO]],"-",T_SDLog[[#This Row],[FLOOR_LEVEL]],"-",T_SDLog[[#This Row],[DRAWING_PARTS]],"-",T_SDLog[[#This Row],[DISIPLINE]],"-",T_SDLog[[#This Row],[Sub-Dec]],"-",T_SDLog[[#This Row],[DS]],"-",T_SDLog[[#This Row],[DRAWING_SEQ]])</f>
        <v>1300403-ATS-B01-GF-12-ICT-COM-SD-00</v>
      </c>
      <c r="O418" s="122" t="s">
        <v>564</v>
      </c>
      <c r="P418" s="245">
        <v>45819</v>
      </c>
      <c r="Q41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8" s="156" t="str">
        <f>IF(T_SDLog[[#This Row],[AREF_7]]&lt;&gt;"","07",IF(T_SDLog[[#This Row],[AREF_6]]&lt;&gt;"","06",IF(T_SDLog[[#This Row],[AREF_5]]&lt;&gt;"","05",IF(T_SDLog[[#This Row],[AREF_4]]&lt;&gt;"","04",IF(T_SDLog[[#This Row],[AREF_3]]&lt;&gt;"","03",IF(T_SDLog[[#This Row],[AREF_2]]&lt;&gt;"","02",IF(T_SDLog[[#This Row],[AREF_1]]&lt;&gt;"","01",IF(T_SDLog[[#This Row],[AREF_0]]&lt;&gt;"","00",""))))))))</f>
        <v>00</v>
      </c>
      <c r="T41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8" s="22" t="s">
        <v>1483</v>
      </c>
      <c r="AB418" s="74">
        <v>45821</v>
      </c>
      <c r="AC418" s="22" t="s">
        <v>1595</v>
      </c>
      <c r="AD418" s="74">
        <v>45822</v>
      </c>
      <c r="AE418" s="74" t="s">
        <v>1595</v>
      </c>
      <c r="AF418" s="190" t="s">
        <v>134</v>
      </c>
      <c r="AG418" s="191" t="s">
        <v>1612</v>
      </c>
      <c r="AH418" s="190" t="s">
        <v>134</v>
      </c>
      <c r="AI418" s="22"/>
      <c r="AJ418" s="74"/>
      <c r="AK418" s="22"/>
      <c r="AL418" s="22"/>
      <c r="AM418" s="22"/>
      <c r="AN418" s="190" t="s">
        <v>123</v>
      </c>
      <c r="AO418" s="74"/>
      <c r="AP418" s="185" t="s">
        <v>123</v>
      </c>
      <c r="AQ418" s="22"/>
      <c r="AR418" s="74"/>
      <c r="AS418" s="22"/>
      <c r="AT418" s="190" t="s">
        <v>123</v>
      </c>
      <c r="AU418" s="74"/>
      <c r="AV418" s="185" t="s">
        <v>123</v>
      </c>
      <c r="AW418" s="76"/>
      <c r="AX418" s="74"/>
      <c r="AY418" s="22"/>
      <c r="AZ418" s="190" t="s">
        <v>123</v>
      </c>
      <c r="BA418" s="74"/>
      <c r="BB418" s="185" t="s">
        <v>123</v>
      </c>
      <c r="BC418" s="76"/>
      <c r="BD418" s="74"/>
      <c r="BE418" s="22"/>
      <c r="BF418" s="190" t="s">
        <v>123</v>
      </c>
      <c r="BG418" s="74"/>
      <c r="BH418" s="185" t="s">
        <v>123</v>
      </c>
      <c r="BI418" s="76"/>
      <c r="BJ418" s="74"/>
      <c r="BK418" s="22"/>
      <c r="BL418" s="190" t="s">
        <v>123</v>
      </c>
      <c r="BM418" s="74"/>
      <c r="BN418" s="185" t="s">
        <v>123</v>
      </c>
      <c r="BO418" s="22"/>
      <c r="BP418" s="74"/>
      <c r="BQ418" s="22"/>
      <c r="BR418" s="190" t="s">
        <v>123</v>
      </c>
      <c r="BS418" s="22"/>
      <c r="BT418" s="185" t="s">
        <v>123</v>
      </c>
      <c r="BU418" s="22"/>
      <c r="BV418" s="74"/>
      <c r="BW418" s="22"/>
      <c r="BX418" s="190" t="s">
        <v>123</v>
      </c>
      <c r="BY418" s="22"/>
      <c r="BZ418" s="185" t="s">
        <v>123</v>
      </c>
      <c r="CA418" s="185"/>
      <c r="CB418" s="22"/>
    </row>
    <row r="419" spans="2:80" ht="13.8" hidden="1">
      <c r="B419" s="22">
        <f t="shared" si="6"/>
        <v>410</v>
      </c>
      <c r="C419" s="22" t="s">
        <v>112</v>
      </c>
      <c r="D419" s="73" t="s">
        <v>191</v>
      </c>
      <c r="E419" s="118">
        <v>1300403</v>
      </c>
      <c r="F419" s="22" t="s">
        <v>114</v>
      </c>
      <c r="G419" s="73" t="s">
        <v>130</v>
      </c>
      <c r="H419" s="73" t="s">
        <v>116</v>
      </c>
      <c r="I419" s="240" t="s">
        <v>456</v>
      </c>
      <c r="J419" s="79" t="s">
        <v>112</v>
      </c>
      <c r="K419" s="112" t="s">
        <v>192</v>
      </c>
      <c r="L419" s="22" t="s">
        <v>119</v>
      </c>
      <c r="M419" s="22" t="s">
        <v>117</v>
      </c>
      <c r="N419" s="119" t="str">
        <f>CONCATENATE(T_SDLog[[#This Row],[PROJECT_NO]],"-",T_SDLog[[#This Row],[Sub Con]],"-",T_SDLog[[#This Row],[BUILDING_NO]],"-",T_SDLog[[#This Row],[FLOOR_LEVEL]],"-",T_SDLog[[#This Row],[DRAWING_PARTS]],"-",T_SDLog[[#This Row],[DISIPLINE]],"-",T_SDLog[[#This Row],[Sub-Dec]],"-",T_SDLog[[#This Row],[DS]],"-",T_SDLog[[#This Row],[DRAWING_SEQ]])</f>
        <v>1300403-ATS-B01-GF-13-ICT-COM-SD-00</v>
      </c>
      <c r="O419" s="122" t="s">
        <v>565</v>
      </c>
      <c r="P419" s="245">
        <v>45819</v>
      </c>
      <c r="Q41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19" s="156" t="str">
        <f>IF(T_SDLog[[#This Row],[AREF_7]]&lt;&gt;"","07",IF(T_SDLog[[#This Row],[AREF_6]]&lt;&gt;"","06",IF(T_SDLog[[#This Row],[AREF_5]]&lt;&gt;"","05",IF(T_SDLog[[#This Row],[AREF_4]]&lt;&gt;"","04",IF(T_SDLog[[#This Row],[AREF_3]]&lt;&gt;"","03",IF(T_SDLog[[#This Row],[AREF_2]]&lt;&gt;"","02",IF(T_SDLog[[#This Row],[AREF_1]]&lt;&gt;"","01",IF(T_SDLog[[#This Row],[AREF_0]]&lt;&gt;"","00",""))))))))</f>
        <v>00</v>
      </c>
      <c r="T41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1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19" s="22" t="s">
        <v>1483</v>
      </c>
      <c r="AB419" s="74">
        <v>45821</v>
      </c>
      <c r="AC419" s="22" t="s">
        <v>1595</v>
      </c>
      <c r="AD419" s="74">
        <v>45822</v>
      </c>
      <c r="AE419" s="74" t="s">
        <v>1595</v>
      </c>
      <c r="AF419" s="190" t="s">
        <v>134</v>
      </c>
      <c r="AG419" s="191" t="s">
        <v>1612</v>
      </c>
      <c r="AH419" s="190" t="s">
        <v>134</v>
      </c>
      <c r="AI419" s="22"/>
      <c r="AJ419" s="74"/>
      <c r="AK419" s="22"/>
      <c r="AL419" s="22"/>
      <c r="AM419" s="22"/>
      <c r="AN419" s="190" t="s">
        <v>123</v>
      </c>
      <c r="AO419" s="74"/>
      <c r="AP419" s="185" t="s">
        <v>123</v>
      </c>
      <c r="AQ419" s="22"/>
      <c r="AR419" s="74"/>
      <c r="AS419" s="22"/>
      <c r="AT419" s="190" t="s">
        <v>123</v>
      </c>
      <c r="AU419" s="74"/>
      <c r="AV419" s="185" t="s">
        <v>123</v>
      </c>
      <c r="AW419" s="76"/>
      <c r="AX419" s="74"/>
      <c r="AY419" s="22"/>
      <c r="AZ419" s="190" t="s">
        <v>123</v>
      </c>
      <c r="BA419" s="74"/>
      <c r="BB419" s="185" t="s">
        <v>123</v>
      </c>
      <c r="BC419" s="76"/>
      <c r="BD419" s="74"/>
      <c r="BE419" s="22"/>
      <c r="BF419" s="190" t="s">
        <v>123</v>
      </c>
      <c r="BG419" s="74"/>
      <c r="BH419" s="185" t="s">
        <v>123</v>
      </c>
      <c r="BI419" s="76"/>
      <c r="BJ419" s="74"/>
      <c r="BK419" s="22"/>
      <c r="BL419" s="190" t="s">
        <v>123</v>
      </c>
      <c r="BM419" s="74"/>
      <c r="BN419" s="185" t="s">
        <v>123</v>
      </c>
      <c r="BO419" s="22"/>
      <c r="BP419" s="74"/>
      <c r="BQ419" s="22"/>
      <c r="BR419" s="190" t="s">
        <v>123</v>
      </c>
      <c r="BS419" s="22"/>
      <c r="BT419" s="185" t="s">
        <v>123</v>
      </c>
      <c r="BU419" s="22"/>
      <c r="BV419" s="74"/>
      <c r="BW419" s="22"/>
      <c r="BX419" s="190" t="s">
        <v>123</v>
      </c>
      <c r="BY419" s="22"/>
      <c r="BZ419" s="185" t="s">
        <v>123</v>
      </c>
      <c r="CA419" s="185"/>
      <c r="CB419" s="22"/>
    </row>
    <row r="420" spans="2:80" ht="13.8" hidden="1">
      <c r="B420" s="22">
        <f t="shared" si="6"/>
        <v>411</v>
      </c>
      <c r="C420" s="22" t="s">
        <v>112</v>
      </c>
      <c r="D420" s="73" t="s">
        <v>191</v>
      </c>
      <c r="E420" s="118">
        <v>1300403</v>
      </c>
      <c r="F420" s="22" t="s">
        <v>114</v>
      </c>
      <c r="G420" s="73" t="s">
        <v>130</v>
      </c>
      <c r="H420" s="73" t="s">
        <v>116</v>
      </c>
      <c r="I420" s="240">
        <v>14</v>
      </c>
      <c r="J420" s="79" t="s">
        <v>112</v>
      </c>
      <c r="K420" s="112" t="s">
        <v>192</v>
      </c>
      <c r="L420" s="22" t="s">
        <v>119</v>
      </c>
      <c r="M420" s="22" t="s">
        <v>117</v>
      </c>
      <c r="N420" s="119" t="str">
        <f>CONCATENATE(T_SDLog[[#This Row],[PROJECT_NO]],"-",T_SDLog[[#This Row],[Sub Con]],"-",T_SDLog[[#This Row],[BUILDING_NO]],"-",T_SDLog[[#This Row],[FLOOR_LEVEL]],"-",T_SDLog[[#This Row],[DRAWING_PARTS]],"-",T_SDLog[[#This Row],[DISIPLINE]],"-",T_SDLog[[#This Row],[Sub-Dec]],"-",T_SDLog[[#This Row],[DS]],"-",T_SDLog[[#This Row],[DRAWING_SEQ]])</f>
        <v>1300403-ATS-B01-GF-14-ICT-COM-SD-00</v>
      </c>
      <c r="O420" s="122" t="s">
        <v>566</v>
      </c>
      <c r="P420" s="245"/>
      <c r="Q42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0" s="156" t="str">
        <f>IF(T_SDLog[[#This Row],[AREF_7]]&lt;&gt;"","07",IF(T_SDLog[[#This Row],[AREF_6]]&lt;&gt;"","06",IF(T_SDLog[[#This Row],[AREF_5]]&lt;&gt;"","05",IF(T_SDLog[[#This Row],[AREF_4]]&lt;&gt;"","04",IF(T_SDLog[[#This Row],[AREF_3]]&lt;&gt;"","03",IF(T_SDLog[[#This Row],[AREF_2]]&lt;&gt;"","02",IF(T_SDLog[[#This Row],[AREF_1]]&lt;&gt;"","01",IF(T_SDLog[[#This Row],[AREF_0]]&lt;&gt;"","00",""))))))))</f>
        <v>00</v>
      </c>
      <c r="T42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0" s="22" t="s">
        <v>1483</v>
      </c>
      <c r="AB420" s="74">
        <v>45821</v>
      </c>
      <c r="AC420" s="22" t="s">
        <v>1595</v>
      </c>
      <c r="AD420" s="74">
        <v>45822</v>
      </c>
      <c r="AE420" s="74" t="s">
        <v>1595</v>
      </c>
      <c r="AF420" s="190" t="s">
        <v>134</v>
      </c>
      <c r="AG420" s="191" t="s">
        <v>1612</v>
      </c>
      <c r="AH420" s="190" t="s">
        <v>134</v>
      </c>
      <c r="AI420" s="22"/>
      <c r="AJ420" s="74"/>
      <c r="AK420" s="22"/>
      <c r="AL420" s="22"/>
      <c r="AM420" s="22"/>
      <c r="AN420" s="190" t="s">
        <v>123</v>
      </c>
      <c r="AO420" s="74"/>
      <c r="AP420" s="185" t="s">
        <v>123</v>
      </c>
      <c r="AQ420" s="22"/>
      <c r="AR420" s="74"/>
      <c r="AS420" s="22"/>
      <c r="AT420" s="190" t="s">
        <v>123</v>
      </c>
      <c r="AU420" s="74"/>
      <c r="AV420" s="185" t="s">
        <v>123</v>
      </c>
      <c r="AW420" s="76"/>
      <c r="AX420" s="74"/>
      <c r="AY420" s="22"/>
      <c r="AZ420" s="190" t="s">
        <v>123</v>
      </c>
      <c r="BA420" s="74"/>
      <c r="BB420" s="185" t="s">
        <v>123</v>
      </c>
      <c r="BC420" s="76"/>
      <c r="BD420" s="74"/>
      <c r="BE420" s="22"/>
      <c r="BF420" s="190" t="s">
        <v>123</v>
      </c>
      <c r="BG420" s="74"/>
      <c r="BH420" s="185" t="s">
        <v>123</v>
      </c>
      <c r="BI420" s="76"/>
      <c r="BJ420" s="74"/>
      <c r="BK420" s="22"/>
      <c r="BL420" s="190" t="s">
        <v>123</v>
      </c>
      <c r="BM420" s="74"/>
      <c r="BN420" s="185" t="s">
        <v>123</v>
      </c>
      <c r="BO420" s="22"/>
      <c r="BP420" s="74"/>
      <c r="BQ420" s="22"/>
      <c r="BR420" s="190" t="s">
        <v>123</v>
      </c>
      <c r="BS420" s="22"/>
      <c r="BT420" s="185" t="s">
        <v>123</v>
      </c>
      <c r="BU420" s="22"/>
      <c r="BV420" s="74"/>
      <c r="BW420" s="22"/>
      <c r="BX420" s="190" t="s">
        <v>123</v>
      </c>
      <c r="BY420" s="22"/>
      <c r="BZ420" s="185" t="s">
        <v>123</v>
      </c>
      <c r="CA420" s="185"/>
      <c r="CB420" s="22"/>
    </row>
    <row r="421" spans="2:80" ht="13.8" hidden="1">
      <c r="B421" s="22">
        <f t="shared" si="6"/>
        <v>412</v>
      </c>
      <c r="C421" s="22" t="s">
        <v>112</v>
      </c>
      <c r="D421" s="73" t="s">
        <v>191</v>
      </c>
      <c r="E421" s="118">
        <v>1300403</v>
      </c>
      <c r="F421" s="22" t="s">
        <v>114</v>
      </c>
      <c r="G421" s="73" t="s">
        <v>130</v>
      </c>
      <c r="H421" s="73" t="s">
        <v>116</v>
      </c>
      <c r="I421" s="240">
        <v>15</v>
      </c>
      <c r="J421" s="79" t="s">
        <v>112</v>
      </c>
      <c r="K421" s="112" t="s">
        <v>192</v>
      </c>
      <c r="L421" s="22" t="s">
        <v>119</v>
      </c>
      <c r="M421" s="22" t="s">
        <v>117</v>
      </c>
      <c r="N421" s="119" t="str">
        <f>CONCATENATE(T_SDLog[[#This Row],[PROJECT_NO]],"-",T_SDLog[[#This Row],[Sub Con]],"-",T_SDLog[[#This Row],[BUILDING_NO]],"-",T_SDLog[[#This Row],[FLOOR_LEVEL]],"-",T_SDLog[[#This Row],[DRAWING_PARTS]],"-",T_SDLog[[#This Row],[DISIPLINE]],"-",T_SDLog[[#This Row],[Sub-Dec]],"-",T_SDLog[[#This Row],[DS]],"-",T_SDLog[[#This Row],[DRAWING_SEQ]])</f>
        <v>1300403-ATS-B01-GF-15-ICT-COM-SD-00</v>
      </c>
      <c r="O421" s="122" t="s">
        <v>567</v>
      </c>
      <c r="P421" s="244">
        <v>45795</v>
      </c>
      <c r="Q42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1" s="156" t="str">
        <f>IF(T_SDLog[[#This Row],[AREF_7]]&lt;&gt;"","07",IF(T_SDLog[[#This Row],[AREF_6]]&lt;&gt;"","06",IF(T_SDLog[[#This Row],[AREF_5]]&lt;&gt;"","05",IF(T_SDLog[[#This Row],[AREF_4]]&lt;&gt;"","04",IF(T_SDLog[[#This Row],[AREF_3]]&lt;&gt;"","03",IF(T_SDLog[[#This Row],[AREF_2]]&lt;&gt;"","02",IF(T_SDLog[[#This Row],[AREF_1]]&lt;&gt;"","01",IF(T_SDLog[[#This Row],[AREF_0]]&lt;&gt;"","00",""))))))))</f>
        <v>00</v>
      </c>
      <c r="T42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45821</v>
      </c>
      <c r="U4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ATLS-004-SD-ICT-00039-R00</v>
      </c>
      <c r="V4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17 Jun 25</v>
      </c>
      <c r="X4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ATV-1300000403-SDS-ICT-00037-R00</v>
      </c>
      <c r="Y4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1" s="22" t="s">
        <v>1483</v>
      </c>
      <c r="AB421" s="74">
        <v>45821</v>
      </c>
      <c r="AC421" s="22" t="s">
        <v>1595</v>
      </c>
      <c r="AD421" s="74">
        <v>45822</v>
      </c>
      <c r="AE421" s="74" t="s">
        <v>1595</v>
      </c>
      <c r="AF421" s="190" t="s">
        <v>134</v>
      </c>
      <c r="AG421" s="191" t="s">
        <v>1612</v>
      </c>
      <c r="AH421" s="190" t="s">
        <v>134</v>
      </c>
      <c r="AI421" s="22"/>
      <c r="AJ421" s="74"/>
      <c r="AK421" s="22"/>
      <c r="AL421" s="22"/>
      <c r="AM421" s="22"/>
      <c r="AN421" s="190" t="s">
        <v>123</v>
      </c>
      <c r="AO421" s="74"/>
      <c r="AP421" s="185" t="s">
        <v>123</v>
      </c>
      <c r="AQ421" s="22"/>
      <c r="AR421" s="74"/>
      <c r="AS421" s="22"/>
      <c r="AT421" s="190" t="s">
        <v>123</v>
      </c>
      <c r="AU421" s="74"/>
      <c r="AV421" s="185" t="s">
        <v>123</v>
      </c>
      <c r="AW421" s="76"/>
      <c r="AX421" s="74"/>
      <c r="AY421" s="22"/>
      <c r="AZ421" s="190" t="s">
        <v>123</v>
      </c>
      <c r="BA421" s="74"/>
      <c r="BB421" s="185" t="s">
        <v>123</v>
      </c>
      <c r="BC421" s="76"/>
      <c r="BD421" s="74"/>
      <c r="BE421" s="22"/>
      <c r="BF421" s="190" t="s">
        <v>123</v>
      </c>
      <c r="BG421" s="74"/>
      <c r="BH421" s="185" t="s">
        <v>123</v>
      </c>
      <c r="BI421" s="76"/>
      <c r="BJ421" s="74"/>
      <c r="BK421" s="22"/>
      <c r="BL421" s="190" t="s">
        <v>123</v>
      </c>
      <c r="BM421" s="74"/>
      <c r="BN421" s="185" t="s">
        <v>123</v>
      </c>
      <c r="BO421" s="22"/>
      <c r="BP421" s="74"/>
      <c r="BQ421" s="22"/>
      <c r="BR421" s="190" t="s">
        <v>123</v>
      </c>
      <c r="BS421" s="22"/>
      <c r="BT421" s="185" t="s">
        <v>123</v>
      </c>
      <c r="BU421" s="22"/>
      <c r="BV421" s="74"/>
      <c r="BW421" s="22"/>
      <c r="BX421" s="190" t="s">
        <v>123</v>
      </c>
      <c r="BY421" s="22"/>
      <c r="BZ421" s="185" t="s">
        <v>123</v>
      </c>
      <c r="CA421" s="185"/>
      <c r="CB421" s="22"/>
    </row>
    <row r="422" spans="2:80" ht="13.8" hidden="1">
      <c r="B422" s="22">
        <f t="shared" si="6"/>
        <v>413</v>
      </c>
      <c r="C422" s="22" t="s">
        <v>112</v>
      </c>
      <c r="D422" s="73" t="s">
        <v>1015</v>
      </c>
      <c r="E422" s="118">
        <v>1300403</v>
      </c>
      <c r="F422" s="22" t="s">
        <v>114</v>
      </c>
      <c r="G422" s="73" t="s">
        <v>130</v>
      </c>
      <c r="H422" s="73" t="s">
        <v>116</v>
      </c>
      <c r="I422" s="240" t="s">
        <v>117</v>
      </c>
      <c r="J422" s="79" t="s">
        <v>112</v>
      </c>
      <c r="K422" s="112" t="s">
        <v>1016</v>
      </c>
      <c r="L422" s="22" t="s">
        <v>119</v>
      </c>
      <c r="M422" s="22" t="s">
        <v>117</v>
      </c>
      <c r="N422" s="119" t="str">
        <f>CONCATENATE(T_SDLog[[#This Row],[PROJECT_NO]],"-",T_SDLog[[#This Row],[Sub Con]],"-",T_SDLog[[#This Row],[BUILDING_NO]],"-",T_SDLog[[#This Row],[FLOOR_LEVEL]],"-",T_SDLog[[#This Row],[DRAWING_PARTS]],"-",T_SDLog[[#This Row],[DISIPLINE]],"-",T_SDLog[[#This Row],[Sub-Dec]],"-",T_SDLog[[#This Row],[DS]],"-",T_SDLog[[#This Row],[DRAWING_SEQ]])</f>
        <v>1300403-ATS-B01-GF-00-ICT-SIG-SD-00</v>
      </c>
      <c r="O422" s="122" t="s">
        <v>1017</v>
      </c>
      <c r="P422" s="245">
        <v>45819</v>
      </c>
      <c r="Q42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2" s="156" t="str">
        <f>IF(T_SDLog[[#This Row],[AREF_7]]&lt;&gt;"","07",IF(T_SDLog[[#This Row],[AREF_6]]&lt;&gt;"","06",IF(T_SDLog[[#This Row],[AREF_5]]&lt;&gt;"","05",IF(T_SDLog[[#This Row],[AREF_4]]&lt;&gt;"","04",IF(T_SDLog[[#This Row],[AREF_3]]&lt;&gt;"","03",IF(T_SDLog[[#This Row],[AREF_2]]&lt;&gt;"","02",IF(T_SDLog[[#This Row],[AREF_1]]&lt;&gt;"","01",IF(T_SDLog[[#This Row],[AREF_0]]&lt;&gt;"","00",""))))))))</f>
        <v>00</v>
      </c>
      <c r="T42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2" s="22" t="s">
        <v>1501</v>
      </c>
      <c r="AB422" s="74">
        <v>45823</v>
      </c>
      <c r="AC422" s="22" t="s">
        <v>1628</v>
      </c>
      <c r="AD422" s="74">
        <v>45826</v>
      </c>
      <c r="AE422" s="74" t="s">
        <v>1628</v>
      </c>
      <c r="AF422" s="190" t="s">
        <v>134</v>
      </c>
      <c r="AG422" s="191" t="s">
        <v>1694</v>
      </c>
      <c r="AH422" s="190" t="s">
        <v>134</v>
      </c>
      <c r="AI422" s="22"/>
      <c r="AJ422" s="74"/>
      <c r="AK422" s="22"/>
      <c r="AL422" s="22"/>
      <c r="AM422" s="22"/>
      <c r="AN422" s="190" t="s">
        <v>123</v>
      </c>
      <c r="AO422" s="74"/>
      <c r="AP422" s="185" t="s">
        <v>123</v>
      </c>
      <c r="AQ422" s="22"/>
      <c r="AR422" s="74"/>
      <c r="AS422" s="22"/>
      <c r="AT422" s="190" t="s">
        <v>123</v>
      </c>
      <c r="AU422" s="74"/>
      <c r="AV422" s="185" t="s">
        <v>123</v>
      </c>
      <c r="AW422" s="76"/>
      <c r="AX422" s="74"/>
      <c r="AY422" s="22"/>
      <c r="AZ422" s="190" t="s">
        <v>123</v>
      </c>
      <c r="BA422" s="74"/>
      <c r="BB422" s="185" t="s">
        <v>123</v>
      </c>
      <c r="BC422" s="76"/>
      <c r="BD422" s="74"/>
      <c r="BE422" s="22"/>
      <c r="BF422" s="190" t="s">
        <v>123</v>
      </c>
      <c r="BG422" s="74"/>
      <c r="BH422" s="185" t="s">
        <v>123</v>
      </c>
      <c r="BI422" s="76"/>
      <c r="BJ422" s="74"/>
      <c r="BK422" s="22"/>
      <c r="BL422" s="190" t="s">
        <v>123</v>
      </c>
      <c r="BM422" s="74"/>
      <c r="BN422" s="185" t="s">
        <v>123</v>
      </c>
      <c r="BO422" s="22"/>
      <c r="BP422" s="74"/>
      <c r="BQ422" s="22"/>
      <c r="BR422" s="190" t="s">
        <v>123</v>
      </c>
      <c r="BS422" s="22"/>
      <c r="BT422" s="185" t="s">
        <v>123</v>
      </c>
      <c r="BU422" s="22"/>
      <c r="BV422" s="74"/>
      <c r="BW422" s="22"/>
      <c r="BX422" s="190" t="s">
        <v>123</v>
      </c>
      <c r="BY422" s="22"/>
      <c r="BZ422" s="185" t="s">
        <v>123</v>
      </c>
      <c r="CA422" s="185"/>
      <c r="CB422" s="22"/>
    </row>
    <row r="423" spans="2:80" ht="13.8" hidden="1">
      <c r="B423" s="22">
        <f t="shared" si="6"/>
        <v>414</v>
      </c>
      <c r="C423" s="22" t="s">
        <v>112</v>
      </c>
      <c r="D423" s="73" t="s">
        <v>1015</v>
      </c>
      <c r="E423" s="118">
        <v>1300403</v>
      </c>
      <c r="F423" s="22" t="s">
        <v>114</v>
      </c>
      <c r="G423" s="73" t="s">
        <v>130</v>
      </c>
      <c r="H423" s="73" t="s">
        <v>116</v>
      </c>
      <c r="I423" s="240" t="s">
        <v>124</v>
      </c>
      <c r="J423" s="79" t="s">
        <v>112</v>
      </c>
      <c r="K423" s="112" t="s">
        <v>1016</v>
      </c>
      <c r="L423" s="22" t="s">
        <v>119</v>
      </c>
      <c r="M423" s="22" t="s">
        <v>117</v>
      </c>
      <c r="N423" s="119" t="str">
        <f>CONCATENATE(T_SDLog[[#This Row],[PROJECT_NO]],"-",T_SDLog[[#This Row],[Sub Con]],"-",T_SDLog[[#This Row],[BUILDING_NO]],"-",T_SDLog[[#This Row],[FLOOR_LEVEL]],"-",T_SDLog[[#This Row],[DRAWING_PARTS]],"-",T_SDLog[[#This Row],[DISIPLINE]],"-",T_SDLog[[#This Row],[Sub-Dec]],"-",T_SDLog[[#This Row],[DS]],"-",T_SDLog[[#This Row],[DRAWING_SEQ]])</f>
        <v>1300403-ATS-B01-GF-01-ICT-SIG-SD-00</v>
      </c>
      <c r="O423" s="122" t="s">
        <v>1018</v>
      </c>
      <c r="P423" s="245">
        <v>45819</v>
      </c>
      <c r="Q42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2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3" s="156" t="str">
        <f>IF(T_SDLog[[#This Row],[AREF_7]]&lt;&gt;"","07",IF(T_SDLog[[#This Row],[AREF_6]]&lt;&gt;"","06",IF(T_SDLog[[#This Row],[AREF_5]]&lt;&gt;"","05",IF(T_SDLog[[#This Row],[AREF_4]]&lt;&gt;"","04",IF(T_SDLog[[#This Row],[AREF_3]]&lt;&gt;"","03",IF(T_SDLog[[#This Row],[AREF_2]]&lt;&gt;"","02",IF(T_SDLog[[#This Row],[AREF_1]]&lt;&gt;"","01",IF(T_SDLog[[#This Row],[AREF_0]]&lt;&gt;"","00",""))))))))</f>
        <v>00</v>
      </c>
      <c r="T42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3" s="22" t="s">
        <v>1501</v>
      </c>
      <c r="AB423" s="74">
        <v>45823</v>
      </c>
      <c r="AC423" s="22" t="s">
        <v>1628</v>
      </c>
      <c r="AD423" s="74">
        <v>45826</v>
      </c>
      <c r="AE423" s="74" t="s">
        <v>1628</v>
      </c>
      <c r="AF423" s="190" t="s">
        <v>134</v>
      </c>
      <c r="AG423" s="191" t="s">
        <v>1694</v>
      </c>
      <c r="AH423" s="190" t="s">
        <v>134</v>
      </c>
      <c r="AI423" s="22"/>
      <c r="AJ423" s="74"/>
      <c r="AK423" s="22"/>
      <c r="AL423" s="22"/>
      <c r="AM423" s="22"/>
      <c r="AN423" s="190" t="s">
        <v>123</v>
      </c>
      <c r="AO423" s="74"/>
      <c r="AP423" s="185" t="s">
        <v>123</v>
      </c>
      <c r="AQ423" s="22"/>
      <c r="AR423" s="74"/>
      <c r="AS423" s="22"/>
      <c r="AT423" s="190" t="s">
        <v>123</v>
      </c>
      <c r="AU423" s="74"/>
      <c r="AV423" s="185" t="s">
        <v>123</v>
      </c>
      <c r="AW423" s="76"/>
      <c r="AX423" s="74"/>
      <c r="AY423" s="22"/>
      <c r="AZ423" s="190" t="s">
        <v>123</v>
      </c>
      <c r="BA423" s="74"/>
      <c r="BB423" s="185" t="s">
        <v>123</v>
      </c>
      <c r="BC423" s="76"/>
      <c r="BD423" s="74"/>
      <c r="BE423" s="22"/>
      <c r="BF423" s="190" t="s">
        <v>123</v>
      </c>
      <c r="BG423" s="74"/>
      <c r="BH423" s="185" t="s">
        <v>123</v>
      </c>
      <c r="BI423" s="76"/>
      <c r="BJ423" s="74"/>
      <c r="BK423" s="22"/>
      <c r="BL423" s="190" t="s">
        <v>123</v>
      </c>
      <c r="BM423" s="74"/>
      <c r="BN423" s="185" t="s">
        <v>123</v>
      </c>
      <c r="BO423" s="22"/>
      <c r="BP423" s="74"/>
      <c r="BQ423" s="22"/>
      <c r="BR423" s="190" t="s">
        <v>123</v>
      </c>
      <c r="BS423" s="22"/>
      <c r="BT423" s="185" t="s">
        <v>123</v>
      </c>
      <c r="BU423" s="22"/>
      <c r="BV423" s="74"/>
      <c r="BW423" s="22"/>
      <c r="BX423" s="190" t="s">
        <v>123</v>
      </c>
      <c r="BY423" s="22"/>
      <c r="BZ423" s="185" t="s">
        <v>123</v>
      </c>
      <c r="CA423" s="185"/>
      <c r="CB423" s="22"/>
    </row>
    <row r="424" spans="2:80" ht="13.8" hidden="1">
      <c r="B424" s="22">
        <f t="shared" si="6"/>
        <v>415</v>
      </c>
      <c r="C424" s="22" t="s">
        <v>112</v>
      </c>
      <c r="D424" s="73" t="s">
        <v>1015</v>
      </c>
      <c r="E424" s="118">
        <v>1300403</v>
      </c>
      <c r="F424" s="22" t="s">
        <v>114</v>
      </c>
      <c r="G424" s="73" t="s">
        <v>130</v>
      </c>
      <c r="H424" s="73" t="s">
        <v>116</v>
      </c>
      <c r="I424" s="240" t="s">
        <v>126</v>
      </c>
      <c r="J424" s="79" t="s">
        <v>112</v>
      </c>
      <c r="K424" s="112" t="s">
        <v>1016</v>
      </c>
      <c r="L424" s="22" t="s">
        <v>119</v>
      </c>
      <c r="M424" s="22" t="s">
        <v>117</v>
      </c>
      <c r="N424" s="119" t="str">
        <f>CONCATENATE(T_SDLog[[#This Row],[PROJECT_NO]],"-",T_SDLog[[#This Row],[Sub Con]],"-",T_SDLog[[#This Row],[BUILDING_NO]],"-",T_SDLog[[#This Row],[FLOOR_LEVEL]],"-",T_SDLog[[#This Row],[DRAWING_PARTS]],"-",T_SDLog[[#This Row],[DISIPLINE]],"-",T_SDLog[[#This Row],[Sub-Dec]],"-",T_SDLog[[#This Row],[DS]],"-",T_SDLog[[#This Row],[DRAWING_SEQ]])</f>
        <v>1300403-ATS-B01-GF-02-ICT-SIG-SD-00</v>
      </c>
      <c r="O424" s="122" t="s">
        <v>1019</v>
      </c>
      <c r="P424" s="245">
        <v>45819</v>
      </c>
      <c r="Q42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2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4" s="156" t="str">
        <f>IF(T_SDLog[[#This Row],[AREF_7]]&lt;&gt;"","07",IF(T_SDLog[[#This Row],[AREF_6]]&lt;&gt;"","06",IF(T_SDLog[[#This Row],[AREF_5]]&lt;&gt;"","05",IF(T_SDLog[[#This Row],[AREF_4]]&lt;&gt;"","04",IF(T_SDLog[[#This Row],[AREF_3]]&lt;&gt;"","03",IF(T_SDLog[[#This Row],[AREF_2]]&lt;&gt;"","02",IF(T_SDLog[[#This Row],[AREF_1]]&lt;&gt;"","01",IF(T_SDLog[[#This Row],[AREF_0]]&lt;&gt;"","00",""))))))))</f>
        <v>00</v>
      </c>
      <c r="T42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4" s="22" t="s">
        <v>1501</v>
      </c>
      <c r="AB424" s="74">
        <v>45823</v>
      </c>
      <c r="AC424" s="22" t="s">
        <v>1628</v>
      </c>
      <c r="AD424" s="74">
        <v>45826</v>
      </c>
      <c r="AE424" s="74" t="s">
        <v>1628</v>
      </c>
      <c r="AF424" s="190" t="s">
        <v>134</v>
      </c>
      <c r="AG424" s="191" t="s">
        <v>1694</v>
      </c>
      <c r="AH424" s="190" t="s">
        <v>134</v>
      </c>
      <c r="AI424" s="22"/>
      <c r="AJ424" s="74"/>
      <c r="AK424" s="22"/>
      <c r="AL424" s="22"/>
      <c r="AM424" s="22"/>
      <c r="AN424" s="190" t="s">
        <v>123</v>
      </c>
      <c r="AO424" s="74"/>
      <c r="AP424" s="185" t="s">
        <v>123</v>
      </c>
      <c r="AQ424" s="22"/>
      <c r="AR424" s="74"/>
      <c r="AS424" s="22"/>
      <c r="AT424" s="190" t="s">
        <v>123</v>
      </c>
      <c r="AU424" s="74"/>
      <c r="AV424" s="185" t="s">
        <v>123</v>
      </c>
      <c r="AW424" s="76"/>
      <c r="AX424" s="74"/>
      <c r="AY424" s="22"/>
      <c r="AZ424" s="190" t="s">
        <v>123</v>
      </c>
      <c r="BA424" s="74"/>
      <c r="BB424" s="185" t="s">
        <v>123</v>
      </c>
      <c r="BC424" s="76"/>
      <c r="BD424" s="74"/>
      <c r="BE424" s="22"/>
      <c r="BF424" s="190" t="s">
        <v>123</v>
      </c>
      <c r="BG424" s="74"/>
      <c r="BH424" s="185" t="s">
        <v>123</v>
      </c>
      <c r="BI424" s="76"/>
      <c r="BJ424" s="74"/>
      <c r="BK424" s="22"/>
      <c r="BL424" s="190" t="s">
        <v>123</v>
      </c>
      <c r="BM424" s="74"/>
      <c r="BN424" s="185" t="s">
        <v>123</v>
      </c>
      <c r="BO424" s="22"/>
      <c r="BP424" s="74"/>
      <c r="BQ424" s="22"/>
      <c r="BR424" s="190" t="s">
        <v>123</v>
      </c>
      <c r="BS424" s="22"/>
      <c r="BT424" s="185" t="s">
        <v>123</v>
      </c>
      <c r="BU424" s="22"/>
      <c r="BV424" s="74"/>
      <c r="BW424" s="22"/>
      <c r="BX424" s="190" t="s">
        <v>123</v>
      </c>
      <c r="BY424" s="22"/>
      <c r="BZ424" s="185" t="s">
        <v>123</v>
      </c>
      <c r="CA424" s="185"/>
      <c r="CB424" s="22"/>
    </row>
    <row r="425" spans="2:80" ht="13.8" hidden="1">
      <c r="B425" s="22">
        <f t="shared" si="6"/>
        <v>416</v>
      </c>
      <c r="C425" s="22" t="s">
        <v>112</v>
      </c>
      <c r="D425" s="73" t="s">
        <v>1015</v>
      </c>
      <c r="E425" s="118">
        <v>1300403</v>
      </c>
      <c r="F425" s="22" t="s">
        <v>114</v>
      </c>
      <c r="G425" s="73" t="s">
        <v>130</v>
      </c>
      <c r="H425" s="73" t="s">
        <v>116</v>
      </c>
      <c r="I425" s="240" t="s">
        <v>128</v>
      </c>
      <c r="J425" s="79" t="s">
        <v>112</v>
      </c>
      <c r="K425" s="112" t="s">
        <v>1016</v>
      </c>
      <c r="L425" s="22" t="s">
        <v>119</v>
      </c>
      <c r="M425" s="22" t="s">
        <v>117</v>
      </c>
      <c r="N425" s="119" t="str">
        <f>CONCATENATE(T_SDLog[[#This Row],[PROJECT_NO]],"-",T_SDLog[[#This Row],[Sub Con]],"-",T_SDLog[[#This Row],[BUILDING_NO]],"-",T_SDLog[[#This Row],[FLOOR_LEVEL]],"-",T_SDLog[[#This Row],[DRAWING_PARTS]],"-",T_SDLog[[#This Row],[DISIPLINE]],"-",T_SDLog[[#This Row],[Sub-Dec]],"-",T_SDLog[[#This Row],[DS]],"-",T_SDLog[[#This Row],[DRAWING_SEQ]])</f>
        <v>1300403-ATS-B01-GF-03-ICT-SIG-SD-00</v>
      </c>
      <c r="O425" s="122" t="s">
        <v>1020</v>
      </c>
      <c r="P425" s="245">
        <v>45819</v>
      </c>
      <c r="Q42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2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5" s="156" t="str">
        <f>IF(T_SDLog[[#This Row],[AREF_7]]&lt;&gt;"","07",IF(T_SDLog[[#This Row],[AREF_6]]&lt;&gt;"","06",IF(T_SDLog[[#This Row],[AREF_5]]&lt;&gt;"","05",IF(T_SDLog[[#This Row],[AREF_4]]&lt;&gt;"","04",IF(T_SDLog[[#This Row],[AREF_3]]&lt;&gt;"","03",IF(T_SDLog[[#This Row],[AREF_2]]&lt;&gt;"","02",IF(T_SDLog[[#This Row],[AREF_1]]&lt;&gt;"","01",IF(T_SDLog[[#This Row],[AREF_0]]&lt;&gt;"","00",""))))))))</f>
        <v>00</v>
      </c>
      <c r="T42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5" s="22" t="s">
        <v>1501</v>
      </c>
      <c r="AB425" s="74">
        <v>45823</v>
      </c>
      <c r="AC425" s="22" t="s">
        <v>1628</v>
      </c>
      <c r="AD425" s="74">
        <v>45826</v>
      </c>
      <c r="AE425" s="74" t="s">
        <v>1628</v>
      </c>
      <c r="AF425" s="190" t="s">
        <v>134</v>
      </c>
      <c r="AG425" s="191" t="s">
        <v>1694</v>
      </c>
      <c r="AH425" s="190" t="s">
        <v>134</v>
      </c>
      <c r="AI425" s="22"/>
      <c r="AJ425" s="74"/>
      <c r="AK425" s="22"/>
      <c r="AL425" s="22"/>
      <c r="AM425" s="22"/>
      <c r="AN425" s="190" t="s">
        <v>123</v>
      </c>
      <c r="AO425" s="74"/>
      <c r="AP425" s="185" t="s">
        <v>123</v>
      </c>
      <c r="AQ425" s="22"/>
      <c r="AR425" s="74"/>
      <c r="AS425" s="22"/>
      <c r="AT425" s="190" t="s">
        <v>123</v>
      </c>
      <c r="AU425" s="74"/>
      <c r="AV425" s="185" t="s">
        <v>123</v>
      </c>
      <c r="AW425" s="76"/>
      <c r="AX425" s="74"/>
      <c r="AY425" s="22"/>
      <c r="AZ425" s="190" t="s">
        <v>123</v>
      </c>
      <c r="BA425" s="74"/>
      <c r="BB425" s="185" t="s">
        <v>123</v>
      </c>
      <c r="BC425" s="76"/>
      <c r="BD425" s="74"/>
      <c r="BE425" s="22"/>
      <c r="BF425" s="190" t="s">
        <v>123</v>
      </c>
      <c r="BG425" s="74"/>
      <c r="BH425" s="185" t="s">
        <v>123</v>
      </c>
      <c r="BI425" s="76"/>
      <c r="BJ425" s="74"/>
      <c r="BK425" s="22"/>
      <c r="BL425" s="190" t="s">
        <v>123</v>
      </c>
      <c r="BM425" s="74"/>
      <c r="BN425" s="185" t="s">
        <v>123</v>
      </c>
      <c r="BO425" s="22"/>
      <c r="BP425" s="74"/>
      <c r="BQ425" s="22"/>
      <c r="BR425" s="190" t="s">
        <v>123</v>
      </c>
      <c r="BS425" s="22"/>
      <c r="BT425" s="185" t="s">
        <v>123</v>
      </c>
      <c r="BU425" s="22"/>
      <c r="BV425" s="74"/>
      <c r="BW425" s="22"/>
      <c r="BX425" s="190" t="s">
        <v>123</v>
      </c>
      <c r="BY425" s="22"/>
      <c r="BZ425" s="185" t="s">
        <v>123</v>
      </c>
      <c r="CA425" s="185"/>
      <c r="CB425" s="22"/>
    </row>
    <row r="426" spans="2:80" ht="13.8" hidden="1">
      <c r="B426" s="22">
        <f t="shared" si="6"/>
        <v>417</v>
      </c>
      <c r="C426" s="22" t="s">
        <v>112</v>
      </c>
      <c r="D426" s="73" t="s">
        <v>1015</v>
      </c>
      <c r="E426" s="118">
        <v>1300403</v>
      </c>
      <c r="F426" s="22" t="s">
        <v>114</v>
      </c>
      <c r="G426" s="73" t="s">
        <v>130</v>
      </c>
      <c r="H426" s="73" t="s">
        <v>116</v>
      </c>
      <c r="I426" s="240" t="s">
        <v>138</v>
      </c>
      <c r="J426" s="79" t="s">
        <v>112</v>
      </c>
      <c r="K426" s="112" t="s">
        <v>1016</v>
      </c>
      <c r="L426" s="22" t="s">
        <v>119</v>
      </c>
      <c r="M426" s="22" t="s">
        <v>117</v>
      </c>
      <c r="N426" s="119" t="str">
        <f>CONCATENATE(T_SDLog[[#This Row],[PROJECT_NO]],"-",T_SDLog[[#This Row],[Sub Con]],"-",T_SDLog[[#This Row],[BUILDING_NO]],"-",T_SDLog[[#This Row],[FLOOR_LEVEL]],"-",T_SDLog[[#This Row],[DRAWING_PARTS]],"-",T_SDLog[[#This Row],[DISIPLINE]],"-",T_SDLog[[#This Row],[Sub-Dec]],"-",T_SDLog[[#This Row],[DS]],"-",T_SDLog[[#This Row],[DRAWING_SEQ]])</f>
        <v>1300403-ATS-B01-GF-04-ICT-SIG-SD-00</v>
      </c>
      <c r="O426" s="122" t="s">
        <v>1021</v>
      </c>
      <c r="P426" s="245">
        <v>45819</v>
      </c>
      <c r="Q42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2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6" s="156" t="str">
        <f>IF(T_SDLog[[#This Row],[AREF_7]]&lt;&gt;"","07",IF(T_SDLog[[#This Row],[AREF_6]]&lt;&gt;"","06",IF(T_SDLog[[#This Row],[AREF_5]]&lt;&gt;"","05",IF(T_SDLog[[#This Row],[AREF_4]]&lt;&gt;"","04",IF(T_SDLog[[#This Row],[AREF_3]]&lt;&gt;"","03",IF(T_SDLog[[#This Row],[AREF_2]]&lt;&gt;"","02",IF(T_SDLog[[#This Row],[AREF_1]]&lt;&gt;"","01",IF(T_SDLog[[#This Row],[AREF_0]]&lt;&gt;"","00",""))))))))</f>
        <v>00</v>
      </c>
      <c r="T42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6" s="22" t="s">
        <v>1501</v>
      </c>
      <c r="AB426" s="74">
        <v>45823</v>
      </c>
      <c r="AC426" s="22" t="s">
        <v>1628</v>
      </c>
      <c r="AD426" s="74">
        <v>45826</v>
      </c>
      <c r="AE426" s="74" t="s">
        <v>1628</v>
      </c>
      <c r="AF426" s="190" t="s">
        <v>134</v>
      </c>
      <c r="AG426" s="191" t="s">
        <v>1694</v>
      </c>
      <c r="AH426" s="190" t="s">
        <v>134</v>
      </c>
      <c r="AI426" s="22"/>
      <c r="AJ426" s="74"/>
      <c r="AK426" s="22"/>
      <c r="AL426" s="22"/>
      <c r="AM426" s="22"/>
      <c r="AN426" s="190" t="s">
        <v>123</v>
      </c>
      <c r="AO426" s="74"/>
      <c r="AP426" s="185" t="s">
        <v>123</v>
      </c>
      <c r="AQ426" s="22"/>
      <c r="AR426" s="74"/>
      <c r="AS426" s="22"/>
      <c r="AT426" s="190" t="s">
        <v>123</v>
      </c>
      <c r="AU426" s="74"/>
      <c r="AV426" s="185" t="s">
        <v>123</v>
      </c>
      <c r="AW426" s="76"/>
      <c r="AX426" s="74"/>
      <c r="AY426" s="22"/>
      <c r="AZ426" s="190" t="s">
        <v>123</v>
      </c>
      <c r="BA426" s="74"/>
      <c r="BB426" s="185" t="s">
        <v>123</v>
      </c>
      <c r="BC426" s="76"/>
      <c r="BD426" s="74"/>
      <c r="BE426" s="22"/>
      <c r="BF426" s="190" t="s">
        <v>123</v>
      </c>
      <c r="BG426" s="74"/>
      <c r="BH426" s="185" t="s">
        <v>123</v>
      </c>
      <c r="BI426" s="76"/>
      <c r="BJ426" s="74"/>
      <c r="BK426" s="22"/>
      <c r="BL426" s="190" t="s">
        <v>123</v>
      </c>
      <c r="BM426" s="74"/>
      <c r="BN426" s="185" t="s">
        <v>123</v>
      </c>
      <c r="BO426" s="22"/>
      <c r="BP426" s="74"/>
      <c r="BQ426" s="22"/>
      <c r="BR426" s="190" t="s">
        <v>123</v>
      </c>
      <c r="BS426" s="22"/>
      <c r="BT426" s="185" t="s">
        <v>123</v>
      </c>
      <c r="BU426" s="22"/>
      <c r="BV426" s="74"/>
      <c r="BW426" s="22"/>
      <c r="BX426" s="190" t="s">
        <v>123</v>
      </c>
      <c r="BY426" s="22"/>
      <c r="BZ426" s="185" t="s">
        <v>123</v>
      </c>
      <c r="CA426" s="185"/>
      <c r="CB426" s="22"/>
    </row>
    <row r="427" spans="2:80" ht="13.8" hidden="1">
      <c r="B427" s="22">
        <f t="shared" si="6"/>
        <v>418</v>
      </c>
      <c r="C427" s="22" t="s">
        <v>112</v>
      </c>
      <c r="D427" s="73" t="s">
        <v>1015</v>
      </c>
      <c r="E427" s="118">
        <v>1300403</v>
      </c>
      <c r="F427" s="22" t="s">
        <v>114</v>
      </c>
      <c r="G427" s="73" t="s">
        <v>130</v>
      </c>
      <c r="H427" s="73" t="s">
        <v>116</v>
      </c>
      <c r="I427" s="240" t="s">
        <v>219</v>
      </c>
      <c r="J427" s="79" t="s">
        <v>112</v>
      </c>
      <c r="K427" s="112" t="s">
        <v>1016</v>
      </c>
      <c r="L427" s="22" t="s">
        <v>119</v>
      </c>
      <c r="M427" s="22" t="s">
        <v>117</v>
      </c>
      <c r="N427" s="119" t="str">
        <f>CONCATENATE(T_SDLog[[#This Row],[PROJECT_NO]],"-",T_SDLog[[#This Row],[Sub Con]],"-",T_SDLog[[#This Row],[BUILDING_NO]],"-",T_SDLog[[#This Row],[FLOOR_LEVEL]],"-",T_SDLog[[#This Row],[DRAWING_PARTS]],"-",T_SDLog[[#This Row],[DISIPLINE]],"-",T_SDLog[[#This Row],[Sub-Dec]],"-",T_SDLog[[#This Row],[DS]],"-",T_SDLog[[#This Row],[DRAWING_SEQ]])</f>
        <v>1300403-ATS-B01-GF-05-ICT-SIG-SD-00</v>
      </c>
      <c r="O427" s="122" t="s">
        <v>1022</v>
      </c>
      <c r="P427" s="244">
        <v>45799</v>
      </c>
      <c r="Q42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2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7" s="156" t="str">
        <f>IF(T_SDLog[[#This Row],[AREF_7]]&lt;&gt;"","07",IF(T_SDLog[[#This Row],[AREF_6]]&lt;&gt;"","06",IF(T_SDLog[[#This Row],[AREF_5]]&lt;&gt;"","05",IF(T_SDLog[[#This Row],[AREF_4]]&lt;&gt;"","04",IF(T_SDLog[[#This Row],[AREF_3]]&lt;&gt;"","03",IF(T_SDLog[[#This Row],[AREF_2]]&lt;&gt;"","02",IF(T_SDLog[[#This Row],[AREF_1]]&lt;&gt;"","01",IF(T_SDLog[[#This Row],[AREF_0]]&lt;&gt;"","00",""))))))))</f>
        <v>00</v>
      </c>
      <c r="T42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7" s="22" t="s">
        <v>1501</v>
      </c>
      <c r="AB427" s="74">
        <v>45823</v>
      </c>
      <c r="AC427" s="22" t="s">
        <v>1628</v>
      </c>
      <c r="AD427" s="74">
        <v>45826</v>
      </c>
      <c r="AE427" s="74" t="s">
        <v>1628</v>
      </c>
      <c r="AF427" s="190" t="s">
        <v>134</v>
      </c>
      <c r="AG427" s="191" t="s">
        <v>1694</v>
      </c>
      <c r="AH427" s="190" t="s">
        <v>134</v>
      </c>
      <c r="AI427" s="22"/>
      <c r="AJ427" s="74"/>
      <c r="AK427" s="22"/>
      <c r="AL427" s="22"/>
      <c r="AM427" s="22"/>
      <c r="AN427" s="190" t="s">
        <v>123</v>
      </c>
      <c r="AO427" s="74"/>
      <c r="AP427" s="185" t="s">
        <v>123</v>
      </c>
      <c r="AQ427" s="22"/>
      <c r="AR427" s="74"/>
      <c r="AS427" s="22"/>
      <c r="AT427" s="190" t="s">
        <v>123</v>
      </c>
      <c r="AU427" s="74"/>
      <c r="AV427" s="185" t="s">
        <v>123</v>
      </c>
      <c r="AW427" s="76"/>
      <c r="AX427" s="74"/>
      <c r="AY427" s="22"/>
      <c r="AZ427" s="190" t="s">
        <v>123</v>
      </c>
      <c r="BA427" s="74"/>
      <c r="BB427" s="185" t="s">
        <v>123</v>
      </c>
      <c r="BC427" s="76"/>
      <c r="BD427" s="74"/>
      <c r="BE427" s="22"/>
      <c r="BF427" s="190" t="s">
        <v>123</v>
      </c>
      <c r="BG427" s="74"/>
      <c r="BH427" s="185" t="s">
        <v>123</v>
      </c>
      <c r="BI427" s="76"/>
      <c r="BJ427" s="74"/>
      <c r="BK427" s="22"/>
      <c r="BL427" s="190" t="s">
        <v>123</v>
      </c>
      <c r="BM427" s="74"/>
      <c r="BN427" s="185" t="s">
        <v>123</v>
      </c>
      <c r="BO427" s="22"/>
      <c r="BP427" s="74"/>
      <c r="BQ427" s="22"/>
      <c r="BR427" s="190" t="s">
        <v>123</v>
      </c>
      <c r="BS427" s="22"/>
      <c r="BT427" s="185" t="s">
        <v>123</v>
      </c>
      <c r="BU427" s="22"/>
      <c r="BV427" s="74"/>
      <c r="BW427" s="22"/>
      <c r="BX427" s="190" t="s">
        <v>123</v>
      </c>
      <c r="BY427" s="22"/>
      <c r="BZ427" s="185" t="s">
        <v>123</v>
      </c>
      <c r="CA427" s="185"/>
      <c r="CB427" s="22"/>
    </row>
    <row r="428" spans="2:80" ht="13.8" hidden="1">
      <c r="B428" s="22">
        <f t="shared" si="6"/>
        <v>419</v>
      </c>
      <c r="C428" s="22" t="s">
        <v>112</v>
      </c>
      <c r="D428" s="73" t="s">
        <v>1015</v>
      </c>
      <c r="E428" s="118">
        <v>1300403</v>
      </c>
      <c r="F428" s="22" t="s">
        <v>114</v>
      </c>
      <c r="G428" s="73" t="s">
        <v>130</v>
      </c>
      <c r="H428" s="73" t="s">
        <v>116</v>
      </c>
      <c r="I428" s="240" t="s">
        <v>304</v>
      </c>
      <c r="J428" s="79" t="s">
        <v>112</v>
      </c>
      <c r="K428" s="112" t="s">
        <v>1016</v>
      </c>
      <c r="L428" s="22" t="s">
        <v>119</v>
      </c>
      <c r="M428" s="22" t="s">
        <v>117</v>
      </c>
      <c r="N428" s="119" t="str">
        <f>CONCATENATE(T_SDLog[[#This Row],[PROJECT_NO]],"-",T_SDLog[[#This Row],[Sub Con]],"-",T_SDLog[[#This Row],[BUILDING_NO]],"-",T_SDLog[[#This Row],[FLOOR_LEVEL]],"-",T_SDLog[[#This Row],[DRAWING_PARTS]],"-",T_SDLog[[#This Row],[DISIPLINE]],"-",T_SDLog[[#This Row],[Sub-Dec]],"-",T_SDLog[[#This Row],[DS]],"-",T_SDLog[[#This Row],[DRAWING_SEQ]])</f>
        <v>1300403-ATS-B01-GF-06-ICT-SIG-SD-00</v>
      </c>
      <c r="O428" s="122" t="s">
        <v>1023</v>
      </c>
      <c r="P428" s="244">
        <v>45799</v>
      </c>
      <c r="Q42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2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8" s="156" t="str">
        <f>IF(T_SDLog[[#This Row],[AREF_7]]&lt;&gt;"","07",IF(T_SDLog[[#This Row],[AREF_6]]&lt;&gt;"","06",IF(T_SDLog[[#This Row],[AREF_5]]&lt;&gt;"","05",IF(T_SDLog[[#This Row],[AREF_4]]&lt;&gt;"","04",IF(T_SDLog[[#This Row],[AREF_3]]&lt;&gt;"","03",IF(T_SDLog[[#This Row],[AREF_2]]&lt;&gt;"","02",IF(T_SDLog[[#This Row],[AREF_1]]&lt;&gt;"","01",IF(T_SDLog[[#This Row],[AREF_0]]&lt;&gt;"","00",""))))))))</f>
        <v>00</v>
      </c>
      <c r="T42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8" s="22" t="s">
        <v>1501</v>
      </c>
      <c r="AB428" s="74">
        <v>45823</v>
      </c>
      <c r="AC428" s="22" t="s">
        <v>1628</v>
      </c>
      <c r="AD428" s="74">
        <v>45826</v>
      </c>
      <c r="AE428" s="74" t="s">
        <v>1628</v>
      </c>
      <c r="AF428" s="190" t="s">
        <v>134</v>
      </c>
      <c r="AG428" s="191" t="s">
        <v>1694</v>
      </c>
      <c r="AH428" s="190" t="s">
        <v>134</v>
      </c>
      <c r="AI428" s="22"/>
      <c r="AJ428" s="74"/>
      <c r="AK428" s="22"/>
      <c r="AL428" s="22"/>
      <c r="AM428" s="22"/>
      <c r="AN428" s="190" t="s">
        <v>123</v>
      </c>
      <c r="AO428" s="74"/>
      <c r="AP428" s="185" t="s">
        <v>123</v>
      </c>
      <c r="AQ428" s="22"/>
      <c r="AR428" s="74"/>
      <c r="AS428" s="22"/>
      <c r="AT428" s="190" t="s">
        <v>123</v>
      </c>
      <c r="AU428" s="74"/>
      <c r="AV428" s="185" t="s">
        <v>123</v>
      </c>
      <c r="AW428" s="76"/>
      <c r="AX428" s="74"/>
      <c r="AY428" s="22"/>
      <c r="AZ428" s="190" t="s">
        <v>123</v>
      </c>
      <c r="BA428" s="74"/>
      <c r="BB428" s="185" t="s">
        <v>123</v>
      </c>
      <c r="BC428" s="76"/>
      <c r="BD428" s="74"/>
      <c r="BE428" s="22"/>
      <c r="BF428" s="190" t="s">
        <v>123</v>
      </c>
      <c r="BG428" s="74"/>
      <c r="BH428" s="185" t="s">
        <v>123</v>
      </c>
      <c r="BI428" s="76"/>
      <c r="BJ428" s="74"/>
      <c r="BK428" s="22"/>
      <c r="BL428" s="190" t="s">
        <v>123</v>
      </c>
      <c r="BM428" s="74"/>
      <c r="BN428" s="185" t="s">
        <v>123</v>
      </c>
      <c r="BO428" s="22"/>
      <c r="BP428" s="74"/>
      <c r="BQ428" s="22"/>
      <c r="BR428" s="190" t="s">
        <v>123</v>
      </c>
      <c r="BS428" s="22"/>
      <c r="BT428" s="185" t="s">
        <v>123</v>
      </c>
      <c r="BU428" s="22"/>
      <c r="BV428" s="74"/>
      <c r="BW428" s="22"/>
      <c r="BX428" s="190" t="s">
        <v>123</v>
      </c>
      <c r="BY428" s="22"/>
      <c r="BZ428" s="185" t="s">
        <v>123</v>
      </c>
      <c r="CA428" s="185"/>
      <c r="CB428" s="22"/>
    </row>
    <row r="429" spans="2:80" ht="13.8" hidden="1">
      <c r="B429" s="22">
        <f t="shared" si="6"/>
        <v>420</v>
      </c>
      <c r="C429" s="22" t="s">
        <v>112</v>
      </c>
      <c r="D429" s="73" t="s">
        <v>1015</v>
      </c>
      <c r="E429" s="118">
        <v>1300403</v>
      </c>
      <c r="F429" s="22" t="s">
        <v>114</v>
      </c>
      <c r="G429" s="73" t="s">
        <v>130</v>
      </c>
      <c r="H429" s="73" t="s">
        <v>116</v>
      </c>
      <c r="I429" s="240" t="s">
        <v>349</v>
      </c>
      <c r="J429" s="79" t="s">
        <v>112</v>
      </c>
      <c r="K429" s="112" t="s">
        <v>1016</v>
      </c>
      <c r="L429" s="22" t="s">
        <v>119</v>
      </c>
      <c r="M429" s="22" t="s">
        <v>117</v>
      </c>
      <c r="N429" s="119" t="str">
        <f>CONCATENATE(T_SDLog[[#This Row],[PROJECT_NO]],"-",T_SDLog[[#This Row],[Sub Con]],"-",T_SDLog[[#This Row],[BUILDING_NO]],"-",T_SDLog[[#This Row],[FLOOR_LEVEL]],"-",T_SDLog[[#This Row],[DRAWING_PARTS]],"-",T_SDLog[[#This Row],[DISIPLINE]],"-",T_SDLog[[#This Row],[Sub-Dec]],"-",T_SDLog[[#This Row],[DS]],"-",T_SDLog[[#This Row],[DRAWING_SEQ]])</f>
        <v>1300403-ATS-B01-GF-07-ICT-SIG-SD-00</v>
      </c>
      <c r="O429" s="122" t="s">
        <v>1024</v>
      </c>
      <c r="P429" s="245">
        <v>45819</v>
      </c>
      <c r="Q42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2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29" s="156" t="str">
        <f>IF(T_SDLog[[#This Row],[AREF_7]]&lt;&gt;"","07",IF(T_SDLog[[#This Row],[AREF_6]]&lt;&gt;"","06",IF(T_SDLog[[#This Row],[AREF_5]]&lt;&gt;"","05",IF(T_SDLog[[#This Row],[AREF_4]]&lt;&gt;"","04",IF(T_SDLog[[#This Row],[AREF_3]]&lt;&gt;"","03",IF(T_SDLog[[#This Row],[AREF_2]]&lt;&gt;"","02",IF(T_SDLog[[#This Row],[AREF_1]]&lt;&gt;"","01",IF(T_SDLog[[#This Row],[AREF_0]]&lt;&gt;"","00",""))))))))</f>
        <v>00</v>
      </c>
      <c r="T42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2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29" s="22" t="s">
        <v>1501</v>
      </c>
      <c r="AB429" s="74">
        <v>45823</v>
      </c>
      <c r="AC429" s="22" t="s">
        <v>1628</v>
      </c>
      <c r="AD429" s="74">
        <v>45826</v>
      </c>
      <c r="AE429" s="74" t="s">
        <v>1628</v>
      </c>
      <c r="AF429" s="190" t="s">
        <v>134</v>
      </c>
      <c r="AG429" s="191" t="s">
        <v>1694</v>
      </c>
      <c r="AH429" s="190" t="s">
        <v>134</v>
      </c>
      <c r="AI429" s="22"/>
      <c r="AJ429" s="74"/>
      <c r="AK429" s="22"/>
      <c r="AL429" s="22"/>
      <c r="AM429" s="22"/>
      <c r="AN429" s="190" t="s">
        <v>123</v>
      </c>
      <c r="AO429" s="74"/>
      <c r="AP429" s="185" t="s">
        <v>123</v>
      </c>
      <c r="AQ429" s="22"/>
      <c r="AR429" s="74"/>
      <c r="AS429" s="22"/>
      <c r="AT429" s="190" t="s">
        <v>123</v>
      </c>
      <c r="AU429" s="74"/>
      <c r="AV429" s="185" t="s">
        <v>123</v>
      </c>
      <c r="AW429" s="76"/>
      <c r="AX429" s="74"/>
      <c r="AY429" s="22"/>
      <c r="AZ429" s="190" t="s">
        <v>123</v>
      </c>
      <c r="BA429" s="74"/>
      <c r="BB429" s="185" t="s">
        <v>123</v>
      </c>
      <c r="BC429" s="76"/>
      <c r="BD429" s="74"/>
      <c r="BE429" s="22"/>
      <c r="BF429" s="190" t="s">
        <v>123</v>
      </c>
      <c r="BG429" s="74"/>
      <c r="BH429" s="185" t="s">
        <v>123</v>
      </c>
      <c r="BI429" s="76"/>
      <c r="BJ429" s="74"/>
      <c r="BK429" s="22"/>
      <c r="BL429" s="190" t="s">
        <v>123</v>
      </c>
      <c r="BM429" s="74"/>
      <c r="BN429" s="185" t="s">
        <v>123</v>
      </c>
      <c r="BO429" s="22"/>
      <c r="BP429" s="74"/>
      <c r="BQ429" s="22"/>
      <c r="BR429" s="190" t="s">
        <v>123</v>
      </c>
      <c r="BS429" s="22"/>
      <c r="BT429" s="185" t="s">
        <v>123</v>
      </c>
      <c r="BU429" s="22"/>
      <c r="BV429" s="74"/>
      <c r="BW429" s="22"/>
      <c r="BX429" s="190" t="s">
        <v>123</v>
      </c>
      <c r="BY429" s="22"/>
      <c r="BZ429" s="185" t="s">
        <v>123</v>
      </c>
      <c r="CA429" s="185"/>
      <c r="CB429" s="22"/>
    </row>
    <row r="430" spans="2:80" ht="13.8" hidden="1">
      <c r="B430" s="22">
        <f t="shared" si="6"/>
        <v>421</v>
      </c>
      <c r="C430" s="22" t="s">
        <v>112</v>
      </c>
      <c r="D430" s="73" t="s">
        <v>1015</v>
      </c>
      <c r="E430" s="118">
        <v>1300403</v>
      </c>
      <c r="F430" s="22" t="s">
        <v>114</v>
      </c>
      <c r="G430" s="73" t="s">
        <v>130</v>
      </c>
      <c r="H430" s="73" t="s">
        <v>116</v>
      </c>
      <c r="I430" s="240" t="s">
        <v>140</v>
      </c>
      <c r="J430" s="79" t="s">
        <v>112</v>
      </c>
      <c r="K430" s="112" t="s">
        <v>1016</v>
      </c>
      <c r="L430" s="22" t="s">
        <v>119</v>
      </c>
      <c r="M430" s="22" t="s">
        <v>117</v>
      </c>
      <c r="N430" s="119" t="str">
        <f>CONCATENATE(T_SDLog[[#This Row],[PROJECT_NO]],"-",T_SDLog[[#This Row],[Sub Con]],"-",T_SDLog[[#This Row],[BUILDING_NO]],"-",T_SDLog[[#This Row],[FLOOR_LEVEL]],"-",T_SDLog[[#This Row],[DRAWING_PARTS]],"-",T_SDLog[[#This Row],[DISIPLINE]],"-",T_SDLog[[#This Row],[Sub-Dec]],"-",T_SDLog[[#This Row],[DS]],"-",T_SDLog[[#This Row],[DRAWING_SEQ]])</f>
        <v>1300403-ATS-B01-GF-08-ICT-SIG-SD-00</v>
      </c>
      <c r="O430" s="122" t="s">
        <v>1025</v>
      </c>
      <c r="P430" s="245">
        <v>45819</v>
      </c>
      <c r="Q43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3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0" s="156" t="str">
        <f>IF(T_SDLog[[#This Row],[AREF_7]]&lt;&gt;"","07",IF(T_SDLog[[#This Row],[AREF_6]]&lt;&gt;"","06",IF(T_SDLog[[#This Row],[AREF_5]]&lt;&gt;"","05",IF(T_SDLog[[#This Row],[AREF_4]]&lt;&gt;"","04",IF(T_SDLog[[#This Row],[AREF_3]]&lt;&gt;"","03",IF(T_SDLog[[#This Row],[AREF_2]]&lt;&gt;"","02",IF(T_SDLog[[#This Row],[AREF_1]]&lt;&gt;"","01",IF(T_SDLog[[#This Row],[AREF_0]]&lt;&gt;"","00",""))))))))</f>
        <v>00</v>
      </c>
      <c r="T43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0" s="22" t="s">
        <v>1501</v>
      </c>
      <c r="AB430" s="74">
        <v>45823</v>
      </c>
      <c r="AC430" s="22" t="s">
        <v>1628</v>
      </c>
      <c r="AD430" s="74">
        <v>45826</v>
      </c>
      <c r="AE430" s="74" t="s">
        <v>1628</v>
      </c>
      <c r="AF430" s="190" t="s">
        <v>134</v>
      </c>
      <c r="AG430" s="191" t="s">
        <v>1694</v>
      </c>
      <c r="AH430" s="190" t="s">
        <v>134</v>
      </c>
      <c r="AI430" s="22"/>
      <c r="AJ430" s="74"/>
      <c r="AK430" s="22"/>
      <c r="AL430" s="22"/>
      <c r="AM430" s="22"/>
      <c r="AN430" s="190" t="s">
        <v>123</v>
      </c>
      <c r="AO430" s="74"/>
      <c r="AP430" s="185" t="s">
        <v>123</v>
      </c>
      <c r="AQ430" s="22"/>
      <c r="AR430" s="74"/>
      <c r="AS430" s="22"/>
      <c r="AT430" s="190" t="s">
        <v>123</v>
      </c>
      <c r="AU430" s="74"/>
      <c r="AV430" s="185" t="s">
        <v>123</v>
      </c>
      <c r="AW430" s="76"/>
      <c r="AX430" s="74"/>
      <c r="AY430" s="22"/>
      <c r="AZ430" s="190" t="s">
        <v>123</v>
      </c>
      <c r="BA430" s="74"/>
      <c r="BB430" s="185" t="s">
        <v>123</v>
      </c>
      <c r="BC430" s="76"/>
      <c r="BD430" s="74"/>
      <c r="BE430" s="22"/>
      <c r="BF430" s="190" t="s">
        <v>123</v>
      </c>
      <c r="BG430" s="74"/>
      <c r="BH430" s="185" t="s">
        <v>123</v>
      </c>
      <c r="BI430" s="76"/>
      <c r="BJ430" s="74"/>
      <c r="BK430" s="22"/>
      <c r="BL430" s="190" t="s">
        <v>123</v>
      </c>
      <c r="BM430" s="74"/>
      <c r="BN430" s="185" t="s">
        <v>123</v>
      </c>
      <c r="BO430" s="22"/>
      <c r="BP430" s="74"/>
      <c r="BQ430" s="22"/>
      <c r="BR430" s="190" t="s">
        <v>123</v>
      </c>
      <c r="BS430" s="22"/>
      <c r="BT430" s="185" t="s">
        <v>123</v>
      </c>
      <c r="BU430" s="22"/>
      <c r="BV430" s="74"/>
      <c r="BW430" s="22"/>
      <c r="BX430" s="190" t="s">
        <v>123</v>
      </c>
      <c r="BY430" s="22"/>
      <c r="BZ430" s="185" t="s">
        <v>123</v>
      </c>
      <c r="CA430" s="185"/>
      <c r="CB430" s="22"/>
    </row>
    <row r="431" spans="2:80" ht="13.8" hidden="1">
      <c r="B431" s="22">
        <f t="shared" si="6"/>
        <v>422</v>
      </c>
      <c r="C431" s="22" t="s">
        <v>112</v>
      </c>
      <c r="D431" s="73" t="s">
        <v>1015</v>
      </c>
      <c r="E431" s="118">
        <v>1300403</v>
      </c>
      <c r="F431" s="22" t="s">
        <v>114</v>
      </c>
      <c r="G431" s="73" t="s">
        <v>130</v>
      </c>
      <c r="H431" s="73" t="s">
        <v>116</v>
      </c>
      <c r="I431" s="240" t="s">
        <v>351</v>
      </c>
      <c r="J431" s="79" t="s">
        <v>112</v>
      </c>
      <c r="K431" s="112" t="s">
        <v>1016</v>
      </c>
      <c r="L431" s="22" t="s">
        <v>119</v>
      </c>
      <c r="M431" s="22" t="s">
        <v>117</v>
      </c>
      <c r="N431" s="119" t="str">
        <f>CONCATENATE(T_SDLog[[#This Row],[PROJECT_NO]],"-",T_SDLog[[#This Row],[Sub Con]],"-",T_SDLog[[#This Row],[BUILDING_NO]],"-",T_SDLog[[#This Row],[FLOOR_LEVEL]],"-",T_SDLog[[#This Row],[DRAWING_PARTS]],"-",T_SDLog[[#This Row],[DISIPLINE]],"-",T_SDLog[[#This Row],[Sub-Dec]],"-",T_SDLog[[#This Row],[DS]],"-",T_SDLog[[#This Row],[DRAWING_SEQ]])</f>
        <v>1300403-ATS-B01-GF-09-ICT-SIG-SD-00</v>
      </c>
      <c r="O431" s="122" t="s">
        <v>1026</v>
      </c>
      <c r="P431" s="244">
        <v>45799</v>
      </c>
      <c r="Q43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3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1" s="156" t="str">
        <f>IF(T_SDLog[[#This Row],[AREF_7]]&lt;&gt;"","07",IF(T_SDLog[[#This Row],[AREF_6]]&lt;&gt;"","06",IF(T_SDLog[[#This Row],[AREF_5]]&lt;&gt;"","05",IF(T_SDLog[[#This Row],[AREF_4]]&lt;&gt;"","04",IF(T_SDLog[[#This Row],[AREF_3]]&lt;&gt;"","03",IF(T_SDLog[[#This Row],[AREF_2]]&lt;&gt;"","02",IF(T_SDLog[[#This Row],[AREF_1]]&lt;&gt;"","01",IF(T_SDLog[[#This Row],[AREF_0]]&lt;&gt;"","00",""))))))))</f>
        <v>00</v>
      </c>
      <c r="T43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1" s="22" t="s">
        <v>1501</v>
      </c>
      <c r="AB431" s="74">
        <v>45823</v>
      </c>
      <c r="AC431" s="22" t="s">
        <v>1628</v>
      </c>
      <c r="AD431" s="74">
        <v>45826</v>
      </c>
      <c r="AE431" s="74" t="s">
        <v>1628</v>
      </c>
      <c r="AF431" s="190" t="s">
        <v>134</v>
      </c>
      <c r="AG431" s="191" t="s">
        <v>1694</v>
      </c>
      <c r="AH431" s="190" t="s">
        <v>134</v>
      </c>
      <c r="AI431" s="22"/>
      <c r="AJ431" s="74"/>
      <c r="AK431" s="22"/>
      <c r="AL431" s="22"/>
      <c r="AM431" s="22"/>
      <c r="AN431" s="190" t="s">
        <v>123</v>
      </c>
      <c r="AO431" s="74"/>
      <c r="AP431" s="185" t="s">
        <v>123</v>
      </c>
      <c r="AQ431" s="22"/>
      <c r="AR431" s="74"/>
      <c r="AS431" s="22"/>
      <c r="AT431" s="190" t="s">
        <v>123</v>
      </c>
      <c r="AU431" s="74"/>
      <c r="AV431" s="185" t="s">
        <v>123</v>
      </c>
      <c r="AW431" s="76"/>
      <c r="AX431" s="74"/>
      <c r="AY431" s="22"/>
      <c r="AZ431" s="190" t="s">
        <v>123</v>
      </c>
      <c r="BA431" s="74"/>
      <c r="BB431" s="185" t="s">
        <v>123</v>
      </c>
      <c r="BC431" s="76"/>
      <c r="BD431" s="74"/>
      <c r="BE431" s="22"/>
      <c r="BF431" s="190" t="s">
        <v>123</v>
      </c>
      <c r="BG431" s="74"/>
      <c r="BH431" s="185" t="s">
        <v>123</v>
      </c>
      <c r="BI431" s="76"/>
      <c r="BJ431" s="74"/>
      <c r="BK431" s="22"/>
      <c r="BL431" s="190" t="s">
        <v>123</v>
      </c>
      <c r="BM431" s="74"/>
      <c r="BN431" s="185" t="s">
        <v>123</v>
      </c>
      <c r="BO431" s="22"/>
      <c r="BP431" s="74"/>
      <c r="BQ431" s="22"/>
      <c r="BR431" s="190" t="s">
        <v>123</v>
      </c>
      <c r="BS431" s="22"/>
      <c r="BT431" s="185" t="s">
        <v>123</v>
      </c>
      <c r="BU431" s="22"/>
      <c r="BV431" s="74"/>
      <c r="BW431" s="22"/>
      <c r="BX431" s="190" t="s">
        <v>123</v>
      </c>
      <c r="BY431" s="22"/>
      <c r="BZ431" s="185" t="s">
        <v>123</v>
      </c>
      <c r="CA431" s="185"/>
      <c r="CB431" s="22"/>
    </row>
    <row r="432" spans="2:80" ht="13.8" hidden="1">
      <c r="B432" s="22">
        <f t="shared" si="6"/>
        <v>423</v>
      </c>
      <c r="C432" s="22" t="s">
        <v>112</v>
      </c>
      <c r="D432" s="73" t="s">
        <v>1015</v>
      </c>
      <c r="E432" s="118">
        <v>1300403</v>
      </c>
      <c r="F432" s="22" t="s">
        <v>114</v>
      </c>
      <c r="G432" s="73" t="s">
        <v>130</v>
      </c>
      <c r="H432" s="73" t="s">
        <v>116</v>
      </c>
      <c r="I432" s="240">
        <v>10</v>
      </c>
      <c r="J432" s="79" t="s">
        <v>112</v>
      </c>
      <c r="K432" s="112" t="s">
        <v>1016</v>
      </c>
      <c r="L432" s="22" t="s">
        <v>119</v>
      </c>
      <c r="M432" s="22" t="s">
        <v>117</v>
      </c>
      <c r="N432" s="119" t="str">
        <f>CONCATENATE(T_SDLog[[#This Row],[PROJECT_NO]],"-",T_SDLog[[#This Row],[Sub Con]],"-",T_SDLog[[#This Row],[BUILDING_NO]],"-",T_SDLog[[#This Row],[FLOOR_LEVEL]],"-",T_SDLog[[#This Row],[DRAWING_PARTS]],"-",T_SDLog[[#This Row],[DISIPLINE]],"-",T_SDLog[[#This Row],[Sub-Dec]],"-",T_SDLog[[#This Row],[DS]],"-",T_SDLog[[#This Row],[DRAWING_SEQ]])</f>
        <v>1300403-ATS-B01-GF-10-ICT-SIG-SD-00</v>
      </c>
      <c r="O432" s="122" t="s">
        <v>1027</v>
      </c>
      <c r="P432" s="244">
        <v>45799</v>
      </c>
      <c r="Q43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3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2" s="156" t="str">
        <f>IF(T_SDLog[[#This Row],[AREF_7]]&lt;&gt;"","07",IF(T_SDLog[[#This Row],[AREF_6]]&lt;&gt;"","06",IF(T_SDLog[[#This Row],[AREF_5]]&lt;&gt;"","05",IF(T_SDLog[[#This Row],[AREF_4]]&lt;&gt;"","04",IF(T_SDLog[[#This Row],[AREF_3]]&lt;&gt;"","03",IF(T_SDLog[[#This Row],[AREF_2]]&lt;&gt;"","02",IF(T_SDLog[[#This Row],[AREF_1]]&lt;&gt;"","01",IF(T_SDLog[[#This Row],[AREF_0]]&lt;&gt;"","00",""))))))))</f>
        <v>00</v>
      </c>
      <c r="T43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2" s="22" t="s">
        <v>1501</v>
      </c>
      <c r="AB432" s="74">
        <v>45823</v>
      </c>
      <c r="AC432" s="22" t="s">
        <v>1628</v>
      </c>
      <c r="AD432" s="74">
        <v>45826</v>
      </c>
      <c r="AE432" s="74" t="s">
        <v>1628</v>
      </c>
      <c r="AF432" s="190" t="s">
        <v>134</v>
      </c>
      <c r="AG432" s="191" t="s">
        <v>1694</v>
      </c>
      <c r="AH432" s="190" t="s">
        <v>134</v>
      </c>
      <c r="AI432" s="22"/>
      <c r="AJ432" s="74"/>
      <c r="AK432" s="22"/>
      <c r="AL432" s="22"/>
      <c r="AM432" s="22"/>
      <c r="AN432" s="190" t="s">
        <v>123</v>
      </c>
      <c r="AO432" s="74"/>
      <c r="AP432" s="185" t="s">
        <v>123</v>
      </c>
      <c r="AQ432" s="22"/>
      <c r="AR432" s="74"/>
      <c r="AS432" s="22"/>
      <c r="AT432" s="190" t="s">
        <v>123</v>
      </c>
      <c r="AU432" s="74"/>
      <c r="AV432" s="185" t="s">
        <v>123</v>
      </c>
      <c r="AW432" s="76"/>
      <c r="AX432" s="74"/>
      <c r="AY432" s="22"/>
      <c r="AZ432" s="190" t="s">
        <v>123</v>
      </c>
      <c r="BA432" s="74"/>
      <c r="BB432" s="185" t="s">
        <v>123</v>
      </c>
      <c r="BC432" s="76"/>
      <c r="BD432" s="74"/>
      <c r="BE432" s="22"/>
      <c r="BF432" s="190" t="s">
        <v>123</v>
      </c>
      <c r="BG432" s="74"/>
      <c r="BH432" s="185" t="s">
        <v>123</v>
      </c>
      <c r="BI432" s="76"/>
      <c r="BJ432" s="74"/>
      <c r="BK432" s="22"/>
      <c r="BL432" s="190" t="s">
        <v>123</v>
      </c>
      <c r="BM432" s="74"/>
      <c r="BN432" s="185" t="s">
        <v>123</v>
      </c>
      <c r="BO432" s="22"/>
      <c r="BP432" s="74"/>
      <c r="BQ432" s="22"/>
      <c r="BR432" s="190" t="s">
        <v>123</v>
      </c>
      <c r="BS432" s="22"/>
      <c r="BT432" s="185" t="s">
        <v>123</v>
      </c>
      <c r="BU432" s="22"/>
      <c r="BV432" s="74"/>
      <c r="BW432" s="22"/>
      <c r="BX432" s="190" t="s">
        <v>123</v>
      </c>
      <c r="BY432" s="22"/>
      <c r="BZ432" s="185" t="s">
        <v>123</v>
      </c>
      <c r="CA432" s="185"/>
      <c r="CB432" s="22"/>
    </row>
    <row r="433" spans="2:80" ht="13.8" hidden="1">
      <c r="B433" s="22">
        <f t="shared" si="6"/>
        <v>424</v>
      </c>
      <c r="C433" s="22" t="s">
        <v>112</v>
      </c>
      <c r="D433" s="73" t="s">
        <v>1015</v>
      </c>
      <c r="E433" s="118">
        <v>1300403</v>
      </c>
      <c r="F433" s="22" t="s">
        <v>114</v>
      </c>
      <c r="G433" s="73" t="s">
        <v>130</v>
      </c>
      <c r="H433" s="73" t="s">
        <v>116</v>
      </c>
      <c r="I433" s="240">
        <v>11</v>
      </c>
      <c r="J433" s="79" t="s">
        <v>112</v>
      </c>
      <c r="K433" s="112" t="s">
        <v>1016</v>
      </c>
      <c r="L433" s="22" t="s">
        <v>119</v>
      </c>
      <c r="M433" s="22" t="s">
        <v>117</v>
      </c>
      <c r="N433" s="119" t="str">
        <f>CONCATENATE(T_SDLog[[#This Row],[PROJECT_NO]],"-",T_SDLog[[#This Row],[Sub Con]],"-",T_SDLog[[#This Row],[BUILDING_NO]],"-",T_SDLog[[#This Row],[FLOOR_LEVEL]],"-",T_SDLog[[#This Row],[DRAWING_PARTS]],"-",T_SDLog[[#This Row],[DISIPLINE]],"-",T_SDLog[[#This Row],[Sub-Dec]],"-",T_SDLog[[#This Row],[DS]],"-",T_SDLog[[#This Row],[DRAWING_SEQ]])</f>
        <v>1300403-ATS-B01-GF-11-ICT-SIG-SD-00</v>
      </c>
      <c r="O433" s="122" t="s">
        <v>1028</v>
      </c>
      <c r="P433" s="245">
        <v>45819</v>
      </c>
      <c r="Q43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3" s="156" t="str">
        <f>IF(T_SDLog[[#This Row],[AREF_7]]&lt;&gt;"","07",IF(T_SDLog[[#This Row],[AREF_6]]&lt;&gt;"","06",IF(T_SDLog[[#This Row],[AREF_5]]&lt;&gt;"","05",IF(T_SDLog[[#This Row],[AREF_4]]&lt;&gt;"","04",IF(T_SDLog[[#This Row],[AREF_3]]&lt;&gt;"","03",IF(T_SDLog[[#This Row],[AREF_2]]&lt;&gt;"","02",IF(T_SDLog[[#This Row],[AREF_1]]&lt;&gt;"","01",IF(T_SDLog[[#This Row],[AREF_0]]&lt;&gt;"","00",""))))))))</f>
        <v>00</v>
      </c>
      <c r="T43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3" s="22" t="s">
        <v>1501</v>
      </c>
      <c r="AB433" s="74">
        <v>45823</v>
      </c>
      <c r="AC433" s="22" t="s">
        <v>1628</v>
      </c>
      <c r="AD433" s="74">
        <v>45826</v>
      </c>
      <c r="AE433" s="74" t="s">
        <v>1628</v>
      </c>
      <c r="AF433" s="190" t="s">
        <v>134</v>
      </c>
      <c r="AG433" s="191" t="s">
        <v>1694</v>
      </c>
      <c r="AH433" s="190" t="s">
        <v>134</v>
      </c>
      <c r="AI433" s="22"/>
      <c r="AJ433" s="74"/>
      <c r="AK433" s="22"/>
      <c r="AL433" s="22"/>
      <c r="AM433" s="22"/>
      <c r="AN433" s="190" t="s">
        <v>123</v>
      </c>
      <c r="AO433" s="74"/>
      <c r="AP433" s="185" t="s">
        <v>123</v>
      </c>
      <c r="AQ433" s="22"/>
      <c r="AR433" s="74"/>
      <c r="AS433" s="22"/>
      <c r="AT433" s="190" t="s">
        <v>123</v>
      </c>
      <c r="AU433" s="74"/>
      <c r="AV433" s="185" t="s">
        <v>123</v>
      </c>
      <c r="AW433" s="76"/>
      <c r="AX433" s="74"/>
      <c r="AY433" s="22"/>
      <c r="AZ433" s="190" t="s">
        <v>123</v>
      </c>
      <c r="BA433" s="74"/>
      <c r="BB433" s="185" t="s">
        <v>123</v>
      </c>
      <c r="BC433" s="76"/>
      <c r="BD433" s="74"/>
      <c r="BE433" s="22"/>
      <c r="BF433" s="190" t="s">
        <v>123</v>
      </c>
      <c r="BG433" s="74"/>
      <c r="BH433" s="185" t="s">
        <v>123</v>
      </c>
      <c r="BI433" s="76"/>
      <c r="BJ433" s="74"/>
      <c r="BK433" s="22"/>
      <c r="BL433" s="190" t="s">
        <v>123</v>
      </c>
      <c r="BM433" s="74"/>
      <c r="BN433" s="185" t="s">
        <v>123</v>
      </c>
      <c r="BO433" s="22"/>
      <c r="BP433" s="74"/>
      <c r="BQ433" s="22"/>
      <c r="BR433" s="190" t="s">
        <v>123</v>
      </c>
      <c r="BS433" s="22"/>
      <c r="BT433" s="185" t="s">
        <v>123</v>
      </c>
      <c r="BU433" s="22"/>
      <c r="BV433" s="74"/>
      <c r="BW433" s="22"/>
      <c r="BX433" s="190" t="s">
        <v>123</v>
      </c>
      <c r="BY433" s="22"/>
      <c r="BZ433" s="185" t="s">
        <v>123</v>
      </c>
      <c r="CA433" s="185"/>
      <c r="CB433" s="22"/>
    </row>
    <row r="434" spans="2:80" ht="13.8" hidden="1">
      <c r="B434" s="22">
        <f t="shared" si="6"/>
        <v>425</v>
      </c>
      <c r="C434" s="22" t="s">
        <v>112</v>
      </c>
      <c r="D434" s="73" t="s">
        <v>1015</v>
      </c>
      <c r="E434" s="118">
        <v>1300403</v>
      </c>
      <c r="F434" s="22" t="s">
        <v>114</v>
      </c>
      <c r="G434" s="73" t="s">
        <v>130</v>
      </c>
      <c r="H434" s="73" t="s">
        <v>116</v>
      </c>
      <c r="I434" s="240">
        <v>12</v>
      </c>
      <c r="J434" s="79" t="s">
        <v>112</v>
      </c>
      <c r="K434" s="112" t="s">
        <v>1016</v>
      </c>
      <c r="L434" s="22" t="s">
        <v>119</v>
      </c>
      <c r="M434" s="22" t="s">
        <v>117</v>
      </c>
      <c r="N434" s="119" t="str">
        <f>CONCATENATE(T_SDLog[[#This Row],[PROJECT_NO]],"-",T_SDLog[[#This Row],[Sub Con]],"-",T_SDLog[[#This Row],[BUILDING_NO]],"-",T_SDLog[[#This Row],[FLOOR_LEVEL]],"-",T_SDLog[[#This Row],[DRAWING_PARTS]],"-",T_SDLog[[#This Row],[DISIPLINE]],"-",T_SDLog[[#This Row],[Sub-Dec]],"-",T_SDLog[[#This Row],[DS]],"-",T_SDLog[[#This Row],[DRAWING_SEQ]])</f>
        <v>1300403-ATS-B01-GF-12-ICT-SIG-SD-00</v>
      </c>
      <c r="O434" s="122" t="s">
        <v>1029</v>
      </c>
      <c r="P434" s="245">
        <v>45819</v>
      </c>
      <c r="Q43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4" s="156" t="str">
        <f>IF(T_SDLog[[#This Row],[AREF_7]]&lt;&gt;"","07",IF(T_SDLog[[#This Row],[AREF_6]]&lt;&gt;"","06",IF(T_SDLog[[#This Row],[AREF_5]]&lt;&gt;"","05",IF(T_SDLog[[#This Row],[AREF_4]]&lt;&gt;"","04",IF(T_SDLog[[#This Row],[AREF_3]]&lt;&gt;"","03",IF(T_SDLog[[#This Row],[AREF_2]]&lt;&gt;"","02",IF(T_SDLog[[#This Row],[AREF_1]]&lt;&gt;"","01",IF(T_SDLog[[#This Row],[AREF_0]]&lt;&gt;"","00",""))))))))</f>
        <v>00</v>
      </c>
      <c r="T43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4" s="22" t="s">
        <v>1501</v>
      </c>
      <c r="AB434" s="74">
        <v>45823</v>
      </c>
      <c r="AC434" s="22" t="s">
        <v>1628</v>
      </c>
      <c r="AD434" s="74">
        <v>45826</v>
      </c>
      <c r="AE434" s="74" t="s">
        <v>1628</v>
      </c>
      <c r="AF434" s="190" t="s">
        <v>134</v>
      </c>
      <c r="AG434" s="191" t="s">
        <v>1694</v>
      </c>
      <c r="AH434" s="190" t="s">
        <v>134</v>
      </c>
      <c r="AI434" s="22"/>
      <c r="AJ434" s="74"/>
      <c r="AK434" s="22"/>
      <c r="AL434" s="22"/>
      <c r="AM434" s="22"/>
      <c r="AN434" s="190" t="s">
        <v>123</v>
      </c>
      <c r="AO434" s="74"/>
      <c r="AP434" s="185" t="s">
        <v>123</v>
      </c>
      <c r="AQ434" s="22"/>
      <c r="AR434" s="74"/>
      <c r="AS434" s="22"/>
      <c r="AT434" s="190" t="s">
        <v>123</v>
      </c>
      <c r="AU434" s="74"/>
      <c r="AV434" s="185" t="s">
        <v>123</v>
      </c>
      <c r="AW434" s="76"/>
      <c r="AX434" s="74"/>
      <c r="AY434" s="22"/>
      <c r="AZ434" s="190" t="s">
        <v>123</v>
      </c>
      <c r="BA434" s="74"/>
      <c r="BB434" s="185" t="s">
        <v>123</v>
      </c>
      <c r="BC434" s="76"/>
      <c r="BD434" s="74"/>
      <c r="BE434" s="22"/>
      <c r="BF434" s="190" t="s">
        <v>123</v>
      </c>
      <c r="BG434" s="74"/>
      <c r="BH434" s="185" t="s">
        <v>123</v>
      </c>
      <c r="BI434" s="76"/>
      <c r="BJ434" s="74"/>
      <c r="BK434" s="22"/>
      <c r="BL434" s="190" t="s">
        <v>123</v>
      </c>
      <c r="BM434" s="74"/>
      <c r="BN434" s="185" t="s">
        <v>123</v>
      </c>
      <c r="BO434" s="22"/>
      <c r="BP434" s="74"/>
      <c r="BQ434" s="22"/>
      <c r="BR434" s="190" t="s">
        <v>123</v>
      </c>
      <c r="BS434" s="22"/>
      <c r="BT434" s="185" t="s">
        <v>123</v>
      </c>
      <c r="BU434" s="22"/>
      <c r="BV434" s="74"/>
      <c r="BW434" s="22"/>
      <c r="BX434" s="190" t="s">
        <v>123</v>
      </c>
      <c r="BY434" s="22"/>
      <c r="BZ434" s="185" t="s">
        <v>123</v>
      </c>
      <c r="CA434" s="185"/>
      <c r="CB434" s="22"/>
    </row>
    <row r="435" spans="2:80" ht="13.8" hidden="1">
      <c r="B435" s="22">
        <f t="shared" si="6"/>
        <v>426</v>
      </c>
      <c r="C435" s="22" t="s">
        <v>112</v>
      </c>
      <c r="D435" s="73" t="s">
        <v>1015</v>
      </c>
      <c r="E435" s="118">
        <v>1300403</v>
      </c>
      <c r="F435" s="22" t="s">
        <v>114</v>
      </c>
      <c r="G435" s="73" t="s">
        <v>130</v>
      </c>
      <c r="H435" s="73" t="s">
        <v>116</v>
      </c>
      <c r="I435" s="240">
        <v>13</v>
      </c>
      <c r="J435" s="79" t="s">
        <v>112</v>
      </c>
      <c r="K435" s="112" t="s">
        <v>1016</v>
      </c>
      <c r="L435" s="22" t="s">
        <v>119</v>
      </c>
      <c r="M435" s="22" t="s">
        <v>117</v>
      </c>
      <c r="N435" s="119" t="str">
        <f>CONCATENATE(T_SDLog[[#This Row],[PROJECT_NO]],"-",T_SDLog[[#This Row],[Sub Con]],"-",T_SDLog[[#This Row],[BUILDING_NO]],"-",T_SDLog[[#This Row],[FLOOR_LEVEL]],"-",T_SDLog[[#This Row],[DRAWING_PARTS]],"-",T_SDLog[[#This Row],[DISIPLINE]],"-",T_SDLog[[#This Row],[Sub-Dec]],"-",T_SDLog[[#This Row],[DS]],"-",T_SDLog[[#This Row],[DRAWING_SEQ]])</f>
        <v>1300403-ATS-B01-GF-13-ICT-SIG-SD-00</v>
      </c>
      <c r="O435" s="122" t="s">
        <v>1030</v>
      </c>
      <c r="P435" s="245">
        <v>45819</v>
      </c>
      <c r="Q43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5" s="156" t="str">
        <f>IF(T_SDLog[[#This Row],[AREF_7]]&lt;&gt;"","07",IF(T_SDLog[[#This Row],[AREF_6]]&lt;&gt;"","06",IF(T_SDLog[[#This Row],[AREF_5]]&lt;&gt;"","05",IF(T_SDLog[[#This Row],[AREF_4]]&lt;&gt;"","04",IF(T_SDLog[[#This Row],[AREF_3]]&lt;&gt;"","03",IF(T_SDLog[[#This Row],[AREF_2]]&lt;&gt;"","02",IF(T_SDLog[[#This Row],[AREF_1]]&lt;&gt;"","01",IF(T_SDLog[[#This Row],[AREF_0]]&lt;&gt;"","00",""))))))))</f>
        <v>00</v>
      </c>
      <c r="T43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5" s="22" t="s">
        <v>1501</v>
      </c>
      <c r="AB435" s="74">
        <v>45823</v>
      </c>
      <c r="AC435" s="22" t="s">
        <v>1628</v>
      </c>
      <c r="AD435" s="74">
        <v>45826</v>
      </c>
      <c r="AE435" s="74" t="s">
        <v>1628</v>
      </c>
      <c r="AF435" s="190" t="s">
        <v>134</v>
      </c>
      <c r="AG435" s="191" t="s">
        <v>1694</v>
      </c>
      <c r="AH435" s="190" t="s">
        <v>134</v>
      </c>
      <c r="AI435" s="22"/>
      <c r="AJ435" s="74"/>
      <c r="AK435" s="22"/>
      <c r="AL435" s="22"/>
      <c r="AM435" s="22"/>
      <c r="AN435" s="190" t="s">
        <v>123</v>
      </c>
      <c r="AO435" s="74"/>
      <c r="AP435" s="185" t="s">
        <v>123</v>
      </c>
      <c r="AQ435" s="22"/>
      <c r="AR435" s="74"/>
      <c r="AS435" s="22"/>
      <c r="AT435" s="190" t="s">
        <v>123</v>
      </c>
      <c r="AU435" s="74"/>
      <c r="AV435" s="185" t="s">
        <v>123</v>
      </c>
      <c r="AW435" s="76"/>
      <c r="AX435" s="74"/>
      <c r="AY435" s="22"/>
      <c r="AZ435" s="190" t="s">
        <v>123</v>
      </c>
      <c r="BA435" s="74"/>
      <c r="BB435" s="185" t="s">
        <v>123</v>
      </c>
      <c r="BC435" s="76"/>
      <c r="BD435" s="74"/>
      <c r="BE435" s="22"/>
      <c r="BF435" s="190" t="s">
        <v>123</v>
      </c>
      <c r="BG435" s="74"/>
      <c r="BH435" s="185" t="s">
        <v>123</v>
      </c>
      <c r="BI435" s="76"/>
      <c r="BJ435" s="74"/>
      <c r="BK435" s="22"/>
      <c r="BL435" s="190" t="s">
        <v>123</v>
      </c>
      <c r="BM435" s="74"/>
      <c r="BN435" s="185" t="s">
        <v>123</v>
      </c>
      <c r="BO435" s="22"/>
      <c r="BP435" s="74"/>
      <c r="BQ435" s="22"/>
      <c r="BR435" s="190" t="s">
        <v>123</v>
      </c>
      <c r="BS435" s="22"/>
      <c r="BT435" s="185" t="s">
        <v>123</v>
      </c>
      <c r="BU435" s="22"/>
      <c r="BV435" s="74"/>
      <c r="BW435" s="22"/>
      <c r="BX435" s="190" t="s">
        <v>123</v>
      </c>
      <c r="BY435" s="22"/>
      <c r="BZ435" s="185" t="s">
        <v>123</v>
      </c>
      <c r="CA435" s="185"/>
      <c r="CB435" s="22"/>
    </row>
    <row r="436" spans="2:80" ht="13.8" hidden="1">
      <c r="B436" s="22">
        <f t="shared" si="6"/>
        <v>427</v>
      </c>
      <c r="C436" s="22" t="s">
        <v>112</v>
      </c>
      <c r="D436" s="73" t="s">
        <v>1015</v>
      </c>
      <c r="E436" s="118">
        <v>1300403</v>
      </c>
      <c r="F436" s="22" t="s">
        <v>114</v>
      </c>
      <c r="G436" s="73" t="s">
        <v>130</v>
      </c>
      <c r="H436" s="73" t="s">
        <v>116</v>
      </c>
      <c r="I436" s="240">
        <v>14</v>
      </c>
      <c r="J436" s="79" t="s">
        <v>112</v>
      </c>
      <c r="K436" s="112" t="s">
        <v>1016</v>
      </c>
      <c r="L436" s="22" t="s">
        <v>119</v>
      </c>
      <c r="M436" s="22" t="s">
        <v>117</v>
      </c>
      <c r="N436" s="119" t="str">
        <f>CONCATENATE(T_SDLog[[#This Row],[PROJECT_NO]],"-",T_SDLog[[#This Row],[Sub Con]],"-",T_SDLog[[#This Row],[BUILDING_NO]],"-",T_SDLog[[#This Row],[FLOOR_LEVEL]],"-",T_SDLog[[#This Row],[DRAWING_PARTS]],"-",T_SDLog[[#This Row],[DISIPLINE]],"-",T_SDLog[[#This Row],[Sub-Dec]],"-",T_SDLog[[#This Row],[DS]],"-",T_SDLog[[#This Row],[DRAWING_SEQ]])</f>
        <v>1300403-ATS-B01-GF-14-ICT-SIG-SD-00</v>
      </c>
      <c r="O436" s="122" t="s">
        <v>1031</v>
      </c>
      <c r="P436" s="244">
        <v>45799</v>
      </c>
      <c r="Q43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6" s="156" t="str">
        <f>IF(T_SDLog[[#This Row],[AREF_7]]&lt;&gt;"","07",IF(T_SDLog[[#This Row],[AREF_6]]&lt;&gt;"","06",IF(T_SDLog[[#This Row],[AREF_5]]&lt;&gt;"","05",IF(T_SDLog[[#This Row],[AREF_4]]&lt;&gt;"","04",IF(T_SDLog[[#This Row],[AREF_3]]&lt;&gt;"","03",IF(T_SDLog[[#This Row],[AREF_2]]&lt;&gt;"","02",IF(T_SDLog[[#This Row],[AREF_1]]&lt;&gt;"","01",IF(T_SDLog[[#This Row],[AREF_0]]&lt;&gt;"","00",""))))))))</f>
        <v>00</v>
      </c>
      <c r="T43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6" s="22" t="s">
        <v>1501</v>
      </c>
      <c r="AB436" s="74">
        <v>45823</v>
      </c>
      <c r="AC436" s="22" t="s">
        <v>1628</v>
      </c>
      <c r="AD436" s="74">
        <v>45826</v>
      </c>
      <c r="AE436" s="74" t="s">
        <v>1628</v>
      </c>
      <c r="AF436" s="190" t="s">
        <v>134</v>
      </c>
      <c r="AG436" s="191" t="s">
        <v>1694</v>
      </c>
      <c r="AH436" s="190" t="s">
        <v>134</v>
      </c>
      <c r="AI436" s="22"/>
      <c r="AJ436" s="74"/>
      <c r="AK436" s="22"/>
      <c r="AL436" s="22"/>
      <c r="AM436" s="22"/>
      <c r="AN436" s="190" t="s">
        <v>123</v>
      </c>
      <c r="AO436" s="74"/>
      <c r="AP436" s="185" t="s">
        <v>123</v>
      </c>
      <c r="AQ436" s="22"/>
      <c r="AR436" s="74"/>
      <c r="AS436" s="22"/>
      <c r="AT436" s="190" t="s">
        <v>123</v>
      </c>
      <c r="AU436" s="74"/>
      <c r="AV436" s="185" t="s">
        <v>123</v>
      </c>
      <c r="AW436" s="76"/>
      <c r="AX436" s="74"/>
      <c r="AY436" s="22"/>
      <c r="AZ436" s="190" t="s">
        <v>123</v>
      </c>
      <c r="BA436" s="74"/>
      <c r="BB436" s="185" t="s">
        <v>123</v>
      </c>
      <c r="BC436" s="76"/>
      <c r="BD436" s="74"/>
      <c r="BE436" s="22"/>
      <c r="BF436" s="190" t="s">
        <v>123</v>
      </c>
      <c r="BG436" s="74"/>
      <c r="BH436" s="185" t="s">
        <v>123</v>
      </c>
      <c r="BI436" s="76"/>
      <c r="BJ436" s="74"/>
      <c r="BK436" s="22"/>
      <c r="BL436" s="190" t="s">
        <v>123</v>
      </c>
      <c r="BM436" s="74"/>
      <c r="BN436" s="185" t="s">
        <v>123</v>
      </c>
      <c r="BO436" s="22"/>
      <c r="BP436" s="74"/>
      <c r="BQ436" s="22"/>
      <c r="BR436" s="190" t="s">
        <v>123</v>
      </c>
      <c r="BS436" s="22"/>
      <c r="BT436" s="185" t="s">
        <v>123</v>
      </c>
      <c r="BU436" s="22"/>
      <c r="BV436" s="74"/>
      <c r="BW436" s="22"/>
      <c r="BX436" s="190" t="s">
        <v>123</v>
      </c>
      <c r="BY436" s="22"/>
      <c r="BZ436" s="185" t="s">
        <v>123</v>
      </c>
      <c r="CA436" s="185"/>
      <c r="CB436" s="22"/>
    </row>
    <row r="437" spans="2:80" ht="13.8" hidden="1">
      <c r="B437" s="22">
        <f t="shared" si="6"/>
        <v>428</v>
      </c>
      <c r="C437" s="22" t="s">
        <v>112</v>
      </c>
      <c r="D437" s="73" t="s">
        <v>1015</v>
      </c>
      <c r="E437" s="118">
        <v>1300403</v>
      </c>
      <c r="F437" s="22" t="s">
        <v>114</v>
      </c>
      <c r="G437" s="73" t="s">
        <v>130</v>
      </c>
      <c r="H437" s="73" t="s">
        <v>116</v>
      </c>
      <c r="I437" s="240">
        <v>15</v>
      </c>
      <c r="J437" s="79" t="s">
        <v>112</v>
      </c>
      <c r="K437" s="112" t="s">
        <v>1016</v>
      </c>
      <c r="L437" s="22" t="s">
        <v>119</v>
      </c>
      <c r="M437" s="22" t="s">
        <v>117</v>
      </c>
      <c r="N437" s="119" t="str">
        <f>CONCATENATE(T_SDLog[[#This Row],[PROJECT_NO]],"-",T_SDLog[[#This Row],[Sub Con]],"-",T_SDLog[[#This Row],[BUILDING_NO]],"-",T_SDLog[[#This Row],[FLOOR_LEVEL]],"-",T_SDLog[[#This Row],[DRAWING_PARTS]],"-",T_SDLog[[#This Row],[DISIPLINE]],"-",T_SDLog[[#This Row],[Sub-Dec]],"-",T_SDLog[[#This Row],[DS]],"-",T_SDLog[[#This Row],[DRAWING_SEQ]])</f>
        <v>1300403-ATS-B01-GF-15-ICT-SIG-SD-00</v>
      </c>
      <c r="O437" s="122" t="s">
        <v>1032</v>
      </c>
      <c r="P437" s="244">
        <v>45799</v>
      </c>
      <c r="Q43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7" s="156" t="str">
        <f>IF(T_SDLog[[#This Row],[AREF_7]]&lt;&gt;"","07",IF(T_SDLog[[#This Row],[AREF_6]]&lt;&gt;"","06",IF(T_SDLog[[#This Row],[AREF_5]]&lt;&gt;"","05",IF(T_SDLog[[#This Row],[AREF_4]]&lt;&gt;"","04",IF(T_SDLog[[#This Row],[AREF_3]]&lt;&gt;"","03",IF(T_SDLog[[#This Row],[AREF_2]]&lt;&gt;"","02",IF(T_SDLog[[#This Row],[AREF_1]]&lt;&gt;"","01",IF(T_SDLog[[#This Row],[AREF_0]]&lt;&gt;"","00",""))))))))</f>
        <v>00</v>
      </c>
      <c r="T43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ATLS-004-SD-ICT-00047-R00</v>
      </c>
      <c r="V4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ATV-1300000403-SDS-ICT-00039-R00</v>
      </c>
      <c r="Y4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7" s="22" t="s">
        <v>1501</v>
      </c>
      <c r="AB437" s="74">
        <v>45823</v>
      </c>
      <c r="AC437" s="22" t="s">
        <v>1628</v>
      </c>
      <c r="AD437" s="74">
        <v>45826</v>
      </c>
      <c r="AE437" s="74" t="s">
        <v>1628</v>
      </c>
      <c r="AF437" s="190" t="s">
        <v>134</v>
      </c>
      <c r="AG437" s="191" t="s">
        <v>1694</v>
      </c>
      <c r="AH437" s="190" t="s">
        <v>134</v>
      </c>
      <c r="AI437" s="22"/>
      <c r="AJ437" s="74"/>
      <c r="AK437" s="22"/>
      <c r="AL437" s="22"/>
      <c r="AM437" s="22"/>
      <c r="AN437" s="190" t="s">
        <v>123</v>
      </c>
      <c r="AO437" s="74"/>
      <c r="AP437" s="185" t="s">
        <v>123</v>
      </c>
      <c r="AQ437" s="22"/>
      <c r="AR437" s="74"/>
      <c r="AS437" s="22"/>
      <c r="AT437" s="190" t="s">
        <v>123</v>
      </c>
      <c r="AU437" s="74"/>
      <c r="AV437" s="185" t="s">
        <v>123</v>
      </c>
      <c r="AW437" s="76"/>
      <c r="AX437" s="74"/>
      <c r="AY437" s="22"/>
      <c r="AZ437" s="190" t="s">
        <v>123</v>
      </c>
      <c r="BA437" s="74"/>
      <c r="BB437" s="185" t="s">
        <v>123</v>
      </c>
      <c r="BC437" s="76"/>
      <c r="BD437" s="74"/>
      <c r="BE437" s="22"/>
      <c r="BF437" s="190" t="s">
        <v>123</v>
      </c>
      <c r="BG437" s="74"/>
      <c r="BH437" s="185" t="s">
        <v>123</v>
      </c>
      <c r="BI437" s="76"/>
      <c r="BJ437" s="74"/>
      <c r="BK437" s="22"/>
      <c r="BL437" s="190" t="s">
        <v>123</v>
      </c>
      <c r="BM437" s="74"/>
      <c r="BN437" s="185" t="s">
        <v>123</v>
      </c>
      <c r="BO437" s="22"/>
      <c r="BP437" s="74"/>
      <c r="BQ437" s="22"/>
      <c r="BR437" s="190" t="s">
        <v>123</v>
      </c>
      <c r="BS437" s="22"/>
      <c r="BT437" s="185" t="s">
        <v>123</v>
      </c>
      <c r="BU437" s="22"/>
      <c r="BV437" s="74"/>
      <c r="BW437" s="22"/>
      <c r="BX437" s="190" t="s">
        <v>123</v>
      </c>
      <c r="BY437" s="22"/>
      <c r="BZ437" s="185" t="s">
        <v>123</v>
      </c>
      <c r="CA437" s="185"/>
      <c r="CB437" s="22"/>
    </row>
    <row r="438" spans="2:80" ht="13.8" hidden="1">
      <c r="B438" s="22">
        <f t="shared" si="6"/>
        <v>429</v>
      </c>
      <c r="C438" s="22" t="s">
        <v>112</v>
      </c>
      <c r="D438" s="73" t="s">
        <v>1015</v>
      </c>
      <c r="E438" s="118">
        <v>1300403</v>
      </c>
      <c r="F438" s="22" t="s">
        <v>114</v>
      </c>
      <c r="G438" s="73" t="s">
        <v>130</v>
      </c>
      <c r="H438" s="73" t="s">
        <v>288</v>
      </c>
      <c r="I438" s="240" t="s">
        <v>117</v>
      </c>
      <c r="J438" s="79" t="s">
        <v>112</v>
      </c>
      <c r="K438" s="112" t="s">
        <v>1016</v>
      </c>
      <c r="L438" s="22" t="s">
        <v>119</v>
      </c>
      <c r="M438" s="22" t="s">
        <v>117</v>
      </c>
      <c r="N438" s="119" t="str">
        <f>CONCATENATE(T_SDLog[[#This Row],[PROJECT_NO]],"-",T_SDLog[[#This Row],[Sub Con]],"-",T_SDLog[[#This Row],[BUILDING_NO]],"-",T_SDLog[[#This Row],[FLOOR_LEVEL]],"-",T_SDLog[[#This Row],[DRAWING_PARTS]],"-",T_SDLog[[#This Row],[DISIPLINE]],"-",T_SDLog[[#This Row],[Sub-Dec]],"-",T_SDLog[[#This Row],[DS]],"-",T_SDLog[[#This Row],[DRAWING_SEQ]])</f>
        <v>1300403-ATS-B01-FF-00-ICT-SIG-SD-00</v>
      </c>
      <c r="O438" s="122" t="s">
        <v>1033</v>
      </c>
      <c r="P438" s="245">
        <v>45819</v>
      </c>
      <c r="Q43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8" s="156" t="str">
        <f>IF(T_SDLog[[#This Row],[AREF_7]]&lt;&gt;"","07",IF(T_SDLog[[#This Row],[AREF_6]]&lt;&gt;"","06",IF(T_SDLog[[#This Row],[AREF_5]]&lt;&gt;"","05",IF(T_SDLog[[#This Row],[AREF_4]]&lt;&gt;"","04",IF(T_SDLog[[#This Row],[AREF_3]]&lt;&gt;"","03",IF(T_SDLog[[#This Row],[AREF_2]]&lt;&gt;"","02",IF(T_SDLog[[#This Row],[AREF_1]]&lt;&gt;"","01",IF(T_SDLog[[#This Row],[AREF_0]]&lt;&gt;"","00",""))))))))</f>
        <v>00</v>
      </c>
      <c r="T43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8" s="22" t="s">
        <v>1502</v>
      </c>
      <c r="AB438" s="74">
        <v>45823</v>
      </c>
      <c r="AC438" s="22" t="s">
        <v>1627</v>
      </c>
      <c r="AD438" s="74">
        <v>45826</v>
      </c>
      <c r="AE438" s="74" t="s">
        <v>1627</v>
      </c>
      <c r="AF438" s="190" t="s">
        <v>134</v>
      </c>
      <c r="AG438" s="191" t="s">
        <v>1694</v>
      </c>
      <c r="AH438" s="190" t="s">
        <v>134</v>
      </c>
      <c r="AI438" s="22"/>
      <c r="AJ438" s="74"/>
      <c r="AK438" s="22"/>
      <c r="AL438" s="22"/>
      <c r="AM438" s="22"/>
      <c r="AN438" s="190" t="s">
        <v>123</v>
      </c>
      <c r="AO438" s="74"/>
      <c r="AP438" s="185" t="s">
        <v>123</v>
      </c>
      <c r="AQ438" s="22"/>
      <c r="AR438" s="74"/>
      <c r="AS438" s="22"/>
      <c r="AT438" s="190" t="s">
        <v>123</v>
      </c>
      <c r="AU438" s="74"/>
      <c r="AV438" s="185" t="s">
        <v>123</v>
      </c>
      <c r="AW438" s="76"/>
      <c r="AX438" s="74"/>
      <c r="AY438" s="22"/>
      <c r="AZ438" s="190" t="s">
        <v>123</v>
      </c>
      <c r="BA438" s="74"/>
      <c r="BB438" s="185" t="s">
        <v>123</v>
      </c>
      <c r="BC438" s="76"/>
      <c r="BD438" s="74"/>
      <c r="BE438" s="22"/>
      <c r="BF438" s="190" t="s">
        <v>123</v>
      </c>
      <c r="BG438" s="74"/>
      <c r="BH438" s="185" t="s">
        <v>123</v>
      </c>
      <c r="BI438" s="76"/>
      <c r="BJ438" s="74"/>
      <c r="BK438" s="22"/>
      <c r="BL438" s="190" t="s">
        <v>123</v>
      </c>
      <c r="BM438" s="74"/>
      <c r="BN438" s="185" t="s">
        <v>123</v>
      </c>
      <c r="BO438" s="22"/>
      <c r="BP438" s="74"/>
      <c r="BQ438" s="22"/>
      <c r="BR438" s="190" t="s">
        <v>123</v>
      </c>
      <c r="BS438" s="22"/>
      <c r="BT438" s="185" t="s">
        <v>123</v>
      </c>
      <c r="BU438" s="22"/>
      <c r="BV438" s="74"/>
      <c r="BW438" s="22"/>
      <c r="BX438" s="190" t="s">
        <v>123</v>
      </c>
      <c r="BY438" s="22"/>
      <c r="BZ438" s="185" t="s">
        <v>123</v>
      </c>
      <c r="CA438" s="185"/>
      <c r="CB438" s="22"/>
    </row>
    <row r="439" spans="2:80" ht="13.8" hidden="1">
      <c r="B439" s="22">
        <f t="shared" si="6"/>
        <v>430</v>
      </c>
      <c r="C439" s="22" t="s">
        <v>112</v>
      </c>
      <c r="D439" s="73" t="s">
        <v>1015</v>
      </c>
      <c r="E439" s="118">
        <v>1300403</v>
      </c>
      <c r="F439" s="22" t="s">
        <v>114</v>
      </c>
      <c r="G439" s="73" t="s">
        <v>130</v>
      </c>
      <c r="H439" s="73" t="s">
        <v>288</v>
      </c>
      <c r="I439" s="241" t="s">
        <v>124</v>
      </c>
      <c r="J439" s="79" t="s">
        <v>112</v>
      </c>
      <c r="K439" s="112" t="s">
        <v>1016</v>
      </c>
      <c r="L439" s="22" t="s">
        <v>119</v>
      </c>
      <c r="M439" s="22" t="s">
        <v>117</v>
      </c>
      <c r="N439" s="119" t="str">
        <f>CONCATENATE(T_SDLog[[#This Row],[PROJECT_NO]],"-",T_SDLog[[#This Row],[Sub Con]],"-",T_SDLog[[#This Row],[BUILDING_NO]],"-",T_SDLog[[#This Row],[FLOOR_LEVEL]],"-",T_SDLog[[#This Row],[DRAWING_PARTS]],"-",T_SDLog[[#This Row],[DISIPLINE]],"-",T_SDLog[[#This Row],[Sub-Dec]],"-",T_SDLog[[#This Row],[DS]],"-",T_SDLog[[#This Row],[DRAWING_SEQ]])</f>
        <v>1300403-ATS-B01-FF-01-ICT-SIG-SD-00</v>
      </c>
      <c r="O439" s="122" t="s">
        <v>1604</v>
      </c>
      <c r="P439" s="245"/>
      <c r="Q43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39" s="156" t="str">
        <f>IF(T_SDLog[[#This Row],[AREF_7]]&lt;&gt;"","07",IF(T_SDLog[[#This Row],[AREF_6]]&lt;&gt;"","06",IF(T_SDLog[[#This Row],[AREF_5]]&lt;&gt;"","05",IF(T_SDLog[[#This Row],[AREF_4]]&lt;&gt;"","04",IF(T_SDLog[[#This Row],[AREF_3]]&lt;&gt;"","03",IF(T_SDLog[[#This Row],[AREF_2]]&lt;&gt;"","02",IF(T_SDLog[[#This Row],[AREF_1]]&lt;&gt;"","01",IF(T_SDLog[[#This Row],[AREF_0]]&lt;&gt;"","00",""))))))))</f>
        <v>00</v>
      </c>
      <c r="T43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3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39" s="22" t="s">
        <v>1502</v>
      </c>
      <c r="AB439" s="74">
        <v>45823</v>
      </c>
      <c r="AC439" s="22" t="s">
        <v>1627</v>
      </c>
      <c r="AD439" s="74">
        <v>45826</v>
      </c>
      <c r="AE439" s="74" t="s">
        <v>1627</v>
      </c>
      <c r="AF439" s="190" t="s">
        <v>134</v>
      </c>
      <c r="AG439" s="191" t="s">
        <v>1694</v>
      </c>
      <c r="AH439" s="190" t="s">
        <v>134</v>
      </c>
      <c r="AI439" s="22"/>
      <c r="AJ439" s="74"/>
      <c r="AK439" s="22"/>
      <c r="AL439" s="22"/>
      <c r="AM439" s="22"/>
      <c r="AN439" s="190" t="s">
        <v>123</v>
      </c>
      <c r="AO439" s="74"/>
      <c r="AP439" s="185" t="s">
        <v>123</v>
      </c>
      <c r="AQ439" s="22"/>
      <c r="AR439" s="74"/>
      <c r="AS439" s="22"/>
      <c r="AT439" s="190" t="s">
        <v>123</v>
      </c>
      <c r="AU439" s="74"/>
      <c r="AV439" s="185" t="s">
        <v>123</v>
      </c>
      <c r="AW439" s="76"/>
      <c r="AX439" s="74"/>
      <c r="AY439" s="22"/>
      <c r="AZ439" s="190" t="s">
        <v>123</v>
      </c>
      <c r="BA439" s="74"/>
      <c r="BB439" s="185" t="s">
        <v>123</v>
      </c>
      <c r="BC439" s="76"/>
      <c r="BD439" s="74"/>
      <c r="BE439" s="22"/>
      <c r="BF439" s="190" t="s">
        <v>123</v>
      </c>
      <c r="BG439" s="74"/>
      <c r="BH439" s="185" t="s">
        <v>123</v>
      </c>
      <c r="BI439" s="76"/>
      <c r="BJ439" s="74"/>
      <c r="BK439" s="22"/>
      <c r="BL439" s="190" t="s">
        <v>123</v>
      </c>
      <c r="BM439" s="74"/>
      <c r="BN439" s="185" t="s">
        <v>123</v>
      </c>
      <c r="BO439" s="22"/>
      <c r="BP439" s="74"/>
      <c r="BQ439" s="22"/>
      <c r="BR439" s="190" t="s">
        <v>123</v>
      </c>
      <c r="BS439" s="22"/>
      <c r="BT439" s="185" t="s">
        <v>123</v>
      </c>
      <c r="BU439" s="22"/>
      <c r="BV439" s="74"/>
      <c r="BW439" s="22"/>
      <c r="BX439" s="190" t="s">
        <v>123</v>
      </c>
      <c r="BY439" s="22"/>
      <c r="BZ439" s="185" t="s">
        <v>123</v>
      </c>
      <c r="CA439" s="185"/>
      <c r="CB439" s="22"/>
    </row>
    <row r="440" spans="2:80" ht="13.8" hidden="1">
      <c r="B440" s="22">
        <f t="shared" si="6"/>
        <v>431</v>
      </c>
      <c r="C440" s="22" t="s">
        <v>112</v>
      </c>
      <c r="D440" s="73" t="s">
        <v>1015</v>
      </c>
      <c r="E440" s="118">
        <v>1300403</v>
      </c>
      <c r="F440" s="22" t="s">
        <v>114</v>
      </c>
      <c r="G440" s="73" t="s">
        <v>130</v>
      </c>
      <c r="H440" s="73" t="s">
        <v>288</v>
      </c>
      <c r="I440" s="241" t="s">
        <v>126</v>
      </c>
      <c r="J440" s="79" t="s">
        <v>112</v>
      </c>
      <c r="K440" s="112" t="s">
        <v>1016</v>
      </c>
      <c r="L440" s="22" t="s">
        <v>119</v>
      </c>
      <c r="M440" s="22" t="s">
        <v>117</v>
      </c>
      <c r="N440" s="119" t="str">
        <f>CONCATENATE(T_SDLog[[#This Row],[PROJECT_NO]],"-",T_SDLog[[#This Row],[Sub Con]],"-",T_SDLog[[#This Row],[BUILDING_NO]],"-",T_SDLog[[#This Row],[FLOOR_LEVEL]],"-",T_SDLog[[#This Row],[DRAWING_PARTS]],"-",T_SDLog[[#This Row],[DISIPLINE]],"-",T_SDLog[[#This Row],[Sub-Dec]],"-",T_SDLog[[#This Row],[DS]],"-",T_SDLog[[#This Row],[DRAWING_SEQ]])</f>
        <v>1300403-ATS-B01-FF-02-ICT-SIG-SD-00</v>
      </c>
      <c r="O440" s="122" t="s">
        <v>1604</v>
      </c>
      <c r="P440" s="245"/>
      <c r="Q44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0" s="156" t="str">
        <f>IF(T_SDLog[[#This Row],[AREF_7]]&lt;&gt;"","07",IF(T_SDLog[[#This Row],[AREF_6]]&lt;&gt;"","06",IF(T_SDLog[[#This Row],[AREF_5]]&lt;&gt;"","05",IF(T_SDLog[[#This Row],[AREF_4]]&lt;&gt;"","04",IF(T_SDLog[[#This Row],[AREF_3]]&lt;&gt;"","03",IF(T_SDLog[[#This Row],[AREF_2]]&lt;&gt;"","02",IF(T_SDLog[[#This Row],[AREF_1]]&lt;&gt;"","01",IF(T_SDLog[[#This Row],[AREF_0]]&lt;&gt;"","00",""))))))))</f>
        <v>00</v>
      </c>
      <c r="T44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0" s="22" t="s">
        <v>1502</v>
      </c>
      <c r="AB440" s="74">
        <v>45823</v>
      </c>
      <c r="AC440" s="22" t="s">
        <v>1627</v>
      </c>
      <c r="AD440" s="74">
        <v>45826</v>
      </c>
      <c r="AE440" s="74" t="s">
        <v>1627</v>
      </c>
      <c r="AF440" s="190" t="s">
        <v>134</v>
      </c>
      <c r="AG440" s="191" t="s">
        <v>1694</v>
      </c>
      <c r="AH440" s="190" t="s">
        <v>134</v>
      </c>
      <c r="AI440" s="22"/>
      <c r="AJ440" s="74"/>
      <c r="AK440" s="22"/>
      <c r="AL440" s="22"/>
      <c r="AM440" s="22"/>
      <c r="AN440" s="190" t="s">
        <v>123</v>
      </c>
      <c r="AO440" s="74"/>
      <c r="AP440" s="185" t="s">
        <v>123</v>
      </c>
      <c r="AQ440" s="22"/>
      <c r="AR440" s="74"/>
      <c r="AS440" s="22"/>
      <c r="AT440" s="190" t="s">
        <v>123</v>
      </c>
      <c r="AU440" s="74"/>
      <c r="AV440" s="185" t="s">
        <v>123</v>
      </c>
      <c r="AW440" s="76"/>
      <c r="AX440" s="74"/>
      <c r="AY440" s="22"/>
      <c r="AZ440" s="190" t="s">
        <v>123</v>
      </c>
      <c r="BA440" s="74"/>
      <c r="BB440" s="185" t="s">
        <v>123</v>
      </c>
      <c r="BC440" s="76"/>
      <c r="BD440" s="74"/>
      <c r="BE440" s="22"/>
      <c r="BF440" s="190" t="s">
        <v>123</v>
      </c>
      <c r="BG440" s="74"/>
      <c r="BH440" s="185" t="s">
        <v>123</v>
      </c>
      <c r="BI440" s="76"/>
      <c r="BJ440" s="74"/>
      <c r="BK440" s="22"/>
      <c r="BL440" s="190" t="s">
        <v>123</v>
      </c>
      <c r="BM440" s="74"/>
      <c r="BN440" s="185" t="s">
        <v>123</v>
      </c>
      <c r="BO440" s="22"/>
      <c r="BP440" s="74"/>
      <c r="BQ440" s="22"/>
      <c r="BR440" s="190" t="s">
        <v>123</v>
      </c>
      <c r="BS440" s="22"/>
      <c r="BT440" s="185" t="s">
        <v>123</v>
      </c>
      <c r="BU440" s="22"/>
      <c r="BV440" s="74"/>
      <c r="BW440" s="22"/>
      <c r="BX440" s="190" t="s">
        <v>123</v>
      </c>
      <c r="BY440" s="22"/>
      <c r="BZ440" s="185" t="s">
        <v>123</v>
      </c>
      <c r="CA440" s="185"/>
      <c r="CB440" s="22"/>
    </row>
    <row r="441" spans="2:80" ht="13.8" hidden="1">
      <c r="B441" s="22">
        <f t="shared" si="6"/>
        <v>432</v>
      </c>
      <c r="C441" s="22" t="s">
        <v>112</v>
      </c>
      <c r="D441" s="73" t="s">
        <v>1015</v>
      </c>
      <c r="E441" s="118">
        <v>1300403</v>
      </c>
      <c r="F441" s="22" t="s">
        <v>114</v>
      </c>
      <c r="G441" s="73" t="s">
        <v>130</v>
      </c>
      <c r="H441" s="73" t="s">
        <v>288</v>
      </c>
      <c r="I441" s="241" t="s">
        <v>128</v>
      </c>
      <c r="J441" s="79" t="s">
        <v>112</v>
      </c>
      <c r="K441" s="112" t="s">
        <v>1016</v>
      </c>
      <c r="L441" s="22" t="s">
        <v>119</v>
      </c>
      <c r="M441" s="22" t="s">
        <v>117</v>
      </c>
      <c r="N441" s="119" t="str">
        <f>CONCATENATE(T_SDLog[[#This Row],[PROJECT_NO]],"-",T_SDLog[[#This Row],[Sub Con]],"-",T_SDLog[[#This Row],[BUILDING_NO]],"-",T_SDLog[[#This Row],[FLOOR_LEVEL]],"-",T_SDLog[[#This Row],[DRAWING_PARTS]],"-",T_SDLog[[#This Row],[DISIPLINE]],"-",T_SDLog[[#This Row],[Sub-Dec]],"-",T_SDLog[[#This Row],[DS]],"-",T_SDLog[[#This Row],[DRAWING_SEQ]])</f>
        <v>1300403-ATS-B01-FF-03-ICT-SIG-SD-00</v>
      </c>
      <c r="O441" s="122" t="s">
        <v>1604</v>
      </c>
      <c r="P441" s="245"/>
      <c r="Q44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1" s="156" t="str">
        <f>IF(T_SDLog[[#This Row],[AREF_7]]&lt;&gt;"","07",IF(T_SDLog[[#This Row],[AREF_6]]&lt;&gt;"","06",IF(T_SDLog[[#This Row],[AREF_5]]&lt;&gt;"","05",IF(T_SDLog[[#This Row],[AREF_4]]&lt;&gt;"","04",IF(T_SDLog[[#This Row],[AREF_3]]&lt;&gt;"","03",IF(T_SDLog[[#This Row],[AREF_2]]&lt;&gt;"","02",IF(T_SDLog[[#This Row],[AREF_1]]&lt;&gt;"","01",IF(T_SDLog[[#This Row],[AREF_0]]&lt;&gt;"","00",""))))))))</f>
        <v>00</v>
      </c>
      <c r="T44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1" s="22" t="s">
        <v>1502</v>
      </c>
      <c r="AB441" s="74">
        <v>45823</v>
      </c>
      <c r="AC441" s="22" t="s">
        <v>1627</v>
      </c>
      <c r="AD441" s="74">
        <v>45826</v>
      </c>
      <c r="AE441" s="74" t="s">
        <v>1627</v>
      </c>
      <c r="AF441" s="190" t="s">
        <v>134</v>
      </c>
      <c r="AG441" s="191" t="s">
        <v>1694</v>
      </c>
      <c r="AH441" s="190" t="s">
        <v>134</v>
      </c>
      <c r="AI441" s="22"/>
      <c r="AJ441" s="74"/>
      <c r="AK441" s="22"/>
      <c r="AL441" s="22"/>
      <c r="AM441" s="22"/>
      <c r="AN441" s="190" t="s">
        <v>123</v>
      </c>
      <c r="AO441" s="74"/>
      <c r="AP441" s="185" t="s">
        <v>123</v>
      </c>
      <c r="AQ441" s="22"/>
      <c r="AR441" s="74"/>
      <c r="AS441" s="22"/>
      <c r="AT441" s="190" t="s">
        <v>123</v>
      </c>
      <c r="AU441" s="74"/>
      <c r="AV441" s="185" t="s">
        <v>123</v>
      </c>
      <c r="AW441" s="76"/>
      <c r="AX441" s="74"/>
      <c r="AY441" s="22"/>
      <c r="AZ441" s="190" t="s">
        <v>123</v>
      </c>
      <c r="BA441" s="74"/>
      <c r="BB441" s="185" t="s">
        <v>123</v>
      </c>
      <c r="BC441" s="76"/>
      <c r="BD441" s="74"/>
      <c r="BE441" s="22"/>
      <c r="BF441" s="190" t="s">
        <v>123</v>
      </c>
      <c r="BG441" s="74"/>
      <c r="BH441" s="185" t="s">
        <v>123</v>
      </c>
      <c r="BI441" s="76"/>
      <c r="BJ441" s="74"/>
      <c r="BK441" s="22"/>
      <c r="BL441" s="190" t="s">
        <v>123</v>
      </c>
      <c r="BM441" s="74"/>
      <c r="BN441" s="185" t="s">
        <v>123</v>
      </c>
      <c r="BO441" s="22"/>
      <c r="BP441" s="74"/>
      <c r="BQ441" s="22"/>
      <c r="BR441" s="190" t="s">
        <v>123</v>
      </c>
      <c r="BS441" s="22"/>
      <c r="BT441" s="185" t="s">
        <v>123</v>
      </c>
      <c r="BU441" s="22"/>
      <c r="BV441" s="74"/>
      <c r="BW441" s="22"/>
      <c r="BX441" s="190" t="s">
        <v>123</v>
      </c>
      <c r="BY441" s="22"/>
      <c r="BZ441" s="185" t="s">
        <v>123</v>
      </c>
      <c r="CA441" s="185"/>
      <c r="CB441" s="22"/>
    </row>
    <row r="442" spans="2:80" ht="13.8" hidden="1">
      <c r="B442" s="22">
        <f t="shared" si="6"/>
        <v>433</v>
      </c>
      <c r="C442" s="22" t="s">
        <v>112</v>
      </c>
      <c r="D442" s="73" t="s">
        <v>1015</v>
      </c>
      <c r="E442" s="118">
        <v>1300403</v>
      </c>
      <c r="F442" s="22" t="s">
        <v>114</v>
      </c>
      <c r="G442" s="73" t="s">
        <v>130</v>
      </c>
      <c r="H442" s="73" t="s">
        <v>288</v>
      </c>
      <c r="I442" s="240" t="s">
        <v>138</v>
      </c>
      <c r="J442" s="79" t="s">
        <v>112</v>
      </c>
      <c r="K442" s="112" t="s">
        <v>1016</v>
      </c>
      <c r="L442" s="22" t="s">
        <v>119</v>
      </c>
      <c r="M442" s="22" t="s">
        <v>117</v>
      </c>
      <c r="N442" s="119" t="str">
        <f>CONCATENATE(T_SDLog[[#This Row],[PROJECT_NO]],"-",T_SDLog[[#This Row],[Sub Con]],"-",T_SDLog[[#This Row],[BUILDING_NO]],"-",T_SDLog[[#This Row],[FLOOR_LEVEL]],"-",T_SDLog[[#This Row],[DRAWING_PARTS]],"-",T_SDLog[[#This Row],[DISIPLINE]],"-",T_SDLog[[#This Row],[Sub-Dec]],"-",T_SDLog[[#This Row],[DS]],"-",T_SDLog[[#This Row],[DRAWING_SEQ]])</f>
        <v>1300403-ATS-B01-FF-04-ICT-SIG-SD-00</v>
      </c>
      <c r="O442" s="122" t="s">
        <v>1034</v>
      </c>
      <c r="P442" s="245">
        <v>45819</v>
      </c>
      <c r="Q44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2" s="156" t="str">
        <f>IF(T_SDLog[[#This Row],[AREF_7]]&lt;&gt;"","07",IF(T_SDLog[[#This Row],[AREF_6]]&lt;&gt;"","06",IF(T_SDLog[[#This Row],[AREF_5]]&lt;&gt;"","05",IF(T_SDLog[[#This Row],[AREF_4]]&lt;&gt;"","04",IF(T_SDLog[[#This Row],[AREF_3]]&lt;&gt;"","03",IF(T_SDLog[[#This Row],[AREF_2]]&lt;&gt;"","02",IF(T_SDLog[[#This Row],[AREF_1]]&lt;&gt;"","01",IF(T_SDLog[[#This Row],[AREF_0]]&lt;&gt;"","00",""))))))))</f>
        <v>00</v>
      </c>
      <c r="T44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2" s="22" t="s">
        <v>1502</v>
      </c>
      <c r="AB442" s="74">
        <v>45823</v>
      </c>
      <c r="AC442" s="22" t="s">
        <v>1627</v>
      </c>
      <c r="AD442" s="74">
        <v>45826</v>
      </c>
      <c r="AE442" s="74" t="s">
        <v>1627</v>
      </c>
      <c r="AF442" s="190" t="s">
        <v>134</v>
      </c>
      <c r="AG442" s="191" t="s">
        <v>1694</v>
      </c>
      <c r="AH442" s="190" t="s">
        <v>134</v>
      </c>
      <c r="AI442" s="22"/>
      <c r="AJ442" s="74"/>
      <c r="AK442" s="22"/>
      <c r="AL442" s="22"/>
      <c r="AM442" s="22"/>
      <c r="AN442" s="190" t="s">
        <v>123</v>
      </c>
      <c r="AO442" s="74"/>
      <c r="AP442" s="185" t="s">
        <v>123</v>
      </c>
      <c r="AQ442" s="22"/>
      <c r="AR442" s="74"/>
      <c r="AS442" s="22"/>
      <c r="AT442" s="190" t="s">
        <v>123</v>
      </c>
      <c r="AU442" s="74"/>
      <c r="AV442" s="185" t="s">
        <v>123</v>
      </c>
      <c r="AW442" s="76"/>
      <c r="AX442" s="74"/>
      <c r="AY442" s="22"/>
      <c r="AZ442" s="190" t="s">
        <v>123</v>
      </c>
      <c r="BA442" s="74"/>
      <c r="BB442" s="185" t="s">
        <v>123</v>
      </c>
      <c r="BC442" s="76"/>
      <c r="BD442" s="74"/>
      <c r="BE442" s="22"/>
      <c r="BF442" s="190" t="s">
        <v>123</v>
      </c>
      <c r="BG442" s="74"/>
      <c r="BH442" s="185" t="s">
        <v>123</v>
      </c>
      <c r="BI442" s="76"/>
      <c r="BJ442" s="74"/>
      <c r="BK442" s="22"/>
      <c r="BL442" s="190" t="s">
        <v>123</v>
      </c>
      <c r="BM442" s="74"/>
      <c r="BN442" s="185" t="s">
        <v>123</v>
      </c>
      <c r="BO442" s="22"/>
      <c r="BP442" s="74"/>
      <c r="BQ442" s="22"/>
      <c r="BR442" s="190" t="s">
        <v>123</v>
      </c>
      <c r="BS442" s="22"/>
      <c r="BT442" s="185" t="s">
        <v>123</v>
      </c>
      <c r="BU442" s="22"/>
      <c r="BV442" s="74"/>
      <c r="BW442" s="22"/>
      <c r="BX442" s="190" t="s">
        <v>123</v>
      </c>
      <c r="BY442" s="22"/>
      <c r="BZ442" s="185" t="s">
        <v>123</v>
      </c>
      <c r="CA442" s="185"/>
      <c r="CB442" s="22"/>
    </row>
    <row r="443" spans="2:80" ht="13.8" hidden="1">
      <c r="B443" s="22">
        <f t="shared" si="6"/>
        <v>434</v>
      </c>
      <c r="C443" s="22" t="s">
        <v>112</v>
      </c>
      <c r="D443" s="73" t="s">
        <v>1015</v>
      </c>
      <c r="E443" s="118">
        <v>1300403</v>
      </c>
      <c r="F443" s="22" t="s">
        <v>114</v>
      </c>
      <c r="G443" s="73" t="s">
        <v>130</v>
      </c>
      <c r="H443" s="73" t="s">
        <v>288</v>
      </c>
      <c r="I443" s="240" t="s">
        <v>219</v>
      </c>
      <c r="J443" s="79" t="s">
        <v>112</v>
      </c>
      <c r="K443" s="112" t="s">
        <v>1016</v>
      </c>
      <c r="L443" s="22" t="s">
        <v>119</v>
      </c>
      <c r="M443" s="22" t="s">
        <v>117</v>
      </c>
      <c r="N443" s="119" t="str">
        <f>CONCATENATE(T_SDLog[[#This Row],[PROJECT_NO]],"-",T_SDLog[[#This Row],[Sub Con]],"-",T_SDLog[[#This Row],[BUILDING_NO]],"-",T_SDLog[[#This Row],[FLOOR_LEVEL]],"-",T_SDLog[[#This Row],[DRAWING_PARTS]],"-",T_SDLog[[#This Row],[DISIPLINE]],"-",T_SDLog[[#This Row],[Sub-Dec]],"-",T_SDLog[[#This Row],[DS]],"-",T_SDLog[[#This Row],[DRAWING_SEQ]])</f>
        <v>1300403-ATS-B01-FF-05-ICT-SIG-SD-00</v>
      </c>
      <c r="O443" s="122" t="s">
        <v>1035</v>
      </c>
      <c r="P443" s="245">
        <v>45819</v>
      </c>
      <c r="Q44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3" s="156" t="str">
        <f>IF(T_SDLog[[#This Row],[AREF_7]]&lt;&gt;"","07",IF(T_SDLog[[#This Row],[AREF_6]]&lt;&gt;"","06",IF(T_SDLog[[#This Row],[AREF_5]]&lt;&gt;"","05",IF(T_SDLog[[#This Row],[AREF_4]]&lt;&gt;"","04",IF(T_SDLog[[#This Row],[AREF_3]]&lt;&gt;"","03",IF(T_SDLog[[#This Row],[AREF_2]]&lt;&gt;"","02",IF(T_SDLog[[#This Row],[AREF_1]]&lt;&gt;"","01",IF(T_SDLog[[#This Row],[AREF_0]]&lt;&gt;"","00",""))))))))</f>
        <v>00</v>
      </c>
      <c r="T44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3" s="22" t="s">
        <v>1502</v>
      </c>
      <c r="AB443" s="74">
        <v>45823</v>
      </c>
      <c r="AC443" s="22" t="s">
        <v>1627</v>
      </c>
      <c r="AD443" s="74">
        <v>45826</v>
      </c>
      <c r="AE443" s="74" t="s">
        <v>1627</v>
      </c>
      <c r="AF443" s="190" t="s">
        <v>134</v>
      </c>
      <c r="AG443" s="191" t="s">
        <v>1694</v>
      </c>
      <c r="AH443" s="190" t="s">
        <v>134</v>
      </c>
      <c r="AI443" s="22"/>
      <c r="AJ443" s="74"/>
      <c r="AK443" s="22"/>
      <c r="AL443" s="22"/>
      <c r="AM443" s="22"/>
      <c r="AN443" s="190" t="s">
        <v>123</v>
      </c>
      <c r="AO443" s="74"/>
      <c r="AP443" s="185" t="s">
        <v>123</v>
      </c>
      <c r="AQ443" s="22"/>
      <c r="AR443" s="74"/>
      <c r="AS443" s="22"/>
      <c r="AT443" s="190" t="s">
        <v>123</v>
      </c>
      <c r="AU443" s="74"/>
      <c r="AV443" s="185" t="s">
        <v>123</v>
      </c>
      <c r="AW443" s="76"/>
      <c r="AX443" s="74"/>
      <c r="AY443" s="22"/>
      <c r="AZ443" s="190" t="s">
        <v>123</v>
      </c>
      <c r="BA443" s="74"/>
      <c r="BB443" s="185" t="s">
        <v>123</v>
      </c>
      <c r="BC443" s="76"/>
      <c r="BD443" s="74"/>
      <c r="BE443" s="22"/>
      <c r="BF443" s="190" t="s">
        <v>123</v>
      </c>
      <c r="BG443" s="74"/>
      <c r="BH443" s="185" t="s">
        <v>123</v>
      </c>
      <c r="BI443" s="76"/>
      <c r="BJ443" s="74"/>
      <c r="BK443" s="22"/>
      <c r="BL443" s="190" t="s">
        <v>123</v>
      </c>
      <c r="BM443" s="74"/>
      <c r="BN443" s="185" t="s">
        <v>123</v>
      </c>
      <c r="BO443" s="22"/>
      <c r="BP443" s="74"/>
      <c r="BQ443" s="22"/>
      <c r="BR443" s="190" t="s">
        <v>123</v>
      </c>
      <c r="BS443" s="22"/>
      <c r="BT443" s="185" t="s">
        <v>123</v>
      </c>
      <c r="BU443" s="22"/>
      <c r="BV443" s="74"/>
      <c r="BW443" s="22"/>
      <c r="BX443" s="190" t="s">
        <v>123</v>
      </c>
      <c r="BY443" s="22"/>
      <c r="BZ443" s="185" t="s">
        <v>123</v>
      </c>
      <c r="CA443" s="185"/>
      <c r="CB443" s="22"/>
    </row>
    <row r="444" spans="2:80" ht="13.8" hidden="1">
      <c r="B444" s="22">
        <f t="shared" si="6"/>
        <v>435</v>
      </c>
      <c r="C444" s="22" t="s">
        <v>112</v>
      </c>
      <c r="D444" s="73" t="s">
        <v>1015</v>
      </c>
      <c r="E444" s="118">
        <v>1300403</v>
      </c>
      <c r="F444" s="22" t="s">
        <v>114</v>
      </c>
      <c r="G444" s="73" t="s">
        <v>130</v>
      </c>
      <c r="H444" s="73" t="s">
        <v>288</v>
      </c>
      <c r="I444" s="240" t="s">
        <v>304</v>
      </c>
      <c r="J444" s="79" t="s">
        <v>112</v>
      </c>
      <c r="K444" s="112" t="s">
        <v>1016</v>
      </c>
      <c r="L444" s="22" t="s">
        <v>119</v>
      </c>
      <c r="M444" s="22" t="s">
        <v>117</v>
      </c>
      <c r="N444" s="119" t="str">
        <f>CONCATENATE(T_SDLog[[#This Row],[PROJECT_NO]],"-",T_SDLog[[#This Row],[Sub Con]],"-",T_SDLog[[#This Row],[BUILDING_NO]],"-",T_SDLog[[#This Row],[FLOOR_LEVEL]],"-",T_SDLog[[#This Row],[DRAWING_PARTS]],"-",T_SDLog[[#This Row],[DISIPLINE]],"-",T_SDLog[[#This Row],[Sub-Dec]],"-",T_SDLog[[#This Row],[DS]],"-",T_SDLog[[#This Row],[DRAWING_SEQ]])</f>
        <v>1300403-ATS-B01-FF-06-ICT-SIG-SD-00</v>
      </c>
      <c r="O444" s="122" t="s">
        <v>1036</v>
      </c>
      <c r="P444" s="245">
        <v>45819</v>
      </c>
      <c r="Q44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4" s="156" t="str">
        <f>IF(T_SDLog[[#This Row],[AREF_7]]&lt;&gt;"","07",IF(T_SDLog[[#This Row],[AREF_6]]&lt;&gt;"","06",IF(T_SDLog[[#This Row],[AREF_5]]&lt;&gt;"","05",IF(T_SDLog[[#This Row],[AREF_4]]&lt;&gt;"","04",IF(T_SDLog[[#This Row],[AREF_3]]&lt;&gt;"","03",IF(T_SDLog[[#This Row],[AREF_2]]&lt;&gt;"","02",IF(T_SDLog[[#This Row],[AREF_1]]&lt;&gt;"","01",IF(T_SDLog[[#This Row],[AREF_0]]&lt;&gt;"","00",""))))))))</f>
        <v>00</v>
      </c>
      <c r="T44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4" s="22" t="s">
        <v>1502</v>
      </c>
      <c r="AB444" s="74">
        <v>45823</v>
      </c>
      <c r="AC444" s="22" t="s">
        <v>1627</v>
      </c>
      <c r="AD444" s="74">
        <v>45826</v>
      </c>
      <c r="AE444" s="74" t="s">
        <v>1627</v>
      </c>
      <c r="AF444" s="190" t="s">
        <v>134</v>
      </c>
      <c r="AG444" s="191" t="s">
        <v>1694</v>
      </c>
      <c r="AH444" s="190" t="s">
        <v>134</v>
      </c>
      <c r="AI444" s="22"/>
      <c r="AJ444" s="74"/>
      <c r="AK444" s="22"/>
      <c r="AL444" s="22"/>
      <c r="AM444" s="22"/>
      <c r="AN444" s="190" t="s">
        <v>123</v>
      </c>
      <c r="AO444" s="74"/>
      <c r="AP444" s="185" t="s">
        <v>123</v>
      </c>
      <c r="AQ444" s="22"/>
      <c r="AR444" s="74"/>
      <c r="AS444" s="22"/>
      <c r="AT444" s="190" t="s">
        <v>123</v>
      </c>
      <c r="AU444" s="74"/>
      <c r="AV444" s="185" t="s">
        <v>123</v>
      </c>
      <c r="AW444" s="76"/>
      <c r="AX444" s="74"/>
      <c r="AY444" s="22"/>
      <c r="AZ444" s="190" t="s">
        <v>123</v>
      </c>
      <c r="BA444" s="74"/>
      <c r="BB444" s="185" t="s">
        <v>123</v>
      </c>
      <c r="BC444" s="76"/>
      <c r="BD444" s="74"/>
      <c r="BE444" s="22"/>
      <c r="BF444" s="190" t="s">
        <v>123</v>
      </c>
      <c r="BG444" s="74"/>
      <c r="BH444" s="185" t="s">
        <v>123</v>
      </c>
      <c r="BI444" s="76"/>
      <c r="BJ444" s="74"/>
      <c r="BK444" s="22"/>
      <c r="BL444" s="190" t="s">
        <v>123</v>
      </c>
      <c r="BM444" s="74"/>
      <c r="BN444" s="185" t="s">
        <v>123</v>
      </c>
      <c r="BO444" s="22"/>
      <c r="BP444" s="74"/>
      <c r="BQ444" s="22"/>
      <c r="BR444" s="190" t="s">
        <v>123</v>
      </c>
      <c r="BS444" s="22"/>
      <c r="BT444" s="185" t="s">
        <v>123</v>
      </c>
      <c r="BU444" s="22"/>
      <c r="BV444" s="74"/>
      <c r="BW444" s="22"/>
      <c r="BX444" s="190" t="s">
        <v>123</v>
      </c>
      <c r="BY444" s="22"/>
      <c r="BZ444" s="185" t="s">
        <v>123</v>
      </c>
      <c r="CA444" s="185"/>
      <c r="CB444" s="22"/>
    </row>
    <row r="445" spans="2:80" ht="13.8" hidden="1">
      <c r="B445" s="22">
        <f t="shared" si="6"/>
        <v>436</v>
      </c>
      <c r="C445" s="22" t="s">
        <v>112</v>
      </c>
      <c r="D445" s="73" t="s">
        <v>1015</v>
      </c>
      <c r="E445" s="118">
        <v>1300403</v>
      </c>
      <c r="F445" s="22" t="s">
        <v>114</v>
      </c>
      <c r="G445" s="73" t="s">
        <v>130</v>
      </c>
      <c r="H445" s="73" t="s">
        <v>288</v>
      </c>
      <c r="I445" s="240" t="s">
        <v>349</v>
      </c>
      <c r="J445" s="79" t="s">
        <v>112</v>
      </c>
      <c r="K445" s="112" t="s">
        <v>1016</v>
      </c>
      <c r="L445" s="22" t="s">
        <v>119</v>
      </c>
      <c r="M445" s="22" t="s">
        <v>117</v>
      </c>
      <c r="N445" s="119" t="str">
        <f>CONCATENATE(T_SDLog[[#This Row],[PROJECT_NO]],"-",T_SDLog[[#This Row],[Sub Con]],"-",T_SDLog[[#This Row],[BUILDING_NO]],"-",T_SDLog[[#This Row],[FLOOR_LEVEL]],"-",T_SDLog[[#This Row],[DRAWING_PARTS]],"-",T_SDLog[[#This Row],[DISIPLINE]],"-",T_SDLog[[#This Row],[Sub-Dec]],"-",T_SDLog[[#This Row],[DS]],"-",T_SDLog[[#This Row],[DRAWING_SEQ]])</f>
        <v>1300403-ATS-B01-FF-07-ICT-SIG-SD-00</v>
      </c>
      <c r="O445" s="122" t="s">
        <v>1037</v>
      </c>
      <c r="P445" s="245">
        <v>45819</v>
      </c>
      <c r="Q44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5" s="156" t="str">
        <f>IF(T_SDLog[[#This Row],[AREF_7]]&lt;&gt;"","07",IF(T_SDLog[[#This Row],[AREF_6]]&lt;&gt;"","06",IF(T_SDLog[[#This Row],[AREF_5]]&lt;&gt;"","05",IF(T_SDLog[[#This Row],[AREF_4]]&lt;&gt;"","04",IF(T_SDLog[[#This Row],[AREF_3]]&lt;&gt;"","03",IF(T_SDLog[[#This Row],[AREF_2]]&lt;&gt;"","02",IF(T_SDLog[[#This Row],[AREF_1]]&lt;&gt;"","01",IF(T_SDLog[[#This Row],[AREF_0]]&lt;&gt;"","00",""))))))))</f>
        <v>00</v>
      </c>
      <c r="T44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5" s="22" t="s">
        <v>1502</v>
      </c>
      <c r="AB445" s="74">
        <v>45823</v>
      </c>
      <c r="AC445" s="22" t="s">
        <v>1627</v>
      </c>
      <c r="AD445" s="74">
        <v>45826</v>
      </c>
      <c r="AE445" s="74" t="s">
        <v>1627</v>
      </c>
      <c r="AF445" s="190" t="s">
        <v>134</v>
      </c>
      <c r="AG445" s="191" t="s">
        <v>1694</v>
      </c>
      <c r="AH445" s="190" t="s">
        <v>134</v>
      </c>
      <c r="AI445" s="22"/>
      <c r="AJ445" s="74"/>
      <c r="AK445" s="22"/>
      <c r="AL445" s="22"/>
      <c r="AM445" s="22"/>
      <c r="AN445" s="190" t="s">
        <v>123</v>
      </c>
      <c r="AO445" s="74"/>
      <c r="AP445" s="185" t="s">
        <v>123</v>
      </c>
      <c r="AQ445" s="22"/>
      <c r="AR445" s="74"/>
      <c r="AS445" s="22"/>
      <c r="AT445" s="190" t="s">
        <v>123</v>
      </c>
      <c r="AU445" s="74"/>
      <c r="AV445" s="185" t="s">
        <v>123</v>
      </c>
      <c r="AW445" s="76"/>
      <c r="AX445" s="74"/>
      <c r="AY445" s="22"/>
      <c r="AZ445" s="190" t="s">
        <v>123</v>
      </c>
      <c r="BA445" s="74"/>
      <c r="BB445" s="185" t="s">
        <v>123</v>
      </c>
      <c r="BC445" s="76"/>
      <c r="BD445" s="74"/>
      <c r="BE445" s="22"/>
      <c r="BF445" s="190" t="s">
        <v>123</v>
      </c>
      <c r="BG445" s="74"/>
      <c r="BH445" s="185" t="s">
        <v>123</v>
      </c>
      <c r="BI445" s="76"/>
      <c r="BJ445" s="74"/>
      <c r="BK445" s="22"/>
      <c r="BL445" s="190" t="s">
        <v>123</v>
      </c>
      <c r="BM445" s="74"/>
      <c r="BN445" s="185" t="s">
        <v>123</v>
      </c>
      <c r="BO445" s="22"/>
      <c r="BP445" s="74"/>
      <c r="BQ445" s="22"/>
      <c r="BR445" s="190" t="s">
        <v>123</v>
      </c>
      <c r="BS445" s="22"/>
      <c r="BT445" s="185" t="s">
        <v>123</v>
      </c>
      <c r="BU445" s="22"/>
      <c r="BV445" s="74"/>
      <c r="BW445" s="22"/>
      <c r="BX445" s="190" t="s">
        <v>123</v>
      </c>
      <c r="BY445" s="22"/>
      <c r="BZ445" s="185" t="s">
        <v>123</v>
      </c>
      <c r="CA445" s="185"/>
      <c r="CB445" s="22"/>
    </row>
    <row r="446" spans="2:80" ht="13.8" hidden="1">
      <c r="B446" s="22">
        <f t="shared" si="6"/>
        <v>437</v>
      </c>
      <c r="C446" s="22" t="s">
        <v>112</v>
      </c>
      <c r="D446" s="73" t="s">
        <v>1015</v>
      </c>
      <c r="E446" s="118">
        <v>1300403</v>
      </c>
      <c r="F446" s="22" t="s">
        <v>114</v>
      </c>
      <c r="G446" s="73" t="s">
        <v>130</v>
      </c>
      <c r="H446" s="73" t="s">
        <v>288</v>
      </c>
      <c r="I446" s="240" t="s">
        <v>140</v>
      </c>
      <c r="J446" s="79" t="s">
        <v>112</v>
      </c>
      <c r="K446" s="112" t="s">
        <v>1016</v>
      </c>
      <c r="L446" s="22" t="s">
        <v>119</v>
      </c>
      <c r="M446" s="22" t="s">
        <v>117</v>
      </c>
      <c r="N446" s="119" t="str">
        <f>CONCATENATE(T_SDLog[[#This Row],[PROJECT_NO]],"-",T_SDLog[[#This Row],[Sub Con]],"-",T_SDLog[[#This Row],[BUILDING_NO]],"-",T_SDLog[[#This Row],[FLOOR_LEVEL]],"-",T_SDLog[[#This Row],[DRAWING_PARTS]],"-",T_SDLog[[#This Row],[DISIPLINE]],"-",T_SDLog[[#This Row],[Sub-Dec]],"-",T_SDLog[[#This Row],[DS]],"-",T_SDLog[[#This Row],[DRAWING_SEQ]])</f>
        <v>1300403-ATS-B01-FF-08-ICT-SIG-SD-00</v>
      </c>
      <c r="O446" s="122" t="s">
        <v>1038</v>
      </c>
      <c r="P446" s="245">
        <v>45819</v>
      </c>
      <c r="Q44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6" s="156" t="str">
        <f>IF(T_SDLog[[#This Row],[AREF_7]]&lt;&gt;"","07",IF(T_SDLog[[#This Row],[AREF_6]]&lt;&gt;"","06",IF(T_SDLog[[#This Row],[AREF_5]]&lt;&gt;"","05",IF(T_SDLog[[#This Row],[AREF_4]]&lt;&gt;"","04",IF(T_SDLog[[#This Row],[AREF_3]]&lt;&gt;"","03",IF(T_SDLog[[#This Row],[AREF_2]]&lt;&gt;"","02",IF(T_SDLog[[#This Row],[AREF_1]]&lt;&gt;"","01",IF(T_SDLog[[#This Row],[AREF_0]]&lt;&gt;"","00",""))))))))</f>
        <v>00</v>
      </c>
      <c r="T44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6" s="22" t="s">
        <v>1502</v>
      </c>
      <c r="AB446" s="74">
        <v>45823</v>
      </c>
      <c r="AC446" s="22" t="s">
        <v>1627</v>
      </c>
      <c r="AD446" s="74">
        <v>45826</v>
      </c>
      <c r="AE446" s="74" t="s">
        <v>1627</v>
      </c>
      <c r="AF446" s="190" t="s">
        <v>134</v>
      </c>
      <c r="AG446" s="191" t="s">
        <v>1694</v>
      </c>
      <c r="AH446" s="190" t="s">
        <v>134</v>
      </c>
      <c r="AI446" s="22"/>
      <c r="AJ446" s="74"/>
      <c r="AK446" s="22"/>
      <c r="AL446" s="22"/>
      <c r="AM446" s="22"/>
      <c r="AN446" s="190" t="s">
        <v>123</v>
      </c>
      <c r="AO446" s="74"/>
      <c r="AP446" s="185" t="s">
        <v>123</v>
      </c>
      <c r="AQ446" s="22"/>
      <c r="AR446" s="74"/>
      <c r="AS446" s="22"/>
      <c r="AT446" s="190" t="s">
        <v>123</v>
      </c>
      <c r="AU446" s="74"/>
      <c r="AV446" s="185" t="s">
        <v>123</v>
      </c>
      <c r="AW446" s="76"/>
      <c r="AX446" s="74"/>
      <c r="AY446" s="22"/>
      <c r="AZ446" s="190" t="s">
        <v>123</v>
      </c>
      <c r="BA446" s="74"/>
      <c r="BB446" s="185" t="s">
        <v>123</v>
      </c>
      <c r="BC446" s="76"/>
      <c r="BD446" s="74"/>
      <c r="BE446" s="22"/>
      <c r="BF446" s="190" t="s">
        <v>123</v>
      </c>
      <c r="BG446" s="74"/>
      <c r="BH446" s="185" t="s">
        <v>123</v>
      </c>
      <c r="BI446" s="76"/>
      <c r="BJ446" s="74"/>
      <c r="BK446" s="22"/>
      <c r="BL446" s="190" t="s">
        <v>123</v>
      </c>
      <c r="BM446" s="74"/>
      <c r="BN446" s="185" t="s">
        <v>123</v>
      </c>
      <c r="BO446" s="22"/>
      <c r="BP446" s="74"/>
      <c r="BQ446" s="22"/>
      <c r="BR446" s="190" t="s">
        <v>123</v>
      </c>
      <c r="BS446" s="22"/>
      <c r="BT446" s="185" t="s">
        <v>123</v>
      </c>
      <c r="BU446" s="22"/>
      <c r="BV446" s="74"/>
      <c r="BW446" s="22"/>
      <c r="BX446" s="190" t="s">
        <v>123</v>
      </c>
      <c r="BY446" s="22"/>
      <c r="BZ446" s="185" t="s">
        <v>123</v>
      </c>
      <c r="CA446" s="185"/>
      <c r="CB446" s="22"/>
    </row>
    <row r="447" spans="2:80" ht="13.8" hidden="1">
      <c r="B447" s="22">
        <f t="shared" si="6"/>
        <v>438</v>
      </c>
      <c r="C447" s="22" t="s">
        <v>112</v>
      </c>
      <c r="D447" s="73" t="s">
        <v>1015</v>
      </c>
      <c r="E447" s="118">
        <v>1300403</v>
      </c>
      <c r="F447" s="22" t="s">
        <v>114</v>
      </c>
      <c r="G447" s="73" t="s">
        <v>130</v>
      </c>
      <c r="H447" s="73" t="s">
        <v>288</v>
      </c>
      <c r="I447" s="240" t="s">
        <v>351</v>
      </c>
      <c r="J447" s="79" t="s">
        <v>112</v>
      </c>
      <c r="K447" s="112" t="s">
        <v>1016</v>
      </c>
      <c r="L447" s="22" t="s">
        <v>119</v>
      </c>
      <c r="M447" s="22" t="s">
        <v>117</v>
      </c>
      <c r="N447" s="119" t="str">
        <f>CONCATENATE(T_SDLog[[#This Row],[PROJECT_NO]],"-",T_SDLog[[#This Row],[Sub Con]],"-",T_SDLog[[#This Row],[BUILDING_NO]],"-",T_SDLog[[#This Row],[FLOOR_LEVEL]],"-",T_SDLog[[#This Row],[DRAWING_PARTS]],"-",T_SDLog[[#This Row],[DISIPLINE]],"-",T_SDLog[[#This Row],[Sub-Dec]],"-",T_SDLog[[#This Row],[DS]],"-",T_SDLog[[#This Row],[DRAWING_SEQ]])</f>
        <v>1300403-ATS-B01-FF-09-ICT-SIG-SD-00</v>
      </c>
      <c r="O447" s="122" t="s">
        <v>1039</v>
      </c>
      <c r="P447" s="245">
        <v>45819</v>
      </c>
      <c r="Q44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7" s="156" t="str">
        <f>IF(T_SDLog[[#This Row],[AREF_7]]&lt;&gt;"","07",IF(T_SDLog[[#This Row],[AREF_6]]&lt;&gt;"","06",IF(T_SDLog[[#This Row],[AREF_5]]&lt;&gt;"","05",IF(T_SDLog[[#This Row],[AREF_4]]&lt;&gt;"","04",IF(T_SDLog[[#This Row],[AREF_3]]&lt;&gt;"","03",IF(T_SDLog[[#This Row],[AREF_2]]&lt;&gt;"","02",IF(T_SDLog[[#This Row],[AREF_1]]&lt;&gt;"","01",IF(T_SDLog[[#This Row],[AREF_0]]&lt;&gt;"","00",""))))))))</f>
        <v>00</v>
      </c>
      <c r="T44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7" s="22" t="s">
        <v>1502</v>
      </c>
      <c r="AB447" s="74">
        <v>45823</v>
      </c>
      <c r="AC447" s="22" t="s">
        <v>1627</v>
      </c>
      <c r="AD447" s="74">
        <v>45826</v>
      </c>
      <c r="AE447" s="74" t="s">
        <v>1627</v>
      </c>
      <c r="AF447" s="190" t="s">
        <v>134</v>
      </c>
      <c r="AG447" s="191" t="s">
        <v>1694</v>
      </c>
      <c r="AH447" s="190" t="s">
        <v>134</v>
      </c>
      <c r="AI447" s="22"/>
      <c r="AJ447" s="74"/>
      <c r="AK447" s="22"/>
      <c r="AL447" s="22"/>
      <c r="AM447" s="22"/>
      <c r="AN447" s="190" t="s">
        <v>123</v>
      </c>
      <c r="AO447" s="74"/>
      <c r="AP447" s="185" t="s">
        <v>123</v>
      </c>
      <c r="AQ447" s="22"/>
      <c r="AR447" s="74"/>
      <c r="AS447" s="22"/>
      <c r="AT447" s="190" t="s">
        <v>123</v>
      </c>
      <c r="AU447" s="74"/>
      <c r="AV447" s="185" t="s">
        <v>123</v>
      </c>
      <c r="AW447" s="76"/>
      <c r="AX447" s="74"/>
      <c r="AY447" s="22"/>
      <c r="AZ447" s="190" t="s">
        <v>123</v>
      </c>
      <c r="BA447" s="74"/>
      <c r="BB447" s="185" t="s">
        <v>123</v>
      </c>
      <c r="BC447" s="76"/>
      <c r="BD447" s="74"/>
      <c r="BE447" s="22"/>
      <c r="BF447" s="190" t="s">
        <v>123</v>
      </c>
      <c r="BG447" s="74"/>
      <c r="BH447" s="185" t="s">
        <v>123</v>
      </c>
      <c r="BI447" s="76"/>
      <c r="BJ447" s="74"/>
      <c r="BK447" s="22"/>
      <c r="BL447" s="190" t="s">
        <v>123</v>
      </c>
      <c r="BM447" s="74"/>
      <c r="BN447" s="185" t="s">
        <v>123</v>
      </c>
      <c r="BO447" s="22"/>
      <c r="BP447" s="74"/>
      <c r="BQ447" s="22"/>
      <c r="BR447" s="190" t="s">
        <v>123</v>
      </c>
      <c r="BS447" s="22"/>
      <c r="BT447" s="185" t="s">
        <v>123</v>
      </c>
      <c r="BU447" s="22"/>
      <c r="BV447" s="74"/>
      <c r="BW447" s="22"/>
      <c r="BX447" s="190" t="s">
        <v>123</v>
      </c>
      <c r="BY447" s="22"/>
      <c r="BZ447" s="185" t="s">
        <v>123</v>
      </c>
      <c r="CA447" s="185"/>
      <c r="CB447" s="22"/>
    </row>
    <row r="448" spans="2:80" ht="13.8" hidden="1">
      <c r="B448" s="22">
        <f t="shared" si="6"/>
        <v>439</v>
      </c>
      <c r="C448" s="22" t="s">
        <v>112</v>
      </c>
      <c r="D448" s="73" t="s">
        <v>1015</v>
      </c>
      <c r="E448" s="118">
        <v>1300403</v>
      </c>
      <c r="F448" s="22" t="s">
        <v>114</v>
      </c>
      <c r="G448" s="73" t="s">
        <v>130</v>
      </c>
      <c r="H448" s="73" t="s">
        <v>288</v>
      </c>
      <c r="I448" s="240">
        <v>10</v>
      </c>
      <c r="J448" s="79" t="s">
        <v>112</v>
      </c>
      <c r="K448" s="112" t="s">
        <v>1016</v>
      </c>
      <c r="L448" s="22" t="s">
        <v>119</v>
      </c>
      <c r="M448" s="22" t="s">
        <v>117</v>
      </c>
      <c r="N448" s="119" t="str">
        <f>CONCATENATE(T_SDLog[[#This Row],[PROJECT_NO]],"-",T_SDLog[[#This Row],[Sub Con]],"-",T_SDLog[[#This Row],[BUILDING_NO]],"-",T_SDLog[[#This Row],[FLOOR_LEVEL]],"-",T_SDLog[[#This Row],[DRAWING_PARTS]],"-",T_SDLog[[#This Row],[DISIPLINE]],"-",T_SDLog[[#This Row],[Sub-Dec]],"-",T_SDLog[[#This Row],[DS]],"-",T_SDLog[[#This Row],[DRAWING_SEQ]])</f>
        <v>1300403-ATS-B01-FF-10-ICT-SIG-SD-00</v>
      </c>
      <c r="O448" s="122" t="s">
        <v>1040</v>
      </c>
      <c r="P448" s="244">
        <v>45799</v>
      </c>
      <c r="Q44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8" s="156" t="str">
        <f>IF(T_SDLog[[#This Row],[AREF_7]]&lt;&gt;"","07",IF(T_SDLog[[#This Row],[AREF_6]]&lt;&gt;"","06",IF(T_SDLog[[#This Row],[AREF_5]]&lt;&gt;"","05",IF(T_SDLog[[#This Row],[AREF_4]]&lt;&gt;"","04",IF(T_SDLog[[#This Row],[AREF_3]]&lt;&gt;"","03",IF(T_SDLog[[#This Row],[AREF_2]]&lt;&gt;"","02",IF(T_SDLog[[#This Row],[AREF_1]]&lt;&gt;"","01",IF(T_SDLog[[#This Row],[AREF_0]]&lt;&gt;"","00",""))))))))</f>
        <v>00</v>
      </c>
      <c r="T44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8" s="22" t="s">
        <v>1502</v>
      </c>
      <c r="AB448" s="74">
        <v>45823</v>
      </c>
      <c r="AC448" s="22" t="s">
        <v>1627</v>
      </c>
      <c r="AD448" s="74">
        <v>45826</v>
      </c>
      <c r="AE448" s="74" t="s">
        <v>1627</v>
      </c>
      <c r="AF448" s="190" t="s">
        <v>134</v>
      </c>
      <c r="AG448" s="191" t="s">
        <v>1694</v>
      </c>
      <c r="AH448" s="190" t="s">
        <v>134</v>
      </c>
      <c r="AI448" s="22"/>
      <c r="AJ448" s="74"/>
      <c r="AK448" s="22"/>
      <c r="AL448" s="22"/>
      <c r="AM448" s="22"/>
      <c r="AN448" s="190" t="s">
        <v>123</v>
      </c>
      <c r="AO448" s="74"/>
      <c r="AP448" s="185" t="s">
        <v>123</v>
      </c>
      <c r="AQ448" s="22"/>
      <c r="AR448" s="74"/>
      <c r="AS448" s="22"/>
      <c r="AT448" s="190" t="s">
        <v>123</v>
      </c>
      <c r="AU448" s="74"/>
      <c r="AV448" s="185" t="s">
        <v>123</v>
      </c>
      <c r="AW448" s="76"/>
      <c r="AX448" s="74"/>
      <c r="AY448" s="22"/>
      <c r="AZ448" s="190" t="s">
        <v>123</v>
      </c>
      <c r="BA448" s="74"/>
      <c r="BB448" s="185" t="s">
        <v>123</v>
      </c>
      <c r="BC448" s="76"/>
      <c r="BD448" s="74"/>
      <c r="BE448" s="22"/>
      <c r="BF448" s="190" t="s">
        <v>123</v>
      </c>
      <c r="BG448" s="74"/>
      <c r="BH448" s="185" t="s">
        <v>123</v>
      </c>
      <c r="BI448" s="76"/>
      <c r="BJ448" s="74"/>
      <c r="BK448" s="22"/>
      <c r="BL448" s="190" t="s">
        <v>123</v>
      </c>
      <c r="BM448" s="74"/>
      <c r="BN448" s="185" t="s">
        <v>123</v>
      </c>
      <c r="BO448" s="22"/>
      <c r="BP448" s="74"/>
      <c r="BQ448" s="22"/>
      <c r="BR448" s="190" t="s">
        <v>123</v>
      </c>
      <c r="BS448" s="22"/>
      <c r="BT448" s="185" t="s">
        <v>123</v>
      </c>
      <c r="BU448" s="22"/>
      <c r="BV448" s="74"/>
      <c r="BW448" s="22"/>
      <c r="BX448" s="190" t="s">
        <v>123</v>
      </c>
      <c r="BY448" s="22"/>
      <c r="BZ448" s="185" t="s">
        <v>123</v>
      </c>
      <c r="CA448" s="185"/>
      <c r="CB448" s="22"/>
    </row>
    <row r="449" spans="2:80" ht="13.8" hidden="1">
      <c r="B449" s="22">
        <f t="shared" si="6"/>
        <v>440</v>
      </c>
      <c r="C449" s="22" t="s">
        <v>112</v>
      </c>
      <c r="D449" s="73" t="s">
        <v>1015</v>
      </c>
      <c r="E449" s="118">
        <v>1300403</v>
      </c>
      <c r="F449" s="22" t="s">
        <v>114</v>
      </c>
      <c r="G449" s="73" t="s">
        <v>130</v>
      </c>
      <c r="H449" s="73" t="s">
        <v>288</v>
      </c>
      <c r="I449" s="240">
        <v>11</v>
      </c>
      <c r="J449" s="79" t="s">
        <v>112</v>
      </c>
      <c r="K449" s="112" t="s">
        <v>1016</v>
      </c>
      <c r="L449" s="22" t="s">
        <v>119</v>
      </c>
      <c r="M449" s="22" t="s">
        <v>117</v>
      </c>
      <c r="N449" s="119" t="str">
        <f>CONCATENATE(T_SDLog[[#This Row],[PROJECT_NO]],"-",T_SDLog[[#This Row],[Sub Con]],"-",T_SDLog[[#This Row],[BUILDING_NO]],"-",T_SDLog[[#This Row],[FLOOR_LEVEL]],"-",T_SDLog[[#This Row],[DRAWING_PARTS]],"-",T_SDLog[[#This Row],[DISIPLINE]],"-",T_SDLog[[#This Row],[Sub-Dec]],"-",T_SDLog[[#This Row],[DS]],"-",T_SDLog[[#This Row],[DRAWING_SEQ]])</f>
        <v>1300403-ATS-B01-FF-11-ICT-SIG-SD-00</v>
      </c>
      <c r="O449" s="122" t="s">
        <v>1041</v>
      </c>
      <c r="P449" s="244">
        <v>45799</v>
      </c>
      <c r="Q44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4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49" s="156" t="str">
        <f>IF(T_SDLog[[#This Row],[AREF_7]]&lt;&gt;"","07",IF(T_SDLog[[#This Row],[AREF_6]]&lt;&gt;"","06",IF(T_SDLog[[#This Row],[AREF_5]]&lt;&gt;"","05",IF(T_SDLog[[#This Row],[AREF_4]]&lt;&gt;"","04",IF(T_SDLog[[#This Row],[AREF_3]]&lt;&gt;"","03",IF(T_SDLog[[#This Row],[AREF_2]]&lt;&gt;"","02",IF(T_SDLog[[#This Row],[AREF_1]]&lt;&gt;"","01",IF(T_SDLog[[#This Row],[AREF_0]]&lt;&gt;"","00",""))))))))</f>
        <v>00</v>
      </c>
      <c r="T44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49" s="22" t="s">
        <v>1502</v>
      </c>
      <c r="AB449" s="74">
        <v>45823</v>
      </c>
      <c r="AC449" s="22" t="s">
        <v>1627</v>
      </c>
      <c r="AD449" s="74">
        <v>45826</v>
      </c>
      <c r="AE449" s="74" t="s">
        <v>1627</v>
      </c>
      <c r="AF449" s="190" t="s">
        <v>134</v>
      </c>
      <c r="AG449" s="191" t="s">
        <v>1694</v>
      </c>
      <c r="AH449" s="190" t="s">
        <v>134</v>
      </c>
      <c r="AI449" s="22"/>
      <c r="AJ449" s="74"/>
      <c r="AK449" s="22"/>
      <c r="AL449" s="22"/>
      <c r="AM449" s="22"/>
      <c r="AN449" s="190" t="s">
        <v>123</v>
      </c>
      <c r="AO449" s="74"/>
      <c r="AP449" s="185" t="s">
        <v>123</v>
      </c>
      <c r="AQ449" s="22"/>
      <c r="AR449" s="74"/>
      <c r="AS449" s="22"/>
      <c r="AT449" s="190" t="s">
        <v>123</v>
      </c>
      <c r="AU449" s="74"/>
      <c r="AV449" s="185" t="s">
        <v>123</v>
      </c>
      <c r="AW449" s="76"/>
      <c r="AX449" s="74"/>
      <c r="AY449" s="22"/>
      <c r="AZ449" s="190" t="s">
        <v>123</v>
      </c>
      <c r="BA449" s="74"/>
      <c r="BB449" s="185" t="s">
        <v>123</v>
      </c>
      <c r="BC449" s="76"/>
      <c r="BD449" s="74"/>
      <c r="BE449" s="22"/>
      <c r="BF449" s="190" t="s">
        <v>123</v>
      </c>
      <c r="BG449" s="74"/>
      <c r="BH449" s="185" t="s">
        <v>123</v>
      </c>
      <c r="BI449" s="76"/>
      <c r="BJ449" s="74"/>
      <c r="BK449" s="22"/>
      <c r="BL449" s="190" t="s">
        <v>123</v>
      </c>
      <c r="BM449" s="74"/>
      <c r="BN449" s="185" t="s">
        <v>123</v>
      </c>
      <c r="BO449" s="22"/>
      <c r="BP449" s="74"/>
      <c r="BQ449" s="22"/>
      <c r="BR449" s="190" t="s">
        <v>123</v>
      </c>
      <c r="BS449" s="22"/>
      <c r="BT449" s="185" t="s">
        <v>123</v>
      </c>
      <c r="BU449" s="22"/>
      <c r="BV449" s="74"/>
      <c r="BW449" s="22"/>
      <c r="BX449" s="190" t="s">
        <v>123</v>
      </c>
      <c r="BY449" s="22"/>
      <c r="BZ449" s="185" t="s">
        <v>123</v>
      </c>
      <c r="CA449" s="185"/>
      <c r="CB449" s="22"/>
    </row>
    <row r="450" spans="2:80" ht="13.8" hidden="1">
      <c r="B450" s="22">
        <f t="shared" si="6"/>
        <v>441</v>
      </c>
      <c r="C450" s="22" t="s">
        <v>112</v>
      </c>
      <c r="D450" s="73" t="s">
        <v>1015</v>
      </c>
      <c r="E450" s="118">
        <v>1300403</v>
      </c>
      <c r="F450" s="22" t="s">
        <v>114</v>
      </c>
      <c r="G450" s="73" t="s">
        <v>130</v>
      </c>
      <c r="H450" s="73" t="s">
        <v>288</v>
      </c>
      <c r="I450" s="240">
        <v>12</v>
      </c>
      <c r="J450" s="79" t="s">
        <v>112</v>
      </c>
      <c r="K450" s="112" t="s">
        <v>1016</v>
      </c>
      <c r="L450" s="22" t="s">
        <v>119</v>
      </c>
      <c r="M450" s="22" t="s">
        <v>117</v>
      </c>
      <c r="N450" s="119" t="str">
        <f>CONCATENATE(T_SDLog[[#This Row],[PROJECT_NO]],"-",T_SDLog[[#This Row],[Sub Con]],"-",T_SDLog[[#This Row],[BUILDING_NO]],"-",T_SDLog[[#This Row],[FLOOR_LEVEL]],"-",T_SDLog[[#This Row],[DRAWING_PARTS]],"-",T_SDLog[[#This Row],[DISIPLINE]],"-",T_SDLog[[#This Row],[Sub-Dec]],"-",T_SDLog[[#This Row],[DS]],"-",T_SDLog[[#This Row],[DRAWING_SEQ]])</f>
        <v>1300403-ATS-B01-FF-12-ICT-SIG-SD-00</v>
      </c>
      <c r="O450" s="122" t="s">
        <v>1042</v>
      </c>
      <c r="P450" s="245">
        <v>45819</v>
      </c>
      <c r="Q45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5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0" s="156" t="str">
        <f>IF(T_SDLog[[#This Row],[AREF_7]]&lt;&gt;"","07",IF(T_SDLog[[#This Row],[AREF_6]]&lt;&gt;"","06",IF(T_SDLog[[#This Row],[AREF_5]]&lt;&gt;"","05",IF(T_SDLog[[#This Row],[AREF_4]]&lt;&gt;"","04",IF(T_SDLog[[#This Row],[AREF_3]]&lt;&gt;"","03",IF(T_SDLog[[#This Row],[AREF_2]]&lt;&gt;"","02",IF(T_SDLog[[#This Row],[AREF_1]]&lt;&gt;"","01",IF(T_SDLog[[#This Row],[AREF_0]]&lt;&gt;"","00",""))))))))</f>
        <v>00</v>
      </c>
      <c r="T45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0" s="22" t="s">
        <v>1502</v>
      </c>
      <c r="AB450" s="74">
        <v>45823</v>
      </c>
      <c r="AC450" s="22" t="s">
        <v>1627</v>
      </c>
      <c r="AD450" s="74">
        <v>45826</v>
      </c>
      <c r="AE450" s="74" t="s">
        <v>1627</v>
      </c>
      <c r="AF450" s="190" t="s">
        <v>134</v>
      </c>
      <c r="AG450" s="191" t="s">
        <v>1694</v>
      </c>
      <c r="AH450" s="190" t="s">
        <v>134</v>
      </c>
      <c r="AI450" s="22"/>
      <c r="AJ450" s="74"/>
      <c r="AK450" s="22"/>
      <c r="AL450" s="22"/>
      <c r="AM450" s="22"/>
      <c r="AN450" s="190" t="s">
        <v>123</v>
      </c>
      <c r="AO450" s="74"/>
      <c r="AP450" s="185" t="s">
        <v>123</v>
      </c>
      <c r="AQ450" s="22"/>
      <c r="AR450" s="74"/>
      <c r="AS450" s="22"/>
      <c r="AT450" s="190" t="s">
        <v>123</v>
      </c>
      <c r="AU450" s="74"/>
      <c r="AV450" s="185" t="s">
        <v>123</v>
      </c>
      <c r="AW450" s="76"/>
      <c r="AX450" s="74"/>
      <c r="AY450" s="22"/>
      <c r="AZ450" s="190" t="s">
        <v>123</v>
      </c>
      <c r="BA450" s="74"/>
      <c r="BB450" s="185" t="s">
        <v>123</v>
      </c>
      <c r="BC450" s="76"/>
      <c r="BD450" s="74"/>
      <c r="BE450" s="22"/>
      <c r="BF450" s="190" t="s">
        <v>123</v>
      </c>
      <c r="BG450" s="74"/>
      <c r="BH450" s="185" t="s">
        <v>123</v>
      </c>
      <c r="BI450" s="76"/>
      <c r="BJ450" s="74"/>
      <c r="BK450" s="22"/>
      <c r="BL450" s="190" t="s">
        <v>123</v>
      </c>
      <c r="BM450" s="74"/>
      <c r="BN450" s="185" t="s">
        <v>123</v>
      </c>
      <c r="BO450" s="22"/>
      <c r="BP450" s="74"/>
      <c r="BQ450" s="22"/>
      <c r="BR450" s="190" t="s">
        <v>123</v>
      </c>
      <c r="BS450" s="22"/>
      <c r="BT450" s="185" t="s">
        <v>123</v>
      </c>
      <c r="BU450" s="22"/>
      <c r="BV450" s="74"/>
      <c r="BW450" s="22"/>
      <c r="BX450" s="190" t="s">
        <v>123</v>
      </c>
      <c r="BY450" s="22"/>
      <c r="BZ450" s="185" t="s">
        <v>123</v>
      </c>
      <c r="CA450" s="185"/>
      <c r="CB450" s="22"/>
    </row>
    <row r="451" spans="2:80" ht="13.8" hidden="1">
      <c r="B451" s="22">
        <f t="shared" si="6"/>
        <v>442</v>
      </c>
      <c r="C451" s="22" t="s">
        <v>112</v>
      </c>
      <c r="D451" s="73" t="s">
        <v>1015</v>
      </c>
      <c r="E451" s="118">
        <v>1300403</v>
      </c>
      <c r="F451" s="22" t="s">
        <v>114</v>
      </c>
      <c r="G451" s="73" t="s">
        <v>130</v>
      </c>
      <c r="H451" s="73" t="s">
        <v>288</v>
      </c>
      <c r="I451" s="240">
        <v>13</v>
      </c>
      <c r="J451" s="79" t="s">
        <v>112</v>
      </c>
      <c r="K451" s="112" t="s">
        <v>1016</v>
      </c>
      <c r="L451" s="22" t="s">
        <v>119</v>
      </c>
      <c r="M451" s="22" t="s">
        <v>117</v>
      </c>
      <c r="N451" s="119" t="str">
        <f>CONCATENATE(T_SDLog[[#This Row],[PROJECT_NO]],"-",T_SDLog[[#This Row],[Sub Con]],"-",T_SDLog[[#This Row],[BUILDING_NO]],"-",T_SDLog[[#This Row],[FLOOR_LEVEL]],"-",T_SDLog[[#This Row],[DRAWING_PARTS]],"-",T_SDLog[[#This Row],[DISIPLINE]],"-",T_SDLog[[#This Row],[Sub-Dec]],"-",T_SDLog[[#This Row],[DS]],"-",T_SDLog[[#This Row],[DRAWING_SEQ]])</f>
        <v>1300403-ATS-B01-FF-13-ICT-SIG-SD-00</v>
      </c>
      <c r="O451" s="122" t="s">
        <v>1043</v>
      </c>
      <c r="P451" s="245">
        <v>45819</v>
      </c>
      <c r="Q45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5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1" s="156" t="str">
        <f>IF(T_SDLog[[#This Row],[AREF_7]]&lt;&gt;"","07",IF(T_SDLog[[#This Row],[AREF_6]]&lt;&gt;"","06",IF(T_SDLog[[#This Row],[AREF_5]]&lt;&gt;"","05",IF(T_SDLog[[#This Row],[AREF_4]]&lt;&gt;"","04",IF(T_SDLog[[#This Row],[AREF_3]]&lt;&gt;"","03",IF(T_SDLog[[#This Row],[AREF_2]]&lt;&gt;"","02",IF(T_SDLog[[#This Row],[AREF_1]]&lt;&gt;"","01",IF(T_SDLog[[#This Row],[AREF_0]]&lt;&gt;"","00",""))))))))</f>
        <v>00</v>
      </c>
      <c r="T45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1" s="22" t="s">
        <v>1502</v>
      </c>
      <c r="AB451" s="74">
        <v>45823</v>
      </c>
      <c r="AC451" s="22" t="s">
        <v>1627</v>
      </c>
      <c r="AD451" s="74">
        <v>45826</v>
      </c>
      <c r="AE451" s="74" t="s">
        <v>1627</v>
      </c>
      <c r="AF451" s="190" t="s">
        <v>134</v>
      </c>
      <c r="AG451" s="191" t="s">
        <v>1694</v>
      </c>
      <c r="AH451" s="190" t="s">
        <v>134</v>
      </c>
      <c r="AI451" s="22"/>
      <c r="AJ451" s="74"/>
      <c r="AK451" s="22"/>
      <c r="AL451" s="22"/>
      <c r="AM451" s="22"/>
      <c r="AN451" s="190" t="s">
        <v>123</v>
      </c>
      <c r="AO451" s="74"/>
      <c r="AP451" s="185" t="s">
        <v>123</v>
      </c>
      <c r="AQ451" s="22"/>
      <c r="AR451" s="74"/>
      <c r="AS451" s="22"/>
      <c r="AT451" s="190" t="s">
        <v>123</v>
      </c>
      <c r="AU451" s="74"/>
      <c r="AV451" s="185" t="s">
        <v>123</v>
      </c>
      <c r="AW451" s="76"/>
      <c r="AX451" s="74"/>
      <c r="AY451" s="22"/>
      <c r="AZ451" s="190" t="s">
        <v>123</v>
      </c>
      <c r="BA451" s="74"/>
      <c r="BB451" s="185" t="s">
        <v>123</v>
      </c>
      <c r="BC451" s="76"/>
      <c r="BD451" s="74"/>
      <c r="BE451" s="22"/>
      <c r="BF451" s="190" t="s">
        <v>123</v>
      </c>
      <c r="BG451" s="74"/>
      <c r="BH451" s="185" t="s">
        <v>123</v>
      </c>
      <c r="BI451" s="76"/>
      <c r="BJ451" s="74"/>
      <c r="BK451" s="22"/>
      <c r="BL451" s="190" t="s">
        <v>123</v>
      </c>
      <c r="BM451" s="74"/>
      <c r="BN451" s="185" t="s">
        <v>123</v>
      </c>
      <c r="BO451" s="22"/>
      <c r="BP451" s="74"/>
      <c r="BQ451" s="22"/>
      <c r="BR451" s="190" t="s">
        <v>123</v>
      </c>
      <c r="BS451" s="22"/>
      <c r="BT451" s="185" t="s">
        <v>123</v>
      </c>
      <c r="BU451" s="22"/>
      <c r="BV451" s="74"/>
      <c r="BW451" s="22"/>
      <c r="BX451" s="190" t="s">
        <v>123</v>
      </c>
      <c r="BY451" s="22"/>
      <c r="BZ451" s="185" t="s">
        <v>123</v>
      </c>
      <c r="CA451" s="185"/>
      <c r="CB451" s="22"/>
    </row>
    <row r="452" spans="2:80" ht="13.8" hidden="1">
      <c r="B452" s="22">
        <f t="shared" si="6"/>
        <v>443</v>
      </c>
      <c r="C452" s="22" t="s">
        <v>112</v>
      </c>
      <c r="D452" s="73" t="s">
        <v>1015</v>
      </c>
      <c r="E452" s="118">
        <v>1300403</v>
      </c>
      <c r="F452" s="22" t="s">
        <v>114</v>
      </c>
      <c r="G452" s="73" t="s">
        <v>130</v>
      </c>
      <c r="H452" s="73" t="s">
        <v>288</v>
      </c>
      <c r="I452" s="240">
        <v>14</v>
      </c>
      <c r="J452" s="79" t="s">
        <v>112</v>
      </c>
      <c r="K452" s="112" t="s">
        <v>1016</v>
      </c>
      <c r="L452" s="22" t="s">
        <v>119</v>
      </c>
      <c r="M452" s="22" t="s">
        <v>117</v>
      </c>
      <c r="N452" s="119" t="str">
        <f>CONCATENATE(T_SDLog[[#This Row],[PROJECT_NO]],"-",T_SDLog[[#This Row],[Sub Con]],"-",T_SDLog[[#This Row],[BUILDING_NO]],"-",T_SDLog[[#This Row],[FLOOR_LEVEL]],"-",T_SDLog[[#This Row],[DRAWING_PARTS]],"-",T_SDLog[[#This Row],[DISIPLINE]],"-",T_SDLog[[#This Row],[Sub-Dec]],"-",T_SDLog[[#This Row],[DS]],"-",T_SDLog[[#This Row],[DRAWING_SEQ]])</f>
        <v>1300403-ATS-B01-FF-14-ICT-SIG-SD-00</v>
      </c>
      <c r="O452" s="122" t="s">
        <v>1044</v>
      </c>
      <c r="P452" s="244">
        <v>45799</v>
      </c>
      <c r="Q45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5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2" s="156" t="str">
        <f>IF(T_SDLog[[#This Row],[AREF_7]]&lt;&gt;"","07",IF(T_SDLog[[#This Row],[AREF_6]]&lt;&gt;"","06",IF(T_SDLog[[#This Row],[AREF_5]]&lt;&gt;"","05",IF(T_SDLog[[#This Row],[AREF_4]]&lt;&gt;"","04",IF(T_SDLog[[#This Row],[AREF_3]]&lt;&gt;"","03",IF(T_SDLog[[#This Row],[AREF_2]]&lt;&gt;"","02",IF(T_SDLog[[#This Row],[AREF_1]]&lt;&gt;"","01",IF(T_SDLog[[#This Row],[AREF_0]]&lt;&gt;"","00",""))))))))</f>
        <v>00</v>
      </c>
      <c r="T45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2" s="22" t="s">
        <v>1502</v>
      </c>
      <c r="AB452" s="74">
        <v>45823</v>
      </c>
      <c r="AC452" s="22" t="s">
        <v>1627</v>
      </c>
      <c r="AD452" s="74">
        <v>45826</v>
      </c>
      <c r="AE452" s="74" t="s">
        <v>1627</v>
      </c>
      <c r="AF452" s="190" t="s">
        <v>134</v>
      </c>
      <c r="AG452" s="191" t="s">
        <v>1694</v>
      </c>
      <c r="AH452" s="190" t="s">
        <v>134</v>
      </c>
      <c r="AI452" s="22"/>
      <c r="AJ452" s="74"/>
      <c r="AK452" s="22"/>
      <c r="AL452" s="22"/>
      <c r="AM452" s="22"/>
      <c r="AN452" s="190" t="s">
        <v>123</v>
      </c>
      <c r="AO452" s="74"/>
      <c r="AP452" s="185" t="s">
        <v>123</v>
      </c>
      <c r="AQ452" s="22"/>
      <c r="AR452" s="74"/>
      <c r="AS452" s="22"/>
      <c r="AT452" s="190" t="s">
        <v>123</v>
      </c>
      <c r="AU452" s="74"/>
      <c r="AV452" s="185" t="s">
        <v>123</v>
      </c>
      <c r="AW452" s="76"/>
      <c r="AX452" s="74"/>
      <c r="AY452" s="22"/>
      <c r="AZ452" s="190" t="s">
        <v>123</v>
      </c>
      <c r="BA452" s="74"/>
      <c r="BB452" s="185" t="s">
        <v>123</v>
      </c>
      <c r="BC452" s="76"/>
      <c r="BD452" s="74"/>
      <c r="BE452" s="22"/>
      <c r="BF452" s="190" t="s">
        <v>123</v>
      </c>
      <c r="BG452" s="74"/>
      <c r="BH452" s="185" t="s">
        <v>123</v>
      </c>
      <c r="BI452" s="76"/>
      <c r="BJ452" s="74"/>
      <c r="BK452" s="22"/>
      <c r="BL452" s="190" t="s">
        <v>123</v>
      </c>
      <c r="BM452" s="74"/>
      <c r="BN452" s="185" t="s">
        <v>123</v>
      </c>
      <c r="BO452" s="22"/>
      <c r="BP452" s="74"/>
      <c r="BQ452" s="22"/>
      <c r="BR452" s="190" t="s">
        <v>123</v>
      </c>
      <c r="BS452" s="22"/>
      <c r="BT452" s="185" t="s">
        <v>123</v>
      </c>
      <c r="BU452" s="22"/>
      <c r="BV452" s="74"/>
      <c r="BW452" s="22"/>
      <c r="BX452" s="190" t="s">
        <v>123</v>
      </c>
      <c r="BY452" s="22"/>
      <c r="BZ452" s="185" t="s">
        <v>123</v>
      </c>
      <c r="CA452" s="185"/>
      <c r="CB452" s="22"/>
    </row>
    <row r="453" spans="2:80" ht="13.8" hidden="1">
      <c r="B453" s="22">
        <f t="shared" si="6"/>
        <v>444</v>
      </c>
      <c r="C453" s="22" t="s">
        <v>112</v>
      </c>
      <c r="D453" s="73" t="s">
        <v>1015</v>
      </c>
      <c r="E453" s="118">
        <v>1300403</v>
      </c>
      <c r="F453" s="22" t="s">
        <v>114</v>
      </c>
      <c r="G453" s="73" t="s">
        <v>130</v>
      </c>
      <c r="H453" s="73" t="s">
        <v>288</v>
      </c>
      <c r="I453" s="240">
        <v>15</v>
      </c>
      <c r="J453" s="79" t="s">
        <v>112</v>
      </c>
      <c r="K453" s="112" t="s">
        <v>1016</v>
      </c>
      <c r="L453" s="22" t="s">
        <v>119</v>
      </c>
      <c r="M453" s="22" t="s">
        <v>117</v>
      </c>
      <c r="N453" s="119" t="str">
        <f>CONCATENATE(T_SDLog[[#This Row],[PROJECT_NO]],"-",T_SDLog[[#This Row],[Sub Con]],"-",T_SDLog[[#This Row],[BUILDING_NO]],"-",T_SDLog[[#This Row],[FLOOR_LEVEL]],"-",T_SDLog[[#This Row],[DRAWING_PARTS]],"-",T_SDLog[[#This Row],[DISIPLINE]],"-",T_SDLog[[#This Row],[Sub-Dec]],"-",T_SDLog[[#This Row],[DS]],"-",T_SDLog[[#This Row],[DRAWING_SEQ]])</f>
        <v>1300403-ATS-B01-FF-15-ICT-SIG-SD-00</v>
      </c>
      <c r="O453" s="122" t="s">
        <v>1045</v>
      </c>
      <c r="P453" s="244">
        <v>45799</v>
      </c>
      <c r="Q45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45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3" s="156" t="str">
        <f>IF(T_SDLog[[#This Row],[AREF_7]]&lt;&gt;"","07",IF(T_SDLog[[#This Row],[AREF_6]]&lt;&gt;"","06",IF(T_SDLog[[#This Row],[AREF_5]]&lt;&gt;"","05",IF(T_SDLog[[#This Row],[AREF_4]]&lt;&gt;"","04",IF(T_SDLog[[#This Row],[AREF_3]]&lt;&gt;"","03",IF(T_SDLog[[#This Row],[AREF_2]]&lt;&gt;"","02",IF(T_SDLog[[#This Row],[AREF_1]]&lt;&gt;"","01",IF(T_SDLog[[#This Row],[AREF_0]]&lt;&gt;"","00",""))))))))</f>
        <v>00</v>
      </c>
      <c r="T45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ATLS-004-SD-ICT-00048-R00</v>
      </c>
      <c r="V4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22 Jun 25</v>
      </c>
      <c r="X4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ATV-1300000403-SDS-ICT-00038-R00</v>
      </c>
      <c r="Y4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3" s="22" t="s">
        <v>1502</v>
      </c>
      <c r="AB453" s="74">
        <v>45823</v>
      </c>
      <c r="AC453" s="22" t="s">
        <v>1627</v>
      </c>
      <c r="AD453" s="74">
        <v>45826</v>
      </c>
      <c r="AE453" s="74" t="s">
        <v>1627</v>
      </c>
      <c r="AF453" s="190" t="s">
        <v>134</v>
      </c>
      <c r="AG453" s="191" t="s">
        <v>1694</v>
      </c>
      <c r="AH453" s="190" t="s">
        <v>134</v>
      </c>
      <c r="AI453" s="22"/>
      <c r="AJ453" s="74"/>
      <c r="AK453" s="22"/>
      <c r="AL453" s="22"/>
      <c r="AM453" s="22"/>
      <c r="AN453" s="190" t="s">
        <v>123</v>
      </c>
      <c r="AO453" s="74"/>
      <c r="AP453" s="185" t="s">
        <v>123</v>
      </c>
      <c r="AQ453" s="22"/>
      <c r="AR453" s="74"/>
      <c r="AS453" s="22"/>
      <c r="AT453" s="190" t="s">
        <v>123</v>
      </c>
      <c r="AU453" s="74"/>
      <c r="AV453" s="185" t="s">
        <v>123</v>
      </c>
      <c r="AW453" s="76"/>
      <c r="AX453" s="74"/>
      <c r="AY453" s="22"/>
      <c r="AZ453" s="190" t="s">
        <v>123</v>
      </c>
      <c r="BA453" s="74"/>
      <c r="BB453" s="185" t="s">
        <v>123</v>
      </c>
      <c r="BC453" s="76"/>
      <c r="BD453" s="74"/>
      <c r="BE453" s="22"/>
      <c r="BF453" s="190" t="s">
        <v>123</v>
      </c>
      <c r="BG453" s="74"/>
      <c r="BH453" s="185" t="s">
        <v>123</v>
      </c>
      <c r="BI453" s="76"/>
      <c r="BJ453" s="74"/>
      <c r="BK453" s="22"/>
      <c r="BL453" s="190" t="s">
        <v>123</v>
      </c>
      <c r="BM453" s="74"/>
      <c r="BN453" s="185" t="s">
        <v>123</v>
      </c>
      <c r="BO453" s="22"/>
      <c r="BP453" s="74"/>
      <c r="BQ453" s="22"/>
      <c r="BR453" s="190" t="s">
        <v>123</v>
      </c>
      <c r="BS453" s="22"/>
      <c r="BT453" s="185" t="s">
        <v>123</v>
      </c>
      <c r="BU453" s="22"/>
      <c r="BV453" s="74"/>
      <c r="BW453" s="22"/>
      <c r="BX453" s="190" t="s">
        <v>123</v>
      </c>
      <c r="BY453" s="22"/>
      <c r="BZ453" s="185" t="s">
        <v>123</v>
      </c>
      <c r="CA453" s="185"/>
      <c r="CB453" s="22"/>
    </row>
    <row r="454" spans="2:80" ht="13.8" hidden="1">
      <c r="B454" s="22">
        <f t="shared" si="6"/>
        <v>445</v>
      </c>
      <c r="C454" s="22" t="s">
        <v>112</v>
      </c>
      <c r="D454" s="73" t="s">
        <v>1015</v>
      </c>
      <c r="E454" s="118">
        <v>1300403</v>
      </c>
      <c r="F454" s="22" t="s">
        <v>114</v>
      </c>
      <c r="G454" s="73" t="s">
        <v>115</v>
      </c>
      <c r="H454" s="73" t="s">
        <v>116</v>
      </c>
      <c r="I454" s="240" t="s">
        <v>117</v>
      </c>
      <c r="J454" s="79" t="s">
        <v>112</v>
      </c>
      <c r="K454" s="112" t="s">
        <v>1016</v>
      </c>
      <c r="L454" s="22" t="s">
        <v>119</v>
      </c>
      <c r="M454" s="22" t="s">
        <v>117</v>
      </c>
      <c r="N454" s="119" t="str">
        <f>CONCATENATE(T_SDLog[[#This Row],[PROJECT_NO]],"-",T_SDLog[[#This Row],[Sub Con]],"-",T_SDLog[[#This Row],[BUILDING_NO]],"-",T_SDLog[[#This Row],[FLOOR_LEVEL]],"-",T_SDLog[[#This Row],[DRAWING_PARTS]],"-",T_SDLog[[#This Row],[DISIPLINE]],"-",T_SDLog[[#This Row],[Sub-Dec]],"-",T_SDLog[[#This Row],[DS]],"-",T_SDLog[[#This Row],[DRAWING_SEQ]])</f>
        <v>1300403-ATS-B02-GF-00-ICT-SIG-SD-00</v>
      </c>
      <c r="O454" s="122" t="s">
        <v>1017</v>
      </c>
      <c r="P454" s="244">
        <v>45801</v>
      </c>
      <c r="Q45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45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4" s="156" t="str">
        <f>IF(T_SDLog[[#This Row],[AREF_7]]&lt;&gt;"","07",IF(T_SDLog[[#This Row],[AREF_6]]&lt;&gt;"","06",IF(T_SDLog[[#This Row],[AREF_5]]&lt;&gt;"","05",IF(T_SDLog[[#This Row],[AREF_4]]&lt;&gt;"","04",IF(T_SDLog[[#This Row],[AREF_3]]&lt;&gt;"","03",IF(T_SDLog[[#This Row],[AREF_2]]&lt;&gt;"","02",IF(T_SDLog[[#This Row],[AREF_1]]&lt;&gt;"","01",IF(T_SDLog[[#This Row],[AREF_0]]&lt;&gt;"","00",""))))))))</f>
        <v>00</v>
      </c>
      <c r="T45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ATLS-004-SD-ICT-00049-R00</v>
      </c>
      <c r="V4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ATV-1300000403-SDS-ICT-00040-R00</v>
      </c>
      <c r="Y4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4" s="22" t="s">
        <v>1503</v>
      </c>
      <c r="AB454" s="74">
        <v>45823</v>
      </c>
      <c r="AC454" s="22" t="s">
        <v>1629</v>
      </c>
      <c r="AD454" s="74">
        <v>45826</v>
      </c>
      <c r="AE454" s="74" t="s">
        <v>1629</v>
      </c>
      <c r="AF454" s="190" t="s">
        <v>134</v>
      </c>
      <c r="AG454" s="191" t="s">
        <v>1695</v>
      </c>
      <c r="AH454" s="190" t="s">
        <v>134</v>
      </c>
      <c r="AI454" s="22"/>
      <c r="AJ454" s="74"/>
      <c r="AK454" s="22"/>
      <c r="AL454" s="22"/>
      <c r="AM454" s="22"/>
      <c r="AN454" s="190" t="s">
        <v>123</v>
      </c>
      <c r="AO454" s="74"/>
      <c r="AP454" s="185" t="s">
        <v>123</v>
      </c>
      <c r="AQ454" s="22"/>
      <c r="AR454" s="74"/>
      <c r="AS454" s="22"/>
      <c r="AT454" s="190" t="s">
        <v>123</v>
      </c>
      <c r="AU454" s="74"/>
      <c r="AV454" s="185" t="s">
        <v>123</v>
      </c>
      <c r="AW454" s="76"/>
      <c r="AX454" s="74"/>
      <c r="AY454" s="22"/>
      <c r="AZ454" s="190" t="s">
        <v>123</v>
      </c>
      <c r="BA454" s="74"/>
      <c r="BB454" s="185" t="s">
        <v>123</v>
      </c>
      <c r="BC454" s="76"/>
      <c r="BD454" s="74"/>
      <c r="BE454" s="22"/>
      <c r="BF454" s="190" t="s">
        <v>123</v>
      </c>
      <c r="BG454" s="74"/>
      <c r="BH454" s="185" t="s">
        <v>123</v>
      </c>
      <c r="BI454" s="76"/>
      <c r="BJ454" s="74"/>
      <c r="BK454" s="22"/>
      <c r="BL454" s="190" t="s">
        <v>123</v>
      </c>
      <c r="BM454" s="74"/>
      <c r="BN454" s="185" t="s">
        <v>123</v>
      </c>
      <c r="BO454" s="22"/>
      <c r="BP454" s="74"/>
      <c r="BQ454" s="22"/>
      <c r="BR454" s="190" t="s">
        <v>123</v>
      </c>
      <c r="BS454" s="22"/>
      <c r="BT454" s="185" t="s">
        <v>123</v>
      </c>
      <c r="BU454" s="22"/>
      <c r="BV454" s="74"/>
      <c r="BW454" s="22"/>
      <c r="BX454" s="190" t="s">
        <v>123</v>
      </c>
      <c r="BY454" s="22"/>
      <c r="BZ454" s="185" t="s">
        <v>123</v>
      </c>
      <c r="CA454" s="185"/>
      <c r="CB454" s="22"/>
    </row>
    <row r="455" spans="2:80" ht="13.8" hidden="1">
      <c r="B455" s="22">
        <f t="shared" si="6"/>
        <v>446</v>
      </c>
      <c r="C455" s="22" t="s">
        <v>112</v>
      </c>
      <c r="D455" s="73" t="s">
        <v>1015</v>
      </c>
      <c r="E455" s="118">
        <v>1300403</v>
      </c>
      <c r="F455" s="22" t="s">
        <v>114</v>
      </c>
      <c r="G455" s="73" t="s">
        <v>115</v>
      </c>
      <c r="H455" s="73" t="s">
        <v>116</v>
      </c>
      <c r="I455" s="240" t="s">
        <v>124</v>
      </c>
      <c r="J455" s="79" t="s">
        <v>112</v>
      </c>
      <c r="K455" s="112" t="s">
        <v>1016</v>
      </c>
      <c r="L455" s="22" t="s">
        <v>119</v>
      </c>
      <c r="M455" s="22" t="s">
        <v>117</v>
      </c>
      <c r="N455" s="119" t="str">
        <f>CONCATENATE(T_SDLog[[#This Row],[PROJECT_NO]],"-",T_SDLog[[#This Row],[Sub Con]],"-",T_SDLog[[#This Row],[BUILDING_NO]],"-",T_SDLog[[#This Row],[FLOOR_LEVEL]],"-",T_SDLog[[#This Row],[DRAWING_PARTS]],"-",T_SDLog[[#This Row],[DISIPLINE]],"-",T_SDLog[[#This Row],[Sub-Dec]],"-",T_SDLog[[#This Row],[DS]],"-",T_SDLog[[#This Row],[DRAWING_SEQ]])</f>
        <v>1300403-ATS-B02-GF-01-ICT-SIG-SD-00</v>
      </c>
      <c r="O455" s="122" t="s">
        <v>1018</v>
      </c>
      <c r="P455" s="244">
        <v>45799</v>
      </c>
      <c r="Q45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45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5" s="156" t="str">
        <f>IF(T_SDLog[[#This Row],[AREF_7]]&lt;&gt;"","07",IF(T_SDLog[[#This Row],[AREF_6]]&lt;&gt;"","06",IF(T_SDLog[[#This Row],[AREF_5]]&lt;&gt;"","05",IF(T_SDLog[[#This Row],[AREF_4]]&lt;&gt;"","04",IF(T_SDLog[[#This Row],[AREF_3]]&lt;&gt;"","03",IF(T_SDLog[[#This Row],[AREF_2]]&lt;&gt;"","02",IF(T_SDLog[[#This Row],[AREF_1]]&lt;&gt;"","01",IF(T_SDLog[[#This Row],[AREF_0]]&lt;&gt;"","00",""))))))))</f>
        <v>00</v>
      </c>
      <c r="T45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ATLS-004-SD-ICT-00049-R00</v>
      </c>
      <c r="V4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ATV-1300000403-SDS-ICT-00040-R00</v>
      </c>
      <c r="Y4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5" s="22" t="s">
        <v>1503</v>
      </c>
      <c r="AB455" s="74">
        <v>45823</v>
      </c>
      <c r="AC455" s="22" t="s">
        <v>1629</v>
      </c>
      <c r="AD455" s="74">
        <v>45826</v>
      </c>
      <c r="AE455" s="74" t="s">
        <v>1629</v>
      </c>
      <c r="AF455" s="190" t="s">
        <v>134</v>
      </c>
      <c r="AG455" s="191" t="s">
        <v>1695</v>
      </c>
      <c r="AH455" s="190" t="s">
        <v>134</v>
      </c>
      <c r="AI455" s="22"/>
      <c r="AJ455" s="74"/>
      <c r="AK455" s="22"/>
      <c r="AL455" s="22"/>
      <c r="AM455" s="22"/>
      <c r="AN455" s="190" t="s">
        <v>123</v>
      </c>
      <c r="AO455" s="74"/>
      <c r="AP455" s="185" t="s">
        <v>123</v>
      </c>
      <c r="AQ455" s="22"/>
      <c r="AR455" s="74"/>
      <c r="AS455" s="22"/>
      <c r="AT455" s="190" t="s">
        <v>123</v>
      </c>
      <c r="AU455" s="74"/>
      <c r="AV455" s="185" t="s">
        <v>123</v>
      </c>
      <c r="AW455" s="76"/>
      <c r="AX455" s="74"/>
      <c r="AY455" s="22"/>
      <c r="AZ455" s="190" t="s">
        <v>123</v>
      </c>
      <c r="BA455" s="74"/>
      <c r="BB455" s="185" t="s">
        <v>123</v>
      </c>
      <c r="BC455" s="76"/>
      <c r="BD455" s="74"/>
      <c r="BE455" s="22"/>
      <c r="BF455" s="190" t="s">
        <v>123</v>
      </c>
      <c r="BG455" s="74"/>
      <c r="BH455" s="185" t="s">
        <v>123</v>
      </c>
      <c r="BI455" s="76"/>
      <c r="BJ455" s="74"/>
      <c r="BK455" s="22"/>
      <c r="BL455" s="190" t="s">
        <v>123</v>
      </c>
      <c r="BM455" s="74"/>
      <c r="BN455" s="185" t="s">
        <v>123</v>
      </c>
      <c r="BO455" s="22"/>
      <c r="BP455" s="74"/>
      <c r="BQ455" s="22"/>
      <c r="BR455" s="190" t="s">
        <v>123</v>
      </c>
      <c r="BS455" s="22"/>
      <c r="BT455" s="185" t="s">
        <v>123</v>
      </c>
      <c r="BU455" s="22"/>
      <c r="BV455" s="74"/>
      <c r="BW455" s="22"/>
      <c r="BX455" s="190" t="s">
        <v>123</v>
      </c>
      <c r="BY455" s="22"/>
      <c r="BZ455" s="185" t="s">
        <v>123</v>
      </c>
      <c r="CA455" s="185"/>
      <c r="CB455" s="22"/>
    </row>
    <row r="456" spans="2:80" ht="13.8" hidden="1">
      <c r="B456" s="22">
        <f t="shared" si="6"/>
        <v>447</v>
      </c>
      <c r="C456" s="22" t="s">
        <v>112</v>
      </c>
      <c r="D456" s="73" t="s">
        <v>1015</v>
      </c>
      <c r="E456" s="118">
        <v>1300403</v>
      </c>
      <c r="F456" s="22" t="s">
        <v>114</v>
      </c>
      <c r="G456" s="73" t="s">
        <v>115</v>
      </c>
      <c r="H456" s="73" t="s">
        <v>116</v>
      </c>
      <c r="I456" s="240" t="s">
        <v>126</v>
      </c>
      <c r="J456" s="79" t="s">
        <v>112</v>
      </c>
      <c r="K456" s="112" t="s">
        <v>1016</v>
      </c>
      <c r="L456" s="22" t="s">
        <v>119</v>
      </c>
      <c r="M456" s="22" t="s">
        <v>117</v>
      </c>
      <c r="N456" s="119" t="str">
        <f>CONCATENATE(T_SDLog[[#This Row],[PROJECT_NO]],"-",T_SDLog[[#This Row],[Sub Con]],"-",T_SDLog[[#This Row],[BUILDING_NO]],"-",T_SDLog[[#This Row],[FLOOR_LEVEL]],"-",T_SDLog[[#This Row],[DRAWING_PARTS]],"-",T_SDLog[[#This Row],[DISIPLINE]],"-",T_SDLog[[#This Row],[Sub-Dec]],"-",T_SDLog[[#This Row],[DS]],"-",T_SDLog[[#This Row],[DRAWING_SEQ]])</f>
        <v>1300403-ATS-B02-GF-02-ICT-SIG-SD-00</v>
      </c>
      <c r="O456" s="122" t="s">
        <v>1019</v>
      </c>
      <c r="P456" s="244">
        <v>45799</v>
      </c>
      <c r="Q45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45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6" s="156" t="str">
        <f>IF(T_SDLog[[#This Row],[AREF_7]]&lt;&gt;"","07",IF(T_SDLog[[#This Row],[AREF_6]]&lt;&gt;"","06",IF(T_SDLog[[#This Row],[AREF_5]]&lt;&gt;"","05",IF(T_SDLog[[#This Row],[AREF_4]]&lt;&gt;"","04",IF(T_SDLog[[#This Row],[AREF_3]]&lt;&gt;"","03",IF(T_SDLog[[#This Row],[AREF_2]]&lt;&gt;"","02",IF(T_SDLog[[#This Row],[AREF_1]]&lt;&gt;"","01",IF(T_SDLog[[#This Row],[AREF_0]]&lt;&gt;"","00",""))))))))</f>
        <v>00</v>
      </c>
      <c r="T45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ATLS-004-SD-ICT-00049-R00</v>
      </c>
      <c r="V4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ATV-1300000403-SDS-ICT-00040-R00</v>
      </c>
      <c r="Y4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6" s="22" t="s">
        <v>1503</v>
      </c>
      <c r="AB456" s="74">
        <v>45823</v>
      </c>
      <c r="AC456" s="22" t="s">
        <v>1629</v>
      </c>
      <c r="AD456" s="74">
        <v>45826</v>
      </c>
      <c r="AE456" s="74" t="s">
        <v>1629</v>
      </c>
      <c r="AF456" s="190" t="s">
        <v>134</v>
      </c>
      <c r="AG456" s="191" t="s">
        <v>1695</v>
      </c>
      <c r="AH456" s="190" t="s">
        <v>134</v>
      </c>
      <c r="AI456" s="22"/>
      <c r="AJ456" s="74"/>
      <c r="AK456" s="22"/>
      <c r="AL456" s="22"/>
      <c r="AM456" s="22"/>
      <c r="AN456" s="190" t="s">
        <v>123</v>
      </c>
      <c r="AO456" s="74"/>
      <c r="AP456" s="185" t="s">
        <v>123</v>
      </c>
      <c r="AQ456" s="22"/>
      <c r="AR456" s="74"/>
      <c r="AS456" s="22"/>
      <c r="AT456" s="190" t="s">
        <v>123</v>
      </c>
      <c r="AU456" s="74"/>
      <c r="AV456" s="185" t="s">
        <v>123</v>
      </c>
      <c r="AW456" s="76"/>
      <c r="AX456" s="74"/>
      <c r="AY456" s="22"/>
      <c r="AZ456" s="190" t="s">
        <v>123</v>
      </c>
      <c r="BA456" s="74"/>
      <c r="BB456" s="185" t="s">
        <v>123</v>
      </c>
      <c r="BC456" s="76"/>
      <c r="BD456" s="74"/>
      <c r="BE456" s="22"/>
      <c r="BF456" s="190" t="s">
        <v>123</v>
      </c>
      <c r="BG456" s="74"/>
      <c r="BH456" s="185" t="s">
        <v>123</v>
      </c>
      <c r="BI456" s="76"/>
      <c r="BJ456" s="74"/>
      <c r="BK456" s="22"/>
      <c r="BL456" s="190" t="s">
        <v>123</v>
      </c>
      <c r="BM456" s="74"/>
      <c r="BN456" s="185" t="s">
        <v>123</v>
      </c>
      <c r="BO456" s="22"/>
      <c r="BP456" s="74"/>
      <c r="BQ456" s="22"/>
      <c r="BR456" s="190" t="s">
        <v>123</v>
      </c>
      <c r="BS456" s="22"/>
      <c r="BT456" s="185" t="s">
        <v>123</v>
      </c>
      <c r="BU456" s="22"/>
      <c r="BV456" s="74"/>
      <c r="BW456" s="22"/>
      <c r="BX456" s="190" t="s">
        <v>123</v>
      </c>
      <c r="BY456" s="22"/>
      <c r="BZ456" s="185" t="s">
        <v>123</v>
      </c>
      <c r="CA456" s="185"/>
      <c r="CB456" s="22"/>
    </row>
    <row r="457" spans="2:80" ht="13.8" hidden="1">
      <c r="B457" s="22">
        <f t="shared" si="6"/>
        <v>448</v>
      </c>
      <c r="C457" s="22" t="s">
        <v>112</v>
      </c>
      <c r="D457" s="73" t="s">
        <v>1015</v>
      </c>
      <c r="E457" s="118">
        <v>1300403</v>
      </c>
      <c r="F457" s="22" t="s">
        <v>114</v>
      </c>
      <c r="G457" s="73" t="s">
        <v>115</v>
      </c>
      <c r="H457" s="73" t="s">
        <v>116</v>
      </c>
      <c r="I457" s="240" t="s">
        <v>128</v>
      </c>
      <c r="J457" s="79" t="s">
        <v>112</v>
      </c>
      <c r="K457" s="112" t="s">
        <v>1016</v>
      </c>
      <c r="L457" s="22" t="s">
        <v>119</v>
      </c>
      <c r="M457" s="22" t="s">
        <v>117</v>
      </c>
      <c r="N457" s="119" t="str">
        <f>CONCATENATE(T_SDLog[[#This Row],[PROJECT_NO]],"-",T_SDLog[[#This Row],[Sub Con]],"-",T_SDLog[[#This Row],[BUILDING_NO]],"-",T_SDLog[[#This Row],[FLOOR_LEVEL]],"-",T_SDLog[[#This Row],[DRAWING_PARTS]],"-",T_SDLog[[#This Row],[DISIPLINE]],"-",T_SDLog[[#This Row],[Sub-Dec]],"-",T_SDLog[[#This Row],[DS]],"-",T_SDLog[[#This Row],[DRAWING_SEQ]])</f>
        <v>1300403-ATS-B02-GF-03-ICT-SIG-SD-00</v>
      </c>
      <c r="O457" s="122" t="s">
        <v>1020</v>
      </c>
      <c r="P457" s="244">
        <v>45799</v>
      </c>
      <c r="Q45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45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7" s="156" t="str">
        <f>IF(T_SDLog[[#This Row],[AREF_7]]&lt;&gt;"","07",IF(T_SDLog[[#This Row],[AREF_6]]&lt;&gt;"","06",IF(T_SDLog[[#This Row],[AREF_5]]&lt;&gt;"","05",IF(T_SDLog[[#This Row],[AREF_4]]&lt;&gt;"","04",IF(T_SDLog[[#This Row],[AREF_3]]&lt;&gt;"","03",IF(T_SDLog[[#This Row],[AREF_2]]&lt;&gt;"","02",IF(T_SDLog[[#This Row],[AREF_1]]&lt;&gt;"","01",IF(T_SDLog[[#This Row],[AREF_0]]&lt;&gt;"","00",""))))))))</f>
        <v>00</v>
      </c>
      <c r="T45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ATLS-004-SD-ICT-00049-R00</v>
      </c>
      <c r="V4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ATV-1300000403-SDS-ICT-00040-R00</v>
      </c>
      <c r="Y4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7" s="22" t="s">
        <v>1503</v>
      </c>
      <c r="AB457" s="74">
        <v>45823</v>
      </c>
      <c r="AC457" s="22" t="s">
        <v>1629</v>
      </c>
      <c r="AD457" s="74">
        <v>45826</v>
      </c>
      <c r="AE457" s="74" t="s">
        <v>1629</v>
      </c>
      <c r="AF457" s="190" t="s">
        <v>134</v>
      </c>
      <c r="AG457" s="191" t="s">
        <v>1695</v>
      </c>
      <c r="AH457" s="190" t="s">
        <v>134</v>
      </c>
      <c r="AI457" s="22"/>
      <c r="AJ457" s="74"/>
      <c r="AK457" s="22"/>
      <c r="AL457" s="22"/>
      <c r="AM457" s="22"/>
      <c r="AN457" s="190" t="s">
        <v>123</v>
      </c>
      <c r="AO457" s="74"/>
      <c r="AP457" s="185" t="s">
        <v>123</v>
      </c>
      <c r="AQ457" s="22"/>
      <c r="AR457" s="74"/>
      <c r="AS457" s="22"/>
      <c r="AT457" s="190" t="s">
        <v>123</v>
      </c>
      <c r="AU457" s="74"/>
      <c r="AV457" s="185" t="s">
        <v>123</v>
      </c>
      <c r="AW457" s="76"/>
      <c r="AX457" s="74"/>
      <c r="AY457" s="22"/>
      <c r="AZ457" s="190" t="s">
        <v>123</v>
      </c>
      <c r="BA457" s="74"/>
      <c r="BB457" s="185" t="s">
        <v>123</v>
      </c>
      <c r="BC457" s="76"/>
      <c r="BD457" s="74"/>
      <c r="BE457" s="22"/>
      <c r="BF457" s="190" t="s">
        <v>123</v>
      </c>
      <c r="BG457" s="74"/>
      <c r="BH457" s="185" t="s">
        <v>123</v>
      </c>
      <c r="BI457" s="76"/>
      <c r="BJ457" s="74"/>
      <c r="BK457" s="22"/>
      <c r="BL457" s="190" t="s">
        <v>123</v>
      </c>
      <c r="BM457" s="74"/>
      <c r="BN457" s="185" t="s">
        <v>123</v>
      </c>
      <c r="BO457" s="22"/>
      <c r="BP457" s="74"/>
      <c r="BQ457" s="22"/>
      <c r="BR457" s="190" t="s">
        <v>123</v>
      </c>
      <c r="BS457" s="22"/>
      <c r="BT457" s="185" t="s">
        <v>123</v>
      </c>
      <c r="BU457" s="22"/>
      <c r="BV457" s="74"/>
      <c r="BW457" s="22"/>
      <c r="BX457" s="190" t="s">
        <v>123</v>
      </c>
      <c r="BY457" s="22"/>
      <c r="BZ457" s="185" t="s">
        <v>123</v>
      </c>
      <c r="CA457" s="185"/>
      <c r="CB457" s="22"/>
    </row>
    <row r="458" spans="2:80" ht="13.8" hidden="1">
      <c r="B458" s="22">
        <f t="shared" si="6"/>
        <v>449</v>
      </c>
      <c r="C458" s="22" t="s">
        <v>112</v>
      </c>
      <c r="D458" s="73" t="s">
        <v>1015</v>
      </c>
      <c r="E458" s="118">
        <v>1300403</v>
      </c>
      <c r="F458" s="22" t="s">
        <v>114</v>
      </c>
      <c r="G458" s="73" t="s">
        <v>115</v>
      </c>
      <c r="H458" s="73" t="s">
        <v>288</v>
      </c>
      <c r="I458" s="240" t="s">
        <v>117</v>
      </c>
      <c r="J458" s="79" t="s">
        <v>112</v>
      </c>
      <c r="K458" s="112" t="s">
        <v>1016</v>
      </c>
      <c r="L458" s="22" t="s">
        <v>119</v>
      </c>
      <c r="M458" s="22" t="s">
        <v>117</v>
      </c>
      <c r="N458" s="119" t="str">
        <f>CONCATENATE(T_SDLog[[#This Row],[PROJECT_NO]],"-",T_SDLog[[#This Row],[Sub Con]],"-",T_SDLog[[#This Row],[BUILDING_NO]],"-",T_SDLog[[#This Row],[FLOOR_LEVEL]],"-",T_SDLog[[#This Row],[DRAWING_PARTS]],"-",T_SDLog[[#This Row],[DISIPLINE]],"-",T_SDLog[[#This Row],[Sub-Dec]],"-",T_SDLog[[#This Row],[DS]],"-",T_SDLog[[#This Row],[DRAWING_SEQ]])</f>
        <v>1300403-ATS-B02-FF-00-ICT-SIG-SD-00</v>
      </c>
      <c r="O458" s="122" t="s">
        <v>1033</v>
      </c>
      <c r="P458" s="244">
        <v>45801</v>
      </c>
      <c r="Q45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45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8" s="156" t="str">
        <f>IF(T_SDLog[[#This Row],[AREF_7]]&lt;&gt;"","07",IF(T_SDLog[[#This Row],[AREF_6]]&lt;&gt;"","06",IF(T_SDLog[[#This Row],[AREF_5]]&lt;&gt;"","05",IF(T_SDLog[[#This Row],[AREF_4]]&lt;&gt;"","04",IF(T_SDLog[[#This Row],[AREF_3]]&lt;&gt;"","03",IF(T_SDLog[[#This Row],[AREF_2]]&lt;&gt;"","02",IF(T_SDLog[[#This Row],[AREF_1]]&lt;&gt;"","01",IF(T_SDLog[[#This Row],[AREF_0]]&lt;&gt;"","00",""))))))))</f>
        <v>00</v>
      </c>
      <c r="T45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ATLS-004-SD-ICT-00049-R00</v>
      </c>
      <c r="V4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ATV-1300000403-SDS-ICT-00040-R00</v>
      </c>
      <c r="Y4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8" s="22" t="s">
        <v>1503</v>
      </c>
      <c r="AB458" s="74">
        <v>45823</v>
      </c>
      <c r="AC458" s="22" t="s">
        <v>1629</v>
      </c>
      <c r="AD458" s="74">
        <v>45826</v>
      </c>
      <c r="AE458" s="74" t="s">
        <v>1629</v>
      </c>
      <c r="AF458" s="190" t="s">
        <v>134</v>
      </c>
      <c r="AG458" s="191" t="s">
        <v>1695</v>
      </c>
      <c r="AH458" s="190" t="s">
        <v>134</v>
      </c>
      <c r="AI458" s="22"/>
      <c r="AJ458" s="74"/>
      <c r="AK458" s="22"/>
      <c r="AL458" s="22"/>
      <c r="AM458" s="22"/>
      <c r="AN458" s="190" t="s">
        <v>123</v>
      </c>
      <c r="AO458" s="74"/>
      <c r="AP458" s="185" t="s">
        <v>123</v>
      </c>
      <c r="AQ458" s="22"/>
      <c r="AR458" s="74"/>
      <c r="AS458" s="22"/>
      <c r="AT458" s="190" t="s">
        <v>123</v>
      </c>
      <c r="AU458" s="74"/>
      <c r="AV458" s="185" t="s">
        <v>123</v>
      </c>
      <c r="AW458" s="76"/>
      <c r="AX458" s="74"/>
      <c r="AY458" s="22"/>
      <c r="AZ458" s="190" t="s">
        <v>123</v>
      </c>
      <c r="BA458" s="74"/>
      <c r="BB458" s="185" t="s">
        <v>123</v>
      </c>
      <c r="BC458" s="76"/>
      <c r="BD458" s="74"/>
      <c r="BE458" s="22"/>
      <c r="BF458" s="190" t="s">
        <v>123</v>
      </c>
      <c r="BG458" s="74"/>
      <c r="BH458" s="185" t="s">
        <v>123</v>
      </c>
      <c r="BI458" s="76"/>
      <c r="BJ458" s="74"/>
      <c r="BK458" s="22"/>
      <c r="BL458" s="190" t="s">
        <v>123</v>
      </c>
      <c r="BM458" s="74"/>
      <c r="BN458" s="185" t="s">
        <v>123</v>
      </c>
      <c r="BO458" s="22"/>
      <c r="BP458" s="74"/>
      <c r="BQ458" s="22"/>
      <c r="BR458" s="190" t="s">
        <v>123</v>
      </c>
      <c r="BS458" s="22"/>
      <c r="BT458" s="185" t="s">
        <v>123</v>
      </c>
      <c r="BU458" s="22"/>
      <c r="BV458" s="74"/>
      <c r="BW458" s="22"/>
      <c r="BX458" s="190" t="s">
        <v>123</v>
      </c>
      <c r="BY458" s="22"/>
      <c r="BZ458" s="185" t="s">
        <v>123</v>
      </c>
      <c r="CA458" s="185"/>
      <c r="CB458" s="22"/>
    </row>
    <row r="459" spans="2:80" ht="13.8" hidden="1">
      <c r="B459" s="22">
        <f t="shared" si="6"/>
        <v>450</v>
      </c>
      <c r="C459" s="22" t="s">
        <v>112</v>
      </c>
      <c r="D459" s="73" t="s">
        <v>1015</v>
      </c>
      <c r="E459" s="118">
        <v>1300403</v>
      </c>
      <c r="F459" s="22" t="s">
        <v>114</v>
      </c>
      <c r="G459" s="73" t="s">
        <v>115</v>
      </c>
      <c r="H459" s="73" t="s">
        <v>288</v>
      </c>
      <c r="I459" s="240" t="s">
        <v>124</v>
      </c>
      <c r="J459" s="79" t="s">
        <v>112</v>
      </c>
      <c r="K459" s="112" t="s">
        <v>1016</v>
      </c>
      <c r="L459" s="22" t="s">
        <v>119</v>
      </c>
      <c r="M459" s="22" t="s">
        <v>117</v>
      </c>
      <c r="N459" s="119" t="str">
        <f>CONCATENATE(T_SDLog[[#This Row],[PROJECT_NO]],"-",T_SDLog[[#This Row],[Sub Con]],"-",T_SDLog[[#This Row],[BUILDING_NO]],"-",T_SDLog[[#This Row],[FLOOR_LEVEL]],"-",T_SDLog[[#This Row],[DRAWING_PARTS]],"-",T_SDLog[[#This Row],[DISIPLINE]],"-",T_SDLog[[#This Row],[Sub-Dec]],"-",T_SDLog[[#This Row],[DS]],"-",T_SDLog[[#This Row],[DRAWING_SEQ]])</f>
        <v>1300403-ATS-B02-FF-01-ICT-SIG-SD-00</v>
      </c>
      <c r="O459" s="122" t="s">
        <v>1604</v>
      </c>
      <c r="P459" s="244">
        <v>45801</v>
      </c>
      <c r="Q45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4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59" s="156" t="str">
        <f>IF(T_SDLog[[#This Row],[AREF_7]]&lt;&gt;"","07",IF(T_SDLog[[#This Row],[AREF_6]]&lt;&gt;"","06",IF(T_SDLog[[#This Row],[AREF_5]]&lt;&gt;"","05",IF(T_SDLog[[#This Row],[AREF_4]]&lt;&gt;"","04",IF(T_SDLog[[#This Row],[AREF_3]]&lt;&gt;"","03",IF(T_SDLog[[#This Row],[AREF_2]]&lt;&gt;"","02",IF(T_SDLog[[#This Row],[AREF_1]]&lt;&gt;"","01",IF(T_SDLog[[#This Row],[AREF_0]]&lt;&gt;"","00",""))))))))</f>
        <v>00</v>
      </c>
      <c r="T45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ATLS-004-SD-ICT-00049-R00</v>
      </c>
      <c r="V4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5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ATV-1300000403-SDS-ICT-00040-R00</v>
      </c>
      <c r="Y4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59" s="22" t="s">
        <v>1503</v>
      </c>
      <c r="AB459" s="74">
        <v>45823</v>
      </c>
      <c r="AC459" s="22" t="s">
        <v>1629</v>
      </c>
      <c r="AD459" s="74">
        <v>45826</v>
      </c>
      <c r="AE459" s="74" t="s">
        <v>1629</v>
      </c>
      <c r="AF459" s="190" t="s">
        <v>134</v>
      </c>
      <c r="AG459" s="191" t="s">
        <v>1695</v>
      </c>
      <c r="AH459" s="190" t="s">
        <v>134</v>
      </c>
      <c r="AI459" s="22"/>
      <c r="AJ459" s="74"/>
      <c r="AK459" s="22"/>
      <c r="AL459" s="22"/>
      <c r="AM459" s="22"/>
      <c r="AN459" s="190" t="s">
        <v>123</v>
      </c>
      <c r="AO459" s="74"/>
      <c r="AP459" s="185" t="s">
        <v>123</v>
      </c>
      <c r="AQ459" s="22"/>
      <c r="AR459" s="74"/>
      <c r="AS459" s="22"/>
      <c r="AT459" s="190" t="s">
        <v>123</v>
      </c>
      <c r="AU459" s="74"/>
      <c r="AV459" s="185" t="s">
        <v>123</v>
      </c>
      <c r="AW459" s="76"/>
      <c r="AX459" s="74"/>
      <c r="AY459" s="22"/>
      <c r="AZ459" s="190" t="s">
        <v>123</v>
      </c>
      <c r="BA459" s="74"/>
      <c r="BB459" s="185" t="s">
        <v>123</v>
      </c>
      <c r="BC459" s="76"/>
      <c r="BD459" s="74"/>
      <c r="BE459" s="22"/>
      <c r="BF459" s="190" t="s">
        <v>123</v>
      </c>
      <c r="BG459" s="74"/>
      <c r="BH459" s="185" t="s">
        <v>123</v>
      </c>
      <c r="BI459" s="76"/>
      <c r="BJ459" s="74"/>
      <c r="BK459" s="22"/>
      <c r="BL459" s="190" t="s">
        <v>123</v>
      </c>
      <c r="BM459" s="74"/>
      <c r="BN459" s="185" t="s">
        <v>123</v>
      </c>
      <c r="BO459" s="22"/>
      <c r="BP459" s="74"/>
      <c r="BQ459" s="22"/>
      <c r="BR459" s="190" t="s">
        <v>123</v>
      </c>
      <c r="BS459" s="22"/>
      <c r="BT459" s="185" t="s">
        <v>123</v>
      </c>
      <c r="BU459" s="22"/>
      <c r="BV459" s="74"/>
      <c r="BW459" s="22"/>
      <c r="BX459" s="190" t="s">
        <v>123</v>
      </c>
      <c r="BY459" s="22"/>
      <c r="BZ459" s="185" t="s">
        <v>123</v>
      </c>
      <c r="CA459" s="185"/>
      <c r="CB459" s="22"/>
    </row>
    <row r="460" spans="2:80" ht="13.8" hidden="1">
      <c r="B460" s="22">
        <f t="shared" ref="B460:B523" si="7">1+B459</f>
        <v>451</v>
      </c>
      <c r="C460" s="22" t="s">
        <v>112</v>
      </c>
      <c r="D460" s="73" t="s">
        <v>1015</v>
      </c>
      <c r="E460" s="118">
        <v>1300403</v>
      </c>
      <c r="F460" s="22" t="s">
        <v>114</v>
      </c>
      <c r="G460" s="73" t="s">
        <v>115</v>
      </c>
      <c r="H460" s="73" t="s">
        <v>288</v>
      </c>
      <c r="I460" s="240" t="s">
        <v>126</v>
      </c>
      <c r="J460" s="79" t="s">
        <v>112</v>
      </c>
      <c r="K460" s="112" t="s">
        <v>1016</v>
      </c>
      <c r="L460" s="22" t="s">
        <v>119</v>
      </c>
      <c r="M460" s="22" t="s">
        <v>117</v>
      </c>
      <c r="N460" s="119" t="str">
        <f>CONCATENATE(T_SDLog[[#This Row],[PROJECT_NO]],"-",T_SDLog[[#This Row],[Sub Con]],"-",T_SDLog[[#This Row],[BUILDING_NO]],"-",T_SDLog[[#This Row],[FLOOR_LEVEL]],"-",T_SDLog[[#This Row],[DRAWING_PARTS]],"-",T_SDLog[[#This Row],[DISIPLINE]],"-",T_SDLog[[#This Row],[Sub-Dec]],"-",T_SDLog[[#This Row],[DS]],"-",T_SDLog[[#This Row],[DRAWING_SEQ]])</f>
        <v>1300403-ATS-B02-FF-02-ICT-SIG-SD-00</v>
      </c>
      <c r="O460" s="122" t="s">
        <v>1610</v>
      </c>
      <c r="P460" s="244">
        <v>45801</v>
      </c>
      <c r="Q46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4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60" s="156" t="str">
        <f>IF(T_SDLog[[#This Row],[AREF_7]]&lt;&gt;"","07",IF(T_SDLog[[#This Row],[AREF_6]]&lt;&gt;"","06",IF(T_SDLog[[#This Row],[AREF_5]]&lt;&gt;"","05",IF(T_SDLog[[#This Row],[AREF_4]]&lt;&gt;"","04",IF(T_SDLog[[#This Row],[AREF_3]]&lt;&gt;"","03",IF(T_SDLog[[#This Row],[AREF_2]]&lt;&gt;"","02",IF(T_SDLog[[#This Row],[AREF_1]]&lt;&gt;"","01",IF(T_SDLog[[#This Row],[AREF_0]]&lt;&gt;"","00",""))))))))</f>
        <v>00</v>
      </c>
      <c r="T46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ATLS-004-SD-ICT-00049-R00</v>
      </c>
      <c r="V4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6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ATV-1300000403-SDS-ICT-00040-R00</v>
      </c>
      <c r="Y4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0" s="22" t="s">
        <v>1503</v>
      </c>
      <c r="AB460" s="74">
        <v>45823</v>
      </c>
      <c r="AC460" s="22" t="s">
        <v>1629</v>
      </c>
      <c r="AD460" s="74">
        <v>45826</v>
      </c>
      <c r="AE460" s="74" t="s">
        <v>1629</v>
      </c>
      <c r="AF460" s="190" t="s">
        <v>134</v>
      </c>
      <c r="AG460" s="191" t="s">
        <v>1695</v>
      </c>
      <c r="AH460" s="190" t="s">
        <v>134</v>
      </c>
      <c r="AI460" s="22"/>
      <c r="AJ460" s="74"/>
      <c r="AK460" s="22"/>
      <c r="AL460" s="22"/>
      <c r="AM460" s="22"/>
      <c r="AN460" s="190" t="s">
        <v>123</v>
      </c>
      <c r="AO460" s="74"/>
      <c r="AP460" s="185" t="s">
        <v>123</v>
      </c>
      <c r="AQ460" s="22"/>
      <c r="AR460" s="74"/>
      <c r="AS460" s="22"/>
      <c r="AT460" s="190" t="s">
        <v>123</v>
      </c>
      <c r="AU460" s="74"/>
      <c r="AV460" s="185" t="s">
        <v>123</v>
      </c>
      <c r="AW460" s="76"/>
      <c r="AX460" s="74"/>
      <c r="AY460" s="22"/>
      <c r="AZ460" s="190" t="s">
        <v>123</v>
      </c>
      <c r="BA460" s="74"/>
      <c r="BB460" s="185" t="s">
        <v>123</v>
      </c>
      <c r="BC460" s="76"/>
      <c r="BD460" s="74"/>
      <c r="BE460" s="22"/>
      <c r="BF460" s="190" t="s">
        <v>123</v>
      </c>
      <c r="BG460" s="74"/>
      <c r="BH460" s="185" t="s">
        <v>123</v>
      </c>
      <c r="BI460" s="76"/>
      <c r="BJ460" s="74"/>
      <c r="BK460" s="22"/>
      <c r="BL460" s="190" t="s">
        <v>123</v>
      </c>
      <c r="BM460" s="74"/>
      <c r="BN460" s="185" t="s">
        <v>123</v>
      </c>
      <c r="BO460" s="22"/>
      <c r="BP460" s="74"/>
      <c r="BQ460" s="22"/>
      <c r="BR460" s="190" t="s">
        <v>123</v>
      </c>
      <c r="BS460" s="22"/>
      <c r="BT460" s="185" t="s">
        <v>123</v>
      </c>
      <c r="BU460" s="22"/>
      <c r="BV460" s="74"/>
      <c r="BW460" s="22"/>
      <c r="BX460" s="190" t="s">
        <v>123</v>
      </c>
      <c r="BY460" s="22"/>
      <c r="BZ460" s="185" t="s">
        <v>123</v>
      </c>
      <c r="CA460" s="185"/>
      <c r="CB460" s="22"/>
    </row>
    <row r="461" spans="2:80" ht="13.8" hidden="1">
      <c r="B461" s="22">
        <f t="shared" si="7"/>
        <v>452</v>
      </c>
      <c r="C461" s="22" t="s">
        <v>112</v>
      </c>
      <c r="D461" s="73" t="s">
        <v>1015</v>
      </c>
      <c r="E461" s="118">
        <v>1300403</v>
      </c>
      <c r="F461" s="22" t="s">
        <v>114</v>
      </c>
      <c r="G461" s="73" t="s">
        <v>115</v>
      </c>
      <c r="H461" s="73" t="s">
        <v>288</v>
      </c>
      <c r="I461" s="240" t="s">
        <v>128</v>
      </c>
      <c r="J461" s="79" t="s">
        <v>112</v>
      </c>
      <c r="K461" s="112" t="s">
        <v>1016</v>
      </c>
      <c r="L461" s="22" t="s">
        <v>119</v>
      </c>
      <c r="M461" s="22" t="s">
        <v>117</v>
      </c>
      <c r="N461" s="119" t="str">
        <f>CONCATENATE(T_SDLog[[#This Row],[PROJECT_NO]],"-",T_SDLog[[#This Row],[Sub Con]],"-",T_SDLog[[#This Row],[BUILDING_NO]],"-",T_SDLog[[#This Row],[FLOOR_LEVEL]],"-",T_SDLog[[#This Row],[DRAWING_PARTS]],"-",T_SDLog[[#This Row],[DISIPLINE]],"-",T_SDLog[[#This Row],[Sub-Dec]],"-",T_SDLog[[#This Row],[DS]],"-",T_SDLog[[#This Row],[DRAWING_SEQ]])</f>
        <v>1300403-ATS-B02-FF-03-ICT-SIG-SD-00</v>
      </c>
      <c r="O461" s="122" t="s">
        <v>1020</v>
      </c>
      <c r="P461" s="244">
        <v>45799</v>
      </c>
      <c r="Q46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46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61" s="156" t="str">
        <f>IF(T_SDLog[[#This Row],[AREF_7]]&lt;&gt;"","07",IF(T_SDLog[[#This Row],[AREF_6]]&lt;&gt;"","06",IF(T_SDLog[[#This Row],[AREF_5]]&lt;&gt;"","05",IF(T_SDLog[[#This Row],[AREF_4]]&lt;&gt;"","04",IF(T_SDLog[[#This Row],[AREF_3]]&lt;&gt;"","03",IF(T_SDLog[[#This Row],[AREF_2]]&lt;&gt;"","02",IF(T_SDLog[[#This Row],[AREF_1]]&lt;&gt;"","01",IF(T_SDLog[[#This Row],[AREF_0]]&lt;&gt;"","00",""))))))))</f>
        <v>00</v>
      </c>
      <c r="T46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45823</v>
      </c>
      <c r="U4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ATLS-004-SD-ICT-00049-R00</v>
      </c>
      <c r="V4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ATV-1300000403-SDS-ICT-00040-R00</v>
      </c>
      <c r="Y4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1" s="22" t="s">
        <v>1503</v>
      </c>
      <c r="AB461" s="74">
        <v>45823</v>
      </c>
      <c r="AC461" s="22" t="s">
        <v>1629</v>
      </c>
      <c r="AD461" s="74">
        <v>45826</v>
      </c>
      <c r="AE461" s="74" t="s">
        <v>1629</v>
      </c>
      <c r="AF461" s="190" t="s">
        <v>134</v>
      </c>
      <c r="AG461" s="191" t="s">
        <v>1695</v>
      </c>
      <c r="AH461" s="190" t="s">
        <v>134</v>
      </c>
      <c r="AI461" s="22"/>
      <c r="AJ461" s="74"/>
      <c r="AK461" s="22"/>
      <c r="AL461" s="22"/>
      <c r="AM461" s="22"/>
      <c r="AN461" s="190" t="s">
        <v>123</v>
      </c>
      <c r="AO461" s="74"/>
      <c r="AP461" s="185" t="s">
        <v>123</v>
      </c>
      <c r="AQ461" s="22"/>
      <c r="AR461" s="74"/>
      <c r="AS461" s="22"/>
      <c r="AT461" s="190" t="s">
        <v>123</v>
      </c>
      <c r="AU461" s="74"/>
      <c r="AV461" s="185" t="s">
        <v>123</v>
      </c>
      <c r="AW461" s="76"/>
      <c r="AX461" s="74"/>
      <c r="AY461" s="22"/>
      <c r="AZ461" s="190" t="s">
        <v>123</v>
      </c>
      <c r="BA461" s="74"/>
      <c r="BB461" s="185" t="s">
        <v>123</v>
      </c>
      <c r="BC461" s="76"/>
      <c r="BD461" s="74"/>
      <c r="BE461" s="22"/>
      <c r="BF461" s="190" t="s">
        <v>123</v>
      </c>
      <c r="BG461" s="74"/>
      <c r="BH461" s="185" t="s">
        <v>123</v>
      </c>
      <c r="BI461" s="76"/>
      <c r="BJ461" s="74"/>
      <c r="BK461" s="22"/>
      <c r="BL461" s="190" t="s">
        <v>123</v>
      </c>
      <c r="BM461" s="74"/>
      <c r="BN461" s="185" t="s">
        <v>123</v>
      </c>
      <c r="BO461" s="22"/>
      <c r="BP461" s="74"/>
      <c r="BQ461" s="22"/>
      <c r="BR461" s="190" t="s">
        <v>123</v>
      </c>
      <c r="BS461" s="22"/>
      <c r="BT461" s="185" t="s">
        <v>123</v>
      </c>
      <c r="BU461" s="22"/>
      <c r="BV461" s="74"/>
      <c r="BW461" s="22"/>
      <c r="BX461" s="190" t="s">
        <v>123</v>
      </c>
      <c r="BY461" s="22"/>
      <c r="BZ461" s="185" t="s">
        <v>123</v>
      </c>
      <c r="CA461" s="185"/>
      <c r="CB461" s="22"/>
    </row>
    <row r="462" spans="2:80" ht="13.8" hidden="1">
      <c r="B462" s="22">
        <f t="shared" si="7"/>
        <v>453</v>
      </c>
      <c r="C462" s="73" t="s">
        <v>112</v>
      </c>
      <c r="D462" s="73" t="s">
        <v>191</v>
      </c>
      <c r="E462" s="202">
        <v>1300403</v>
      </c>
      <c r="F462" s="73" t="s">
        <v>114</v>
      </c>
      <c r="G462" s="73" t="s">
        <v>284</v>
      </c>
      <c r="H462" s="73" t="s">
        <v>116</v>
      </c>
      <c r="I462" s="240" t="s">
        <v>117</v>
      </c>
      <c r="J462" s="79" t="s">
        <v>112</v>
      </c>
      <c r="K462" s="204" t="s">
        <v>192</v>
      </c>
      <c r="L462" s="111" t="s">
        <v>119</v>
      </c>
      <c r="M462" s="73" t="s">
        <v>117</v>
      </c>
      <c r="N462" s="116" t="str">
        <f>CONCATENATE(T_SDLog[[#This Row],[PROJECT_NO]],"-",T_SDLog[[#This Row],[Sub Con]],"-",T_SDLog[[#This Row],[BUILDING_NO]],"-",T_SDLog[[#This Row],[FLOOR_LEVEL]],"-",T_SDLog[[#This Row],[DRAWING_PARTS]],"-",T_SDLog[[#This Row],[DISIPLINE]],"-",T_SDLog[[#This Row],[Sub-Dec]],"-",T_SDLog[[#This Row],[DS]],"-",T_SDLog[[#This Row],[DRAWING_SEQ]])</f>
        <v>1300403-ATS-B03-GF-00-ICT-COM-SD-00</v>
      </c>
      <c r="O462" s="205" t="s">
        <v>310</v>
      </c>
      <c r="P462" s="245">
        <v>45819</v>
      </c>
      <c r="Q46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50</v>
      </c>
      <c r="R46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62" s="156" t="str">
        <f>IF(T_SDLog[[#This Row],[AREF_7]]&lt;&gt;"","07",IF(T_SDLog[[#This Row],[AREF_6]]&lt;&gt;"","06",IF(T_SDLog[[#This Row],[AREF_5]]&lt;&gt;"","05",IF(T_SDLog[[#This Row],[AREF_4]]&lt;&gt;"","04",IF(T_SDLog[[#This Row],[AREF_3]]&lt;&gt;"","03",IF(T_SDLog[[#This Row],[AREF_2]]&lt;&gt;"","02",IF(T_SDLog[[#This Row],[AREF_1]]&lt;&gt;"","01",IF(T_SDLog[[#This Row],[AREF_0]]&lt;&gt;"","00",""))))))))</f>
        <v>00</v>
      </c>
      <c r="T46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45824</v>
      </c>
      <c r="U4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ATLS-004-SD-ICT-00041-R00</v>
      </c>
      <c r="V4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6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2" s="22" t="s">
        <v>1485</v>
      </c>
      <c r="AB462" s="74">
        <v>45824</v>
      </c>
      <c r="AC462" s="22"/>
      <c r="AD462" s="74"/>
      <c r="AE462" s="22"/>
      <c r="AF462" s="190" t="s">
        <v>1633</v>
      </c>
      <c r="AG462" s="191"/>
      <c r="AH462" s="190" t="s">
        <v>123</v>
      </c>
      <c r="AI462" s="22"/>
      <c r="AJ462" s="74"/>
      <c r="AK462" s="22"/>
      <c r="AL462" s="22"/>
      <c r="AM462" s="22"/>
      <c r="AN462" s="190" t="s">
        <v>123</v>
      </c>
      <c r="AO462" s="74"/>
      <c r="AP462" s="185" t="s">
        <v>123</v>
      </c>
      <c r="AQ462" s="22"/>
      <c r="AR462" s="74"/>
      <c r="AS462" s="22"/>
      <c r="AT462" s="190" t="s">
        <v>123</v>
      </c>
      <c r="AU462" s="74"/>
      <c r="AV462" s="185" t="s">
        <v>123</v>
      </c>
      <c r="AW462" s="76"/>
      <c r="AX462" s="74"/>
      <c r="AY462" s="22"/>
      <c r="AZ462" s="190" t="s">
        <v>123</v>
      </c>
      <c r="BA462" s="74"/>
      <c r="BB462" s="185" t="s">
        <v>123</v>
      </c>
      <c r="BC462" s="76"/>
      <c r="BD462" s="74"/>
      <c r="BE462" s="22"/>
      <c r="BF462" s="190" t="s">
        <v>123</v>
      </c>
      <c r="BG462" s="74"/>
      <c r="BH462" s="185" t="s">
        <v>123</v>
      </c>
      <c r="BI462" s="76"/>
      <c r="BJ462" s="74"/>
      <c r="BK462" s="22"/>
      <c r="BL462" s="190" t="s">
        <v>123</v>
      </c>
      <c r="BM462" s="74"/>
      <c r="BN462" s="185" t="s">
        <v>123</v>
      </c>
      <c r="BO462" s="22"/>
      <c r="BP462" s="74"/>
      <c r="BQ462" s="22"/>
      <c r="BR462" s="190" t="s">
        <v>123</v>
      </c>
      <c r="BS462" s="22"/>
      <c r="BT462" s="185" t="s">
        <v>123</v>
      </c>
      <c r="BU462" s="22"/>
      <c r="BV462" s="74"/>
      <c r="BW462" s="22"/>
      <c r="BX462" s="190" t="s">
        <v>123</v>
      </c>
      <c r="BY462" s="22"/>
      <c r="BZ462" s="185" t="s">
        <v>123</v>
      </c>
      <c r="CA462" s="185"/>
      <c r="CB462" s="22"/>
    </row>
    <row r="463" spans="2:80" ht="13.8" hidden="1">
      <c r="B463" s="22">
        <f t="shared" si="7"/>
        <v>454</v>
      </c>
      <c r="C463" s="22" t="s">
        <v>112</v>
      </c>
      <c r="D463" s="73" t="s">
        <v>154</v>
      </c>
      <c r="E463" s="118">
        <v>1300403</v>
      </c>
      <c r="F463" s="22" t="s">
        <v>114</v>
      </c>
      <c r="G463" s="73" t="s">
        <v>130</v>
      </c>
      <c r="H463" s="73" t="s">
        <v>288</v>
      </c>
      <c r="I463" s="240" t="s">
        <v>117</v>
      </c>
      <c r="J463" s="79" t="s">
        <v>112</v>
      </c>
      <c r="K463" s="112" t="s">
        <v>155</v>
      </c>
      <c r="L463" s="22" t="s">
        <v>119</v>
      </c>
      <c r="M463" s="22" t="s">
        <v>117</v>
      </c>
      <c r="N463" s="119" t="str">
        <f>CONCATENATE(T_SDLog[[#This Row],[PROJECT_NO]],"-",T_SDLog[[#This Row],[Sub Con]],"-",T_SDLog[[#This Row],[BUILDING_NO]],"-",T_SDLog[[#This Row],[FLOOR_LEVEL]],"-",T_SDLog[[#This Row],[DRAWING_PARTS]],"-",T_SDLog[[#This Row],[DISIPLINE]],"-",T_SDLog[[#This Row],[Sub-Dec]],"-",T_SDLog[[#This Row],[DS]],"-",T_SDLog[[#This Row],[DRAWING_SEQ]])</f>
        <v>1300403-ATS-B01-FF-00-ICT-TEL-SD-00</v>
      </c>
      <c r="O463" s="122" t="s">
        <v>685</v>
      </c>
      <c r="P463" s="246">
        <v>45824</v>
      </c>
      <c r="Q46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6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63" s="156" t="str">
        <f>IF(T_SDLog[[#This Row],[AREF_7]]&lt;&gt;"","07",IF(T_SDLog[[#This Row],[AREF_6]]&lt;&gt;"","06",IF(T_SDLog[[#This Row],[AREF_5]]&lt;&gt;"","05",IF(T_SDLog[[#This Row],[AREF_4]]&lt;&gt;"","04",IF(T_SDLog[[#This Row],[AREF_3]]&lt;&gt;"","03",IF(T_SDLog[[#This Row],[AREF_2]]&lt;&gt;"","02",IF(T_SDLog[[#This Row],[AREF_1]]&lt;&gt;"","01",IF(T_SDLog[[#This Row],[AREF_0]]&lt;&gt;"","00",""))))))))</f>
        <v>00</v>
      </c>
      <c r="T46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6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3" s="22" t="s">
        <v>1588</v>
      </c>
      <c r="AB463" s="74">
        <v>45827</v>
      </c>
      <c r="AC463" s="22" t="s">
        <v>1634</v>
      </c>
      <c r="AD463" s="232">
        <v>45827</v>
      </c>
      <c r="AE463" s="22" t="s">
        <v>1634</v>
      </c>
      <c r="AF463" s="190" t="s">
        <v>134</v>
      </c>
      <c r="AG463" s="191" t="s">
        <v>1695</v>
      </c>
      <c r="AH463" s="190" t="s">
        <v>134</v>
      </c>
      <c r="AI463" s="22"/>
      <c r="AJ463" s="74"/>
      <c r="AK463" s="22"/>
      <c r="AL463" s="22"/>
      <c r="AM463" s="22"/>
      <c r="AN463" s="190" t="s">
        <v>123</v>
      </c>
      <c r="AO463" s="74"/>
      <c r="AP463" s="185" t="s">
        <v>123</v>
      </c>
      <c r="AQ463" s="22"/>
      <c r="AR463" s="74"/>
      <c r="AS463" s="22"/>
      <c r="AT463" s="190" t="s">
        <v>123</v>
      </c>
      <c r="AU463" s="74"/>
      <c r="AV463" s="185" t="s">
        <v>123</v>
      </c>
      <c r="AW463" s="76"/>
      <c r="AX463" s="74"/>
      <c r="AY463" s="22"/>
      <c r="AZ463" s="190" t="s">
        <v>123</v>
      </c>
      <c r="BA463" s="74"/>
      <c r="BB463" s="185" t="s">
        <v>123</v>
      </c>
      <c r="BC463" s="76"/>
      <c r="BD463" s="74"/>
      <c r="BE463" s="22"/>
      <c r="BF463" s="190" t="s">
        <v>123</v>
      </c>
      <c r="BG463" s="74"/>
      <c r="BH463" s="185" t="s">
        <v>123</v>
      </c>
      <c r="BI463" s="76"/>
      <c r="BJ463" s="74"/>
      <c r="BK463" s="22"/>
      <c r="BL463" s="190" t="s">
        <v>123</v>
      </c>
      <c r="BM463" s="74"/>
      <c r="BN463" s="185" t="s">
        <v>123</v>
      </c>
      <c r="BO463" s="22"/>
      <c r="BP463" s="74"/>
      <c r="BQ463" s="22"/>
      <c r="BR463" s="190" t="s">
        <v>123</v>
      </c>
      <c r="BS463" s="22"/>
      <c r="BT463" s="185" t="s">
        <v>123</v>
      </c>
      <c r="BU463" s="22"/>
      <c r="BV463" s="74"/>
      <c r="BW463" s="22"/>
      <c r="BX463" s="190" t="s">
        <v>123</v>
      </c>
      <c r="BY463" s="22"/>
      <c r="BZ463" s="185" t="s">
        <v>123</v>
      </c>
      <c r="CA463" s="185"/>
      <c r="CB463" s="22"/>
    </row>
    <row r="464" spans="2:80" ht="13.8" hidden="1">
      <c r="B464" s="22">
        <f t="shared" si="7"/>
        <v>455</v>
      </c>
      <c r="C464" s="22" t="s">
        <v>112</v>
      </c>
      <c r="D464" s="73" t="s">
        <v>154</v>
      </c>
      <c r="E464" s="118">
        <v>1300403</v>
      </c>
      <c r="F464" s="22" t="s">
        <v>114</v>
      </c>
      <c r="G464" s="73" t="s">
        <v>130</v>
      </c>
      <c r="H464" s="73" t="s">
        <v>288</v>
      </c>
      <c r="I464" s="240" t="s">
        <v>124</v>
      </c>
      <c r="J464" s="79" t="s">
        <v>112</v>
      </c>
      <c r="K464" s="112" t="s">
        <v>155</v>
      </c>
      <c r="L464" s="22" t="s">
        <v>119</v>
      </c>
      <c r="M464" s="22" t="s">
        <v>117</v>
      </c>
      <c r="N464" s="119" t="str">
        <f>CONCATENATE(T_SDLog[[#This Row],[PROJECT_NO]],"-",T_SDLog[[#This Row],[Sub Con]],"-",T_SDLog[[#This Row],[BUILDING_NO]],"-",T_SDLog[[#This Row],[FLOOR_LEVEL]],"-",T_SDLog[[#This Row],[DRAWING_PARTS]],"-",T_SDLog[[#This Row],[DISIPLINE]],"-",T_SDLog[[#This Row],[Sub-Dec]],"-",T_SDLog[[#This Row],[DS]],"-",T_SDLog[[#This Row],[DRAWING_SEQ]])</f>
        <v>1300403-ATS-B01-FF-01-ICT-TEL-SD-00</v>
      </c>
      <c r="O464" s="122" t="s">
        <v>686</v>
      </c>
      <c r="P464" s="246">
        <v>45824</v>
      </c>
      <c r="Q46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6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64" s="156" t="str">
        <f>IF(T_SDLog[[#This Row],[AREF_7]]&lt;&gt;"","07",IF(T_SDLog[[#This Row],[AREF_6]]&lt;&gt;"","06",IF(T_SDLog[[#This Row],[AREF_5]]&lt;&gt;"","05",IF(T_SDLog[[#This Row],[AREF_4]]&lt;&gt;"","04",IF(T_SDLog[[#This Row],[AREF_3]]&lt;&gt;"","03",IF(T_SDLog[[#This Row],[AREF_2]]&lt;&gt;"","02",IF(T_SDLog[[#This Row],[AREF_1]]&lt;&gt;"","01",IF(T_SDLog[[#This Row],[AREF_0]]&lt;&gt;"","00",""))))))))</f>
        <v>00</v>
      </c>
      <c r="T46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6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4" s="22" t="s">
        <v>1588</v>
      </c>
      <c r="AB464" s="74">
        <v>45827</v>
      </c>
      <c r="AC464" s="22" t="s">
        <v>1634</v>
      </c>
      <c r="AD464" s="232">
        <v>45827</v>
      </c>
      <c r="AE464" s="22" t="s">
        <v>1634</v>
      </c>
      <c r="AF464" s="190" t="s">
        <v>134</v>
      </c>
      <c r="AG464" s="191" t="s">
        <v>1695</v>
      </c>
      <c r="AH464" s="190" t="s">
        <v>134</v>
      </c>
      <c r="AI464" s="22"/>
      <c r="AJ464" s="74"/>
      <c r="AK464" s="22"/>
      <c r="AL464" s="22"/>
      <c r="AM464" s="22"/>
      <c r="AN464" s="190" t="s">
        <v>123</v>
      </c>
      <c r="AO464" s="74"/>
      <c r="AP464" s="185" t="s">
        <v>123</v>
      </c>
      <c r="AQ464" s="22"/>
      <c r="AR464" s="74"/>
      <c r="AS464" s="22"/>
      <c r="AT464" s="190" t="s">
        <v>123</v>
      </c>
      <c r="AU464" s="74"/>
      <c r="AV464" s="185" t="s">
        <v>123</v>
      </c>
      <c r="AW464" s="76"/>
      <c r="AX464" s="74"/>
      <c r="AY464" s="22"/>
      <c r="AZ464" s="190" t="s">
        <v>123</v>
      </c>
      <c r="BA464" s="74"/>
      <c r="BB464" s="185" t="s">
        <v>123</v>
      </c>
      <c r="BC464" s="76"/>
      <c r="BD464" s="74"/>
      <c r="BE464" s="22"/>
      <c r="BF464" s="190" t="s">
        <v>123</v>
      </c>
      <c r="BG464" s="74"/>
      <c r="BH464" s="185" t="s">
        <v>123</v>
      </c>
      <c r="BI464" s="76"/>
      <c r="BJ464" s="74"/>
      <c r="BK464" s="22"/>
      <c r="BL464" s="190" t="s">
        <v>123</v>
      </c>
      <c r="BM464" s="74"/>
      <c r="BN464" s="185" t="s">
        <v>123</v>
      </c>
      <c r="BO464" s="22"/>
      <c r="BP464" s="74"/>
      <c r="BQ464" s="22"/>
      <c r="BR464" s="190" t="s">
        <v>123</v>
      </c>
      <c r="BS464" s="22"/>
      <c r="BT464" s="185" t="s">
        <v>123</v>
      </c>
      <c r="BU464" s="22"/>
      <c r="BV464" s="74"/>
      <c r="BW464" s="22"/>
      <c r="BX464" s="190" t="s">
        <v>123</v>
      </c>
      <c r="BY464" s="22"/>
      <c r="BZ464" s="185" t="s">
        <v>123</v>
      </c>
      <c r="CA464" s="185"/>
      <c r="CB464" s="22"/>
    </row>
    <row r="465" spans="2:80" ht="13.8" hidden="1">
      <c r="B465" s="22">
        <f t="shared" si="7"/>
        <v>456</v>
      </c>
      <c r="C465" s="22" t="s">
        <v>112</v>
      </c>
      <c r="D465" s="73" t="s">
        <v>154</v>
      </c>
      <c r="E465" s="118">
        <v>1300403</v>
      </c>
      <c r="F465" s="22" t="s">
        <v>114</v>
      </c>
      <c r="G465" s="73" t="s">
        <v>130</v>
      </c>
      <c r="H465" s="73" t="s">
        <v>288</v>
      </c>
      <c r="I465" s="240" t="s">
        <v>126</v>
      </c>
      <c r="J465" s="79" t="s">
        <v>112</v>
      </c>
      <c r="K465" s="112" t="s">
        <v>155</v>
      </c>
      <c r="L465" s="22" t="s">
        <v>119</v>
      </c>
      <c r="M465" s="22" t="s">
        <v>117</v>
      </c>
      <c r="N465" s="119" t="str">
        <f>CONCATENATE(T_SDLog[[#This Row],[PROJECT_NO]],"-",T_SDLog[[#This Row],[Sub Con]],"-",T_SDLog[[#This Row],[BUILDING_NO]],"-",T_SDLog[[#This Row],[FLOOR_LEVEL]],"-",T_SDLog[[#This Row],[DRAWING_PARTS]],"-",T_SDLog[[#This Row],[DISIPLINE]],"-",T_SDLog[[#This Row],[Sub-Dec]],"-",T_SDLog[[#This Row],[DS]],"-",T_SDLog[[#This Row],[DRAWING_SEQ]])</f>
        <v>1300403-ATS-B01-FF-02-ICT-TEL-SD-00</v>
      </c>
      <c r="O465" s="122" t="s">
        <v>687</v>
      </c>
      <c r="P465" s="246">
        <v>45824</v>
      </c>
      <c r="Q46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65" s="156" t="str">
        <f>IF(T_SDLog[[#This Row],[AREF_7]]&lt;&gt;"","07",IF(T_SDLog[[#This Row],[AREF_6]]&lt;&gt;"","06",IF(T_SDLog[[#This Row],[AREF_5]]&lt;&gt;"","05",IF(T_SDLog[[#This Row],[AREF_4]]&lt;&gt;"","04",IF(T_SDLog[[#This Row],[AREF_3]]&lt;&gt;"","03",IF(T_SDLog[[#This Row],[AREF_2]]&lt;&gt;"","02",IF(T_SDLog[[#This Row],[AREF_1]]&lt;&gt;"","01",IF(T_SDLog[[#This Row],[AREF_0]]&lt;&gt;"","00",""))))))))</f>
        <v>00</v>
      </c>
      <c r="T46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5" s="22" t="s">
        <v>1588</v>
      </c>
      <c r="AB465" s="74">
        <v>45827</v>
      </c>
      <c r="AC465" s="22" t="s">
        <v>1634</v>
      </c>
      <c r="AD465" s="232">
        <v>45827</v>
      </c>
      <c r="AE465" s="22" t="s">
        <v>1634</v>
      </c>
      <c r="AF465" s="190" t="s">
        <v>134</v>
      </c>
      <c r="AG465" s="191" t="s">
        <v>1695</v>
      </c>
      <c r="AH465" s="190" t="s">
        <v>134</v>
      </c>
      <c r="AI465" s="22"/>
      <c r="AJ465" s="74"/>
      <c r="AK465" s="22"/>
      <c r="AL465" s="22"/>
      <c r="AM465" s="22"/>
      <c r="AN465" s="190" t="s">
        <v>123</v>
      </c>
      <c r="AO465" s="74"/>
      <c r="AP465" s="185" t="s">
        <v>123</v>
      </c>
      <c r="AQ465" s="22"/>
      <c r="AR465" s="74"/>
      <c r="AS465" s="22"/>
      <c r="AT465" s="190" t="s">
        <v>123</v>
      </c>
      <c r="AU465" s="74"/>
      <c r="AV465" s="185" t="s">
        <v>123</v>
      </c>
      <c r="AW465" s="76"/>
      <c r="AX465" s="74"/>
      <c r="AY465" s="22"/>
      <c r="AZ465" s="190" t="s">
        <v>123</v>
      </c>
      <c r="BA465" s="74"/>
      <c r="BB465" s="185" t="s">
        <v>123</v>
      </c>
      <c r="BC465" s="76"/>
      <c r="BD465" s="74"/>
      <c r="BE465" s="22"/>
      <c r="BF465" s="190" t="s">
        <v>123</v>
      </c>
      <c r="BG465" s="74"/>
      <c r="BH465" s="185" t="s">
        <v>123</v>
      </c>
      <c r="BI465" s="76"/>
      <c r="BJ465" s="74"/>
      <c r="BK465" s="22"/>
      <c r="BL465" s="190" t="s">
        <v>123</v>
      </c>
      <c r="BM465" s="74"/>
      <c r="BN465" s="185" t="s">
        <v>123</v>
      </c>
      <c r="BO465" s="22"/>
      <c r="BP465" s="74"/>
      <c r="BQ465" s="22"/>
      <c r="BR465" s="190" t="s">
        <v>123</v>
      </c>
      <c r="BS465" s="22"/>
      <c r="BT465" s="185" t="s">
        <v>123</v>
      </c>
      <c r="BU465" s="22"/>
      <c r="BV465" s="74"/>
      <c r="BW465" s="22"/>
      <c r="BX465" s="190" t="s">
        <v>123</v>
      </c>
      <c r="BY465" s="22"/>
      <c r="BZ465" s="185" t="s">
        <v>123</v>
      </c>
      <c r="CA465" s="185"/>
      <c r="CB465" s="22"/>
    </row>
    <row r="466" spans="2:80" ht="13.8" hidden="1">
      <c r="B466" s="22">
        <f t="shared" si="7"/>
        <v>457</v>
      </c>
      <c r="C466" s="22" t="s">
        <v>112</v>
      </c>
      <c r="D466" s="73" t="s">
        <v>154</v>
      </c>
      <c r="E466" s="118">
        <v>1300403</v>
      </c>
      <c r="F466" s="22" t="s">
        <v>114</v>
      </c>
      <c r="G466" s="73" t="s">
        <v>130</v>
      </c>
      <c r="H466" s="73" t="s">
        <v>288</v>
      </c>
      <c r="I466" s="240" t="s">
        <v>128</v>
      </c>
      <c r="J466" s="79" t="s">
        <v>112</v>
      </c>
      <c r="K466" s="112" t="s">
        <v>155</v>
      </c>
      <c r="L466" s="22" t="s">
        <v>119</v>
      </c>
      <c r="M466" s="22" t="s">
        <v>117</v>
      </c>
      <c r="N466" s="119" t="str">
        <f>CONCATENATE(T_SDLog[[#This Row],[PROJECT_NO]],"-",T_SDLog[[#This Row],[Sub Con]],"-",T_SDLog[[#This Row],[BUILDING_NO]],"-",T_SDLog[[#This Row],[FLOOR_LEVEL]],"-",T_SDLog[[#This Row],[DRAWING_PARTS]],"-",T_SDLog[[#This Row],[DISIPLINE]],"-",T_SDLog[[#This Row],[Sub-Dec]],"-",T_SDLog[[#This Row],[DS]],"-",T_SDLog[[#This Row],[DRAWING_SEQ]])</f>
        <v>1300403-ATS-B01-FF-03-ICT-TEL-SD-00</v>
      </c>
      <c r="O466" s="122" t="s">
        <v>688</v>
      </c>
      <c r="P466" s="246">
        <v>45824</v>
      </c>
      <c r="Q46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66" s="156" t="str">
        <f>IF(T_SDLog[[#This Row],[AREF_7]]&lt;&gt;"","07",IF(T_SDLog[[#This Row],[AREF_6]]&lt;&gt;"","06",IF(T_SDLog[[#This Row],[AREF_5]]&lt;&gt;"","05",IF(T_SDLog[[#This Row],[AREF_4]]&lt;&gt;"","04",IF(T_SDLog[[#This Row],[AREF_3]]&lt;&gt;"","03",IF(T_SDLog[[#This Row],[AREF_2]]&lt;&gt;"","02",IF(T_SDLog[[#This Row],[AREF_1]]&lt;&gt;"","01",IF(T_SDLog[[#This Row],[AREF_0]]&lt;&gt;"","00",""))))))))</f>
        <v>00</v>
      </c>
      <c r="T46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6" s="22" t="s">
        <v>1588</v>
      </c>
      <c r="AB466" s="74">
        <v>45827</v>
      </c>
      <c r="AC466" s="22" t="s">
        <v>1634</v>
      </c>
      <c r="AD466" s="232">
        <v>45827</v>
      </c>
      <c r="AE466" s="22" t="s">
        <v>1634</v>
      </c>
      <c r="AF466" s="190" t="s">
        <v>134</v>
      </c>
      <c r="AG466" s="191" t="s">
        <v>1695</v>
      </c>
      <c r="AH466" s="190" t="s">
        <v>134</v>
      </c>
      <c r="AI466" s="22"/>
      <c r="AJ466" s="74"/>
      <c r="AK466" s="22"/>
      <c r="AL466" s="22"/>
      <c r="AM466" s="22"/>
      <c r="AN466" s="190" t="s">
        <v>123</v>
      </c>
      <c r="AO466" s="74"/>
      <c r="AP466" s="185" t="s">
        <v>123</v>
      </c>
      <c r="AQ466" s="22"/>
      <c r="AR466" s="74"/>
      <c r="AS466" s="22"/>
      <c r="AT466" s="190" t="s">
        <v>123</v>
      </c>
      <c r="AU466" s="74"/>
      <c r="AV466" s="185" t="s">
        <v>123</v>
      </c>
      <c r="AW466" s="76"/>
      <c r="AX466" s="74"/>
      <c r="AY466" s="22"/>
      <c r="AZ466" s="190" t="s">
        <v>123</v>
      </c>
      <c r="BA466" s="74"/>
      <c r="BB466" s="185" t="s">
        <v>123</v>
      </c>
      <c r="BC466" s="76"/>
      <c r="BD466" s="74"/>
      <c r="BE466" s="22"/>
      <c r="BF466" s="190" t="s">
        <v>123</v>
      </c>
      <c r="BG466" s="74"/>
      <c r="BH466" s="185" t="s">
        <v>123</v>
      </c>
      <c r="BI466" s="76"/>
      <c r="BJ466" s="74"/>
      <c r="BK466" s="22"/>
      <c r="BL466" s="190" t="s">
        <v>123</v>
      </c>
      <c r="BM466" s="74"/>
      <c r="BN466" s="185" t="s">
        <v>123</v>
      </c>
      <c r="BO466" s="22"/>
      <c r="BP466" s="74"/>
      <c r="BQ466" s="22"/>
      <c r="BR466" s="190" t="s">
        <v>123</v>
      </c>
      <c r="BS466" s="22"/>
      <c r="BT466" s="185" t="s">
        <v>123</v>
      </c>
      <c r="BU466" s="22"/>
      <c r="BV466" s="74"/>
      <c r="BW466" s="22"/>
      <c r="BX466" s="190" t="s">
        <v>123</v>
      </c>
      <c r="BY466" s="22"/>
      <c r="BZ466" s="185" t="s">
        <v>123</v>
      </c>
      <c r="CA466" s="185"/>
      <c r="CB466" s="22"/>
    </row>
    <row r="467" spans="2:80" ht="13.8" hidden="1">
      <c r="B467" s="22">
        <f t="shared" si="7"/>
        <v>458</v>
      </c>
      <c r="C467" s="22" t="s">
        <v>112</v>
      </c>
      <c r="D467" s="73" t="s">
        <v>154</v>
      </c>
      <c r="E467" s="118">
        <v>1300403</v>
      </c>
      <c r="F467" s="22" t="s">
        <v>114</v>
      </c>
      <c r="G467" s="73" t="s">
        <v>130</v>
      </c>
      <c r="H467" s="73" t="s">
        <v>288</v>
      </c>
      <c r="I467" s="240" t="s">
        <v>138</v>
      </c>
      <c r="J467" s="79" t="s">
        <v>112</v>
      </c>
      <c r="K467" s="112" t="s">
        <v>155</v>
      </c>
      <c r="L467" s="22" t="s">
        <v>119</v>
      </c>
      <c r="M467" s="22" t="s">
        <v>117</v>
      </c>
      <c r="N467" s="119" t="str">
        <f>CONCATENATE(T_SDLog[[#This Row],[PROJECT_NO]],"-",T_SDLog[[#This Row],[Sub Con]],"-",T_SDLog[[#This Row],[BUILDING_NO]],"-",T_SDLog[[#This Row],[FLOOR_LEVEL]],"-",T_SDLog[[#This Row],[DRAWING_PARTS]],"-",T_SDLog[[#This Row],[DISIPLINE]],"-",T_SDLog[[#This Row],[Sub-Dec]],"-",T_SDLog[[#This Row],[DS]],"-",T_SDLog[[#This Row],[DRAWING_SEQ]])</f>
        <v>1300403-ATS-B01-FF-04-ICT-TEL-SD-00</v>
      </c>
      <c r="O467" s="122" t="s">
        <v>689</v>
      </c>
      <c r="P467" s="246">
        <v>45824</v>
      </c>
      <c r="Q46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67" s="156" t="str">
        <f>IF(T_SDLog[[#This Row],[AREF_7]]&lt;&gt;"","07",IF(T_SDLog[[#This Row],[AREF_6]]&lt;&gt;"","06",IF(T_SDLog[[#This Row],[AREF_5]]&lt;&gt;"","05",IF(T_SDLog[[#This Row],[AREF_4]]&lt;&gt;"","04",IF(T_SDLog[[#This Row],[AREF_3]]&lt;&gt;"","03",IF(T_SDLog[[#This Row],[AREF_2]]&lt;&gt;"","02",IF(T_SDLog[[#This Row],[AREF_1]]&lt;&gt;"","01",IF(T_SDLog[[#This Row],[AREF_0]]&lt;&gt;"","00",""))))))))</f>
        <v>00</v>
      </c>
      <c r="T46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7" s="22" t="s">
        <v>1588</v>
      </c>
      <c r="AB467" s="74">
        <v>45827</v>
      </c>
      <c r="AC467" s="22" t="s">
        <v>1634</v>
      </c>
      <c r="AD467" s="232">
        <v>45827</v>
      </c>
      <c r="AE467" s="22" t="s">
        <v>1634</v>
      </c>
      <c r="AF467" s="190" t="s">
        <v>134</v>
      </c>
      <c r="AG467" s="191" t="s">
        <v>1695</v>
      </c>
      <c r="AH467" s="190" t="s">
        <v>134</v>
      </c>
      <c r="AI467" s="22"/>
      <c r="AJ467" s="74"/>
      <c r="AK467" s="22"/>
      <c r="AL467" s="22"/>
      <c r="AM467" s="22"/>
      <c r="AN467" s="190" t="s">
        <v>123</v>
      </c>
      <c r="AO467" s="74"/>
      <c r="AP467" s="185" t="s">
        <v>123</v>
      </c>
      <c r="AQ467" s="22"/>
      <c r="AR467" s="74"/>
      <c r="AS467" s="22"/>
      <c r="AT467" s="190" t="s">
        <v>123</v>
      </c>
      <c r="AU467" s="74"/>
      <c r="AV467" s="185" t="s">
        <v>123</v>
      </c>
      <c r="AW467" s="76"/>
      <c r="AX467" s="74"/>
      <c r="AY467" s="22"/>
      <c r="AZ467" s="190" t="s">
        <v>123</v>
      </c>
      <c r="BA467" s="74"/>
      <c r="BB467" s="185" t="s">
        <v>123</v>
      </c>
      <c r="BC467" s="76"/>
      <c r="BD467" s="74"/>
      <c r="BE467" s="22"/>
      <c r="BF467" s="190" t="s">
        <v>123</v>
      </c>
      <c r="BG467" s="74"/>
      <c r="BH467" s="185" t="s">
        <v>123</v>
      </c>
      <c r="BI467" s="76"/>
      <c r="BJ467" s="74"/>
      <c r="BK467" s="22"/>
      <c r="BL467" s="190" t="s">
        <v>123</v>
      </c>
      <c r="BM467" s="74"/>
      <c r="BN467" s="185" t="s">
        <v>123</v>
      </c>
      <c r="BO467" s="22"/>
      <c r="BP467" s="74"/>
      <c r="BQ467" s="22"/>
      <c r="BR467" s="190" t="s">
        <v>123</v>
      </c>
      <c r="BS467" s="22"/>
      <c r="BT467" s="185" t="s">
        <v>123</v>
      </c>
      <c r="BU467" s="22"/>
      <c r="BV467" s="74"/>
      <c r="BW467" s="22"/>
      <c r="BX467" s="190" t="s">
        <v>123</v>
      </c>
      <c r="BY467" s="22"/>
      <c r="BZ467" s="185" t="s">
        <v>123</v>
      </c>
      <c r="CA467" s="185"/>
      <c r="CB467" s="22"/>
    </row>
    <row r="468" spans="2:80" ht="13.8" hidden="1">
      <c r="B468" s="22">
        <f t="shared" si="7"/>
        <v>459</v>
      </c>
      <c r="C468" s="22" t="s">
        <v>112</v>
      </c>
      <c r="D468" s="73" t="s">
        <v>154</v>
      </c>
      <c r="E468" s="118">
        <v>1300403</v>
      </c>
      <c r="F468" s="22" t="s">
        <v>114</v>
      </c>
      <c r="G468" s="73" t="s">
        <v>130</v>
      </c>
      <c r="H468" s="73" t="s">
        <v>288</v>
      </c>
      <c r="I468" s="240" t="s">
        <v>219</v>
      </c>
      <c r="J468" s="79" t="s">
        <v>112</v>
      </c>
      <c r="K468" s="112" t="s">
        <v>155</v>
      </c>
      <c r="L468" s="22" t="s">
        <v>119</v>
      </c>
      <c r="M468" s="22" t="s">
        <v>117</v>
      </c>
      <c r="N468" s="119" t="str">
        <f>CONCATENATE(T_SDLog[[#This Row],[PROJECT_NO]],"-",T_SDLog[[#This Row],[Sub Con]],"-",T_SDLog[[#This Row],[BUILDING_NO]],"-",T_SDLog[[#This Row],[FLOOR_LEVEL]],"-",T_SDLog[[#This Row],[DRAWING_PARTS]],"-",T_SDLog[[#This Row],[DISIPLINE]],"-",T_SDLog[[#This Row],[Sub-Dec]],"-",T_SDLog[[#This Row],[DS]],"-",T_SDLog[[#This Row],[DRAWING_SEQ]])</f>
        <v>1300403-ATS-B01-FF-05-ICT-TEL-SD-00</v>
      </c>
      <c r="O468" s="122" t="s">
        <v>690</v>
      </c>
      <c r="P468" s="246">
        <v>45824</v>
      </c>
      <c r="Q46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68" s="156" t="str">
        <f>IF(T_SDLog[[#This Row],[AREF_7]]&lt;&gt;"","07",IF(T_SDLog[[#This Row],[AREF_6]]&lt;&gt;"","06",IF(T_SDLog[[#This Row],[AREF_5]]&lt;&gt;"","05",IF(T_SDLog[[#This Row],[AREF_4]]&lt;&gt;"","04",IF(T_SDLog[[#This Row],[AREF_3]]&lt;&gt;"","03",IF(T_SDLog[[#This Row],[AREF_2]]&lt;&gt;"","02",IF(T_SDLog[[#This Row],[AREF_1]]&lt;&gt;"","01",IF(T_SDLog[[#This Row],[AREF_0]]&lt;&gt;"","00",""))))))))</f>
        <v>00</v>
      </c>
      <c r="T46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8" s="22" t="s">
        <v>1588</v>
      </c>
      <c r="AB468" s="74">
        <v>45827</v>
      </c>
      <c r="AC468" s="22" t="s">
        <v>1634</v>
      </c>
      <c r="AD468" s="232">
        <v>45827</v>
      </c>
      <c r="AE468" s="22" t="s">
        <v>1634</v>
      </c>
      <c r="AF468" s="190" t="s">
        <v>134</v>
      </c>
      <c r="AG468" s="191" t="s">
        <v>1695</v>
      </c>
      <c r="AH468" s="190" t="s">
        <v>134</v>
      </c>
      <c r="AI468" s="22"/>
      <c r="AJ468" s="74"/>
      <c r="AK468" s="22"/>
      <c r="AL468" s="22"/>
      <c r="AM468" s="22"/>
      <c r="AN468" s="190" t="s">
        <v>123</v>
      </c>
      <c r="AO468" s="74"/>
      <c r="AP468" s="185" t="s">
        <v>123</v>
      </c>
      <c r="AQ468" s="22"/>
      <c r="AR468" s="74"/>
      <c r="AS468" s="22"/>
      <c r="AT468" s="190" t="s">
        <v>123</v>
      </c>
      <c r="AU468" s="74"/>
      <c r="AV468" s="185" t="s">
        <v>123</v>
      </c>
      <c r="AW468" s="76"/>
      <c r="AX468" s="74"/>
      <c r="AY468" s="22"/>
      <c r="AZ468" s="190" t="s">
        <v>123</v>
      </c>
      <c r="BA468" s="74"/>
      <c r="BB468" s="185" t="s">
        <v>123</v>
      </c>
      <c r="BC468" s="76"/>
      <c r="BD468" s="74"/>
      <c r="BE468" s="22"/>
      <c r="BF468" s="190" t="s">
        <v>123</v>
      </c>
      <c r="BG468" s="74"/>
      <c r="BH468" s="185" t="s">
        <v>123</v>
      </c>
      <c r="BI468" s="76"/>
      <c r="BJ468" s="74"/>
      <c r="BK468" s="22"/>
      <c r="BL468" s="190" t="s">
        <v>123</v>
      </c>
      <c r="BM468" s="74"/>
      <c r="BN468" s="185" t="s">
        <v>123</v>
      </c>
      <c r="BO468" s="22"/>
      <c r="BP468" s="74"/>
      <c r="BQ468" s="22"/>
      <c r="BR468" s="190" t="s">
        <v>123</v>
      </c>
      <c r="BS468" s="22"/>
      <c r="BT468" s="185" t="s">
        <v>123</v>
      </c>
      <c r="BU468" s="22"/>
      <c r="BV468" s="74"/>
      <c r="BW468" s="22"/>
      <c r="BX468" s="190" t="s">
        <v>123</v>
      </c>
      <c r="BY468" s="22"/>
      <c r="BZ468" s="185" t="s">
        <v>123</v>
      </c>
      <c r="CA468" s="185"/>
      <c r="CB468" s="22"/>
    </row>
    <row r="469" spans="2:80" ht="13.8" hidden="1">
      <c r="B469" s="22">
        <f t="shared" si="7"/>
        <v>460</v>
      </c>
      <c r="C469" s="22" t="s">
        <v>112</v>
      </c>
      <c r="D469" s="73" t="s">
        <v>154</v>
      </c>
      <c r="E469" s="118">
        <v>1300403</v>
      </c>
      <c r="F469" s="22" t="s">
        <v>114</v>
      </c>
      <c r="G469" s="73" t="s">
        <v>130</v>
      </c>
      <c r="H469" s="73" t="s">
        <v>288</v>
      </c>
      <c r="I469" s="240" t="s">
        <v>140</v>
      </c>
      <c r="J469" s="79" t="s">
        <v>112</v>
      </c>
      <c r="K469" s="112" t="s">
        <v>155</v>
      </c>
      <c r="L469" s="22" t="s">
        <v>119</v>
      </c>
      <c r="M469" s="22" t="s">
        <v>117</v>
      </c>
      <c r="N469" s="119" t="str">
        <f>CONCATENATE(T_SDLog[[#This Row],[PROJECT_NO]],"-",T_SDLog[[#This Row],[Sub Con]],"-",T_SDLog[[#This Row],[BUILDING_NO]],"-",T_SDLog[[#This Row],[FLOOR_LEVEL]],"-",T_SDLog[[#This Row],[DRAWING_PARTS]],"-",T_SDLog[[#This Row],[DISIPLINE]],"-",T_SDLog[[#This Row],[Sub-Dec]],"-",T_SDLog[[#This Row],[DS]],"-",T_SDLog[[#This Row],[DRAWING_SEQ]])</f>
        <v>1300403-ATS-B01-FF-08-ICT-TEL-SD-00</v>
      </c>
      <c r="O469" s="122" t="s">
        <v>693</v>
      </c>
      <c r="P469" s="246">
        <v>45824</v>
      </c>
      <c r="Q46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69" s="156" t="str">
        <f>IF(T_SDLog[[#This Row],[AREF_7]]&lt;&gt;"","07",IF(T_SDLog[[#This Row],[AREF_6]]&lt;&gt;"","06",IF(T_SDLog[[#This Row],[AREF_5]]&lt;&gt;"","05",IF(T_SDLog[[#This Row],[AREF_4]]&lt;&gt;"","04",IF(T_SDLog[[#This Row],[AREF_3]]&lt;&gt;"","03",IF(T_SDLog[[#This Row],[AREF_2]]&lt;&gt;"","02",IF(T_SDLog[[#This Row],[AREF_1]]&lt;&gt;"","01",IF(T_SDLog[[#This Row],[AREF_0]]&lt;&gt;"","00",""))))))))</f>
        <v>00</v>
      </c>
      <c r="T46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69" s="22" t="s">
        <v>1588</v>
      </c>
      <c r="AB469" s="74">
        <v>45827</v>
      </c>
      <c r="AC469" s="22" t="s">
        <v>1634</v>
      </c>
      <c r="AD469" s="232">
        <v>45827</v>
      </c>
      <c r="AE469" s="22" t="s">
        <v>1634</v>
      </c>
      <c r="AF469" s="190" t="s">
        <v>134</v>
      </c>
      <c r="AG469" s="191" t="s">
        <v>1695</v>
      </c>
      <c r="AH469" s="190" t="s">
        <v>134</v>
      </c>
      <c r="AI469" s="22"/>
      <c r="AJ469" s="74"/>
      <c r="AK469" s="22"/>
      <c r="AL469" s="22"/>
      <c r="AM469" s="22"/>
      <c r="AN469" s="190" t="s">
        <v>123</v>
      </c>
      <c r="AO469" s="74"/>
      <c r="AP469" s="185" t="s">
        <v>123</v>
      </c>
      <c r="AQ469" s="22"/>
      <c r="AR469" s="74"/>
      <c r="AS469" s="22"/>
      <c r="AT469" s="190" t="s">
        <v>123</v>
      </c>
      <c r="AU469" s="74"/>
      <c r="AV469" s="185" t="s">
        <v>123</v>
      </c>
      <c r="AW469" s="76"/>
      <c r="AX469" s="74"/>
      <c r="AY469" s="22"/>
      <c r="AZ469" s="190" t="s">
        <v>123</v>
      </c>
      <c r="BA469" s="74"/>
      <c r="BB469" s="185" t="s">
        <v>123</v>
      </c>
      <c r="BC469" s="76"/>
      <c r="BD469" s="74"/>
      <c r="BE469" s="22"/>
      <c r="BF469" s="190" t="s">
        <v>123</v>
      </c>
      <c r="BG469" s="74"/>
      <c r="BH469" s="185" t="s">
        <v>123</v>
      </c>
      <c r="BI469" s="76"/>
      <c r="BJ469" s="74"/>
      <c r="BK469" s="22"/>
      <c r="BL469" s="190" t="s">
        <v>123</v>
      </c>
      <c r="BM469" s="74"/>
      <c r="BN469" s="185" t="s">
        <v>123</v>
      </c>
      <c r="BO469" s="22"/>
      <c r="BP469" s="74"/>
      <c r="BQ469" s="22"/>
      <c r="BR469" s="190" t="s">
        <v>123</v>
      </c>
      <c r="BS469" s="22"/>
      <c r="BT469" s="185" t="s">
        <v>123</v>
      </c>
      <c r="BU469" s="22"/>
      <c r="BV469" s="74"/>
      <c r="BW469" s="22"/>
      <c r="BX469" s="190" t="s">
        <v>123</v>
      </c>
      <c r="BY469" s="22"/>
      <c r="BZ469" s="185" t="s">
        <v>123</v>
      </c>
      <c r="CA469" s="185"/>
      <c r="CB469" s="22"/>
    </row>
    <row r="470" spans="2:80" ht="13.8" hidden="1">
      <c r="B470" s="22">
        <f t="shared" si="7"/>
        <v>461</v>
      </c>
      <c r="C470" s="22" t="s">
        <v>112</v>
      </c>
      <c r="D470" s="73" t="s">
        <v>154</v>
      </c>
      <c r="E470" s="118">
        <v>1300403</v>
      </c>
      <c r="F470" s="22" t="s">
        <v>114</v>
      </c>
      <c r="G470" s="73" t="s">
        <v>130</v>
      </c>
      <c r="H470" s="73" t="s">
        <v>288</v>
      </c>
      <c r="I470" s="240" t="s">
        <v>351</v>
      </c>
      <c r="J470" s="79" t="s">
        <v>112</v>
      </c>
      <c r="K470" s="112" t="s">
        <v>155</v>
      </c>
      <c r="L470" s="22" t="s">
        <v>119</v>
      </c>
      <c r="M470" s="22" t="s">
        <v>117</v>
      </c>
      <c r="N470" s="119" t="str">
        <f>CONCATENATE(T_SDLog[[#This Row],[PROJECT_NO]],"-",T_SDLog[[#This Row],[Sub Con]],"-",T_SDLog[[#This Row],[BUILDING_NO]],"-",T_SDLog[[#This Row],[FLOOR_LEVEL]],"-",T_SDLog[[#This Row],[DRAWING_PARTS]],"-",T_SDLog[[#This Row],[DISIPLINE]],"-",T_SDLog[[#This Row],[Sub-Dec]],"-",T_SDLog[[#This Row],[DS]],"-",T_SDLog[[#This Row],[DRAWING_SEQ]])</f>
        <v>1300403-ATS-B01-FF-09-ICT-TEL-SD-00</v>
      </c>
      <c r="O470" s="122" t="s">
        <v>694</v>
      </c>
      <c r="P470" s="246">
        <v>45824</v>
      </c>
      <c r="Q47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70" s="156" t="str">
        <f>IF(T_SDLog[[#This Row],[AREF_7]]&lt;&gt;"","07",IF(T_SDLog[[#This Row],[AREF_6]]&lt;&gt;"","06",IF(T_SDLog[[#This Row],[AREF_5]]&lt;&gt;"","05",IF(T_SDLog[[#This Row],[AREF_4]]&lt;&gt;"","04",IF(T_SDLog[[#This Row],[AREF_3]]&lt;&gt;"","03",IF(T_SDLog[[#This Row],[AREF_2]]&lt;&gt;"","02",IF(T_SDLog[[#This Row],[AREF_1]]&lt;&gt;"","01",IF(T_SDLog[[#This Row],[AREF_0]]&lt;&gt;"","00",""))))))))</f>
        <v>00</v>
      </c>
      <c r="T47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0" s="22" t="s">
        <v>1588</v>
      </c>
      <c r="AB470" s="74">
        <v>45827</v>
      </c>
      <c r="AC470" s="22" t="s">
        <v>1634</v>
      </c>
      <c r="AD470" s="232">
        <v>45827</v>
      </c>
      <c r="AE470" s="22" t="s">
        <v>1634</v>
      </c>
      <c r="AF470" s="190" t="s">
        <v>134</v>
      </c>
      <c r="AG470" s="191" t="s">
        <v>1695</v>
      </c>
      <c r="AH470" s="190" t="s">
        <v>134</v>
      </c>
      <c r="AI470" s="22"/>
      <c r="AJ470" s="74"/>
      <c r="AK470" s="22"/>
      <c r="AL470" s="22"/>
      <c r="AM470" s="22"/>
      <c r="AN470" s="190" t="s">
        <v>123</v>
      </c>
      <c r="AO470" s="74"/>
      <c r="AP470" s="185" t="s">
        <v>123</v>
      </c>
      <c r="AQ470" s="22"/>
      <c r="AR470" s="74"/>
      <c r="AS470" s="22"/>
      <c r="AT470" s="190" t="s">
        <v>123</v>
      </c>
      <c r="AU470" s="74"/>
      <c r="AV470" s="185" t="s">
        <v>123</v>
      </c>
      <c r="AW470" s="76"/>
      <c r="AX470" s="74"/>
      <c r="AY470" s="22"/>
      <c r="AZ470" s="190" t="s">
        <v>123</v>
      </c>
      <c r="BA470" s="74"/>
      <c r="BB470" s="185" t="s">
        <v>123</v>
      </c>
      <c r="BC470" s="76"/>
      <c r="BD470" s="74"/>
      <c r="BE470" s="22"/>
      <c r="BF470" s="190" t="s">
        <v>123</v>
      </c>
      <c r="BG470" s="74"/>
      <c r="BH470" s="185" t="s">
        <v>123</v>
      </c>
      <c r="BI470" s="76"/>
      <c r="BJ470" s="74"/>
      <c r="BK470" s="22"/>
      <c r="BL470" s="190" t="s">
        <v>123</v>
      </c>
      <c r="BM470" s="74"/>
      <c r="BN470" s="185" t="s">
        <v>123</v>
      </c>
      <c r="BO470" s="22"/>
      <c r="BP470" s="74"/>
      <c r="BQ470" s="22"/>
      <c r="BR470" s="190" t="s">
        <v>123</v>
      </c>
      <c r="BS470" s="22"/>
      <c r="BT470" s="185" t="s">
        <v>123</v>
      </c>
      <c r="BU470" s="22"/>
      <c r="BV470" s="74"/>
      <c r="BW470" s="22"/>
      <c r="BX470" s="190" t="s">
        <v>123</v>
      </c>
      <c r="BY470" s="22"/>
      <c r="BZ470" s="185" t="s">
        <v>123</v>
      </c>
      <c r="CA470" s="185"/>
      <c r="CB470" s="22"/>
    </row>
    <row r="471" spans="2:80" ht="13.8" hidden="1">
      <c r="B471" s="22">
        <f t="shared" si="7"/>
        <v>462</v>
      </c>
      <c r="C471" s="22" t="s">
        <v>112</v>
      </c>
      <c r="D471" s="73" t="s">
        <v>154</v>
      </c>
      <c r="E471" s="118">
        <v>1300403</v>
      </c>
      <c r="F471" s="22" t="s">
        <v>114</v>
      </c>
      <c r="G471" s="73" t="s">
        <v>130</v>
      </c>
      <c r="H471" s="73" t="s">
        <v>288</v>
      </c>
      <c r="I471" s="240" t="s">
        <v>440</v>
      </c>
      <c r="J471" s="79" t="s">
        <v>112</v>
      </c>
      <c r="K471" s="112" t="s">
        <v>155</v>
      </c>
      <c r="L471" s="22" t="s">
        <v>119</v>
      </c>
      <c r="M471" s="22" t="s">
        <v>117</v>
      </c>
      <c r="N471" s="119" t="str">
        <f>CONCATENATE(T_SDLog[[#This Row],[PROJECT_NO]],"-",T_SDLog[[#This Row],[Sub Con]],"-",T_SDLog[[#This Row],[BUILDING_NO]],"-",T_SDLog[[#This Row],[FLOOR_LEVEL]],"-",T_SDLog[[#This Row],[DRAWING_PARTS]],"-",T_SDLog[[#This Row],[DISIPLINE]],"-",T_SDLog[[#This Row],[Sub-Dec]],"-",T_SDLog[[#This Row],[DS]],"-",T_SDLog[[#This Row],[DRAWING_SEQ]])</f>
        <v>1300403-ATS-B01-FF-11-ICT-TEL-SD-00</v>
      </c>
      <c r="O471" s="122" t="s">
        <v>696</v>
      </c>
      <c r="P471" s="244">
        <v>45801</v>
      </c>
      <c r="Q47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71" s="156" t="str">
        <f>IF(T_SDLog[[#This Row],[AREF_7]]&lt;&gt;"","07",IF(T_SDLog[[#This Row],[AREF_6]]&lt;&gt;"","06",IF(T_SDLog[[#This Row],[AREF_5]]&lt;&gt;"","05",IF(T_SDLog[[#This Row],[AREF_4]]&lt;&gt;"","04",IF(T_SDLog[[#This Row],[AREF_3]]&lt;&gt;"","03",IF(T_SDLog[[#This Row],[AREF_2]]&lt;&gt;"","02",IF(T_SDLog[[#This Row],[AREF_1]]&lt;&gt;"","01",IF(T_SDLog[[#This Row],[AREF_0]]&lt;&gt;"","00",""))))))))</f>
        <v>00</v>
      </c>
      <c r="T47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1" s="22" t="s">
        <v>1588</v>
      </c>
      <c r="AB471" s="74">
        <v>45827</v>
      </c>
      <c r="AC471" s="22" t="s">
        <v>1634</v>
      </c>
      <c r="AD471" s="232">
        <v>45827</v>
      </c>
      <c r="AE471" s="22" t="s">
        <v>1634</v>
      </c>
      <c r="AF471" s="190" t="s">
        <v>134</v>
      </c>
      <c r="AG471" s="191" t="s">
        <v>1695</v>
      </c>
      <c r="AH471" s="190" t="s">
        <v>134</v>
      </c>
      <c r="AI471" s="22"/>
      <c r="AJ471" s="74"/>
      <c r="AK471" s="22"/>
      <c r="AL471" s="22"/>
      <c r="AM471" s="22"/>
      <c r="AN471" s="190" t="s">
        <v>123</v>
      </c>
      <c r="AO471" s="74"/>
      <c r="AP471" s="185" t="s">
        <v>123</v>
      </c>
      <c r="AQ471" s="22"/>
      <c r="AR471" s="74"/>
      <c r="AS471" s="22"/>
      <c r="AT471" s="190" t="s">
        <v>123</v>
      </c>
      <c r="AU471" s="74"/>
      <c r="AV471" s="185" t="s">
        <v>123</v>
      </c>
      <c r="AW471" s="76"/>
      <c r="AX471" s="74"/>
      <c r="AY471" s="22"/>
      <c r="AZ471" s="190" t="s">
        <v>123</v>
      </c>
      <c r="BA471" s="74"/>
      <c r="BB471" s="185" t="s">
        <v>123</v>
      </c>
      <c r="BC471" s="76"/>
      <c r="BD471" s="74"/>
      <c r="BE471" s="22"/>
      <c r="BF471" s="190" t="s">
        <v>123</v>
      </c>
      <c r="BG471" s="74"/>
      <c r="BH471" s="185" t="s">
        <v>123</v>
      </c>
      <c r="BI471" s="76"/>
      <c r="BJ471" s="74"/>
      <c r="BK471" s="22"/>
      <c r="BL471" s="190" t="s">
        <v>123</v>
      </c>
      <c r="BM471" s="74"/>
      <c r="BN471" s="185" t="s">
        <v>123</v>
      </c>
      <c r="BO471" s="22"/>
      <c r="BP471" s="74"/>
      <c r="BQ471" s="22"/>
      <c r="BR471" s="190" t="s">
        <v>123</v>
      </c>
      <c r="BS471" s="22"/>
      <c r="BT471" s="185" t="s">
        <v>123</v>
      </c>
      <c r="BU471" s="22"/>
      <c r="BV471" s="74"/>
      <c r="BW471" s="22"/>
      <c r="BX471" s="190" t="s">
        <v>123</v>
      </c>
      <c r="BY471" s="22"/>
      <c r="BZ471" s="185" t="s">
        <v>123</v>
      </c>
      <c r="CA471" s="185"/>
      <c r="CB471" s="22"/>
    </row>
    <row r="472" spans="2:80" ht="13.8" hidden="1">
      <c r="B472" s="22">
        <f t="shared" si="7"/>
        <v>463</v>
      </c>
      <c r="C472" s="22" t="s">
        <v>112</v>
      </c>
      <c r="D472" s="73" t="s">
        <v>154</v>
      </c>
      <c r="E472" s="118">
        <v>1300403</v>
      </c>
      <c r="F472" s="22" t="s">
        <v>114</v>
      </c>
      <c r="G472" s="73" t="s">
        <v>130</v>
      </c>
      <c r="H472" s="73" t="s">
        <v>288</v>
      </c>
      <c r="I472" s="240" t="s">
        <v>142</v>
      </c>
      <c r="J472" s="79" t="s">
        <v>112</v>
      </c>
      <c r="K472" s="112" t="s">
        <v>155</v>
      </c>
      <c r="L472" s="22" t="s">
        <v>119</v>
      </c>
      <c r="M472" s="22" t="s">
        <v>117</v>
      </c>
      <c r="N472" s="119" t="str">
        <f>CONCATENATE(T_SDLog[[#This Row],[PROJECT_NO]],"-",T_SDLog[[#This Row],[Sub Con]],"-",T_SDLog[[#This Row],[BUILDING_NO]],"-",T_SDLog[[#This Row],[FLOOR_LEVEL]],"-",T_SDLog[[#This Row],[DRAWING_PARTS]],"-",T_SDLog[[#This Row],[DISIPLINE]],"-",T_SDLog[[#This Row],[Sub-Dec]],"-",T_SDLog[[#This Row],[DS]],"-",T_SDLog[[#This Row],[DRAWING_SEQ]])</f>
        <v>1300403-ATS-B01-FF-12-ICT-TEL-SD-00</v>
      </c>
      <c r="O472" s="122" t="s">
        <v>697</v>
      </c>
      <c r="P472" s="246">
        <v>45824</v>
      </c>
      <c r="Q47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72" s="156" t="str">
        <f>IF(T_SDLog[[#This Row],[AREF_7]]&lt;&gt;"","07",IF(T_SDLog[[#This Row],[AREF_6]]&lt;&gt;"","06",IF(T_SDLog[[#This Row],[AREF_5]]&lt;&gt;"","05",IF(T_SDLog[[#This Row],[AREF_4]]&lt;&gt;"","04",IF(T_SDLog[[#This Row],[AREF_3]]&lt;&gt;"","03",IF(T_SDLog[[#This Row],[AREF_2]]&lt;&gt;"","02",IF(T_SDLog[[#This Row],[AREF_1]]&lt;&gt;"","01",IF(T_SDLog[[#This Row],[AREF_0]]&lt;&gt;"","00",""))))))))</f>
        <v>00</v>
      </c>
      <c r="T47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2" s="22" t="s">
        <v>1588</v>
      </c>
      <c r="AB472" s="74">
        <v>45827</v>
      </c>
      <c r="AC472" s="22" t="s">
        <v>1634</v>
      </c>
      <c r="AD472" s="232">
        <v>45827</v>
      </c>
      <c r="AE472" s="22" t="s">
        <v>1634</v>
      </c>
      <c r="AF472" s="190" t="s">
        <v>134</v>
      </c>
      <c r="AG472" s="191" t="s">
        <v>1695</v>
      </c>
      <c r="AH472" s="190" t="s">
        <v>134</v>
      </c>
      <c r="AI472" s="22"/>
      <c r="AJ472" s="74"/>
      <c r="AK472" s="22"/>
      <c r="AL472" s="22"/>
      <c r="AM472" s="22"/>
      <c r="AN472" s="190" t="s">
        <v>123</v>
      </c>
      <c r="AO472" s="74"/>
      <c r="AP472" s="185" t="s">
        <v>123</v>
      </c>
      <c r="AQ472" s="22"/>
      <c r="AR472" s="74"/>
      <c r="AS472" s="22"/>
      <c r="AT472" s="190" t="s">
        <v>123</v>
      </c>
      <c r="AU472" s="74"/>
      <c r="AV472" s="185" t="s">
        <v>123</v>
      </c>
      <c r="AW472" s="76"/>
      <c r="AX472" s="74"/>
      <c r="AY472" s="22"/>
      <c r="AZ472" s="190" t="s">
        <v>123</v>
      </c>
      <c r="BA472" s="74"/>
      <c r="BB472" s="185" t="s">
        <v>123</v>
      </c>
      <c r="BC472" s="76"/>
      <c r="BD472" s="74"/>
      <c r="BE472" s="22"/>
      <c r="BF472" s="190" t="s">
        <v>123</v>
      </c>
      <c r="BG472" s="74"/>
      <c r="BH472" s="185" t="s">
        <v>123</v>
      </c>
      <c r="BI472" s="76"/>
      <c r="BJ472" s="74"/>
      <c r="BK472" s="22"/>
      <c r="BL472" s="190" t="s">
        <v>123</v>
      </c>
      <c r="BM472" s="74"/>
      <c r="BN472" s="185" t="s">
        <v>123</v>
      </c>
      <c r="BO472" s="22"/>
      <c r="BP472" s="74"/>
      <c r="BQ472" s="22"/>
      <c r="BR472" s="190" t="s">
        <v>123</v>
      </c>
      <c r="BS472" s="22"/>
      <c r="BT472" s="185" t="s">
        <v>123</v>
      </c>
      <c r="BU472" s="22"/>
      <c r="BV472" s="74"/>
      <c r="BW472" s="22"/>
      <c r="BX472" s="190" t="s">
        <v>123</v>
      </c>
      <c r="BY472" s="22"/>
      <c r="BZ472" s="185" t="s">
        <v>123</v>
      </c>
      <c r="CA472" s="185"/>
      <c r="CB472" s="22"/>
    </row>
    <row r="473" spans="2:80" ht="13.8" hidden="1">
      <c r="B473" s="22">
        <f t="shared" si="7"/>
        <v>464</v>
      </c>
      <c r="C473" s="22" t="s">
        <v>112</v>
      </c>
      <c r="D473" s="73" t="s">
        <v>154</v>
      </c>
      <c r="E473" s="118">
        <v>1300403</v>
      </c>
      <c r="F473" s="22" t="s">
        <v>114</v>
      </c>
      <c r="G473" s="73" t="s">
        <v>130</v>
      </c>
      <c r="H473" s="73" t="s">
        <v>288</v>
      </c>
      <c r="I473" s="240" t="s">
        <v>456</v>
      </c>
      <c r="J473" s="79" t="s">
        <v>112</v>
      </c>
      <c r="K473" s="112" t="s">
        <v>155</v>
      </c>
      <c r="L473" s="22" t="s">
        <v>119</v>
      </c>
      <c r="M473" s="22" t="s">
        <v>117</v>
      </c>
      <c r="N473" s="119" t="str">
        <f>CONCATENATE(T_SDLog[[#This Row],[PROJECT_NO]],"-",T_SDLog[[#This Row],[Sub Con]],"-",T_SDLog[[#This Row],[BUILDING_NO]],"-",T_SDLog[[#This Row],[FLOOR_LEVEL]],"-",T_SDLog[[#This Row],[DRAWING_PARTS]],"-",T_SDLog[[#This Row],[DISIPLINE]],"-",T_SDLog[[#This Row],[Sub-Dec]],"-",T_SDLog[[#This Row],[DS]],"-",T_SDLog[[#This Row],[DRAWING_SEQ]])</f>
        <v>1300403-ATS-B01-FF-13-ICT-TEL-SD-00</v>
      </c>
      <c r="O473" s="122" t="s">
        <v>698</v>
      </c>
      <c r="P473" s="246">
        <v>45824</v>
      </c>
      <c r="Q47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7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73" s="156" t="str">
        <f>IF(T_SDLog[[#This Row],[AREF_7]]&lt;&gt;"","07",IF(T_SDLog[[#This Row],[AREF_6]]&lt;&gt;"","06",IF(T_SDLog[[#This Row],[AREF_5]]&lt;&gt;"","05",IF(T_SDLog[[#This Row],[AREF_4]]&lt;&gt;"","04",IF(T_SDLog[[#This Row],[AREF_3]]&lt;&gt;"","03",IF(T_SDLog[[#This Row],[AREF_2]]&lt;&gt;"","02",IF(T_SDLog[[#This Row],[AREF_1]]&lt;&gt;"","01",IF(T_SDLog[[#This Row],[AREF_0]]&lt;&gt;"","00",""))))))))</f>
        <v>00</v>
      </c>
      <c r="T47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3" s="22" t="s">
        <v>1588</v>
      </c>
      <c r="AB473" s="74">
        <v>45827</v>
      </c>
      <c r="AC473" s="22" t="s">
        <v>1634</v>
      </c>
      <c r="AD473" s="232">
        <v>45827</v>
      </c>
      <c r="AE473" s="22" t="s">
        <v>1634</v>
      </c>
      <c r="AF473" s="190" t="s">
        <v>134</v>
      </c>
      <c r="AG473" s="191" t="s">
        <v>1695</v>
      </c>
      <c r="AH473" s="190" t="s">
        <v>134</v>
      </c>
      <c r="AI473" s="22"/>
      <c r="AJ473" s="74"/>
      <c r="AK473" s="22"/>
      <c r="AL473" s="22"/>
      <c r="AM473" s="22"/>
      <c r="AN473" s="190" t="s">
        <v>123</v>
      </c>
      <c r="AO473" s="74"/>
      <c r="AP473" s="185" t="s">
        <v>123</v>
      </c>
      <c r="AQ473" s="22"/>
      <c r="AR473" s="74"/>
      <c r="AS473" s="22"/>
      <c r="AT473" s="190" t="s">
        <v>123</v>
      </c>
      <c r="AU473" s="74"/>
      <c r="AV473" s="185" t="s">
        <v>123</v>
      </c>
      <c r="AW473" s="76"/>
      <c r="AX473" s="74"/>
      <c r="AY473" s="22"/>
      <c r="AZ473" s="190" t="s">
        <v>123</v>
      </c>
      <c r="BA473" s="74"/>
      <c r="BB473" s="185" t="s">
        <v>123</v>
      </c>
      <c r="BC473" s="76"/>
      <c r="BD473" s="74"/>
      <c r="BE473" s="22"/>
      <c r="BF473" s="190" t="s">
        <v>123</v>
      </c>
      <c r="BG473" s="74"/>
      <c r="BH473" s="185" t="s">
        <v>123</v>
      </c>
      <c r="BI473" s="76"/>
      <c r="BJ473" s="74"/>
      <c r="BK473" s="22"/>
      <c r="BL473" s="190" t="s">
        <v>123</v>
      </c>
      <c r="BM473" s="74"/>
      <c r="BN473" s="185" t="s">
        <v>123</v>
      </c>
      <c r="BO473" s="22"/>
      <c r="BP473" s="74"/>
      <c r="BQ473" s="22"/>
      <c r="BR473" s="190" t="s">
        <v>123</v>
      </c>
      <c r="BS473" s="22"/>
      <c r="BT473" s="185" t="s">
        <v>123</v>
      </c>
      <c r="BU473" s="22"/>
      <c r="BV473" s="74"/>
      <c r="BW473" s="22"/>
      <c r="BX473" s="190" t="s">
        <v>123</v>
      </c>
      <c r="BY473" s="22"/>
      <c r="BZ473" s="185" t="s">
        <v>123</v>
      </c>
      <c r="CA473" s="185"/>
      <c r="CB473" s="22"/>
    </row>
    <row r="474" spans="2:80" ht="13.8" hidden="1">
      <c r="B474" s="22">
        <f t="shared" si="7"/>
        <v>465</v>
      </c>
      <c r="C474" s="22" t="s">
        <v>112</v>
      </c>
      <c r="D474" s="73" t="s">
        <v>154</v>
      </c>
      <c r="E474" s="118">
        <v>1300403</v>
      </c>
      <c r="F474" s="22" t="s">
        <v>114</v>
      </c>
      <c r="G474" s="73" t="s">
        <v>130</v>
      </c>
      <c r="H474" s="73" t="s">
        <v>288</v>
      </c>
      <c r="I474" s="240" t="s">
        <v>458</v>
      </c>
      <c r="J474" s="79" t="s">
        <v>112</v>
      </c>
      <c r="K474" s="112" t="s">
        <v>155</v>
      </c>
      <c r="L474" s="22" t="s">
        <v>119</v>
      </c>
      <c r="M474" s="22" t="s">
        <v>117</v>
      </c>
      <c r="N474" s="119" t="str">
        <f>CONCATENATE(T_SDLog[[#This Row],[PROJECT_NO]],"-",T_SDLog[[#This Row],[Sub Con]],"-",T_SDLog[[#This Row],[BUILDING_NO]],"-",T_SDLog[[#This Row],[FLOOR_LEVEL]],"-",T_SDLog[[#This Row],[DRAWING_PARTS]],"-",T_SDLog[[#This Row],[DISIPLINE]],"-",T_SDLog[[#This Row],[Sub-Dec]],"-",T_SDLog[[#This Row],[DS]],"-",T_SDLog[[#This Row],[DRAWING_SEQ]])</f>
        <v>1300403-ATS-B01-FF-14-ICT-TEL-SD-00</v>
      </c>
      <c r="O474" s="122" t="s">
        <v>699</v>
      </c>
      <c r="P474" s="244">
        <v>45801</v>
      </c>
      <c r="Q47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47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474" s="156" t="str">
        <f>IF(T_SDLog[[#This Row],[AREF_7]]&lt;&gt;"","07",IF(T_SDLog[[#This Row],[AREF_6]]&lt;&gt;"","06",IF(T_SDLog[[#This Row],[AREF_5]]&lt;&gt;"","05",IF(T_SDLog[[#This Row],[AREF_4]]&lt;&gt;"","04",IF(T_SDLog[[#This Row],[AREF_3]]&lt;&gt;"","03",IF(T_SDLog[[#This Row],[AREF_2]]&lt;&gt;"","02",IF(T_SDLog[[#This Row],[AREF_1]]&lt;&gt;"","01",IF(T_SDLog[[#This Row],[AREF_0]]&lt;&gt;"","00",""))))))))</f>
        <v>00</v>
      </c>
      <c r="T47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45827</v>
      </c>
      <c r="U4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ATLS-004-SD-ICT-00053-R00</v>
      </c>
      <c r="V4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47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4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ATV-1300000403-SDS-ICT-00042-R00</v>
      </c>
      <c r="Y4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4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4" s="22" t="s">
        <v>1588</v>
      </c>
      <c r="AB474" s="74">
        <v>45827</v>
      </c>
      <c r="AC474" s="22" t="s">
        <v>1634</v>
      </c>
      <c r="AD474" s="232">
        <v>45827</v>
      </c>
      <c r="AE474" s="22" t="s">
        <v>1634</v>
      </c>
      <c r="AF474" s="190" t="s">
        <v>134</v>
      </c>
      <c r="AG474" s="191" t="s">
        <v>1695</v>
      </c>
      <c r="AH474" s="190" t="s">
        <v>134</v>
      </c>
      <c r="AI474" s="22"/>
      <c r="AJ474" s="74"/>
      <c r="AK474" s="22"/>
      <c r="AL474" s="22"/>
      <c r="AM474" s="22"/>
      <c r="AN474" s="190" t="s">
        <v>123</v>
      </c>
      <c r="AO474" s="74"/>
      <c r="AP474" s="185" t="s">
        <v>123</v>
      </c>
      <c r="AQ474" s="22"/>
      <c r="AR474" s="74"/>
      <c r="AS474" s="22"/>
      <c r="AT474" s="190" t="s">
        <v>123</v>
      </c>
      <c r="AU474" s="74"/>
      <c r="AV474" s="185" t="s">
        <v>123</v>
      </c>
      <c r="AW474" s="76"/>
      <c r="AX474" s="74"/>
      <c r="AY474" s="22"/>
      <c r="AZ474" s="190" t="s">
        <v>123</v>
      </c>
      <c r="BA474" s="74"/>
      <c r="BB474" s="185" t="s">
        <v>123</v>
      </c>
      <c r="BC474" s="76"/>
      <c r="BD474" s="74"/>
      <c r="BE474" s="22"/>
      <c r="BF474" s="190" t="s">
        <v>123</v>
      </c>
      <c r="BG474" s="74"/>
      <c r="BH474" s="185" t="s">
        <v>123</v>
      </c>
      <c r="BI474" s="76"/>
      <c r="BJ474" s="74"/>
      <c r="BK474" s="22"/>
      <c r="BL474" s="190" t="s">
        <v>123</v>
      </c>
      <c r="BM474" s="74"/>
      <c r="BN474" s="185" t="s">
        <v>123</v>
      </c>
      <c r="BO474" s="22"/>
      <c r="BP474" s="74"/>
      <c r="BQ474" s="22"/>
      <c r="BR474" s="190" t="s">
        <v>123</v>
      </c>
      <c r="BS474" s="22"/>
      <c r="BT474" s="185" t="s">
        <v>123</v>
      </c>
      <c r="BU474" s="22"/>
      <c r="BV474" s="74"/>
      <c r="BW474" s="22"/>
      <c r="BX474" s="190" t="s">
        <v>123</v>
      </c>
      <c r="BY474" s="22"/>
      <c r="BZ474" s="185" t="s">
        <v>123</v>
      </c>
      <c r="CA474" s="185"/>
      <c r="CB474" s="22"/>
    </row>
    <row r="475" spans="2:80" ht="13.8" hidden="1">
      <c r="B475" s="22">
        <f t="shared" si="7"/>
        <v>466</v>
      </c>
      <c r="C475" s="22" t="s">
        <v>112</v>
      </c>
      <c r="D475" s="73" t="s">
        <v>1545</v>
      </c>
      <c r="E475" s="118">
        <v>1300403</v>
      </c>
      <c r="F475" s="22" t="s">
        <v>114</v>
      </c>
      <c r="G475" s="73" t="s">
        <v>130</v>
      </c>
      <c r="H475" s="73" t="s">
        <v>116</v>
      </c>
      <c r="I475" s="240" t="s">
        <v>117</v>
      </c>
      <c r="J475" s="77" t="s">
        <v>112</v>
      </c>
      <c r="K475" s="112" t="s">
        <v>1546</v>
      </c>
      <c r="L475" s="22" t="s">
        <v>119</v>
      </c>
      <c r="M475" s="22" t="s">
        <v>117</v>
      </c>
      <c r="N475" s="119" t="str">
        <f>CONCATENATE(T_SDLog[[#This Row],[PROJECT_NO]],"-",T_SDLog[[#This Row],[Sub Con]],"-",T_SDLog[[#This Row],[BUILDING_NO]],"-",T_SDLog[[#This Row],[FLOOR_LEVEL]],"-",T_SDLog[[#This Row],[DRAWING_PARTS]],"-",T_SDLog[[#This Row],[DISIPLINE]],"-",T_SDLog[[#This Row],[Sub-Dec]],"-",T_SDLog[[#This Row],[DS]],"-",T_SDLog[[#This Row],[DRAWING_SEQ]])</f>
        <v>1300403-ATS-B01-GF-00-ICT-DTA-SD-00</v>
      </c>
      <c r="O475" s="122" t="s">
        <v>1553</v>
      </c>
      <c r="P475" s="244">
        <v>45875</v>
      </c>
      <c r="Q47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7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75" s="156" t="str">
        <f>IF(T_SDLog[[#This Row],[AREF_7]]&lt;&gt;"","07",IF(T_SDLog[[#This Row],[AREF_6]]&lt;&gt;"","06",IF(T_SDLog[[#This Row],[AREF_5]]&lt;&gt;"","05",IF(T_SDLog[[#This Row],[AREF_4]]&lt;&gt;"","04",IF(T_SDLog[[#This Row],[AREF_3]]&lt;&gt;"","03",IF(T_SDLog[[#This Row],[AREF_2]]&lt;&gt;"","02",IF(T_SDLog[[#This Row],[AREF_1]]&lt;&gt;"","01",IF(T_SDLog[[#This Row],[AREF_0]]&lt;&gt;"","00",""))))))))</f>
        <v>00</v>
      </c>
      <c r="T47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ATLS-004-SD-ICT-00054-R00</v>
      </c>
      <c r="V4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7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5" s="22" t="s">
        <v>1589</v>
      </c>
      <c r="AB475" s="74">
        <v>45873</v>
      </c>
      <c r="AC475" s="22"/>
      <c r="AD475" s="74"/>
      <c r="AE475" s="234"/>
      <c r="AF475" s="190" t="s">
        <v>1633</v>
      </c>
      <c r="AG475" s="191"/>
      <c r="AH475" s="190" t="s">
        <v>123</v>
      </c>
      <c r="AI475" s="22"/>
      <c r="AJ475" s="74"/>
      <c r="AK475" s="22"/>
      <c r="AL475" s="22"/>
      <c r="AM475" s="22"/>
      <c r="AN475" s="190" t="s">
        <v>123</v>
      </c>
      <c r="AO475" s="74"/>
      <c r="AP475" s="185" t="s">
        <v>123</v>
      </c>
      <c r="AQ475" s="22"/>
      <c r="AR475" s="74"/>
      <c r="AS475" s="22"/>
      <c r="AT475" s="190" t="s">
        <v>123</v>
      </c>
      <c r="AU475" s="74"/>
      <c r="AV475" s="185" t="s">
        <v>123</v>
      </c>
      <c r="AW475" s="76"/>
      <c r="AX475" s="74"/>
      <c r="AY475" s="22"/>
      <c r="AZ475" s="190" t="s">
        <v>123</v>
      </c>
      <c r="BA475" s="74"/>
      <c r="BB475" s="185" t="s">
        <v>123</v>
      </c>
      <c r="BC475" s="76"/>
      <c r="BD475" s="74"/>
      <c r="BE475" s="22"/>
      <c r="BF475" s="190" t="s">
        <v>123</v>
      </c>
      <c r="BG475" s="74"/>
      <c r="BH475" s="185" t="s">
        <v>123</v>
      </c>
      <c r="BI475" s="76"/>
      <c r="BJ475" s="74"/>
      <c r="BK475" s="22"/>
      <c r="BL475" s="190" t="s">
        <v>123</v>
      </c>
      <c r="BM475" s="74"/>
      <c r="BN475" s="185" t="s">
        <v>123</v>
      </c>
      <c r="BO475" s="22"/>
      <c r="BP475" s="74"/>
      <c r="BQ475" s="22"/>
      <c r="BR475" s="190" t="s">
        <v>123</v>
      </c>
      <c r="BS475" s="22"/>
      <c r="BT475" s="185" t="s">
        <v>123</v>
      </c>
      <c r="BU475" s="22"/>
      <c r="BV475" s="74"/>
      <c r="BW475" s="22"/>
      <c r="BX475" s="190" t="s">
        <v>123</v>
      </c>
      <c r="BY475" s="22"/>
      <c r="BZ475" s="185" t="s">
        <v>123</v>
      </c>
      <c r="CA475" s="185" t="s">
        <v>1679</v>
      </c>
      <c r="CB475" s="22" t="s">
        <v>1680</v>
      </c>
    </row>
    <row r="476" spans="2:80" ht="13.8" hidden="1">
      <c r="B476" s="22">
        <f t="shared" si="7"/>
        <v>467</v>
      </c>
      <c r="C476" s="22" t="s">
        <v>112</v>
      </c>
      <c r="D476" s="73" t="s">
        <v>1545</v>
      </c>
      <c r="E476" s="118">
        <v>1300403</v>
      </c>
      <c r="F476" s="22" t="s">
        <v>114</v>
      </c>
      <c r="G476" s="73" t="s">
        <v>130</v>
      </c>
      <c r="H476" s="73" t="s">
        <v>116</v>
      </c>
      <c r="I476" s="241" t="s">
        <v>349</v>
      </c>
      <c r="J476" s="77" t="s">
        <v>112</v>
      </c>
      <c r="K476" s="112" t="s">
        <v>1546</v>
      </c>
      <c r="L476" s="22" t="s">
        <v>119</v>
      </c>
      <c r="M476" s="22" t="s">
        <v>117</v>
      </c>
      <c r="N476" s="119" t="str">
        <f>CONCATENATE(T_SDLog[[#This Row],[PROJECT_NO]],"-",T_SDLog[[#This Row],[Sub Con]],"-",T_SDLog[[#This Row],[BUILDING_NO]],"-",T_SDLog[[#This Row],[FLOOR_LEVEL]],"-",T_SDLog[[#This Row],[DRAWING_PARTS]],"-",T_SDLog[[#This Row],[DISIPLINE]],"-",T_SDLog[[#This Row],[Sub-Dec]],"-",T_SDLog[[#This Row],[DS]],"-",T_SDLog[[#This Row],[DRAWING_SEQ]])</f>
        <v>1300403-ATS-B01-GF-07-ICT-DTA-SD-00</v>
      </c>
      <c r="O476" s="122" t="s">
        <v>1554</v>
      </c>
      <c r="P476" s="244">
        <v>45875</v>
      </c>
      <c r="Q476"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7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76" s="156" t="str">
        <f>IF(T_SDLog[[#This Row],[AREF_7]]&lt;&gt;"","07",IF(T_SDLog[[#This Row],[AREF_6]]&lt;&gt;"","06",IF(T_SDLog[[#This Row],[AREF_5]]&lt;&gt;"","05",IF(T_SDLog[[#This Row],[AREF_4]]&lt;&gt;"","04",IF(T_SDLog[[#This Row],[AREF_3]]&lt;&gt;"","03",IF(T_SDLog[[#This Row],[AREF_2]]&lt;&gt;"","02",IF(T_SDLog[[#This Row],[AREF_1]]&lt;&gt;"","01",IF(T_SDLog[[#This Row],[AREF_0]]&lt;&gt;"","00",""))))))))</f>
        <v>00</v>
      </c>
      <c r="T47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ATLS-004-SD-ICT-00054-R00</v>
      </c>
      <c r="V4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7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6" s="22" t="s">
        <v>1589</v>
      </c>
      <c r="AB476" s="74">
        <v>45873</v>
      </c>
      <c r="AC476" s="22"/>
      <c r="AD476" s="74"/>
      <c r="AE476" s="234"/>
      <c r="AF476" s="190" t="s">
        <v>1633</v>
      </c>
      <c r="AG476" s="191"/>
      <c r="AH476" s="190" t="s">
        <v>123</v>
      </c>
      <c r="AI476" s="22"/>
      <c r="AJ476" s="74"/>
      <c r="AK476" s="22"/>
      <c r="AL476" s="22"/>
      <c r="AM476" s="22"/>
      <c r="AN476" s="190" t="s">
        <v>123</v>
      </c>
      <c r="AO476" s="74"/>
      <c r="AP476" s="185" t="s">
        <v>123</v>
      </c>
      <c r="AQ476" s="22"/>
      <c r="AR476" s="74"/>
      <c r="AS476" s="22"/>
      <c r="AT476" s="190" t="s">
        <v>123</v>
      </c>
      <c r="AU476" s="74"/>
      <c r="AV476" s="185" t="s">
        <v>123</v>
      </c>
      <c r="AW476" s="76"/>
      <c r="AX476" s="74"/>
      <c r="AY476" s="22"/>
      <c r="AZ476" s="190" t="s">
        <v>123</v>
      </c>
      <c r="BA476" s="74"/>
      <c r="BB476" s="185" t="s">
        <v>123</v>
      </c>
      <c r="BC476" s="76"/>
      <c r="BD476" s="74"/>
      <c r="BE476" s="22"/>
      <c r="BF476" s="190" t="s">
        <v>123</v>
      </c>
      <c r="BG476" s="74"/>
      <c r="BH476" s="185" t="s">
        <v>123</v>
      </c>
      <c r="BI476" s="76"/>
      <c r="BJ476" s="74"/>
      <c r="BK476" s="22"/>
      <c r="BL476" s="190" t="s">
        <v>123</v>
      </c>
      <c r="BM476" s="74"/>
      <c r="BN476" s="185" t="s">
        <v>123</v>
      </c>
      <c r="BO476" s="22"/>
      <c r="BP476" s="74"/>
      <c r="BQ476" s="22"/>
      <c r="BR476" s="190" t="s">
        <v>123</v>
      </c>
      <c r="BS476" s="22"/>
      <c r="BT476" s="185" t="s">
        <v>123</v>
      </c>
      <c r="BU476" s="22"/>
      <c r="BV476" s="74"/>
      <c r="BW476" s="22"/>
      <c r="BX476" s="190" t="s">
        <v>123</v>
      </c>
      <c r="BY476" s="22"/>
      <c r="BZ476" s="185" t="s">
        <v>123</v>
      </c>
      <c r="CA476" s="185" t="s">
        <v>1679</v>
      </c>
      <c r="CB476" s="22" t="s">
        <v>1680</v>
      </c>
    </row>
    <row r="477" spans="2:80" ht="13.8" hidden="1">
      <c r="B477" s="22">
        <f t="shared" si="7"/>
        <v>468</v>
      </c>
      <c r="C477" s="22" t="s">
        <v>112</v>
      </c>
      <c r="D477" s="73" t="s">
        <v>1545</v>
      </c>
      <c r="E477" s="118">
        <v>1300403</v>
      </c>
      <c r="F477" s="22" t="s">
        <v>114</v>
      </c>
      <c r="G477" s="73" t="s">
        <v>130</v>
      </c>
      <c r="H477" s="73" t="s">
        <v>116</v>
      </c>
      <c r="I477" s="240" t="s">
        <v>140</v>
      </c>
      <c r="J477" s="77" t="s">
        <v>112</v>
      </c>
      <c r="K477" s="112" t="s">
        <v>1546</v>
      </c>
      <c r="L477" s="22" t="s">
        <v>119</v>
      </c>
      <c r="M477" s="22" t="s">
        <v>117</v>
      </c>
      <c r="N477" s="119" t="str">
        <f>CONCATENATE(T_SDLog[[#This Row],[PROJECT_NO]],"-",T_SDLog[[#This Row],[Sub Con]],"-",T_SDLog[[#This Row],[BUILDING_NO]],"-",T_SDLog[[#This Row],[FLOOR_LEVEL]],"-",T_SDLog[[#This Row],[DRAWING_PARTS]],"-",T_SDLog[[#This Row],[DISIPLINE]],"-",T_SDLog[[#This Row],[Sub-Dec]],"-",T_SDLog[[#This Row],[DS]],"-",T_SDLog[[#This Row],[DRAWING_SEQ]])</f>
        <v>1300403-ATS-B01-GF-08-ICT-DTA-SD-00</v>
      </c>
      <c r="O477" s="122" t="s">
        <v>1555</v>
      </c>
      <c r="P477" s="244">
        <v>45875</v>
      </c>
      <c r="Q477"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7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77" s="156" t="str">
        <f>IF(T_SDLog[[#This Row],[AREF_7]]&lt;&gt;"","07",IF(T_SDLog[[#This Row],[AREF_6]]&lt;&gt;"","06",IF(T_SDLog[[#This Row],[AREF_5]]&lt;&gt;"","05",IF(T_SDLog[[#This Row],[AREF_4]]&lt;&gt;"","04",IF(T_SDLog[[#This Row],[AREF_3]]&lt;&gt;"","03",IF(T_SDLog[[#This Row],[AREF_2]]&lt;&gt;"","02",IF(T_SDLog[[#This Row],[AREF_1]]&lt;&gt;"","01",IF(T_SDLog[[#This Row],[AREF_0]]&lt;&gt;"","00",""))))))))</f>
        <v>00</v>
      </c>
      <c r="T47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ATLS-004-SD-ICT-00054-R00</v>
      </c>
      <c r="V4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7" s="22" t="s">
        <v>1589</v>
      </c>
      <c r="AB477" s="74">
        <v>45873</v>
      </c>
      <c r="AC477" s="22"/>
      <c r="AD477" s="74"/>
      <c r="AE477" s="234"/>
      <c r="AF477" s="190" t="s">
        <v>1633</v>
      </c>
      <c r="AG477" s="191"/>
      <c r="AH477" s="190" t="s">
        <v>123</v>
      </c>
      <c r="AI477" s="22"/>
      <c r="AJ477" s="74"/>
      <c r="AK477" s="22"/>
      <c r="AL477" s="22"/>
      <c r="AM477" s="22"/>
      <c r="AN477" s="190" t="s">
        <v>123</v>
      </c>
      <c r="AO477" s="74"/>
      <c r="AP477" s="185" t="s">
        <v>123</v>
      </c>
      <c r="AQ477" s="22"/>
      <c r="AR477" s="74"/>
      <c r="AS477" s="22"/>
      <c r="AT477" s="190" t="s">
        <v>123</v>
      </c>
      <c r="AU477" s="74"/>
      <c r="AV477" s="185" t="s">
        <v>123</v>
      </c>
      <c r="AW477" s="76"/>
      <c r="AX477" s="74"/>
      <c r="AY477" s="22"/>
      <c r="AZ477" s="190" t="s">
        <v>123</v>
      </c>
      <c r="BA477" s="74"/>
      <c r="BB477" s="185" t="s">
        <v>123</v>
      </c>
      <c r="BC477" s="76"/>
      <c r="BD477" s="74"/>
      <c r="BE477" s="22"/>
      <c r="BF477" s="190" t="s">
        <v>123</v>
      </c>
      <c r="BG477" s="74"/>
      <c r="BH477" s="185" t="s">
        <v>123</v>
      </c>
      <c r="BI477" s="76"/>
      <c r="BJ477" s="74"/>
      <c r="BK477" s="22"/>
      <c r="BL477" s="190" t="s">
        <v>123</v>
      </c>
      <c r="BM477" s="74"/>
      <c r="BN477" s="185" t="s">
        <v>123</v>
      </c>
      <c r="BO477" s="22"/>
      <c r="BP477" s="74"/>
      <c r="BQ477" s="22"/>
      <c r="BR477" s="190" t="s">
        <v>123</v>
      </c>
      <c r="BS477" s="22"/>
      <c r="BT477" s="185" t="s">
        <v>123</v>
      </c>
      <c r="BU477" s="22"/>
      <c r="BV477" s="74"/>
      <c r="BW477" s="22"/>
      <c r="BX477" s="190" t="s">
        <v>123</v>
      </c>
      <c r="BY477" s="22"/>
      <c r="BZ477" s="185" t="s">
        <v>123</v>
      </c>
      <c r="CA477" s="185" t="s">
        <v>1679</v>
      </c>
      <c r="CB477" s="22" t="s">
        <v>1680</v>
      </c>
    </row>
    <row r="478" spans="2:80" ht="13.8" hidden="1">
      <c r="B478" s="22">
        <f t="shared" si="7"/>
        <v>469</v>
      </c>
      <c r="C478" s="22" t="s">
        <v>112</v>
      </c>
      <c r="D478" s="73" t="s">
        <v>1545</v>
      </c>
      <c r="E478" s="118">
        <v>1300403</v>
      </c>
      <c r="F478" s="22" t="s">
        <v>114</v>
      </c>
      <c r="G478" s="73" t="s">
        <v>130</v>
      </c>
      <c r="H478" s="73" t="s">
        <v>116</v>
      </c>
      <c r="I478" s="240">
        <v>10</v>
      </c>
      <c r="J478" s="77" t="s">
        <v>112</v>
      </c>
      <c r="K478" s="112" t="s">
        <v>1546</v>
      </c>
      <c r="L478" s="22" t="s">
        <v>119</v>
      </c>
      <c r="M478" s="22" t="s">
        <v>117</v>
      </c>
      <c r="N478" s="119" t="str">
        <f>CONCATENATE(T_SDLog[[#This Row],[PROJECT_NO]],"-",T_SDLog[[#This Row],[Sub Con]],"-",T_SDLog[[#This Row],[BUILDING_NO]],"-",T_SDLog[[#This Row],[FLOOR_LEVEL]],"-",T_SDLog[[#This Row],[DRAWING_PARTS]],"-",T_SDLog[[#This Row],[DISIPLINE]],"-",T_SDLog[[#This Row],[Sub-Dec]],"-",T_SDLog[[#This Row],[DS]],"-",T_SDLog[[#This Row],[DRAWING_SEQ]])</f>
        <v>1300403-ATS-B01-GF-10-ICT-DTA-SD-00</v>
      </c>
      <c r="O478" s="122" t="s">
        <v>1556</v>
      </c>
      <c r="P478" s="244">
        <v>45875</v>
      </c>
      <c r="Q478"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7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78" s="156" t="str">
        <f>IF(T_SDLog[[#This Row],[AREF_7]]&lt;&gt;"","07",IF(T_SDLog[[#This Row],[AREF_6]]&lt;&gt;"","06",IF(T_SDLog[[#This Row],[AREF_5]]&lt;&gt;"","05",IF(T_SDLog[[#This Row],[AREF_4]]&lt;&gt;"","04",IF(T_SDLog[[#This Row],[AREF_3]]&lt;&gt;"","03",IF(T_SDLog[[#This Row],[AREF_2]]&lt;&gt;"","02",IF(T_SDLog[[#This Row],[AREF_1]]&lt;&gt;"","01",IF(T_SDLog[[#This Row],[AREF_0]]&lt;&gt;"","00",""))))))))</f>
        <v>00</v>
      </c>
      <c r="T47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ATLS-004-SD-ICT-00054-R00</v>
      </c>
      <c r="V4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8" s="22" t="s">
        <v>1589</v>
      </c>
      <c r="AB478" s="74">
        <v>45873</v>
      </c>
      <c r="AC478" s="22"/>
      <c r="AD478" s="74"/>
      <c r="AE478" s="234"/>
      <c r="AF478" s="190" t="s">
        <v>1633</v>
      </c>
      <c r="AG478" s="191"/>
      <c r="AH478" s="190" t="s">
        <v>123</v>
      </c>
      <c r="AI478" s="22"/>
      <c r="AJ478" s="74"/>
      <c r="AK478" s="22"/>
      <c r="AL478" s="22"/>
      <c r="AM478" s="22"/>
      <c r="AN478" s="190" t="s">
        <v>123</v>
      </c>
      <c r="AO478" s="74"/>
      <c r="AP478" s="185" t="s">
        <v>123</v>
      </c>
      <c r="AQ478" s="22"/>
      <c r="AR478" s="74"/>
      <c r="AS478" s="22"/>
      <c r="AT478" s="190" t="s">
        <v>123</v>
      </c>
      <c r="AU478" s="74"/>
      <c r="AV478" s="185" t="s">
        <v>123</v>
      </c>
      <c r="AW478" s="76"/>
      <c r="AX478" s="74"/>
      <c r="AY478" s="22"/>
      <c r="AZ478" s="190" t="s">
        <v>123</v>
      </c>
      <c r="BA478" s="74"/>
      <c r="BB478" s="185" t="s">
        <v>123</v>
      </c>
      <c r="BC478" s="76"/>
      <c r="BD478" s="74"/>
      <c r="BE478" s="22"/>
      <c r="BF478" s="190" t="s">
        <v>123</v>
      </c>
      <c r="BG478" s="74"/>
      <c r="BH478" s="185" t="s">
        <v>123</v>
      </c>
      <c r="BI478" s="76"/>
      <c r="BJ478" s="74"/>
      <c r="BK478" s="22"/>
      <c r="BL478" s="190" t="s">
        <v>123</v>
      </c>
      <c r="BM478" s="74"/>
      <c r="BN478" s="185" t="s">
        <v>123</v>
      </c>
      <c r="BO478" s="22"/>
      <c r="BP478" s="74"/>
      <c r="BQ478" s="22"/>
      <c r="BR478" s="190" t="s">
        <v>123</v>
      </c>
      <c r="BS478" s="22"/>
      <c r="BT478" s="185" t="s">
        <v>123</v>
      </c>
      <c r="BU478" s="22"/>
      <c r="BV478" s="74"/>
      <c r="BW478" s="22"/>
      <c r="BX478" s="190" t="s">
        <v>123</v>
      </c>
      <c r="BY478" s="22"/>
      <c r="BZ478" s="185" t="s">
        <v>123</v>
      </c>
      <c r="CA478" s="185" t="s">
        <v>1679</v>
      </c>
      <c r="CB478" s="22" t="s">
        <v>1680</v>
      </c>
    </row>
    <row r="479" spans="2:80" ht="13.8" hidden="1">
      <c r="B479" s="22">
        <f t="shared" si="7"/>
        <v>470</v>
      </c>
      <c r="C479" s="22" t="s">
        <v>112</v>
      </c>
      <c r="D479" s="73" t="s">
        <v>1545</v>
      </c>
      <c r="E479" s="118">
        <v>1300403</v>
      </c>
      <c r="F479" s="22" t="s">
        <v>114</v>
      </c>
      <c r="G479" s="73" t="s">
        <v>130</v>
      </c>
      <c r="H479" s="73" t="s">
        <v>116</v>
      </c>
      <c r="I479" s="240">
        <v>11</v>
      </c>
      <c r="J479" s="77" t="s">
        <v>112</v>
      </c>
      <c r="K479" s="112" t="s">
        <v>1546</v>
      </c>
      <c r="L479" s="22" t="s">
        <v>119</v>
      </c>
      <c r="M479" s="22" t="s">
        <v>117</v>
      </c>
      <c r="N479" s="119" t="str">
        <f>CONCATENATE(T_SDLog[[#This Row],[PROJECT_NO]],"-",T_SDLog[[#This Row],[Sub Con]],"-",T_SDLog[[#This Row],[BUILDING_NO]],"-",T_SDLog[[#This Row],[FLOOR_LEVEL]],"-",T_SDLog[[#This Row],[DRAWING_PARTS]],"-",T_SDLog[[#This Row],[DISIPLINE]],"-",T_SDLog[[#This Row],[Sub-Dec]],"-",T_SDLog[[#This Row],[DS]],"-",T_SDLog[[#This Row],[DRAWING_SEQ]])</f>
        <v>1300403-ATS-B01-GF-11-ICT-DTA-SD-00</v>
      </c>
      <c r="O479" s="122" t="s">
        <v>1557</v>
      </c>
      <c r="P479" s="244">
        <v>45875</v>
      </c>
      <c r="Q479"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7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79" s="156" t="str">
        <f>IF(T_SDLog[[#This Row],[AREF_7]]&lt;&gt;"","07",IF(T_SDLog[[#This Row],[AREF_6]]&lt;&gt;"","06",IF(T_SDLog[[#This Row],[AREF_5]]&lt;&gt;"","05",IF(T_SDLog[[#This Row],[AREF_4]]&lt;&gt;"","04",IF(T_SDLog[[#This Row],[AREF_3]]&lt;&gt;"","03",IF(T_SDLog[[#This Row],[AREF_2]]&lt;&gt;"","02",IF(T_SDLog[[#This Row],[AREF_1]]&lt;&gt;"","01",IF(T_SDLog[[#This Row],[AREF_0]]&lt;&gt;"","00",""))))))))</f>
        <v>00</v>
      </c>
      <c r="T47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ATLS-004-SD-ICT-00054-R00</v>
      </c>
      <c r="V4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79" s="22" t="s">
        <v>1589</v>
      </c>
      <c r="AB479" s="74">
        <v>45873</v>
      </c>
      <c r="AC479" s="22"/>
      <c r="AD479" s="74"/>
      <c r="AE479" s="234"/>
      <c r="AF479" s="190" t="s">
        <v>1633</v>
      </c>
      <c r="AG479" s="191"/>
      <c r="AH479" s="190" t="s">
        <v>123</v>
      </c>
      <c r="AI479" s="22"/>
      <c r="AJ479" s="74"/>
      <c r="AK479" s="22"/>
      <c r="AL479" s="22"/>
      <c r="AM479" s="22"/>
      <c r="AN479" s="190" t="s">
        <v>123</v>
      </c>
      <c r="AO479" s="74"/>
      <c r="AP479" s="185" t="s">
        <v>123</v>
      </c>
      <c r="AQ479" s="22"/>
      <c r="AR479" s="74"/>
      <c r="AS479" s="22"/>
      <c r="AT479" s="190" t="s">
        <v>123</v>
      </c>
      <c r="AU479" s="74"/>
      <c r="AV479" s="185" t="s">
        <v>123</v>
      </c>
      <c r="AW479" s="76"/>
      <c r="AX479" s="74"/>
      <c r="AY479" s="22"/>
      <c r="AZ479" s="190" t="s">
        <v>123</v>
      </c>
      <c r="BA479" s="74"/>
      <c r="BB479" s="185" t="s">
        <v>123</v>
      </c>
      <c r="BC479" s="76"/>
      <c r="BD479" s="74"/>
      <c r="BE479" s="22"/>
      <c r="BF479" s="190" t="s">
        <v>123</v>
      </c>
      <c r="BG479" s="74"/>
      <c r="BH479" s="185" t="s">
        <v>123</v>
      </c>
      <c r="BI479" s="76"/>
      <c r="BJ479" s="74"/>
      <c r="BK479" s="22"/>
      <c r="BL479" s="190" t="s">
        <v>123</v>
      </c>
      <c r="BM479" s="74"/>
      <c r="BN479" s="185" t="s">
        <v>123</v>
      </c>
      <c r="BO479" s="22"/>
      <c r="BP479" s="74"/>
      <c r="BQ479" s="22"/>
      <c r="BR479" s="190" t="s">
        <v>123</v>
      </c>
      <c r="BS479" s="22"/>
      <c r="BT479" s="185" t="s">
        <v>123</v>
      </c>
      <c r="BU479" s="22"/>
      <c r="BV479" s="74"/>
      <c r="BW479" s="22"/>
      <c r="BX479" s="190" t="s">
        <v>123</v>
      </c>
      <c r="BY479" s="22"/>
      <c r="BZ479" s="185" t="s">
        <v>123</v>
      </c>
      <c r="CA479" s="185" t="s">
        <v>1679</v>
      </c>
      <c r="CB479" s="22" t="s">
        <v>1680</v>
      </c>
    </row>
    <row r="480" spans="2:80" ht="13.8" hidden="1">
      <c r="B480" s="22">
        <f t="shared" si="7"/>
        <v>471</v>
      </c>
      <c r="C480" s="22" t="s">
        <v>112</v>
      </c>
      <c r="D480" s="73" t="s">
        <v>1545</v>
      </c>
      <c r="E480" s="118">
        <v>1300403</v>
      </c>
      <c r="F480" s="22" t="s">
        <v>114</v>
      </c>
      <c r="G480" s="73" t="s">
        <v>130</v>
      </c>
      <c r="H480" s="73" t="s">
        <v>116</v>
      </c>
      <c r="I480" s="240">
        <v>12</v>
      </c>
      <c r="J480" s="77" t="s">
        <v>112</v>
      </c>
      <c r="K480" s="112" t="s">
        <v>1546</v>
      </c>
      <c r="L480" s="22" t="s">
        <v>119</v>
      </c>
      <c r="M480" s="22" t="s">
        <v>117</v>
      </c>
      <c r="N480" s="119" t="str">
        <f>CONCATENATE(T_SDLog[[#This Row],[PROJECT_NO]],"-",T_SDLog[[#This Row],[Sub Con]],"-",T_SDLog[[#This Row],[BUILDING_NO]],"-",T_SDLog[[#This Row],[FLOOR_LEVEL]],"-",T_SDLog[[#This Row],[DRAWING_PARTS]],"-",T_SDLog[[#This Row],[DISIPLINE]],"-",T_SDLog[[#This Row],[Sub-Dec]],"-",T_SDLog[[#This Row],[DS]],"-",T_SDLog[[#This Row],[DRAWING_SEQ]])</f>
        <v>1300403-ATS-B01-GF-12-ICT-DTA-SD-00</v>
      </c>
      <c r="O480" s="122" t="s">
        <v>1558</v>
      </c>
      <c r="P480" s="244">
        <v>45875</v>
      </c>
      <c r="Q480"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8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80" s="156" t="str">
        <f>IF(T_SDLog[[#This Row],[AREF_7]]&lt;&gt;"","07",IF(T_SDLog[[#This Row],[AREF_6]]&lt;&gt;"","06",IF(T_SDLog[[#This Row],[AREF_5]]&lt;&gt;"","05",IF(T_SDLog[[#This Row],[AREF_4]]&lt;&gt;"","04",IF(T_SDLog[[#This Row],[AREF_3]]&lt;&gt;"","03",IF(T_SDLog[[#This Row],[AREF_2]]&lt;&gt;"","02",IF(T_SDLog[[#This Row],[AREF_1]]&lt;&gt;"","01",IF(T_SDLog[[#This Row],[AREF_0]]&lt;&gt;"","00",""))))))))</f>
        <v>00</v>
      </c>
      <c r="T48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ATLS-004-SD-ICT-00054-R00</v>
      </c>
      <c r="V4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0" s="22" t="s">
        <v>1589</v>
      </c>
      <c r="AB480" s="74">
        <v>45873</v>
      </c>
      <c r="AC480" s="22"/>
      <c r="AD480" s="74"/>
      <c r="AE480" s="234"/>
      <c r="AF480" s="190" t="s">
        <v>1633</v>
      </c>
      <c r="AG480" s="191"/>
      <c r="AH480" s="190" t="s">
        <v>123</v>
      </c>
      <c r="AI480" s="22"/>
      <c r="AJ480" s="74"/>
      <c r="AK480" s="22"/>
      <c r="AL480" s="22"/>
      <c r="AM480" s="22"/>
      <c r="AN480" s="190" t="s">
        <v>123</v>
      </c>
      <c r="AO480" s="74"/>
      <c r="AP480" s="185" t="s">
        <v>123</v>
      </c>
      <c r="AQ480" s="22"/>
      <c r="AR480" s="74"/>
      <c r="AS480" s="22"/>
      <c r="AT480" s="190" t="s">
        <v>123</v>
      </c>
      <c r="AU480" s="74"/>
      <c r="AV480" s="185" t="s">
        <v>123</v>
      </c>
      <c r="AW480" s="76"/>
      <c r="AX480" s="74"/>
      <c r="AY480" s="22"/>
      <c r="AZ480" s="190" t="s">
        <v>123</v>
      </c>
      <c r="BA480" s="74"/>
      <c r="BB480" s="185" t="s">
        <v>123</v>
      </c>
      <c r="BC480" s="76"/>
      <c r="BD480" s="74"/>
      <c r="BE480" s="22"/>
      <c r="BF480" s="190" t="s">
        <v>123</v>
      </c>
      <c r="BG480" s="74"/>
      <c r="BH480" s="185" t="s">
        <v>123</v>
      </c>
      <c r="BI480" s="76"/>
      <c r="BJ480" s="74"/>
      <c r="BK480" s="22"/>
      <c r="BL480" s="190" t="s">
        <v>123</v>
      </c>
      <c r="BM480" s="74"/>
      <c r="BN480" s="185" t="s">
        <v>123</v>
      </c>
      <c r="BO480" s="22"/>
      <c r="BP480" s="74"/>
      <c r="BQ480" s="22"/>
      <c r="BR480" s="190" t="s">
        <v>123</v>
      </c>
      <c r="BS480" s="22"/>
      <c r="BT480" s="185" t="s">
        <v>123</v>
      </c>
      <c r="BU480" s="22"/>
      <c r="BV480" s="74"/>
      <c r="BW480" s="22"/>
      <c r="BX480" s="190" t="s">
        <v>123</v>
      </c>
      <c r="BY480" s="22"/>
      <c r="BZ480" s="185" t="s">
        <v>123</v>
      </c>
      <c r="CA480" s="185" t="s">
        <v>1679</v>
      </c>
      <c r="CB480" s="22" t="s">
        <v>1680</v>
      </c>
    </row>
    <row r="481" spans="2:80" ht="13.8" hidden="1">
      <c r="B481" s="22">
        <f t="shared" si="7"/>
        <v>472</v>
      </c>
      <c r="C481" s="22" t="s">
        <v>112</v>
      </c>
      <c r="D481" s="73" t="s">
        <v>1545</v>
      </c>
      <c r="E481" s="118">
        <v>1300403</v>
      </c>
      <c r="F481" s="22" t="s">
        <v>114</v>
      </c>
      <c r="G481" s="73" t="s">
        <v>130</v>
      </c>
      <c r="H481" s="73" t="s">
        <v>116</v>
      </c>
      <c r="I481" s="240">
        <v>13</v>
      </c>
      <c r="J481" s="77" t="s">
        <v>112</v>
      </c>
      <c r="K481" s="112" t="s">
        <v>1546</v>
      </c>
      <c r="L481" s="22" t="s">
        <v>119</v>
      </c>
      <c r="M481" s="22" t="s">
        <v>117</v>
      </c>
      <c r="N481" s="119" t="str">
        <f>CONCATENATE(T_SDLog[[#This Row],[PROJECT_NO]],"-",T_SDLog[[#This Row],[Sub Con]],"-",T_SDLog[[#This Row],[BUILDING_NO]],"-",T_SDLog[[#This Row],[FLOOR_LEVEL]],"-",T_SDLog[[#This Row],[DRAWING_PARTS]],"-",T_SDLog[[#This Row],[DISIPLINE]],"-",T_SDLog[[#This Row],[Sub-Dec]],"-",T_SDLog[[#This Row],[DS]],"-",T_SDLog[[#This Row],[DRAWING_SEQ]])</f>
        <v>1300403-ATS-B01-GF-13-ICT-DTA-SD-00</v>
      </c>
      <c r="O481" s="122" t="s">
        <v>1559</v>
      </c>
      <c r="P481" s="244">
        <v>45875</v>
      </c>
      <c r="Q48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8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81" s="156" t="str">
        <f>IF(T_SDLog[[#This Row],[AREF_7]]&lt;&gt;"","07",IF(T_SDLog[[#This Row],[AREF_6]]&lt;&gt;"","06",IF(T_SDLog[[#This Row],[AREF_5]]&lt;&gt;"","05",IF(T_SDLog[[#This Row],[AREF_4]]&lt;&gt;"","04",IF(T_SDLog[[#This Row],[AREF_3]]&lt;&gt;"","03",IF(T_SDLog[[#This Row],[AREF_2]]&lt;&gt;"","02",IF(T_SDLog[[#This Row],[AREF_1]]&lt;&gt;"","01",IF(T_SDLog[[#This Row],[AREF_0]]&lt;&gt;"","00",""))))))))</f>
        <v>00</v>
      </c>
      <c r="T48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ATLS-004-SD-ICT-00054-R00</v>
      </c>
      <c r="V4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8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1" s="22" t="s">
        <v>1589</v>
      </c>
      <c r="AB481" s="74">
        <v>45873</v>
      </c>
      <c r="AC481" s="22"/>
      <c r="AD481" s="74"/>
      <c r="AE481" s="234"/>
      <c r="AF481" s="190" t="s">
        <v>1633</v>
      </c>
      <c r="AG481" s="191"/>
      <c r="AH481" s="190" t="s">
        <v>123</v>
      </c>
      <c r="AI481" s="22"/>
      <c r="AJ481" s="74"/>
      <c r="AK481" s="22"/>
      <c r="AL481" s="22"/>
      <c r="AM481" s="22"/>
      <c r="AN481" s="190" t="s">
        <v>123</v>
      </c>
      <c r="AO481" s="74"/>
      <c r="AP481" s="185" t="s">
        <v>123</v>
      </c>
      <c r="AQ481" s="22"/>
      <c r="AR481" s="74"/>
      <c r="AS481" s="22"/>
      <c r="AT481" s="190" t="s">
        <v>123</v>
      </c>
      <c r="AU481" s="74"/>
      <c r="AV481" s="185" t="s">
        <v>123</v>
      </c>
      <c r="AW481" s="76"/>
      <c r="AX481" s="74"/>
      <c r="AY481" s="22"/>
      <c r="AZ481" s="190" t="s">
        <v>123</v>
      </c>
      <c r="BA481" s="74"/>
      <c r="BB481" s="185" t="s">
        <v>123</v>
      </c>
      <c r="BC481" s="76"/>
      <c r="BD481" s="74"/>
      <c r="BE481" s="22"/>
      <c r="BF481" s="190" t="s">
        <v>123</v>
      </c>
      <c r="BG481" s="74"/>
      <c r="BH481" s="185" t="s">
        <v>123</v>
      </c>
      <c r="BI481" s="76"/>
      <c r="BJ481" s="74"/>
      <c r="BK481" s="22"/>
      <c r="BL481" s="190" t="s">
        <v>123</v>
      </c>
      <c r="BM481" s="74"/>
      <c r="BN481" s="185" t="s">
        <v>123</v>
      </c>
      <c r="BO481" s="22"/>
      <c r="BP481" s="74"/>
      <c r="BQ481" s="22"/>
      <c r="BR481" s="190" t="s">
        <v>123</v>
      </c>
      <c r="BS481" s="22"/>
      <c r="BT481" s="185" t="s">
        <v>123</v>
      </c>
      <c r="BU481" s="22"/>
      <c r="BV481" s="74"/>
      <c r="BW481" s="22"/>
      <c r="BX481" s="190" t="s">
        <v>123</v>
      </c>
      <c r="BY481" s="22"/>
      <c r="BZ481" s="185" t="s">
        <v>123</v>
      </c>
      <c r="CA481" s="185" t="s">
        <v>1679</v>
      </c>
      <c r="CB481" s="22" t="s">
        <v>1680</v>
      </c>
    </row>
    <row r="482" spans="2:80" ht="13.8" hidden="1">
      <c r="B482" s="22">
        <f t="shared" si="7"/>
        <v>473</v>
      </c>
      <c r="C482" s="22" t="s">
        <v>112</v>
      </c>
      <c r="D482" s="73" t="s">
        <v>1545</v>
      </c>
      <c r="E482" s="118">
        <v>1300403</v>
      </c>
      <c r="F482" s="22" t="s">
        <v>114</v>
      </c>
      <c r="G482" s="73" t="s">
        <v>130</v>
      </c>
      <c r="H482" s="73" t="s">
        <v>116</v>
      </c>
      <c r="I482" s="240">
        <v>14</v>
      </c>
      <c r="J482" s="77" t="s">
        <v>112</v>
      </c>
      <c r="K482" s="112" t="s">
        <v>1546</v>
      </c>
      <c r="L482" s="22" t="s">
        <v>119</v>
      </c>
      <c r="M482" s="22" t="s">
        <v>117</v>
      </c>
      <c r="N482" s="119" t="str">
        <f>CONCATENATE(T_SDLog[[#This Row],[PROJECT_NO]],"-",T_SDLog[[#This Row],[Sub Con]],"-",T_SDLog[[#This Row],[BUILDING_NO]],"-",T_SDLog[[#This Row],[FLOOR_LEVEL]],"-",T_SDLog[[#This Row],[DRAWING_PARTS]],"-",T_SDLog[[#This Row],[DISIPLINE]],"-",T_SDLog[[#This Row],[Sub-Dec]],"-",T_SDLog[[#This Row],[DS]],"-",T_SDLog[[#This Row],[DRAWING_SEQ]])</f>
        <v>1300403-ATS-B01-GF-14-ICT-DTA-SD-00</v>
      </c>
      <c r="O482" s="122" t="s">
        <v>1560</v>
      </c>
      <c r="P482" s="244">
        <v>45875</v>
      </c>
      <c r="Q48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8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82" s="156" t="str">
        <f>IF(T_SDLog[[#This Row],[AREF_7]]&lt;&gt;"","07",IF(T_SDLog[[#This Row],[AREF_6]]&lt;&gt;"","06",IF(T_SDLog[[#This Row],[AREF_5]]&lt;&gt;"","05",IF(T_SDLog[[#This Row],[AREF_4]]&lt;&gt;"","04",IF(T_SDLog[[#This Row],[AREF_3]]&lt;&gt;"","03",IF(T_SDLog[[#This Row],[AREF_2]]&lt;&gt;"","02",IF(T_SDLog[[#This Row],[AREF_1]]&lt;&gt;"","01",IF(T_SDLog[[#This Row],[AREF_0]]&lt;&gt;"","00",""))))))))</f>
        <v>00</v>
      </c>
      <c r="T48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ATLS-004-SD-ICT-00054-R00</v>
      </c>
      <c r="V4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8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2" s="22" t="s">
        <v>1589</v>
      </c>
      <c r="AB482" s="74">
        <v>45873</v>
      </c>
      <c r="AC482" s="22"/>
      <c r="AD482" s="74"/>
      <c r="AE482" s="234"/>
      <c r="AF482" s="190" t="s">
        <v>1633</v>
      </c>
      <c r="AG482" s="191"/>
      <c r="AH482" s="190" t="s">
        <v>123</v>
      </c>
      <c r="AI482" s="22"/>
      <c r="AJ482" s="74"/>
      <c r="AK482" s="22"/>
      <c r="AL482" s="22"/>
      <c r="AM482" s="22"/>
      <c r="AN482" s="190" t="s">
        <v>123</v>
      </c>
      <c r="AO482" s="74"/>
      <c r="AP482" s="185" t="s">
        <v>123</v>
      </c>
      <c r="AQ482" s="22"/>
      <c r="AR482" s="74"/>
      <c r="AS482" s="22"/>
      <c r="AT482" s="190" t="s">
        <v>123</v>
      </c>
      <c r="AU482" s="74"/>
      <c r="AV482" s="185" t="s">
        <v>123</v>
      </c>
      <c r="AW482" s="76"/>
      <c r="AX482" s="74"/>
      <c r="AY482" s="22"/>
      <c r="AZ482" s="190" t="s">
        <v>123</v>
      </c>
      <c r="BA482" s="74"/>
      <c r="BB482" s="185" t="s">
        <v>123</v>
      </c>
      <c r="BC482" s="76"/>
      <c r="BD482" s="74"/>
      <c r="BE482" s="22"/>
      <c r="BF482" s="190" t="s">
        <v>123</v>
      </c>
      <c r="BG482" s="74"/>
      <c r="BH482" s="185" t="s">
        <v>123</v>
      </c>
      <c r="BI482" s="76"/>
      <c r="BJ482" s="74"/>
      <c r="BK482" s="22"/>
      <c r="BL482" s="190" t="s">
        <v>123</v>
      </c>
      <c r="BM482" s="74"/>
      <c r="BN482" s="185" t="s">
        <v>123</v>
      </c>
      <c r="BO482" s="22"/>
      <c r="BP482" s="74"/>
      <c r="BQ482" s="22"/>
      <c r="BR482" s="190" t="s">
        <v>123</v>
      </c>
      <c r="BS482" s="22"/>
      <c r="BT482" s="185" t="s">
        <v>123</v>
      </c>
      <c r="BU482" s="22"/>
      <c r="BV482" s="74"/>
      <c r="BW482" s="22"/>
      <c r="BX482" s="190" t="s">
        <v>123</v>
      </c>
      <c r="BY482" s="22"/>
      <c r="BZ482" s="185" t="s">
        <v>123</v>
      </c>
      <c r="CA482" s="185" t="s">
        <v>1679</v>
      </c>
      <c r="CB482" s="22" t="s">
        <v>1680</v>
      </c>
    </row>
    <row r="483" spans="2:80" ht="13.8" hidden="1">
      <c r="B483" s="22">
        <f t="shared" si="7"/>
        <v>474</v>
      </c>
      <c r="C483" s="22" t="s">
        <v>112</v>
      </c>
      <c r="D483" s="73" t="s">
        <v>1545</v>
      </c>
      <c r="E483" s="118">
        <v>1300403</v>
      </c>
      <c r="F483" s="22" t="s">
        <v>114</v>
      </c>
      <c r="G483" s="73" t="s">
        <v>130</v>
      </c>
      <c r="H483" s="73" t="s">
        <v>116</v>
      </c>
      <c r="I483" s="240">
        <v>15</v>
      </c>
      <c r="J483" s="77" t="s">
        <v>112</v>
      </c>
      <c r="K483" s="112" t="s">
        <v>1546</v>
      </c>
      <c r="L483" s="22" t="s">
        <v>119</v>
      </c>
      <c r="M483" s="22" t="s">
        <v>117</v>
      </c>
      <c r="N483" s="119" t="str">
        <f>CONCATENATE(T_SDLog[[#This Row],[PROJECT_NO]],"-",T_SDLog[[#This Row],[Sub Con]],"-",T_SDLog[[#This Row],[BUILDING_NO]],"-",T_SDLog[[#This Row],[FLOOR_LEVEL]],"-",T_SDLog[[#This Row],[DRAWING_PARTS]],"-",T_SDLog[[#This Row],[DISIPLINE]],"-",T_SDLog[[#This Row],[Sub-Dec]],"-",T_SDLog[[#This Row],[DS]],"-",T_SDLog[[#This Row],[DRAWING_SEQ]])</f>
        <v>1300403-ATS-B01-GF-15-ICT-DTA-SD-00</v>
      </c>
      <c r="O483" s="122" t="s">
        <v>1561</v>
      </c>
      <c r="P483" s="244">
        <v>45875</v>
      </c>
      <c r="Q483"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8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83" s="156" t="str">
        <f>IF(T_SDLog[[#This Row],[AREF_7]]&lt;&gt;"","07",IF(T_SDLog[[#This Row],[AREF_6]]&lt;&gt;"","06",IF(T_SDLog[[#This Row],[AREF_5]]&lt;&gt;"","05",IF(T_SDLog[[#This Row],[AREF_4]]&lt;&gt;"","04",IF(T_SDLog[[#This Row],[AREF_3]]&lt;&gt;"","03",IF(T_SDLog[[#This Row],[AREF_2]]&lt;&gt;"","02",IF(T_SDLog[[#This Row],[AREF_1]]&lt;&gt;"","01",IF(T_SDLog[[#This Row],[AREF_0]]&lt;&gt;"","00",""))))))))</f>
        <v>00</v>
      </c>
      <c r="T48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ATLS-004-SD-ICT-00054-R00</v>
      </c>
      <c r="V4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3" s="22" t="s">
        <v>1589</v>
      </c>
      <c r="AB483" s="74">
        <v>45873</v>
      </c>
      <c r="AC483" s="22"/>
      <c r="AD483" s="74"/>
      <c r="AE483" s="234"/>
      <c r="AF483" s="190" t="s">
        <v>1633</v>
      </c>
      <c r="AG483" s="191"/>
      <c r="AH483" s="190" t="s">
        <v>123</v>
      </c>
      <c r="AI483" s="22"/>
      <c r="AJ483" s="74"/>
      <c r="AK483" s="22"/>
      <c r="AL483" s="22"/>
      <c r="AM483" s="22"/>
      <c r="AN483" s="190" t="s">
        <v>123</v>
      </c>
      <c r="AO483" s="74"/>
      <c r="AP483" s="185" t="s">
        <v>123</v>
      </c>
      <c r="AQ483" s="22"/>
      <c r="AR483" s="74"/>
      <c r="AS483" s="22"/>
      <c r="AT483" s="190" t="s">
        <v>123</v>
      </c>
      <c r="AU483" s="74"/>
      <c r="AV483" s="185" t="s">
        <v>123</v>
      </c>
      <c r="AW483" s="76"/>
      <c r="AX483" s="74"/>
      <c r="AY483" s="22"/>
      <c r="AZ483" s="190" t="s">
        <v>123</v>
      </c>
      <c r="BA483" s="74"/>
      <c r="BB483" s="185" t="s">
        <v>123</v>
      </c>
      <c r="BC483" s="76"/>
      <c r="BD483" s="74"/>
      <c r="BE483" s="22"/>
      <c r="BF483" s="190" t="s">
        <v>123</v>
      </c>
      <c r="BG483" s="74"/>
      <c r="BH483" s="185" t="s">
        <v>123</v>
      </c>
      <c r="BI483" s="76"/>
      <c r="BJ483" s="74"/>
      <c r="BK483" s="22"/>
      <c r="BL483" s="190" t="s">
        <v>123</v>
      </c>
      <c r="BM483" s="74"/>
      <c r="BN483" s="185" t="s">
        <v>123</v>
      </c>
      <c r="BO483" s="22"/>
      <c r="BP483" s="74"/>
      <c r="BQ483" s="22"/>
      <c r="BR483" s="190" t="s">
        <v>123</v>
      </c>
      <c r="BS483" s="22"/>
      <c r="BT483" s="185" t="s">
        <v>123</v>
      </c>
      <c r="BU483" s="22"/>
      <c r="BV483" s="74"/>
      <c r="BW483" s="22"/>
      <c r="BX483" s="190" t="s">
        <v>123</v>
      </c>
      <c r="BY483" s="22"/>
      <c r="BZ483" s="185" t="s">
        <v>123</v>
      </c>
      <c r="CA483" s="185" t="s">
        <v>1679</v>
      </c>
      <c r="CB483" s="22" t="s">
        <v>1680</v>
      </c>
    </row>
    <row r="484" spans="2:80" ht="13.8" hidden="1">
      <c r="B484" s="22">
        <f t="shared" si="7"/>
        <v>475</v>
      </c>
      <c r="C484" s="22" t="s">
        <v>112</v>
      </c>
      <c r="D484" s="73" t="s">
        <v>1545</v>
      </c>
      <c r="E484" s="118">
        <v>1300403</v>
      </c>
      <c r="F484" s="22" t="s">
        <v>114</v>
      </c>
      <c r="G484" s="73" t="s">
        <v>130</v>
      </c>
      <c r="H484" s="73" t="s">
        <v>288</v>
      </c>
      <c r="I484" s="240" t="s">
        <v>117</v>
      </c>
      <c r="J484" s="77" t="s">
        <v>112</v>
      </c>
      <c r="K484" s="112" t="s">
        <v>1546</v>
      </c>
      <c r="L484" s="22" t="s">
        <v>119</v>
      </c>
      <c r="M484" s="22" t="s">
        <v>117</v>
      </c>
      <c r="N484" s="119" t="str">
        <f>CONCATENATE(T_SDLog[[#This Row],[PROJECT_NO]],"-",T_SDLog[[#This Row],[Sub Con]],"-",T_SDLog[[#This Row],[BUILDING_NO]],"-",T_SDLog[[#This Row],[FLOOR_LEVEL]],"-",T_SDLog[[#This Row],[DRAWING_PARTS]],"-",T_SDLog[[#This Row],[DISIPLINE]],"-",T_SDLog[[#This Row],[Sub-Dec]],"-",T_SDLog[[#This Row],[DS]],"-",T_SDLog[[#This Row],[DRAWING_SEQ]])</f>
        <v>1300403-ATS-B01-FF-00-ICT-DTA-SD-00</v>
      </c>
      <c r="O484" s="122" t="s">
        <v>1568</v>
      </c>
      <c r="P484" s="244">
        <v>45875</v>
      </c>
      <c r="Q484"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8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84" s="156" t="str">
        <f>IF(T_SDLog[[#This Row],[AREF_7]]&lt;&gt;"","07",IF(T_SDLog[[#This Row],[AREF_6]]&lt;&gt;"","06",IF(T_SDLog[[#This Row],[AREF_5]]&lt;&gt;"","05",IF(T_SDLog[[#This Row],[AREF_4]]&lt;&gt;"","04",IF(T_SDLog[[#This Row],[AREF_3]]&lt;&gt;"","03",IF(T_SDLog[[#This Row],[AREF_2]]&lt;&gt;"","02",IF(T_SDLog[[#This Row],[AREF_1]]&lt;&gt;"","01",IF(T_SDLog[[#This Row],[AREF_0]]&lt;&gt;"","00",""))))))))</f>
        <v>00</v>
      </c>
      <c r="T48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ATLS-004-SD-ICT-00055-R00</v>
      </c>
      <c r="V4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4" s="22" t="s">
        <v>1590</v>
      </c>
      <c r="AB484" s="74">
        <v>45873</v>
      </c>
      <c r="AC484" s="22"/>
      <c r="AD484" s="74"/>
      <c r="AE484" s="234"/>
      <c r="AF484" s="190" t="s">
        <v>1633</v>
      </c>
      <c r="AG484" s="191"/>
      <c r="AH484" s="190" t="s">
        <v>123</v>
      </c>
      <c r="AI484" s="22"/>
      <c r="AJ484" s="74"/>
      <c r="AK484" s="22"/>
      <c r="AL484" s="22"/>
      <c r="AM484" s="22"/>
      <c r="AN484" s="190" t="s">
        <v>123</v>
      </c>
      <c r="AO484" s="74"/>
      <c r="AP484" s="185" t="s">
        <v>123</v>
      </c>
      <c r="AQ484" s="22"/>
      <c r="AR484" s="74"/>
      <c r="AS484" s="22"/>
      <c r="AT484" s="190" t="s">
        <v>123</v>
      </c>
      <c r="AU484" s="74"/>
      <c r="AV484" s="185" t="s">
        <v>123</v>
      </c>
      <c r="AW484" s="76"/>
      <c r="AX484" s="74"/>
      <c r="AY484" s="22"/>
      <c r="AZ484" s="190" t="s">
        <v>123</v>
      </c>
      <c r="BA484" s="74"/>
      <c r="BB484" s="185" t="s">
        <v>123</v>
      </c>
      <c r="BC484" s="76"/>
      <c r="BD484" s="74"/>
      <c r="BE484" s="22"/>
      <c r="BF484" s="190" t="s">
        <v>123</v>
      </c>
      <c r="BG484" s="74"/>
      <c r="BH484" s="185" t="s">
        <v>123</v>
      </c>
      <c r="BI484" s="76"/>
      <c r="BJ484" s="74"/>
      <c r="BK484" s="22"/>
      <c r="BL484" s="190" t="s">
        <v>123</v>
      </c>
      <c r="BM484" s="74"/>
      <c r="BN484" s="185" t="s">
        <v>123</v>
      </c>
      <c r="BO484" s="22"/>
      <c r="BP484" s="74"/>
      <c r="BQ484" s="22"/>
      <c r="BR484" s="190" t="s">
        <v>123</v>
      </c>
      <c r="BS484" s="22"/>
      <c r="BT484" s="185" t="s">
        <v>123</v>
      </c>
      <c r="BU484" s="22"/>
      <c r="BV484" s="74"/>
      <c r="BW484" s="22"/>
      <c r="BX484" s="190" t="s">
        <v>123</v>
      </c>
      <c r="BY484" s="22"/>
      <c r="BZ484" s="185" t="s">
        <v>123</v>
      </c>
      <c r="CA484" s="185" t="s">
        <v>1679</v>
      </c>
      <c r="CB484" s="22" t="s">
        <v>1680</v>
      </c>
    </row>
    <row r="485" spans="2:80" ht="13.8" hidden="1">
      <c r="B485" s="22">
        <f t="shared" si="7"/>
        <v>476</v>
      </c>
      <c r="C485" s="22" t="s">
        <v>112</v>
      </c>
      <c r="D485" s="73" t="s">
        <v>1545</v>
      </c>
      <c r="E485" s="118">
        <v>1300403</v>
      </c>
      <c r="F485" s="22" t="s">
        <v>114</v>
      </c>
      <c r="G485" s="73" t="s">
        <v>130</v>
      </c>
      <c r="H485" s="73" t="s">
        <v>288</v>
      </c>
      <c r="I485" s="240" t="s">
        <v>304</v>
      </c>
      <c r="J485" s="77" t="s">
        <v>112</v>
      </c>
      <c r="K485" s="112" t="s">
        <v>1546</v>
      </c>
      <c r="L485" s="22" t="s">
        <v>119</v>
      </c>
      <c r="M485" s="22" t="s">
        <v>117</v>
      </c>
      <c r="N485" s="119" t="str">
        <f>CONCATENATE(T_SDLog[[#This Row],[PROJECT_NO]],"-",T_SDLog[[#This Row],[Sub Con]],"-",T_SDLog[[#This Row],[BUILDING_NO]],"-",T_SDLog[[#This Row],[FLOOR_LEVEL]],"-",T_SDLog[[#This Row],[DRAWING_PARTS]],"-",T_SDLog[[#This Row],[DISIPLINE]],"-",T_SDLog[[#This Row],[Sub-Dec]],"-",T_SDLog[[#This Row],[DS]],"-",T_SDLog[[#This Row],[DRAWING_SEQ]])</f>
        <v>1300403-ATS-B01-FF-06-ICT-DTA-SD-00</v>
      </c>
      <c r="O485" s="122" t="s">
        <v>1569</v>
      </c>
      <c r="P485" s="244">
        <v>45875</v>
      </c>
      <c r="Q48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8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85" s="156" t="str">
        <f>IF(T_SDLog[[#This Row],[AREF_7]]&lt;&gt;"","07",IF(T_SDLog[[#This Row],[AREF_6]]&lt;&gt;"","06",IF(T_SDLog[[#This Row],[AREF_5]]&lt;&gt;"","05",IF(T_SDLog[[#This Row],[AREF_4]]&lt;&gt;"","04",IF(T_SDLog[[#This Row],[AREF_3]]&lt;&gt;"","03",IF(T_SDLog[[#This Row],[AREF_2]]&lt;&gt;"","02",IF(T_SDLog[[#This Row],[AREF_1]]&lt;&gt;"","01",IF(T_SDLog[[#This Row],[AREF_0]]&lt;&gt;"","00",""))))))))</f>
        <v>00</v>
      </c>
      <c r="T48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ATLS-004-SD-ICT-00055-R00</v>
      </c>
      <c r="V4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5" s="22" t="s">
        <v>1590</v>
      </c>
      <c r="AB485" s="74">
        <v>45873</v>
      </c>
      <c r="AC485" s="22"/>
      <c r="AD485" s="74"/>
      <c r="AE485" s="234"/>
      <c r="AF485" s="190" t="s">
        <v>1633</v>
      </c>
      <c r="AG485" s="191"/>
      <c r="AH485" s="190" t="s">
        <v>123</v>
      </c>
      <c r="AI485" s="22"/>
      <c r="AJ485" s="74"/>
      <c r="AK485" s="22"/>
      <c r="AL485" s="22"/>
      <c r="AM485" s="22"/>
      <c r="AN485" s="190" t="s">
        <v>123</v>
      </c>
      <c r="AO485" s="74"/>
      <c r="AP485" s="185" t="s">
        <v>123</v>
      </c>
      <c r="AQ485" s="22"/>
      <c r="AR485" s="74"/>
      <c r="AS485" s="22"/>
      <c r="AT485" s="190" t="s">
        <v>123</v>
      </c>
      <c r="AU485" s="74"/>
      <c r="AV485" s="185" t="s">
        <v>123</v>
      </c>
      <c r="AW485" s="76"/>
      <c r="AX485" s="74"/>
      <c r="AY485" s="22"/>
      <c r="AZ485" s="190" t="s">
        <v>123</v>
      </c>
      <c r="BA485" s="74"/>
      <c r="BB485" s="185" t="s">
        <v>123</v>
      </c>
      <c r="BC485" s="76"/>
      <c r="BD485" s="74"/>
      <c r="BE485" s="22"/>
      <c r="BF485" s="190" t="s">
        <v>123</v>
      </c>
      <c r="BG485" s="74"/>
      <c r="BH485" s="185" t="s">
        <v>123</v>
      </c>
      <c r="BI485" s="76"/>
      <c r="BJ485" s="74"/>
      <c r="BK485" s="22"/>
      <c r="BL485" s="190" t="s">
        <v>123</v>
      </c>
      <c r="BM485" s="74"/>
      <c r="BN485" s="185" t="s">
        <v>123</v>
      </c>
      <c r="BO485" s="22"/>
      <c r="BP485" s="74"/>
      <c r="BQ485" s="22"/>
      <c r="BR485" s="190" t="s">
        <v>123</v>
      </c>
      <c r="BS485" s="22"/>
      <c r="BT485" s="185" t="s">
        <v>123</v>
      </c>
      <c r="BU485" s="22"/>
      <c r="BV485" s="74"/>
      <c r="BW485" s="22"/>
      <c r="BX485" s="190" t="s">
        <v>123</v>
      </c>
      <c r="BY485" s="22"/>
      <c r="BZ485" s="185" t="s">
        <v>123</v>
      </c>
      <c r="CA485" s="185" t="s">
        <v>1679</v>
      </c>
      <c r="CB485" s="22" t="s">
        <v>1680</v>
      </c>
    </row>
    <row r="486" spans="2:80" ht="13.8" hidden="1">
      <c r="B486" s="22">
        <f t="shared" si="7"/>
        <v>477</v>
      </c>
      <c r="C486" s="22" t="s">
        <v>112</v>
      </c>
      <c r="D486" s="73" t="s">
        <v>1545</v>
      </c>
      <c r="E486" s="118">
        <v>1300403</v>
      </c>
      <c r="F486" s="22" t="s">
        <v>114</v>
      </c>
      <c r="G486" s="73" t="s">
        <v>130</v>
      </c>
      <c r="H486" s="73" t="s">
        <v>288</v>
      </c>
      <c r="I486" s="240" t="s">
        <v>349</v>
      </c>
      <c r="J486" s="77" t="s">
        <v>112</v>
      </c>
      <c r="K486" s="112" t="s">
        <v>1546</v>
      </c>
      <c r="L486" s="22" t="s">
        <v>119</v>
      </c>
      <c r="M486" s="22" t="s">
        <v>117</v>
      </c>
      <c r="N486" s="119" t="str">
        <f>CONCATENATE(T_SDLog[[#This Row],[PROJECT_NO]],"-",T_SDLog[[#This Row],[Sub Con]],"-",T_SDLog[[#This Row],[BUILDING_NO]],"-",T_SDLog[[#This Row],[FLOOR_LEVEL]],"-",T_SDLog[[#This Row],[DRAWING_PARTS]],"-",T_SDLog[[#This Row],[DISIPLINE]],"-",T_SDLog[[#This Row],[Sub-Dec]],"-",T_SDLog[[#This Row],[DS]],"-",T_SDLog[[#This Row],[DRAWING_SEQ]])</f>
        <v>1300403-ATS-B01-FF-07-ICT-DTA-SD-00</v>
      </c>
      <c r="O486" s="122" t="s">
        <v>1570</v>
      </c>
      <c r="P486" s="244">
        <v>45875</v>
      </c>
      <c r="Q486"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8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86" s="156" t="str">
        <f>IF(T_SDLog[[#This Row],[AREF_7]]&lt;&gt;"","07",IF(T_SDLog[[#This Row],[AREF_6]]&lt;&gt;"","06",IF(T_SDLog[[#This Row],[AREF_5]]&lt;&gt;"","05",IF(T_SDLog[[#This Row],[AREF_4]]&lt;&gt;"","04",IF(T_SDLog[[#This Row],[AREF_3]]&lt;&gt;"","03",IF(T_SDLog[[#This Row],[AREF_2]]&lt;&gt;"","02",IF(T_SDLog[[#This Row],[AREF_1]]&lt;&gt;"","01",IF(T_SDLog[[#This Row],[AREF_0]]&lt;&gt;"","00",""))))))))</f>
        <v>00</v>
      </c>
      <c r="T48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ATLS-004-SD-ICT-00055-R00</v>
      </c>
      <c r="V4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6" s="22" t="s">
        <v>1590</v>
      </c>
      <c r="AB486" s="74">
        <v>45873</v>
      </c>
      <c r="AC486" s="22"/>
      <c r="AD486" s="74"/>
      <c r="AE486" s="234"/>
      <c r="AF486" s="190" t="s">
        <v>1633</v>
      </c>
      <c r="AG486" s="191"/>
      <c r="AH486" s="190" t="s">
        <v>123</v>
      </c>
      <c r="AI486" s="22"/>
      <c r="AJ486" s="74"/>
      <c r="AK486" s="22"/>
      <c r="AL486" s="22"/>
      <c r="AM486" s="22"/>
      <c r="AN486" s="190" t="s">
        <v>123</v>
      </c>
      <c r="AO486" s="74"/>
      <c r="AP486" s="185" t="s">
        <v>123</v>
      </c>
      <c r="AQ486" s="22"/>
      <c r="AR486" s="74"/>
      <c r="AS486" s="22"/>
      <c r="AT486" s="190" t="s">
        <v>123</v>
      </c>
      <c r="AU486" s="74"/>
      <c r="AV486" s="185" t="s">
        <v>123</v>
      </c>
      <c r="AW486" s="76"/>
      <c r="AX486" s="74"/>
      <c r="AY486" s="22"/>
      <c r="AZ486" s="190" t="s">
        <v>123</v>
      </c>
      <c r="BA486" s="74"/>
      <c r="BB486" s="185" t="s">
        <v>123</v>
      </c>
      <c r="BC486" s="76"/>
      <c r="BD486" s="74"/>
      <c r="BE486" s="22"/>
      <c r="BF486" s="190" t="s">
        <v>123</v>
      </c>
      <c r="BG486" s="74"/>
      <c r="BH486" s="185" t="s">
        <v>123</v>
      </c>
      <c r="BI486" s="76"/>
      <c r="BJ486" s="74"/>
      <c r="BK486" s="22"/>
      <c r="BL486" s="190" t="s">
        <v>123</v>
      </c>
      <c r="BM486" s="74"/>
      <c r="BN486" s="185" t="s">
        <v>123</v>
      </c>
      <c r="BO486" s="22"/>
      <c r="BP486" s="74"/>
      <c r="BQ486" s="22"/>
      <c r="BR486" s="190" t="s">
        <v>123</v>
      </c>
      <c r="BS486" s="22"/>
      <c r="BT486" s="185" t="s">
        <v>123</v>
      </c>
      <c r="BU486" s="22"/>
      <c r="BV486" s="74"/>
      <c r="BW486" s="22"/>
      <c r="BX486" s="190" t="s">
        <v>123</v>
      </c>
      <c r="BY486" s="22"/>
      <c r="BZ486" s="185" t="s">
        <v>123</v>
      </c>
      <c r="CA486" s="185" t="s">
        <v>1679</v>
      </c>
      <c r="CB486" s="22" t="s">
        <v>1680</v>
      </c>
    </row>
    <row r="487" spans="2:80" ht="13.8" hidden="1">
      <c r="B487" s="22">
        <f t="shared" si="7"/>
        <v>478</v>
      </c>
      <c r="C487" s="22" t="s">
        <v>112</v>
      </c>
      <c r="D487" s="73" t="s">
        <v>1545</v>
      </c>
      <c r="E487" s="118">
        <v>1300403</v>
      </c>
      <c r="F487" s="22" t="s">
        <v>114</v>
      </c>
      <c r="G487" s="73" t="s">
        <v>130</v>
      </c>
      <c r="H487" s="73" t="s">
        <v>288</v>
      </c>
      <c r="I487" s="240" t="s">
        <v>351</v>
      </c>
      <c r="J487" s="77" t="s">
        <v>112</v>
      </c>
      <c r="K487" s="112" t="s">
        <v>1546</v>
      </c>
      <c r="L487" s="22" t="s">
        <v>119</v>
      </c>
      <c r="M487" s="22" t="s">
        <v>117</v>
      </c>
      <c r="N487" s="119" t="str">
        <f>CONCATENATE(T_SDLog[[#This Row],[PROJECT_NO]],"-",T_SDLog[[#This Row],[Sub Con]],"-",T_SDLog[[#This Row],[BUILDING_NO]],"-",T_SDLog[[#This Row],[FLOOR_LEVEL]],"-",T_SDLog[[#This Row],[DRAWING_PARTS]],"-",T_SDLog[[#This Row],[DISIPLINE]],"-",T_SDLog[[#This Row],[Sub-Dec]],"-",T_SDLog[[#This Row],[DS]],"-",T_SDLog[[#This Row],[DRAWING_SEQ]])</f>
        <v>1300403-ATS-B01-FF-09-ICT-DTA-SD-00</v>
      </c>
      <c r="O487" s="122" t="s">
        <v>1571</v>
      </c>
      <c r="P487" s="244">
        <v>45875</v>
      </c>
      <c r="Q487"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8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87" s="156" t="str">
        <f>IF(T_SDLog[[#This Row],[AREF_7]]&lt;&gt;"","07",IF(T_SDLog[[#This Row],[AREF_6]]&lt;&gt;"","06",IF(T_SDLog[[#This Row],[AREF_5]]&lt;&gt;"","05",IF(T_SDLog[[#This Row],[AREF_4]]&lt;&gt;"","04",IF(T_SDLog[[#This Row],[AREF_3]]&lt;&gt;"","03",IF(T_SDLog[[#This Row],[AREF_2]]&lt;&gt;"","02",IF(T_SDLog[[#This Row],[AREF_1]]&lt;&gt;"","01",IF(T_SDLog[[#This Row],[AREF_0]]&lt;&gt;"","00",""))))))))</f>
        <v>00</v>
      </c>
      <c r="T48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ATLS-004-SD-ICT-00055-R00</v>
      </c>
      <c r="V4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7" s="22" t="s">
        <v>1590</v>
      </c>
      <c r="AB487" s="74">
        <v>45873</v>
      </c>
      <c r="AC487" s="22"/>
      <c r="AD487" s="74"/>
      <c r="AE487" s="234"/>
      <c r="AF487" s="190" t="s">
        <v>1633</v>
      </c>
      <c r="AG487" s="191"/>
      <c r="AH487" s="190" t="s">
        <v>123</v>
      </c>
      <c r="AI487" s="22"/>
      <c r="AJ487" s="74"/>
      <c r="AK487" s="22"/>
      <c r="AL487" s="22"/>
      <c r="AM487" s="22"/>
      <c r="AN487" s="190" t="s">
        <v>123</v>
      </c>
      <c r="AO487" s="74"/>
      <c r="AP487" s="185" t="s">
        <v>123</v>
      </c>
      <c r="AQ487" s="22"/>
      <c r="AR487" s="74"/>
      <c r="AS487" s="22"/>
      <c r="AT487" s="190" t="s">
        <v>123</v>
      </c>
      <c r="AU487" s="74"/>
      <c r="AV487" s="185" t="s">
        <v>123</v>
      </c>
      <c r="AW487" s="76"/>
      <c r="AX487" s="74"/>
      <c r="AY487" s="22"/>
      <c r="AZ487" s="190" t="s">
        <v>123</v>
      </c>
      <c r="BA487" s="74"/>
      <c r="BB487" s="185" t="s">
        <v>123</v>
      </c>
      <c r="BC487" s="76"/>
      <c r="BD487" s="74"/>
      <c r="BE487" s="22"/>
      <c r="BF487" s="190" t="s">
        <v>123</v>
      </c>
      <c r="BG487" s="74"/>
      <c r="BH487" s="185" t="s">
        <v>123</v>
      </c>
      <c r="BI487" s="76"/>
      <c r="BJ487" s="74"/>
      <c r="BK487" s="22"/>
      <c r="BL487" s="190" t="s">
        <v>123</v>
      </c>
      <c r="BM487" s="74"/>
      <c r="BN487" s="185" t="s">
        <v>123</v>
      </c>
      <c r="BO487" s="22"/>
      <c r="BP487" s="74"/>
      <c r="BQ487" s="22"/>
      <c r="BR487" s="190" t="s">
        <v>123</v>
      </c>
      <c r="BS487" s="22"/>
      <c r="BT487" s="185" t="s">
        <v>123</v>
      </c>
      <c r="BU487" s="22"/>
      <c r="BV487" s="74"/>
      <c r="BW487" s="22"/>
      <c r="BX487" s="190" t="s">
        <v>123</v>
      </c>
      <c r="BY487" s="22"/>
      <c r="BZ487" s="185" t="s">
        <v>123</v>
      </c>
      <c r="CA487" s="185" t="s">
        <v>1679</v>
      </c>
      <c r="CB487" s="22" t="s">
        <v>1680</v>
      </c>
    </row>
    <row r="488" spans="2:80" ht="13.8" hidden="1">
      <c r="B488" s="22">
        <f t="shared" si="7"/>
        <v>479</v>
      </c>
      <c r="C488" s="22" t="s">
        <v>112</v>
      </c>
      <c r="D488" s="73" t="s">
        <v>1545</v>
      </c>
      <c r="E488" s="118">
        <v>1300403</v>
      </c>
      <c r="F488" s="22" t="s">
        <v>114</v>
      </c>
      <c r="G488" s="73" t="s">
        <v>130</v>
      </c>
      <c r="H488" s="73" t="s">
        <v>288</v>
      </c>
      <c r="I488" s="240">
        <v>10</v>
      </c>
      <c r="J488" s="77" t="s">
        <v>112</v>
      </c>
      <c r="K488" s="112" t="s">
        <v>1546</v>
      </c>
      <c r="L488" s="22" t="s">
        <v>119</v>
      </c>
      <c r="M488" s="22" t="s">
        <v>117</v>
      </c>
      <c r="N488" s="119" t="str">
        <f>CONCATENATE(T_SDLog[[#This Row],[PROJECT_NO]],"-",T_SDLog[[#This Row],[Sub Con]],"-",T_SDLog[[#This Row],[BUILDING_NO]],"-",T_SDLog[[#This Row],[FLOOR_LEVEL]],"-",T_SDLog[[#This Row],[DRAWING_PARTS]],"-",T_SDLog[[#This Row],[DISIPLINE]],"-",T_SDLog[[#This Row],[Sub-Dec]],"-",T_SDLog[[#This Row],[DS]],"-",T_SDLog[[#This Row],[DRAWING_SEQ]])</f>
        <v>1300403-ATS-B01-FF-10-ICT-DTA-SD-00</v>
      </c>
      <c r="O488" s="122" t="s">
        <v>1572</v>
      </c>
      <c r="P488" s="244">
        <v>45875</v>
      </c>
      <c r="Q488"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8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88" s="156" t="str">
        <f>IF(T_SDLog[[#This Row],[AREF_7]]&lt;&gt;"","07",IF(T_SDLog[[#This Row],[AREF_6]]&lt;&gt;"","06",IF(T_SDLog[[#This Row],[AREF_5]]&lt;&gt;"","05",IF(T_SDLog[[#This Row],[AREF_4]]&lt;&gt;"","04",IF(T_SDLog[[#This Row],[AREF_3]]&lt;&gt;"","03",IF(T_SDLog[[#This Row],[AREF_2]]&lt;&gt;"","02",IF(T_SDLog[[#This Row],[AREF_1]]&lt;&gt;"","01",IF(T_SDLog[[#This Row],[AREF_0]]&lt;&gt;"","00",""))))))))</f>
        <v>00</v>
      </c>
      <c r="T48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ATLS-004-SD-ICT-00055-R00</v>
      </c>
      <c r="V4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8" s="22" t="s">
        <v>1590</v>
      </c>
      <c r="AB488" s="74">
        <v>45873</v>
      </c>
      <c r="AC488" s="22"/>
      <c r="AD488" s="74"/>
      <c r="AE488" s="234"/>
      <c r="AF488" s="190" t="s">
        <v>1633</v>
      </c>
      <c r="AG488" s="191"/>
      <c r="AH488" s="190" t="s">
        <v>123</v>
      </c>
      <c r="AI488" s="22"/>
      <c r="AJ488" s="74"/>
      <c r="AK488" s="22"/>
      <c r="AL488" s="22"/>
      <c r="AM488" s="22"/>
      <c r="AN488" s="190" t="s">
        <v>123</v>
      </c>
      <c r="AO488" s="74"/>
      <c r="AP488" s="185" t="s">
        <v>123</v>
      </c>
      <c r="AQ488" s="22"/>
      <c r="AR488" s="74"/>
      <c r="AS488" s="22"/>
      <c r="AT488" s="190" t="s">
        <v>123</v>
      </c>
      <c r="AU488" s="74"/>
      <c r="AV488" s="185" t="s">
        <v>123</v>
      </c>
      <c r="AW488" s="76"/>
      <c r="AX488" s="74"/>
      <c r="AY488" s="22"/>
      <c r="AZ488" s="190" t="s">
        <v>123</v>
      </c>
      <c r="BA488" s="74"/>
      <c r="BB488" s="185" t="s">
        <v>123</v>
      </c>
      <c r="BC488" s="76"/>
      <c r="BD488" s="74"/>
      <c r="BE488" s="22"/>
      <c r="BF488" s="190" t="s">
        <v>123</v>
      </c>
      <c r="BG488" s="74"/>
      <c r="BH488" s="185" t="s">
        <v>123</v>
      </c>
      <c r="BI488" s="76"/>
      <c r="BJ488" s="74"/>
      <c r="BK488" s="22"/>
      <c r="BL488" s="190" t="s">
        <v>123</v>
      </c>
      <c r="BM488" s="74"/>
      <c r="BN488" s="185" t="s">
        <v>123</v>
      </c>
      <c r="BO488" s="22"/>
      <c r="BP488" s="74"/>
      <c r="BQ488" s="22"/>
      <c r="BR488" s="190" t="s">
        <v>123</v>
      </c>
      <c r="BS488" s="22"/>
      <c r="BT488" s="185" t="s">
        <v>123</v>
      </c>
      <c r="BU488" s="22"/>
      <c r="BV488" s="74"/>
      <c r="BW488" s="22"/>
      <c r="BX488" s="190" t="s">
        <v>123</v>
      </c>
      <c r="BY488" s="22"/>
      <c r="BZ488" s="185" t="s">
        <v>123</v>
      </c>
      <c r="CA488" s="185" t="s">
        <v>1679</v>
      </c>
      <c r="CB488" s="22" t="s">
        <v>1680</v>
      </c>
    </row>
    <row r="489" spans="2:80" ht="13.8" hidden="1">
      <c r="B489" s="22">
        <f t="shared" si="7"/>
        <v>480</v>
      </c>
      <c r="C489" s="22" t="s">
        <v>112</v>
      </c>
      <c r="D489" s="73" t="s">
        <v>1545</v>
      </c>
      <c r="E489" s="118">
        <v>1300403</v>
      </c>
      <c r="F489" s="22" t="s">
        <v>114</v>
      </c>
      <c r="G489" s="73" t="s">
        <v>130</v>
      </c>
      <c r="H489" s="73" t="s">
        <v>288</v>
      </c>
      <c r="I489" s="240">
        <v>11</v>
      </c>
      <c r="J489" s="77" t="s">
        <v>112</v>
      </c>
      <c r="K489" s="112" t="s">
        <v>1546</v>
      </c>
      <c r="L489" s="22" t="s">
        <v>119</v>
      </c>
      <c r="M489" s="22" t="s">
        <v>117</v>
      </c>
      <c r="N489" s="119" t="str">
        <f>CONCATENATE(T_SDLog[[#This Row],[PROJECT_NO]],"-",T_SDLog[[#This Row],[Sub Con]],"-",T_SDLog[[#This Row],[BUILDING_NO]],"-",T_SDLog[[#This Row],[FLOOR_LEVEL]],"-",T_SDLog[[#This Row],[DRAWING_PARTS]],"-",T_SDLog[[#This Row],[DISIPLINE]],"-",T_SDLog[[#This Row],[Sub-Dec]],"-",T_SDLog[[#This Row],[DS]],"-",T_SDLog[[#This Row],[DRAWING_SEQ]])</f>
        <v>1300403-ATS-B01-FF-11-ICT-DTA-SD-00</v>
      </c>
      <c r="O489" s="122" t="s">
        <v>1573</v>
      </c>
      <c r="P489" s="244">
        <v>45875</v>
      </c>
      <c r="Q489"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8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89" s="156" t="str">
        <f>IF(T_SDLog[[#This Row],[AREF_7]]&lt;&gt;"","07",IF(T_SDLog[[#This Row],[AREF_6]]&lt;&gt;"","06",IF(T_SDLog[[#This Row],[AREF_5]]&lt;&gt;"","05",IF(T_SDLog[[#This Row],[AREF_4]]&lt;&gt;"","04",IF(T_SDLog[[#This Row],[AREF_3]]&lt;&gt;"","03",IF(T_SDLog[[#This Row],[AREF_2]]&lt;&gt;"","02",IF(T_SDLog[[#This Row],[AREF_1]]&lt;&gt;"","01",IF(T_SDLog[[#This Row],[AREF_0]]&lt;&gt;"","00",""))))))))</f>
        <v>00</v>
      </c>
      <c r="T48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ATLS-004-SD-ICT-00055-R00</v>
      </c>
      <c r="V4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89" s="22" t="s">
        <v>1590</v>
      </c>
      <c r="AB489" s="74">
        <v>45873</v>
      </c>
      <c r="AC489" s="22"/>
      <c r="AD489" s="74"/>
      <c r="AE489" s="234"/>
      <c r="AF489" s="190" t="s">
        <v>1633</v>
      </c>
      <c r="AG489" s="191"/>
      <c r="AH489" s="190" t="s">
        <v>123</v>
      </c>
      <c r="AI489" s="22"/>
      <c r="AJ489" s="74"/>
      <c r="AK489" s="22"/>
      <c r="AL489" s="22"/>
      <c r="AM489" s="22"/>
      <c r="AN489" s="190" t="s">
        <v>123</v>
      </c>
      <c r="AO489" s="74"/>
      <c r="AP489" s="185" t="s">
        <v>123</v>
      </c>
      <c r="AQ489" s="22"/>
      <c r="AR489" s="74"/>
      <c r="AS489" s="22"/>
      <c r="AT489" s="190" t="s">
        <v>123</v>
      </c>
      <c r="AU489" s="74"/>
      <c r="AV489" s="185" t="s">
        <v>123</v>
      </c>
      <c r="AW489" s="76"/>
      <c r="AX489" s="74"/>
      <c r="AY489" s="22"/>
      <c r="AZ489" s="190" t="s">
        <v>123</v>
      </c>
      <c r="BA489" s="74"/>
      <c r="BB489" s="185" t="s">
        <v>123</v>
      </c>
      <c r="BC489" s="76"/>
      <c r="BD489" s="74"/>
      <c r="BE489" s="22"/>
      <c r="BF489" s="190" t="s">
        <v>123</v>
      </c>
      <c r="BG489" s="74"/>
      <c r="BH489" s="185" t="s">
        <v>123</v>
      </c>
      <c r="BI489" s="76"/>
      <c r="BJ489" s="74"/>
      <c r="BK489" s="22"/>
      <c r="BL489" s="190" t="s">
        <v>123</v>
      </c>
      <c r="BM489" s="74"/>
      <c r="BN489" s="185" t="s">
        <v>123</v>
      </c>
      <c r="BO489" s="22"/>
      <c r="BP489" s="74"/>
      <c r="BQ489" s="22"/>
      <c r="BR489" s="190" t="s">
        <v>123</v>
      </c>
      <c r="BS489" s="22"/>
      <c r="BT489" s="185" t="s">
        <v>123</v>
      </c>
      <c r="BU489" s="22"/>
      <c r="BV489" s="74"/>
      <c r="BW489" s="22"/>
      <c r="BX489" s="190" t="s">
        <v>123</v>
      </c>
      <c r="BY489" s="22"/>
      <c r="BZ489" s="185" t="s">
        <v>123</v>
      </c>
      <c r="CA489" s="185" t="s">
        <v>1679</v>
      </c>
      <c r="CB489" s="22" t="s">
        <v>1680</v>
      </c>
    </row>
    <row r="490" spans="2:80" ht="13.8" hidden="1">
      <c r="B490" s="22">
        <f t="shared" si="7"/>
        <v>481</v>
      </c>
      <c r="C490" s="22" t="s">
        <v>112</v>
      </c>
      <c r="D490" s="73" t="s">
        <v>1545</v>
      </c>
      <c r="E490" s="118">
        <v>1300403</v>
      </c>
      <c r="F490" s="22" t="s">
        <v>114</v>
      </c>
      <c r="G490" s="73" t="s">
        <v>130</v>
      </c>
      <c r="H490" s="73" t="s">
        <v>288</v>
      </c>
      <c r="I490" s="240">
        <v>12</v>
      </c>
      <c r="J490" s="77" t="s">
        <v>112</v>
      </c>
      <c r="K490" s="112" t="s">
        <v>1546</v>
      </c>
      <c r="L490" s="22" t="s">
        <v>119</v>
      </c>
      <c r="M490" s="22" t="s">
        <v>117</v>
      </c>
      <c r="N490" s="119" t="str">
        <f>CONCATENATE(T_SDLog[[#This Row],[PROJECT_NO]],"-",T_SDLog[[#This Row],[Sub Con]],"-",T_SDLog[[#This Row],[BUILDING_NO]],"-",T_SDLog[[#This Row],[FLOOR_LEVEL]],"-",T_SDLog[[#This Row],[DRAWING_PARTS]],"-",T_SDLog[[#This Row],[DISIPLINE]],"-",T_SDLog[[#This Row],[Sub-Dec]],"-",T_SDLog[[#This Row],[DS]],"-",T_SDLog[[#This Row],[DRAWING_SEQ]])</f>
        <v>1300403-ATS-B01-FF-12-ICT-DTA-SD-00</v>
      </c>
      <c r="O490" s="122" t="s">
        <v>1574</v>
      </c>
      <c r="P490" s="244">
        <v>45875</v>
      </c>
      <c r="Q490"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9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90" s="156" t="str">
        <f>IF(T_SDLog[[#This Row],[AREF_7]]&lt;&gt;"","07",IF(T_SDLog[[#This Row],[AREF_6]]&lt;&gt;"","06",IF(T_SDLog[[#This Row],[AREF_5]]&lt;&gt;"","05",IF(T_SDLog[[#This Row],[AREF_4]]&lt;&gt;"","04",IF(T_SDLog[[#This Row],[AREF_3]]&lt;&gt;"","03",IF(T_SDLog[[#This Row],[AREF_2]]&lt;&gt;"","02",IF(T_SDLog[[#This Row],[AREF_1]]&lt;&gt;"","01",IF(T_SDLog[[#This Row],[AREF_0]]&lt;&gt;"","00",""))))))))</f>
        <v>00</v>
      </c>
      <c r="T49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ATLS-004-SD-ICT-00055-R00</v>
      </c>
      <c r="V4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0" s="22" t="s">
        <v>1590</v>
      </c>
      <c r="AB490" s="74">
        <v>45873</v>
      </c>
      <c r="AC490" s="22"/>
      <c r="AD490" s="74"/>
      <c r="AE490" s="234"/>
      <c r="AF490" s="190" t="s">
        <v>1633</v>
      </c>
      <c r="AG490" s="191"/>
      <c r="AH490" s="190" t="s">
        <v>123</v>
      </c>
      <c r="AI490" s="22"/>
      <c r="AJ490" s="74"/>
      <c r="AK490" s="22"/>
      <c r="AL490" s="22"/>
      <c r="AM490" s="22"/>
      <c r="AN490" s="190" t="s">
        <v>123</v>
      </c>
      <c r="AO490" s="74"/>
      <c r="AP490" s="185" t="s">
        <v>123</v>
      </c>
      <c r="AQ490" s="22"/>
      <c r="AR490" s="74"/>
      <c r="AS490" s="22"/>
      <c r="AT490" s="190" t="s">
        <v>123</v>
      </c>
      <c r="AU490" s="74"/>
      <c r="AV490" s="185" t="s">
        <v>123</v>
      </c>
      <c r="AW490" s="76"/>
      <c r="AX490" s="74"/>
      <c r="AY490" s="22"/>
      <c r="AZ490" s="190" t="s">
        <v>123</v>
      </c>
      <c r="BA490" s="74"/>
      <c r="BB490" s="185" t="s">
        <v>123</v>
      </c>
      <c r="BC490" s="76"/>
      <c r="BD490" s="74"/>
      <c r="BE490" s="22"/>
      <c r="BF490" s="190" t="s">
        <v>123</v>
      </c>
      <c r="BG490" s="74"/>
      <c r="BH490" s="185" t="s">
        <v>123</v>
      </c>
      <c r="BI490" s="76"/>
      <c r="BJ490" s="74"/>
      <c r="BK490" s="22"/>
      <c r="BL490" s="190" t="s">
        <v>123</v>
      </c>
      <c r="BM490" s="74"/>
      <c r="BN490" s="185" t="s">
        <v>123</v>
      </c>
      <c r="BO490" s="22"/>
      <c r="BP490" s="74"/>
      <c r="BQ490" s="22"/>
      <c r="BR490" s="190" t="s">
        <v>123</v>
      </c>
      <c r="BS490" s="22"/>
      <c r="BT490" s="185" t="s">
        <v>123</v>
      </c>
      <c r="BU490" s="22"/>
      <c r="BV490" s="74"/>
      <c r="BW490" s="22"/>
      <c r="BX490" s="190" t="s">
        <v>123</v>
      </c>
      <c r="BY490" s="22"/>
      <c r="BZ490" s="185" t="s">
        <v>123</v>
      </c>
      <c r="CA490" s="185" t="s">
        <v>1679</v>
      </c>
      <c r="CB490" s="22" t="s">
        <v>1680</v>
      </c>
    </row>
    <row r="491" spans="2:80" ht="13.8" hidden="1">
      <c r="B491" s="22">
        <f t="shared" si="7"/>
        <v>482</v>
      </c>
      <c r="C491" s="22" t="s">
        <v>112</v>
      </c>
      <c r="D491" s="73" t="s">
        <v>1545</v>
      </c>
      <c r="E491" s="118">
        <v>1300403</v>
      </c>
      <c r="F491" s="22" t="s">
        <v>114</v>
      </c>
      <c r="G491" s="73" t="s">
        <v>130</v>
      </c>
      <c r="H491" s="73" t="s">
        <v>288</v>
      </c>
      <c r="I491" s="240">
        <v>14</v>
      </c>
      <c r="J491" s="77" t="s">
        <v>112</v>
      </c>
      <c r="K491" s="112" t="s">
        <v>1546</v>
      </c>
      <c r="L491" s="22" t="s">
        <v>119</v>
      </c>
      <c r="M491" s="22" t="s">
        <v>117</v>
      </c>
      <c r="N491" s="119" t="str">
        <f>CONCATENATE(T_SDLog[[#This Row],[PROJECT_NO]],"-",T_SDLog[[#This Row],[Sub Con]],"-",T_SDLog[[#This Row],[BUILDING_NO]],"-",T_SDLog[[#This Row],[FLOOR_LEVEL]],"-",T_SDLog[[#This Row],[DRAWING_PARTS]],"-",T_SDLog[[#This Row],[DISIPLINE]],"-",T_SDLog[[#This Row],[Sub-Dec]],"-",T_SDLog[[#This Row],[DS]],"-",T_SDLog[[#This Row],[DRAWING_SEQ]])</f>
        <v>1300403-ATS-B01-FF-14-ICT-DTA-SD-00</v>
      </c>
      <c r="O491" s="122" t="s">
        <v>1575</v>
      </c>
      <c r="P491" s="244">
        <v>45875</v>
      </c>
      <c r="Q49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9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91" s="156" t="str">
        <f>IF(T_SDLog[[#This Row],[AREF_7]]&lt;&gt;"","07",IF(T_SDLog[[#This Row],[AREF_6]]&lt;&gt;"","06",IF(T_SDLog[[#This Row],[AREF_5]]&lt;&gt;"","05",IF(T_SDLog[[#This Row],[AREF_4]]&lt;&gt;"","04",IF(T_SDLog[[#This Row],[AREF_3]]&lt;&gt;"","03",IF(T_SDLog[[#This Row],[AREF_2]]&lt;&gt;"","02",IF(T_SDLog[[#This Row],[AREF_1]]&lt;&gt;"","01",IF(T_SDLog[[#This Row],[AREF_0]]&lt;&gt;"","00",""))))))))</f>
        <v>00</v>
      </c>
      <c r="T49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ATLS-004-SD-ICT-00055-R00</v>
      </c>
      <c r="V4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9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1" s="22" t="s">
        <v>1590</v>
      </c>
      <c r="AB491" s="74">
        <v>45873</v>
      </c>
      <c r="AC491" s="22"/>
      <c r="AD491" s="74"/>
      <c r="AE491" s="234"/>
      <c r="AF491" s="190" t="s">
        <v>1633</v>
      </c>
      <c r="AG491" s="191"/>
      <c r="AH491" s="190" t="s">
        <v>123</v>
      </c>
      <c r="AI491" s="22"/>
      <c r="AJ491" s="74"/>
      <c r="AK491" s="22"/>
      <c r="AL491" s="22"/>
      <c r="AM491" s="22"/>
      <c r="AN491" s="190" t="s">
        <v>123</v>
      </c>
      <c r="AO491" s="74"/>
      <c r="AP491" s="185" t="s">
        <v>123</v>
      </c>
      <c r="AQ491" s="22"/>
      <c r="AR491" s="74"/>
      <c r="AS491" s="22"/>
      <c r="AT491" s="190" t="s">
        <v>123</v>
      </c>
      <c r="AU491" s="74"/>
      <c r="AV491" s="185" t="s">
        <v>123</v>
      </c>
      <c r="AW491" s="76"/>
      <c r="AX491" s="74"/>
      <c r="AY491" s="22"/>
      <c r="AZ491" s="190" t="s">
        <v>123</v>
      </c>
      <c r="BA491" s="74"/>
      <c r="BB491" s="185" t="s">
        <v>123</v>
      </c>
      <c r="BC491" s="76"/>
      <c r="BD491" s="74"/>
      <c r="BE491" s="22"/>
      <c r="BF491" s="190" t="s">
        <v>123</v>
      </c>
      <c r="BG491" s="74"/>
      <c r="BH491" s="185" t="s">
        <v>123</v>
      </c>
      <c r="BI491" s="76"/>
      <c r="BJ491" s="74"/>
      <c r="BK491" s="22"/>
      <c r="BL491" s="190" t="s">
        <v>123</v>
      </c>
      <c r="BM491" s="74"/>
      <c r="BN491" s="185" t="s">
        <v>123</v>
      </c>
      <c r="BO491" s="22"/>
      <c r="BP491" s="74"/>
      <c r="BQ491" s="22"/>
      <c r="BR491" s="190" t="s">
        <v>123</v>
      </c>
      <c r="BS491" s="22"/>
      <c r="BT491" s="185" t="s">
        <v>123</v>
      </c>
      <c r="BU491" s="22"/>
      <c r="BV491" s="74"/>
      <c r="BW491" s="22"/>
      <c r="BX491" s="190" t="s">
        <v>123</v>
      </c>
      <c r="BY491" s="22"/>
      <c r="BZ491" s="185" t="s">
        <v>123</v>
      </c>
      <c r="CA491" s="185" t="s">
        <v>1679</v>
      </c>
      <c r="CB491" s="22" t="s">
        <v>1680</v>
      </c>
    </row>
    <row r="492" spans="2:80" ht="13.8" hidden="1">
      <c r="B492" s="22">
        <f t="shared" si="7"/>
        <v>483</v>
      </c>
      <c r="C492" s="22" t="s">
        <v>112</v>
      </c>
      <c r="D492" s="73" t="s">
        <v>1545</v>
      </c>
      <c r="E492" s="118">
        <v>1300403</v>
      </c>
      <c r="F492" s="22" t="s">
        <v>114</v>
      </c>
      <c r="G492" s="73" t="s">
        <v>130</v>
      </c>
      <c r="H492" s="73" t="s">
        <v>288</v>
      </c>
      <c r="I492" s="240">
        <v>15</v>
      </c>
      <c r="J492" s="77" t="s">
        <v>112</v>
      </c>
      <c r="K492" s="112" t="s">
        <v>1546</v>
      </c>
      <c r="L492" s="22" t="s">
        <v>119</v>
      </c>
      <c r="M492" s="22" t="s">
        <v>117</v>
      </c>
      <c r="N492" s="119" t="str">
        <f>CONCATENATE(T_SDLog[[#This Row],[PROJECT_NO]],"-",T_SDLog[[#This Row],[Sub Con]],"-",T_SDLog[[#This Row],[BUILDING_NO]],"-",T_SDLog[[#This Row],[FLOOR_LEVEL]],"-",T_SDLog[[#This Row],[DRAWING_PARTS]],"-",T_SDLog[[#This Row],[DISIPLINE]],"-",T_SDLog[[#This Row],[Sub-Dec]],"-",T_SDLog[[#This Row],[DS]],"-",T_SDLog[[#This Row],[DRAWING_SEQ]])</f>
        <v>1300403-ATS-B01-FF-15-ICT-DTA-SD-00</v>
      </c>
      <c r="O492" s="122" t="s">
        <v>1576</v>
      </c>
      <c r="P492" s="244">
        <v>45875</v>
      </c>
      <c r="Q49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49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92" s="156" t="str">
        <f>IF(T_SDLog[[#This Row],[AREF_7]]&lt;&gt;"","07",IF(T_SDLog[[#This Row],[AREF_6]]&lt;&gt;"","06",IF(T_SDLog[[#This Row],[AREF_5]]&lt;&gt;"","05",IF(T_SDLog[[#This Row],[AREF_4]]&lt;&gt;"","04",IF(T_SDLog[[#This Row],[AREF_3]]&lt;&gt;"","03",IF(T_SDLog[[#This Row],[AREF_2]]&lt;&gt;"","02",IF(T_SDLog[[#This Row],[AREF_1]]&lt;&gt;"","01",IF(T_SDLog[[#This Row],[AREF_0]]&lt;&gt;"","00",""))))))))</f>
        <v>00</v>
      </c>
      <c r="T49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4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ATLS-004-SD-ICT-00055-R00</v>
      </c>
      <c r="V4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49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4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2" s="22" t="s">
        <v>1590</v>
      </c>
      <c r="AB492" s="74">
        <v>45873</v>
      </c>
      <c r="AC492" s="22"/>
      <c r="AD492" s="74"/>
      <c r="AE492" s="234"/>
      <c r="AF492" s="190" t="s">
        <v>1633</v>
      </c>
      <c r="AG492" s="191"/>
      <c r="AH492" s="190" t="s">
        <v>123</v>
      </c>
      <c r="AI492" s="22"/>
      <c r="AJ492" s="74"/>
      <c r="AK492" s="22"/>
      <c r="AL492" s="22"/>
      <c r="AM492" s="22"/>
      <c r="AN492" s="190" t="s">
        <v>123</v>
      </c>
      <c r="AO492" s="74"/>
      <c r="AP492" s="185" t="s">
        <v>123</v>
      </c>
      <c r="AQ492" s="22"/>
      <c r="AR492" s="74"/>
      <c r="AS492" s="22"/>
      <c r="AT492" s="190" t="s">
        <v>123</v>
      </c>
      <c r="AU492" s="74"/>
      <c r="AV492" s="185" t="s">
        <v>123</v>
      </c>
      <c r="AW492" s="76"/>
      <c r="AX492" s="74"/>
      <c r="AY492" s="22"/>
      <c r="AZ492" s="190" t="s">
        <v>123</v>
      </c>
      <c r="BA492" s="74"/>
      <c r="BB492" s="185" t="s">
        <v>123</v>
      </c>
      <c r="BC492" s="76"/>
      <c r="BD492" s="74"/>
      <c r="BE492" s="22"/>
      <c r="BF492" s="190" t="s">
        <v>123</v>
      </c>
      <c r="BG492" s="74"/>
      <c r="BH492" s="185" t="s">
        <v>123</v>
      </c>
      <c r="BI492" s="76"/>
      <c r="BJ492" s="74"/>
      <c r="BK492" s="22"/>
      <c r="BL492" s="190" t="s">
        <v>123</v>
      </c>
      <c r="BM492" s="74"/>
      <c r="BN492" s="185" t="s">
        <v>123</v>
      </c>
      <c r="BO492" s="22"/>
      <c r="BP492" s="74"/>
      <c r="BQ492" s="22"/>
      <c r="BR492" s="190" t="s">
        <v>123</v>
      </c>
      <c r="BS492" s="22"/>
      <c r="BT492" s="185" t="s">
        <v>123</v>
      </c>
      <c r="BU492" s="22"/>
      <c r="BV492" s="74"/>
      <c r="BW492" s="22"/>
      <c r="BX492" s="190" t="s">
        <v>123</v>
      </c>
      <c r="BY492" s="22"/>
      <c r="BZ492" s="185" t="s">
        <v>123</v>
      </c>
      <c r="CA492" s="185" t="s">
        <v>1679</v>
      </c>
      <c r="CB492" s="22" t="s">
        <v>1680</v>
      </c>
    </row>
    <row r="493" spans="2:80" ht="13.8" hidden="1">
      <c r="B493" s="22">
        <f t="shared" si="7"/>
        <v>484</v>
      </c>
      <c r="C493" s="22" t="s">
        <v>112</v>
      </c>
      <c r="D493" s="73" t="s">
        <v>1545</v>
      </c>
      <c r="E493" s="118">
        <v>1300403</v>
      </c>
      <c r="F493" s="22" t="s">
        <v>114</v>
      </c>
      <c r="G493" s="73" t="s">
        <v>130</v>
      </c>
      <c r="H493" s="73" t="s">
        <v>462</v>
      </c>
      <c r="I493" s="240" t="s">
        <v>117</v>
      </c>
      <c r="J493" s="77" t="s">
        <v>112</v>
      </c>
      <c r="K493" s="112" t="s">
        <v>1546</v>
      </c>
      <c r="L493" s="22" t="s">
        <v>119</v>
      </c>
      <c r="M493" s="22" t="s">
        <v>117</v>
      </c>
      <c r="N493" s="119" t="str">
        <f>CONCATENATE(T_SDLog[[#This Row],[PROJECT_NO]],"-",T_SDLog[[#This Row],[Sub Con]],"-",T_SDLog[[#This Row],[BUILDING_NO]],"-",T_SDLog[[#This Row],[FLOOR_LEVEL]],"-",T_SDLog[[#This Row],[DRAWING_PARTS]],"-",T_SDLog[[#This Row],[DISIPLINE]],"-",T_SDLog[[#This Row],[Sub-Dec]],"-",T_SDLog[[#This Row],[DS]],"-",T_SDLog[[#This Row],[DRAWING_SEQ]])</f>
        <v>1300403-ATS-B01-MZ-00-ICT-DTA-SD-00</v>
      </c>
      <c r="O493" s="122" t="s">
        <v>1580</v>
      </c>
      <c r="P493" s="244">
        <v>45875</v>
      </c>
      <c r="Q49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49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93" s="156" t="str">
        <f>IF(T_SDLog[[#This Row],[AREF_7]]&lt;&gt;"","07",IF(T_SDLog[[#This Row],[AREF_6]]&lt;&gt;"","06",IF(T_SDLog[[#This Row],[AREF_5]]&lt;&gt;"","05",IF(T_SDLog[[#This Row],[AREF_4]]&lt;&gt;"","04",IF(T_SDLog[[#This Row],[AREF_3]]&lt;&gt;"","03",IF(T_SDLog[[#This Row],[AREF_2]]&lt;&gt;"","02",IF(T_SDLog[[#This Row],[AREF_1]]&lt;&gt;"","01",IF(T_SDLog[[#This Row],[AREF_0]]&lt;&gt;"","00",""))))))))</f>
        <v>00</v>
      </c>
      <c r="T49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4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ATLS-004-SD-ICT-00056-R00</v>
      </c>
      <c r="V4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4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4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3" s="22" t="s">
        <v>1591</v>
      </c>
      <c r="AB493" s="74">
        <v>45870</v>
      </c>
      <c r="AC493" s="22"/>
      <c r="AD493" s="74"/>
      <c r="AE493" s="234"/>
      <c r="AF493" s="190" t="s">
        <v>122</v>
      </c>
      <c r="AG493" s="191"/>
      <c r="AH493" s="190" t="s">
        <v>123</v>
      </c>
      <c r="AI493" s="22"/>
      <c r="AJ493" s="74"/>
      <c r="AK493" s="22"/>
      <c r="AL493" s="22"/>
      <c r="AM493" s="22"/>
      <c r="AN493" s="190" t="s">
        <v>123</v>
      </c>
      <c r="AO493" s="74"/>
      <c r="AP493" s="185" t="s">
        <v>123</v>
      </c>
      <c r="AQ493" s="22"/>
      <c r="AR493" s="74"/>
      <c r="AS493" s="22"/>
      <c r="AT493" s="190" t="s">
        <v>123</v>
      </c>
      <c r="AU493" s="74"/>
      <c r="AV493" s="185" t="s">
        <v>123</v>
      </c>
      <c r="AW493" s="76"/>
      <c r="AX493" s="74"/>
      <c r="AY493" s="22"/>
      <c r="AZ493" s="190" t="s">
        <v>123</v>
      </c>
      <c r="BA493" s="74"/>
      <c r="BB493" s="185" t="s">
        <v>123</v>
      </c>
      <c r="BC493" s="76"/>
      <c r="BD493" s="74"/>
      <c r="BE493" s="22"/>
      <c r="BF493" s="190" t="s">
        <v>123</v>
      </c>
      <c r="BG493" s="74"/>
      <c r="BH493" s="185" t="s">
        <v>123</v>
      </c>
      <c r="BI493" s="76"/>
      <c r="BJ493" s="74"/>
      <c r="BK493" s="22"/>
      <c r="BL493" s="190" t="s">
        <v>123</v>
      </c>
      <c r="BM493" s="74"/>
      <c r="BN493" s="185" t="s">
        <v>123</v>
      </c>
      <c r="BO493" s="22"/>
      <c r="BP493" s="74"/>
      <c r="BQ493" s="22"/>
      <c r="BR493" s="190" t="s">
        <v>123</v>
      </c>
      <c r="BS493" s="22"/>
      <c r="BT493" s="185" t="s">
        <v>123</v>
      </c>
      <c r="BU493" s="22"/>
      <c r="BV493" s="74"/>
      <c r="BW493" s="22"/>
      <c r="BX493" s="190" t="s">
        <v>123</v>
      </c>
      <c r="BY493" s="22"/>
      <c r="BZ493" s="185" t="s">
        <v>123</v>
      </c>
      <c r="CA493" s="185" t="s">
        <v>1679</v>
      </c>
      <c r="CB493" s="22" t="s">
        <v>1680</v>
      </c>
    </row>
    <row r="494" spans="2:80" ht="13.8" hidden="1">
      <c r="B494" s="22">
        <f t="shared" si="7"/>
        <v>485</v>
      </c>
      <c r="C494" s="22" t="s">
        <v>112</v>
      </c>
      <c r="D494" s="73" t="s">
        <v>1545</v>
      </c>
      <c r="E494" s="118">
        <v>1300403</v>
      </c>
      <c r="F494" s="22" t="s">
        <v>114</v>
      </c>
      <c r="G494" s="73" t="s">
        <v>130</v>
      </c>
      <c r="H494" s="73" t="s">
        <v>462</v>
      </c>
      <c r="I494" s="240">
        <v>10</v>
      </c>
      <c r="J494" s="77" t="s">
        <v>112</v>
      </c>
      <c r="K494" s="112" t="s">
        <v>1546</v>
      </c>
      <c r="L494" s="22" t="s">
        <v>119</v>
      </c>
      <c r="M494" s="22" t="s">
        <v>117</v>
      </c>
      <c r="N494" s="119" t="str">
        <f>CONCATENATE(T_SDLog[[#This Row],[PROJECT_NO]],"-",T_SDLog[[#This Row],[Sub Con]],"-",T_SDLog[[#This Row],[BUILDING_NO]],"-",T_SDLog[[#This Row],[FLOOR_LEVEL]],"-",T_SDLog[[#This Row],[DRAWING_PARTS]],"-",T_SDLog[[#This Row],[DISIPLINE]],"-",T_SDLog[[#This Row],[Sub-Dec]],"-",T_SDLog[[#This Row],[DS]],"-",T_SDLog[[#This Row],[DRAWING_SEQ]])</f>
        <v>1300403-ATS-B01-MZ-10-ICT-DTA-SD-00</v>
      </c>
      <c r="O494" s="122" t="s">
        <v>1581</v>
      </c>
      <c r="P494" s="244">
        <v>45875</v>
      </c>
      <c r="Q49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49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94" s="156" t="str">
        <f>IF(T_SDLog[[#This Row],[AREF_7]]&lt;&gt;"","07",IF(T_SDLog[[#This Row],[AREF_6]]&lt;&gt;"","06",IF(T_SDLog[[#This Row],[AREF_5]]&lt;&gt;"","05",IF(T_SDLog[[#This Row],[AREF_4]]&lt;&gt;"","04",IF(T_SDLog[[#This Row],[AREF_3]]&lt;&gt;"","03",IF(T_SDLog[[#This Row],[AREF_2]]&lt;&gt;"","02",IF(T_SDLog[[#This Row],[AREF_1]]&lt;&gt;"","01",IF(T_SDLog[[#This Row],[AREF_0]]&lt;&gt;"","00",""))))))))</f>
        <v>00</v>
      </c>
      <c r="T49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4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ATLS-004-SD-ICT-00056-R00</v>
      </c>
      <c r="V4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4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4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4" s="22" t="s">
        <v>1591</v>
      </c>
      <c r="AB494" s="74">
        <v>45870</v>
      </c>
      <c r="AC494" s="22"/>
      <c r="AD494" s="74"/>
      <c r="AE494" s="234"/>
      <c r="AF494" s="190" t="s">
        <v>122</v>
      </c>
      <c r="AG494" s="191"/>
      <c r="AH494" s="190" t="s">
        <v>123</v>
      </c>
      <c r="AI494" s="22"/>
      <c r="AJ494" s="74"/>
      <c r="AK494" s="22"/>
      <c r="AL494" s="22"/>
      <c r="AM494" s="22"/>
      <c r="AN494" s="190" t="s">
        <v>123</v>
      </c>
      <c r="AO494" s="74"/>
      <c r="AP494" s="185" t="s">
        <v>123</v>
      </c>
      <c r="AQ494" s="22"/>
      <c r="AR494" s="74"/>
      <c r="AS494" s="22"/>
      <c r="AT494" s="190" t="s">
        <v>123</v>
      </c>
      <c r="AU494" s="74"/>
      <c r="AV494" s="185" t="s">
        <v>123</v>
      </c>
      <c r="AW494" s="76"/>
      <c r="AX494" s="74"/>
      <c r="AY494" s="22"/>
      <c r="AZ494" s="190" t="s">
        <v>123</v>
      </c>
      <c r="BA494" s="74"/>
      <c r="BB494" s="185" t="s">
        <v>123</v>
      </c>
      <c r="BC494" s="76"/>
      <c r="BD494" s="74"/>
      <c r="BE494" s="22"/>
      <c r="BF494" s="190" t="s">
        <v>123</v>
      </c>
      <c r="BG494" s="74"/>
      <c r="BH494" s="185" t="s">
        <v>123</v>
      </c>
      <c r="BI494" s="76"/>
      <c r="BJ494" s="74"/>
      <c r="BK494" s="22"/>
      <c r="BL494" s="190" t="s">
        <v>123</v>
      </c>
      <c r="BM494" s="74"/>
      <c r="BN494" s="185" t="s">
        <v>123</v>
      </c>
      <c r="BO494" s="22"/>
      <c r="BP494" s="74"/>
      <c r="BQ494" s="22"/>
      <c r="BR494" s="190" t="s">
        <v>123</v>
      </c>
      <c r="BS494" s="22"/>
      <c r="BT494" s="185" t="s">
        <v>123</v>
      </c>
      <c r="BU494" s="22"/>
      <c r="BV494" s="74"/>
      <c r="BW494" s="22"/>
      <c r="BX494" s="190" t="s">
        <v>123</v>
      </c>
      <c r="BY494" s="22"/>
      <c r="BZ494" s="185" t="s">
        <v>123</v>
      </c>
      <c r="CA494" s="185" t="s">
        <v>1679</v>
      </c>
      <c r="CB494" s="22" t="s">
        <v>1680</v>
      </c>
    </row>
    <row r="495" spans="2:80" ht="13.8" hidden="1">
      <c r="B495" s="22">
        <f t="shared" si="7"/>
        <v>486</v>
      </c>
      <c r="C495" s="22" t="s">
        <v>112</v>
      </c>
      <c r="D495" s="73" t="s">
        <v>1545</v>
      </c>
      <c r="E495" s="118">
        <v>1300403</v>
      </c>
      <c r="F495" s="22" t="s">
        <v>114</v>
      </c>
      <c r="G495" s="73" t="s">
        <v>115</v>
      </c>
      <c r="H495" s="73" t="s">
        <v>116</v>
      </c>
      <c r="I495" s="240" t="s">
        <v>117</v>
      </c>
      <c r="J495" s="77" t="s">
        <v>112</v>
      </c>
      <c r="K495" s="112" t="s">
        <v>1546</v>
      </c>
      <c r="L495" s="22" t="s">
        <v>119</v>
      </c>
      <c r="M495" s="22" t="s">
        <v>117</v>
      </c>
      <c r="N495" s="119" t="str">
        <f>CONCATENATE(T_SDLog[[#This Row],[PROJECT_NO]],"-",T_SDLog[[#This Row],[Sub Con]],"-",T_SDLog[[#This Row],[BUILDING_NO]],"-",T_SDLog[[#This Row],[FLOOR_LEVEL]],"-",T_SDLog[[#This Row],[DRAWING_PARTS]],"-",T_SDLog[[#This Row],[DISIPLINE]],"-",T_SDLog[[#This Row],[Sub-Dec]],"-",T_SDLog[[#This Row],[DS]],"-",T_SDLog[[#This Row],[DRAWING_SEQ]])</f>
        <v>1300403-ATS-B02-GF-00-ICT-DTA-SD-00</v>
      </c>
      <c r="O495" s="122" t="s">
        <v>1562</v>
      </c>
      <c r="P495" s="244">
        <v>45875</v>
      </c>
      <c r="Q49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49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95" s="156" t="str">
        <f>IF(T_SDLog[[#This Row],[AREF_7]]&lt;&gt;"","07",IF(T_SDLog[[#This Row],[AREF_6]]&lt;&gt;"","06",IF(T_SDLog[[#This Row],[AREF_5]]&lt;&gt;"","05",IF(T_SDLog[[#This Row],[AREF_4]]&lt;&gt;"","04",IF(T_SDLog[[#This Row],[AREF_3]]&lt;&gt;"","03",IF(T_SDLog[[#This Row],[AREF_2]]&lt;&gt;"","02",IF(T_SDLog[[#This Row],[AREF_1]]&lt;&gt;"","01",IF(T_SDLog[[#This Row],[AREF_0]]&lt;&gt;"","00",""))))))))</f>
        <v>00</v>
      </c>
      <c r="T49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4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ATLS-004-SD-ICT-00114-R00</v>
      </c>
      <c r="V4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49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4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5" s="22" t="s">
        <v>1920</v>
      </c>
      <c r="AB495" s="74">
        <v>45870</v>
      </c>
      <c r="AC495" s="22"/>
      <c r="AD495" s="74"/>
      <c r="AE495" s="234"/>
      <c r="AF495" s="190" t="s">
        <v>122</v>
      </c>
      <c r="AG495" s="191"/>
      <c r="AH495" s="190" t="s">
        <v>123</v>
      </c>
      <c r="AI495" s="22"/>
      <c r="AJ495" s="74"/>
      <c r="AK495" s="22"/>
      <c r="AL495" s="22"/>
      <c r="AM495" s="22"/>
      <c r="AN495" s="190" t="s">
        <v>123</v>
      </c>
      <c r="AO495" s="74"/>
      <c r="AP495" s="185" t="s">
        <v>123</v>
      </c>
      <c r="AQ495" s="22"/>
      <c r="AR495" s="74"/>
      <c r="AS495" s="22"/>
      <c r="AT495" s="190" t="s">
        <v>123</v>
      </c>
      <c r="AU495" s="74"/>
      <c r="AV495" s="185" t="s">
        <v>123</v>
      </c>
      <c r="AW495" s="76"/>
      <c r="AX495" s="74"/>
      <c r="AY495" s="22"/>
      <c r="AZ495" s="190" t="s">
        <v>123</v>
      </c>
      <c r="BA495" s="74"/>
      <c r="BB495" s="185" t="s">
        <v>123</v>
      </c>
      <c r="BC495" s="76"/>
      <c r="BD495" s="74"/>
      <c r="BE495" s="22"/>
      <c r="BF495" s="190" t="s">
        <v>123</v>
      </c>
      <c r="BG495" s="74"/>
      <c r="BH495" s="185" t="s">
        <v>123</v>
      </c>
      <c r="BI495" s="76"/>
      <c r="BJ495" s="74"/>
      <c r="BK495" s="22"/>
      <c r="BL495" s="190" t="s">
        <v>123</v>
      </c>
      <c r="BM495" s="74"/>
      <c r="BN495" s="185" t="s">
        <v>123</v>
      </c>
      <c r="BO495" s="22"/>
      <c r="BP495" s="74"/>
      <c r="BQ495" s="22"/>
      <c r="BR495" s="190" t="s">
        <v>123</v>
      </c>
      <c r="BS495" s="22"/>
      <c r="BT495" s="185" t="s">
        <v>123</v>
      </c>
      <c r="BU495" s="22"/>
      <c r="BV495" s="74"/>
      <c r="BW495" s="22"/>
      <c r="BX495" s="190" t="s">
        <v>123</v>
      </c>
      <c r="BY495" s="22"/>
      <c r="BZ495" s="185" t="s">
        <v>123</v>
      </c>
      <c r="CA495" s="185" t="s">
        <v>1679</v>
      </c>
      <c r="CB495" s="22" t="s">
        <v>1680</v>
      </c>
    </row>
    <row r="496" spans="2:80" ht="13.8" hidden="1">
      <c r="B496" s="22">
        <f t="shared" si="7"/>
        <v>487</v>
      </c>
      <c r="C496" s="22" t="s">
        <v>112</v>
      </c>
      <c r="D496" s="73" t="s">
        <v>1545</v>
      </c>
      <c r="E496" s="118">
        <v>1300403</v>
      </c>
      <c r="F496" s="22" t="s">
        <v>114</v>
      </c>
      <c r="G496" s="73" t="s">
        <v>115</v>
      </c>
      <c r="H496" s="73" t="s">
        <v>116</v>
      </c>
      <c r="I496" s="240" t="s">
        <v>124</v>
      </c>
      <c r="J496" s="77" t="s">
        <v>112</v>
      </c>
      <c r="K496" s="112" t="s">
        <v>1546</v>
      </c>
      <c r="L496" s="22" t="s">
        <v>119</v>
      </c>
      <c r="M496" s="22" t="s">
        <v>117</v>
      </c>
      <c r="N496" s="119" t="str">
        <f>CONCATENATE(T_SDLog[[#This Row],[PROJECT_NO]],"-",T_SDLog[[#This Row],[Sub Con]],"-",T_SDLog[[#This Row],[BUILDING_NO]],"-",T_SDLog[[#This Row],[FLOOR_LEVEL]],"-",T_SDLog[[#This Row],[DRAWING_PARTS]],"-",T_SDLog[[#This Row],[DISIPLINE]],"-",T_SDLog[[#This Row],[Sub-Dec]],"-",T_SDLog[[#This Row],[DS]],"-",T_SDLog[[#This Row],[DRAWING_SEQ]])</f>
        <v>1300403-ATS-B02-GF-01-ICT-DTA-SD-00</v>
      </c>
      <c r="O496" s="122" t="s">
        <v>1563</v>
      </c>
      <c r="P496" s="244">
        <v>45875</v>
      </c>
      <c r="Q49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49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96" s="156" t="str">
        <f>IF(T_SDLog[[#This Row],[AREF_7]]&lt;&gt;"","07",IF(T_SDLog[[#This Row],[AREF_6]]&lt;&gt;"","06",IF(T_SDLog[[#This Row],[AREF_5]]&lt;&gt;"","05",IF(T_SDLog[[#This Row],[AREF_4]]&lt;&gt;"","04",IF(T_SDLog[[#This Row],[AREF_3]]&lt;&gt;"","03",IF(T_SDLog[[#This Row],[AREF_2]]&lt;&gt;"","02",IF(T_SDLog[[#This Row],[AREF_1]]&lt;&gt;"","01",IF(T_SDLog[[#This Row],[AREF_0]]&lt;&gt;"","00",""))))))))</f>
        <v>00</v>
      </c>
      <c r="T49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4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ATLS-004-SD-ICT-00114-R00</v>
      </c>
      <c r="V4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49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4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6" s="22" t="s">
        <v>1920</v>
      </c>
      <c r="AB496" s="74">
        <v>45870</v>
      </c>
      <c r="AC496" s="22"/>
      <c r="AD496" s="74"/>
      <c r="AE496" s="22"/>
      <c r="AF496" s="190" t="s">
        <v>122</v>
      </c>
      <c r="AG496" s="191"/>
      <c r="AH496" s="190" t="s">
        <v>123</v>
      </c>
      <c r="AI496" s="22"/>
      <c r="AJ496" s="74"/>
      <c r="AK496" s="22"/>
      <c r="AL496" s="22"/>
      <c r="AM496" s="22"/>
      <c r="AN496" s="190" t="s">
        <v>123</v>
      </c>
      <c r="AO496" s="74"/>
      <c r="AP496" s="185" t="s">
        <v>123</v>
      </c>
      <c r="AQ496" s="22"/>
      <c r="AR496" s="74"/>
      <c r="AS496" s="22"/>
      <c r="AT496" s="190" t="s">
        <v>123</v>
      </c>
      <c r="AU496" s="74"/>
      <c r="AV496" s="185" t="s">
        <v>123</v>
      </c>
      <c r="AW496" s="76"/>
      <c r="AX496" s="74"/>
      <c r="AY496" s="22"/>
      <c r="AZ496" s="190" t="s">
        <v>123</v>
      </c>
      <c r="BA496" s="74"/>
      <c r="BB496" s="185" t="s">
        <v>123</v>
      </c>
      <c r="BC496" s="76"/>
      <c r="BD496" s="74"/>
      <c r="BE496" s="22"/>
      <c r="BF496" s="190" t="s">
        <v>123</v>
      </c>
      <c r="BG496" s="74"/>
      <c r="BH496" s="185" t="s">
        <v>123</v>
      </c>
      <c r="BI496" s="76"/>
      <c r="BJ496" s="74"/>
      <c r="BK496" s="22"/>
      <c r="BL496" s="190" t="s">
        <v>123</v>
      </c>
      <c r="BM496" s="74"/>
      <c r="BN496" s="185" t="s">
        <v>123</v>
      </c>
      <c r="BO496" s="22"/>
      <c r="BP496" s="74"/>
      <c r="BQ496" s="22"/>
      <c r="BR496" s="190" t="s">
        <v>123</v>
      </c>
      <c r="BS496" s="22"/>
      <c r="BT496" s="185" t="s">
        <v>123</v>
      </c>
      <c r="BU496" s="22"/>
      <c r="BV496" s="74"/>
      <c r="BW496" s="22"/>
      <c r="BX496" s="190" t="s">
        <v>123</v>
      </c>
      <c r="BY496" s="22"/>
      <c r="BZ496" s="185" t="s">
        <v>123</v>
      </c>
      <c r="CA496" s="185" t="s">
        <v>1679</v>
      </c>
      <c r="CB496" s="22" t="s">
        <v>1680</v>
      </c>
    </row>
    <row r="497" spans="2:80" ht="13.8" hidden="1">
      <c r="B497" s="22">
        <f t="shared" si="7"/>
        <v>488</v>
      </c>
      <c r="C497" s="22" t="s">
        <v>112</v>
      </c>
      <c r="D497" s="73" t="s">
        <v>1545</v>
      </c>
      <c r="E497" s="118">
        <v>1300403</v>
      </c>
      <c r="F497" s="22" t="s">
        <v>114</v>
      </c>
      <c r="G497" s="73" t="s">
        <v>115</v>
      </c>
      <c r="H497" s="73" t="s">
        <v>288</v>
      </c>
      <c r="I497" s="240" t="s">
        <v>117</v>
      </c>
      <c r="J497" s="77" t="s">
        <v>112</v>
      </c>
      <c r="K497" s="112" t="s">
        <v>1546</v>
      </c>
      <c r="L497" s="22" t="s">
        <v>119</v>
      </c>
      <c r="M497" s="22" t="s">
        <v>117</v>
      </c>
      <c r="N497" s="119" t="str">
        <f>CONCATENATE(T_SDLog[[#This Row],[PROJECT_NO]],"-",T_SDLog[[#This Row],[Sub Con]],"-",T_SDLog[[#This Row],[BUILDING_NO]],"-",T_SDLog[[#This Row],[FLOOR_LEVEL]],"-",T_SDLog[[#This Row],[DRAWING_PARTS]],"-",T_SDLog[[#This Row],[DISIPLINE]],"-",T_SDLog[[#This Row],[Sub-Dec]],"-",T_SDLog[[#This Row],[DS]],"-",T_SDLog[[#This Row],[DRAWING_SEQ]])</f>
        <v>1300403-ATS-B02-FF-00-ICT-DTA-SD-00</v>
      </c>
      <c r="O497" s="122" t="s">
        <v>1577</v>
      </c>
      <c r="P497" s="244">
        <v>45875</v>
      </c>
      <c r="Q49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49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97" s="156" t="str">
        <f>IF(T_SDLog[[#This Row],[AREF_7]]&lt;&gt;"","07",IF(T_SDLog[[#This Row],[AREF_6]]&lt;&gt;"","06",IF(T_SDLog[[#This Row],[AREF_5]]&lt;&gt;"","05",IF(T_SDLog[[#This Row],[AREF_4]]&lt;&gt;"","04",IF(T_SDLog[[#This Row],[AREF_3]]&lt;&gt;"","03",IF(T_SDLog[[#This Row],[AREF_2]]&lt;&gt;"","02",IF(T_SDLog[[#This Row],[AREF_1]]&lt;&gt;"","01",IF(T_SDLog[[#This Row],[AREF_0]]&lt;&gt;"","00",""))))))))</f>
        <v>00</v>
      </c>
      <c r="T49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4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ATLS-004-SD-ICT-00114-R00</v>
      </c>
      <c r="V4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49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4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7" s="22" t="s">
        <v>1920</v>
      </c>
      <c r="AB497" s="74">
        <v>45870</v>
      </c>
      <c r="AC497" s="22"/>
      <c r="AD497" s="74"/>
      <c r="AE497" s="22"/>
      <c r="AF497" s="190" t="s">
        <v>122</v>
      </c>
      <c r="AG497" s="191"/>
      <c r="AH497" s="190" t="s">
        <v>123</v>
      </c>
      <c r="AI497" s="22"/>
      <c r="AJ497" s="74"/>
      <c r="AK497" s="22"/>
      <c r="AL497" s="22"/>
      <c r="AM497" s="22"/>
      <c r="AN497" s="190" t="s">
        <v>123</v>
      </c>
      <c r="AO497" s="74"/>
      <c r="AP497" s="185" t="s">
        <v>123</v>
      </c>
      <c r="AQ497" s="22"/>
      <c r="AR497" s="74"/>
      <c r="AS497" s="22"/>
      <c r="AT497" s="190" t="s">
        <v>123</v>
      </c>
      <c r="AU497" s="74"/>
      <c r="AV497" s="185" t="s">
        <v>123</v>
      </c>
      <c r="AW497" s="76"/>
      <c r="AX497" s="74"/>
      <c r="AY497" s="22"/>
      <c r="AZ497" s="190" t="s">
        <v>123</v>
      </c>
      <c r="BA497" s="74"/>
      <c r="BB497" s="185" t="s">
        <v>123</v>
      </c>
      <c r="BC497" s="76"/>
      <c r="BD497" s="74"/>
      <c r="BE497" s="22"/>
      <c r="BF497" s="190" t="s">
        <v>123</v>
      </c>
      <c r="BG497" s="74"/>
      <c r="BH497" s="185" t="s">
        <v>123</v>
      </c>
      <c r="BI497" s="76"/>
      <c r="BJ497" s="74"/>
      <c r="BK497" s="22"/>
      <c r="BL497" s="190" t="s">
        <v>123</v>
      </c>
      <c r="BM497" s="74"/>
      <c r="BN497" s="185" t="s">
        <v>123</v>
      </c>
      <c r="BO497" s="22"/>
      <c r="BP497" s="74"/>
      <c r="BQ497" s="22"/>
      <c r="BR497" s="190" t="s">
        <v>123</v>
      </c>
      <c r="BS497" s="22"/>
      <c r="BT497" s="185" t="s">
        <v>123</v>
      </c>
      <c r="BU497" s="22"/>
      <c r="BV497" s="74"/>
      <c r="BW497" s="22"/>
      <c r="BX497" s="190" t="s">
        <v>123</v>
      </c>
      <c r="BY497" s="22"/>
      <c r="BZ497" s="185" t="s">
        <v>123</v>
      </c>
      <c r="CA497" s="185" t="s">
        <v>1679</v>
      </c>
      <c r="CB497" s="22" t="s">
        <v>1680</v>
      </c>
    </row>
    <row r="498" spans="2:80" ht="13.8" hidden="1">
      <c r="B498" s="22">
        <f t="shared" si="7"/>
        <v>489</v>
      </c>
      <c r="C498" s="22" t="s">
        <v>112</v>
      </c>
      <c r="D498" s="73" t="s">
        <v>1545</v>
      </c>
      <c r="E498" s="118">
        <v>1300403</v>
      </c>
      <c r="F498" s="22" t="s">
        <v>114</v>
      </c>
      <c r="G498" s="73" t="s">
        <v>115</v>
      </c>
      <c r="H498" s="73" t="s">
        <v>288</v>
      </c>
      <c r="I498" s="240" t="s">
        <v>124</v>
      </c>
      <c r="J498" s="77" t="s">
        <v>112</v>
      </c>
      <c r="K498" s="112" t="s">
        <v>1546</v>
      </c>
      <c r="L498" s="22" t="s">
        <v>119</v>
      </c>
      <c r="M498" s="22" t="s">
        <v>117</v>
      </c>
      <c r="N498" s="119" t="str">
        <f>CONCATENATE(T_SDLog[[#This Row],[PROJECT_NO]],"-",T_SDLog[[#This Row],[Sub Con]],"-",T_SDLog[[#This Row],[BUILDING_NO]],"-",T_SDLog[[#This Row],[FLOOR_LEVEL]],"-",T_SDLog[[#This Row],[DRAWING_PARTS]],"-",T_SDLog[[#This Row],[DISIPLINE]],"-",T_SDLog[[#This Row],[Sub-Dec]],"-",T_SDLog[[#This Row],[DS]],"-",T_SDLog[[#This Row],[DRAWING_SEQ]])</f>
        <v>1300403-ATS-B02-FF-01-ICT-DTA-SD-00</v>
      </c>
      <c r="O498" s="122" t="s">
        <v>1579</v>
      </c>
      <c r="P498" s="244">
        <v>45875</v>
      </c>
      <c r="Q49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49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98" s="156" t="str">
        <f>IF(T_SDLog[[#This Row],[AREF_7]]&lt;&gt;"","07",IF(T_SDLog[[#This Row],[AREF_6]]&lt;&gt;"","06",IF(T_SDLog[[#This Row],[AREF_5]]&lt;&gt;"","05",IF(T_SDLog[[#This Row],[AREF_4]]&lt;&gt;"","04",IF(T_SDLog[[#This Row],[AREF_3]]&lt;&gt;"","03",IF(T_SDLog[[#This Row],[AREF_2]]&lt;&gt;"","02",IF(T_SDLog[[#This Row],[AREF_1]]&lt;&gt;"","01",IF(T_SDLog[[#This Row],[AREF_0]]&lt;&gt;"","00",""))))))))</f>
        <v>00</v>
      </c>
      <c r="T49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4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ATLS-004-SD-ICT-00114-R00</v>
      </c>
      <c r="V4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49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4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8" s="22" t="s">
        <v>1920</v>
      </c>
      <c r="AB498" s="74">
        <v>45870</v>
      </c>
      <c r="AC498" s="22"/>
      <c r="AD498" s="74"/>
      <c r="AE498" s="22"/>
      <c r="AF498" s="190" t="s">
        <v>122</v>
      </c>
      <c r="AG498" s="191"/>
      <c r="AH498" s="190" t="s">
        <v>123</v>
      </c>
      <c r="AI498" s="22"/>
      <c r="AJ498" s="74"/>
      <c r="AK498" s="22"/>
      <c r="AL498" s="22"/>
      <c r="AM498" s="22"/>
      <c r="AN498" s="190" t="s">
        <v>123</v>
      </c>
      <c r="AO498" s="74"/>
      <c r="AP498" s="185" t="s">
        <v>123</v>
      </c>
      <c r="AQ498" s="22"/>
      <c r="AR498" s="74"/>
      <c r="AS498" s="22"/>
      <c r="AT498" s="190" t="s">
        <v>123</v>
      </c>
      <c r="AU498" s="74"/>
      <c r="AV498" s="185" t="s">
        <v>123</v>
      </c>
      <c r="AW498" s="76"/>
      <c r="AX498" s="74"/>
      <c r="AY498" s="22"/>
      <c r="AZ498" s="190" t="s">
        <v>123</v>
      </c>
      <c r="BA498" s="74"/>
      <c r="BB498" s="185" t="s">
        <v>123</v>
      </c>
      <c r="BC498" s="76"/>
      <c r="BD498" s="74"/>
      <c r="BE498" s="22"/>
      <c r="BF498" s="190" t="s">
        <v>123</v>
      </c>
      <c r="BG498" s="74"/>
      <c r="BH498" s="185" t="s">
        <v>123</v>
      </c>
      <c r="BI498" s="76"/>
      <c r="BJ498" s="74"/>
      <c r="BK498" s="22"/>
      <c r="BL498" s="190" t="s">
        <v>123</v>
      </c>
      <c r="BM498" s="74"/>
      <c r="BN498" s="185" t="s">
        <v>123</v>
      </c>
      <c r="BO498" s="22"/>
      <c r="BP498" s="74"/>
      <c r="BQ498" s="22"/>
      <c r="BR498" s="190" t="s">
        <v>123</v>
      </c>
      <c r="BS498" s="22"/>
      <c r="BT498" s="185" t="s">
        <v>123</v>
      </c>
      <c r="BU498" s="22"/>
      <c r="BV498" s="74"/>
      <c r="BW498" s="22"/>
      <c r="BX498" s="190" t="s">
        <v>123</v>
      </c>
      <c r="BY498" s="22"/>
      <c r="BZ498" s="185" t="s">
        <v>123</v>
      </c>
      <c r="CA498" s="185" t="s">
        <v>1679</v>
      </c>
      <c r="CB498" s="22" t="s">
        <v>1680</v>
      </c>
    </row>
    <row r="499" spans="2:80" ht="13.8" hidden="1">
      <c r="B499" s="22">
        <f t="shared" si="7"/>
        <v>490</v>
      </c>
      <c r="C499" s="22" t="s">
        <v>112</v>
      </c>
      <c r="D499" s="73" t="s">
        <v>1545</v>
      </c>
      <c r="E499" s="118">
        <v>1300403</v>
      </c>
      <c r="F499" s="22" t="s">
        <v>114</v>
      </c>
      <c r="G499" s="73" t="s">
        <v>170</v>
      </c>
      <c r="H499" s="73" t="s">
        <v>116</v>
      </c>
      <c r="I499" s="241" t="s">
        <v>117</v>
      </c>
      <c r="J499" s="77" t="s">
        <v>112</v>
      </c>
      <c r="K499" s="112" t="s">
        <v>1546</v>
      </c>
      <c r="L499" s="22" t="s">
        <v>119</v>
      </c>
      <c r="M499" s="22" t="s">
        <v>117</v>
      </c>
      <c r="N499" s="119" t="str">
        <f>CONCATENATE(T_SDLog[[#This Row],[PROJECT_NO]],"-",T_SDLog[[#This Row],[Sub Con]],"-",T_SDLog[[#This Row],[BUILDING_NO]],"-",T_SDLog[[#This Row],[FLOOR_LEVEL]],"-",T_SDLog[[#This Row],[DRAWING_PARTS]],"-",T_SDLog[[#This Row],[DISIPLINE]],"-",T_SDLog[[#This Row],[Sub-Dec]],"-",T_SDLog[[#This Row],[DS]],"-",T_SDLog[[#This Row],[DRAWING_SEQ]])</f>
        <v>1300403-ATS-B06-GF-00-ICT-DTA-SD-00</v>
      </c>
      <c r="O499" s="122" t="s">
        <v>1547</v>
      </c>
      <c r="P499" s="244">
        <v>45875</v>
      </c>
      <c r="Q49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49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499" s="156" t="str">
        <f>IF(T_SDLog[[#This Row],[AREF_7]]&lt;&gt;"","07",IF(T_SDLog[[#This Row],[AREF_6]]&lt;&gt;"","06",IF(T_SDLog[[#This Row],[AREF_5]]&lt;&gt;"","05",IF(T_SDLog[[#This Row],[AREF_4]]&lt;&gt;"","04",IF(T_SDLog[[#This Row],[AREF_3]]&lt;&gt;"","03",IF(T_SDLog[[#This Row],[AREF_2]]&lt;&gt;"","02",IF(T_SDLog[[#This Row],[AREF_1]]&lt;&gt;"","01",IF(T_SDLog[[#This Row],[AREF_0]]&lt;&gt;"","00",""))))))))</f>
        <v>00</v>
      </c>
      <c r="T49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4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ATLS-004-SD-ICT-00115-R00</v>
      </c>
      <c r="V4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49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4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4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4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499" s="22" t="s">
        <v>1921</v>
      </c>
      <c r="AB499" s="74">
        <v>45870</v>
      </c>
      <c r="AC499" s="22"/>
      <c r="AD499" s="74"/>
      <c r="AE499" s="22"/>
      <c r="AF499" s="190" t="s">
        <v>122</v>
      </c>
      <c r="AG499" s="191"/>
      <c r="AH499" s="190" t="s">
        <v>123</v>
      </c>
      <c r="AI499" s="22"/>
      <c r="AJ499" s="74"/>
      <c r="AK499" s="22"/>
      <c r="AL499" s="22"/>
      <c r="AM499" s="22"/>
      <c r="AN499" s="190" t="s">
        <v>123</v>
      </c>
      <c r="AO499" s="74"/>
      <c r="AP499" s="185" t="s">
        <v>123</v>
      </c>
      <c r="AQ499" s="22"/>
      <c r="AR499" s="74"/>
      <c r="AS499" s="22"/>
      <c r="AT499" s="190" t="s">
        <v>123</v>
      </c>
      <c r="AU499" s="74"/>
      <c r="AV499" s="185" t="s">
        <v>123</v>
      </c>
      <c r="AW499" s="76"/>
      <c r="AX499" s="74"/>
      <c r="AY499" s="22"/>
      <c r="AZ499" s="190" t="s">
        <v>123</v>
      </c>
      <c r="BA499" s="74"/>
      <c r="BB499" s="185" t="s">
        <v>123</v>
      </c>
      <c r="BC499" s="76"/>
      <c r="BD499" s="74"/>
      <c r="BE499" s="22"/>
      <c r="BF499" s="190" t="s">
        <v>123</v>
      </c>
      <c r="BG499" s="74"/>
      <c r="BH499" s="185" t="s">
        <v>123</v>
      </c>
      <c r="BI499" s="76"/>
      <c r="BJ499" s="74"/>
      <c r="BK499" s="22"/>
      <c r="BL499" s="190" t="s">
        <v>123</v>
      </c>
      <c r="BM499" s="74"/>
      <c r="BN499" s="185" t="s">
        <v>123</v>
      </c>
      <c r="BO499" s="22"/>
      <c r="BP499" s="74"/>
      <c r="BQ499" s="22"/>
      <c r="BR499" s="190" t="s">
        <v>123</v>
      </c>
      <c r="BS499" s="22"/>
      <c r="BT499" s="185" t="s">
        <v>123</v>
      </c>
      <c r="BU499" s="22"/>
      <c r="BV499" s="74"/>
      <c r="BW499" s="22"/>
      <c r="BX499" s="190" t="s">
        <v>123</v>
      </c>
      <c r="BY499" s="22"/>
      <c r="BZ499" s="185" t="s">
        <v>123</v>
      </c>
      <c r="CA499" s="185" t="s">
        <v>1679</v>
      </c>
      <c r="CB499" s="22" t="s">
        <v>1680</v>
      </c>
    </row>
    <row r="500" spans="2:80" ht="13.8" hidden="1">
      <c r="B500" s="22">
        <f t="shared" si="7"/>
        <v>491</v>
      </c>
      <c r="C500" s="22" t="s">
        <v>112</v>
      </c>
      <c r="D500" s="226" t="s">
        <v>1544</v>
      </c>
      <c r="E500" s="118">
        <v>1300403</v>
      </c>
      <c r="F500" s="22" t="s">
        <v>114</v>
      </c>
      <c r="G500" s="73" t="s">
        <v>130</v>
      </c>
      <c r="H500" s="73" t="s">
        <v>116</v>
      </c>
      <c r="I500" s="241" t="s">
        <v>117</v>
      </c>
      <c r="J500" s="77" t="s">
        <v>112</v>
      </c>
      <c r="K500" s="112" t="s">
        <v>391</v>
      </c>
      <c r="L500" s="22" t="s">
        <v>119</v>
      </c>
      <c r="M500" s="22" t="s">
        <v>117</v>
      </c>
      <c r="N500" s="119" t="str">
        <f>CONCATENATE(T_SDLog[[#This Row],[PROJECT_NO]],"-",T_SDLog[[#This Row],[Sub Con]],"-",T_SDLog[[#This Row],[BUILDING_NO]],"-",T_SDLog[[#This Row],[FLOOR_LEVEL]],"-",T_SDLog[[#This Row],[DRAWING_PARTS]],"-",T_SDLog[[#This Row],[DISIPLINE]],"-",T_SDLog[[#This Row],[Sub-Dec]],"-",T_SDLog[[#This Row],[DS]],"-",T_SDLog[[#This Row],[DRAWING_SEQ]])</f>
        <v>1300403-ATS-B01-GF-00-ICT-ECS-SD-00</v>
      </c>
      <c r="O500" s="122" t="s">
        <v>1548</v>
      </c>
      <c r="P500" s="244"/>
      <c r="Q50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0" s="156" t="str">
        <f>IF(T_SDLog[[#This Row],[AREF_7]]&lt;&gt;"","07",IF(T_SDLog[[#This Row],[AREF_6]]&lt;&gt;"","06",IF(T_SDLog[[#This Row],[AREF_5]]&lt;&gt;"","05",IF(T_SDLog[[#This Row],[AREF_4]]&lt;&gt;"","04",IF(T_SDLog[[#This Row],[AREF_3]]&lt;&gt;"","03",IF(T_SDLog[[#This Row],[AREF_2]]&lt;&gt;"","02",IF(T_SDLog[[#This Row],[AREF_1]]&lt;&gt;"","01",IF(T_SDLog[[#This Row],[AREF_0]]&lt;&gt;"","00",""))))))))</f>
        <v>00</v>
      </c>
      <c r="T50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0" s="22" t="s">
        <v>1593</v>
      </c>
      <c r="AB500" s="74">
        <v>45831</v>
      </c>
      <c r="AC500" s="22" t="s">
        <v>1706</v>
      </c>
      <c r="AD500" s="74">
        <v>45832</v>
      </c>
      <c r="AE500" s="74" t="s">
        <v>1706</v>
      </c>
      <c r="AF500" s="190" t="s">
        <v>134</v>
      </c>
      <c r="AG500" s="191" t="s">
        <v>1807</v>
      </c>
      <c r="AH500" s="190" t="s">
        <v>134</v>
      </c>
      <c r="AI500" s="22"/>
      <c r="AJ500" s="74"/>
      <c r="AK500" s="22"/>
      <c r="AL500" s="22"/>
      <c r="AM500" s="22"/>
      <c r="AN500" s="190" t="s">
        <v>123</v>
      </c>
      <c r="AO500" s="74"/>
      <c r="AP500" s="185" t="s">
        <v>123</v>
      </c>
      <c r="AQ500" s="22"/>
      <c r="AR500" s="74"/>
      <c r="AS500" s="22"/>
      <c r="AT500" s="190" t="s">
        <v>123</v>
      </c>
      <c r="AU500" s="74"/>
      <c r="AV500" s="185" t="s">
        <v>123</v>
      </c>
      <c r="AW500" s="76"/>
      <c r="AX500" s="74"/>
      <c r="AY500" s="22"/>
      <c r="AZ500" s="190" t="s">
        <v>123</v>
      </c>
      <c r="BA500" s="74"/>
      <c r="BB500" s="185" t="s">
        <v>123</v>
      </c>
      <c r="BC500" s="76"/>
      <c r="BD500" s="74"/>
      <c r="BE500" s="22"/>
      <c r="BF500" s="190" t="s">
        <v>123</v>
      </c>
      <c r="BG500" s="74"/>
      <c r="BH500" s="185" t="s">
        <v>123</v>
      </c>
      <c r="BI500" s="76"/>
      <c r="BJ500" s="74"/>
      <c r="BK500" s="22"/>
      <c r="BL500" s="190" t="s">
        <v>123</v>
      </c>
      <c r="BM500" s="74"/>
      <c r="BN500" s="185" t="s">
        <v>123</v>
      </c>
      <c r="BO500" s="22"/>
      <c r="BP500" s="74"/>
      <c r="BQ500" s="22"/>
      <c r="BR500" s="190" t="s">
        <v>123</v>
      </c>
      <c r="BS500" s="22"/>
      <c r="BT500" s="185" t="s">
        <v>123</v>
      </c>
      <c r="BU500" s="22"/>
      <c r="BV500" s="74"/>
      <c r="BW500" s="22"/>
      <c r="BX500" s="190" t="s">
        <v>123</v>
      </c>
      <c r="BY500" s="22"/>
      <c r="BZ500" s="185" t="s">
        <v>123</v>
      </c>
      <c r="CA500" s="185"/>
      <c r="CB500" s="22"/>
    </row>
    <row r="501" spans="2:80" ht="13.8" hidden="1">
      <c r="B501" s="22">
        <f t="shared" si="7"/>
        <v>492</v>
      </c>
      <c r="C501" s="22" t="s">
        <v>112</v>
      </c>
      <c r="D501" s="226" t="s">
        <v>1544</v>
      </c>
      <c r="E501" s="118">
        <v>1300403</v>
      </c>
      <c r="F501" s="22" t="s">
        <v>114</v>
      </c>
      <c r="G501" s="73" t="s">
        <v>130</v>
      </c>
      <c r="H501" s="73" t="s">
        <v>116</v>
      </c>
      <c r="I501" s="241" t="s">
        <v>128</v>
      </c>
      <c r="J501" s="77" t="s">
        <v>112</v>
      </c>
      <c r="K501" s="112" t="s">
        <v>391</v>
      </c>
      <c r="L501" s="22" t="s">
        <v>119</v>
      </c>
      <c r="M501" s="22" t="s">
        <v>117</v>
      </c>
      <c r="N501" s="119" t="str">
        <f>CONCATENATE(T_SDLog[[#This Row],[PROJECT_NO]],"-",T_SDLog[[#This Row],[Sub Con]],"-",T_SDLog[[#This Row],[BUILDING_NO]],"-",T_SDLog[[#This Row],[FLOOR_LEVEL]],"-",T_SDLog[[#This Row],[DRAWING_PARTS]],"-",T_SDLog[[#This Row],[DISIPLINE]],"-",T_SDLog[[#This Row],[Sub-Dec]],"-",T_SDLog[[#This Row],[DS]],"-",T_SDLog[[#This Row],[DRAWING_SEQ]])</f>
        <v>1300403-ATS-B01-GF-03-ICT-ECS-SD-00</v>
      </c>
      <c r="O501" s="122" t="s">
        <v>1549</v>
      </c>
      <c r="P501" s="244"/>
      <c r="Q50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1" s="156" t="str">
        <f>IF(T_SDLog[[#This Row],[AREF_7]]&lt;&gt;"","07",IF(T_SDLog[[#This Row],[AREF_6]]&lt;&gt;"","06",IF(T_SDLog[[#This Row],[AREF_5]]&lt;&gt;"","05",IF(T_SDLog[[#This Row],[AREF_4]]&lt;&gt;"","04",IF(T_SDLog[[#This Row],[AREF_3]]&lt;&gt;"","03",IF(T_SDLog[[#This Row],[AREF_2]]&lt;&gt;"","02",IF(T_SDLog[[#This Row],[AREF_1]]&lt;&gt;"","01",IF(T_SDLog[[#This Row],[AREF_0]]&lt;&gt;"","00",""))))))))</f>
        <v>00</v>
      </c>
      <c r="T50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1" s="22" t="s">
        <v>1593</v>
      </c>
      <c r="AB501" s="74">
        <v>45831</v>
      </c>
      <c r="AC501" s="22" t="s">
        <v>1706</v>
      </c>
      <c r="AD501" s="74">
        <v>45832</v>
      </c>
      <c r="AE501" s="74" t="s">
        <v>1706</v>
      </c>
      <c r="AF501" s="190" t="s">
        <v>134</v>
      </c>
      <c r="AG501" s="191" t="s">
        <v>1807</v>
      </c>
      <c r="AH501" s="190" t="s">
        <v>134</v>
      </c>
      <c r="AI501" s="22"/>
      <c r="AJ501" s="74"/>
      <c r="AK501" s="22"/>
      <c r="AL501" s="22"/>
      <c r="AM501" s="22"/>
      <c r="AN501" s="190" t="s">
        <v>123</v>
      </c>
      <c r="AO501" s="74"/>
      <c r="AP501" s="185" t="s">
        <v>123</v>
      </c>
      <c r="AQ501" s="22"/>
      <c r="AR501" s="74"/>
      <c r="AS501" s="22"/>
      <c r="AT501" s="190" t="s">
        <v>123</v>
      </c>
      <c r="AU501" s="74"/>
      <c r="AV501" s="185" t="s">
        <v>123</v>
      </c>
      <c r="AW501" s="76"/>
      <c r="AX501" s="74"/>
      <c r="AY501" s="22"/>
      <c r="AZ501" s="190" t="s">
        <v>123</v>
      </c>
      <c r="BA501" s="74"/>
      <c r="BB501" s="185" t="s">
        <v>123</v>
      </c>
      <c r="BC501" s="76"/>
      <c r="BD501" s="74"/>
      <c r="BE501" s="22"/>
      <c r="BF501" s="190" t="s">
        <v>123</v>
      </c>
      <c r="BG501" s="74"/>
      <c r="BH501" s="185" t="s">
        <v>123</v>
      </c>
      <c r="BI501" s="76"/>
      <c r="BJ501" s="74"/>
      <c r="BK501" s="22"/>
      <c r="BL501" s="190" t="s">
        <v>123</v>
      </c>
      <c r="BM501" s="74"/>
      <c r="BN501" s="185" t="s">
        <v>123</v>
      </c>
      <c r="BO501" s="22"/>
      <c r="BP501" s="74"/>
      <c r="BQ501" s="22"/>
      <c r="BR501" s="190" t="s">
        <v>123</v>
      </c>
      <c r="BS501" s="22"/>
      <c r="BT501" s="185" t="s">
        <v>123</v>
      </c>
      <c r="BU501" s="22"/>
      <c r="BV501" s="74"/>
      <c r="BW501" s="22"/>
      <c r="BX501" s="190" t="s">
        <v>123</v>
      </c>
      <c r="BY501" s="22"/>
      <c r="BZ501" s="185" t="s">
        <v>123</v>
      </c>
      <c r="CA501" s="185"/>
      <c r="CB501" s="22"/>
    </row>
    <row r="502" spans="2:80" ht="13.8" hidden="1">
      <c r="B502" s="22">
        <f t="shared" si="7"/>
        <v>493</v>
      </c>
      <c r="C502" s="22" t="s">
        <v>112</v>
      </c>
      <c r="D502" s="226" t="s">
        <v>1544</v>
      </c>
      <c r="E502" s="118">
        <v>1300403</v>
      </c>
      <c r="F502" s="22" t="s">
        <v>114</v>
      </c>
      <c r="G502" s="73" t="s">
        <v>130</v>
      </c>
      <c r="H502" s="73" t="s">
        <v>116</v>
      </c>
      <c r="I502" s="241" t="s">
        <v>351</v>
      </c>
      <c r="J502" s="77" t="s">
        <v>112</v>
      </c>
      <c r="K502" s="112" t="s">
        <v>391</v>
      </c>
      <c r="L502" s="22" t="s">
        <v>119</v>
      </c>
      <c r="M502" s="22" t="s">
        <v>117</v>
      </c>
      <c r="N502" s="119" t="str">
        <f>CONCATENATE(T_SDLog[[#This Row],[PROJECT_NO]],"-",T_SDLog[[#This Row],[Sub Con]],"-",T_SDLog[[#This Row],[BUILDING_NO]],"-",T_SDLog[[#This Row],[FLOOR_LEVEL]],"-",T_SDLog[[#This Row],[DRAWING_PARTS]],"-",T_SDLog[[#This Row],[DISIPLINE]],"-",T_SDLog[[#This Row],[Sub-Dec]],"-",T_SDLog[[#This Row],[DS]],"-",T_SDLog[[#This Row],[DRAWING_SEQ]])</f>
        <v>1300403-ATS-B01-GF-09-ICT-ECS-SD-00</v>
      </c>
      <c r="O502" s="122" t="s">
        <v>1550</v>
      </c>
      <c r="P502" s="244"/>
      <c r="Q50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2" s="156" t="str">
        <f>IF(T_SDLog[[#This Row],[AREF_7]]&lt;&gt;"","07",IF(T_SDLog[[#This Row],[AREF_6]]&lt;&gt;"","06",IF(T_SDLog[[#This Row],[AREF_5]]&lt;&gt;"","05",IF(T_SDLog[[#This Row],[AREF_4]]&lt;&gt;"","04",IF(T_SDLog[[#This Row],[AREF_3]]&lt;&gt;"","03",IF(T_SDLog[[#This Row],[AREF_2]]&lt;&gt;"","02",IF(T_SDLog[[#This Row],[AREF_1]]&lt;&gt;"","01",IF(T_SDLog[[#This Row],[AREF_0]]&lt;&gt;"","00",""))))))))</f>
        <v>00</v>
      </c>
      <c r="T50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2" s="22" t="s">
        <v>1593</v>
      </c>
      <c r="AB502" s="74">
        <v>45831</v>
      </c>
      <c r="AC502" s="22" t="s">
        <v>1706</v>
      </c>
      <c r="AD502" s="74">
        <v>45832</v>
      </c>
      <c r="AE502" s="74" t="s">
        <v>1706</v>
      </c>
      <c r="AF502" s="190" t="s">
        <v>134</v>
      </c>
      <c r="AG502" s="191" t="s">
        <v>1807</v>
      </c>
      <c r="AH502" s="190" t="s">
        <v>134</v>
      </c>
      <c r="AI502" s="22"/>
      <c r="AJ502" s="74"/>
      <c r="AK502" s="22"/>
      <c r="AL502" s="22"/>
      <c r="AM502" s="22"/>
      <c r="AN502" s="190" t="s">
        <v>123</v>
      </c>
      <c r="AO502" s="74"/>
      <c r="AP502" s="185" t="s">
        <v>123</v>
      </c>
      <c r="AQ502" s="22"/>
      <c r="AR502" s="74"/>
      <c r="AS502" s="22"/>
      <c r="AT502" s="190" t="s">
        <v>123</v>
      </c>
      <c r="AU502" s="74"/>
      <c r="AV502" s="185" t="s">
        <v>123</v>
      </c>
      <c r="AW502" s="76"/>
      <c r="AX502" s="74"/>
      <c r="AY502" s="22"/>
      <c r="AZ502" s="190" t="s">
        <v>123</v>
      </c>
      <c r="BA502" s="74"/>
      <c r="BB502" s="185" t="s">
        <v>123</v>
      </c>
      <c r="BC502" s="76"/>
      <c r="BD502" s="74"/>
      <c r="BE502" s="22"/>
      <c r="BF502" s="190" t="s">
        <v>123</v>
      </c>
      <c r="BG502" s="74"/>
      <c r="BH502" s="185" t="s">
        <v>123</v>
      </c>
      <c r="BI502" s="76"/>
      <c r="BJ502" s="74"/>
      <c r="BK502" s="22"/>
      <c r="BL502" s="190" t="s">
        <v>123</v>
      </c>
      <c r="BM502" s="74"/>
      <c r="BN502" s="185" t="s">
        <v>123</v>
      </c>
      <c r="BO502" s="22"/>
      <c r="BP502" s="74"/>
      <c r="BQ502" s="22"/>
      <c r="BR502" s="190" t="s">
        <v>123</v>
      </c>
      <c r="BS502" s="22"/>
      <c r="BT502" s="185" t="s">
        <v>123</v>
      </c>
      <c r="BU502" s="22"/>
      <c r="BV502" s="74"/>
      <c r="BW502" s="22"/>
      <c r="BX502" s="190" t="s">
        <v>123</v>
      </c>
      <c r="BY502" s="22"/>
      <c r="BZ502" s="185" t="s">
        <v>123</v>
      </c>
      <c r="CA502" s="185"/>
      <c r="CB502" s="22"/>
    </row>
    <row r="503" spans="2:80" ht="13.8" hidden="1">
      <c r="B503" s="22">
        <f t="shared" si="7"/>
        <v>494</v>
      </c>
      <c r="C503" s="22" t="s">
        <v>112</v>
      </c>
      <c r="D503" s="226" t="s">
        <v>1544</v>
      </c>
      <c r="E503" s="118">
        <v>1300403</v>
      </c>
      <c r="F503" s="22" t="s">
        <v>114</v>
      </c>
      <c r="G503" s="73" t="s">
        <v>130</v>
      </c>
      <c r="H503" s="73" t="s">
        <v>116</v>
      </c>
      <c r="I503" s="240">
        <v>13</v>
      </c>
      <c r="J503" s="77" t="s">
        <v>112</v>
      </c>
      <c r="K503" s="112" t="s">
        <v>391</v>
      </c>
      <c r="L503" s="22" t="s">
        <v>119</v>
      </c>
      <c r="M503" s="22" t="s">
        <v>117</v>
      </c>
      <c r="N503" s="119" t="str">
        <f>CONCATENATE(T_SDLog[[#This Row],[PROJECT_NO]],"-",T_SDLog[[#This Row],[Sub Con]],"-",T_SDLog[[#This Row],[BUILDING_NO]],"-",T_SDLog[[#This Row],[FLOOR_LEVEL]],"-",T_SDLog[[#This Row],[DRAWING_PARTS]],"-",T_SDLog[[#This Row],[DISIPLINE]],"-",T_SDLog[[#This Row],[Sub-Dec]],"-",T_SDLog[[#This Row],[DS]],"-",T_SDLog[[#This Row],[DRAWING_SEQ]])</f>
        <v>1300403-ATS-B01-GF-13-ICT-ECS-SD-00</v>
      </c>
      <c r="O503" s="122" t="s">
        <v>1551</v>
      </c>
      <c r="P503" s="244"/>
      <c r="Q50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3" s="156" t="str">
        <f>IF(T_SDLog[[#This Row],[AREF_7]]&lt;&gt;"","07",IF(T_SDLog[[#This Row],[AREF_6]]&lt;&gt;"","06",IF(T_SDLog[[#This Row],[AREF_5]]&lt;&gt;"","05",IF(T_SDLog[[#This Row],[AREF_4]]&lt;&gt;"","04",IF(T_SDLog[[#This Row],[AREF_3]]&lt;&gt;"","03",IF(T_SDLog[[#This Row],[AREF_2]]&lt;&gt;"","02",IF(T_SDLog[[#This Row],[AREF_1]]&lt;&gt;"","01",IF(T_SDLog[[#This Row],[AREF_0]]&lt;&gt;"","00",""))))))))</f>
        <v>00</v>
      </c>
      <c r="T50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3" s="22" t="s">
        <v>1593</v>
      </c>
      <c r="AB503" s="74">
        <v>45831</v>
      </c>
      <c r="AC503" s="22" t="s">
        <v>1706</v>
      </c>
      <c r="AD503" s="74">
        <v>45832</v>
      </c>
      <c r="AE503" s="74" t="s">
        <v>1706</v>
      </c>
      <c r="AF503" s="190" t="s">
        <v>134</v>
      </c>
      <c r="AG503" s="191" t="s">
        <v>1807</v>
      </c>
      <c r="AH503" s="190" t="s">
        <v>134</v>
      </c>
      <c r="AI503" s="22"/>
      <c r="AJ503" s="74"/>
      <c r="AK503" s="22"/>
      <c r="AL503" s="22"/>
      <c r="AM503" s="22"/>
      <c r="AN503" s="190" t="s">
        <v>123</v>
      </c>
      <c r="AO503" s="74"/>
      <c r="AP503" s="185" t="s">
        <v>123</v>
      </c>
      <c r="AQ503" s="22"/>
      <c r="AR503" s="74"/>
      <c r="AS503" s="22"/>
      <c r="AT503" s="190" t="s">
        <v>123</v>
      </c>
      <c r="AU503" s="74"/>
      <c r="AV503" s="185" t="s">
        <v>123</v>
      </c>
      <c r="AW503" s="76"/>
      <c r="AX503" s="74"/>
      <c r="AY503" s="22"/>
      <c r="AZ503" s="190" t="s">
        <v>123</v>
      </c>
      <c r="BA503" s="74"/>
      <c r="BB503" s="185" t="s">
        <v>123</v>
      </c>
      <c r="BC503" s="76"/>
      <c r="BD503" s="74"/>
      <c r="BE503" s="22"/>
      <c r="BF503" s="190" t="s">
        <v>123</v>
      </c>
      <c r="BG503" s="74"/>
      <c r="BH503" s="185" t="s">
        <v>123</v>
      </c>
      <c r="BI503" s="76"/>
      <c r="BJ503" s="74"/>
      <c r="BK503" s="22"/>
      <c r="BL503" s="190" t="s">
        <v>123</v>
      </c>
      <c r="BM503" s="74"/>
      <c r="BN503" s="185" t="s">
        <v>123</v>
      </c>
      <c r="BO503" s="22"/>
      <c r="BP503" s="74"/>
      <c r="BQ503" s="22"/>
      <c r="BR503" s="190" t="s">
        <v>123</v>
      </c>
      <c r="BS503" s="22"/>
      <c r="BT503" s="185" t="s">
        <v>123</v>
      </c>
      <c r="BU503" s="22"/>
      <c r="BV503" s="74"/>
      <c r="BW503" s="22"/>
      <c r="BX503" s="190" t="s">
        <v>123</v>
      </c>
      <c r="BY503" s="22"/>
      <c r="BZ503" s="185" t="s">
        <v>123</v>
      </c>
      <c r="CA503" s="185"/>
      <c r="CB503" s="22"/>
    </row>
    <row r="504" spans="2:80" ht="13.8" hidden="1">
      <c r="B504" s="22">
        <f t="shared" si="7"/>
        <v>495</v>
      </c>
      <c r="C504" s="22" t="s">
        <v>112</v>
      </c>
      <c r="D504" s="226" t="s">
        <v>1544</v>
      </c>
      <c r="E504" s="118">
        <v>1300403</v>
      </c>
      <c r="F504" s="22" t="s">
        <v>114</v>
      </c>
      <c r="G504" s="73" t="s">
        <v>130</v>
      </c>
      <c r="H504" s="73" t="s">
        <v>116</v>
      </c>
      <c r="I504" s="240">
        <v>14</v>
      </c>
      <c r="J504" s="77" t="s">
        <v>112</v>
      </c>
      <c r="K504" s="112" t="s">
        <v>391</v>
      </c>
      <c r="L504" s="22" t="s">
        <v>119</v>
      </c>
      <c r="M504" s="22" t="s">
        <v>117</v>
      </c>
      <c r="N504" s="119" t="str">
        <f>CONCATENATE(T_SDLog[[#This Row],[PROJECT_NO]],"-",T_SDLog[[#This Row],[Sub Con]],"-",T_SDLog[[#This Row],[BUILDING_NO]],"-",T_SDLog[[#This Row],[FLOOR_LEVEL]],"-",T_SDLog[[#This Row],[DRAWING_PARTS]],"-",T_SDLog[[#This Row],[DISIPLINE]],"-",T_SDLog[[#This Row],[Sub-Dec]],"-",T_SDLog[[#This Row],[DS]],"-",T_SDLog[[#This Row],[DRAWING_SEQ]])</f>
        <v>1300403-ATS-B01-GF-14-ICT-ECS-SD-00</v>
      </c>
      <c r="O504" s="122" t="s">
        <v>1599</v>
      </c>
      <c r="P504" s="244"/>
      <c r="Q50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4" s="156" t="str">
        <f>IF(T_SDLog[[#This Row],[AREF_7]]&lt;&gt;"","07",IF(T_SDLog[[#This Row],[AREF_6]]&lt;&gt;"","06",IF(T_SDLog[[#This Row],[AREF_5]]&lt;&gt;"","05",IF(T_SDLog[[#This Row],[AREF_4]]&lt;&gt;"","04",IF(T_SDLog[[#This Row],[AREF_3]]&lt;&gt;"","03",IF(T_SDLog[[#This Row],[AREF_2]]&lt;&gt;"","02",IF(T_SDLog[[#This Row],[AREF_1]]&lt;&gt;"","01",IF(T_SDLog[[#This Row],[AREF_0]]&lt;&gt;"","00",""))))))))</f>
        <v>00</v>
      </c>
      <c r="T50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4" s="22" t="s">
        <v>1593</v>
      </c>
      <c r="AB504" s="74">
        <v>45831</v>
      </c>
      <c r="AC504" s="22" t="s">
        <v>1706</v>
      </c>
      <c r="AD504" s="74">
        <v>45832</v>
      </c>
      <c r="AE504" s="74" t="s">
        <v>1706</v>
      </c>
      <c r="AF504" s="190" t="s">
        <v>134</v>
      </c>
      <c r="AG504" s="191" t="s">
        <v>1807</v>
      </c>
      <c r="AH504" s="190" t="s">
        <v>134</v>
      </c>
      <c r="AI504" s="22"/>
      <c r="AJ504" s="74"/>
      <c r="AK504" s="22"/>
      <c r="AL504" s="22"/>
      <c r="AM504" s="22"/>
      <c r="AN504" s="190" t="s">
        <v>123</v>
      </c>
      <c r="AO504" s="74"/>
      <c r="AP504" s="185" t="s">
        <v>123</v>
      </c>
      <c r="AQ504" s="22"/>
      <c r="AR504" s="74"/>
      <c r="AS504" s="22"/>
      <c r="AT504" s="190" t="s">
        <v>123</v>
      </c>
      <c r="AU504" s="74"/>
      <c r="AV504" s="185" t="s">
        <v>123</v>
      </c>
      <c r="AW504" s="76"/>
      <c r="AX504" s="74"/>
      <c r="AY504" s="22"/>
      <c r="AZ504" s="190" t="s">
        <v>123</v>
      </c>
      <c r="BA504" s="74"/>
      <c r="BB504" s="185" t="s">
        <v>123</v>
      </c>
      <c r="BC504" s="76"/>
      <c r="BD504" s="74"/>
      <c r="BE504" s="22"/>
      <c r="BF504" s="190" t="s">
        <v>123</v>
      </c>
      <c r="BG504" s="74"/>
      <c r="BH504" s="185" t="s">
        <v>123</v>
      </c>
      <c r="BI504" s="76"/>
      <c r="BJ504" s="74"/>
      <c r="BK504" s="22"/>
      <c r="BL504" s="190" t="s">
        <v>123</v>
      </c>
      <c r="BM504" s="74"/>
      <c r="BN504" s="185" t="s">
        <v>123</v>
      </c>
      <c r="BO504" s="22"/>
      <c r="BP504" s="74"/>
      <c r="BQ504" s="22"/>
      <c r="BR504" s="190" t="s">
        <v>123</v>
      </c>
      <c r="BS504" s="22"/>
      <c r="BT504" s="185" t="s">
        <v>123</v>
      </c>
      <c r="BU504" s="22"/>
      <c r="BV504" s="74"/>
      <c r="BW504" s="22"/>
      <c r="BX504" s="190" t="s">
        <v>123</v>
      </c>
      <c r="BY504" s="22"/>
      <c r="BZ504" s="185" t="s">
        <v>123</v>
      </c>
      <c r="CA504" s="185"/>
      <c r="CB504" s="22"/>
    </row>
    <row r="505" spans="2:80" ht="13.8" hidden="1">
      <c r="B505" s="22">
        <f t="shared" si="7"/>
        <v>496</v>
      </c>
      <c r="C505" s="22" t="s">
        <v>112</v>
      </c>
      <c r="D505" s="226" t="s">
        <v>1544</v>
      </c>
      <c r="E505" s="118">
        <v>1300403</v>
      </c>
      <c r="F505" s="22" t="s">
        <v>114</v>
      </c>
      <c r="G505" s="73" t="s">
        <v>130</v>
      </c>
      <c r="H505" s="73" t="s">
        <v>116</v>
      </c>
      <c r="I505" s="240">
        <v>15</v>
      </c>
      <c r="J505" s="77" t="s">
        <v>112</v>
      </c>
      <c r="K505" s="112" t="s">
        <v>391</v>
      </c>
      <c r="L505" s="22" t="s">
        <v>119</v>
      </c>
      <c r="M505" s="22" t="s">
        <v>117</v>
      </c>
      <c r="N505" s="119" t="str">
        <f>CONCATENATE(T_SDLog[[#This Row],[PROJECT_NO]],"-",T_SDLog[[#This Row],[Sub Con]],"-",T_SDLog[[#This Row],[BUILDING_NO]],"-",T_SDLog[[#This Row],[FLOOR_LEVEL]],"-",T_SDLog[[#This Row],[DRAWING_PARTS]],"-",T_SDLog[[#This Row],[DISIPLINE]],"-",T_SDLog[[#This Row],[Sub-Dec]],"-",T_SDLog[[#This Row],[DS]],"-",T_SDLog[[#This Row],[DRAWING_SEQ]])</f>
        <v>1300403-ATS-B01-GF-15-ICT-ECS-SD-00</v>
      </c>
      <c r="O505" s="122" t="s">
        <v>1552</v>
      </c>
      <c r="P505" s="244"/>
      <c r="Q50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5" s="156" t="str">
        <f>IF(T_SDLog[[#This Row],[AREF_7]]&lt;&gt;"","07",IF(T_SDLog[[#This Row],[AREF_6]]&lt;&gt;"","06",IF(T_SDLog[[#This Row],[AREF_5]]&lt;&gt;"","05",IF(T_SDLog[[#This Row],[AREF_4]]&lt;&gt;"","04",IF(T_SDLog[[#This Row],[AREF_3]]&lt;&gt;"","03",IF(T_SDLog[[#This Row],[AREF_2]]&lt;&gt;"","02",IF(T_SDLog[[#This Row],[AREF_1]]&lt;&gt;"","01",IF(T_SDLog[[#This Row],[AREF_0]]&lt;&gt;"","00",""))))))))</f>
        <v>00</v>
      </c>
      <c r="T50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5" s="22" t="s">
        <v>1593</v>
      </c>
      <c r="AB505" s="74">
        <v>45831</v>
      </c>
      <c r="AC505" s="22" t="s">
        <v>1706</v>
      </c>
      <c r="AD505" s="74">
        <v>45832</v>
      </c>
      <c r="AE505" s="74" t="s">
        <v>1706</v>
      </c>
      <c r="AF505" s="190" t="s">
        <v>134</v>
      </c>
      <c r="AG505" s="191" t="s">
        <v>1807</v>
      </c>
      <c r="AH505" s="190" t="s">
        <v>134</v>
      </c>
      <c r="AI505" s="22"/>
      <c r="AJ505" s="74"/>
      <c r="AK505" s="22"/>
      <c r="AL505" s="22"/>
      <c r="AM505" s="22"/>
      <c r="AN505" s="190" t="s">
        <v>123</v>
      </c>
      <c r="AO505" s="74"/>
      <c r="AP505" s="185" t="s">
        <v>123</v>
      </c>
      <c r="AQ505" s="22"/>
      <c r="AR505" s="74"/>
      <c r="AS505" s="22"/>
      <c r="AT505" s="190" t="s">
        <v>123</v>
      </c>
      <c r="AU505" s="74"/>
      <c r="AV505" s="185" t="s">
        <v>123</v>
      </c>
      <c r="AW505" s="76"/>
      <c r="AX505" s="74"/>
      <c r="AY505" s="22"/>
      <c r="AZ505" s="190" t="s">
        <v>123</v>
      </c>
      <c r="BA505" s="74"/>
      <c r="BB505" s="185" t="s">
        <v>123</v>
      </c>
      <c r="BC505" s="76"/>
      <c r="BD505" s="74"/>
      <c r="BE505" s="22"/>
      <c r="BF505" s="190" t="s">
        <v>123</v>
      </c>
      <c r="BG505" s="74"/>
      <c r="BH505" s="185" t="s">
        <v>123</v>
      </c>
      <c r="BI505" s="76"/>
      <c r="BJ505" s="74"/>
      <c r="BK505" s="22"/>
      <c r="BL505" s="190" t="s">
        <v>123</v>
      </c>
      <c r="BM505" s="74"/>
      <c r="BN505" s="185" t="s">
        <v>123</v>
      </c>
      <c r="BO505" s="22"/>
      <c r="BP505" s="74"/>
      <c r="BQ505" s="22"/>
      <c r="BR505" s="190" t="s">
        <v>123</v>
      </c>
      <c r="BS505" s="22"/>
      <c r="BT505" s="185" t="s">
        <v>123</v>
      </c>
      <c r="BU505" s="22"/>
      <c r="BV505" s="74"/>
      <c r="BW505" s="22"/>
      <c r="BX505" s="190" t="s">
        <v>123</v>
      </c>
      <c r="BY505" s="22"/>
      <c r="BZ505" s="185" t="s">
        <v>123</v>
      </c>
      <c r="CA505" s="185"/>
      <c r="CB505" s="22"/>
    </row>
    <row r="506" spans="2:80" ht="13.8" hidden="1">
      <c r="B506" s="22">
        <f t="shared" si="7"/>
        <v>497</v>
      </c>
      <c r="C506" s="22" t="s">
        <v>112</v>
      </c>
      <c r="D506" s="226" t="s">
        <v>1544</v>
      </c>
      <c r="E506" s="118">
        <v>1300403</v>
      </c>
      <c r="F506" s="22" t="s">
        <v>114</v>
      </c>
      <c r="G506" s="73" t="s">
        <v>130</v>
      </c>
      <c r="H506" s="73" t="s">
        <v>288</v>
      </c>
      <c r="I506" s="241" t="s">
        <v>117</v>
      </c>
      <c r="J506" s="77" t="s">
        <v>112</v>
      </c>
      <c r="K506" s="112" t="s">
        <v>391</v>
      </c>
      <c r="L506" s="22" t="s">
        <v>119</v>
      </c>
      <c r="M506" s="22" t="s">
        <v>117</v>
      </c>
      <c r="N506" s="119" t="str">
        <f>CONCATENATE(T_SDLog[[#This Row],[PROJECT_NO]],"-",T_SDLog[[#This Row],[Sub Con]],"-",T_SDLog[[#This Row],[BUILDING_NO]],"-",T_SDLog[[#This Row],[FLOOR_LEVEL]],"-",T_SDLog[[#This Row],[DRAWING_PARTS]],"-",T_SDLog[[#This Row],[DISIPLINE]],"-",T_SDLog[[#This Row],[Sub-Dec]],"-",T_SDLog[[#This Row],[DS]],"-",T_SDLog[[#This Row],[DRAWING_SEQ]])</f>
        <v>1300403-ATS-B01-FF-00-ICT-ECS-SD-00</v>
      </c>
      <c r="O506" s="122" t="s">
        <v>1565</v>
      </c>
      <c r="P506" s="244"/>
      <c r="Q50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6" s="156" t="str">
        <f>IF(T_SDLog[[#This Row],[AREF_7]]&lt;&gt;"","07",IF(T_SDLog[[#This Row],[AREF_6]]&lt;&gt;"","06",IF(T_SDLog[[#This Row],[AREF_5]]&lt;&gt;"","05",IF(T_SDLog[[#This Row],[AREF_4]]&lt;&gt;"","04",IF(T_SDLog[[#This Row],[AREF_3]]&lt;&gt;"","03",IF(T_SDLog[[#This Row],[AREF_2]]&lt;&gt;"","02",IF(T_SDLog[[#This Row],[AREF_1]]&lt;&gt;"","01",IF(T_SDLog[[#This Row],[AREF_0]]&lt;&gt;"","00",""))))))))</f>
        <v>00</v>
      </c>
      <c r="T50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6" s="22" t="s">
        <v>1593</v>
      </c>
      <c r="AB506" s="74">
        <v>45831</v>
      </c>
      <c r="AC506" s="22" t="s">
        <v>1706</v>
      </c>
      <c r="AD506" s="74">
        <v>45832</v>
      </c>
      <c r="AE506" s="74" t="s">
        <v>1706</v>
      </c>
      <c r="AF506" s="190" t="s">
        <v>134</v>
      </c>
      <c r="AG506" s="191" t="s">
        <v>1807</v>
      </c>
      <c r="AH506" s="190" t="s">
        <v>134</v>
      </c>
      <c r="AI506" s="22"/>
      <c r="AJ506" s="74"/>
      <c r="AK506" s="22"/>
      <c r="AL506" s="22"/>
      <c r="AM506" s="22"/>
      <c r="AN506" s="190" t="s">
        <v>123</v>
      </c>
      <c r="AO506" s="74"/>
      <c r="AP506" s="185" t="s">
        <v>123</v>
      </c>
      <c r="AQ506" s="22"/>
      <c r="AR506" s="74"/>
      <c r="AS506" s="22"/>
      <c r="AT506" s="190" t="s">
        <v>123</v>
      </c>
      <c r="AU506" s="74"/>
      <c r="AV506" s="185" t="s">
        <v>123</v>
      </c>
      <c r="AW506" s="76"/>
      <c r="AX506" s="74"/>
      <c r="AY506" s="22"/>
      <c r="AZ506" s="190" t="s">
        <v>123</v>
      </c>
      <c r="BA506" s="74"/>
      <c r="BB506" s="185" t="s">
        <v>123</v>
      </c>
      <c r="BC506" s="76"/>
      <c r="BD506" s="74"/>
      <c r="BE506" s="22"/>
      <c r="BF506" s="190" t="s">
        <v>123</v>
      </c>
      <c r="BG506" s="74"/>
      <c r="BH506" s="185" t="s">
        <v>123</v>
      </c>
      <c r="BI506" s="76"/>
      <c r="BJ506" s="74"/>
      <c r="BK506" s="22"/>
      <c r="BL506" s="190" t="s">
        <v>123</v>
      </c>
      <c r="BM506" s="74"/>
      <c r="BN506" s="185" t="s">
        <v>123</v>
      </c>
      <c r="BO506" s="22"/>
      <c r="BP506" s="74"/>
      <c r="BQ506" s="22"/>
      <c r="BR506" s="190" t="s">
        <v>123</v>
      </c>
      <c r="BS506" s="22"/>
      <c r="BT506" s="185" t="s">
        <v>123</v>
      </c>
      <c r="BU506" s="22"/>
      <c r="BV506" s="74"/>
      <c r="BW506" s="22"/>
      <c r="BX506" s="190" t="s">
        <v>123</v>
      </c>
      <c r="BY506" s="22"/>
      <c r="BZ506" s="185" t="s">
        <v>123</v>
      </c>
      <c r="CA506" s="185"/>
      <c r="CB506" s="22"/>
    </row>
    <row r="507" spans="2:80" ht="13.8" hidden="1">
      <c r="B507" s="22">
        <f t="shared" si="7"/>
        <v>498</v>
      </c>
      <c r="C507" s="22" t="s">
        <v>112</v>
      </c>
      <c r="D507" s="226" t="s">
        <v>1544</v>
      </c>
      <c r="E507" s="118">
        <v>1300403</v>
      </c>
      <c r="F507" s="22" t="s">
        <v>114</v>
      </c>
      <c r="G507" s="73" t="s">
        <v>130</v>
      </c>
      <c r="H507" s="73" t="s">
        <v>288</v>
      </c>
      <c r="I507" s="241" t="s">
        <v>304</v>
      </c>
      <c r="J507" s="77" t="s">
        <v>112</v>
      </c>
      <c r="K507" s="112" t="s">
        <v>391</v>
      </c>
      <c r="L507" s="22" t="s">
        <v>119</v>
      </c>
      <c r="M507" s="22" t="s">
        <v>117</v>
      </c>
      <c r="N507" s="119" t="str">
        <f>CONCATENATE(T_SDLog[[#This Row],[PROJECT_NO]],"-",T_SDLog[[#This Row],[Sub Con]],"-",T_SDLog[[#This Row],[BUILDING_NO]],"-",T_SDLog[[#This Row],[FLOOR_LEVEL]],"-",T_SDLog[[#This Row],[DRAWING_PARTS]],"-",T_SDLog[[#This Row],[DISIPLINE]],"-",T_SDLog[[#This Row],[Sub-Dec]],"-",T_SDLog[[#This Row],[DS]],"-",T_SDLog[[#This Row],[DRAWING_SEQ]])</f>
        <v>1300403-ATS-B01-FF-06-ICT-ECS-SD-00</v>
      </c>
      <c r="O507" s="122" t="s">
        <v>1564</v>
      </c>
      <c r="P507" s="244"/>
      <c r="Q50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7" s="156" t="str">
        <f>IF(T_SDLog[[#This Row],[AREF_7]]&lt;&gt;"","07",IF(T_SDLog[[#This Row],[AREF_6]]&lt;&gt;"","06",IF(T_SDLog[[#This Row],[AREF_5]]&lt;&gt;"","05",IF(T_SDLog[[#This Row],[AREF_4]]&lt;&gt;"","04",IF(T_SDLog[[#This Row],[AREF_3]]&lt;&gt;"","03",IF(T_SDLog[[#This Row],[AREF_2]]&lt;&gt;"","02",IF(T_SDLog[[#This Row],[AREF_1]]&lt;&gt;"","01",IF(T_SDLog[[#This Row],[AREF_0]]&lt;&gt;"","00",""))))))))</f>
        <v>00</v>
      </c>
      <c r="T50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7" s="22" t="s">
        <v>1593</v>
      </c>
      <c r="AB507" s="74">
        <v>45831</v>
      </c>
      <c r="AC507" s="22" t="s">
        <v>1706</v>
      </c>
      <c r="AD507" s="74">
        <v>45832</v>
      </c>
      <c r="AE507" s="74" t="s">
        <v>1706</v>
      </c>
      <c r="AF507" s="190" t="s">
        <v>134</v>
      </c>
      <c r="AG507" s="191" t="s">
        <v>1807</v>
      </c>
      <c r="AH507" s="190" t="s">
        <v>134</v>
      </c>
      <c r="AI507" s="22"/>
      <c r="AJ507" s="74"/>
      <c r="AK507" s="22"/>
      <c r="AL507" s="22"/>
      <c r="AM507" s="22"/>
      <c r="AN507" s="190" t="s">
        <v>123</v>
      </c>
      <c r="AO507" s="74"/>
      <c r="AP507" s="185" t="s">
        <v>123</v>
      </c>
      <c r="AQ507" s="22"/>
      <c r="AR507" s="74"/>
      <c r="AS507" s="22"/>
      <c r="AT507" s="190" t="s">
        <v>123</v>
      </c>
      <c r="AU507" s="74"/>
      <c r="AV507" s="185" t="s">
        <v>123</v>
      </c>
      <c r="AW507" s="76"/>
      <c r="AX507" s="74"/>
      <c r="AY507" s="22"/>
      <c r="AZ507" s="190" t="s">
        <v>123</v>
      </c>
      <c r="BA507" s="74"/>
      <c r="BB507" s="185" t="s">
        <v>123</v>
      </c>
      <c r="BC507" s="76"/>
      <c r="BD507" s="74"/>
      <c r="BE507" s="22"/>
      <c r="BF507" s="190" t="s">
        <v>123</v>
      </c>
      <c r="BG507" s="74"/>
      <c r="BH507" s="185" t="s">
        <v>123</v>
      </c>
      <c r="BI507" s="76"/>
      <c r="BJ507" s="74"/>
      <c r="BK507" s="22"/>
      <c r="BL507" s="190" t="s">
        <v>123</v>
      </c>
      <c r="BM507" s="74"/>
      <c r="BN507" s="185" t="s">
        <v>123</v>
      </c>
      <c r="BO507" s="22"/>
      <c r="BP507" s="74"/>
      <c r="BQ507" s="22"/>
      <c r="BR507" s="190" t="s">
        <v>123</v>
      </c>
      <c r="BS507" s="22"/>
      <c r="BT507" s="185" t="s">
        <v>123</v>
      </c>
      <c r="BU507" s="22"/>
      <c r="BV507" s="74"/>
      <c r="BW507" s="22"/>
      <c r="BX507" s="190" t="s">
        <v>123</v>
      </c>
      <c r="BY507" s="22"/>
      <c r="BZ507" s="185" t="s">
        <v>123</v>
      </c>
      <c r="CA507" s="185"/>
      <c r="CB507" s="22"/>
    </row>
    <row r="508" spans="2:80" ht="13.8" hidden="1">
      <c r="B508" s="22">
        <f t="shared" si="7"/>
        <v>499</v>
      </c>
      <c r="C508" s="22" t="s">
        <v>112</v>
      </c>
      <c r="D508" s="226" t="s">
        <v>1544</v>
      </c>
      <c r="E508" s="118">
        <v>1300403</v>
      </c>
      <c r="F508" s="22" t="s">
        <v>114</v>
      </c>
      <c r="G508" s="73" t="s">
        <v>130</v>
      </c>
      <c r="H508" s="73" t="s">
        <v>288</v>
      </c>
      <c r="I508" s="241" t="s">
        <v>349</v>
      </c>
      <c r="J508" s="77" t="s">
        <v>112</v>
      </c>
      <c r="K508" s="112" t="s">
        <v>391</v>
      </c>
      <c r="L508" s="22" t="s">
        <v>119</v>
      </c>
      <c r="M508" s="22" t="s">
        <v>117</v>
      </c>
      <c r="N508" s="119" t="str">
        <f>CONCATENATE(T_SDLog[[#This Row],[PROJECT_NO]],"-",T_SDLog[[#This Row],[Sub Con]],"-",T_SDLog[[#This Row],[BUILDING_NO]],"-",T_SDLog[[#This Row],[FLOOR_LEVEL]],"-",T_SDLog[[#This Row],[DRAWING_PARTS]],"-",T_SDLog[[#This Row],[DISIPLINE]],"-",T_SDLog[[#This Row],[Sub-Dec]],"-",T_SDLog[[#This Row],[DS]],"-",T_SDLog[[#This Row],[DRAWING_SEQ]])</f>
        <v>1300403-ATS-B01-FF-07-ICT-ECS-SD-00</v>
      </c>
      <c r="O508" s="122" t="s">
        <v>1639</v>
      </c>
      <c r="P508" s="244"/>
      <c r="Q50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8" s="156" t="str">
        <f>IF(T_SDLog[[#This Row],[AREF_7]]&lt;&gt;"","07",IF(T_SDLog[[#This Row],[AREF_6]]&lt;&gt;"","06",IF(T_SDLog[[#This Row],[AREF_5]]&lt;&gt;"","05",IF(T_SDLog[[#This Row],[AREF_4]]&lt;&gt;"","04",IF(T_SDLog[[#This Row],[AREF_3]]&lt;&gt;"","03",IF(T_SDLog[[#This Row],[AREF_2]]&lt;&gt;"","02",IF(T_SDLog[[#This Row],[AREF_1]]&lt;&gt;"","01",IF(T_SDLog[[#This Row],[AREF_0]]&lt;&gt;"","00",""))))))))</f>
        <v>00</v>
      </c>
      <c r="T50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8" s="22" t="s">
        <v>1593</v>
      </c>
      <c r="AB508" s="74">
        <v>45831</v>
      </c>
      <c r="AC508" s="22" t="s">
        <v>1706</v>
      </c>
      <c r="AD508" s="74">
        <v>45832</v>
      </c>
      <c r="AE508" s="74" t="s">
        <v>1706</v>
      </c>
      <c r="AF508" s="190" t="s">
        <v>134</v>
      </c>
      <c r="AG508" s="191" t="s">
        <v>1807</v>
      </c>
      <c r="AH508" s="190" t="s">
        <v>134</v>
      </c>
      <c r="AI508" s="22"/>
      <c r="AJ508" s="74"/>
      <c r="AK508" s="22"/>
      <c r="AL508" s="22"/>
      <c r="AM508" s="22"/>
      <c r="AN508" s="190" t="s">
        <v>123</v>
      </c>
      <c r="AO508" s="74"/>
      <c r="AP508" s="185" t="s">
        <v>123</v>
      </c>
      <c r="AQ508" s="22"/>
      <c r="AR508" s="74"/>
      <c r="AS508" s="22"/>
      <c r="AT508" s="190" t="s">
        <v>123</v>
      </c>
      <c r="AU508" s="74"/>
      <c r="AV508" s="185" t="s">
        <v>123</v>
      </c>
      <c r="AW508" s="76"/>
      <c r="AX508" s="74"/>
      <c r="AY508" s="22"/>
      <c r="AZ508" s="190" t="s">
        <v>123</v>
      </c>
      <c r="BA508" s="74"/>
      <c r="BB508" s="185" t="s">
        <v>123</v>
      </c>
      <c r="BC508" s="76"/>
      <c r="BD508" s="74"/>
      <c r="BE508" s="22"/>
      <c r="BF508" s="190" t="s">
        <v>123</v>
      </c>
      <c r="BG508" s="74"/>
      <c r="BH508" s="185" t="s">
        <v>123</v>
      </c>
      <c r="BI508" s="76"/>
      <c r="BJ508" s="74"/>
      <c r="BK508" s="22"/>
      <c r="BL508" s="190" t="s">
        <v>123</v>
      </c>
      <c r="BM508" s="74"/>
      <c r="BN508" s="185" t="s">
        <v>123</v>
      </c>
      <c r="BO508" s="22"/>
      <c r="BP508" s="74"/>
      <c r="BQ508" s="22"/>
      <c r="BR508" s="190" t="s">
        <v>123</v>
      </c>
      <c r="BS508" s="22"/>
      <c r="BT508" s="185" t="s">
        <v>123</v>
      </c>
      <c r="BU508" s="22"/>
      <c r="BV508" s="74"/>
      <c r="BW508" s="22"/>
      <c r="BX508" s="190" t="s">
        <v>123</v>
      </c>
      <c r="BY508" s="22"/>
      <c r="BZ508" s="185" t="s">
        <v>123</v>
      </c>
      <c r="CA508" s="185"/>
      <c r="CB508" s="22"/>
    </row>
    <row r="509" spans="2:80" ht="13.8" hidden="1">
      <c r="B509" s="22">
        <f t="shared" si="7"/>
        <v>500</v>
      </c>
      <c r="C509" s="22" t="s">
        <v>112</v>
      </c>
      <c r="D509" s="226" t="s">
        <v>1544</v>
      </c>
      <c r="E509" s="118">
        <v>1300403</v>
      </c>
      <c r="F509" s="22" t="s">
        <v>114</v>
      </c>
      <c r="G509" s="73" t="s">
        <v>130</v>
      </c>
      <c r="H509" s="73" t="s">
        <v>288</v>
      </c>
      <c r="I509" s="240">
        <v>14</v>
      </c>
      <c r="J509" s="77" t="s">
        <v>112</v>
      </c>
      <c r="K509" s="112" t="s">
        <v>391</v>
      </c>
      <c r="L509" s="22" t="s">
        <v>119</v>
      </c>
      <c r="M509" s="22" t="s">
        <v>117</v>
      </c>
      <c r="N509" s="119" t="str">
        <f>CONCATENATE(T_SDLog[[#This Row],[PROJECT_NO]],"-",T_SDLog[[#This Row],[Sub Con]],"-",T_SDLog[[#This Row],[BUILDING_NO]],"-",T_SDLog[[#This Row],[FLOOR_LEVEL]],"-",T_SDLog[[#This Row],[DRAWING_PARTS]],"-",T_SDLog[[#This Row],[DISIPLINE]],"-",T_SDLog[[#This Row],[Sub-Dec]],"-",T_SDLog[[#This Row],[DS]],"-",T_SDLog[[#This Row],[DRAWING_SEQ]])</f>
        <v>1300403-ATS-B01-FF-14-ICT-ECS-SD-00</v>
      </c>
      <c r="O509" s="122" t="s">
        <v>1566</v>
      </c>
      <c r="P509" s="244"/>
      <c r="Q50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0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09" s="156" t="str">
        <f>IF(T_SDLog[[#This Row],[AREF_7]]&lt;&gt;"","07",IF(T_SDLog[[#This Row],[AREF_6]]&lt;&gt;"","06",IF(T_SDLog[[#This Row],[AREF_5]]&lt;&gt;"","05",IF(T_SDLog[[#This Row],[AREF_4]]&lt;&gt;"","04",IF(T_SDLog[[#This Row],[AREF_3]]&lt;&gt;"","03",IF(T_SDLog[[#This Row],[AREF_2]]&lt;&gt;"","02",IF(T_SDLog[[#This Row],[AREF_1]]&lt;&gt;"","01",IF(T_SDLog[[#This Row],[AREF_0]]&lt;&gt;"","00",""))))))))</f>
        <v>00</v>
      </c>
      <c r="T50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0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09" s="22" t="s">
        <v>1593</v>
      </c>
      <c r="AB509" s="74">
        <v>45831</v>
      </c>
      <c r="AC509" s="22" t="s">
        <v>1706</v>
      </c>
      <c r="AD509" s="74">
        <v>45832</v>
      </c>
      <c r="AE509" s="74" t="s">
        <v>1706</v>
      </c>
      <c r="AF509" s="190" t="s">
        <v>134</v>
      </c>
      <c r="AG509" s="191" t="s">
        <v>1807</v>
      </c>
      <c r="AH509" s="190" t="s">
        <v>134</v>
      </c>
      <c r="AI509" s="22"/>
      <c r="AJ509" s="74"/>
      <c r="AK509" s="22"/>
      <c r="AL509" s="22"/>
      <c r="AM509" s="22"/>
      <c r="AN509" s="190" t="s">
        <v>123</v>
      </c>
      <c r="AO509" s="74"/>
      <c r="AP509" s="185" t="s">
        <v>123</v>
      </c>
      <c r="AQ509" s="22"/>
      <c r="AR509" s="74"/>
      <c r="AS509" s="22"/>
      <c r="AT509" s="190" t="s">
        <v>123</v>
      </c>
      <c r="AU509" s="74"/>
      <c r="AV509" s="185" t="s">
        <v>123</v>
      </c>
      <c r="AW509" s="76"/>
      <c r="AX509" s="74"/>
      <c r="AY509" s="22"/>
      <c r="AZ509" s="190" t="s">
        <v>123</v>
      </c>
      <c r="BA509" s="74"/>
      <c r="BB509" s="185" t="s">
        <v>123</v>
      </c>
      <c r="BC509" s="76"/>
      <c r="BD509" s="74"/>
      <c r="BE509" s="22"/>
      <c r="BF509" s="190" t="s">
        <v>123</v>
      </c>
      <c r="BG509" s="74"/>
      <c r="BH509" s="185" t="s">
        <v>123</v>
      </c>
      <c r="BI509" s="76"/>
      <c r="BJ509" s="74"/>
      <c r="BK509" s="22"/>
      <c r="BL509" s="190" t="s">
        <v>123</v>
      </c>
      <c r="BM509" s="74"/>
      <c r="BN509" s="185" t="s">
        <v>123</v>
      </c>
      <c r="BO509" s="22"/>
      <c r="BP509" s="74"/>
      <c r="BQ509" s="22"/>
      <c r="BR509" s="190" t="s">
        <v>123</v>
      </c>
      <c r="BS509" s="22"/>
      <c r="BT509" s="185" t="s">
        <v>123</v>
      </c>
      <c r="BU509" s="22"/>
      <c r="BV509" s="74"/>
      <c r="BW509" s="22"/>
      <c r="BX509" s="190" t="s">
        <v>123</v>
      </c>
      <c r="BY509" s="22"/>
      <c r="BZ509" s="185" t="s">
        <v>123</v>
      </c>
      <c r="CA509" s="185"/>
      <c r="CB509" s="22"/>
    </row>
    <row r="510" spans="2:80" ht="13.8" hidden="1">
      <c r="B510" s="22">
        <f t="shared" si="7"/>
        <v>501</v>
      </c>
      <c r="C510" s="22" t="s">
        <v>112</v>
      </c>
      <c r="D510" s="226" t="s">
        <v>1544</v>
      </c>
      <c r="E510" s="118">
        <v>1300403</v>
      </c>
      <c r="F510" s="22" t="s">
        <v>114</v>
      </c>
      <c r="G510" s="73" t="s">
        <v>130</v>
      </c>
      <c r="H510" s="73" t="s">
        <v>288</v>
      </c>
      <c r="I510" s="240">
        <v>15</v>
      </c>
      <c r="J510" s="77" t="s">
        <v>112</v>
      </c>
      <c r="K510" s="112" t="s">
        <v>391</v>
      </c>
      <c r="L510" s="22" t="s">
        <v>119</v>
      </c>
      <c r="M510" s="22" t="s">
        <v>117</v>
      </c>
      <c r="N510" s="119" t="str">
        <f>CONCATENATE(T_SDLog[[#This Row],[PROJECT_NO]],"-",T_SDLog[[#This Row],[Sub Con]],"-",T_SDLog[[#This Row],[BUILDING_NO]],"-",T_SDLog[[#This Row],[FLOOR_LEVEL]],"-",T_SDLog[[#This Row],[DRAWING_PARTS]],"-",T_SDLog[[#This Row],[DISIPLINE]],"-",T_SDLog[[#This Row],[Sub-Dec]],"-",T_SDLog[[#This Row],[DS]],"-",T_SDLog[[#This Row],[DRAWING_SEQ]])</f>
        <v>1300403-ATS-B01-FF-15-ICT-ECS-SD-00</v>
      </c>
      <c r="O510" s="122" t="s">
        <v>1567</v>
      </c>
      <c r="P510" s="244"/>
      <c r="Q51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10" s="156" t="str">
        <f>IF(T_SDLog[[#This Row],[AREF_7]]&lt;&gt;"","07",IF(T_SDLog[[#This Row],[AREF_6]]&lt;&gt;"","06",IF(T_SDLog[[#This Row],[AREF_5]]&lt;&gt;"","05",IF(T_SDLog[[#This Row],[AREF_4]]&lt;&gt;"","04",IF(T_SDLog[[#This Row],[AREF_3]]&lt;&gt;"","03",IF(T_SDLog[[#This Row],[AREF_2]]&lt;&gt;"","02",IF(T_SDLog[[#This Row],[AREF_1]]&lt;&gt;"","01",IF(T_SDLog[[#This Row],[AREF_0]]&lt;&gt;"","00",""))))))))</f>
        <v>00</v>
      </c>
      <c r="T51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1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0" s="22" t="s">
        <v>1593</v>
      </c>
      <c r="AB510" s="74">
        <v>45831</v>
      </c>
      <c r="AC510" s="22" t="s">
        <v>1706</v>
      </c>
      <c r="AD510" s="74">
        <v>45832</v>
      </c>
      <c r="AE510" s="74" t="s">
        <v>1706</v>
      </c>
      <c r="AF510" s="190" t="s">
        <v>134</v>
      </c>
      <c r="AG510" s="191" t="s">
        <v>1807</v>
      </c>
      <c r="AH510" s="190" t="s">
        <v>134</v>
      </c>
      <c r="AI510" s="22"/>
      <c r="AJ510" s="74"/>
      <c r="AK510" s="22"/>
      <c r="AL510" s="22"/>
      <c r="AM510" s="22"/>
      <c r="AN510" s="190" t="s">
        <v>123</v>
      </c>
      <c r="AO510" s="74"/>
      <c r="AP510" s="185" t="s">
        <v>123</v>
      </c>
      <c r="AQ510" s="22"/>
      <c r="AR510" s="74"/>
      <c r="AS510" s="22"/>
      <c r="AT510" s="190" t="s">
        <v>123</v>
      </c>
      <c r="AU510" s="74"/>
      <c r="AV510" s="185" t="s">
        <v>123</v>
      </c>
      <c r="AW510" s="76"/>
      <c r="AX510" s="74"/>
      <c r="AY510" s="22"/>
      <c r="AZ510" s="190" t="s">
        <v>123</v>
      </c>
      <c r="BA510" s="74"/>
      <c r="BB510" s="185" t="s">
        <v>123</v>
      </c>
      <c r="BC510" s="76"/>
      <c r="BD510" s="74"/>
      <c r="BE510" s="22"/>
      <c r="BF510" s="190" t="s">
        <v>123</v>
      </c>
      <c r="BG510" s="74"/>
      <c r="BH510" s="185" t="s">
        <v>123</v>
      </c>
      <c r="BI510" s="76"/>
      <c r="BJ510" s="74"/>
      <c r="BK510" s="22"/>
      <c r="BL510" s="190" t="s">
        <v>123</v>
      </c>
      <c r="BM510" s="74"/>
      <c r="BN510" s="185" t="s">
        <v>123</v>
      </c>
      <c r="BO510" s="22"/>
      <c r="BP510" s="74"/>
      <c r="BQ510" s="22"/>
      <c r="BR510" s="190" t="s">
        <v>123</v>
      </c>
      <c r="BS510" s="22"/>
      <c r="BT510" s="185" t="s">
        <v>123</v>
      </c>
      <c r="BU510" s="22"/>
      <c r="BV510" s="74"/>
      <c r="BW510" s="22"/>
      <c r="BX510" s="190" t="s">
        <v>123</v>
      </c>
      <c r="BY510" s="22"/>
      <c r="BZ510" s="185" t="s">
        <v>123</v>
      </c>
      <c r="CA510" s="185"/>
      <c r="CB510" s="22"/>
    </row>
    <row r="511" spans="2:80" ht="13.8" hidden="1">
      <c r="B511" s="22">
        <f t="shared" si="7"/>
        <v>502</v>
      </c>
      <c r="C511" s="22" t="s">
        <v>112</v>
      </c>
      <c r="D511" s="226" t="s">
        <v>1544</v>
      </c>
      <c r="E511" s="118">
        <v>1300403</v>
      </c>
      <c r="F511" s="22" t="s">
        <v>114</v>
      </c>
      <c r="G511" s="73" t="s">
        <v>130</v>
      </c>
      <c r="H511" s="73" t="s">
        <v>462</v>
      </c>
      <c r="I511" s="241" t="s">
        <v>117</v>
      </c>
      <c r="J511" s="77" t="s">
        <v>112</v>
      </c>
      <c r="K511" s="112" t="s">
        <v>391</v>
      </c>
      <c r="L511" s="22" t="s">
        <v>119</v>
      </c>
      <c r="M511" s="22" t="s">
        <v>117</v>
      </c>
      <c r="N511" s="119" t="str">
        <f>CONCATENATE(T_SDLog[[#This Row],[PROJECT_NO]],"-",T_SDLog[[#This Row],[Sub Con]],"-",T_SDLog[[#This Row],[BUILDING_NO]],"-",T_SDLog[[#This Row],[FLOOR_LEVEL]],"-",T_SDLog[[#This Row],[DRAWING_PARTS]],"-",T_SDLog[[#This Row],[DISIPLINE]],"-",T_SDLog[[#This Row],[Sub-Dec]],"-",T_SDLog[[#This Row],[DS]],"-",T_SDLog[[#This Row],[DRAWING_SEQ]])</f>
        <v>1300403-ATS-B01-MZ-00-ICT-ECS-SD-00</v>
      </c>
      <c r="O511" s="122" t="s">
        <v>1582</v>
      </c>
      <c r="P511" s="244"/>
      <c r="Q51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11" s="156" t="str">
        <f>IF(T_SDLog[[#This Row],[AREF_7]]&lt;&gt;"","07",IF(T_SDLog[[#This Row],[AREF_6]]&lt;&gt;"","06",IF(T_SDLog[[#This Row],[AREF_5]]&lt;&gt;"","05",IF(T_SDLog[[#This Row],[AREF_4]]&lt;&gt;"","04",IF(T_SDLog[[#This Row],[AREF_3]]&lt;&gt;"","03",IF(T_SDLog[[#This Row],[AREF_2]]&lt;&gt;"","02",IF(T_SDLog[[#This Row],[AREF_1]]&lt;&gt;"","01",IF(T_SDLog[[#This Row],[AREF_0]]&lt;&gt;"","00",""))))))))</f>
        <v>00</v>
      </c>
      <c r="T51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1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1" s="22" t="s">
        <v>1593</v>
      </c>
      <c r="AB511" s="74">
        <v>45831</v>
      </c>
      <c r="AC511" s="22" t="s">
        <v>1706</v>
      </c>
      <c r="AD511" s="74">
        <v>45832</v>
      </c>
      <c r="AE511" s="74" t="s">
        <v>1706</v>
      </c>
      <c r="AF511" s="190" t="s">
        <v>134</v>
      </c>
      <c r="AG511" s="191" t="s">
        <v>1807</v>
      </c>
      <c r="AH511" s="190" t="s">
        <v>134</v>
      </c>
      <c r="AI511" s="22"/>
      <c r="AJ511" s="74"/>
      <c r="AK511" s="22"/>
      <c r="AL511" s="22"/>
      <c r="AM511" s="22"/>
      <c r="AN511" s="190" t="s">
        <v>123</v>
      </c>
      <c r="AO511" s="74"/>
      <c r="AP511" s="185" t="s">
        <v>123</v>
      </c>
      <c r="AQ511" s="22"/>
      <c r="AR511" s="74"/>
      <c r="AS511" s="22"/>
      <c r="AT511" s="190" t="s">
        <v>123</v>
      </c>
      <c r="AU511" s="74"/>
      <c r="AV511" s="185" t="s">
        <v>123</v>
      </c>
      <c r="AW511" s="76"/>
      <c r="AX511" s="74"/>
      <c r="AY511" s="22"/>
      <c r="AZ511" s="190" t="s">
        <v>123</v>
      </c>
      <c r="BA511" s="74"/>
      <c r="BB511" s="185" t="s">
        <v>123</v>
      </c>
      <c r="BC511" s="76"/>
      <c r="BD511" s="74"/>
      <c r="BE511" s="22"/>
      <c r="BF511" s="190" t="s">
        <v>123</v>
      </c>
      <c r="BG511" s="74"/>
      <c r="BH511" s="185" t="s">
        <v>123</v>
      </c>
      <c r="BI511" s="76"/>
      <c r="BJ511" s="74"/>
      <c r="BK511" s="22"/>
      <c r="BL511" s="190" t="s">
        <v>123</v>
      </c>
      <c r="BM511" s="74"/>
      <c r="BN511" s="185" t="s">
        <v>123</v>
      </c>
      <c r="BO511" s="22"/>
      <c r="BP511" s="74"/>
      <c r="BQ511" s="22"/>
      <c r="BR511" s="190" t="s">
        <v>123</v>
      </c>
      <c r="BS511" s="22"/>
      <c r="BT511" s="185" t="s">
        <v>123</v>
      </c>
      <c r="BU511" s="22"/>
      <c r="BV511" s="74"/>
      <c r="BW511" s="22"/>
      <c r="BX511" s="190" t="s">
        <v>123</v>
      </c>
      <c r="BY511" s="22"/>
      <c r="BZ511" s="185" t="s">
        <v>123</v>
      </c>
      <c r="CA511" s="185"/>
      <c r="CB511" s="22"/>
    </row>
    <row r="512" spans="2:80" ht="13.8" hidden="1">
      <c r="B512" s="22">
        <f t="shared" si="7"/>
        <v>503</v>
      </c>
      <c r="C512" s="22" t="s">
        <v>112</v>
      </c>
      <c r="D512" s="226" t="s">
        <v>1544</v>
      </c>
      <c r="E512" s="118">
        <v>1300403</v>
      </c>
      <c r="F512" s="22" t="s">
        <v>114</v>
      </c>
      <c r="G512" s="73" t="s">
        <v>130</v>
      </c>
      <c r="H512" s="73" t="s">
        <v>462</v>
      </c>
      <c r="I512" s="241" t="s">
        <v>304</v>
      </c>
      <c r="J512" s="77" t="s">
        <v>112</v>
      </c>
      <c r="K512" s="112" t="s">
        <v>391</v>
      </c>
      <c r="L512" s="22" t="s">
        <v>119</v>
      </c>
      <c r="M512" s="22" t="s">
        <v>117</v>
      </c>
      <c r="N512" s="119" t="str">
        <f>CONCATENATE(T_SDLog[[#This Row],[PROJECT_NO]],"-",T_SDLog[[#This Row],[Sub Con]],"-",T_SDLog[[#This Row],[BUILDING_NO]],"-",T_SDLog[[#This Row],[FLOOR_LEVEL]],"-",T_SDLog[[#This Row],[DRAWING_PARTS]],"-",T_SDLog[[#This Row],[DISIPLINE]],"-",T_SDLog[[#This Row],[Sub-Dec]],"-",T_SDLog[[#This Row],[DS]],"-",T_SDLog[[#This Row],[DRAWING_SEQ]])</f>
        <v>1300403-ATS-B01-MZ-06-ICT-ECS-SD-00</v>
      </c>
      <c r="O512" s="122" t="s">
        <v>1583</v>
      </c>
      <c r="P512" s="244"/>
      <c r="Q51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5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12" s="156" t="str">
        <f>IF(T_SDLog[[#This Row],[AREF_7]]&lt;&gt;"","07",IF(T_SDLog[[#This Row],[AREF_6]]&lt;&gt;"","06",IF(T_SDLog[[#This Row],[AREF_5]]&lt;&gt;"","05",IF(T_SDLog[[#This Row],[AREF_4]]&lt;&gt;"","04",IF(T_SDLog[[#This Row],[AREF_3]]&lt;&gt;"","03",IF(T_SDLog[[#This Row],[AREF_2]]&lt;&gt;"","02",IF(T_SDLog[[#This Row],[AREF_1]]&lt;&gt;"","01",IF(T_SDLog[[#This Row],[AREF_0]]&lt;&gt;"","00",""))))))))</f>
        <v>00</v>
      </c>
      <c r="T51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ATLS-004-SD-ICT-00057-R00</v>
      </c>
      <c r="V5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1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2025</v>
      </c>
      <c r="X5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ATV-1300000403-SDS-ICT-00053-R00</v>
      </c>
      <c r="Y5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2" s="22" t="s">
        <v>1593</v>
      </c>
      <c r="AB512" s="74">
        <v>45831</v>
      </c>
      <c r="AC512" s="22" t="s">
        <v>1706</v>
      </c>
      <c r="AD512" s="74">
        <v>45832</v>
      </c>
      <c r="AE512" s="74" t="s">
        <v>1706</v>
      </c>
      <c r="AF512" s="190" t="s">
        <v>134</v>
      </c>
      <c r="AG512" s="191" t="s">
        <v>1807</v>
      </c>
      <c r="AH512" s="190" t="s">
        <v>134</v>
      </c>
      <c r="AI512" s="22"/>
      <c r="AJ512" s="74"/>
      <c r="AK512" s="22"/>
      <c r="AL512" s="22"/>
      <c r="AM512" s="22"/>
      <c r="AN512" s="190" t="s">
        <v>123</v>
      </c>
      <c r="AO512" s="74"/>
      <c r="AP512" s="185" t="s">
        <v>123</v>
      </c>
      <c r="AQ512" s="22"/>
      <c r="AR512" s="74"/>
      <c r="AS512" s="22"/>
      <c r="AT512" s="190" t="s">
        <v>123</v>
      </c>
      <c r="AU512" s="74"/>
      <c r="AV512" s="185" t="s">
        <v>123</v>
      </c>
      <c r="AW512" s="76"/>
      <c r="AX512" s="74"/>
      <c r="AY512" s="22"/>
      <c r="AZ512" s="190" t="s">
        <v>123</v>
      </c>
      <c r="BA512" s="74"/>
      <c r="BB512" s="185" t="s">
        <v>123</v>
      </c>
      <c r="BC512" s="76"/>
      <c r="BD512" s="74"/>
      <c r="BE512" s="22"/>
      <c r="BF512" s="190" t="s">
        <v>123</v>
      </c>
      <c r="BG512" s="74"/>
      <c r="BH512" s="185" t="s">
        <v>123</v>
      </c>
      <c r="BI512" s="76"/>
      <c r="BJ512" s="74"/>
      <c r="BK512" s="22"/>
      <c r="BL512" s="190" t="s">
        <v>123</v>
      </c>
      <c r="BM512" s="74"/>
      <c r="BN512" s="185" t="s">
        <v>123</v>
      </c>
      <c r="BO512" s="22"/>
      <c r="BP512" s="74"/>
      <c r="BQ512" s="22"/>
      <c r="BR512" s="190" t="s">
        <v>123</v>
      </c>
      <c r="BS512" s="22"/>
      <c r="BT512" s="185" t="s">
        <v>123</v>
      </c>
      <c r="BU512" s="22"/>
      <c r="BV512" s="74"/>
      <c r="BW512" s="22"/>
      <c r="BX512" s="190" t="s">
        <v>123</v>
      </c>
      <c r="BY512" s="22"/>
      <c r="BZ512" s="185" t="s">
        <v>123</v>
      </c>
      <c r="CA512" s="185"/>
      <c r="CB512" s="22"/>
    </row>
    <row r="513" spans="2:80" ht="13.8" hidden="1">
      <c r="B513" s="22">
        <f t="shared" si="7"/>
        <v>504</v>
      </c>
      <c r="C513" s="73" t="s">
        <v>112</v>
      </c>
      <c r="D513" s="73" t="s">
        <v>144</v>
      </c>
      <c r="E513" s="202">
        <v>1300403</v>
      </c>
      <c r="F513" s="73" t="s">
        <v>114</v>
      </c>
      <c r="G513" s="73" t="s">
        <v>145</v>
      </c>
      <c r="H513" s="73" t="s">
        <v>117</v>
      </c>
      <c r="I513" s="240" t="s">
        <v>117</v>
      </c>
      <c r="J513" s="73" t="s">
        <v>112</v>
      </c>
      <c r="K513" s="204" t="s">
        <v>146</v>
      </c>
      <c r="L513" s="73" t="s">
        <v>119</v>
      </c>
      <c r="M513" s="73" t="s">
        <v>117</v>
      </c>
      <c r="N513" s="116" t="str">
        <f>CONCATENATE(T_SDLog[[#This Row],[PROJECT_NO]],"-",T_SDLog[[#This Row],[Sub Con]],"-",T_SDLog[[#This Row],[BUILDING_NO]],"-",T_SDLog[[#This Row],[FLOOR_LEVEL]],"-",T_SDLog[[#This Row],[DRAWING_PARTS]],"-",T_SDLog[[#This Row],[DISIPLINE]],"-",T_SDLog[[#This Row],[Sub-Dec]],"-",T_SDLog[[#This Row],[DS]],"-",T_SDLog[[#This Row],[DRAWING_SEQ]])</f>
        <v>1300403-ATS-B07-00-00-ICT-ENL-SD-00</v>
      </c>
      <c r="O513" s="122" t="s">
        <v>147</v>
      </c>
      <c r="P513" s="245">
        <v>45877</v>
      </c>
      <c r="Q51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13" s="156" t="str">
        <f>IF(T_SDLog[[#This Row],[AREF_7]]&lt;&gt;"","07",IF(T_SDLog[[#This Row],[AREF_6]]&lt;&gt;"","06",IF(T_SDLog[[#This Row],[AREF_5]]&lt;&gt;"","05",IF(T_SDLog[[#This Row],[AREF_4]]&lt;&gt;"","04",IF(T_SDLog[[#This Row],[AREF_3]]&lt;&gt;"","03",IF(T_SDLog[[#This Row],[AREF_2]]&lt;&gt;"","02",IF(T_SDLog[[#This Row],[AREF_1]]&lt;&gt;"","01",IF(T_SDLog[[#This Row],[AREF_0]]&lt;&gt;"","00",""))))))))</f>
        <v/>
      </c>
      <c r="T51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1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3" s="22"/>
      <c r="AB513" s="74"/>
      <c r="AC513" s="22"/>
      <c r="AD513" s="74"/>
      <c r="AE513" s="22"/>
      <c r="AF513" s="190" t="s">
        <v>123</v>
      </c>
      <c r="AG513" s="191"/>
      <c r="AH513" s="190" t="s">
        <v>123</v>
      </c>
      <c r="AI513" s="22"/>
      <c r="AJ513" s="74"/>
      <c r="AK513" s="22"/>
      <c r="AL513" s="22"/>
      <c r="AM513" s="22"/>
      <c r="AN513" s="190" t="s">
        <v>123</v>
      </c>
      <c r="AO513" s="74"/>
      <c r="AP513" s="185" t="s">
        <v>123</v>
      </c>
      <c r="AQ513" s="22"/>
      <c r="AR513" s="74"/>
      <c r="AS513" s="22"/>
      <c r="AT513" s="190" t="s">
        <v>123</v>
      </c>
      <c r="AU513" s="74"/>
      <c r="AV513" s="185" t="s">
        <v>123</v>
      </c>
      <c r="AW513" s="76"/>
      <c r="AX513" s="74"/>
      <c r="AY513" s="22"/>
      <c r="AZ513" s="190" t="s">
        <v>123</v>
      </c>
      <c r="BA513" s="74"/>
      <c r="BB513" s="185" t="s">
        <v>123</v>
      </c>
      <c r="BC513" s="76"/>
      <c r="BD513" s="74"/>
      <c r="BE513" s="22"/>
      <c r="BF513" s="190" t="s">
        <v>123</v>
      </c>
      <c r="BG513" s="74"/>
      <c r="BH513" s="185" t="s">
        <v>123</v>
      </c>
      <c r="BI513" s="76"/>
      <c r="BJ513" s="74"/>
      <c r="BK513" s="22"/>
      <c r="BL513" s="190" t="s">
        <v>123</v>
      </c>
      <c r="BM513" s="74"/>
      <c r="BN513" s="185" t="s">
        <v>123</v>
      </c>
      <c r="BO513" s="22"/>
      <c r="BP513" s="74"/>
      <c r="BQ513" s="22"/>
      <c r="BR513" s="190" t="s">
        <v>123</v>
      </c>
      <c r="BS513" s="22"/>
      <c r="BT513" s="185" t="s">
        <v>123</v>
      </c>
      <c r="BU513" s="22"/>
      <c r="BV513" s="74"/>
      <c r="BW513" s="22"/>
      <c r="BX513" s="190" t="s">
        <v>123</v>
      </c>
      <c r="BY513" s="22"/>
      <c r="BZ513" s="185" t="s">
        <v>123</v>
      </c>
      <c r="CA513" s="185"/>
      <c r="CB513" s="22"/>
    </row>
    <row r="514" spans="2:80" ht="13.8" hidden="1">
      <c r="B514" s="22">
        <f t="shared" si="7"/>
        <v>505</v>
      </c>
      <c r="C514" s="73" t="s">
        <v>112</v>
      </c>
      <c r="D514" s="73" t="s">
        <v>148</v>
      </c>
      <c r="E514" s="202">
        <v>1300403</v>
      </c>
      <c r="F514" s="73" t="s">
        <v>114</v>
      </c>
      <c r="G514" s="73" t="s">
        <v>145</v>
      </c>
      <c r="H514" s="73" t="s">
        <v>116</v>
      </c>
      <c r="I514" s="240" t="s">
        <v>117</v>
      </c>
      <c r="J514" s="73" t="s">
        <v>112</v>
      </c>
      <c r="K514" s="204" t="s">
        <v>149</v>
      </c>
      <c r="L514" s="73" t="s">
        <v>119</v>
      </c>
      <c r="M514" s="73" t="s">
        <v>117</v>
      </c>
      <c r="N514" s="116" t="str">
        <f>CONCATENATE(T_SDLog[[#This Row],[PROJECT_NO]],"-",T_SDLog[[#This Row],[Sub Con]],"-",T_SDLog[[#This Row],[BUILDING_NO]],"-",T_SDLog[[#This Row],[FLOOR_LEVEL]],"-",T_SDLog[[#This Row],[DRAWING_PARTS]],"-",T_SDLog[[#This Row],[DISIPLINE]],"-",T_SDLog[[#This Row],[Sub-Dec]],"-",T_SDLog[[#This Row],[DS]],"-",T_SDLog[[#This Row],[DRAWING_SEQ]])</f>
        <v>1300403-ATS-B07-GF-00-ICT-FAS-SD-00</v>
      </c>
      <c r="O514" s="122" t="s">
        <v>150</v>
      </c>
      <c r="P514" s="245">
        <v>45852</v>
      </c>
      <c r="Q51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1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14" s="156" t="str">
        <f>IF(T_SDLog[[#This Row],[AREF_7]]&lt;&gt;"","07",IF(T_SDLog[[#This Row],[AREF_6]]&lt;&gt;"","06",IF(T_SDLog[[#This Row],[AREF_5]]&lt;&gt;"","05",IF(T_SDLog[[#This Row],[AREF_4]]&lt;&gt;"","04",IF(T_SDLog[[#This Row],[AREF_3]]&lt;&gt;"","03",IF(T_SDLog[[#This Row],[AREF_2]]&lt;&gt;"","02",IF(T_SDLog[[#This Row],[AREF_1]]&lt;&gt;"","01",IF(T_SDLog[[#This Row],[AREF_0]]&lt;&gt;"","00",""))))))))</f>
        <v>00</v>
      </c>
      <c r="T51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45836</v>
      </c>
      <c r="U5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ATLS-004-SD-ICT-00088-R00</v>
      </c>
      <c r="V5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1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4" s="22" t="s">
        <v>1796</v>
      </c>
      <c r="AB514" s="74">
        <v>45836</v>
      </c>
      <c r="AC514" s="22"/>
      <c r="AD514" s="74"/>
      <c r="AE514" s="22"/>
      <c r="AF514" s="190" t="s">
        <v>1638</v>
      </c>
      <c r="AG514" s="191"/>
      <c r="AH514" s="190" t="s">
        <v>123</v>
      </c>
      <c r="AI514" s="22"/>
      <c r="AJ514" s="74"/>
      <c r="AK514" s="22"/>
      <c r="AL514" s="22"/>
      <c r="AM514" s="22"/>
      <c r="AN514" s="190" t="s">
        <v>123</v>
      </c>
      <c r="AO514" s="74"/>
      <c r="AP514" s="185" t="s">
        <v>123</v>
      </c>
      <c r="AQ514" s="22"/>
      <c r="AR514" s="74"/>
      <c r="AS514" s="22"/>
      <c r="AT514" s="190" t="s">
        <v>123</v>
      </c>
      <c r="AU514" s="74"/>
      <c r="AV514" s="185" t="s">
        <v>123</v>
      </c>
      <c r="AW514" s="76"/>
      <c r="AX514" s="74"/>
      <c r="AY514" s="22"/>
      <c r="AZ514" s="190" t="s">
        <v>123</v>
      </c>
      <c r="BA514" s="74"/>
      <c r="BB514" s="185" t="s">
        <v>123</v>
      </c>
      <c r="BC514" s="76"/>
      <c r="BD514" s="74"/>
      <c r="BE514" s="22"/>
      <c r="BF514" s="190" t="s">
        <v>123</v>
      </c>
      <c r="BG514" s="74"/>
      <c r="BH514" s="185" t="s">
        <v>123</v>
      </c>
      <c r="BI514" s="76"/>
      <c r="BJ514" s="74"/>
      <c r="BK514" s="22"/>
      <c r="BL514" s="190" t="s">
        <v>123</v>
      </c>
      <c r="BM514" s="74"/>
      <c r="BN514" s="185" t="s">
        <v>123</v>
      </c>
      <c r="BO514" s="22"/>
      <c r="BP514" s="74"/>
      <c r="BQ514" s="22"/>
      <c r="BR514" s="190" t="s">
        <v>123</v>
      </c>
      <c r="BS514" s="22"/>
      <c r="BT514" s="185" t="s">
        <v>123</v>
      </c>
      <c r="BU514" s="22"/>
      <c r="BV514" s="74"/>
      <c r="BW514" s="22"/>
      <c r="BX514" s="190" t="s">
        <v>123</v>
      </c>
      <c r="BY514" s="22"/>
      <c r="BZ514" s="185" t="s">
        <v>123</v>
      </c>
      <c r="CA514" s="185"/>
      <c r="CB514" s="22"/>
    </row>
    <row r="515" spans="2:80" ht="13.8" hidden="1">
      <c r="B515" s="22">
        <f t="shared" si="7"/>
        <v>506</v>
      </c>
      <c r="C515" s="73" t="s">
        <v>112</v>
      </c>
      <c r="D515" s="73" t="s">
        <v>151</v>
      </c>
      <c r="E515" s="202">
        <v>1300403</v>
      </c>
      <c r="F515" s="73" t="s">
        <v>114</v>
      </c>
      <c r="G515" s="73" t="s">
        <v>145</v>
      </c>
      <c r="H515" s="73" t="s">
        <v>116</v>
      </c>
      <c r="I515" s="240" t="s">
        <v>117</v>
      </c>
      <c r="J515" s="73" t="s">
        <v>112</v>
      </c>
      <c r="K515" s="204" t="s">
        <v>152</v>
      </c>
      <c r="L515" s="73" t="s">
        <v>119</v>
      </c>
      <c r="M515" s="73" t="s">
        <v>117</v>
      </c>
      <c r="N515" s="116" t="str">
        <f>CONCATENATE(T_SDLog[[#This Row],[PROJECT_NO]],"-",T_SDLog[[#This Row],[Sub Con]],"-",T_SDLog[[#This Row],[BUILDING_NO]],"-",T_SDLog[[#This Row],[FLOOR_LEVEL]],"-",T_SDLog[[#This Row],[DRAWING_PARTS]],"-",T_SDLog[[#This Row],[DISIPLINE]],"-",T_SDLog[[#This Row],[Sub-Dec]],"-",T_SDLog[[#This Row],[DS]],"-",T_SDLog[[#This Row],[DRAWING_SEQ]])</f>
        <v>1300403-ATS-B07-GF-00-ICT-DAT-SD-00</v>
      </c>
      <c r="O515" s="122" t="s">
        <v>153</v>
      </c>
      <c r="P515" s="245">
        <v>45807</v>
      </c>
      <c r="Q51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43</v>
      </c>
      <c r="R51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15" s="156" t="str">
        <f>IF(T_SDLog[[#This Row],[AREF_7]]&lt;&gt;"","07",IF(T_SDLog[[#This Row],[AREF_6]]&lt;&gt;"","06",IF(T_SDLog[[#This Row],[AREF_5]]&lt;&gt;"","05",IF(T_SDLog[[#This Row],[AREF_4]]&lt;&gt;"","04",IF(T_SDLog[[#This Row],[AREF_3]]&lt;&gt;"","03",IF(T_SDLog[[#This Row],[AREF_2]]&lt;&gt;"","02",IF(T_SDLog[[#This Row],[AREF_1]]&lt;&gt;"","01",IF(T_SDLog[[#This Row],[AREF_0]]&lt;&gt;"","00",""))))))))</f>
        <v>00</v>
      </c>
      <c r="T51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ATLS-004-SD-ICT-00067-R00</v>
      </c>
      <c r="V5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51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5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5" s="22" t="s">
        <v>1630</v>
      </c>
      <c r="AB515" s="74">
        <v>45831</v>
      </c>
      <c r="AC515" s="22"/>
      <c r="AD515" s="74"/>
      <c r="AE515" s="22"/>
      <c r="AF515" s="190" t="s">
        <v>1633</v>
      </c>
      <c r="AG515" s="191"/>
      <c r="AH515" s="190" t="s">
        <v>123</v>
      </c>
      <c r="AI515" s="22"/>
      <c r="AJ515" s="74"/>
      <c r="AK515" s="22"/>
      <c r="AL515" s="22"/>
      <c r="AM515" s="22"/>
      <c r="AN515" s="190" t="s">
        <v>123</v>
      </c>
      <c r="AO515" s="74"/>
      <c r="AP515" s="185" t="s">
        <v>123</v>
      </c>
      <c r="AQ515" s="22"/>
      <c r="AR515" s="74"/>
      <c r="AS515" s="22"/>
      <c r="AT515" s="190" t="s">
        <v>123</v>
      </c>
      <c r="AU515" s="74"/>
      <c r="AV515" s="185" t="s">
        <v>123</v>
      </c>
      <c r="AW515" s="76"/>
      <c r="AX515" s="74"/>
      <c r="AY515" s="22"/>
      <c r="AZ515" s="190" t="s">
        <v>123</v>
      </c>
      <c r="BA515" s="74"/>
      <c r="BB515" s="185" t="s">
        <v>123</v>
      </c>
      <c r="BC515" s="76"/>
      <c r="BD515" s="74"/>
      <c r="BE515" s="22"/>
      <c r="BF515" s="190" t="s">
        <v>123</v>
      </c>
      <c r="BG515" s="74"/>
      <c r="BH515" s="185" t="s">
        <v>123</v>
      </c>
      <c r="BI515" s="76"/>
      <c r="BJ515" s="74"/>
      <c r="BK515" s="22"/>
      <c r="BL515" s="190" t="s">
        <v>123</v>
      </c>
      <c r="BM515" s="74"/>
      <c r="BN515" s="185" t="s">
        <v>123</v>
      </c>
      <c r="BO515" s="22"/>
      <c r="BP515" s="74"/>
      <c r="BQ515" s="22"/>
      <c r="BR515" s="190" t="s">
        <v>123</v>
      </c>
      <c r="BS515" s="22"/>
      <c r="BT515" s="185" t="s">
        <v>123</v>
      </c>
      <c r="BU515" s="22"/>
      <c r="BV515" s="74"/>
      <c r="BW515" s="22"/>
      <c r="BX515" s="190" t="s">
        <v>123</v>
      </c>
      <c r="BY515" s="22"/>
      <c r="BZ515" s="185" t="s">
        <v>123</v>
      </c>
      <c r="CA515" s="185"/>
      <c r="CB515" s="22"/>
    </row>
    <row r="516" spans="2:80" ht="13.8" hidden="1">
      <c r="B516" s="22">
        <f t="shared" si="7"/>
        <v>507</v>
      </c>
      <c r="C516" s="73" t="s">
        <v>112</v>
      </c>
      <c r="D516" s="73" t="s">
        <v>154</v>
      </c>
      <c r="E516" s="202">
        <v>1300403</v>
      </c>
      <c r="F516" s="73" t="s">
        <v>114</v>
      </c>
      <c r="G516" s="73" t="s">
        <v>145</v>
      </c>
      <c r="H516" s="73" t="s">
        <v>116</v>
      </c>
      <c r="I516" s="241" t="s">
        <v>117</v>
      </c>
      <c r="J516" s="73" t="s">
        <v>112</v>
      </c>
      <c r="K516" s="204" t="s">
        <v>155</v>
      </c>
      <c r="L516" s="73" t="s">
        <v>119</v>
      </c>
      <c r="M516" s="73" t="s">
        <v>117</v>
      </c>
      <c r="N516" s="116" t="str">
        <f>CONCATENATE(T_SDLog[[#This Row],[PROJECT_NO]],"-",T_SDLog[[#This Row],[Sub Con]],"-",T_SDLog[[#This Row],[BUILDING_NO]],"-",T_SDLog[[#This Row],[FLOOR_LEVEL]],"-",T_SDLog[[#This Row],[DRAWING_PARTS]],"-",T_SDLog[[#This Row],[DISIPLINE]],"-",T_SDLog[[#This Row],[Sub-Dec]],"-",T_SDLog[[#This Row],[DS]],"-",T_SDLog[[#This Row],[DRAWING_SEQ]])</f>
        <v>1300403-ATS-B07-GF-00-ICT-TEL-SD-00</v>
      </c>
      <c r="O516" s="122" t="s">
        <v>156</v>
      </c>
      <c r="P516" s="245">
        <v>45819</v>
      </c>
      <c r="Q51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5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16" s="156" t="str">
        <f>IF(T_SDLog[[#This Row],[AREF_7]]&lt;&gt;"","07",IF(T_SDLog[[#This Row],[AREF_6]]&lt;&gt;"","06",IF(T_SDLog[[#This Row],[AREF_5]]&lt;&gt;"","05",IF(T_SDLog[[#This Row],[AREF_4]]&lt;&gt;"","04",IF(T_SDLog[[#This Row],[AREF_3]]&lt;&gt;"","03",IF(T_SDLog[[#This Row],[AREF_2]]&lt;&gt;"","02",IF(T_SDLog[[#This Row],[AREF_1]]&lt;&gt;"","01",IF(T_SDLog[[#This Row],[AREF_0]]&lt;&gt;"","00",""))))))))</f>
        <v>00</v>
      </c>
      <c r="T51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ATLS-004-SD-ICT-00068-R00</v>
      </c>
      <c r="V5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1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5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ATV-1300000403-SDS-ICT-00050-R00</v>
      </c>
      <c r="Y5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6" s="22" t="s">
        <v>1631</v>
      </c>
      <c r="AB516" s="74">
        <v>45831</v>
      </c>
      <c r="AC516" s="22" t="s">
        <v>1703</v>
      </c>
      <c r="AD516" s="74">
        <v>45831</v>
      </c>
      <c r="AE516" s="74" t="s">
        <v>1703</v>
      </c>
      <c r="AF516" s="190" t="s">
        <v>134</v>
      </c>
      <c r="AG516" s="191" t="s">
        <v>1759</v>
      </c>
      <c r="AH516" s="190" t="s">
        <v>134</v>
      </c>
      <c r="AI516" s="22"/>
      <c r="AJ516" s="74"/>
      <c r="AK516" s="22"/>
      <c r="AL516" s="22"/>
      <c r="AM516" s="22"/>
      <c r="AN516" s="190" t="s">
        <v>123</v>
      </c>
      <c r="AO516" s="74"/>
      <c r="AP516" s="185" t="s">
        <v>123</v>
      </c>
      <c r="AQ516" s="22"/>
      <c r="AR516" s="74"/>
      <c r="AS516" s="22"/>
      <c r="AT516" s="190" t="s">
        <v>123</v>
      </c>
      <c r="AU516" s="74"/>
      <c r="AV516" s="185" t="s">
        <v>123</v>
      </c>
      <c r="AW516" s="76"/>
      <c r="AX516" s="74"/>
      <c r="AY516" s="22"/>
      <c r="AZ516" s="190" t="s">
        <v>123</v>
      </c>
      <c r="BA516" s="74"/>
      <c r="BB516" s="185" t="s">
        <v>123</v>
      </c>
      <c r="BC516" s="76"/>
      <c r="BD516" s="74"/>
      <c r="BE516" s="22"/>
      <c r="BF516" s="190" t="s">
        <v>123</v>
      </c>
      <c r="BG516" s="74"/>
      <c r="BH516" s="185" t="s">
        <v>123</v>
      </c>
      <c r="BI516" s="76"/>
      <c r="BJ516" s="74"/>
      <c r="BK516" s="22"/>
      <c r="BL516" s="190" t="s">
        <v>123</v>
      </c>
      <c r="BM516" s="74"/>
      <c r="BN516" s="185" t="s">
        <v>123</v>
      </c>
      <c r="BO516" s="22"/>
      <c r="BP516" s="74"/>
      <c r="BQ516" s="22"/>
      <c r="BR516" s="190" t="s">
        <v>123</v>
      </c>
      <c r="BS516" s="22"/>
      <c r="BT516" s="185" t="s">
        <v>123</v>
      </c>
      <c r="BU516" s="22"/>
      <c r="BV516" s="74"/>
      <c r="BW516" s="22"/>
      <c r="BX516" s="190" t="s">
        <v>123</v>
      </c>
      <c r="BY516" s="22"/>
      <c r="BZ516" s="185" t="s">
        <v>123</v>
      </c>
      <c r="CA516" s="185"/>
      <c r="CB516" s="22"/>
    </row>
    <row r="517" spans="2:80" ht="13.8" hidden="1">
      <c r="B517" s="22">
        <f t="shared" si="7"/>
        <v>508</v>
      </c>
      <c r="C517" s="73" t="s">
        <v>112</v>
      </c>
      <c r="D517" s="73" t="s">
        <v>163</v>
      </c>
      <c r="E517" s="202">
        <v>1300403</v>
      </c>
      <c r="F517" s="73" t="s">
        <v>114</v>
      </c>
      <c r="G517" s="73" t="s">
        <v>145</v>
      </c>
      <c r="H517" s="73" t="s">
        <v>116</v>
      </c>
      <c r="I517" s="241" t="s">
        <v>117</v>
      </c>
      <c r="J517" s="73" t="s">
        <v>112</v>
      </c>
      <c r="K517" s="204" t="s">
        <v>164</v>
      </c>
      <c r="L517" s="73" t="s">
        <v>119</v>
      </c>
      <c r="M517" s="73" t="s">
        <v>117</v>
      </c>
      <c r="N517" s="116" t="str">
        <f>CONCATENATE(T_SDLog[[#This Row],[PROJECT_NO]],"-",T_SDLog[[#This Row],[Sub Con]],"-",T_SDLog[[#This Row],[BUILDING_NO]],"-",T_SDLog[[#This Row],[FLOOR_LEVEL]],"-",T_SDLog[[#This Row],[DRAWING_PARTS]],"-",T_SDLog[[#This Row],[DISIPLINE]],"-",T_SDLog[[#This Row],[Sub-Dec]],"-",T_SDLog[[#This Row],[DS]],"-",T_SDLog[[#This Row],[DRAWING_SEQ]])</f>
        <v>1300403-ATS-B07-GF-00-ICT-ACS-SD-00</v>
      </c>
      <c r="O517" s="122" t="s">
        <v>165</v>
      </c>
      <c r="P517" s="244">
        <v>45803</v>
      </c>
      <c r="Q51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17" s="156" t="str">
        <f>IF(T_SDLog[[#This Row],[AREF_7]]&lt;&gt;"","07",IF(T_SDLog[[#This Row],[AREF_6]]&lt;&gt;"","06",IF(T_SDLog[[#This Row],[AREF_5]]&lt;&gt;"","05",IF(T_SDLog[[#This Row],[AREF_4]]&lt;&gt;"","04",IF(T_SDLog[[#This Row],[AREF_3]]&lt;&gt;"","03",IF(T_SDLog[[#This Row],[AREF_2]]&lt;&gt;"","02",IF(T_SDLog[[#This Row],[AREF_1]]&lt;&gt;"","01",IF(T_SDLog[[#This Row],[AREF_0]]&lt;&gt;"","00",""))))))))</f>
        <v>00</v>
      </c>
      <c r="T51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5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ATLS-004-SD-ICT-00060-R00</v>
      </c>
      <c r="V5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1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Jul 25</v>
      </c>
      <c r="X5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ATV-1300000403-SDS-ICT-00065-R00</v>
      </c>
      <c r="Y5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7" s="22" t="s">
        <v>1603</v>
      </c>
      <c r="AB517" s="74">
        <v>45832</v>
      </c>
      <c r="AC517" s="22" t="s">
        <v>1758</v>
      </c>
      <c r="AD517" s="74">
        <v>45833</v>
      </c>
      <c r="AE517" s="74" t="s">
        <v>1758</v>
      </c>
      <c r="AF517" s="190" t="s">
        <v>134</v>
      </c>
      <c r="AG517" s="191" t="s">
        <v>1816</v>
      </c>
      <c r="AH517" s="190" t="s">
        <v>134</v>
      </c>
      <c r="AI517" s="22"/>
      <c r="AJ517" s="74"/>
      <c r="AK517" s="22"/>
      <c r="AL517" s="22"/>
      <c r="AM517" s="22"/>
      <c r="AN517" s="190" t="s">
        <v>123</v>
      </c>
      <c r="AO517" s="74"/>
      <c r="AP517" s="185" t="s">
        <v>123</v>
      </c>
      <c r="AQ517" s="22"/>
      <c r="AR517" s="74"/>
      <c r="AS517" s="22"/>
      <c r="AT517" s="190" t="s">
        <v>123</v>
      </c>
      <c r="AU517" s="74"/>
      <c r="AV517" s="185" t="s">
        <v>123</v>
      </c>
      <c r="AW517" s="76"/>
      <c r="AX517" s="74"/>
      <c r="AY517" s="22"/>
      <c r="AZ517" s="190" t="s">
        <v>123</v>
      </c>
      <c r="BA517" s="74"/>
      <c r="BB517" s="185" t="s">
        <v>123</v>
      </c>
      <c r="BC517" s="76"/>
      <c r="BD517" s="74"/>
      <c r="BE517" s="22"/>
      <c r="BF517" s="190" t="s">
        <v>123</v>
      </c>
      <c r="BG517" s="74"/>
      <c r="BH517" s="185" t="s">
        <v>123</v>
      </c>
      <c r="BI517" s="76"/>
      <c r="BJ517" s="74"/>
      <c r="BK517" s="22"/>
      <c r="BL517" s="190" t="s">
        <v>123</v>
      </c>
      <c r="BM517" s="74"/>
      <c r="BN517" s="185" t="s">
        <v>123</v>
      </c>
      <c r="BO517" s="22"/>
      <c r="BP517" s="74"/>
      <c r="BQ517" s="22"/>
      <c r="BR517" s="190" t="s">
        <v>123</v>
      </c>
      <c r="BS517" s="22"/>
      <c r="BT517" s="185" t="s">
        <v>123</v>
      </c>
      <c r="BU517" s="22"/>
      <c r="BV517" s="74"/>
      <c r="BW517" s="22"/>
      <c r="BX517" s="190" t="s">
        <v>123</v>
      </c>
      <c r="BY517" s="22"/>
      <c r="BZ517" s="185" t="s">
        <v>123</v>
      </c>
      <c r="CA517" s="185"/>
      <c r="CB517" s="22"/>
    </row>
    <row r="518" spans="2:80" ht="13.8" hidden="1">
      <c r="B518" s="22">
        <f t="shared" si="7"/>
        <v>509</v>
      </c>
      <c r="C518" s="73" t="s">
        <v>112</v>
      </c>
      <c r="D518" s="73" t="s">
        <v>166</v>
      </c>
      <c r="E518" s="202">
        <v>1300403</v>
      </c>
      <c r="F518" s="73" t="s">
        <v>114</v>
      </c>
      <c r="G518" s="73" t="s">
        <v>145</v>
      </c>
      <c r="H518" s="73" t="s">
        <v>117</v>
      </c>
      <c r="I518" s="241" t="s">
        <v>117</v>
      </c>
      <c r="J518" s="73" t="s">
        <v>112</v>
      </c>
      <c r="K518" s="204" t="s">
        <v>167</v>
      </c>
      <c r="L518" s="111" t="s">
        <v>119</v>
      </c>
      <c r="M518" s="73" t="s">
        <v>117</v>
      </c>
      <c r="N518" s="116" t="str">
        <f>CONCATENATE(T_SDLog[[#This Row],[PROJECT_NO]],"-",T_SDLog[[#This Row],[Sub Con]],"-",T_SDLog[[#This Row],[BUILDING_NO]],"-",T_SDLog[[#This Row],[FLOOR_LEVEL]],"-",T_SDLog[[#This Row],[DRAWING_PARTS]],"-",T_SDLog[[#This Row],[DISIPLINE]],"-",T_SDLog[[#This Row],[Sub-Dec]],"-",T_SDLog[[#This Row],[DS]],"-",T_SDLog[[#This Row],[DRAWING_SEQ]])</f>
        <v>1300403-ATS-B07-00-00-ICT-SLD-SD-00</v>
      </c>
      <c r="O518" s="122" t="s">
        <v>168</v>
      </c>
      <c r="P518" s="245">
        <v>45908</v>
      </c>
      <c r="Q51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18" s="156" t="str">
        <f>IF(T_SDLog[[#This Row],[AREF_7]]&lt;&gt;"","07",IF(T_SDLog[[#This Row],[AREF_6]]&lt;&gt;"","06",IF(T_SDLog[[#This Row],[AREF_5]]&lt;&gt;"","05",IF(T_SDLog[[#This Row],[AREF_4]]&lt;&gt;"","04",IF(T_SDLog[[#This Row],[AREF_3]]&lt;&gt;"","03",IF(T_SDLog[[#This Row],[AREF_2]]&lt;&gt;"","02",IF(T_SDLog[[#This Row],[AREF_1]]&lt;&gt;"","01",IF(T_SDLog[[#This Row],[AREF_0]]&lt;&gt;"","00",""))))))))</f>
        <v/>
      </c>
      <c r="T51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8" s="22"/>
      <c r="AB518" s="74"/>
      <c r="AC518" s="22"/>
      <c r="AD518" s="74"/>
      <c r="AE518" s="22"/>
      <c r="AF518" s="190" t="s">
        <v>123</v>
      </c>
      <c r="AG518" s="191"/>
      <c r="AH518" s="190" t="s">
        <v>123</v>
      </c>
      <c r="AI518" s="22"/>
      <c r="AJ518" s="74"/>
      <c r="AK518" s="22"/>
      <c r="AL518" s="22"/>
      <c r="AM518" s="22"/>
      <c r="AN518" s="190" t="s">
        <v>123</v>
      </c>
      <c r="AO518" s="74"/>
      <c r="AP518" s="185" t="s">
        <v>123</v>
      </c>
      <c r="AQ518" s="22"/>
      <c r="AR518" s="74"/>
      <c r="AS518" s="22"/>
      <c r="AT518" s="190" t="s">
        <v>123</v>
      </c>
      <c r="AU518" s="74"/>
      <c r="AV518" s="185" t="s">
        <v>123</v>
      </c>
      <c r="AW518" s="76"/>
      <c r="AX518" s="74"/>
      <c r="AY518" s="22"/>
      <c r="AZ518" s="190" t="s">
        <v>123</v>
      </c>
      <c r="BA518" s="74"/>
      <c r="BB518" s="185" t="s">
        <v>123</v>
      </c>
      <c r="BC518" s="76"/>
      <c r="BD518" s="74"/>
      <c r="BE518" s="22"/>
      <c r="BF518" s="190" t="s">
        <v>123</v>
      </c>
      <c r="BG518" s="74"/>
      <c r="BH518" s="185" t="s">
        <v>123</v>
      </c>
      <c r="BI518" s="76"/>
      <c r="BJ518" s="74"/>
      <c r="BK518" s="22"/>
      <c r="BL518" s="190" t="s">
        <v>123</v>
      </c>
      <c r="BM518" s="74"/>
      <c r="BN518" s="185" t="s">
        <v>123</v>
      </c>
      <c r="BO518" s="22"/>
      <c r="BP518" s="74"/>
      <c r="BQ518" s="22"/>
      <c r="BR518" s="190" t="s">
        <v>123</v>
      </c>
      <c r="BS518" s="22"/>
      <c r="BT518" s="185" t="s">
        <v>123</v>
      </c>
      <c r="BU518" s="22"/>
      <c r="BV518" s="74"/>
      <c r="BW518" s="22"/>
      <c r="BX518" s="190" t="s">
        <v>123</v>
      </c>
      <c r="BY518" s="22"/>
      <c r="BZ518" s="185" t="s">
        <v>123</v>
      </c>
      <c r="CA518" s="185"/>
      <c r="CB518" s="22"/>
    </row>
    <row r="519" spans="2:80" ht="13.8" hidden="1">
      <c r="B519" s="22">
        <f t="shared" si="7"/>
        <v>510</v>
      </c>
      <c r="C519" s="73" t="s">
        <v>112</v>
      </c>
      <c r="D519" s="73" t="s">
        <v>166</v>
      </c>
      <c r="E519" s="202">
        <v>1300403</v>
      </c>
      <c r="F519" s="73" t="s">
        <v>114</v>
      </c>
      <c r="G519" s="73" t="s">
        <v>145</v>
      </c>
      <c r="H519" s="73" t="s">
        <v>117</v>
      </c>
      <c r="I519" s="241" t="s">
        <v>117</v>
      </c>
      <c r="J519" s="73" t="s">
        <v>112</v>
      </c>
      <c r="K519" s="204" t="s">
        <v>167</v>
      </c>
      <c r="L519" s="111" t="s">
        <v>119</v>
      </c>
      <c r="M519" s="73" t="s">
        <v>124</v>
      </c>
      <c r="N519" s="116" t="str">
        <f>CONCATENATE(T_SDLog[[#This Row],[PROJECT_NO]],"-",T_SDLog[[#This Row],[Sub Con]],"-",T_SDLog[[#This Row],[BUILDING_NO]],"-",T_SDLog[[#This Row],[FLOOR_LEVEL]],"-",T_SDLog[[#This Row],[DRAWING_PARTS]],"-",T_SDLog[[#This Row],[DISIPLINE]],"-",T_SDLog[[#This Row],[Sub-Dec]],"-",T_SDLog[[#This Row],[DS]],"-",T_SDLog[[#This Row],[DRAWING_SEQ]])</f>
        <v>1300403-ATS-B07-00-00-ICT-SLD-SD-01</v>
      </c>
      <c r="O519" s="122" t="s">
        <v>169</v>
      </c>
      <c r="P519" s="245">
        <v>45908</v>
      </c>
      <c r="Q51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19" s="156" t="str">
        <f>IF(T_SDLog[[#This Row],[AREF_7]]&lt;&gt;"","07",IF(T_SDLog[[#This Row],[AREF_6]]&lt;&gt;"","06",IF(T_SDLog[[#This Row],[AREF_5]]&lt;&gt;"","05",IF(T_SDLog[[#This Row],[AREF_4]]&lt;&gt;"","04",IF(T_SDLog[[#This Row],[AREF_3]]&lt;&gt;"","03",IF(T_SDLog[[#This Row],[AREF_2]]&lt;&gt;"","02",IF(T_SDLog[[#This Row],[AREF_1]]&lt;&gt;"","01",IF(T_SDLog[[#This Row],[AREF_0]]&lt;&gt;"","00",""))))))))</f>
        <v/>
      </c>
      <c r="T51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1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19" s="22"/>
      <c r="AB519" s="74"/>
      <c r="AC519" s="22"/>
      <c r="AD519" s="74"/>
      <c r="AE519" s="22"/>
      <c r="AF519" s="190" t="s">
        <v>123</v>
      </c>
      <c r="AG519" s="191"/>
      <c r="AH519" s="190" t="s">
        <v>123</v>
      </c>
      <c r="AI519" s="22"/>
      <c r="AJ519" s="74"/>
      <c r="AK519" s="22"/>
      <c r="AL519" s="22"/>
      <c r="AM519" s="22"/>
      <c r="AN519" s="190" t="s">
        <v>123</v>
      </c>
      <c r="AO519" s="74"/>
      <c r="AP519" s="185" t="s">
        <v>123</v>
      </c>
      <c r="AQ519" s="22"/>
      <c r="AR519" s="74"/>
      <c r="AS519" s="22"/>
      <c r="AT519" s="190" t="s">
        <v>123</v>
      </c>
      <c r="AU519" s="74"/>
      <c r="AV519" s="185" t="s">
        <v>123</v>
      </c>
      <c r="AW519" s="76"/>
      <c r="AX519" s="74"/>
      <c r="AY519" s="22"/>
      <c r="AZ519" s="190" t="s">
        <v>123</v>
      </c>
      <c r="BA519" s="74"/>
      <c r="BB519" s="185" t="s">
        <v>123</v>
      </c>
      <c r="BC519" s="76"/>
      <c r="BD519" s="74"/>
      <c r="BE519" s="22"/>
      <c r="BF519" s="190" t="s">
        <v>123</v>
      </c>
      <c r="BG519" s="74"/>
      <c r="BH519" s="185" t="s">
        <v>123</v>
      </c>
      <c r="BI519" s="76"/>
      <c r="BJ519" s="74"/>
      <c r="BK519" s="22"/>
      <c r="BL519" s="190" t="s">
        <v>123</v>
      </c>
      <c r="BM519" s="74"/>
      <c r="BN519" s="185" t="s">
        <v>123</v>
      </c>
      <c r="BO519" s="22"/>
      <c r="BP519" s="74"/>
      <c r="BQ519" s="22"/>
      <c r="BR519" s="190" t="s">
        <v>123</v>
      </c>
      <c r="BS519" s="22"/>
      <c r="BT519" s="185" t="s">
        <v>123</v>
      </c>
      <c r="BU519" s="22"/>
      <c r="BV519" s="74"/>
      <c r="BW519" s="22"/>
      <c r="BX519" s="190" t="s">
        <v>123</v>
      </c>
      <c r="BY519" s="22"/>
      <c r="BZ519" s="185" t="s">
        <v>123</v>
      </c>
      <c r="CA519" s="185"/>
      <c r="CB519" s="22"/>
    </row>
    <row r="520" spans="2:80" ht="13.8" hidden="1">
      <c r="B520" s="22">
        <f t="shared" si="7"/>
        <v>511</v>
      </c>
      <c r="C520" s="73" t="s">
        <v>112</v>
      </c>
      <c r="D520" s="73" t="s">
        <v>144</v>
      </c>
      <c r="E520" s="202">
        <v>1300403</v>
      </c>
      <c r="F520" s="73" t="s">
        <v>114</v>
      </c>
      <c r="G520" s="73" t="s">
        <v>170</v>
      </c>
      <c r="H520" s="73" t="s">
        <v>117</v>
      </c>
      <c r="I520" s="241" t="s">
        <v>117</v>
      </c>
      <c r="J520" s="73" t="s">
        <v>112</v>
      </c>
      <c r="K520" s="204" t="s">
        <v>146</v>
      </c>
      <c r="L520" s="111" t="s">
        <v>119</v>
      </c>
      <c r="M520" s="73" t="s">
        <v>117</v>
      </c>
      <c r="N520" s="116" t="str">
        <f>CONCATENATE(T_SDLog[[#This Row],[PROJECT_NO]],"-",T_SDLog[[#This Row],[Sub Con]],"-",T_SDLog[[#This Row],[BUILDING_NO]],"-",T_SDLog[[#This Row],[FLOOR_LEVEL]],"-",T_SDLog[[#This Row],[DRAWING_PARTS]],"-",T_SDLog[[#This Row],[DISIPLINE]],"-",T_SDLog[[#This Row],[Sub-Dec]],"-",T_SDLog[[#This Row],[DS]],"-",T_SDLog[[#This Row],[DRAWING_SEQ]])</f>
        <v>1300403-ATS-B06-00-00-ICT-ENL-SD-00</v>
      </c>
      <c r="O520" s="122" t="s">
        <v>147</v>
      </c>
      <c r="P520" s="245">
        <v>45894</v>
      </c>
      <c r="Q52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20" s="156" t="str">
        <f>IF(T_SDLog[[#This Row],[AREF_7]]&lt;&gt;"","07",IF(T_SDLog[[#This Row],[AREF_6]]&lt;&gt;"","06",IF(T_SDLog[[#This Row],[AREF_5]]&lt;&gt;"","05",IF(T_SDLog[[#This Row],[AREF_4]]&lt;&gt;"","04",IF(T_SDLog[[#This Row],[AREF_3]]&lt;&gt;"","03",IF(T_SDLog[[#This Row],[AREF_2]]&lt;&gt;"","02",IF(T_SDLog[[#This Row],[AREF_1]]&lt;&gt;"","01",IF(T_SDLog[[#This Row],[AREF_0]]&lt;&gt;"","00",""))))))))</f>
        <v/>
      </c>
      <c r="T52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2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0" s="22"/>
      <c r="AB520" s="74"/>
      <c r="AC520" s="22"/>
      <c r="AD520" s="74"/>
      <c r="AE520" s="22"/>
      <c r="AF520" s="190" t="s">
        <v>123</v>
      </c>
      <c r="AG520" s="191"/>
      <c r="AH520" s="190" t="s">
        <v>123</v>
      </c>
      <c r="AI520" s="22"/>
      <c r="AJ520" s="74"/>
      <c r="AK520" s="22"/>
      <c r="AL520" s="22"/>
      <c r="AM520" s="22"/>
      <c r="AN520" s="190" t="s">
        <v>123</v>
      </c>
      <c r="AO520" s="74"/>
      <c r="AP520" s="185" t="s">
        <v>123</v>
      </c>
      <c r="AQ520" s="22"/>
      <c r="AR520" s="74"/>
      <c r="AS520" s="22"/>
      <c r="AT520" s="190" t="s">
        <v>123</v>
      </c>
      <c r="AU520" s="74"/>
      <c r="AV520" s="185" t="s">
        <v>123</v>
      </c>
      <c r="AW520" s="76"/>
      <c r="AX520" s="74"/>
      <c r="AY520" s="22"/>
      <c r="AZ520" s="190" t="s">
        <v>123</v>
      </c>
      <c r="BA520" s="74"/>
      <c r="BB520" s="185" t="s">
        <v>123</v>
      </c>
      <c r="BC520" s="76"/>
      <c r="BD520" s="74"/>
      <c r="BE520" s="22"/>
      <c r="BF520" s="190" t="s">
        <v>123</v>
      </c>
      <c r="BG520" s="74"/>
      <c r="BH520" s="185" t="s">
        <v>123</v>
      </c>
      <c r="BI520" s="76"/>
      <c r="BJ520" s="74"/>
      <c r="BK520" s="22"/>
      <c r="BL520" s="190" t="s">
        <v>123</v>
      </c>
      <c r="BM520" s="74"/>
      <c r="BN520" s="185" t="s">
        <v>123</v>
      </c>
      <c r="BO520" s="22"/>
      <c r="BP520" s="74"/>
      <c r="BQ520" s="22"/>
      <c r="BR520" s="190" t="s">
        <v>123</v>
      </c>
      <c r="BS520" s="22"/>
      <c r="BT520" s="185" t="s">
        <v>123</v>
      </c>
      <c r="BU520" s="22"/>
      <c r="BV520" s="74"/>
      <c r="BW520" s="22"/>
      <c r="BX520" s="190" t="s">
        <v>123</v>
      </c>
      <c r="BY520" s="22"/>
      <c r="BZ520" s="185" t="s">
        <v>123</v>
      </c>
      <c r="CA520" s="185"/>
      <c r="CB520" s="22"/>
    </row>
    <row r="521" spans="2:80" ht="13.8" hidden="1">
      <c r="B521" s="22">
        <f t="shared" si="7"/>
        <v>512</v>
      </c>
      <c r="C521" s="73" t="s">
        <v>112</v>
      </c>
      <c r="D521" s="73" t="s">
        <v>148</v>
      </c>
      <c r="E521" s="202">
        <v>1300403</v>
      </c>
      <c r="F521" s="73" t="s">
        <v>114</v>
      </c>
      <c r="G521" s="73" t="s">
        <v>170</v>
      </c>
      <c r="H521" s="73" t="s">
        <v>116</v>
      </c>
      <c r="I521" s="241" t="s">
        <v>117</v>
      </c>
      <c r="J521" s="73" t="s">
        <v>112</v>
      </c>
      <c r="K521" s="204" t="s">
        <v>149</v>
      </c>
      <c r="L521" s="111" t="s">
        <v>119</v>
      </c>
      <c r="M521" s="73" t="s">
        <v>117</v>
      </c>
      <c r="N521" s="116" t="str">
        <f>CONCATENATE(T_SDLog[[#This Row],[PROJECT_NO]],"-",T_SDLog[[#This Row],[Sub Con]],"-",T_SDLog[[#This Row],[BUILDING_NO]],"-",T_SDLog[[#This Row],[FLOOR_LEVEL]],"-",T_SDLog[[#This Row],[DRAWING_PARTS]],"-",T_SDLog[[#This Row],[DISIPLINE]],"-",T_SDLog[[#This Row],[Sub-Dec]],"-",T_SDLog[[#This Row],[DS]],"-",T_SDLog[[#This Row],[DRAWING_SEQ]])</f>
        <v>1300403-ATS-B06-GF-00-ICT-FAS-SD-00</v>
      </c>
      <c r="O521" s="122" t="s">
        <v>171</v>
      </c>
      <c r="P521" s="245">
        <v>45852</v>
      </c>
      <c r="Q52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2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21" s="156" t="str">
        <f>IF(T_SDLog[[#This Row],[AREF_7]]&lt;&gt;"","07",IF(T_SDLog[[#This Row],[AREF_6]]&lt;&gt;"","06",IF(T_SDLog[[#This Row],[AREF_5]]&lt;&gt;"","05",IF(T_SDLog[[#This Row],[AREF_4]]&lt;&gt;"","04",IF(T_SDLog[[#This Row],[AREF_3]]&lt;&gt;"","03",IF(T_SDLog[[#This Row],[AREF_2]]&lt;&gt;"","02",IF(T_SDLog[[#This Row],[AREF_1]]&lt;&gt;"","01",IF(T_SDLog[[#This Row],[AREF_0]]&lt;&gt;"","00",""))))))))</f>
        <v>00</v>
      </c>
      <c r="T52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45842</v>
      </c>
      <c r="U5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ATLS-004-SD-ICT-00101-R00</v>
      </c>
      <c r="V5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2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1" s="22" t="s">
        <v>1862</v>
      </c>
      <c r="AB521" s="74">
        <v>45842</v>
      </c>
      <c r="AC521" s="22"/>
      <c r="AD521" s="74"/>
      <c r="AE521" s="22"/>
      <c r="AF521" s="190" t="s">
        <v>1638</v>
      </c>
      <c r="AG521" s="191"/>
      <c r="AH521" s="190" t="s">
        <v>123</v>
      </c>
      <c r="AI521" s="22"/>
      <c r="AJ521" s="74"/>
      <c r="AK521" s="22"/>
      <c r="AL521" s="22"/>
      <c r="AM521" s="22"/>
      <c r="AN521" s="190" t="s">
        <v>123</v>
      </c>
      <c r="AO521" s="74"/>
      <c r="AP521" s="185" t="s">
        <v>123</v>
      </c>
      <c r="AQ521" s="22"/>
      <c r="AR521" s="74"/>
      <c r="AS521" s="22"/>
      <c r="AT521" s="190" t="s">
        <v>123</v>
      </c>
      <c r="AU521" s="74"/>
      <c r="AV521" s="185" t="s">
        <v>123</v>
      </c>
      <c r="AW521" s="76"/>
      <c r="AX521" s="74"/>
      <c r="AY521" s="22"/>
      <c r="AZ521" s="190" t="s">
        <v>123</v>
      </c>
      <c r="BA521" s="74"/>
      <c r="BB521" s="185" t="s">
        <v>123</v>
      </c>
      <c r="BC521" s="76"/>
      <c r="BD521" s="74"/>
      <c r="BE521" s="22"/>
      <c r="BF521" s="190" t="s">
        <v>123</v>
      </c>
      <c r="BG521" s="74"/>
      <c r="BH521" s="185" t="s">
        <v>123</v>
      </c>
      <c r="BI521" s="76"/>
      <c r="BJ521" s="74"/>
      <c r="BK521" s="22"/>
      <c r="BL521" s="190" t="s">
        <v>123</v>
      </c>
      <c r="BM521" s="74"/>
      <c r="BN521" s="185" t="s">
        <v>123</v>
      </c>
      <c r="BO521" s="22"/>
      <c r="BP521" s="74"/>
      <c r="BQ521" s="22"/>
      <c r="BR521" s="190" t="s">
        <v>123</v>
      </c>
      <c r="BS521" s="22"/>
      <c r="BT521" s="185" t="s">
        <v>123</v>
      </c>
      <c r="BU521" s="22"/>
      <c r="BV521" s="74"/>
      <c r="BW521" s="22"/>
      <c r="BX521" s="190" t="s">
        <v>123</v>
      </c>
      <c r="BY521" s="22"/>
      <c r="BZ521" s="185" t="s">
        <v>123</v>
      </c>
      <c r="CA521" s="185"/>
      <c r="CB521" s="22"/>
    </row>
    <row r="522" spans="2:80" ht="13.8" hidden="1">
      <c r="B522" s="22">
        <f t="shared" si="7"/>
        <v>513</v>
      </c>
      <c r="C522" s="73" t="s">
        <v>112</v>
      </c>
      <c r="D522" s="73" t="s">
        <v>151</v>
      </c>
      <c r="E522" s="202">
        <v>1300403</v>
      </c>
      <c r="F522" s="73" t="s">
        <v>114</v>
      </c>
      <c r="G522" s="73" t="s">
        <v>170</v>
      </c>
      <c r="H522" s="73" t="s">
        <v>116</v>
      </c>
      <c r="I522" s="241" t="s">
        <v>117</v>
      </c>
      <c r="J522" s="73" t="s">
        <v>112</v>
      </c>
      <c r="K522" s="204" t="s">
        <v>152</v>
      </c>
      <c r="L522" s="111" t="s">
        <v>119</v>
      </c>
      <c r="M522" s="73" t="s">
        <v>117</v>
      </c>
      <c r="N522" s="116" t="str">
        <f>CONCATENATE(T_SDLog[[#This Row],[PROJECT_NO]],"-",T_SDLog[[#This Row],[Sub Con]],"-",T_SDLog[[#This Row],[BUILDING_NO]],"-",T_SDLog[[#This Row],[FLOOR_LEVEL]],"-",T_SDLog[[#This Row],[DRAWING_PARTS]],"-",T_SDLog[[#This Row],[DISIPLINE]],"-",T_SDLog[[#This Row],[Sub-Dec]],"-",T_SDLog[[#This Row],[DS]],"-",T_SDLog[[#This Row],[DRAWING_SEQ]])</f>
        <v>1300403-ATS-B06-GF-00-ICT-DAT-SD-00</v>
      </c>
      <c r="O522" s="229" t="s">
        <v>172</v>
      </c>
      <c r="P522" s="245">
        <v>45866</v>
      </c>
      <c r="Q52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5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22" s="156" t="str">
        <f>IF(T_SDLog[[#This Row],[AREF_7]]&lt;&gt;"","07",IF(T_SDLog[[#This Row],[AREF_6]]&lt;&gt;"","06",IF(T_SDLog[[#This Row],[AREF_5]]&lt;&gt;"","05",IF(T_SDLog[[#This Row],[AREF_4]]&lt;&gt;"","04",IF(T_SDLog[[#This Row],[AREF_3]]&lt;&gt;"","03",IF(T_SDLog[[#This Row],[AREF_2]]&lt;&gt;"","02",IF(T_SDLog[[#This Row],[AREF_1]]&lt;&gt;"","01",IF(T_SDLog[[#This Row],[AREF_0]]&lt;&gt;"","00",""))))))))</f>
        <v>00</v>
      </c>
      <c r="T52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45861</v>
      </c>
      <c r="U5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ATLS-004-SD-ICT-00072-R00</v>
      </c>
      <c r="V5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2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27 Jul 25</v>
      </c>
      <c r="X5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ATV-1300000403-SDS-ICT-00074-R00</v>
      </c>
      <c r="Y5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2" s="22" t="s">
        <v>1699</v>
      </c>
      <c r="AB522" s="74">
        <v>45861</v>
      </c>
      <c r="AC522" s="22" t="s">
        <v>1884</v>
      </c>
      <c r="AD522" s="74">
        <v>45862</v>
      </c>
      <c r="AE522" s="283" t="s">
        <v>1884</v>
      </c>
      <c r="AF522" s="190" t="s">
        <v>134</v>
      </c>
      <c r="AG522" s="191" t="s">
        <v>1913</v>
      </c>
      <c r="AH522" s="190" t="s">
        <v>134</v>
      </c>
      <c r="AI522" s="22"/>
      <c r="AJ522" s="74"/>
      <c r="AK522" s="22"/>
      <c r="AL522" s="22"/>
      <c r="AM522" s="22"/>
      <c r="AN522" s="190" t="s">
        <v>123</v>
      </c>
      <c r="AO522" s="74"/>
      <c r="AP522" s="185" t="s">
        <v>123</v>
      </c>
      <c r="AQ522" s="22"/>
      <c r="AR522" s="74"/>
      <c r="AS522" s="22"/>
      <c r="AT522" s="190" t="s">
        <v>123</v>
      </c>
      <c r="AU522" s="74"/>
      <c r="AV522" s="185" t="s">
        <v>123</v>
      </c>
      <c r="AW522" s="76"/>
      <c r="AX522" s="74"/>
      <c r="AY522" s="22"/>
      <c r="AZ522" s="190" t="s">
        <v>123</v>
      </c>
      <c r="BA522" s="74"/>
      <c r="BB522" s="185" t="s">
        <v>123</v>
      </c>
      <c r="BC522" s="76"/>
      <c r="BD522" s="74"/>
      <c r="BE522" s="22"/>
      <c r="BF522" s="190" t="s">
        <v>123</v>
      </c>
      <c r="BG522" s="74"/>
      <c r="BH522" s="185" t="s">
        <v>123</v>
      </c>
      <c r="BI522" s="76"/>
      <c r="BJ522" s="74"/>
      <c r="BK522" s="22"/>
      <c r="BL522" s="190" t="s">
        <v>123</v>
      </c>
      <c r="BM522" s="74"/>
      <c r="BN522" s="185" t="s">
        <v>123</v>
      </c>
      <c r="BO522" s="22"/>
      <c r="BP522" s="74"/>
      <c r="BQ522" s="22"/>
      <c r="BR522" s="190" t="s">
        <v>123</v>
      </c>
      <c r="BS522" s="22"/>
      <c r="BT522" s="185" t="s">
        <v>123</v>
      </c>
      <c r="BU522" s="22"/>
      <c r="BV522" s="74"/>
      <c r="BW522" s="22"/>
      <c r="BX522" s="190" t="s">
        <v>123</v>
      </c>
      <c r="BY522" s="22"/>
      <c r="BZ522" s="185" t="s">
        <v>123</v>
      </c>
      <c r="CA522" s="185"/>
      <c r="CB522" s="22"/>
    </row>
    <row r="523" spans="2:80" ht="13.8" hidden="1">
      <c r="B523" s="22">
        <f t="shared" si="7"/>
        <v>514</v>
      </c>
      <c r="C523" s="73" t="s">
        <v>112</v>
      </c>
      <c r="D523" s="73" t="s">
        <v>154</v>
      </c>
      <c r="E523" s="202">
        <v>1300403</v>
      </c>
      <c r="F523" s="73" t="s">
        <v>114</v>
      </c>
      <c r="G523" s="73" t="s">
        <v>170</v>
      </c>
      <c r="H523" s="73" t="s">
        <v>116</v>
      </c>
      <c r="I523" s="241" t="s">
        <v>117</v>
      </c>
      <c r="J523" s="73" t="s">
        <v>112</v>
      </c>
      <c r="K523" s="204" t="s">
        <v>155</v>
      </c>
      <c r="L523" s="111" t="s">
        <v>119</v>
      </c>
      <c r="M523" s="73" t="s">
        <v>117</v>
      </c>
      <c r="N523" s="116" t="str">
        <f>CONCATENATE(T_SDLog[[#This Row],[PROJECT_NO]],"-",T_SDLog[[#This Row],[Sub Con]],"-",T_SDLog[[#This Row],[BUILDING_NO]],"-",T_SDLog[[#This Row],[FLOOR_LEVEL]],"-",T_SDLog[[#This Row],[DRAWING_PARTS]],"-",T_SDLog[[#This Row],[DISIPLINE]],"-",T_SDLog[[#This Row],[Sub-Dec]],"-",T_SDLog[[#This Row],[DS]],"-",T_SDLog[[#This Row],[DRAWING_SEQ]])</f>
        <v>1300403-ATS-B06-GF-00-ICT-TEL-SD-00</v>
      </c>
      <c r="O523" s="122" t="s">
        <v>156</v>
      </c>
      <c r="P523" s="245">
        <v>45833</v>
      </c>
      <c r="Q52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2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23" s="156" t="str">
        <f>IF(T_SDLog[[#This Row],[AREF_7]]&lt;&gt;"","07",IF(T_SDLog[[#This Row],[AREF_6]]&lt;&gt;"","06",IF(T_SDLog[[#This Row],[AREF_5]]&lt;&gt;"","05",IF(T_SDLog[[#This Row],[AREF_4]]&lt;&gt;"","04",IF(T_SDLog[[#This Row],[AREF_3]]&lt;&gt;"","03",IF(T_SDLog[[#This Row],[AREF_2]]&lt;&gt;"","02",IF(T_SDLog[[#This Row],[AREF_1]]&lt;&gt;"","01",IF(T_SDLog[[#This Row],[AREF_0]]&lt;&gt;"","00",""))))))))</f>
        <v>00</v>
      </c>
      <c r="T52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5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ATLS-004-SD-ICT-00073-R00</v>
      </c>
      <c r="V5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Jul 25</v>
      </c>
      <c r="X5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ATV-1300000403-SDS-ICT-00064-R00</v>
      </c>
      <c r="Y5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3" s="22" t="s">
        <v>1700</v>
      </c>
      <c r="AB523" s="74">
        <v>45832</v>
      </c>
      <c r="AC523" s="22" t="s">
        <v>1757</v>
      </c>
      <c r="AD523" s="74">
        <v>45833</v>
      </c>
      <c r="AE523" s="74" t="s">
        <v>1757</v>
      </c>
      <c r="AF523" s="190" t="s">
        <v>134</v>
      </c>
      <c r="AG523" s="191" t="s">
        <v>1816</v>
      </c>
      <c r="AH523" s="190" t="s">
        <v>134</v>
      </c>
      <c r="AI523" s="22"/>
      <c r="AJ523" s="74"/>
      <c r="AK523" s="22"/>
      <c r="AL523" s="22"/>
      <c r="AM523" s="22"/>
      <c r="AN523" s="190" t="s">
        <v>123</v>
      </c>
      <c r="AO523" s="74"/>
      <c r="AP523" s="185" t="s">
        <v>123</v>
      </c>
      <c r="AQ523" s="22"/>
      <c r="AR523" s="74"/>
      <c r="AS523" s="22"/>
      <c r="AT523" s="190" t="s">
        <v>123</v>
      </c>
      <c r="AU523" s="74"/>
      <c r="AV523" s="185" t="s">
        <v>123</v>
      </c>
      <c r="AW523" s="76"/>
      <c r="AX523" s="74"/>
      <c r="AY523" s="22"/>
      <c r="AZ523" s="190" t="s">
        <v>123</v>
      </c>
      <c r="BA523" s="74"/>
      <c r="BB523" s="185" t="s">
        <v>123</v>
      </c>
      <c r="BC523" s="76"/>
      <c r="BD523" s="74"/>
      <c r="BE523" s="22"/>
      <c r="BF523" s="190" t="s">
        <v>123</v>
      </c>
      <c r="BG523" s="74"/>
      <c r="BH523" s="185" t="s">
        <v>123</v>
      </c>
      <c r="BI523" s="76"/>
      <c r="BJ523" s="74"/>
      <c r="BK523" s="22"/>
      <c r="BL523" s="190" t="s">
        <v>123</v>
      </c>
      <c r="BM523" s="74"/>
      <c r="BN523" s="185" t="s">
        <v>123</v>
      </c>
      <c r="BO523" s="22"/>
      <c r="BP523" s="74"/>
      <c r="BQ523" s="22"/>
      <c r="BR523" s="190" t="s">
        <v>123</v>
      </c>
      <c r="BS523" s="22"/>
      <c r="BT523" s="185" t="s">
        <v>123</v>
      </c>
      <c r="BU523" s="22"/>
      <c r="BV523" s="74"/>
      <c r="BW523" s="22"/>
      <c r="BX523" s="190" t="s">
        <v>123</v>
      </c>
      <c r="BY523" s="22"/>
      <c r="BZ523" s="185" t="s">
        <v>123</v>
      </c>
      <c r="CA523" s="185"/>
      <c r="CB523" s="22"/>
    </row>
    <row r="524" spans="2:80" ht="13.8" hidden="1">
      <c r="B524" s="22">
        <f t="shared" ref="B524:B587" si="8">1+B523</f>
        <v>515</v>
      </c>
      <c r="C524" s="73" t="s">
        <v>112</v>
      </c>
      <c r="D524" s="204" t="s">
        <v>163</v>
      </c>
      <c r="E524" s="202">
        <v>1300403</v>
      </c>
      <c r="F524" s="73" t="s">
        <v>114</v>
      </c>
      <c r="G524" s="73" t="s">
        <v>170</v>
      </c>
      <c r="H524" s="73" t="s">
        <v>116</v>
      </c>
      <c r="I524" s="241" t="s">
        <v>117</v>
      </c>
      <c r="J524" s="73" t="s">
        <v>112</v>
      </c>
      <c r="K524" s="204" t="s">
        <v>164</v>
      </c>
      <c r="L524" s="111" t="s">
        <v>119</v>
      </c>
      <c r="M524" s="73" t="s">
        <v>117</v>
      </c>
      <c r="N524" s="116" t="str">
        <f>CONCATENATE(T_SDLog[[#This Row],[PROJECT_NO]],"-",T_SDLog[[#This Row],[Sub Con]],"-",T_SDLog[[#This Row],[BUILDING_NO]],"-",T_SDLog[[#This Row],[FLOOR_LEVEL]],"-",T_SDLog[[#This Row],[DRAWING_PARTS]],"-",T_SDLog[[#This Row],[DISIPLINE]],"-",T_SDLog[[#This Row],[Sub-Dec]],"-",T_SDLog[[#This Row],[DS]],"-",T_SDLog[[#This Row],[DRAWING_SEQ]])</f>
        <v>1300403-ATS-B06-GF-00-ICT-ACS-SD-00</v>
      </c>
      <c r="O524" s="122" t="s">
        <v>165</v>
      </c>
      <c r="P524" s="244">
        <v>45803</v>
      </c>
      <c r="Q52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2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24" s="156" t="str">
        <f>IF(T_SDLog[[#This Row],[AREF_7]]&lt;&gt;"","07",IF(T_SDLog[[#This Row],[AREF_6]]&lt;&gt;"","06",IF(T_SDLog[[#This Row],[AREF_5]]&lt;&gt;"","05",IF(T_SDLog[[#This Row],[AREF_4]]&lt;&gt;"","04",IF(T_SDLog[[#This Row],[AREF_3]]&lt;&gt;"","03",IF(T_SDLog[[#This Row],[AREF_2]]&lt;&gt;"","02",IF(T_SDLog[[#This Row],[AREF_1]]&lt;&gt;"","01",IF(T_SDLog[[#This Row],[AREF_0]]&lt;&gt;"","00",""))))))))</f>
        <v>00</v>
      </c>
      <c r="T52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5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ATLS-004-SD-ICT-00060-R00</v>
      </c>
      <c r="V5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Jul 25</v>
      </c>
      <c r="X5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ATV-1300000403-SDS-ICT-00065-R00</v>
      </c>
      <c r="Y5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4" s="22" t="s">
        <v>1603</v>
      </c>
      <c r="AB524" s="74">
        <v>45832</v>
      </c>
      <c r="AC524" s="22" t="s">
        <v>1758</v>
      </c>
      <c r="AD524" s="74">
        <v>45833</v>
      </c>
      <c r="AE524" s="74" t="s">
        <v>1758</v>
      </c>
      <c r="AF524" s="190" t="s">
        <v>134</v>
      </c>
      <c r="AG524" s="191" t="s">
        <v>1816</v>
      </c>
      <c r="AH524" s="190" t="s">
        <v>134</v>
      </c>
      <c r="AI524" s="22"/>
      <c r="AJ524" s="74"/>
      <c r="AK524" s="22"/>
      <c r="AL524" s="22"/>
      <c r="AM524" s="22"/>
      <c r="AN524" s="190" t="s">
        <v>123</v>
      </c>
      <c r="AO524" s="74"/>
      <c r="AP524" s="185" t="s">
        <v>123</v>
      </c>
      <c r="AQ524" s="76"/>
      <c r="AR524" s="74"/>
      <c r="AS524" s="22"/>
      <c r="AT524" s="190" t="s">
        <v>123</v>
      </c>
      <c r="AU524" s="74"/>
      <c r="AV524" s="185" t="s">
        <v>123</v>
      </c>
      <c r="AW524" s="76"/>
      <c r="AX524" s="74"/>
      <c r="AY524" s="22"/>
      <c r="AZ524" s="190" t="s">
        <v>123</v>
      </c>
      <c r="BA524" s="74"/>
      <c r="BB524" s="185" t="s">
        <v>123</v>
      </c>
      <c r="BC524" s="76"/>
      <c r="BD524" s="74"/>
      <c r="BE524" s="22"/>
      <c r="BF524" s="190" t="s">
        <v>123</v>
      </c>
      <c r="BG524" s="74"/>
      <c r="BH524" s="185" t="s">
        <v>123</v>
      </c>
      <c r="BI524" s="76"/>
      <c r="BJ524" s="74"/>
      <c r="BK524" s="22"/>
      <c r="BL524" s="190" t="s">
        <v>123</v>
      </c>
      <c r="BM524" s="74"/>
      <c r="BN524" s="185" t="s">
        <v>123</v>
      </c>
      <c r="BO524" s="22"/>
      <c r="BP524" s="74"/>
      <c r="BQ524" s="22"/>
      <c r="BR524" s="190" t="s">
        <v>123</v>
      </c>
      <c r="BS524" s="22"/>
      <c r="BT524" s="185" t="s">
        <v>123</v>
      </c>
      <c r="BU524" s="22"/>
      <c r="BV524" s="74"/>
      <c r="BW524" s="22"/>
      <c r="BX524" s="190" t="s">
        <v>123</v>
      </c>
      <c r="BY524" s="22"/>
      <c r="BZ524" s="185" t="s">
        <v>123</v>
      </c>
      <c r="CA524" s="185"/>
      <c r="CB524" s="22"/>
    </row>
    <row r="525" spans="2:80" ht="13.8" hidden="1">
      <c r="B525" s="22">
        <f t="shared" si="8"/>
        <v>516</v>
      </c>
      <c r="C525" s="73" t="s">
        <v>112</v>
      </c>
      <c r="D525" s="73" t="s">
        <v>166</v>
      </c>
      <c r="E525" s="202">
        <v>1300403</v>
      </c>
      <c r="F525" s="73" t="s">
        <v>114</v>
      </c>
      <c r="G525" s="73" t="s">
        <v>170</v>
      </c>
      <c r="H525" s="73" t="s">
        <v>117</v>
      </c>
      <c r="I525" s="241" t="s">
        <v>117</v>
      </c>
      <c r="J525" s="73" t="s">
        <v>112</v>
      </c>
      <c r="K525" s="204" t="s">
        <v>167</v>
      </c>
      <c r="L525" s="111" t="s">
        <v>119</v>
      </c>
      <c r="M525" s="73" t="s">
        <v>117</v>
      </c>
      <c r="N525" s="116" t="str">
        <f>CONCATENATE(T_SDLog[[#This Row],[PROJECT_NO]],"-",T_SDLog[[#This Row],[Sub Con]],"-",T_SDLog[[#This Row],[BUILDING_NO]],"-",T_SDLog[[#This Row],[FLOOR_LEVEL]],"-",T_SDLog[[#This Row],[DRAWING_PARTS]],"-",T_SDLog[[#This Row],[DISIPLINE]],"-",T_SDLog[[#This Row],[Sub-Dec]],"-",T_SDLog[[#This Row],[DS]],"-",T_SDLog[[#This Row],[DRAWING_SEQ]])</f>
        <v>1300403-ATS-B06-00-00-ICT-SLD-SD-00</v>
      </c>
      <c r="O525" s="122" t="s">
        <v>168</v>
      </c>
      <c r="P525" s="245">
        <v>45908</v>
      </c>
      <c r="Q52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2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25" s="156" t="str">
        <f>IF(T_SDLog[[#This Row],[AREF_7]]&lt;&gt;"","07",IF(T_SDLog[[#This Row],[AREF_6]]&lt;&gt;"","06",IF(T_SDLog[[#This Row],[AREF_5]]&lt;&gt;"","05",IF(T_SDLog[[#This Row],[AREF_4]]&lt;&gt;"","04",IF(T_SDLog[[#This Row],[AREF_3]]&lt;&gt;"","03",IF(T_SDLog[[#This Row],[AREF_2]]&lt;&gt;"","02",IF(T_SDLog[[#This Row],[AREF_1]]&lt;&gt;"","01",IF(T_SDLog[[#This Row],[AREF_0]]&lt;&gt;"","00",""))))))))</f>
        <v/>
      </c>
      <c r="T52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5" s="22"/>
      <c r="AB525" s="74"/>
      <c r="AC525" s="22"/>
      <c r="AD525" s="74"/>
      <c r="AE525" s="234"/>
      <c r="AF525" s="190" t="s">
        <v>123</v>
      </c>
      <c r="AG525" s="191"/>
      <c r="AH525" s="190" t="s">
        <v>123</v>
      </c>
      <c r="AI525" s="22"/>
      <c r="AJ525" s="74"/>
      <c r="AK525" s="22"/>
      <c r="AL525" s="22"/>
      <c r="AM525" s="22"/>
      <c r="AN525" s="190" t="s">
        <v>123</v>
      </c>
      <c r="AO525" s="74"/>
      <c r="AP525" s="185" t="s">
        <v>123</v>
      </c>
      <c r="AQ525" s="22"/>
      <c r="AR525" s="74"/>
      <c r="AS525" s="22"/>
      <c r="AT525" s="190" t="s">
        <v>123</v>
      </c>
      <c r="AU525" s="74"/>
      <c r="AV525" s="185" t="s">
        <v>123</v>
      </c>
      <c r="AW525" s="76"/>
      <c r="AX525" s="74"/>
      <c r="AY525" s="22"/>
      <c r="AZ525" s="190" t="s">
        <v>123</v>
      </c>
      <c r="BA525" s="74"/>
      <c r="BB525" s="185" t="s">
        <v>123</v>
      </c>
      <c r="BC525" s="76"/>
      <c r="BD525" s="74"/>
      <c r="BE525" s="22"/>
      <c r="BF525" s="190" t="s">
        <v>123</v>
      </c>
      <c r="BG525" s="74"/>
      <c r="BH525" s="185" t="s">
        <v>123</v>
      </c>
      <c r="BI525" s="76"/>
      <c r="BJ525" s="74"/>
      <c r="BK525" s="22"/>
      <c r="BL525" s="190" t="s">
        <v>123</v>
      </c>
      <c r="BM525" s="74"/>
      <c r="BN525" s="185" t="s">
        <v>123</v>
      </c>
      <c r="BO525" s="22"/>
      <c r="BP525" s="74"/>
      <c r="BQ525" s="22"/>
      <c r="BR525" s="190" t="s">
        <v>123</v>
      </c>
      <c r="BS525" s="22"/>
      <c r="BT525" s="185" t="s">
        <v>123</v>
      </c>
      <c r="BU525" s="22"/>
      <c r="BV525" s="74"/>
      <c r="BW525" s="22"/>
      <c r="BX525" s="190" t="s">
        <v>123</v>
      </c>
      <c r="BY525" s="22"/>
      <c r="BZ525" s="185" t="s">
        <v>123</v>
      </c>
      <c r="CA525" s="185"/>
      <c r="CB525" s="22"/>
    </row>
    <row r="526" spans="2:80" ht="13.8" hidden="1">
      <c r="B526" s="22">
        <f t="shared" si="8"/>
        <v>517</v>
      </c>
      <c r="C526" s="73" t="s">
        <v>112</v>
      </c>
      <c r="D526" s="73" t="s">
        <v>166</v>
      </c>
      <c r="E526" s="202">
        <v>1300403</v>
      </c>
      <c r="F526" s="73" t="s">
        <v>114</v>
      </c>
      <c r="G526" s="73" t="s">
        <v>170</v>
      </c>
      <c r="H526" s="73" t="s">
        <v>117</v>
      </c>
      <c r="I526" s="241" t="s">
        <v>117</v>
      </c>
      <c r="J526" s="73" t="s">
        <v>112</v>
      </c>
      <c r="K526" s="204" t="s">
        <v>167</v>
      </c>
      <c r="L526" s="111" t="s">
        <v>119</v>
      </c>
      <c r="M526" s="73" t="s">
        <v>124</v>
      </c>
      <c r="N526" s="116" t="str">
        <f>CONCATENATE(T_SDLog[[#This Row],[PROJECT_NO]],"-",T_SDLog[[#This Row],[Sub Con]],"-",T_SDLog[[#This Row],[BUILDING_NO]],"-",T_SDLog[[#This Row],[FLOOR_LEVEL]],"-",T_SDLog[[#This Row],[DRAWING_PARTS]],"-",T_SDLog[[#This Row],[DISIPLINE]],"-",T_SDLog[[#This Row],[Sub-Dec]],"-",T_SDLog[[#This Row],[DS]],"-",T_SDLog[[#This Row],[DRAWING_SEQ]])</f>
        <v>1300403-ATS-B06-00-00-ICT-SLD-SD-01</v>
      </c>
      <c r="O526" s="122" t="s">
        <v>177</v>
      </c>
      <c r="P526" s="245">
        <v>45908</v>
      </c>
      <c r="Q52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2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26" s="156" t="str">
        <f>IF(T_SDLog[[#This Row],[AREF_7]]&lt;&gt;"","07",IF(T_SDLog[[#This Row],[AREF_6]]&lt;&gt;"","06",IF(T_SDLog[[#This Row],[AREF_5]]&lt;&gt;"","05",IF(T_SDLog[[#This Row],[AREF_4]]&lt;&gt;"","04",IF(T_SDLog[[#This Row],[AREF_3]]&lt;&gt;"","03",IF(T_SDLog[[#This Row],[AREF_2]]&lt;&gt;"","02",IF(T_SDLog[[#This Row],[AREF_1]]&lt;&gt;"","01",IF(T_SDLog[[#This Row],[AREF_0]]&lt;&gt;"","00",""))))))))</f>
        <v/>
      </c>
      <c r="T52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2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6" s="22"/>
      <c r="AB526" s="74"/>
      <c r="AC526" s="22"/>
      <c r="AD526" s="74"/>
      <c r="AE526" s="234"/>
      <c r="AF526" s="190" t="s">
        <v>123</v>
      </c>
      <c r="AG526" s="191"/>
      <c r="AH526" s="190" t="s">
        <v>123</v>
      </c>
      <c r="AI526" s="22"/>
      <c r="AJ526" s="74"/>
      <c r="AK526" s="22"/>
      <c r="AL526" s="22"/>
      <c r="AM526" s="22"/>
      <c r="AN526" s="190" t="s">
        <v>123</v>
      </c>
      <c r="AO526" s="74"/>
      <c r="AP526" s="185" t="s">
        <v>123</v>
      </c>
      <c r="AQ526" s="22"/>
      <c r="AR526" s="74"/>
      <c r="AS526" s="22"/>
      <c r="AT526" s="190" t="s">
        <v>123</v>
      </c>
      <c r="AU526" s="74"/>
      <c r="AV526" s="185" t="s">
        <v>123</v>
      </c>
      <c r="AW526" s="76"/>
      <c r="AX526" s="74"/>
      <c r="AY526" s="22"/>
      <c r="AZ526" s="190" t="s">
        <v>123</v>
      </c>
      <c r="BA526" s="74"/>
      <c r="BB526" s="185" t="s">
        <v>123</v>
      </c>
      <c r="BC526" s="76"/>
      <c r="BD526" s="74"/>
      <c r="BE526" s="22"/>
      <c r="BF526" s="190" t="s">
        <v>123</v>
      </c>
      <c r="BG526" s="74"/>
      <c r="BH526" s="185" t="s">
        <v>123</v>
      </c>
      <c r="BI526" s="76"/>
      <c r="BJ526" s="74"/>
      <c r="BK526" s="22"/>
      <c r="BL526" s="190" t="s">
        <v>123</v>
      </c>
      <c r="BM526" s="74"/>
      <c r="BN526" s="185" t="s">
        <v>123</v>
      </c>
      <c r="BO526" s="22"/>
      <c r="BP526" s="74"/>
      <c r="BQ526" s="22"/>
      <c r="BR526" s="190" t="s">
        <v>123</v>
      </c>
      <c r="BS526" s="22"/>
      <c r="BT526" s="185" t="s">
        <v>123</v>
      </c>
      <c r="BU526" s="22"/>
      <c r="BV526" s="74"/>
      <c r="BW526" s="22"/>
      <c r="BX526" s="190" t="s">
        <v>123</v>
      </c>
      <c r="BY526" s="22"/>
      <c r="BZ526" s="185" t="s">
        <v>123</v>
      </c>
      <c r="CA526" s="185"/>
      <c r="CB526" s="22"/>
    </row>
    <row r="527" spans="2:80" ht="13.8" hidden="1">
      <c r="B527" s="22">
        <f t="shared" si="8"/>
        <v>518</v>
      </c>
      <c r="C527" s="73" t="s">
        <v>112</v>
      </c>
      <c r="D527" s="204" t="s">
        <v>144</v>
      </c>
      <c r="E527" s="202">
        <v>1300403</v>
      </c>
      <c r="F527" s="73" t="s">
        <v>114</v>
      </c>
      <c r="G527" s="73" t="s">
        <v>178</v>
      </c>
      <c r="H527" s="73" t="s">
        <v>117</v>
      </c>
      <c r="I527" s="241" t="s">
        <v>117</v>
      </c>
      <c r="J527" s="73" t="s">
        <v>112</v>
      </c>
      <c r="K527" s="204" t="s">
        <v>146</v>
      </c>
      <c r="L527" s="111" t="s">
        <v>119</v>
      </c>
      <c r="M527" s="73" t="s">
        <v>117</v>
      </c>
      <c r="N527" s="116" t="str">
        <f>CONCATENATE(T_SDLog[[#This Row],[PROJECT_NO]],"-",T_SDLog[[#This Row],[Sub Con]],"-",T_SDLog[[#This Row],[BUILDING_NO]],"-",T_SDLog[[#This Row],[FLOOR_LEVEL]],"-",T_SDLog[[#This Row],[DRAWING_PARTS]],"-",T_SDLog[[#This Row],[DISIPLINE]],"-",T_SDLog[[#This Row],[Sub-Dec]],"-",T_SDLog[[#This Row],[DS]],"-",T_SDLog[[#This Row],[DRAWING_SEQ]])</f>
        <v>1300403-ATS-B05-00-00-ICT-ENL-SD-00</v>
      </c>
      <c r="O527" s="229" t="s">
        <v>147</v>
      </c>
      <c r="P527" s="245">
        <v>45896</v>
      </c>
      <c r="Q52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2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27" s="156" t="str">
        <f>IF(T_SDLog[[#This Row],[AREF_7]]&lt;&gt;"","07",IF(T_SDLog[[#This Row],[AREF_6]]&lt;&gt;"","06",IF(T_SDLog[[#This Row],[AREF_5]]&lt;&gt;"","05",IF(T_SDLog[[#This Row],[AREF_4]]&lt;&gt;"","04",IF(T_SDLog[[#This Row],[AREF_3]]&lt;&gt;"","03",IF(T_SDLog[[#This Row],[AREF_2]]&lt;&gt;"","02",IF(T_SDLog[[#This Row],[AREF_1]]&lt;&gt;"","01",IF(T_SDLog[[#This Row],[AREF_0]]&lt;&gt;"","00",""))))))))</f>
        <v/>
      </c>
      <c r="T52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7" s="22"/>
      <c r="AB527" s="74"/>
      <c r="AC527" s="22"/>
      <c r="AD527" s="74"/>
      <c r="AE527" s="234"/>
      <c r="AF527" s="190" t="s">
        <v>123</v>
      </c>
      <c r="AG527" s="191"/>
      <c r="AH527" s="190" t="s">
        <v>123</v>
      </c>
      <c r="AI527" s="22"/>
      <c r="AJ527" s="74"/>
      <c r="AK527" s="22"/>
      <c r="AL527" s="22"/>
      <c r="AM527" s="22"/>
      <c r="AN527" s="190" t="s">
        <v>123</v>
      </c>
      <c r="AO527" s="74"/>
      <c r="AP527" s="185" t="s">
        <v>123</v>
      </c>
      <c r="AQ527" s="76"/>
      <c r="AR527" s="74"/>
      <c r="AS527" s="22"/>
      <c r="AT527" s="190" t="s">
        <v>123</v>
      </c>
      <c r="AU527" s="74"/>
      <c r="AV527" s="185" t="s">
        <v>123</v>
      </c>
      <c r="AW527" s="76"/>
      <c r="AX527" s="74"/>
      <c r="AY527" s="22"/>
      <c r="AZ527" s="190" t="s">
        <v>123</v>
      </c>
      <c r="BA527" s="74"/>
      <c r="BB527" s="185" t="s">
        <v>123</v>
      </c>
      <c r="BC527" s="76"/>
      <c r="BD527" s="74"/>
      <c r="BE527" s="22"/>
      <c r="BF527" s="190" t="s">
        <v>123</v>
      </c>
      <c r="BG527" s="74"/>
      <c r="BH527" s="185" t="s">
        <v>123</v>
      </c>
      <c r="BI527" s="76"/>
      <c r="BJ527" s="74"/>
      <c r="BK527" s="22"/>
      <c r="BL527" s="190" t="s">
        <v>123</v>
      </c>
      <c r="BM527" s="74"/>
      <c r="BN527" s="185" t="s">
        <v>123</v>
      </c>
      <c r="BO527" s="22"/>
      <c r="BP527" s="74"/>
      <c r="BQ527" s="22"/>
      <c r="BR527" s="190" t="s">
        <v>123</v>
      </c>
      <c r="BS527" s="22"/>
      <c r="BT527" s="185" t="s">
        <v>123</v>
      </c>
      <c r="BU527" s="22"/>
      <c r="BV527" s="74"/>
      <c r="BW527" s="22"/>
      <c r="BX527" s="190" t="s">
        <v>123</v>
      </c>
      <c r="BY527" s="22"/>
      <c r="BZ527" s="185" t="s">
        <v>123</v>
      </c>
      <c r="CA527" s="185"/>
      <c r="CB527" s="22"/>
    </row>
    <row r="528" spans="2:80" ht="13.8" hidden="1">
      <c r="B528" s="22">
        <f t="shared" si="8"/>
        <v>519</v>
      </c>
      <c r="C528" s="73" t="s">
        <v>112</v>
      </c>
      <c r="D528" s="204" t="s">
        <v>148</v>
      </c>
      <c r="E528" s="202">
        <v>1300403</v>
      </c>
      <c r="F528" s="73" t="s">
        <v>114</v>
      </c>
      <c r="G528" s="73" t="s">
        <v>178</v>
      </c>
      <c r="H528" s="73" t="s">
        <v>179</v>
      </c>
      <c r="I528" s="241" t="s">
        <v>117</v>
      </c>
      <c r="J528" s="73" t="s">
        <v>112</v>
      </c>
      <c r="K528" s="204" t="s">
        <v>149</v>
      </c>
      <c r="L528" s="111" t="s">
        <v>119</v>
      </c>
      <c r="M528" s="73" t="s">
        <v>117</v>
      </c>
      <c r="N528" s="116" t="str">
        <f>CONCATENATE(T_SDLog[[#This Row],[PROJECT_NO]],"-",T_SDLog[[#This Row],[Sub Con]],"-",T_SDLog[[#This Row],[BUILDING_NO]],"-",T_SDLog[[#This Row],[FLOOR_LEVEL]],"-",T_SDLog[[#This Row],[DRAWING_PARTS]],"-",T_SDLog[[#This Row],[DISIPLINE]],"-",T_SDLog[[#This Row],[Sub-Dec]],"-",T_SDLog[[#This Row],[DS]],"-",T_SDLog[[#This Row],[DRAWING_SEQ]])</f>
        <v>1300403-ATS-B05-LF-00-ICT-FAS-SD-00</v>
      </c>
      <c r="O528" s="229" t="s">
        <v>180</v>
      </c>
      <c r="P528" s="245">
        <v>45852</v>
      </c>
      <c r="Q52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2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28" s="156" t="str">
        <f>IF(T_SDLog[[#This Row],[AREF_7]]&lt;&gt;"","07",IF(T_SDLog[[#This Row],[AREF_6]]&lt;&gt;"","06",IF(T_SDLog[[#This Row],[AREF_5]]&lt;&gt;"","05",IF(T_SDLog[[#This Row],[AREF_4]]&lt;&gt;"","04",IF(T_SDLog[[#This Row],[AREF_3]]&lt;&gt;"","03",IF(T_SDLog[[#This Row],[AREF_2]]&lt;&gt;"","02",IF(T_SDLog[[#This Row],[AREF_1]]&lt;&gt;"","01",IF(T_SDLog[[#This Row],[AREF_0]]&lt;&gt;"","00",""))))))))</f>
        <v>00</v>
      </c>
      <c r="T52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45861</v>
      </c>
      <c r="U5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ATLS-004-SD-ICT-00110-R00</v>
      </c>
      <c r="V5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52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5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8" s="74" t="s">
        <v>1881</v>
      </c>
      <c r="AB528" s="74">
        <v>45861</v>
      </c>
      <c r="AC528" s="22"/>
      <c r="AD528" s="74"/>
      <c r="AE528" s="234"/>
      <c r="AF528" s="190" t="s">
        <v>122</v>
      </c>
      <c r="AG528" s="191"/>
      <c r="AH528" s="190" t="s">
        <v>123</v>
      </c>
      <c r="AI528" s="22"/>
      <c r="AJ528" s="74"/>
      <c r="AK528" s="22"/>
      <c r="AL528" s="22"/>
      <c r="AM528" s="22"/>
      <c r="AN528" s="190" t="s">
        <v>123</v>
      </c>
      <c r="AO528" s="74"/>
      <c r="AP528" s="185" t="s">
        <v>123</v>
      </c>
      <c r="AQ528" s="76"/>
      <c r="AR528" s="74"/>
      <c r="AS528" s="22"/>
      <c r="AT528" s="190" t="s">
        <v>123</v>
      </c>
      <c r="AU528" s="74"/>
      <c r="AV528" s="185" t="s">
        <v>123</v>
      </c>
      <c r="AW528" s="76"/>
      <c r="AX528" s="74"/>
      <c r="AY528" s="22"/>
      <c r="AZ528" s="190" t="s">
        <v>123</v>
      </c>
      <c r="BA528" s="74"/>
      <c r="BB528" s="185" t="s">
        <v>123</v>
      </c>
      <c r="BC528" s="76"/>
      <c r="BD528" s="74"/>
      <c r="BE528" s="22"/>
      <c r="BF528" s="190" t="s">
        <v>123</v>
      </c>
      <c r="BG528" s="74"/>
      <c r="BH528" s="185" t="s">
        <v>123</v>
      </c>
      <c r="BI528" s="76"/>
      <c r="BJ528" s="74"/>
      <c r="BK528" s="22"/>
      <c r="BL528" s="190" t="s">
        <v>123</v>
      </c>
      <c r="BM528" s="74"/>
      <c r="BN528" s="185" t="s">
        <v>123</v>
      </c>
      <c r="BO528" s="22"/>
      <c r="BP528" s="74"/>
      <c r="BQ528" s="22"/>
      <c r="BR528" s="190" t="s">
        <v>123</v>
      </c>
      <c r="BS528" s="22"/>
      <c r="BT528" s="185" t="s">
        <v>123</v>
      </c>
      <c r="BU528" s="22"/>
      <c r="BV528" s="74"/>
      <c r="BW528" s="22"/>
      <c r="BX528" s="190" t="s">
        <v>123</v>
      </c>
      <c r="BY528" s="22"/>
      <c r="BZ528" s="185" t="s">
        <v>123</v>
      </c>
      <c r="CA528" s="185"/>
      <c r="CB528" s="22"/>
    </row>
    <row r="529" spans="2:80" ht="13.8" hidden="1">
      <c r="B529" s="22">
        <f t="shared" si="8"/>
        <v>520</v>
      </c>
      <c r="C529" s="73" t="s">
        <v>112</v>
      </c>
      <c r="D529" s="73" t="s">
        <v>148</v>
      </c>
      <c r="E529" s="202">
        <v>1300403</v>
      </c>
      <c r="F529" s="73" t="s">
        <v>114</v>
      </c>
      <c r="G529" s="73" t="s">
        <v>178</v>
      </c>
      <c r="H529" s="73" t="s">
        <v>179</v>
      </c>
      <c r="I529" s="241" t="s">
        <v>124</v>
      </c>
      <c r="J529" s="73" t="s">
        <v>112</v>
      </c>
      <c r="K529" s="204" t="s">
        <v>149</v>
      </c>
      <c r="L529" s="111" t="s">
        <v>119</v>
      </c>
      <c r="M529" s="73" t="s">
        <v>117</v>
      </c>
      <c r="N529" s="116" t="str">
        <f>CONCATENATE(T_SDLog[[#This Row],[PROJECT_NO]],"-",T_SDLog[[#This Row],[Sub Con]],"-",T_SDLog[[#This Row],[BUILDING_NO]],"-",T_SDLog[[#This Row],[FLOOR_LEVEL]],"-",T_SDLog[[#This Row],[DRAWING_PARTS]],"-",T_SDLog[[#This Row],[DISIPLINE]],"-",T_SDLog[[#This Row],[Sub-Dec]],"-",T_SDLog[[#This Row],[DS]],"-",T_SDLog[[#This Row],[DRAWING_SEQ]])</f>
        <v>1300403-ATS-B05-LF-01-ICT-FAS-SD-00</v>
      </c>
      <c r="O529" s="229" t="s">
        <v>181</v>
      </c>
      <c r="P529" s="245">
        <v>45852</v>
      </c>
      <c r="Q52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2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29" s="156" t="str">
        <f>IF(T_SDLog[[#This Row],[AREF_7]]&lt;&gt;"","07",IF(T_SDLog[[#This Row],[AREF_6]]&lt;&gt;"","06",IF(T_SDLog[[#This Row],[AREF_5]]&lt;&gt;"","05",IF(T_SDLog[[#This Row],[AREF_4]]&lt;&gt;"","04",IF(T_SDLog[[#This Row],[AREF_3]]&lt;&gt;"","03",IF(T_SDLog[[#This Row],[AREF_2]]&lt;&gt;"","02",IF(T_SDLog[[#This Row],[AREF_1]]&lt;&gt;"","01",IF(T_SDLog[[#This Row],[AREF_0]]&lt;&gt;"","00",""))))))))</f>
        <v>00</v>
      </c>
      <c r="T52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45861</v>
      </c>
      <c r="U5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ATLS-004-SD-ICT-00110-R00</v>
      </c>
      <c r="V5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52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5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29" s="74" t="s">
        <v>1881</v>
      </c>
      <c r="AB529" s="74">
        <v>45861</v>
      </c>
      <c r="AC529" s="22"/>
      <c r="AD529" s="74"/>
      <c r="AE529" s="234"/>
      <c r="AF529" s="190" t="s">
        <v>122</v>
      </c>
      <c r="AG529" s="191"/>
      <c r="AH529" s="190" t="s">
        <v>123</v>
      </c>
      <c r="AI529" s="22"/>
      <c r="AJ529" s="74"/>
      <c r="AK529" s="22"/>
      <c r="AL529" s="22"/>
      <c r="AM529" s="22"/>
      <c r="AN529" s="190" t="s">
        <v>123</v>
      </c>
      <c r="AO529" s="74"/>
      <c r="AP529" s="185" t="s">
        <v>123</v>
      </c>
      <c r="AQ529" s="22"/>
      <c r="AR529" s="74"/>
      <c r="AS529" s="22"/>
      <c r="AT529" s="190" t="s">
        <v>123</v>
      </c>
      <c r="AU529" s="74"/>
      <c r="AV529" s="185" t="s">
        <v>123</v>
      </c>
      <c r="AW529" s="76"/>
      <c r="AX529" s="74"/>
      <c r="AY529" s="22"/>
      <c r="AZ529" s="190" t="s">
        <v>123</v>
      </c>
      <c r="BA529" s="74"/>
      <c r="BB529" s="185" t="s">
        <v>123</v>
      </c>
      <c r="BC529" s="76"/>
      <c r="BD529" s="74"/>
      <c r="BE529" s="22"/>
      <c r="BF529" s="190" t="s">
        <v>123</v>
      </c>
      <c r="BG529" s="74"/>
      <c r="BH529" s="185" t="s">
        <v>123</v>
      </c>
      <c r="BI529" s="76"/>
      <c r="BJ529" s="74"/>
      <c r="BK529" s="22"/>
      <c r="BL529" s="190" t="s">
        <v>123</v>
      </c>
      <c r="BM529" s="74"/>
      <c r="BN529" s="185" t="s">
        <v>123</v>
      </c>
      <c r="BO529" s="22"/>
      <c r="BP529" s="74"/>
      <c r="BQ529" s="22"/>
      <c r="BR529" s="190" t="s">
        <v>123</v>
      </c>
      <c r="BS529" s="22"/>
      <c r="BT529" s="185" t="s">
        <v>123</v>
      </c>
      <c r="BU529" s="22"/>
      <c r="BV529" s="74"/>
      <c r="BW529" s="22"/>
      <c r="BX529" s="190" t="s">
        <v>123</v>
      </c>
      <c r="BY529" s="22"/>
      <c r="BZ529" s="185" t="s">
        <v>123</v>
      </c>
      <c r="CA529" s="185"/>
      <c r="CB529" s="22"/>
    </row>
    <row r="530" spans="2:80" ht="13.8" hidden="1">
      <c r="B530" s="22">
        <f t="shared" si="8"/>
        <v>521</v>
      </c>
      <c r="C530" s="73" t="s">
        <v>112</v>
      </c>
      <c r="D530" s="73" t="s">
        <v>148</v>
      </c>
      <c r="E530" s="202">
        <v>1300403</v>
      </c>
      <c r="F530" s="73" t="s">
        <v>114</v>
      </c>
      <c r="G530" s="73" t="s">
        <v>178</v>
      </c>
      <c r="H530" s="73" t="s">
        <v>179</v>
      </c>
      <c r="I530" s="241" t="s">
        <v>126</v>
      </c>
      <c r="J530" s="73" t="s">
        <v>112</v>
      </c>
      <c r="K530" s="204" t="s">
        <v>149</v>
      </c>
      <c r="L530" s="111" t="s">
        <v>119</v>
      </c>
      <c r="M530" s="73" t="s">
        <v>117</v>
      </c>
      <c r="N530" s="116" t="str">
        <f>CONCATENATE(T_SDLog[[#This Row],[PROJECT_NO]],"-",T_SDLog[[#This Row],[Sub Con]],"-",T_SDLog[[#This Row],[BUILDING_NO]],"-",T_SDLog[[#This Row],[FLOOR_LEVEL]],"-",T_SDLog[[#This Row],[DRAWING_PARTS]],"-",T_SDLog[[#This Row],[DISIPLINE]],"-",T_SDLog[[#This Row],[Sub-Dec]],"-",T_SDLog[[#This Row],[DS]],"-",T_SDLog[[#This Row],[DRAWING_SEQ]])</f>
        <v>1300403-ATS-B05-LF-02-ICT-FAS-SD-00</v>
      </c>
      <c r="O530" s="229" t="s">
        <v>182</v>
      </c>
      <c r="P530" s="245">
        <v>45852</v>
      </c>
      <c r="Q53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3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30" s="156" t="str">
        <f>IF(T_SDLog[[#This Row],[AREF_7]]&lt;&gt;"","07",IF(T_SDLog[[#This Row],[AREF_6]]&lt;&gt;"","06",IF(T_SDLog[[#This Row],[AREF_5]]&lt;&gt;"","05",IF(T_SDLog[[#This Row],[AREF_4]]&lt;&gt;"","04",IF(T_SDLog[[#This Row],[AREF_3]]&lt;&gt;"","03",IF(T_SDLog[[#This Row],[AREF_2]]&lt;&gt;"","02",IF(T_SDLog[[#This Row],[AREF_1]]&lt;&gt;"","01",IF(T_SDLog[[#This Row],[AREF_0]]&lt;&gt;"","00",""))))))))</f>
        <v>00</v>
      </c>
      <c r="T53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45861</v>
      </c>
      <c r="U5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ATLS-004-SD-ICT-00110-R00</v>
      </c>
      <c r="V5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5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5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0" s="74" t="s">
        <v>1881</v>
      </c>
      <c r="AB530" s="74">
        <v>45861</v>
      </c>
      <c r="AC530" s="22"/>
      <c r="AD530" s="74"/>
      <c r="AE530" s="234"/>
      <c r="AF530" s="190" t="s">
        <v>122</v>
      </c>
      <c r="AG530" s="191"/>
      <c r="AH530" s="190" t="s">
        <v>123</v>
      </c>
      <c r="AI530" s="22"/>
      <c r="AJ530" s="74"/>
      <c r="AK530" s="22"/>
      <c r="AL530" s="22"/>
      <c r="AM530" s="22"/>
      <c r="AN530" s="190" t="s">
        <v>123</v>
      </c>
      <c r="AO530" s="74"/>
      <c r="AP530" s="185" t="s">
        <v>123</v>
      </c>
      <c r="AQ530" s="22"/>
      <c r="AR530" s="74"/>
      <c r="AS530" s="22"/>
      <c r="AT530" s="190" t="s">
        <v>123</v>
      </c>
      <c r="AU530" s="74"/>
      <c r="AV530" s="185" t="s">
        <v>123</v>
      </c>
      <c r="AW530" s="76"/>
      <c r="AX530" s="74"/>
      <c r="AY530" s="22"/>
      <c r="AZ530" s="190" t="s">
        <v>123</v>
      </c>
      <c r="BA530" s="74"/>
      <c r="BB530" s="185" t="s">
        <v>123</v>
      </c>
      <c r="BC530" s="76"/>
      <c r="BD530" s="74"/>
      <c r="BE530" s="22"/>
      <c r="BF530" s="190" t="s">
        <v>123</v>
      </c>
      <c r="BG530" s="74"/>
      <c r="BH530" s="185" t="s">
        <v>123</v>
      </c>
      <c r="BI530" s="76"/>
      <c r="BJ530" s="74"/>
      <c r="BK530" s="22"/>
      <c r="BL530" s="190" t="s">
        <v>123</v>
      </c>
      <c r="BM530" s="74"/>
      <c r="BN530" s="185" t="s">
        <v>123</v>
      </c>
      <c r="BO530" s="22"/>
      <c r="BP530" s="74"/>
      <c r="BQ530" s="22"/>
      <c r="BR530" s="190" t="s">
        <v>123</v>
      </c>
      <c r="BS530" s="22"/>
      <c r="BT530" s="185" t="s">
        <v>123</v>
      </c>
      <c r="BU530" s="22"/>
      <c r="BV530" s="74"/>
      <c r="BW530" s="22"/>
      <c r="BX530" s="190" t="s">
        <v>123</v>
      </c>
      <c r="BY530" s="22"/>
      <c r="BZ530" s="185" t="s">
        <v>123</v>
      </c>
      <c r="CA530" s="185"/>
      <c r="CB530" s="22"/>
    </row>
    <row r="531" spans="2:80" ht="13.8" hidden="1">
      <c r="B531" s="22">
        <f t="shared" si="8"/>
        <v>522</v>
      </c>
      <c r="C531" s="73" t="s">
        <v>112</v>
      </c>
      <c r="D531" s="204" t="s">
        <v>148</v>
      </c>
      <c r="E531" s="202">
        <v>1300403</v>
      </c>
      <c r="F531" s="73" t="s">
        <v>114</v>
      </c>
      <c r="G531" s="73" t="s">
        <v>178</v>
      </c>
      <c r="H531" s="73" t="s">
        <v>179</v>
      </c>
      <c r="I531" s="241" t="s">
        <v>128</v>
      </c>
      <c r="J531" s="73" t="s">
        <v>112</v>
      </c>
      <c r="K531" s="204" t="s">
        <v>149</v>
      </c>
      <c r="L531" s="111" t="s">
        <v>119</v>
      </c>
      <c r="M531" s="73" t="s">
        <v>117</v>
      </c>
      <c r="N531" s="116" t="str">
        <f>CONCATENATE(T_SDLog[[#This Row],[PROJECT_NO]],"-",T_SDLog[[#This Row],[Sub Con]],"-",T_SDLog[[#This Row],[BUILDING_NO]],"-",T_SDLog[[#This Row],[FLOOR_LEVEL]],"-",T_SDLog[[#This Row],[DRAWING_PARTS]],"-",T_SDLog[[#This Row],[DISIPLINE]],"-",T_SDLog[[#This Row],[Sub-Dec]],"-",T_SDLog[[#This Row],[DS]],"-",T_SDLog[[#This Row],[DRAWING_SEQ]])</f>
        <v>1300403-ATS-B05-LF-03-ICT-FAS-SD-00</v>
      </c>
      <c r="O531" s="229" t="s">
        <v>183</v>
      </c>
      <c r="P531" s="245">
        <v>45852</v>
      </c>
      <c r="Q53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3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31" s="156" t="str">
        <f>IF(T_SDLog[[#This Row],[AREF_7]]&lt;&gt;"","07",IF(T_SDLog[[#This Row],[AREF_6]]&lt;&gt;"","06",IF(T_SDLog[[#This Row],[AREF_5]]&lt;&gt;"","05",IF(T_SDLog[[#This Row],[AREF_4]]&lt;&gt;"","04",IF(T_SDLog[[#This Row],[AREF_3]]&lt;&gt;"","03",IF(T_SDLog[[#This Row],[AREF_2]]&lt;&gt;"","02",IF(T_SDLog[[#This Row],[AREF_1]]&lt;&gt;"","01",IF(T_SDLog[[#This Row],[AREF_0]]&lt;&gt;"","00",""))))))))</f>
        <v>00</v>
      </c>
      <c r="T53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45861</v>
      </c>
      <c r="U5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ATLS-004-SD-ICT-00110-R00</v>
      </c>
      <c r="V5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5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5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1" s="74" t="s">
        <v>1881</v>
      </c>
      <c r="AB531" s="74">
        <v>45861</v>
      </c>
      <c r="AC531" s="22"/>
      <c r="AD531" s="74"/>
      <c r="AE531" s="234"/>
      <c r="AF531" s="190" t="s">
        <v>122</v>
      </c>
      <c r="AG531" s="191"/>
      <c r="AH531" s="190" t="s">
        <v>123</v>
      </c>
      <c r="AI531" s="22"/>
      <c r="AJ531" s="74"/>
      <c r="AK531" s="22"/>
      <c r="AL531" s="22"/>
      <c r="AM531" s="22"/>
      <c r="AN531" s="190" t="s">
        <v>123</v>
      </c>
      <c r="AO531" s="74"/>
      <c r="AP531" s="185" t="s">
        <v>123</v>
      </c>
      <c r="AQ531" s="76"/>
      <c r="AR531" s="74"/>
      <c r="AS531" s="22"/>
      <c r="AT531" s="190" t="s">
        <v>123</v>
      </c>
      <c r="AU531" s="74"/>
      <c r="AV531" s="185" t="s">
        <v>123</v>
      </c>
      <c r="AW531" s="76"/>
      <c r="AX531" s="74"/>
      <c r="AY531" s="22"/>
      <c r="AZ531" s="190" t="s">
        <v>123</v>
      </c>
      <c r="BA531" s="74"/>
      <c r="BB531" s="185" t="s">
        <v>123</v>
      </c>
      <c r="BC531" s="76"/>
      <c r="BD531" s="74"/>
      <c r="BE531" s="22"/>
      <c r="BF531" s="190" t="s">
        <v>123</v>
      </c>
      <c r="BG531" s="74"/>
      <c r="BH531" s="185" t="s">
        <v>123</v>
      </c>
      <c r="BI531" s="76"/>
      <c r="BJ531" s="74"/>
      <c r="BK531" s="22"/>
      <c r="BL531" s="190" t="s">
        <v>123</v>
      </c>
      <c r="BM531" s="74"/>
      <c r="BN531" s="185" t="s">
        <v>123</v>
      </c>
      <c r="BO531" s="22"/>
      <c r="BP531" s="74"/>
      <c r="BQ531" s="22"/>
      <c r="BR531" s="190" t="s">
        <v>123</v>
      </c>
      <c r="BS531" s="22"/>
      <c r="BT531" s="185" t="s">
        <v>123</v>
      </c>
      <c r="BU531" s="22"/>
      <c r="BV531" s="74"/>
      <c r="BW531" s="22"/>
      <c r="BX531" s="190" t="s">
        <v>123</v>
      </c>
      <c r="BY531" s="22"/>
      <c r="BZ531" s="185" t="s">
        <v>123</v>
      </c>
      <c r="CA531" s="185"/>
      <c r="CB531" s="22"/>
    </row>
    <row r="532" spans="2:80" ht="13.8" hidden="1">
      <c r="B532" s="22">
        <f t="shared" si="8"/>
        <v>523</v>
      </c>
      <c r="C532" s="73" t="s">
        <v>112</v>
      </c>
      <c r="D532" s="73" t="s">
        <v>148</v>
      </c>
      <c r="E532" s="202">
        <v>1300403</v>
      </c>
      <c r="F532" s="73" t="s">
        <v>114</v>
      </c>
      <c r="G532" s="73" t="s">
        <v>178</v>
      </c>
      <c r="H532" s="73" t="s">
        <v>179</v>
      </c>
      <c r="I532" s="241" t="s">
        <v>138</v>
      </c>
      <c r="J532" s="73" t="s">
        <v>112</v>
      </c>
      <c r="K532" s="204" t="s">
        <v>149</v>
      </c>
      <c r="L532" s="111" t="s">
        <v>119</v>
      </c>
      <c r="M532" s="73" t="s">
        <v>117</v>
      </c>
      <c r="N532" s="116" t="str">
        <f>CONCATENATE(T_SDLog[[#This Row],[PROJECT_NO]],"-",T_SDLog[[#This Row],[Sub Con]],"-",T_SDLog[[#This Row],[BUILDING_NO]],"-",T_SDLog[[#This Row],[FLOOR_LEVEL]],"-",T_SDLog[[#This Row],[DRAWING_PARTS]],"-",T_SDLog[[#This Row],[DISIPLINE]],"-",T_SDLog[[#This Row],[Sub-Dec]],"-",T_SDLog[[#This Row],[DS]],"-",T_SDLog[[#This Row],[DRAWING_SEQ]])</f>
        <v>1300403-ATS-B05-LF-04-ICT-FAS-SD-00</v>
      </c>
      <c r="O532" s="229" t="s">
        <v>184</v>
      </c>
      <c r="P532" s="245">
        <v>45852</v>
      </c>
      <c r="Q53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3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32" s="156" t="str">
        <f>IF(T_SDLog[[#This Row],[AREF_7]]&lt;&gt;"","07",IF(T_SDLog[[#This Row],[AREF_6]]&lt;&gt;"","06",IF(T_SDLog[[#This Row],[AREF_5]]&lt;&gt;"","05",IF(T_SDLog[[#This Row],[AREF_4]]&lt;&gt;"","04",IF(T_SDLog[[#This Row],[AREF_3]]&lt;&gt;"","03",IF(T_SDLog[[#This Row],[AREF_2]]&lt;&gt;"","02",IF(T_SDLog[[#This Row],[AREF_1]]&lt;&gt;"","01",IF(T_SDLog[[#This Row],[AREF_0]]&lt;&gt;"","00",""))))))))</f>
        <v>00</v>
      </c>
      <c r="T53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45861</v>
      </c>
      <c r="U5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ATLS-004-SD-ICT-00110-R00</v>
      </c>
      <c r="V5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53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5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2" s="74" t="s">
        <v>1881</v>
      </c>
      <c r="AB532" s="74">
        <v>45861</v>
      </c>
      <c r="AC532" s="22"/>
      <c r="AD532" s="74"/>
      <c r="AE532" s="234"/>
      <c r="AF532" s="190" t="s">
        <v>122</v>
      </c>
      <c r="AG532" s="191"/>
      <c r="AH532" s="190" t="s">
        <v>123</v>
      </c>
      <c r="AI532" s="22"/>
      <c r="AJ532" s="74"/>
      <c r="AK532" s="22"/>
      <c r="AL532" s="22"/>
      <c r="AM532" s="22"/>
      <c r="AN532" s="190" t="s">
        <v>123</v>
      </c>
      <c r="AO532" s="74"/>
      <c r="AP532" s="185" t="s">
        <v>123</v>
      </c>
      <c r="AQ532" s="22"/>
      <c r="AR532" s="74"/>
      <c r="AS532" s="22"/>
      <c r="AT532" s="190" t="s">
        <v>123</v>
      </c>
      <c r="AU532" s="74"/>
      <c r="AV532" s="185" t="s">
        <v>123</v>
      </c>
      <c r="AW532" s="76"/>
      <c r="AX532" s="74"/>
      <c r="AY532" s="22"/>
      <c r="AZ532" s="190" t="s">
        <v>123</v>
      </c>
      <c r="BA532" s="74"/>
      <c r="BB532" s="185" t="s">
        <v>123</v>
      </c>
      <c r="BC532" s="76"/>
      <c r="BD532" s="74"/>
      <c r="BE532" s="22"/>
      <c r="BF532" s="190" t="s">
        <v>123</v>
      </c>
      <c r="BG532" s="74"/>
      <c r="BH532" s="185" t="s">
        <v>123</v>
      </c>
      <c r="BI532" s="76"/>
      <c r="BJ532" s="74"/>
      <c r="BK532" s="22"/>
      <c r="BL532" s="190" t="s">
        <v>123</v>
      </c>
      <c r="BM532" s="74"/>
      <c r="BN532" s="185" t="s">
        <v>123</v>
      </c>
      <c r="BO532" s="22"/>
      <c r="BP532" s="74"/>
      <c r="BQ532" s="22"/>
      <c r="BR532" s="190" t="s">
        <v>123</v>
      </c>
      <c r="BS532" s="22"/>
      <c r="BT532" s="185" t="s">
        <v>123</v>
      </c>
      <c r="BU532" s="22"/>
      <c r="BV532" s="74"/>
      <c r="BW532" s="22"/>
      <c r="BX532" s="190" t="s">
        <v>123</v>
      </c>
      <c r="BY532" s="22"/>
      <c r="BZ532" s="185" t="s">
        <v>123</v>
      </c>
      <c r="CA532" s="185"/>
      <c r="CB532" s="22"/>
    </row>
    <row r="533" spans="2:80" ht="13.8" hidden="1">
      <c r="B533" s="22">
        <f t="shared" si="8"/>
        <v>524</v>
      </c>
      <c r="C533" s="80" t="s">
        <v>112</v>
      </c>
      <c r="D533" s="80" t="s">
        <v>151</v>
      </c>
      <c r="E533" s="227">
        <v>1300403</v>
      </c>
      <c r="F533" s="80" t="s">
        <v>114</v>
      </c>
      <c r="G533" s="80" t="s">
        <v>178</v>
      </c>
      <c r="H533" s="80" t="s">
        <v>179</v>
      </c>
      <c r="I533" s="242" t="s">
        <v>117</v>
      </c>
      <c r="J533" s="79" t="s">
        <v>112</v>
      </c>
      <c r="K533" s="228" t="s">
        <v>152</v>
      </c>
      <c r="L533" s="111" t="s">
        <v>119</v>
      </c>
      <c r="M533" s="73" t="s">
        <v>117</v>
      </c>
      <c r="N533" s="116" t="str">
        <f>CONCATENATE(T_SDLog[[#This Row],[PROJECT_NO]],"-",T_SDLog[[#This Row],[Sub Con]],"-",T_SDLog[[#This Row],[BUILDING_NO]],"-",T_SDLog[[#This Row],[FLOOR_LEVEL]],"-",T_SDLog[[#This Row],[DRAWING_PARTS]],"-",T_SDLog[[#This Row],[DISIPLINE]],"-",T_SDLog[[#This Row],[Sub-Dec]],"-",T_SDLog[[#This Row],[DS]],"-",T_SDLog[[#This Row],[DRAWING_SEQ]])</f>
        <v>1300403-ATS-B05-LF-00-ICT-DAT-SD-00</v>
      </c>
      <c r="O533" s="122" t="s">
        <v>202</v>
      </c>
      <c r="P533" s="245">
        <v>45807</v>
      </c>
      <c r="Q53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5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33" s="156" t="str">
        <f>IF(T_SDLog[[#This Row],[AREF_7]]&lt;&gt;"","07",IF(T_SDLog[[#This Row],[AREF_6]]&lt;&gt;"","06",IF(T_SDLog[[#This Row],[AREF_5]]&lt;&gt;"","05",IF(T_SDLog[[#This Row],[AREF_4]]&lt;&gt;"","04",IF(T_SDLog[[#This Row],[AREF_3]]&lt;&gt;"","03",IF(T_SDLog[[#This Row],[AREF_2]]&lt;&gt;"","02",IF(T_SDLog[[#This Row],[AREF_1]]&lt;&gt;"","01",IF(T_SDLog[[#This Row],[AREF_0]]&lt;&gt;"","00",""))))))))</f>
        <v>00</v>
      </c>
      <c r="T53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ATLS-004-SD-ICT-00059-R00</v>
      </c>
      <c r="V5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3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5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ATV-1300000403-SDS-ICT-00048-R00</v>
      </c>
      <c r="Y5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3" s="22" t="s">
        <v>1602</v>
      </c>
      <c r="AB533" s="74">
        <v>45831</v>
      </c>
      <c r="AC533" s="22" t="s">
        <v>1692</v>
      </c>
      <c r="AD533" s="74">
        <v>45831</v>
      </c>
      <c r="AE533" s="74" t="s">
        <v>1692</v>
      </c>
      <c r="AF533" s="190" t="s">
        <v>134</v>
      </c>
      <c r="AG533" s="191" t="s">
        <v>1713</v>
      </c>
      <c r="AH533" s="190" t="s">
        <v>134</v>
      </c>
      <c r="AI533" s="22"/>
      <c r="AJ533" s="74"/>
      <c r="AK533" s="22"/>
      <c r="AL533" s="22"/>
      <c r="AM533" s="22"/>
      <c r="AN533" s="190" t="s">
        <v>123</v>
      </c>
      <c r="AO533" s="74"/>
      <c r="AP533" s="185" t="s">
        <v>123</v>
      </c>
      <c r="AQ533" s="22"/>
      <c r="AR533" s="74"/>
      <c r="AS533" s="22"/>
      <c r="AT533" s="190" t="s">
        <v>123</v>
      </c>
      <c r="AU533" s="74"/>
      <c r="AV533" s="185" t="s">
        <v>123</v>
      </c>
      <c r="AW533" s="76"/>
      <c r="AX533" s="74"/>
      <c r="AY533" s="22"/>
      <c r="AZ533" s="190" t="s">
        <v>123</v>
      </c>
      <c r="BA533" s="74"/>
      <c r="BB533" s="185" t="s">
        <v>123</v>
      </c>
      <c r="BC533" s="76"/>
      <c r="BD533" s="74"/>
      <c r="BE533" s="22"/>
      <c r="BF533" s="190" t="s">
        <v>123</v>
      </c>
      <c r="BG533" s="74"/>
      <c r="BH533" s="185" t="s">
        <v>123</v>
      </c>
      <c r="BI533" s="76"/>
      <c r="BJ533" s="74"/>
      <c r="BK533" s="22"/>
      <c r="BL533" s="190" t="s">
        <v>123</v>
      </c>
      <c r="BM533" s="74"/>
      <c r="BN533" s="185" t="s">
        <v>123</v>
      </c>
      <c r="BO533" s="22"/>
      <c r="BP533" s="74"/>
      <c r="BQ533" s="22"/>
      <c r="BR533" s="190" t="s">
        <v>123</v>
      </c>
      <c r="BS533" s="22"/>
      <c r="BT533" s="185" t="s">
        <v>123</v>
      </c>
      <c r="BU533" s="22"/>
      <c r="BV533" s="74"/>
      <c r="BW533" s="22"/>
      <c r="BX533" s="190" t="s">
        <v>123</v>
      </c>
      <c r="BY533" s="22"/>
      <c r="BZ533" s="185" t="s">
        <v>123</v>
      </c>
      <c r="CA533" s="185"/>
      <c r="CB533" s="22"/>
    </row>
    <row r="534" spans="2:80" ht="13.8" hidden="1">
      <c r="B534" s="22">
        <f t="shared" si="8"/>
        <v>525</v>
      </c>
      <c r="C534" s="80" t="s">
        <v>112</v>
      </c>
      <c r="D534" s="80" t="s">
        <v>151</v>
      </c>
      <c r="E534" s="227">
        <v>1300403</v>
      </c>
      <c r="F534" s="80" t="s">
        <v>114</v>
      </c>
      <c r="G534" s="80" t="s">
        <v>178</v>
      </c>
      <c r="H534" s="80" t="s">
        <v>179</v>
      </c>
      <c r="I534" s="242" t="s">
        <v>124</v>
      </c>
      <c r="J534" s="79" t="s">
        <v>112</v>
      </c>
      <c r="K534" s="228" t="s">
        <v>152</v>
      </c>
      <c r="L534" s="111" t="s">
        <v>119</v>
      </c>
      <c r="M534" s="73" t="s">
        <v>117</v>
      </c>
      <c r="N534" s="116" t="str">
        <f>CONCATENATE(T_SDLog[[#This Row],[PROJECT_NO]],"-",T_SDLog[[#This Row],[Sub Con]],"-",T_SDLog[[#This Row],[BUILDING_NO]],"-",T_SDLog[[#This Row],[FLOOR_LEVEL]],"-",T_SDLog[[#This Row],[DRAWING_PARTS]],"-",T_SDLog[[#This Row],[DISIPLINE]],"-",T_SDLog[[#This Row],[Sub-Dec]],"-",T_SDLog[[#This Row],[DS]],"-",T_SDLog[[#This Row],[DRAWING_SEQ]])</f>
        <v>1300403-ATS-B05-LF-01-ICT-DAT-SD-00</v>
      </c>
      <c r="O534" s="122" t="s">
        <v>203</v>
      </c>
      <c r="P534" s="245">
        <v>45807</v>
      </c>
      <c r="Q53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5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34" s="156" t="str">
        <f>IF(T_SDLog[[#This Row],[AREF_7]]&lt;&gt;"","07",IF(T_SDLog[[#This Row],[AREF_6]]&lt;&gt;"","06",IF(T_SDLog[[#This Row],[AREF_5]]&lt;&gt;"","05",IF(T_SDLog[[#This Row],[AREF_4]]&lt;&gt;"","04",IF(T_SDLog[[#This Row],[AREF_3]]&lt;&gt;"","03",IF(T_SDLog[[#This Row],[AREF_2]]&lt;&gt;"","02",IF(T_SDLog[[#This Row],[AREF_1]]&lt;&gt;"","01",IF(T_SDLog[[#This Row],[AREF_0]]&lt;&gt;"","00",""))))))))</f>
        <v>00</v>
      </c>
      <c r="T53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ATLS-004-SD-ICT-00059-R00</v>
      </c>
      <c r="V5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3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5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ATV-1300000403-SDS-ICT-00048-R00</v>
      </c>
      <c r="Y5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4" s="22" t="s">
        <v>1602</v>
      </c>
      <c r="AB534" s="74">
        <v>45831</v>
      </c>
      <c r="AC534" s="22" t="s">
        <v>1692</v>
      </c>
      <c r="AD534" s="74">
        <v>45831</v>
      </c>
      <c r="AE534" s="74" t="s">
        <v>1692</v>
      </c>
      <c r="AF534" s="190" t="s">
        <v>134</v>
      </c>
      <c r="AG534" s="191" t="s">
        <v>1713</v>
      </c>
      <c r="AH534" s="190" t="s">
        <v>134</v>
      </c>
      <c r="AI534" s="22"/>
      <c r="AJ534" s="74"/>
      <c r="AK534" s="22"/>
      <c r="AL534" s="22"/>
      <c r="AM534" s="22"/>
      <c r="AN534" s="190" t="s">
        <v>123</v>
      </c>
      <c r="AO534" s="74"/>
      <c r="AP534" s="185" t="s">
        <v>123</v>
      </c>
      <c r="AQ534" s="22"/>
      <c r="AR534" s="74"/>
      <c r="AS534" s="22"/>
      <c r="AT534" s="190" t="s">
        <v>123</v>
      </c>
      <c r="AU534" s="74"/>
      <c r="AV534" s="185" t="s">
        <v>123</v>
      </c>
      <c r="AW534" s="76"/>
      <c r="AX534" s="74"/>
      <c r="AY534" s="22"/>
      <c r="AZ534" s="190" t="s">
        <v>123</v>
      </c>
      <c r="BA534" s="74"/>
      <c r="BB534" s="185" t="s">
        <v>123</v>
      </c>
      <c r="BC534" s="76"/>
      <c r="BD534" s="74"/>
      <c r="BE534" s="22"/>
      <c r="BF534" s="190" t="s">
        <v>123</v>
      </c>
      <c r="BG534" s="74"/>
      <c r="BH534" s="185" t="s">
        <v>123</v>
      </c>
      <c r="BI534" s="76"/>
      <c r="BJ534" s="74"/>
      <c r="BK534" s="22"/>
      <c r="BL534" s="190" t="s">
        <v>123</v>
      </c>
      <c r="BM534" s="74"/>
      <c r="BN534" s="185" t="s">
        <v>123</v>
      </c>
      <c r="BO534" s="22"/>
      <c r="BP534" s="74"/>
      <c r="BQ534" s="22"/>
      <c r="BR534" s="190" t="s">
        <v>123</v>
      </c>
      <c r="BS534" s="22"/>
      <c r="BT534" s="185" t="s">
        <v>123</v>
      </c>
      <c r="BU534" s="22"/>
      <c r="BV534" s="74"/>
      <c r="BW534" s="22"/>
      <c r="BX534" s="190" t="s">
        <v>123</v>
      </c>
      <c r="BY534" s="22"/>
      <c r="BZ534" s="185" t="s">
        <v>123</v>
      </c>
      <c r="CA534" s="185"/>
      <c r="CB534" s="22"/>
    </row>
    <row r="535" spans="2:80" ht="13.8" hidden="1">
      <c r="B535" s="22">
        <f t="shared" si="8"/>
        <v>526</v>
      </c>
      <c r="C535" s="80" t="s">
        <v>112</v>
      </c>
      <c r="D535" s="80" t="s">
        <v>151</v>
      </c>
      <c r="E535" s="227">
        <v>1300403</v>
      </c>
      <c r="F535" s="80" t="s">
        <v>114</v>
      </c>
      <c r="G535" s="80" t="s">
        <v>178</v>
      </c>
      <c r="H535" s="80" t="s">
        <v>179</v>
      </c>
      <c r="I535" s="242" t="s">
        <v>126</v>
      </c>
      <c r="J535" s="79" t="s">
        <v>112</v>
      </c>
      <c r="K535" s="228" t="s">
        <v>152</v>
      </c>
      <c r="L535" s="111" t="s">
        <v>119</v>
      </c>
      <c r="M535" s="73" t="s">
        <v>117</v>
      </c>
      <c r="N535" s="116" t="str">
        <f>CONCATENATE(T_SDLog[[#This Row],[PROJECT_NO]],"-",T_SDLog[[#This Row],[Sub Con]],"-",T_SDLog[[#This Row],[BUILDING_NO]],"-",T_SDLog[[#This Row],[FLOOR_LEVEL]],"-",T_SDLog[[#This Row],[DRAWING_PARTS]],"-",T_SDLog[[#This Row],[DISIPLINE]],"-",T_SDLog[[#This Row],[Sub-Dec]],"-",T_SDLog[[#This Row],[DS]],"-",T_SDLog[[#This Row],[DRAWING_SEQ]])</f>
        <v>1300403-ATS-B05-LF-02-ICT-DAT-SD-00</v>
      </c>
      <c r="O535" s="122" t="s">
        <v>204</v>
      </c>
      <c r="P535" s="245">
        <v>45807</v>
      </c>
      <c r="Q53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5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35" s="156" t="str">
        <f>IF(T_SDLog[[#This Row],[AREF_7]]&lt;&gt;"","07",IF(T_SDLog[[#This Row],[AREF_6]]&lt;&gt;"","06",IF(T_SDLog[[#This Row],[AREF_5]]&lt;&gt;"","05",IF(T_SDLog[[#This Row],[AREF_4]]&lt;&gt;"","04",IF(T_SDLog[[#This Row],[AREF_3]]&lt;&gt;"","03",IF(T_SDLog[[#This Row],[AREF_2]]&lt;&gt;"","02",IF(T_SDLog[[#This Row],[AREF_1]]&lt;&gt;"","01",IF(T_SDLog[[#This Row],[AREF_0]]&lt;&gt;"","00",""))))))))</f>
        <v>00</v>
      </c>
      <c r="T53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ATLS-004-SD-ICT-00059-R00</v>
      </c>
      <c r="V5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3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5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ATV-1300000403-SDS-ICT-00048-R00</v>
      </c>
      <c r="Y5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5" s="22" t="s">
        <v>1602</v>
      </c>
      <c r="AB535" s="74">
        <v>45831</v>
      </c>
      <c r="AC535" s="22" t="s">
        <v>1692</v>
      </c>
      <c r="AD535" s="74">
        <v>45831</v>
      </c>
      <c r="AE535" s="74" t="s">
        <v>1692</v>
      </c>
      <c r="AF535" s="190" t="s">
        <v>134</v>
      </c>
      <c r="AG535" s="191" t="s">
        <v>1713</v>
      </c>
      <c r="AH535" s="190" t="s">
        <v>134</v>
      </c>
      <c r="AI535" s="22"/>
      <c r="AJ535" s="74"/>
      <c r="AK535" s="22"/>
      <c r="AL535" s="22"/>
      <c r="AM535" s="22"/>
      <c r="AN535" s="190" t="s">
        <v>123</v>
      </c>
      <c r="AO535" s="74"/>
      <c r="AP535" s="185" t="s">
        <v>123</v>
      </c>
      <c r="AQ535" s="22"/>
      <c r="AR535" s="74"/>
      <c r="AS535" s="22"/>
      <c r="AT535" s="190" t="s">
        <v>123</v>
      </c>
      <c r="AU535" s="74"/>
      <c r="AV535" s="185" t="s">
        <v>123</v>
      </c>
      <c r="AW535" s="76"/>
      <c r="AX535" s="74"/>
      <c r="AY535" s="22"/>
      <c r="AZ535" s="190" t="s">
        <v>123</v>
      </c>
      <c r="BA535" s="74"/>
      <c r="BB535" s="185" t="s">
        <v>123</v>
      </c>
      <c r="BC535" s="76"/>
      <c r="BD535" s="74"/>
      <c r="BE535" s="22"/>
      <c r="BF535" s="190" t="s">
        <v>123</v>
      </c>
      <c r="BG535" s="74"/>
      <c r="BH535" s="185" t="s">
        <v>123</v>
      </c>
      <c r="BI535" s="76"/>
      <c r="BJ535" s="74"/>
      <c r="BK535" s="22"/>
      <c r="BL535" s="190" t="s">
        <v>123</v>
      </c>
      <c r="BM535" s="74"/>
      <c r="BN535" s="185" t="s">
        <v>123</v>
      </c>
      <c r="BO535" s="22"/>
      <c r="BP535" s="74"/>
      <c r="BQ535" s="22"/>
      <c r="BR535" s="190" t="s">
        <v>123</v>
      </c>
      <c r="BS535" s="22"/>
      <c r="BT535" s="185" t="s">
        <v>123</v>
      </c>
      <c r="BU535" s="22"/>
      <c r="BV535" s="74"/>
      <c r="BW535" s="22"/>
      <c r="BX535" s="190" t="s">
        <v>123</v>
      </c>
      <c r="BY535" s="22"/>
      <c r="BZ535" s="185" t="s">
        <v>123</v>
      </c>
      <c r="CA535" s="185"/>
      <c r="CB535" s="22"/>
    </row>
    <row r="536" spans="2:80" ht="13.8" hidden="1">
      <c r="B536" s="22">
        <f t="shared" si="8"/>
        <v>527</v>
      </c>
      <c r="C536" s="80" t="s">
        <v>112</v>
      </c>
      <c r="D536" s="80" t="s">
        <v>151</v>
      </c>
      <c r="E536" s="227">
        <v>1300403</v>
      </c>
      <c r="F536" s="80" t="s">
        <v>114</v>
      </c>
      <c r="G536" s="80" t="s">
        <v>178</v>
      </c>
      <c r="H536" s="80" t="s">
        <v>179</v>
      </c>
      <c r="I536" s="242" t="s">
        <v>128</v>
      </c>
      <c r="J536" s="79" t="s">
        <v>112</v>
      </c>
      <c r="K536" s="228" t="s">
        <v>152</v>
      </c>
      <c r="L536" s="111" t="s">
        <v>119</v>
      </c>
      <c r="M536" s="73" t="s">
        <v>117</v>
      </c>
      <c r="N536" s="116" t="str">
        <f>CONCATENATE(T_SDLog[[#This Row],[PROJECT_NO]],"-",T_SDLog[[#This Row],[Sub Con]],"-",T_SDLog[[#This Row],[BUILDING_NO]],"-",T_SDLog[[#This Row],[FLOOR_LEVEL]],"-",T_SDLog[[#This Row],[DRAWING_PARTS]],"-",T_SDLog[[#This Row],[DISIPLINE]],"-",T_SDLog[[#This Row],[Sub-Dec]],"-",T_SDLog[[#This Row],[DS]],"-",T_SDLog[[#This Row],[DRAWING_SEQ]])</f>
        <v>1300403-ATS-B05-LF-03-ICT-DAT-SD-00</v>
      </c>
      <c r="O536" s="122" t="s">
        <v>205</v>
      </c>
      <c r="P536" s="245">
        <v>45807</v>
      </c>
      <c r="Q53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5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36" s="156" t="str">
        <f>IF(T_SDLog[[#This Row],[AREF_7]]&lt;&gt;"","07",IF(T_SDLog[[#This Row],[AREF_6]]&lt;&gt;"","06",IF(T_SDLog[[#This Row],[AREF_5]]&lt;&gt;"","05",IF(T_SDLog[[#This Row],[AREF_4]]&lt;&gt;"","04",IF(T_SDLog[[#This Row],[AREF_3]]&lt;&gt;"","03",IF(T_SDLog[[#This Row],[AREF_2]]&lt;&gt;"","02",IF(T_SDLog[[#This Row],[AREF_1]]&lt;&gt;"","01",IF(T_SDLog[[#This Row],[AREF_0]]&lt;&gt;"","00",""))))))))</f>
        <v>00</v>
      </c>
      <c r="T53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ATLS-004-SD-ICT-00059-R00</v>
      </c>
      <c r="V5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3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5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ATV-1300000403-SDS-ICT-00048-R00</v>
      </c>
      <c r="Y5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6" s="22" t="s">
        <v>1602</v>
      </c>
      <c r="AB536" s="74">
        <v>45831</v>
      </c>
      <c r="AC536" s="22" t="s">
        <v>1692</v>
      </c>
      <c r="AD536" s="74">
        <v>45831</v>
      </c>
      <c r="AE536" s="74" t="s">
        <v>1692</v>
      </c>
      <c r="AF536" s="190" t="s">
        <v>134</v>
      </c>
      <c r="AG536" s="191" t="s">
        <v>1713</v>
      </c>
      <c r="AH536" s="190" t="s">
        <v>134</v>
      </c>
      <c r="AI536" s="22"/>
      <c r="AJ536" s="74"/>
      <c r="AK536" s="22"/>
      <c r="AL536" s="22"/>
      <c r="AM536" s="22"/>
      <c r="AN536" s="190" t="s">
        <v>123</v>
      </c>
      <c r="AO536" s="74"/>
      <c r="AP536" s="185" t="s">
        <v>123</v>
      </c>
      <c r="AQ536" s="22"/>
      <c r="AR536" s="74"/>
      <c r="AS536" s="22"/>
      <c r="AT536" s="190" t="s">
        <v>123</v>
      </c>
      <c r="AU536" s="74"/>
      <c r="AV536" s="185" t="s">
        <v>123</v>
      </c>
      <c r="AW536" s="76"/>
      <c r="AX536" s="74"/>
      <c r="AY536" s="22"/>
      <c r="AZ536" s="190" t="s">
        <v>123</v>
      </c>
      <c r="BA536" s="74"/>
      <c r="BB536" s="185" t="s">
        <v>123</v>
      </c>
      <c r="BC536" s="76"/>
      <c r="BD536" s="74"/>
      <c r="BE536" s="22"/>
      <c r="BF536" s="190" t="s">
        <v>123</v>
      </c>
      <c r="BG536" s="74"/>
      <c r="BH536" s="185" t="s">
        <v>123</v>
      </c>
      <c r="BI536" s="76"/>
      <c r="BJ536" s="74"/>
      <c r="BK536" s="22"/>
      <c r="BL536" s="190" t="s">
        <v>123</v>
      </c>
      <c r="BM536" s="74"/>
      <c r="BN536" s="185" t="s">
        <v>123</v>
      </c>
      <c r="BO536" s="22"/>
      <c r="BP536" s="74"/>
      <c r="BQ536" s="22"/>
      <c r="BR536" s="190" t="s">
        <v>123</v>
      </c>
      <c r="BS536" s="22"/>
      <c r="BT536" s="185" t="s">
        <v>123</v>
      </c>
      <c r="BU536" s="22"/>
      <c r="BV536" s="74"/>
      <c r="BW536" s="22"/>
      <c r="BX536" s="190" t="s">
        <v>123</v>
      </c>
      <c r="BY536" s="22"/>
      <c r="BZ536" s="185" t="s">
        <v>123</v>
      </c>
      <c r="CA536" s="185"/>
      <c r="CB536" s="22"/>
    </row>
    <row r="537" spans="2:80" ht="13.8" hidden="1">
      <c r="B537" s="22">
        <f t="shared" si="8"/>
        <v>528</v>
      </c>
      <c r="C537" s="80" t="s">
        <v>112</v>
      </c>
      <c r="D537" s="80" t="s">
        <v>151</v>
      </c>
      <c r="E537" s="227">
        <v>1300403</v>
      </c>
      <c r="F537" s="80" t="s">
        <v>114</v>
      </c>
      <c r="G537" s="80" t="s">
        <v>178</v>
      </c>
      <c r="H537" s="80" t="s">
        <v>179</v>
      </c>
      <c r="I537" s="242" t="s">
        <v>138</v>
      </c>
      <c r="J537" s="79" t="s">
        <v>112</v>
      </c>
      <c r="K537" s="228" t="s">
        <v>152</v>
      </c>
      <c r="L537" s="111" t="s">
        <v>119</v>
      </c>
      <c r="M537" s="73" t="s">
        <v>117</v>
      </c>
      <c r="N537" s="116" t="str">
        <f>CONCATENATE(T_SDLog[[#This Row],[PROJECT_NO]],"-",T_SDLog[[#This Row],[Sub Con]],"-",T_SDLog[[#This Row],[BUILDING_NO]],"-",T_SDLog[[#This Row],[FLOOR_LEVEL]],"-",T_SDLog[[#This Row],[DRAWING_PARTS]],"-",T_SDLog[[#This Row],[DISIPLINE]],"-",T_SDLog[[#This Row],[Sub-Dec]],"-",T_SDLog[[#This Row],[DS]],"-",T_SDLog[[#This Row],[DRAWING_SEQ]])</f>
        <v>1300403-ATS-B05-LF-04-ICT-DAT-SD-00</v>
      </c>
      <c r="O537" s="122" t="s">
        <v>206</v>
      </c>
      <c r="P537" s="245">
        <v>45807</v>
      </c>
      <c r="Q53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5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37" s="156" t="str">
        <f>IF(T_SDLog[[#This Row],[AREF_7]]&lt;&gt;"","07",IF(T_SDLog[[#This Row],[AREF_6]]&lt;&gt;"","06",IF(T_SDLog[[#This Row],[AREF_5]]&lt;&gt;"","05",IF(T_SDLog[[#This Row],[AREF_4]]&lt;&gt;"","04",IF(T_SDLog[[#This Row],[AREF_3]]&lt;&gt;"","03",IF(T_SDLog[[#This Row],[AREF_2]]&lt;&gt;"","02",IF(T_SDLog[[#This Row],[AREF_1]]&lt;&gt;"","01",IF(T_SDLog[[#This Row],[AREF_0]]&lt;&gt;"","00",""))))))))</f>
        <v>00</v>
      </c>
      <c r="T53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45831</v>
      </c>
      <c r="U5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ATLS-004-SD-ICT-00059-R00</v>
      </c>
      <c r="V5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3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5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ATV-1300000403-SDS-ICT-00048-R00</v>
      </c>
      <c r="Y5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7" s="22" t="s">
        <v>1602</v>
      </c>
      <c r="AB537" s="74">
        <v>45831</v>
      </c>
      <c r="AC537" s="22" t="s">
        <v>1692</v>
      </c>
      <c r="AD537" s="74">
        <v>45831</v>
      </c>
      <c r="AE537" s="74" t="s">
        <v>1692</v>
      </c>
      <c r="AF537" s="190" t="s">
        <v>134</v>
      </c>
      <c r="AG537" s="191" t="s">
        <v>1713</v>
      </c>
      <c r="AH537" s="190" t="s">
        <v>134</v>
      </c>
      <c r="AI537" s="22"/>
      <c r="AJ537" s="74"/>
      <c r="AK537" s="22"/>
      <c r="AL537" s="22"/>
      <c r="AM537" s="22"/>
      <c r="AN537" s="190" t="s">
        <v>123</v>
      </c>
      <c r="AO537" s="74"/>
      <c r="AP537" s="185" t="s">
        <v>123</v>
      </c>
      <c r="AQ537" s="22"/>
      <c r="AR537" s="74"/>
      <c r="AS537" s="22"/>
      <c r="AT537" s="190" t="s">
        <v>123</v>
      </c>
      <c r="AU537" s="74"/>
      <c r="AV537" s="185" t="s">
        <v>123</v>
      </c>
      <c r="AW537" s="76"/>
      <c r="AX537" s="74"/>
      <c r="AY537" s="22"/>
      <c r="AZ537" s="190" t="s">
        <v>123</v>
      </c>
      <c r="BA537" s="74"/>
      <c r="BB537" s="185" t="s">
        <v>123</v>
      </c>
      <c r="BC537" s="76"/>
      <c r="BD537" s="74"/>
      <c r="BE537" s="22"/>
      <c r="BF537" s="190" t="s">
        <v>123</v>
      </c>
      <c r="BG537" s="74"/>
      <c r="BH537" s="185" t="s">
        <v>123</v>
      </c>
      <c r="BI537" s="76"/>
      <c r="BJ537" s="74"/>
      <c r="BK537" s="22"/>
      <c r="BL537" s="190" t="s">
        <v>123</v>
      </c>
      <c r="BM537" s="74"/>
      <c r="BN537" s="185" t="s">
        <v>123</v>
      </c>
      <c r="BO537" s="22"/>
      <c r="BP537" s="74"/>
      <c r="BQ537" s="22"/>
      <c r="BR537" s="190" t="s">
        <v>123</v>
      </c>
      <c r="BS537" s="22"/>
      <c r="BT537" s="185" t="s">
        <v>123</v>
      </c>
      <c r="BU537" s="22"/>
      <c r="BV537" s="74"/>
      <c r="BW537" s="22"/>
      <c r="BX537" s="190" t="s">
        <v>123</v>
      </c>
      <c r="BY537" s="22"/>
      <c r="BZ537" s="185" t="s">
        <v>123</v>
      </c>
      <c r="CA537" s="185"/>
      <c r="CB537" s="22"/>
    </row>
    <row r="538" spans="2:80" ht="13.8" hidden="1">
      <c r="B538" s="22">
        <f t="shared" si="8"/>
        <v>529</v>
      </c>
      <c r="C538" s="73" t="s">
        <v>112</v>
      </c>
      <c r="D538" s="73" t="s">
        <v>166</v>
      </c>
      <c r="E538" s="202">
        <v>1300403</v>
      </c>
      <c r="F538" s="73" t="s">
        <v>114</v>
      </c>
      <c r="G538" s="73" t="s">
        <v>178</v>
      </c>
      <c r="H538" s="73" t="s">
        <v>117</v>
      </c>
      <c r="I538" s="240" t="s">
        <v>117</v>
      </c>
      <c r="J538" s="79" t="s">
        <v>112</v>
      </c>
      <c r="K538" s="204" t="s">
        <v>167</v>
      </c>
      <c r="L538" s="111" t="s">
        <v>119</v>
      </c>
      <c r="M538" s="73" t="s">
        <v>117</v>
      </c>
      <c r="N538" s="116" t="str">
        <f>CONCATENATE(T_SDLog[[#This Row],[PROJECT_NO]],"-",T_SDLog[[#This Row],[Sub Con]],"-",T_SDLog[[#This Row],[BUILDING_NO]],"-",T_SDLog[[#This Row],[FLOOR_LEVEL]],"-",T_SDLog[[#This Row],[DRAWING_PARTS]],"-",T_SDLog[[#This Row],[DISIPLINE]],"-",T_SDLog[[#This Row],[Sub-Dec]],"-",T_SDLog[[#This Row],[DS]],"-",T_SDLog[[#This Row],[DRAWING_SEQ]])</f>
        <v>1300403-ATS-B05-00-00-ICT-SLD-SD-00</v>
      </c>
      <c r="O538" s="205" t="s">
        <v>214</v>
      </c>
      <c r="P538" s="245">
        <v>45908</v>
      </c>
      <c r="Q53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38" s="156" t="str">
        <f>IF(T_SDLog[[#This Row],[AREF_7]]&lt;&gt;"","07",IF(T_SDLog[[#This Row],[AREF_6]]&lt;&gt;"","06",IF(T_SDLog[[#This Row],[AREF_5]]&lt;&gt;"","05",IF(T_SDLog[[#This Row],[AREF_4]]&lt;&gt;"","04",IF(T_SDLog[[#This Row],[AREF_3]]&lt;&gt;"","03",IF(T_SDLog[[#This Row],[AREF_2]]&lt;&gt;"","02",IF(T_SDLog[[#This Row],[AREF_1]]&lt;&gt;"","01",IF(T_SDLog[[#This Row],[AREF_0]]&lt;&gt;"","00",""))))))))</f>
        <v/>
      </c>
      <c r="T53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3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8" s="22"/>
      <c r="AB538" s="74"/>
      <c r="AC538" s="22"/>
      <c r="AD538" s="74"/>
      <c r="AE538" s="234"/>
      <c r="AF538" s="190" t="s">
        <v>123</v>
      </c>
      <c r="AG538" s="191"/>
      <c r="AH538" s="190" t="s">
        <v>123</v>
      </c>
      <c r="AI538" s="22"/>
      <c r="AJ538" s="74"/>
      <c r="AK538" s="22"/>
      <c r="AL538" s="22"/>
      <c r="AM538" s="22"/>
      <c r="AN538" s="190" t="s">
        <v>123</v>
      </c>
      <c r="AO538" s="74"/>
      <c r="AP538" s="185" t="s">
        <v>123</v>
      </c>
      <c r="AQ538" s="22"/>
      <c r="AR538" s="74"/>
      <c r="AS538" s="22"/>
      <c r="AT538" s="190" t="s">
        <v>123</v>
      </c>
      <c r="AU538" s="74"/>
      <c r="AV538" s="185" t="s">
        <v>123</v>
      </c>
      <c r="AW538" s="76"/>
      <c r="AX538" s="74"/>
      <c r="AY538" s="22"/>
      <c r="AZ538" s="190" t="s">
        <v>123</v>
      </c>
      <c r="BA538" s="74"/>
      <c r="BB538" s="185" t="s">
        <v>123</v>
      </c>
      <c r="BC538" s="76"/>
      <c r="BD538" s="74"/>
      <c r="BE538" s="22"/>
      <c r="BF538" s="190" t="s">
        <v>123</v>
      </c>
      <c r="BG538" s="74"/>
      <c r="BH538" s="185" t="s">
        <v>123</v>
      </c>
      <c r="BI538" s="76"/>
      <c r="BJ538" s="74"/>
      <c r="BK538" s="22"/>
      <c r="BL538" s="190" t="s">
        <v>123</v>
      </c>
      <c r="BM538" s="74"/>
      <c r="BN538" s="185" t="s">
        <v>123</v>
      </c>
      <c r="BO538" s="22"/>
      <c r="BP538" s="74"/>
      <c r="BQ538" s="22"/>
      <c r="BR538" s="190" t="s">
        <v>123</v>
      </c>
      <c r="BS538" s="22"/>
      <c r="BT538" s="185" t="s">
        <v>123</v>
      </c>
      <c r="BU538" s="22"/>
      <c r="BV538" s="74"/>
      <c r="BW538" s="22"/>
      <c r="BX538" s="190" t="s">
        <v>123</v>
      </c>
      <c r="BY538" s="22"/>
      <c r="BZ538" s="185" t="s">
        <v>123</v>
      </c>
      <c r="CA538" s="185"/>
      <c r="CB538" s="22"/>
    </row>
    <row r="539" spans="2:80" ht="13.8" hidden="1">
      <c r="B539" s="22">
        <f t="shared" si="8"/>
        <v>530</v>
      </c>
      <c r="C539" s="73" t="s">
        <v>112</v>
      </c>
      <c r="D539" s="73" t="s">
        <v>166</v>
      </c>
      <c r="E539" s="202">
        <v>1300403</v>
      </c>
      <c r="F539" s="73" t="s">
        <v>114</v>
      </c>
      <c r="G539" s="73" t="s">
        <v>178</v>
      </c>
      <c r="H539" s="73" t="s">
        <v>117</v>
      </c>
      <c r="I539" s="240" t="s">
        <v>117</v>
      </c>
      <c r="J539" s="79" t="s">
        <v>112</v>
      </c>
      <c r="K539" s="204" t="s">
        <v>167</v>
      </c>
      <c r="L539" s="111" t="s">
        <v>119</v>
      </c>
      <c r="M539" s="73" t="s">
        <v>124</v>
      </c>
      <c r="N539" s="116" t="str">
        <f>CONCATENATE(T_SDLog[[#This Row],[PROJECT_NO]],"-",T_SDLog[[#This Row],[Sub Con]],"-",T_SDLog[[#This Row],[BUILDING_NO]],"-",T_SDLog[[#This Row],[FLOOR_LEVEL]],"-",T_SDLog[[#This Row],[DRAWING_PARTS]],"-",T_SDLog[[#This Row],[DISIPLINE]],"-",T_SDLog[[#This Row],[Sub-Dec]],"-",T_SDLog[[#This Row],[DS]],"-",T_SDLog[[#This Row],[DRAWING_SEQ]])</f>
        <v>1300403-ATS-B05-00-00-ICT-SLD-SD-01</v>
      </c>
      <c r="O539" s="205" t="s">
        <v>215</v>
      </c>
      <c r="P539" s="245">
        <v>45908</v>
      </c>
      <c r="Q53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39" s="156" t="str">
        <f>IF(T_SDLog[[#This Row],[AREF_7]]&lt;&gt;"","07",IF(T_SDLog[[#This Row],[AREF_6]]&lt;&gt;"","06",IF(T_SDLog[[#This Row],[AREF_5]]&lt;&gt;"","05",IF(T_SDLog[[#This Row],[AREF_4]]&lt;&gt;"","04",IF(T_SDLog[[#This Row],[AREF_3]]&lt;&gt;"","03",IF(T_SDLog[[#This Row],[AREF_2]]&lt;&gt;"","02",IF(T_SDLog[[#This Row],[AREF_1]]&lt;&gt;"","01",IF(T_SDLog[[#This Row],[AREF_0]]&lt;&gt;"","00",""))))))))</f>
        <v/>
      </c>
      <c r="T53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3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39" s="22"/>
      <c r="AB539" s="74"/>
      <c r="AC539" s="22"/>
      <c r="AD539" s="74"/>
      <c r="AE539" s="234"/>
      <c r="AF539" s="190" t="s">
        <v>123</v>
      </c>
      <c r="AG539" s="191"/>
      <c r="AH539" s="190" t="s">
        <v>123</v>
      </c>
      <c r="AI539" s="22"/>
      <c r="AJ539" s="74"/>
      <c r="AK539" s="22"/>
      <c r="AL539" s="22"/>
      <c r="AM539" s="22"/>
      <c r="AN539" s="190" t="s">
        <v>123</v>
      </c>
      <c r="AO539" s="74"/>
      <c r="AP539" s="185" t="s">
        <v>123</v>
      </c>
      <c r="AQ539" s="22"/>
      <c r="AR539" s="74"/>
      <c r="AS539" s="22"/>
      <c r="AT539" s="190" t="s">
        <v>123</v>
      </c>
      <c r="AU539" s="74"/>
      <c r="AV539" s="185" t="s">
        <v>123</v>
      </c>
      <c r="AW539" s="76"/>
      <c r="AX539" s="74"/>
      <c r="AY539" s="22"/>
      <c r="AZ539" s="190" t="s">
        <v>123</v>
      </c>
      <c r="BA539" s="74"/>
      <c r="BB539" s="185" t="s">
        <v>123</v>
      </c>
      <c r="BC539" s="76"/>
      <c r="BD539" s="74"/>
      <c r="BE539" s="22"/>
      <c r="BF539" s="190" t="s">
        <v>123</v>
      </c>
      <c r="BG539" s="74"/>
      <c r="BH539" s="185" t="s">
        <v>123</v>
      </c>
      <c r="BI539" s="76"/>
      <c r="BJ539" s="74"/>
      <c r="BK539" s="22"/>
      <c r="BL539" s="190" t="s">
        <v>123</v>
      </c>
      <c r="BM539" s="74"/>
      <c r="BN539" s="185" t="s">
        <v>123</v>
      </c>
      <c r="BO539" s="22"/>
      <c r="BP539" s="74"/>
      <c r="BQ539" s="22"/>
      <c r="BR539" s="190" t="s">
        <v>123</v>
      </c>
      <c r="BS539" s="22"/>
      <c r="BT539" s="185" t="s">
        <v>123</v>
      </c>
      <c r="BU539" s="22"/>
      <c r="BV539" s="74"/>
      <c r="BW539" s="22"/>
      <c r="BX539" s="190" t="s">
        <v>123</v>
      </c>
      <c r="BY539" s="22"/>
      <c r="BZ539" s="185" t="s">
        <v>123</v>
      </c>
      <c r="CA539" s="185"/>
      <c r="CB539" s="22"/>
    </row>
    <row r="540" spans="2:80" ht="13.8" hidden="1">
      <c r="B540" s="22">
        <f t="shared" si="8"/>
        <v>531</v>
      </c>
      <c r="C540" s="73" t="s">
        <v>112</v>
      </c>
      <c r="D540" s="73" t="s">
        <v>166</v>
      </c>
      <c r="E540" s="202">
        <v>1300403</v>
      </c>
      <c r="F540" s="73" t="s">
        <v>114</v>
      </c>
      <c r="G540" s="73" t="s">
        <v>178</v>
      </c>
      <c r="H540" s="73" t="s">
        <v>117</v>
      </c>
      <c r="I540" s="240" t="s">
        <v>117</v>
      </c>
      <c r="J540" s="79" t="s">
        <v>112</v>
      </c>
      <c r="K540" s="204" t="s">
        <v>167</v>
      </c>
      <c r="L540" s="111" t="s">
        <v>119</v>
      </c>
      <c r="M540" s="73" t="s">
        <v>126</v>
      </c>
      <c r="N540" s="116" t="str">
        <f>CONCATENATE(T_SDLog[[#This Row],[PROJECT_NO]],"-",T_SDLog[[#This Row],[Sub Con]],"-",T_SDLog[[#This Row],[BUILDING_NO]],"-",T_SDLog[[#This Row],[FLOOR_LEVEL]],"-",T_SDLog[[#This Row],[DRAWING_PARTS]],"-",T_SDLog[[#This Row],[DISIPLINE]],"-",T_SDLog[[#This Row],[Sub-Dec]],"-",T_SDLog[[#This Row],[DS]],"-",T_SDLog[[#This Row],[DRAWING_SEQ]])</f>
        <v>1300403-ATS-B05-00-00-ICT-SLD-SD-02</v>
      </c>
      <c r="O540" s="205" t="s">
        <v>216</v>
      </c>
      <c r="P540" s="245">
        <v>45908</v>
      </c>
      <c r="Q54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0" s="156" t="str">
        <f>IF(T_SDLog[[#This Row],[AREF_7]]&lt;&gt;"","07",IF(T_SDLog[[#This Row],[AREF_6]]&lt;&gt;"","06",IF(T_SDLog[[#This Row],[AREF_5]]&lt;&gt;"","05",IF(T_SDLog[[#This Row],[AREF_4]]&lt;&gt;"","04",IF(T_SDLog[[#This Row],[AREF_3]]&lt;&gt;"","03",IF(T_SDLog[[#This Row],[AREF_2]]&lt;&gt;"","02",IF(T_SDLog[[#This Row],[AREF_1]]&lt;&gt;"","01",IF(T_SDLog[[#This Row],[AREF_0]]&lt;&gt;"","00",""))))))))</f>
        <v/>
      </c>
      <c r="T54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4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0" s="22"/>
      <c r="AB540" s="74"/>
      <c r="AC540" s="22"/>
      <c r="AD540" s="74"/>
      <c r="AE540" s="234"/>
      <c r="AF540" s="190" t="s">
        <v>123</v>
      </c>
      <c r="AG540" s="191"/>
      <c r="AH540" s="190" t="s">
        <v>123</v>
      </c>
      <c r="AI540" s="22"/>
      <c r="AJ540" s="74"/>
      <c r="AK540" s="22"/>
      <c r="AL540" s="22"/>
      <c r="AM540" s="22"/>
      <c r="AN540" s="190" t="s">
        <v>123</v>
      </c>
      <c r="AO540" s="74"/>
      <c r="AP540" s="185" t="s">
        <v>123</v>
      </c>
      <c r="AQ540" s="22"/>
      <c r="AR540" s="74"/>
      <c r="AS540" s="22"/>
      <c r="AT540" s="190" t="s">
        <v>123</v>
      </c>
      <c r="AU540" s="74"/>
      <c r="AV540" s="185" t="s">
        <v>123</v>
      </c>
      <c r="AW540" s="76"/>
      <c r="AX540" s="74"/>
      <c r="AY540" s="22"/>
      <c r="AZ540" s="190" t="s">
        <v>123</v>
      </c>
      <c r="BA540" s="74"/>
      <c r="BB540" s="185" t="s">
        <v>123</v>
      </c>
      <c r="BC540" s="76"/>
      <c r="BD540" s="74"/>
      <c r="BE540" s="22"/>
      <c r="BF540" s="190" t="s">
        <v>123</v>
      </c>
      <c r="BG540" s="74"/>
      <c r="BH540" s="185" t="s">
        <v>123</v>
      </c>
      <c r="BI540" s="76"/>
      <c r="BJ540" s="74"/>
      <c r="BK540" s="22"/>
      <c r="BL540" s="190" t="s">
        <v>123</v>
      </c>
      <c r="BM540" s="74"/>
      <c r="BN540" s="185" t="s">
        <v>123</v>
      </c>
      <c r="BO540" s="22"/>
      <c r="BP540" s="74"/>
      <c r="BQ540" s="22"/>
      <c r="BR540" s="190" t="s">
        <v>123</v>
      </c>
      <c r="BS540" s="22"/>
      <c r="BT540" s="185" t="s">
        <v>123</v>
      </c>
      <c r="BU540" s="22"/>
      <c r="BV540" s="74"/>
      <c r="BW540" s="22"/>
      <c r="BX540" s="190" t="s">
        <v>123</v>
      </c>
      <c r="BY540" s="22"/>
      <c r="BZ540" s="185" t="s">
        <v>123</v>
      </c>
      <c r="CA540" s="185"/>
      <c r="CB540" s="22"/>
    </row>
    <row r="541" spans="2:80" ht="13.8" hidden="1">
      <c r="B541" s="22">
        <f t="shared" si="8"/>
        <v>532</v>
      </c>
      <c r="C541" s="73" t="s">
        <v>112</v>
      </c>
      <c r="D541" s="73" t="s">
        <v>166</v>
      </c>
      <c r="E541" s="202">
        <v>1300403</v>
      </c>
      <c r="F541" s="73" t="s">
        <v>114</v>
      </c>
      <c r="G541" s="73" t="s">
        <v>178</v>
      </c>
      <c r="H541" s="73" t="s">
        <v>117</v>
      </c>
      <c r="I541" s="240" t="s">
        <v>117</v>
      </c>
      <c r="J541" s="79" t="s">
        <v>112</v>
      </c>
      <c r="K541" s="204" t="s">
        <v>167</v>
      </c>
      <c r="L541" s="111" t="s">
        <v>119</v>
      </c>
      <c r="M541" s="73" t="s">
        <v>128</v>
      </c>
      <c r="N541" s="116" t="str">
        <f>CONCATENATE(T_SDLog[[#This Row],[PROJECT_NO]],"-",T_SDLog[[#This Row],[Sub Con]],"-",T_SDLog[[#This Row],[BUILDING_NO]],"-",T_SDLog[[#This Row],[FLOOR_LEVEL]],"-",T_SDLog[[#This Row],[DRAWING_PARTS]],"-",T_SDLog[[#This Row],[DISIPLINE]],"-",T_SDLog[[#This Row],[Sub-Dec]],"-",T_SDLog[[#This Row],[DS]],"-",T_SDLog[[#This Row],[DRAWING_SEQ]])</f>
        <v>1300403-ATS-B05-00-00-ICT-SLD-SD-03</v>
      </c>
      <c r="O541" s="205" t="s">
        <v>217</v>
      </c>
      <c r="P541" s="245">
        <v>45908</v>
      </c>
      <c r="Q54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1" s="156" t="str">
        <f>IF(T_SDLog[[#This Row],[AREF_7]]&lt;&gt;"","07",IF(T_SDLog[[#This Row],[AREF_6]]&lt;&gt;"","06",IF(T_SDLog[[#This Row],[AREF_5]]&lt;&gt;"","05",IF(T_SDLog[[#This Row],[AREF_4]]&lt;&gt;"","04",IF(T_SDLog[[#This Row],[AREF_3]]&lt;&gt;"","03",IF(T_SDLog[[#This Row],[AREF_2]]&lt;&gt;"","02",IF(T_SDLog[[#This Row],[AREF_1]]&lt;&gt;"","01",IF(T_SDLog[[#This Row],[AREF_0]]&lt;&gt;"","00",""))))))))</f>
        <v/>
      </c>
      <c r="T54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4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1" s="22"/>
      <c r="AB541" s="74"/>
      <c r="AC541" s="22"/>
      <c r="AD541" s="74"/>
      <c r="AE541" s="234"/>
      <c r="AF541" s="190" t="s">
        <v>123</v>
      </c>
      <c r="AG541" s="191"/>
      <c r="AH541" s="190" t="s">
        <v>123</v>
      </c>
      <c r="AI541" s="22"/>
      <c r="AJ541" s="74"/>
      <c r="AK541" s="22"/>
      <c r="AL541" s="22"/>
      <c r="AM541" s="22"/>
      <c r="AN541" s="190" t="s">
        <v>123</v>
      </c>
      <c r="AO541" s="74"/>
      <c r="AP541" s="185" t="s">
        <v>123</v>
      </c>
      <c r="AQ541" s="22"/>
      <c r="AR541" s="74"/>
      <c r="AS541" s="22"/>
      <c r="AT541" s="190" t="s">
        <v>123</v>
      </c>
      <c r="AU541" s="74"/>
      <c r="AV541" s="185" t="s">
        <v>123</v>
      </c>
      <c r="AW541" s="76"/>
      <c r="AX541" s="74"/>
      <c r="AY541" s="22"/>
      <c r="AZ541" s="190" t="s">
        <v>123</v>
      </c>
      <c r="BA541" s="74"/>
      <c r="BB541" s="185" t="s">
        <v>123</v>
      </c>
      <c r="BC541" s="76"/>
      <c r="BD541" s="74"/>
      <c r="BE541" s="22"/>
      <c r="BF541" s="190" t="s">
        <v>123</v>
      </c>
      <c r="BG541" s="74"/>
      <c r="BH541" s="185" t="s">
        <v>123</v>
      </c>
      <c r="BI541" s="76"/>
      <c r="BJ541" s="74"/>
      <c r="BK541" s="22"/>
      <c r="BL541" s="190" t="s">
        <v>123</v>
      </c>
      <c r="BM541" s="74"/>
      <c r="BN541" s="185" t="s">
        <v>123</v>
      </c>
      <c r="BO541" s="22"/>
      <c r="BP541" s="74"/>
      <c r="BQ541" s="22"/>
      <c r="BR541" s="190" t="s">
        <v>123</v>
      </c>
      <c r="BS541" s="22"/>
      <c r="BT541" s="185" t="s">
        <v>123</v>
      </c>
      <c r="BU541" s="22"/>
      <c r="BV541" s="74"/>
      <c r="BW541" s="22"/>
      <c r="BX541" s="190" t="s">
        <v>123</v>
      </c>
      <c r="BY541" s="22"/>
      <c r="BZ541" s="185" t="s">
        <v>123</v>
      </c>
      <c r="CA541" s="185"/>
      <c r="CB541" s="22"/>
    </row>
    <row r="542" spans="2:80" ht="13.8" hidden="1">
      <c r="B542" s="22">
        <f t="shared" si="8"/>
        <v>533</v>
      </c>
      <c r="C542" s="73" t="s">
        <v>112</v>
      </c>
      <c r="D542" s="73" t="s">
        <v>166</v>
      </c>
      <c r="E542" s="202">
        <v>1300403</v>
      </c>
      <c r="F542" s="73" t="s">
        <v>114</v>
      </c>
      <c r="G542" s="73" t="s">
        <v>178</v>
      </c>
      <c r="H542" s="73" t="s">
        <v>117</v>
      </c>
      <c r="I542" s="240" t="s">
        <v>117</v>
      </c>
      <c r="J542" s="79" t="s">
        <v>112</v>
      </c>
      <c r="K542" s="204" t="s">
        <v>167</v>
      </c>
      <c r="L542" s="111" t="s">
        <v>119</v>
      </c>
      <c r="M542" s="73" t="s">
        <v>138</v>
      </c>
      <c r="N542" s="116" t="str">
        <f>CONCATENATE(T_SDLog[[#This Row],[PROJECT_NO]],"-",T_SDLog[[#This Row],[Sub Con]],"-",T_SDLog[[#This Row],[BUILDING_NO]],"-",T_SDLog[[#This Row],[FLOOR_LEVEL]],"-",T_SDLog[[#This Row],[DRAWING_PARTS]],"-",T_SDLog[[#This Row],[DISIPLINE]],"-",T_SDLog[[#This Row],[Sub-Dec]],"-",T_SDLog[[#This Row],[DS]],"-",T_SDLog[[#This Row],[DRAWING_SEQ]])</f>
        <v>1300403-ATS-B05-00-00-ICT-SLD-SD-04</v>
      </c>
      <c r="O542" s="205" t="s">
        <v>218</v>
      </c>
      <c r="P542" s="245">
        <v>45908</v>
      </c>
      <c r="Q54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2" s="156" t="str">
        <f>IF(T_SDLog[[#This Row],[AREF_7]]&lt;&gt;"","07",IF(T_SDLog[[#This Row],[AREF_6]]&lt;&gt;"","06",IF(T_SDLog[[#This Row],[AREF_5]]&lt;&gt;"","05",IF(T_SDLog[[#This Row],[AREF_4]]&lt;&gt;"","04",IF(T_SDLog[[#This Row],[AREF_3]]&lt;&gt;"","03",IF(T_SDLog[[#This Row],[AREF_2]]&lt;&gt;"","02",IF(T_SDLog[[#This Row],[AREF_1]]&lt;&gt;"","01",IF(T_SDLog[[#This Row],[AREF_0]]&lt;&gt;"","00",""))))))))</f>
        <v/>
      </c>
      <c r="T54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4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2" s="22"/>
      <c r="AB542" s="74"/>
      <c r="AC542" s="22"/>
      <c r="AD542" s="74"/>
      <c r="AE542" s="234"/>
      <c r="AF542" s="190" t="s">
        <v>123</v>
      </c>
      <c r="AG542" s="191"/>
      <c r="AH542" s="190" t="s">
        <v>123</v>
      </c>
      <c r="AI542" s="22"/>
      <c r="AJ542" s="74"/>
      <c r="AK542" s="22"/>
      <c r="AL542" s="22"/>
      <c r="AM542" s="22"/>
      <c r="AN542" s="190" t="s">
        <v>123</v>
      </c>
      <c r="AO542" s="74"/>
      <c r="AP542" s="185" t="s">
        <v>123</v>
      </c>
      <c r="AQ542" s="22"/>
      <c r="AR542" s="74"/>
      <c r="AS542" s="22"/>
      <c r="AT542" s="190" t="s">
        <v>123</v>
      </c>
      <c r="AU542" s="74"/>
      <c r="AV542" s="185" t="s">
        <v>123</v>
      </c>
      <c r="AW542" s="76"/>
      <c r="AX542" s="74"/>
      <c r="AY542" s="22"/>
      <c r="AZ542" s="190" t="s">
        <v>123</v>
      </c>
      <c r="BA542" s="74"/>
      <c r="BB542" s="185" t="s">
        <v>123</v>
      </c>
      <c r="BC542" s="76"/>
      <c r="BD542" s="74"/>
      <c r="BE542" s="22"/>
      <c r="BF542" s="190" t="s">
        <v>123</v>
      </c>
      <c r="BG542" s="74"/>
      <c r="BH542" s="185" t="s">
        <v>123</v>
      </c>
      <c r="BI542" s="76"/>
      <c r="BJ542" s="74"/>
      <c r="BK542" s="22"/>
      <c r="BL542" s="190" t="s">
        <v>123</v>
      </c>
      <c r="BM542" s="74"/>
      <c r="BN542" s="185" t="s">
        <v>123</v>
      </c>
      <c r="BO542" s="22"/>
      <c r="BP542" s="74"/>
      <c r="BQ542" s="22"/>
      <c r="BR542" s="190" t="s">
        <v>123</v>
      </c>
      <c r="BS542" s="22"/>
      <c r="BT542" s="185" t="s">
        <v>123</v>
      </c>
      <c r="BU542" s="22"/>
      <c r="BV542" s="74"/>
      <c r="BW542" s="22"/>
      <c r="BX542" s="190" t="s">
        <v>123</v>
      </c>
      <c r="BY542" s="22"/>
      <c r="BZ542" s="185" t="s">
        <v>123</v>
      </c>
      <c r="CA542" s="185"/>
      <c r="CB542" s="22"/>
    </row>
    <row r="543" spans="2:80" ht="13.8" hidden="1">
      <c r="B543" s="22">
        <f t="shared" si="8"/>
        <v>534</v>
      </c>
      <c r="C543" s="73" t="s">
        <v>112</v>
      </c>
      <c r="D543" s="73" t="s">
        <v>166</v>
      </c>
      <c r="E543" s="202">
        <v>1300403</v>
      </c>
      <c r="F543" s="73" t="s">
        <v>114</v>
      </c>
      <c r="G543" s="73" t="s">
        <v>178</v>
      </c>
      <c r="H543" s="73" t="s">
        <v>117</v>
      </c>
      <c r="I543" s="240" t="s">
        <v>117</v>
      </c>
      <c r="J543" s="79" t="s">
        <v>112</v>
      </c>
      <c r="K543" s="204" t="s">
        <v>167</v>
      </c>
      <c r="L543" s="111" t="s">
        <v>119</v>
      </c>
      <c r="M543" s="73" t="s">
        <v>219</v>
      </c>
      <c r="N543" s="116" t="str">
        <f>CONCATENATE(T_SDLog[[#This Row],[PROJECT_NO]],"-",T_SDLog[[#This Row],[Sub Con]],"-",T_SDLog[[#This Row],[BUILDING_NO]],"-",T_SDLog[[#This Row],[FLOOR_LEVEL]],"-",T_SDLog[[#This Row],[DRAWING_PARTS]],"-",T_SDLog[[#This Row],[DISIPLINE]],"-",T_SDLog[[#This Row],[Sub-Dec]],"-",T_SDLog[[#This Row],[DS]],"-",T_SDLog[[#This Row],[DRAWING_SEQ]])</f>
        <v>1300403-ATS-B05-00-00-ICT-SLD-SD-05</v>
      </c>
      <c r="O543" s="205" t="s">
        <v>220</v>
      </c>
      <c r="P543" s="245">
        <v>45908</v>
      </c>
      <c r="Q54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3" s="156" t="str">
        <f>IF(T_SDLog[[#This Row],[AREF_7]]&lt;&gt;"","07",IF(T_SDLog[[#This Row],[AREF_6]]&lt;&gt;"","06",IF(T_SDLog[[#This Row],[AREF_5]]&lt;&gt;"","05",IF(T_SDLog[[#This Row],[AREF_4]]&lt;&gt;"","04",IF(T_SDLog[[#This Row],[AREF_3]]&lt;&gt;"","03",IF(T_SDLog[[#This Row],[AREF_2]]&lt;&gt;"","02",IF(T_SDLog[[#This Row],[AREF_1]]&lt;&gt;"","01",IF(T_SDLog[[#This Row],[AREF_0]]&lt;&gt;"","00",""))))))))</f>
        <v/>
      </c>
      <c r="T54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4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3" s="22"/>
      <c r="AB543" s="74"/>
      <c r="AC543" s="22"/>
      <c r="AD543" s="74"/>
      <c r="AE543" s="22"/>
      <c r="AF543" s="190" t="s">
        <v>123</v>
      </c>
      <c r="AG543" s="191"/>
      <c r="AH543" s="190" t="s">
        <v>123</v>
      </c>
      <c r="AI543" s="22"/>
      <c r="AJ543" s="74"/>
      <c r="AK543" s="22"/>
      <c r="AL543" s="22"/>
      <c r="AM543" s="22"/>
      <c r="AN543" s="190" t="s">
        <v>123</v>
      </c>
      <c r="AO543" s="74"/>
      <c r="AP543" s="185" t="s">
        <v>123</v>
      </c>
      <c r="AQ543" s="22"/>
      <c r="AR543" s="74"/>
      <c r="AS543" s="22"/>
      <c r="AT543" s="190" t="s">
        <v>123</v>
      </c>
      <c r="AU543" s="74"/>
      <c r="AV543" s="185" t="s">
        <v>123</v>
      </c>
      <c r="AW543" s="76"/>
      <c r="AX543" s="74"/>
      <c r="AY543" s="22"/>
      <c r="AZ543" s="190" t="s">
        <v>123</v>
      </c>
      <c r="BA543" s="74"/>
      <c r="BB543" s="185" t="s">
        <v>123</v>
      </c>
      <c r="BC543" s="76"/>
      <c r="BD543" s="74"/>
      <c r="BE543" s="22"/>
      <c r="BF543" s="190" t="s">
        <v>123</v>
      </c>
      <c r="BG543" s="74"/>
      <c r="BH543" s="185" t="s">
        <v>123</v>
      </c>
      <c r="BI543" s="76"/>
      <c r="BJ543" s="74"/>
      <c r="BK543" s="22"/>
      <c r="BL543" s="190" t="s">
        <v>123</v>
      </c>
      <c r="BM543" s="74"/>
      <c r="BN543" s="185" t="s">
        <v>123</v>
      </c>
      <c r="BO543" s="22"/>
      <c r="BP543" s="74"/>
      <c r="BQ543" s="22"/>
      <c r="BR543" s="190" t="s">
        <v>123</v>
      </c>
      <c r="BS543" s="22"/>
      <c r="BT543" s="185" t="s">
        <v>123</v>
      </c>
      <c r="BU543" s="22"/>
      <c r="BV543" s="74"/>
      <c r="BW543" s="22"/>
      <c r="BX543" s="190" t="s">
        <v>123</v>
      </c>
      <c r="BY543" s="22"/>
      <c r="BZ543" s="185" t="s">
        <v>123</v>
      </c>
      <c r="CA543" s="185"/>
      <c r="CB543" s="22"/>
    </row>
    <row r="544" spans="2:80" ht="13.8" hidden="1">
      <c r="B544" s="22">
        <f t="shared" si="8"/>
        <v>535</v>
      </c>
      <c r="C544" s="73" t="s">
        <v>112</v>
      </c>
      <c r="D544" s="73" t="s">
        <v>144</v>
      </c>
      <c r="E544" s="202">
        <v>1300403</v>
      </c>
      <c r="F544" s="73" t="s">
        <v>114</v>
      </c>
      <c r="G544" s="73" t="s">
        <v>221</v>
      </c>
      <c r="H544" s="73" t="s">
        <v>117</v>
      </c>
      <c r="I544" s="240" t="s">
        <v>117</v>
      </c>
      <c r="J544" s="79" t="s">
        <v>112</v>
      </c>
      <c r="K544" s="204" t="s">
        <v>146</v>
      </c>
      <c r="L544" s="111" t="s">
        <v>119</v>
      </c>
      <c r="M544" s="73" t="s">
        <v>117</v>
      </c>
      <c r="N544" s="116" t="str">
        <f>CONCATENATE(T_SDLog[[#This Row],[PROJECT_NO]],"-",T_SDLog[[#This Row],[Sub Con]],"-",T_SDLog[[#This Row],[BUILDING_NO]],"-",T_SDLog[[#This Row],[FLOOR_LEVEL]],"-",T_SDLog[[#This Row],[DRAWING_PARTS]],"-",T_SDLog[[#This Row],[DISIPLINE]],"-",T_SDLog[[#This Row],[Sub-Dec]],"-",T_SDLog[[#This Row],[DS]],"-",T_SDLog[[#This Row],[DRAWING_SEQ]])</f>
        <v>1300403-ATS-B04-00-00-ICT-ENL-SD-00</v>
      </c>
      <c r="O544" s="205" t="s">
        <v>147</v>
      </c>
      <c r="P544" s="245">
        <v>45894</v>
      </c>
      <c r="Q54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4" s="156" t="str">
        <f>IF(T_SDLog[[#This Row],[AREF_7]]&lt;&gt;"","07",IF(T_SDLog[[#This Row],[AREF_6]]&lt;&gt;"","06",IF(T_SDLog[[#This Row],[AREF_5]]&lt;&gt;"","05",IF(T_SDLog[[#This Row],[AREF_4]]&lt;&gt;"","04",IF(T_SDLog[[#This Row],[AREF_3]]&lt;&gt;"","03",IF(T_SDLog[[#This Row],[AREF_2]]&lt;&gt;"","02",IF(T_SDLog[[#This Row],[AREF_1]]&lt;&gt;"","01",IF(T_SDLog[[#This Row],[AREF_0]]&lt;&gt;"","00",""))))))))</f>
        <v/>
      </c>
      <c r="T54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4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4" s="22"/>
      <c r="AB544" s="74"/>
      <c r="AC544" s="22"/>
      <c r="AD544" s="74"/>
      <c r="AE544" s="234"/>
      <c r="AF544" s="190" t="s">
        <v>123</v>
      </c>
      <c r="AG544" s="191"/>
      <c r="AH544" s="190" t="s">
        <v>123</v>
      </c>
      <c r="AI544" s="22"/>
      <c r="AJ544" s="74"/>
      <c r="AK544" s="22"/>
      <c r="AL544" s="22"/>
      <c r="AM544" s="22"/>
      <c r="AN544" s="190" t="s">
        <v>123</v>
      </c>
      <c r="AO544" s="74"/>
      <c r="AP544" s="185" t="s">
        <v>123</v>
      </c>
      <c r="AQ544" s="22"/>
      <c r="AR544" s="74"/>
      <c r="AS544" s="22"/>
      <c r="AT544" s="190" t="s">
        <v>123</v>
      </c>
      <c r="AU544" s="74"/>
      <c r="AV544" s="185" t="s">
        <v>123</v>
      </c>
      <c r="AW544" s="76"/>
      <c r="AX544" s="74"/>
      <c r="AY544" s="22"/>
      <c r="AZ544" s="190" t="s">
        <v>123</v>
      </c>
      <c r="BA544" s="74"/>
      <c r="BB544" s="185" t="s">
        <v>123</v>
      </c>
      <c r="BC544" s="76"/>
      <c r="BD544" s="74"/>
      <c r="BE544" s="22"/>
      <c r="BF544" s="190" t="s">
        <v>123</v>
      </c>
      <c r="BG544" s="74"/>
      <c r="BH544" s="185" t="s">
        <v>123</v>
      </c>
      <c r="BI544" s="76"/>
      <c r="BJ544" s="74"/>
      <c r="BK544" s="22"/>
      <c r="BL544" s="190" t="s">
        <v>123</v>
      </c>
      <c r="BM544" s="74"/>
      <c r="BN544" s="185" t="s">
        <v>123</v>
      </c>
      <c r="BO544" s="22"/>
      <c r="BP544" s="74"/>
      <c r="BQ544" s="22"/>
      <c r="BR544" s="190" t="s">
        <v>123</v>
      </c>
      <c r="BS544" s="22"/>
      <c r="BT544" s="185" t="s">
        <v>123</v>
      </c>
      <c r="BU544" s="22"/>
      <c r="BV544" s="74"/>
      <c r="BW544" s="22"/>
      <c r="BX544" s="190" t="s">
        <v>123</v>
      </c>
      <c r="BY544" s="22"/>
      <c r="BZ544" s="185" t="s">
        <v>123</v>
      </c>
      <c r="CA544" s="185"/>
      <c r="CB544" s="22"/>
    </row>
    <row r="545" spans="2:80" ht="13.8" hidden="1">
      <c r="B545" s="22">
        <f t="shared" si="8"/>
        <v>536</v>
      </c>
      <c r="C545" s="73" t="s">
        <v>112</v>
      </c>
      <c r="D545" s="73" t="s">
        <v>148</v>
      </c>
      <c r="E545" s="202">
        <v>1300403</v>
      </c>
      <c r="F545" s="73" t="s">
        <v>114</v>
      </c>
      <c r="G545" s="73" t="s">
        <v>221</v>
      </c>
      <c r="H545" s="73" t="s">
        <v>179</v>
      </c>
      <c r="I545" s="240" t="s">
        <v>117</v>
      </c>
      <c r="J545" s="79" t="s">
        <v>112</v>
      </c>
      <c r="K545" s="204" t="s">
        <v>149</v>
      </c>
      <c r="L545" s="111" t="s">
        <v>119</v>
      </c>
      <c r="M545" s="73" t="s">
        <v>117</v>
      </c>
      <c r="N545" s="116" t="str">
        <f>CONCATENATE(T_SDLog[[#This Row],[PROJECT_NO]],"-",T_SDLog[[#This Row],[Sub Con]],"-",T_SDLog[[#This Row],[BUILDING_NO]],"-",T_SDLog[[#This Row],[FLOOR_LEVEL]],"-",T_SDLog[[#This Row],[DRAWING_PARTS]],"-",T_SDLog[[#This Row],[DISIPLINE]],"-",T_SDLog[[#This Row],[Sub-Dec]],"-",T_SDLog[[#This Row],[DS]],"-",T_SDLog[[#This Row],[DRAWING_SEQ]])</f>
        <v>1300403-ATS-B04-LF-00-ICT-FAS-SD-00</v>
      </c>
      <c r="O545" s="205" t="s">
        <v>222</v>
      </c>
      <c r="P545" s="245">
        <v>45874</v>
      </c>
      <c r="Q54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5" s="156" t="str">
        <f>IF(T_SDLog[[#This Row],[AREF_7]]&lt;&gt;"","07",IF(T_SDLog[[#This Row],[AREF_6]]&lt;&gt;"","06",IF(T_SDLog[[#This Row],[AREF_5]]&lt;&gt;"","05",IF(T_SDLog[[#This Row],[AREF_4]]&lt;&gt;"","04",IF(T_SDLog[[#This Row],[AREF_3]]&lt;&gt;"","03",IF(T_SDLog[[#This Row],[AREF_2]]&lt;&gt;"","02",IF(T_SDLog[[#This Row],[AREF_1]]&lt;&gt;"","01",IF(T_SDLog[[#This Row],[AREF_0]]&lt;&gt;"","00",""))))))))</f>
        <v/>
      </c>
      <c r="T54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4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5" s="22"/>
      <c r="AB545" s="74"/>
      <c r="AC545" s="22"/>
      <c r="AD545" s="74"/>
      <c r="AE545" s="234"/>
      <c r="AF545" s="190" t="s">
        <v>123</v>
      </c>
      <c r="AG545" s="191"/>
      <c r="AH545" s="190" t="s">
        <v>123</v>
      </c>
      <c r="AI545" s="22"/>
      <c r="AJ545" s="74"/>
      <c r="AK545" s="22"/>
      <c r="AL545" s="22"/>
      <c r="AM545" s="22"/>
      <c r="AN545" s="190" t="s">
        <v>123</v>
      </c>
      <c r="AO545" s="74"/>
      <c r="AP545" s="185" t="s">
        <v>123</v>
      </c>
      <c r="AQ545" s="22"/>
      <c r="AR545" s="74"/>
      <c r="AS545" s="22"/>
      <c r="AT545" s="190" t="s">
        <v>123</v>
      </c>
      <c r="AU545" s="74"/>
      <c r="AV545" s="185" t="s">
        <v>123</v>
      </c>
      <c r="AW545" s="76"/>
      <c r="AX545" s="74"/>
      <c r="AY545" s="22"/>
      <c r="AZ545" s="190" t="s">
        <v>123</v>
      </c>
      <c r="BA545" s="74"/>
      <c r="BB545" s="185" t="s">
        <v>123</v>
      </c>
      <c r="BC545" s="76"/>
      <c r="BD545" s="74"/>
      <c r="BE545" s="22"/>
      <c r="BF545" s="190" t="s">
        <v>123</v>
      </c>
      <c r="BG545" s="74"/>
      <c r="BH545" s="185" t="s">
        <v>123</v>
      </c>
      <c r="BI545" s="76"/>
      <c r="BJ545" s="74"/>
      <c r="BK545" s="22"/>
      <c r="BL545" s="190" t="s">
        <v>123</v>
      </c>
      <c r="BM545" s="74"/>
      <c r="BN545" s="185" t="s">
        <v>123</v>
      </c>
      <c r="BO545" s="22"/>
      <c r="BP545" s="74"/>
      <c r="BQ545" s="22"/>
      <c r="BR545" s="190" t="s">
        <v>123</v>
      </c>
      <c r="BS545" s="22"/>
      <c r="BT545" s="185" t="s">
        <v>123</v>
      </c>
      <c r="BU545" s="22"/>
      <c r="BV545" s="74"/>
      <c r="BW545" s="22"/>
      <c r="BX545" s="190" t="s">
        <v>123</v>
      </c>
      <c r="BY545" s="22"/>
      <c r="BZ545" s="185" t="s">
        <v>123</v>
      </c>
      <c r="CA545" s="185"/>
      <c r="CB545" s="22"/>
    </row>
    <row r="546" spans="2:80" ht="13.8" hidden="1">
      <c r="B546" s="22">
        <f t="shared" si="8"/>
        <v>537</v>
      </c>
      <c r="C546" s="73" t="s">
        <v>112</v>
      </c>
      <c r="D546" s="73" t="s">
        <v>148</v>
      </c>
      <c r="E546" s="202">
        <v>1300403</v>
      </c>
      <c r="F546" s="73" t="s">
        <v>114</v>
      </c>
      <c r="G546" s="73" t="s">
        <v>221</v>
      </c>
      <c r="H546" s="73" t="s">
        <v>179</v>
      </c>
      <c r="I546" s="240" t="s">
        <v>124</v>
      </c>
      <c r="J546" s="79" t="s">
        <v>112</v>
      </c>
      <c r="K546" s="204" t="s">
        <v>149</v>
      </c>
      <c r="L546" s="111" t="s">
        <v>119</v>
      </c>
      <c r="M546" s="73" t="s">
        <v>117</v>
      </c>
      <c r="N546" s="116" t="str">
        <f>CONCATENATE(T_SDLog[[#This Row],[PROJECT_NO]],"-",T_SDLog[[#This Row],[Sub Con]],"-",T_SDLog[[#This Row],[BUILDING_NO]],"-",T_SDLog[[#This Row],[FLOOR_LEVEL]],"-",T_SDLog[[#This Row],[DRAWING_PARTS]],"-",T_SDLog[[#This Row],[DISIPLINE]],"-",T_SDLog[[#This Row],[Sub-Dec]],"-",T_SDLog[[#This Row],[DS]],"-",T_SDLog[[#This Row],[DRAWING_SEQ]])</f>
        <v>1300403-ATS-B04-LF-01-ICT-FAS-SD-00</v>
      </c>
      <c r="O546" s="205" t="s">
        <v>223</v>
      </c>
      <c r="P546" s="245">
        <v>45874</v>
      </c>
      <c r="Q54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6" s="156" t="str">
        <f>IF(T_SDLog[[#This Row],[AREF_7]]&lt;&gt;"","07",IF(T_SDLog[[#This Row],[AREF_6]]&lt;&gt;"","06",IF(T_SDLog[[#This Row],[AREF_5]]&lt;&gt;"","05",IF(T_SDLog[[#This Row],[AREF_4]]&lt;&gt;"","04",IF(T_SDLog[[#This Row],[AREF_3]]&lt;&gt;"","03",IF(T_SDLog[[#This Row],[AREF_2]]&lt;&gt;"","02",IF(T_SDLog[[#This Row],[AREF_1]]&lt;&gt;"","01",IF(T_SDLog[[#This Row],[AREF_0]]&lt;&gt;"","00",""))))))))</f>
        <v/>
      </c>
      <c r="T54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4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6" s="22"/>
      <c r="AB546" s="74"/>
      <c r="AC546" s="22"/>
      <c r="AD546" s="74"/>
      <c r="AE546" s="22"/>
      <c r="AF546" s="190" t="s">
        <v>123</v>
      </c>
      <c r="AG546" s="191"/>
      <c r="AH546" s="190" t="s">
        <v>123</v>
      </c>
      <c r="AI546" s="22"/>
      <c r="AJ546" s="74"/>
      <c r="AK546" s="22"/>
      <c r="AL546" s="22"/>
      <c r="AM546" s="22"/>
      <c r="AN546" s="190" t="s">
        <v>123</v>
      </c>
      <c r="AO546" s="74"/>
      <c r="AP546" s="185" t="s">
        <v>123</v>
      </c>
      <c r="AQ546" s="22"/>
      <c r="AR546" s="74"/>
      <c r="AS546" s="22"/>
      <c r="AT546" s="190" t="s">
        <v>123</v>
      </c>
      <c r="AU546" s="74"/>
      <c r="AV546" s="185" t="s">
        <v>123</v>
      </c>
      <c r="AW546" s="76"/>
      <c r="AX546" s="74"/>
      <c r="AY546" s="22"/>
      <c r="AZ546" s="190" t="s">
        <v>123</v>
      </c>
      <c r="BA546" s="74"/>
      <c r="BB546" s="185" t="s">
        <v>123</v>
      </c>
      <c r="BC546" s="76"/>
      <c r="BD546" s="74"/>
      <c r="BE546" s="22"/>
      <c r="BF546" s="190" t="s">
        <v>123</v>
      </c>
      <c r="BG546" s="74"/>
      <c r="BH546" s="185" t="s">
        <v>123</v>
      </c>
      <c r="BI546" s="76"/>
      <c r="BJ546" s="74"/>
      <c r="BK546" s="22"/>
      <c r="BL546" s="190" t="s">
        <v>123</v>
      </c>
      <c r="BM546" s="74"/>
      <c r="BN546" s="185" t="s">
        <v>123</v>
      </c>
      <c r="BO546" s="22"/>
      <c r="BP546" s="74"/>
      <c r="BQ546" s="22"/>
      <c r="BR546" s="190" t="s">
        <v>123</v>
      </c>
      <c r="BS546" s="22"/>
      <c r="BT546" s="185" t="s">
        <v>123</v>
      </c>
      <c r="BU546" s="22"/>
      <c r="BV546" s="74"/>
      <c r="BW546" s="22"/>
      <c r="BX546" s="190" t="s">
        <v>123</v>
      </c>
      <c r="BY546" s="22"/>
      <c r="BZ546" s="185" t="s">
        <v>123</v>
      </c>
      <c r="CA546" s="185"/>
      <c r="CB546" s="22"/>
    </row>
    <row r="547" spans="2:80" ht="13.8" hidden="1">
      <c r="B547" s="22">
        <f t="shared" si="8"/>
        <v>538</v>
      </c>
      <c r="C547" s="73" t="s">
        <v>112</v>
      </c>
      <c r="D547" s="73" t="s">
        <v>148</v>
      </c>
      <c r="E547" s="202">
        <v>1300403</v>
      </c>
      <c r="F547" s="73" t="s">
        <v>114</v>
      </c>
      <c r="G547" s="73" t="s">
        <v>221</v>
      </c>
      <c r="H547" s="73" t="s">
        <v>179</v>
      </c>
      <c r="I547" s="240" t="s">
        <v>126</v>
      </c>
      <c r="J547" s="79" t="s">
        <v>112</v>
      </c>
      <c r="K547" s="204" t="s">
        <v>149</v>
      </c>
      <c r="L547" s="111" t="s">
        <v>119</v>
      </c>
      <c r="M547" s="73" t="s">
        <v>117</v>
      </c>
      <c r="N547" s="116" t="str">
        <f>CONCATENATE(T_SDLog[[#This Row],[PROJECT_NO]],"-",T_SDLog[[#This Row],[Sub Con]],"-",T_SDLog[[#This Row],[BUILDING_NO]],"-",T_SDLog[[#This Row],[FLOOR_LEVEL]],"-",T_SDLog[[#This Row],[DRAWING_PARTS]],"-",T_SDLog[[#This Row],[DISIPLINE]],"-",T_SDLog[[#This Row],[Sub-Dec]],"-",T_SDLog[[#This Row],[DS]],"-",T_SDLog[[#This Row],[DRAWING_SEQ]])</f>
        <v>1300403-ATS-B04-LF-02-ICT-FAS-SD-00</v>
      </c>
      <c r="O547" s="205" t="s">
        <v>224</v>
      </c>
      <c r="P547" s="245">
        <v>45874</v>
      </c>
      <c r="Q54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7" s="156" t="str">
        <f>IF(T_SDLog[[#This Row],[AREF_7]]&lt;&gt;"","07",IF(T_SDLog[[#This Row],[AREF_6]]&lt;&gt;"","06",IF(T_SDLog[[#This Row],[AREF_5]]&lt;&gt;"","05",IF(T_SDLog[[#This Row],[AREF_4]]&lt;&gt;"","04",IF(T_SDLog[[#This Row],[AREF_3]]&lt;&gt;"","03",IF(T_SDLog[[#This Row],[AREF_2]]&lt;&gt;"","02",IF(T_SDLog[[#This Row],[AREF_1]]&lt;&gt;"","01",IF(T_SDLog[[#This Row],[AREF_0]]&lt;&gt;"","00",""))))))))</f>
        <v/>
      </c>
      <c r="T54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7" s="22"/>
      <c r="AB547" s="74"/>
      <c r="AC547" s="22"/>
      <c r="AD547" s="74"/>
      <c r="AE547" s="22"/>
      <c r="AF547" s="190" t="s">
        <v>123</v>
      </c>
      <c r="AG547" s="191"/>
      <c r="AH547" s="190" t="s">
        <v>123</v>
      </c>
      <c r="AI547" s="22"/>
      <c r="AJ547" s="74"/>
      <c r="AK547" s="22"/>
      <c r="AL547" s="22"/>
      <c r="AM547" s="22"/>
      <c r="AN547" s="190" t="s">
        <v>123</v>
      </c>
      <c r="AO547" s="74"/>
      <c r="AP547" s="185" t="s">
        <v>123</v>
      </c>
      <c r="AQ547" s="22"/>
      <c r="AR547" s="74"/>
      <c r="AS547" s="22"/>
      <c r="AT547" s="190" t="s">
        <v>123</v>
      </c>
      <c r="AU547" s="74"/>
      <c r="AV547" s="185" t="s">
        <v>123</v>
      </c>
      <c r="AW547" s="76"/>
      <c r="AX547" s="74"/>
      <c r="AY547" s="22"/>
      <c r="AZ547" s="190" t="s">
        <v>123</v>
      </c>
      <c r="BA547" s="74"/>
      <c r="BB547" s="185" t="s">
        <v>123</v>
      </c>
      <c r="BC547" s="76"/>
      <c r="BD547" s="74"/>
      <c r="BE547" s="22"/>
      <c r="BF547" s="190" t="s">
        <v>123</v>
      </c>
      <c r="BG547" s="74"/>
      <c r="BH547" s="185" t="s">
        <v>123</v>
      </c>
      <c r="BI547" s="76"/>
      <c r="BJ547" s="74"/>
      <c r="BK547" s="22"/>
      <c r="BL547" s="190" t="s">
        <v>123</v>
      </c>
      <c r="BM547" s="74"/>
      <c r="BN547" s="185" t="s">
        <v>123</v>
      </c>
      <c r="BO547" s="22"/>
      <c r="BP547" s="74"/>
      <c r="BQ547" s="22"/>
      <c r="BR547" s="190" t="s">
        <v>123</v>
      </c>
      <c r="BS547" s="22"/>
      <c r="BT547" s="185" t="s">
        <v>123</v>
      </c>
      <c r="BU547" s="22"/>
      <c r="BV547" s="74"/>
      <c r="BW547" s="22"/>
      <c r="BX547" s="190" t="s">
        <v>123</v>
      </c>
      <c r="BY547" s="22"/>
      <c r="BZ547" s="185" t="s">
        <v>123</v>
      </c>
      <c r="CA547" s="185"/>
      <c r="CB547" s="22"/>
    </row>
    <row r="548" spans="2:80" ht="13.8" hidden="1">
      <c r="B548" s="22">
        <f t="shared" si="8"/>
        <v>539</v>
      </c>
      <c r="C548" s="73" t="s">
        <v>112</v>
      </c>
      <c r="D548" s="73" t="s">
        <v>148</v>
      </c>
      <c r="E548" s="202">
        <v>1300403</v>
      </c>
      <c r="F548" s="73" t="s">
        <v>114</v>
      </c>
      <c r="G548" s="73" t="s">
        <v>221</v>
      </c>
      <c r="H548" s="73" t="s">
        <v>179</v>
      </c>
      <c r="I548" s="240" t="s">
        <v>128</v>
      </c>
      <c r="J548" s="79" t="s">
        <v>112</v>
      </c>
      <c r="K548" s="204" t="s">
        <v>149</v>
      </c>
      <c r="L548" s="111" t="s">
        <v>119</v>
      </c>
      <c r="M548" s="73" t="s">
        <v>117</v>
      </c>
      <c r="N548" s="116" t="str">
        <f>CONCATENATE(T_SDLog[[#This Row],[PROJECT_NO]],"-",T_SDLog[[#This Row],[Sub Con]],"-",T_SDLog[[#This Row],[BUILDING_NO]],"-",T_SDLog[[#This Row],[FLOOR_LEVEL]],"-",T_SDLog[[#This Row],[DRAWING_PARTS]],"-",T_SDLog[[#This Row],[DISIPLINE]],"-",T_SDLog[[#This Row],[Sub-Dec]],"-",T_SDLog[[#This Row],[DS]],"-",T_SDLog[[#This Row],[DRAWING_SEQ]])</f>
        <v>1300403-ATS-B04-LF-03-ICT-FAS-SD-00</v>
      </c>
      <c r="O548" s="205" t="s">
        <v>225</v>
      </c>
      <c r="P548" s="245">
        <v>45874</v>
      </c>
      <c r="Q54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8" s="156" t="str">
        <f>IF(T_SDLog[[#This Row],[AREF_7]]&lt;&gt;"","07",IF(T_SDLog[[#This Row],[AREF_6]]&lt;&gt;"","06",IF(T_SDLog[[#This Row],[AREF_5]]&lt;&gt;"","05",IF(T_SDLog[[#This Row],[AREF_4]]&lt;&gt;"","04",IF(T_SDLog[[#This Row],[AREF_3]]&lt;&gt;"","03",IF(T_SDLog[[#This Row],[AREF_2]]&lt;&gt;"","02",IF(T_SDLog[[#This Row],[AREF_1]]&lt;&gt;"","01",IF(T_SDLog[[#This Row],[AREF_0]]&lt;&gt;"","00",""))))))))</f>
        <v/>
      </c>
      <c r="T54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8" s="22"/>
      <c r="AB548" s="74"/>
      <c r="AC548" s="22"/>
      <c r="AD548" s="74"/>
      <c r="AE548" s="22"/>
      <c r="AF548" s="190" t="s">
        <v>123</v>
      </c>
      <c r="AG548" s="191"/>
      <c r="AH548" s="190" t="s">
        <v>123</v>
      </c>
      <c r="AI548" s="22"/>
      <c r="AJ548" s="74"/>
      <c r="AK548" s="22"/>
      <c r="AL548" s="22"/>
      <c r="AM548" s="22"/>
      <c r="AN548" s="190" t="s">
        <v>123</v>
      </c>
      <c r="AO548" s="74"/>
      <c r="AP548" s="185" t="s">
        <v>123</v>
      </c>
      <c r="AQ548" s="22"/>
      <c r="AR548" s="74"/>
      <c r="AS548" s="22"/>
      <c r="AT548" s="190" t="s">
        <v>123</v>
      </c>
      <c r="AU548" s="74"/>
      <c r="AV548" s="185" t="s">
        <v>123</v>
      </c>
      <c r="AW548" s="76"/>
      <c r="AX548" s="74"/>
      <c r="AY548" s="22"/>
      <c r="AZ548" s="190" t="s">
        <v>123</v>
      </c>
      <c r="BA548" s="74"/>
      <c r="BB548" s="185" t="s">
        <v>123</v>
      </c>
      <c r="BC548" s="76"/>
      <c r="BD548" s="74"/>
      <c r="BE548" s="22"/>
      <c r="BF548" s="190" t="s">
        <v>123</v>
      </c>
      <c r="BG548" s="74"/>
      <c r="BH548" s="185" t="s">
        <v>123</v>
      </c>
      <c r="BI548" s="76"/>
      <c r="BJ548" s="74"/>
      <c r="BK548" s="22"/>
      <c r="BL548" s="190" t="s">
        <v>123</v>
      </c>
      <c r="BM548" s="74"/>
      <c r="BN548" s="185" t="s">
        <v>123</v>
      </c>
      <c r="BO548" s="22"/>
      <c r="BP548" s="74"/>
      <c r="BQ548" s="22"/>
      <c r="BR548" s="190" t="s">
        <v>123</v>
      </c>
      <c r="BS548" s="22"/>
      <c r="BT548" s="185" t="s">
        <v>123</v>
      </c>
      <c r="BU548" s="22"/>
      <c r="BV548" s="74"/>
      <c r="BW548" s="22"/>
      <c r="BX548" s="190" t="s">
        <v>123</v>
      </c>
      <c r="BY548" s="22"/>
      <c r="BZ548" s="185" t="s">
        <v>123</v>
      </c>
      <c r="CA548" s="185"/>
      <c r="CB548" s="22"/>
    </row>
    <row r="549" spans="2:80" ht="13.8" hidden="1">
      <c r="B549" s="22">
        <f t="shared" si="8"/>
        <v>540</v>
      </c>
      <c r="C549" s="73" t="s">
        <v>112</v>
      </c>
      <c r="D549" s="73" t="s">
        <v>148</v>
      </c>
      <c r="E549" s="202">
        <v>1300403</v>
      </c>
      <c r="F549" s="73" t="s">
        <v>114</v>
      </c>
      <c r="G549" s="73" t="s">
        <v>221</v>
      </c>
      <c r="H549" s="73" t="s">
        <v>179</v>
      </c>
      <c r="I549" s="240" t="s">
        <v>138</v>
      </c>
      <c r="J549" s="79" t="s">
        <v>112</v>
      </c>
      <c r="K549" s="204" t="s">
        <v>149</v>
      </c>
      <c r="L549" s="111" t="s">
        <v>119</v>
      </c>
      <c r="M549" s="73" t="s">
        <v>117</v>
      </c>
      <c r="N549" s="116" t="str">
        <f>CONCATENATE(T_SDLog[[#This Row],[PROJECT_NO]],"-",T_SDLog[[#This Row],[Sub Con]],"-",T_SDLog[[#This Row],[BUILDING_NO]],"-",T_SDLog[[#This Row],[FLOOR_LEVEL]],"-",T_SDLog[[#This Row],[DRAWING_PARTS]],"-",T_SDLog[[#This Row],[DISIPLINE]],"-",T_SDLog[[#This Row],[Sub-Dec]],"-",T_SDLog[[#This Row],[DS]],"-",T_SDLog[[#This Row],[DRAWING_SEQ]])</f>
        <v>1300403-ATS-B04-LF-04-ICT-FAS-SD-00</v>
      </c>
      <c r="O549" s="205" t="s">
        <v>226</v>
      </c>
      <c r="P549" s="245">
        <v>45874</v>
      </c>
      <c r="Q54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4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49" s="156" t="str">
        <f>IF(T_SDLog[[#This Row],[AREF_7]]&lt;&gt;"","07",IF(T_SDLog[[#This Row],[AREF_6]]&lt;&gt;"","06",IF(T_SDLog[[#This Row],[AREF_5]]&lt;&gt;"","05",IF(T_SDLog[[#This Row],[AREF_4]]&lt;&gt;"","04",IF(T_SDLog[[#This Row],[AREF_3]]&lt;&gt;"","03",IF(T_SDLog[[#This Row],[AREF_2]]&lt;&gt;"","02",IF(T_SDLog[[#This Row],[AREF_1]]&lt;&gt;"","01",IF(T_SDLog[[#This Row],[AREF_0]]&lt;&gt;"","00",""))))))))</f>
        <v/>
      </c>
      <c r="T54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49" s="22"/>
      <c r="AB549" s="74"/>
      <c r="AC549" s="22"/>
      <c r="AD549" s="74"/>
      <c r="AE549" s="22"/>
      <c r="AF549" s="190" t="s">
        <v>123</v>
      </c>
      <c r="AG549" s="191"/>
      <c r="AH549" s="190" t="s">
        <v>123</v>
      </c>
      <c r="AI549" s="22"/>
      <c r="AJ549" s="74"/>
      <c r="AK549" s="22"/>
      <c r="AL549" s="22"/>
      <c r="AM549" s="22"/>
      <c r="AN549" s="190" t="s">
        <v>123</v>
      </c>
      <c r="AO549" s="74"/>
      <c r="AP549" s="185" t="s">
        <v>123</v>
      </c>
      <c r="AQ549" s="22"/>
      <c r="AR549" s="74"/>
      <c r="AS549" s="22"/>
      <c r="AT549" s="190" t="s">
        <v>123</v>
      </c>
      <c r="AU549" s="74"/>
      <c r="AV549" s="185" t="s">
        <v>123</v>
      </c>
      <c r="AW549" s="76"/>
      <c r="AX549" s="74"/>
      <c r="AY549" s="22"/>
      <c r="AZ549" s="190" t="s">
        <v>123</v>
      </c>
      <c r="BA549" s="74"/>
      <c r="BB549" s="185" t="s">
        <v>123</v>
      </c>
      <c r="BC549" s="76"/>
      <c r="BD549" s="74"/>
      <c r="BE549" s="22"/>
      <c r="BF549" s="190" t="s">
        <v>123</v>
      </c>
      <c r="BG549" s="74"/>
      <c r="BH549" s="185" t="s">
        <v>123</v>
      </c>
      <c r="BI549" s="76"/>
      <c r="BJ549" s="74"/>
      <c r="BK549" s="22"/>
      <c r="BL549" s="190" t="s">
        <v>123</v>
      </c>
      <c r="BM549" s="74"/>
      <c r="BN549" s="185" t="s">
        <v>123</v>
      </c>
      <c r="BO549" s="22"/>
      <c r="BP549" s="74"/>
      <c r="BQ549" s="22"/>
      <c r="BR549" s="190" t="s">
        <v>123</v>
      </c>
      <c r="BS549" s="22"/>
      <c r="BT549" s="185" t="s">
        <v>123</v>
      </c>
      <c r="BU549" s="22"/>
      <c r="BV549" s="74"/>
      <c r="BW549" s="22"/>
      <c r="BX549" s="190" t="s">
        <v>123</v>
      </c>
      <c r="BY549" s="22"/>
      <c r="BZ549" s="185" t="s">
        <v>123</v>
      </c>
      <c r="CA549" s="185"/>
      <c r="CB549" s="22"/>
    </row>
    <row r="550" spans="2:80" ht="13.8" hidden="1">
      <c r="B550" s="22">
        <f t="shared" si="8"/>
        <v>541</v>
      </c>
      <c r="C550" s="73" t="s">
        <v>112</v>
      </c>
      <c r="D550" s="73" t="s">
        <v>148</v>
      </c>
      <c r="E550" s="202">
        <v>1300403</v>
      </c>
      <c r="F550" s="73" t="s">
        <v>114</v>
      </c>
      <c r="G550" s="73" t="s">
        <v>221</v>
      </c>
      <c r="H550" s="73" t="s">
        <v>227</v>
      </c>
      <c r="I550" s="240" t="s">
        <v>117</v>
      </c>
      <c r="J550" s="79" t="s">
        <v>112</v>
      </c>
      <c r="K550" s="204" t="s">
        <v>149</v>
      </c>
      <c r="L550" s="111" t="s">
        <v>119</v>
      </c>
      <c r="M550" s="73" t="s">
        <v>117</v>
      </c>
      <c r="N550" s="116" t="str">
        <f>CONCATENATE(T_SDLog[[#This Row],[PROJECT_NO]],"-",T_SDLog[[#This Row],[Sub Con]],"-",T_SDLog[[#This Row],[BUILDING_NO]],"-",T_SDLog[[#This Row],[FLOOR_LEVEL]],"-",T_SDLog[[#This Row],[DRAWING_PARTS]],"-",T_SDLog[[#This Row],[DISIPLINE]],"-",T_SDLog[[#This Row],[Sub-Dec]],"-",T_SDLog[[#This Row],[DS]],"-",T_SDLog[[#This Row],[DRAWING_SEQ]])</f>
        <v>1300403-ATS-B04-UF-00-ICT-FAS-SD-00</v>
      </c>
      <c r="O550" s="205" t="s">
        <v>228</v>
      </c>
      <c r="P550" s="245">
        <v>45874</v>
      </c>
      <c r="Q55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5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0" s="156" t="str">
        <f>IF(T_SDLog[[#This Row],[AREF_7]]&lt;&gt;"","07",IF(T_SDLog[[#This Row],[AREF_6]]&lt;&gt;"","06",IF(T_SDLog[[#This Row],[AREF_5]]&lt;&gt;"","05",IF(T_SDLog[[#This Row],[AREF_4]]&lt;&gt;"","04",IF(T_SDLog[[#This Row],[AREF_3]]&lt;&gt;"","03",IF(T_SDLog[[#This Row],[AREF_2]]&lt;&gt;"","02",IF(T_SDLog[[#This Row],[AREF_1]]&lt;&gt;"","01",IF(T_SDLog[[#This Row],[AREF_0]]&lt;&gt;"","00",""))))))))</f>
        <v/>
      </c>
      <c r="T55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5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0" s="22"/>
      <c r="AB550" s="74"/>
      <c r="AC550" s="22"/>
      <c r="AD550" s="74"/>
      <c r="AE550" s="22"/>
      <c r="AF550" s="190" t="s">
        <v>123</v>
      </c>
      <c r="AG550" s="191"/>
      <c r="AH550" s="190" t="s">
        <v>123</v>
      </c>
      <c r="AI550" s="22"/>
      <c r="AJ550" s="74"/>
      <c r="AK550" s="22"/>
      <c r="AL550" s="22"/>
      <c r="AM550" s="22"/>
      <c r="AN550" s="190" t="s">
        <v>123</v>
      </c>
      <c r="AO550" s="74"/>
      <c r="AP550" s="185" t="s">
        <v>123</v>
      </c>
      <c r="AQ550" s="22"/>
      <c r="AR550" s="74"/>
      <c r="AS550" s="22"/>
      <c r="AT550" s="190" t="s">
        <v>123</v>
      </c>
      <c r="AU550" s="74"/>
      <c r="AV550" s="185" t="s">
        <v>123</v>
      </c>
      <c r="AW550" s="76"/>
      <c r="AX550" s="74"/>
      <c r="AY550" s="22"/>
      <c r="AZ550" s="190" t="s">
        <v>123</v>
      </c>
      <c r="BA550" s="74"/>
      <c r="BB550" s="185" t="s">
        <v>123</v>
      </c>
      <c r="BC550" s="76"/>
      <c r="BD550" s="74"/>
      <c r="BE550" s="22"/>
      <c r="BF550" s="190" t="s">
        <v>123</v>
      </c>
      <c r="BG550" s="74"/>
      <c r="BH550" s="185" t="s">
        <v>123</v>
      </c>
      <c r="BI550" s="76"/>
      <c r="BJ550" s="74"/>
      <c r="BK550" s="22"/>
      <c r="BL550" s="190" t="s">
        <v>123</v>
      </c>
      <c r="BM550" s="74"/>
      <c r="BN550" s="185" t="s">
        <v>123</v>
      </c>
      <c r="BO550" s="22"/>
      <c r="BP550" s="74"/>
      <c r="BQ550" s="22"/>
      <c r="BR550" s="190" t="s">
        <v>123</v>
      </c>
      <c r="BS550" s="22"/>
      <c r="BT550" s="185" t="s">
        <v>123</v>
      </c>
      <c r="BU550" s="22"/>
      <c r="BV550" s="74"/>
      <c r="BW550" s="22"/>
      <c r="BX550" s="190" t="s">
        <v>123</v>
      </c>
      <c r="BY550" s="22"/>
      <c r="BZ550" s="185" t="s">
        <v>123</v>
      </c>
      <c r="CA550" s="185"/>
      <c r="CB550" s="22"/>
    </row>
    <row r="551" spans="2:80" ht="13.8" hidden="1">
      <c r="B551" s="22">
        <f t="shared" si="8"/>
        <v>542</v>
      </c>
      <c r="C551" s="73" t="s">
        <v>112</v>
      </c>
      <c r="D551" s="73" t="s">
        <v>148</v>
      </c>
      <c r="E551" s="202">
        <v>1300403</v>
      </c>
      <c r="F551" s="73" t="s">
        <v>114</v>
      </c>
      <c r="G551" s="73" t="s">
        <v>221</v>
      </c>
      <c r="H551" s="73" t="s">
        <v>227</v>
      </c>
      <c r="I551" s="240" t="s">
        <v>124</v>
      </c>
      <c r="J551" s="79" t="s">
        <v>112</v>
      </c>
      <c r="K551" s="204" t="s">
        <v>149</v>
      </c>
      <c r="L551" s="111" t="s">
        <v>119</v>
      </c>
      <c r="M551" s="73" t="s">
        <v>117</v>
      </c>
      <c r="N551" s="116" t="str">
        <f>CONCATENATE(T_SDLog[[#This Row],[PROJECT_NO]],"-",T_SDLog[[#This Row],[Sub Con]],"-",T_SDLog[[#This Row],[BUILDING_NO]],"-",T_SDLog[[#This Row],[FLOOR_LEVEL]],"-",T_SDLog[[#This Row],[DRAWING_PARTS]],"-",T_SDLog[[#This Row],[DISIPLINE]],"-",T_SDLog[[#This Row],[Sub-Dec]],"-",T_SDLog[[#This Row],[DS]],"-",T_SDLog[[#This Row],[DRAWING_SEQ]])</f>
        <v>1300403-ATS-B04-UF-01-ICT-FAS-SD-00</v>
      </c>
      <c r="O551" s="205" t="s">
        <v>229</v>
      </c>
      <c r="P551" s="245">
        <v>45874</v>
      </c>
      <c r="Q55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5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1" s="156" t="str">
        <f>IF(T_SDLog[[#This Row],[AREF_7]]&lt;&gt;"","07",IF(T_SDLog[[#This Row],[AREF_6]]&lt;&gt;"","06",IF(T_SDLog[[#This Row],[AREF_5]]&lt;&gt;"","05",IF(T_SDLog[[#This Row],[AREF_4]]&lt;&gt;"","04",IF(T_SDLog[[#This Row],[AREF_3]]&lt;&gt;"","03",IF(T_SDLog[[#This Row],[AREF_2]]&lt;&gt;"","02",IF(T_SDLog[[#This Row],[AREF_1]]&lt;&gt;"","01",IF(T_SDLog[[#This Row],[AREF_0]]&lt;&gt;"","00",""))))))))</f>
        <v/>
      </c>
      <c r="T55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1" s="22"/>
      <c r="AB551" s="74"/>
      <c r="AC551" s="22"/>
      <c r="AD551" s="74"/>
      <c r="AE551" s="22"/>
      <c r="AF551" s="190" t="s">
        <v>123</v>
      </c>
      <c r="AG551" s="191"/>
      <c r="AH551" s="190" t="s">
        <v>123</v>
      </c>
      <c r="AI551" s="22"/>
      <c r="AJ551" s="74"/>
      <c r="AK551" s="22"/>
      <c r="AL551" s="22"/>
      <c r="AM551" s="22"/>
      <c r="AN551" s="190" t="s">
        <v>123</v>
      </c>
      <c r="AO551" s="74"/>
      <c r="AP551" s="185" t="s">
        <v>123</v>
      </c>
      <c r="AQ551" s="22"/>
      <c r="AR551" s="74"/>
      <c r="AS551" s="22"/>
      <c r="AT551" s="190" t="s">
        <v>123</v>
      </c>
      <c r="AU551" s="74"/>
      <c r="AV551" s="185" t="s">
        <v>123</v>
      </c>
      <c r="AW551" s="76"/>
      <c r="AX551" s="74"/>
      <c r="AY551" s="22"/>
      <c r="AZ551" s="190" t="s">
        <v>123</v>
      </c>
      <c r="BA551" s="74"/>
      <c r="BB551" s="185" t="s">
        <v>123</v>
      </c>
      <c r="BC551" s="76"/>
      <c r="BD551" s="74"/>
      <c r="BE551" s="22"/>
      <c r="BF551" s="190" t="s">
        <v>123</v>
      </c>
      <c r="BG551" s="74"/>
      <c r="BH551" s="185" t="s">
        <v>123</v>
      </c>
      <c r="BI551" s="76"/>
      <c r="BJ551" s="74"/>
      <c r="BK551" s="22"/>
      <c r="BL551" s="190" t="s">
        <v>123</v>
      </c>
      <c r="BM551" s="74"/>
      <c r="BN551" s="185" t="s">
        <v>123</v>
      </c>
      <c r="BO551" s="22"/>
      <c r="BP551" s="74"/>
      <c r="BQ551" s="22"/>
      <c r="BR551" s="190" t="s">
        <v>123</v>
      </c>
      <c r="BS551" s="22"/>
      <c r="BT551" s="185" t="s">
        <v>123</v>
      </c>
      <c r="BU551" s="22"/>
      <c r="BV551" s="74"/>
      <c r="BW551" s="22"/>
      <c r="BX551" s="190" t="s">
        <v>123</v>
      </c>
      <c r="BY551" s="22"/>
      <c r="BZ551" s="185" t="s">
        <v>123</v>
      </c>
      <c r="CA551" s="185"/>
      <c r="CB551" s="22"/>
    </row>
    <row r="552" spans="2:80" ht="13.8" hidden="1">
      <c r="B552" s="22">
        <f t="shared" si="8"/>
        <v>543</v>
      </c>
      <c r="C552" s="73" t="s">
        <v>112</v>
      </c>
      <c r="D552" s="73" t="s">
        <v>148</v>
      </c>
      <c r="E552" s="202">
        <v>1300403</v>
      </c>
      <c r="F552" s="73" t="s">
        <v>114</v>
      </c>
      <c r="G552" s="73" t="s">
        <v>221</v>
      </c>
      <c r="H552" s="73" t="s">
        <v>227</v>
      </c>
      <c r="I552" s="240" t="s">
        <v>126</v>
      </c>
      <c r="J552" s="79" t="s">
        <v>112</v>
      </c>
      <c r="K552" s="204" t="s">
        <v>149</v>
      </c>
      <c r="L552" s="111" t="s">
        <v>119</v>
      </c>
      <c r="M552" s="73" t="s">
        <v>117</v>
      </c>
      <c r="N552" s="116" t="str">
        <f>CONCATENATE(T_SDLog[[#This Row],[PROJECT_NO]],"-",T_SDLog[[#This Row],[Sub Con]],"-",T_SDLog[[#This Row],[BUILDING_NO]],"-",T_SDLog[[#This Row],[FLOOR_LEVEL]],"-",T_SDLog[[#This Row],[DRAWING_PARTS]],"-",T_SDLog[[#This Row],[DISIPLINE]],"-",T_SDLog[[#This Row],[Sub-Dec]],"-",T_SDLog[[#This Row],[DS]],"-",T_SDLog[[#This Row],[DRAWING_SEQ]])</f>
        <v>1300403-ATS-B04-UF-02-ICT-FAS-SD-00</v>
      </c>
      <c r="O552" s="205" t="s">
        <v>230</v>
      </c>
      <c r="P552" s="245">
        <v>45874</v>
      </c>
      <c r="Q55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5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2" s="156" t="str">
        <f>IF(T_SDLog[[#This Row],[AREF_7]]&lt;&gt;"","07",IF(T_SDLog[[#This Row],[AREF_6]]&lt;&gt;"","06",IF(T_SDLog[[#This Row],[AREF_5]]&lt;&gt;"","05",IF(T_SDLog[[#This Row],[AREF_4]]&lt;&gt;"","04",IF(T_SDLog[[#This Row],[AREF_3]]&lt;&gt;"","03",IF(T_SDLog[[#This Row],[AREF_2]]&lt;&gt;"","02",IF(T_SDLog[[#This Row],[AREF_1]]&lt;&gt;"","01",IF(T_SDLog[[#This Row],[AREF_0]]&lt;&gt;"","00",""))))))))</f>
        <v/>
      </c>
      <c r="T55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2" s="22"/>
      <c r="AB552" s="74"/>
      <c r="AC552" s="22"/>
      <c r="AD552" s="74"/>
      <c r="AE552" s="22"/>
      <c r="AF552" s="190" t="s">
        <v>123</v>
      </c>
      <c r="AG552" s="191"/>
      <c r="AH552" s="190" t="s">
        <v>123</v>
      </c>
      <c r="AI552" s="22"/>
      <c r="AJ552" s="74"/>
      <c r="AK552" s="22"/>
      <c r="AL552" s="22"/>
      <c r="AM552" s="22"/>
      <c r="AN552" s="190" t="s">
        <v>123</v>
      </c>
      <c r="AO552" s="74"/>
      <c r="AP552" s="185" t="s">
        <v>123</v>
      </c>
      <c r="AQ552" s="22"/>
      <c r="AR552" s="74"/>
      <c r="AS552" s="22"/>
      <c r="AT552" s="190" t="s">
        <v>123</v>
      </c>
      <c r="AU552" s="74"/>
      <c r="AV552" s="185" t="s">
        <v>123</v>
      </c>
      <c r="AW552" s="76"/>
      <c r="AX552" s="74"/>
      <c r="AY552" s="22"/>
      <c r="AZ552" s="190" t="s">
        <v>123</v>
      </c>
      <c r="BA552" s="74"/>
      <c r="BB552" s="185" t="s">
        <v>123</v>
      </c>
      <c r="BC552" s="76"/>
      <c r="BD552" s="74"/>
      <c r="BE552" s="22"/>
      <c r="BF552" s="190" t="s">
        <v>123</v>
      </c>
      <c r="BG552" s="74"/>
      <c r="BH552" s="185" t="s">
        <v>123</v>
      </c>
      <c r="BI552" s="76"/>
      <c r="BJ552" s="74"/>
      <c r="BK552" s="22"/>
      <c r="BL552" s="190" t="s">
        <v>123</v>
      </c>
      <c r="BM552" s="74"/>
      <c r="BN552" s="185" t="s">
        <v>123</v>
      </c>
      <c r="BO552" s="22"/>
      <c r="BP552" s="74"/>
      <c r="BQ552" s="22"/>
      <c r="BR552" s="190" t="s">
        <v>123</v>
      </c>
      <c r="BS552" s="22"/>
      <c r="BT552" s="185" t="s">
        <v>123</v>
      </c>
      <c r="BU552" s="22"/>
      <c r="BV552" s="74"/>
      <c r="BW552" s="22"/>
      <c r="BX552" s="190" t="s">
        <v>123</v>
      </c>
      <c r="BY552" s="22"/>
      <c r="BZ552" s="185" t="s">
        <v>123</v>
      </c>
      <c r="CA552" s="185"/>
      <c r="CB552" s="22"/>
    </row>
    <row r="553" spans="2:80" ht="13.8" hidden="1">
      <c r="B553" s="22">
        <f t="shared" si="8"/>
        <v>544</v>
      </c>
      <c r="C553" s="73" t="s">
        <v>112</v>
      </c>
      <c r="D553" s="73" t="s">
        <v>148</v>
      </c>
      <c r="E553" s="202">
        <v>1300403</v>
      </c>
      <c r="F553" s="73" t="s">
        <v>114</v>
      </c>
      <c r="G553" s="73" t="s">
        <v>221</v>
      </c>
      <c r="H553" s="73" t="s">
        <v>227</v>
      </c>
      <c r="I553" s="240" t="s">
        <v>128</v>
      </c>
      <c r="J553" s="79" t="s">
        <v>112</v>
      </c>
      <c r="K553" s="204" t="s">
        <v>149</v>
      </c>
      <c r="L553" s="111" t="s">
        <v>119</v>
      </c>
      <c r="M553" s="73" t="s">
        <v>117</v>
      </c>
      <c r="N553" s="116" t="str">
        <f>CONCATENATE(T_SDLog[[#This Row],[PROJECT_NO]],"-",T_SDLog[[#This Row],[Sub Con]],"-",T_SDLog[[#This Row],[BUILDING_NO]],"-",T_SDLog[[#This Row],[FLOOR_LEVEL]],"-",T_SDLog[[#This Row],[DRAWING_PARTS]],"-",T_SDLog[[#This Row],[DISIPLINE]],"-",T_SDLog[[#This Row],[Sub-Dec]],"-",T_SDLog[[#This Row],[DS]],"-",T_SDLog[[#This Row],[DRAWING_SEQ]])</f>
        <v>1300403-ATS-B04-UF-03-ICT-FAS-SD-00</v>
      </c>
      <c r="O553" s="205" t="s">
        <v>231</v>
      </c>
      <c r="P553" s="245">
        <v>45874</v>
      </c>
      <c r="Q55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5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3" s="156" t="str">
        <f>IF(T_SDLog[[#This Row],[AREF_7]]&lt;&gt;"","07",IF(T_SDLog[[#This Row],[AREF_6]]&lt;&gt;"","06",IF(T_SDLog[[#This Row],[AREF_5]]&lt;&gt;"","05",IF(T_SDLog[[#This Row],[AREF_4]]&lt;&gt;"","04",IF(T_SDLog[[#This Row],[AREF_3]]&lt;&gt;"","03",IF(T_SDLog[[#This Row],[AREF_2]]&lt;&gt;"","02",IF(T_SDLog[[#This Row],[AREF_1]]&lt;&gt;"","01",IF(T_SDLog[[#This Row],[AREF_0]]&lt;&gt;"","00",""))))))))</f>
        <v/>
      </c>
      <c r="T55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3" s="22"/>
      <c r="AB553" s="74"/>
      <c r="AC553" s="22"/>
      <c r="AD553" s="74"/>
      <c r="AE553" s="22"/>
      <c r="AF553" s="190" t="s">
        <v>123</v>
      </c>
      <c r="AG553" s="191"/>
      <c r="AH553" s="190" t="s">
        <v>123</v>
      </c>
      <c r="AI553" s="22"/>
      <c r="AJ553" s="74"/>
      <c r="AK553" s="22"/>
      <c r="AL553" s="22"/>
      <c r="AM553" s="22"/>
      <c r="AN553" s="190" t="s">
        <v>123</v>
      </c>
      <c r="AO553" s="74"/>
      <c r="AP553" s="185" t="s">
        <v>123</v>
      </c>
      <c r="AQ553" s="22"/>
      <c r="AR553" s="74"/>
      <c r="AS553" s="22"/>
      <c r="AT553" s="190" t="s">
        <v>123</v>
      </c>
      <c r="AU553" s="74"/>
      <c r="AV553" s="185" t="s">
        <v>123</v>
      </c>
      <c r="AW553" s="76"/>
      <c r="AX553" s="74"/>
      <c r="AY553" s="22"/>
      <c r="AZ553" s="190" t="s">
        <v>123</v>
      </c>
      <c r="BA553" s="74"/>
      <c r="BB553" s="185" t="s">
        <v>123</v>
      </c>
      <c r="BC553" s="76"/>
      <c r="BD553" s="74"/>
      <c r="BE553" s="22"/>
      <c r="BF553" s="190" t="s">
        <v>123</v>
      </c>
      <c r="BG553" s="74"/>
      <c r="BH553" s="185" t="s">
        <v>123</v>
      </c>
      <c r="BI553" s="76"/>
      <c r="BJ553" s="74"/>
      <c r="BK553" s="22"/>
      <c r="BL553" s="190" t="s">
        <v>123</v>
      </c>
      <c r="BM553" s="74"/>
      <c r="BN553" s="185" t="s">
        <v>123</v>
      </c>
      <c r="BO553" s="22"/>
      <c r="BP553" s="74"/>
      <c r="BQ553" s="22"/>
      <c r="BR553" s="190" t="s">
        <v>123</v>
      </c>
      <c r="BS553" s="22"/>
      <c r="BT553" s="185" t="s">
        <v>123</v>
      </c>
      <c r="BU553" s="22"/>
      <c r="BV553" s="74"/>
      <c r="BW553" s="22"/>
      <c r="BX553" s="190" t="s">
        <v>123</v>
      </c>
      <c r="BY553" s="22"/>
      <c r="BZ553" s="185" t="s">
        <v>123</v>
      </c>
      <c r="CA553" s="185"/>
      <c r="CB553" s="22"/>
    </row>
    <row r="554" spans="2:80" ht="13.8" hidden="1">
      <c r="B554" s="22">
        <f t="shared" si="8"/>
        <v>545</v>
      </c>
      <c r="C554" s="73" t="s">
        <v>112</v>
      </c>
      <c r="D554" s="73" t="s">
        <v>148</v>
      </c>
      <c r="E554" s="202">
        <v>1300403</v>
      </c>
      <c r="F554" s="73" t="s">
        <v>114</v>
      </c>
      <c r="G554" s="73" t="s">
        <v>221</v>
      </c>
      <c r="H554" s="73" t="s">
        <v>227</v>
      </c>
      <c r="I554" s="240" t="s">
        <v>138</v>
      </c>
      <c r="J554" s="79" t="s">
        <v>112</v>
      </c>
      <c r="K554" s="204" t="s">
        <v>149</v>
      </c>
      <c r="L554" s="111" t="s">
        <v>119</v>
      </c>
      <c r="M554" s="73" t="s">
        <v>117</v>
      </c>
      <c r="N554" s="116" t="str">
        <f>CONCATENATE(T_SDLog[[#This Row],[PROJECT_NO]],"-",T_SDLog[[#This Row],[Sub Con]],"-",T_SDLog[[#This Row],[BUILDING_NO]],"-",T_SDLog[[#This Row],[FLOOR_LEVEL]],"-",T_SDLog[[#This Row],[DRAWING_PARTS]],"-",T_SDLog[[#This Row],[DISIPLINE]],"-",T_SDLog[[#This Row],[Sub-Dec]],"-",T_SDLog[[#This Row],[DS]],"-",T_SDLog[[#This Row],[DRAWING_SEQ]])</f>
        <v>1300403-ATS-B04-UF-04-ICT-FAS-SD-00</v>
      </c>
      <c r="O554" s="205" t="s">
        <v>232</v>
      </c>
      <c r="P554" s="245">
        <v>45874</v>
      </c>
      <c r="Q55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5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4" s="156" t="str">
        <f>IF(T_SDLog[[#This Row],[AREF_7]]&lt;&gt;"","07",IF(T_SDLog[[#This Row],[AREF_6]]&lt;&gt;"","06",IF(T_SDLog[[#This Row],[AREF_5]]&lt;&gt;"","05",IF(T_SDLog[[#This Row],[AREF_4]]&lt;&gt;"","04",IF(T_SDLog[[#This Row],[AREF_3]]&lt;&gt;"","03",IF(T_SDLog[[#This Row],[AREF_2]]&lt;&gt;"","02",IF(T_SDLog[[#This Row],[AREF_1]]&lt;&gt;"","01",IF(T_SDLog[[#This Row],[AREF_0]]&lt;&gt;"","00",""))))))))</f>
        <v/>
      </c>
      <c r="T55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4" s="22"/>
      <c r="AB554" s="74"/>
      <c r="AC554" s="22"/>
      <c r="AD554" s="74"/>
      <c r="AE554" s="22"/>
      <c r="AF554" s="190" t="s">
        <v>123</v>
      </c>
      <c r="AG554" s="191"/>
      <c r="AH554" s="190" t="s">
        <v>123</v>
      </c>
      <c r="AI554" s="22"/>
      <c r="AJ554" s="74"/>
      <c r="AK554" s="22"/>
      <c r="AL554" s="22"/>
      <c r="AM554" s="22"/>
      <c r="AN554" s="190" t="s">
        <v>123</v>
      </c>
      <c r="AO554" s="74"/>
      <c r="AP554" s="185" t="s">
        <v>123</v>
      </c>
      <c r="AQ554" s="22"/>
      <c r="AR554" s="74"/>
      <c r="AS554" s="22"/>
      <c r="AT554" s="190" t="s">
        <v>123</v>
      </c>
      <c r="AU554" s="74"/>
      <c r="AV554" s="185" t="s">
        <v>123</v>
      </c>
      <c r="AW554" s="76"/>
      <c r="AX554" s="74"/>
      <c r="AY554" s="22"/>
      <c r="AZ554" s="190" t="s">
        <v>123</v>
      </c>
      <c r="BA554" s="74"/>
      <c r="BB554" s="185" t="s">
        <v>123</v>
      </c>
      <c r="BC554" s="76"/>
      <c r="BD554" s="74"/>
      <c r="BE554" s="22"/>
      <c r="BF554" s="190" t="s">
        <v>123</v>
      </c>
      <c r="BG554" s="74"/>
      <c r="BH554" s="185" t="s">
        <v>123</v>
      </c>
      <c r="BI554" s="76"/>
      <c r="BJ554" s="74"/>
      <c r="BK554" s="22"/>
      <c r="BL554" s="190" t="s">
        <v>123</v>
      </c>
      <c r="BM554" s="74"/>
      <c r="BN554" s="185" t="s">
        <v>123</v>
      </c>
      <c r="BO554" s="22"/>
      <c r="BP554" s="74"/>
      <c r="BQ554" s="22"/>
      <c r="BR554" s="190" t="s">
        <v>123</v>
      </c>
      <c r="BS554" s="22"/>
      <c r="BT554" s="185" t="s">
        <v>123</v>
      </c>
      <c r="BU554" s="22"/>
      <c r="BV554" s="74"/>
      <c r="BW554" s="22"/>
      <c r="BX554" s="190" t="s">
        <v>123</v>
      </c>
      <c r="BY554" s="22"/>
      <c r="BZ554" s="185" t="s">
        <v>123</v>
      </c>
      <c r="CA554" s="185"/>
      <c r="CB554" s="22"/>
    </row>
    <row r="555" spans="2:80" ht="13.8" hidden="1">
      <c r="B555" s="22">
        <f t="shared" si="8"/>
        <v>546</v>
      </c>
      <c r="C555" s="73" t="s">
        <v>112</v>
      </c>
      <c r="D555" s="73" t="s">
        <v>151</v>
      </c>
      <c r="E555" s="202">
        <v>1300403</v>
      </c>
      <c r="F555" s="73" t="s">
        <v>114</v>
      </c>
      <c r="G555" s="73" t="s">
        <v>221</v>
      </c>
      <c r="H555" s="73" t="s">
        <v>179</v>
      </c>
      <c r="I555" s="240" t="s">
        <v>117</v>
      </c>
      <c r="J555" s="79" t="s">
        <v>112</v>
      </c>
      <c r="K555" s="204" t="s">
        <v>152</v>
      </c>
      <c r="L555" s="111" t="s">
        <v>119</v>
      </c>
      <c r="M555" s="73" t="s">
        <v>117</v>
      </c>
      <c r="N555" s="116" t="str">
        <f>CONCATENATE(T_SDLog[[#This Row],[PROJECT_NO]],"-",T_SDLog[[#This Row],[Sub Con]],"-",T_SDLog[[#This Row],[BUILDING_NO]],"-",T_SDLog[[#This Row],[FLOOR_LEVEL]],"-",T_SDLog[[#This Row],[DRAWING_PARTS]],"-",T_SDLog[[#This Row],[DISIPLINE]],"-",T_SDLog[[#This Row],[Sub-Dec]],"-",T_SDLog[[#This Row],[DS]],"-",T_SDLog[[#This Row],[DRAWING_SEQ]])</f>
        <v>1300403-ATS-B04-LF-00-ICT-DAT-SD-00</v>
      </c>
      <c r="O555" s="205" t="s">
        <v>250</v>
      </c>
      <c r="P555" s="245">
        <v>45807</v>
      </c>
      <c r="Q55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5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5" s="156" t="str">
        <f>IF(T_SDLog[[#This Row],[AREF_7]]&lt;&gt;"","07",IF(T_SDLog[[#This Row],[AREF_6]]&lt;&gt;"","06",IF(T_SDLog[[#This Row],[AREF_5]]&lt;&gt;"","05",IF(T_SDLog[[#This Row],[AREF_4]]&lt;&gt;"","04",IF(T_SDLog[[#This Row],[AREF_3]]&lt;&gt;"","03",IF(T_SDLog[[#This Row],[AREF_2]]&lt;&gt;"","02",IF(T_SDLog[[#This Row],[AREF_1]]&lt;&gt;"","01",IF(T_SDLog[[#This Row],[AREF_0]]&lt;&gt;"","00",""))))))))</f>
        <v>01</v>
      </c>
      <c r="T55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5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ATLS-004-SD-ICT-00058-R01</v>
      </c>
      <c r="V5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55"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45841</v>
      </c>
      <c r="X5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ATV-1300000403-SDS-ICT-00051-R01</v>
      </c>
      <c r="Y5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5" s="22" t="s">
        <v>1623</v>
      </c>
      <c r="AB555" s="74">
        <v>45831</v>
      </c>
      <c r="AC555" s="22" t="s">
        <v>1704</v>
      </c>
      <c r="AD555" s="74">
        <v>45831</v>
      </c>
      <c r="AE555" s="74" t="s">
        <v>1704</v>
      </c>
      <c r="AF555" s="190" t="s">
        <v>1452</v>
      </c>
      <c r="AG555" s="191" t="s">
        <v>1759</v>
      </c>
      <c r="AH555" s="190" t="s">
        <v>1452</v>
      </c>
      <c r="AI555" s="22" t="s">
        <v>1762</v>
      </c>
      <c r="AJ555" s="74">
        <v>45834</v>
      </c>
      <c r="AK555" s="74" t="s">
        <v>1761</v>
      </c>
      <c r="AL555" s="232">
        <v>45835</v>
      </c>
      <c r="AM555" s="74" t="s">
        <v>1761</v>
      </c>
      <c r="AN555" s="190" t="s">
        <v>134</v>
      </c>
      <c r="AO555" s="74">
        <v>45841</v>
      </c>
      <c r="AP555" s="185" t="s">
        <v>134</v>
      </c>
      <c r="AQ555" s="22"/>
      <c r="AR555" s="74"/>
      <c r="AS555" s="22"/>
      <c r="AT555" s="190" t="s">
        <v>123</v>
      </c>
      <c r="AU555" s="74"/>
      <c r="AV555" s="185" t="s">
        <v>123</v>
      </c>
      <c r="AW555" s="76"/>
      <c r="AX555" s="74"/>
      <c r="AY555" s="22"/>
      <c r="AZ555" s="190" t="s">
        <v>123</v>
      </c>
      <c r="BA555" s="74"/>
      <c r="BB555" s="185" t="s">
        <v>123</v>
      </c>
      <c r="BC555" s="76"/>
      <c r="BD555" s="74"/>
      <c r="BE555" s="22"/>
      <c r="BF555" s="190" t="s">
        <v>123</v>
      </c>
      <c r="BG555" s="74"/>
      <c r="BH555" s="185" t="s">
        <v>123</v>
      </c>
      <c r="BI555" s="76"/>
      <c r="BJ555" s="74"/>
      <c r="BK555" s="22"/>
      <c r="BL555" s="190" t="s">
        <v>123</v>
      </c>
      <c r="BM555" s="74"/>
      <c r="BN555" s="185" t="s">
        <v>123</v>
      </c>
      <c r="BO555" s="22"/>
      <c r="BP555" s="74"/>
      <c r="BQ555" s="22"/>
      <c r="BR555" s="190" t="s">
        <v>123</v>
      </c>
      <c r="BS555" s="22"/>
      <c r="BT555" s="185" t="s">
        <v>123</v>
      </c>
      <c r="BU555" s="22"/>
      <c r="BV555" s="74"/>
      <c r="BW555" s="22"/>
      <c r="BX555" s="190" t="s">
        <v>123</v>
      </c>
      <c r="BY555" s="22"/>
      <c r="BZ555" s="185" t="s">
        <v>123</v>
      </c>
      <c r="CA555" s="185"/>
      <c r="CB555" s="22"/>
    </row>
    <row r="556" spans="2:80" ht="13.8" hidden="1">
      <c r="B556" s="22">
        <f t="shared" si="8"/>
        <v>547</v>
      </c>
      <c r="C556" s="73" t="s">
        <v>112</v>
      </c>
      <c r="D556" s="73" t="s">
        <v>151</v>
      </c>
      <c r="E556" s="202">
        <v>1300403</v>
      </c>
      <c r="F556" s="73" t="s">
        <v>114</v>
      </c>
      <c r="G556" s="73" t="s">
        <v>221</v>
      </c>
      <c r="H556" s="73" t="s">
        <v>179</v>
      </c>
      <c r="I556" s="240" t="s">
        <v>124</v>
      </c>
      <c r="J556" s="79" t="s">
        <v>112</v>
      </c>
      <c r="K556" s="204" t="s">
        <v>152</v>
      </c>
      <c r="L556" s="111" t="s">
        <v>119</v>
      </c>
      <c r="M556" s="73" t="s">
        <v>117</v>
      </c>
      <c r="N556" s="116" t="str">
        <f>CONCATENATE(T_SDLog[[#This Row],[PROJECT_NO]],"-",T_SDLog[[#This Row],[Sub Con]],"-",T_SDLog[[#This Row],[BUILDING_NO]],"-",T_SDLog[[#This Row],[FLOOR_LEVEL]],"-",T_SDLog[[#This Row],[DRAWING_PARTS]],"-",T_SDLog[[#This Row],[DISIPLINE]],"-",T_SDLog[[#This Row],[Sub-Dec]],"-",T_SDLog[[#This Row],[DS]],"-",T_SDLog[[#This Row],[DRAWING_SEQ]])</f>
        <v>1300403-ATS-B04-LF-01-ICT-DAT-SD-00</v>
      </c>
      <c r="O556" s="205" t="s">
        <v>251</v>
      </c>
      <c r="P556" s="245">
        <v>45807</v>
      </c>
      <c r="Q55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5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6" s="156" t="str">
        <f>IF(T_SDLog[[#This Row],[AREF_7]]&lt;&gt;"","07",IF(T_SDLog[[#This Row],[AREF_6]]&lt;&gt;"","06",IF(T_SDLog[[#This Row],[AREF_5]]&lt;&gt;"","05",IF(T_SDLog[[#This Row],[AREF_4]]&lt;&gt;"","04",IF(T_SDLog[[#This Row],[AREF_3]]&lt;&gt;"","03",IF(T_SDLog[[#This Row],[AREF_2]]&lt;&gt;"","02",IF(T_SDLog[[#This Row],[AREF_1]]&lt;&gt;"","01",IF(T_SDLog[[#This Row],[AREF_0]]&lt;&gt;"","00",""))))))))</f>
        <v>01</v>
      </c>
      <c r="T55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5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ATLS-004-SD-ICT-00058-R01</v>
      </c>
      <c r="V5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56"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45841</v>
      </c>
      <c r="X5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ATV-1300000403-SDS-ICT-00051-R01</v>
      </c>
      <c r="Y5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6" s="22" t="s">
        <v>1623</v>
      </c>
      <c r="AB556" s="74">
        <v>45831</v>
      </c>
      <c r="AC556" s="22" t="s">
        <v>1704</v>
      </c>
      <c r="AD556" s="74">
        <v>45831</v>
      </c>
      <c r="AE556" s="74" t="s">
        <v>1704</v>
      </c>
      <c r="AF556" s="190" t="s">
        <v>1452</v>
      </c>
      <c r="AG556" s="191" t="s">
        <v>1759</v>
      </c>
      <c r="AH556" s="190" t="s">
        <v>1452</v>
      </c>
      <c r="AI556" s="22" t="s">
        <v>1762</v>
      </c>
      <c r="AJ556" s="74">
        <v>45834</v>
      </c>
      <c r="AK556" s="74" t="s">
        <v>1761</v>
      </c>
      <c r="AL556" s="232">
        <v>45835</v>
      </c>
      <c r="AM556" s="74" t="s">
        <v>1761</v>
      </c>
      <c r="AN556" s="190" t="s">
        <v>134</v>
      </c>
      <c r="AO556" s="74">
        <v>45841</v>
      </c>
      <c r="AP556" s="185" t="s">
        <v>134</v>
      </c>
      <c r="AQ556" s="22"/>
      <c r="AR556" s="74"/>
      <c r="AS556" s="22"/>
      <c r="AT556" s="190" t="s">
        <v>123</v>
      </c>
      <c r="AU556" s="74"/>
      <c r="AV556" s="185" t="s">
        <v>123</v>
      </c>
      <c r="AW556" s="76"/>
      <c r="AX556" s="74"/>
      <c r="AY556" s="22"/>
      <c r="AZ556" s="190" t="s">
        <v>123</v>
      </c>
      <c r="BA556" s="74"/>
      <c r="BB556" s="185" t="s">
        <v>123</v>
      </c>
      <c r="BC556" s="76"/>
      <c r="BD556" s="74"/>
      <c r="BE556" s="22"/>
      <c r="BF556" s="190" t="s">
        <v>123</v>
      </c>
      <c r="BG556" s="74"/>
      <c r="BH556" s="185" t="s">
        <v>123</v>
      </c>
      <c r="BI556" s="76"/>
      <c r="BJ556" s="74"/>
      <c r="BK556" s="22"/>
      <c r="BL556" s="190" t="s">
        <v>123</v>
      </c>
      <c r="BM556" s="74"/>
      <c r="BN556" s="185" t="s">
        <v>123</v>
      </c>
      <c r="BO556" s="22"/>
      <c r="BP556" s="74"/>
      <c r="BQ556" s="22"/>
      <c r="BR556" s="190" t="s">
        <v>123</v>
      </c>
      <c r="BS556" s="22"/>
      <c r="BT556" s="185" t="s">
        <v>123</v>
      </c>
      <c r="BU556" s="22"/>
      <c r="BV556" s="74"/>
      <c r="BW556" s="22"/>
      <c r="BX556" s="190" t="s">
        <v>123</v>
      </c>
      <c r="BY556" s="22"/>
      <c r="BZ556" s="185" t="s">
        <v>123</v>
      </c>
      <c r="CA556" s="185"/>
      <c r="CB556" s="22"/>
    </row>
    <row r="557" spans="2:80" ht="13.8" hidden="1">
      <c r="B557" s="22">
        <f t="shared" si="8"/>
        <v>548</v>
      </c>
      <c r="C557" s="73" t="s">
        <v>112</v>
      </c>
      <c r="D557" s="73" t="s">
        <v>151</v>
      </c>
      <c r="E557" s="202">
        <v>1300403</v>
      </c>
      <c r="F557" s="73" t="s">
        <v>114</v>
      </c>
      <c r="G557" s="73" t="s">
        <v>221</v>
      </c>
      <c r="H557" s="73" t="s">
        <v>179</v>
      </c>
      <c r="I557" s="240" t="s">
        <v>126</v>
      </c>
      <c r="J557" s="79" t="s">
        <v>112</v>
      </c>
      <c r="K557" s="204" t="s">
        <v>152</v>
      </c>
      <c r="L557" s="111" t="s">
        <v>119</v>
      </c>
      <c r="M557" s="73" t="s">
        <v>117</v>
      </c>
      <c r="N557" s="116" t="str">
        <f>CONCATENATE(T_SDLog[[#This Row],[PROJECT_NO]],"-",T_SDLog[[#This Row],[Sub Con]],"-",T_SDLog[[#This Row],[BUILDING_NO]],"-",T_SDLog[[#This Row],[FLOOR_LEVEL]],"-",T_SDLog[[#This Row],[DRAWING_PARTS]],"-",T_SDLog[[#This Row],[DISIPLINE]],"-",T_SDLog[[#This Row],[Sub-Dec]],"-",T_SDLog[[#This Row],[DS]],"-",T_SDLog[[#This Row],[DRAWING_SEQ]])</f>
        <v>1300403-ATS-B04-LF-02-ICT-DAT-SD-00</v>
      </c>
      <c r="O557" s="205" t="s">
        <v>252</v>
      </c>
      <c r="P557" s="245">
        <v>45807</v>
      </c>
      <c r="Q55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5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7" s="156" t="str">
        <f>IF(T_SDLog[[#This Row],[AREF_7]]&lt;&gt;"","07",IF(T_SDLog[[#This Row],[AREF_6]]&lt;&gt;"","06",IF(T_SDLog[[#This Row],[AREF_5]]&lt;&gt;"","05",IF(T_SDLog[[#This Row],[AREF_4]]&lt;&gt;"","04",IF(T_SDLog[[#This Row],[AREF_3]]&lt;&gt;"","03",IF(T_SDLog[[#This Row],[AREF_2]]&lt;&gt;"","02",IF(T_SDLog[[#This Row],[AREF_1]]&lt;&gt;"","01",IF(T_SDLog[[#This Row],[AREF_0]]&lt;&gt;"","00",""))))))))</f>
        <v>01</v>
      </c>
      <c r="T55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5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ATLS-004-SD-ICT-00058-R01</v>
      </c>
      <c r="V5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57"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45841</v>
      </c>
      <c r="X5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ATV-1300000403-SDS-ICT-00051-R01</v>
      </c>
      <c r="Y5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7" s="22" t="s">
        <v>1623</v>
      </c>
      <c r="AB557" s="74">
        <v>45831</v>
      </c>
      <c r="AC557" s="22" t="s">
        <v>1704</v>
      </c>
      <c r="AD557" s="74">
        <v>45831</v>
      </c>
      <c r="AE557" s="74" t="s">
        <v>1704</v>
      </c>
      <c r="AF557" s="190" t="s">
        <v>1452</v>
      </c>
      <c r="AG557" s="191" t="s">
        <v>1759</v>
      </c>
      <c r="AH557" s="190" t="s">
        <v>1452</v>
      </c>
      <c r="AI557" s="22" t="s">
        <v>1762</v>
      </c>
      <c r="AJ557" s="74">
        <v>45834</v>
      </c>
      <c r="AK557" s="74" t="s">
        <v>1761</v>
      </c>
      <c r="AL557" s="232">
        <v>45835</v>
      </c>
      <c r="AM557" s="74" t="s">
        <v>1761</v>
      </c>
      <c r="AN557" s="190" t="s">
        <v>134</v>
      </c>
      <c r="AO557" s="74">
        <v>45841</v>
      </c>
      <c r="AP557" s="185" t="s">
        <v>134</v>
      </c>
      <c r="AQ557" s="22"/>
      <c r="AR557" s="74"/>
      <c r="AS557" s="22"/>
      <c r="AT557" s="190" t="s">
        <v>123</v>
      </c>
      <c r="AU557" s="74"/>
      <c r="AV557" s="185" t="s">
        <v>123</v>
      </c>
      <c r="AW557" s="76"/>
      <c r="AX557" s="74"/>
      <c r="AY557" s="22"/>
      <c r="AZ557" s="190" t="s">
        <v>123</v>
      </c>
      <c r="BA557" s="74"/>
      <c r="BB557" s="185" t="s">
        <v>123</v>
      </c>
      <c r="BC557" s="76"/>
      <c r="BD557" s="74"/>
      <c r="BE557" s="22"/>
      <c r="BF557" s="190" t="s">
        <v>123</v>
      </c>
      <c r="BG557" s="74"/>
      <c r="BH557" s="185" t="s">
        <v>123</v>
      </c>
      <c r="BI557" s="76"/>
      <c r="BJ557" s="74"/>
      <c r="BK557" s="22"/>
      <c r="BL557" s="190" t="s">
        <v>123</v>
      </c>
      <c r="BM557" s="74"/>
      <c r="BN557" s="185" t="s">
        <v>123</v>
      </c>
      <c r="BO557" s="22"/>
      <c r="BP557" s="74"/>
      <c r="BQ557" s="22"/>
      <c r="BR557" s="190" t="s">
        <v>123</v>
      </c>
      <c r="BS557" s="22"/>
      <c r="BT557" s="185" t="s">
        <v>123</v>
      </c>
      <c r="BU557" s="22"/>
      <c r="BV557" s="74"/>
      <c r="BW557" s="22"/>
      <c r="BX557" s="190" t="s">
        <v>123</v>
      </c>
      <c r="BY557" s="22"/>
      <c r="BZ557" s="185" t="s">
        <v>123</v>
      </c>
      <c r="CA557" s="185"/>
      <c r="CB557" s="22"/>
    </row>
    <row r="558" spans="2:80" ht="13.8" hidden="1">
      <c r="B558" s="22">
        <f t="shared" si="8"/>
        <v>549</v>
      </c>
      <c r="C558" s="73" t="s">
        <v>112</v>
      </c>
      <c r="D558" s="73" t="s">
        <v>151</v>
      </c>
      <c r="E558" s="202">
        <v>1300403</v>
      </c>
      <c r="F558" s="73" t="s">
        <v>114</v>
      </c>
      <c r="G558" s="73" t="s">
        <v>221</v>
      </c>
      <c r="H558" s="73" t="s">
        <v>179</v>
      </c>
      <c r="I558" s="240" t="s">
        <v>128</v>
      </c>
      <c r="J558" s="79" t="s">
        <v>112</v>
      </c>
      <c r="K558" s="204" t="s">
        <v>152</v>
      </c>
      <c r="L558" s="111" t="s">
        <v>119</v>
      </c>
      <c r="M558" s="73" t="s">
        <v>117</v>
      </c>
      <c r="N558" s="116" t="str">
        <f>CONCATENATE(T_SDLog[[#This Row],[PROJECT_NO]],"-",T_SDLog[[#This Row],[Sub Con]],"-",T_SDLog[[#This Row],[BUILDING_NO]],"-",T_SDLog[[#This Row],[FLOOR_LEVEL]],"-",T_SDLog[[#This Row],[DRAWING_PARTS]],"-",T_SDLog[[#This Row],[DISIPLINE]],"-",T_SDLog[[#This Row],[Sub-Dec]],"-",T_SDLog[[#This Row],[DS]],"-",T_SDLog[[#This Row],[DRAWING_SEQ]])</f>
        <v>1300403-ATS-B04-LF-03-ICT-DAT-SD-00</v>
      </c>
      <c r="O558" s="205" t="s">
        <v>253</v>
      </c>
      <c r="P558" s="245">
        <v>45807</v>
      </c>
      <c r="Q55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5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8" s="156" t="str">
        <f>IF(T_SDLog[[#This Row],[AREF_7]]&lt;&gt;"","07",IF(T_SDLog[[#This Row],[AREF_6]]&lt;&gt;"","06",IF(T_SDLog[[#This Row],[AREF_5]]&lt;&gt;"","05",IF(T_SDLog[[#This Row],[AREF_4]]&lt;&gt;"","04",IF(T_SDLog[[#This Row],[AREF_3]]&lt;&gt;"","03",IF(T_SDLog[[#This Row],[AREF_2]]&lt;&gt;"","02",IF(T_SDLog[[#This Row],[AREF_1]]&lt;&gt;"","01",IF(T_SDLog[[#This Row],[AREF_0]]&lt;&gt;"","00",""))))))))</f>
        <v>01</v>
      </c>
      <c r="T55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5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ATLS-004-SD-ICT-00058-R01</v>
      </c>
      <c r="V5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58"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45841</v>
      </c>
      <c r="X5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ATV-1300000403-SDS-ICT-00051-R01</v>
      </c>
      <c r="Y5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8" s="22" t="s">
        <v>1623</v>
      </c>
      <c r="AB558" s="74">
        <v>45831</v>
      </c>
      <c r="AC558" s="22" t="s">
        <v>1704</v>
      </c>
      <c r="AD558" s="74">
        <v>45831</v>
      </c>
      <c r="AE558" s="74" t="s">
        <v>1704</v>
      </c>
      <c r="AF558" s="190" t="s">
        <v>1452</v>
      </c>
      <c r="AG558" s="191" t="s">
        <v>1759</v>
      </c>
      <c r="AH558" s="190" t="s">
        <v>1452</v>
      </c>
      <c r="AI558" s="22" t="s">
        <v>1762</v>
      </c>
      <c r="AJ558" s="74">
        <v>45834</v>
      </c>
      <c r="AK558" s="74" t="s">
        <v>1761</v>
      </c>
      <c r="AL558" s="232">
        <v>45835</v>
      </c>
      <c r="AM558" s="74" t="s">
        <v>1761</v>
      </c>
      <c r="AN558" s="190" t="s">
        <v>134</v>
      </c>
      <c r="AO558" s="74">
        <v>45841</v>
      </c>
      <c r="AP558" s="185" t="s">
        <v>134</v>
      </c>
      <c r="AQ558" s="22"/>
      <c r="AR558" s="74"/>
      <c r="AS558" s="22"/>
      <c r="AT558" s="190" t="s">
        <v>123</v>
      </c>
      <c r="AU558" s="74"/>
      <c r="AV558" s="185" t="s">
        <v>123</v>
      </c>
      <c r="AW558" s="76"/>
      <c r="AX558" s="74"/>
      <c r="AY558" s="22"/>
      <c r="AZ558" s="190" t="s">
        <v>123</v>
      </c>
      <c r="BA558" s="74"/>
      <c r="BB558" s="185" t="s">
        <v>123</v>
      </c>
      <c r="BC558" s="76"/>
      <c r="BD558" s="74"/>
      <c r="BE558" s="22"/>
      <c r="BF558" s="190" t="s">
        <v>123</v>
      </c>
      <c r="BG558" s="74"/>
      <c r="BH558" s="185" t="s">
        <v>123</v>
      </c>
      <c r="BI558" s="76"/>
      <c r="BJ558" s="74"/>
      <c r="BK558" s="22"/>
      <c r="BL558" s="190" t="s">
        <v>123</v>
      </c>
      <c r="BM558" s="74"/>
      <c r="BN558" s="185" t="s">
        <v>123</v>
      </c>
      <c r="BO558" s="22"/>
      <c r="BP558" s="74"/>
      <c r="BQ558" s="22"/>
      <c r="BR558" s="190" t="s">
        <v>123</v>
      </c>
      <c r="BS558" s="22"/>
      <c r="BT558" s="185" t="s">
        <v>123</v>
      </c>
      <c r="BU558" s="22"/>
      <c r="BV558" s="74"/>
      <c r="BW558" s="22"/>
      <c r="BX558" s="190" t="s">
        <v>123</v>
      </c>
      <c r="BY558" s="22"/>
      <c r="BZ558" s="185" t="s">
        <v>123</v>
      </c>
      <c r="CA558" s="185"/>
      <c r="CB558" s="22"/>
    </row>
    <row r="559" spans="2:80" ht="13.8" hidden="1">
      <c r="B559" s="22">
        <f t="shared" si="8"/>
        <v>550</v>
      </c>
      <c r="C559" s="73" t="s">
        <v>112</v>
      </c>
      <c r="D559" s="73" t="s">
        <v>151</v>
      </c>
      <c r="E559" s="202">
        <v>1300403</v>
      </c>
      <c r="F559" s="73" t="s">
        <v>114</v>
      </c>
      <c r="G559" s="73" t="s">
        <v>221</v>
      </c>
      <c r="H559" s="73" t="s">
        <v>179</v>
      </c>
      <c r="I559" s="240" t="s">
        <v>138</v>
      </c>
      <c r="J559" s="79" t="s">
        <v>112</v>
      </c>
      <c r="K559" s="204" t="s">
        <v>152</v>
      </c>
      <c r="L559" s="111" t="s">
        <v>119</v>
      </c>
      <c r="M559" s="73" t="s">
        <v>117</v>
      </c>
      <c r="N559" s="116" t="str">
        <f>CONCATENATE(T_SDLog[[#This Row],[PROJECT_NO]],"-",T_SDLog[[#This Row],[Sub Con]],"-",T_SDLog[[#This Row],[BUILDING_NO]],"-",T_SDLog[[#This Row],[FLOOR_LEVEL]],"-",T_SDLog[[#This Row],[DRAWING_PARTS]],"-",T_SDLog[[#This Row],[DISIPLINE]],"-",T_SDLog[[#This Row],[Sub-Dec]],"-",T_SDLog[[#This Row],[DS]],"-",T_SDLog[[#This Row],[DRAWING_SEQ]])</f>
        <v>1300403-ATS-B04-LF-04-ICT-DAT-SD-00</v>
      </c>
      <c r="O559" s="205" t="s">
        <v>254</v>
      </c>
      <c r="P559" s="245">
        <v>45807</v>
      </c>
      <c r="Q55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59" s="156" t="str">
        <f>IF(T_SDLog[[#This Row],[AREF_7]]&lt;&gt;"","07",IF(T_SDLog[[#This Row],[AREF_6]]&lt;&gt;"","06",IF(T_SDLog[[#This Row],[AREF_5]]&lt;&gt;"","05",IF(T_SDLog[[#This Row],[AREF_4]]&lt;&gt;"","04",IF(T_SDLog[[#This Row],[AREF_3]]&lt;&gt;"","03",IF(T_SDLog[[#This Row],[AREF_2]]&lt;&gt;"","02",IF(T_SDLog[[#This Row],[AREF_1]]&lt;&gt;"","01",IF(T_SDLog[[#This Row],[AREF_0]]&lt;&gt;"","00",""))))))))</f>
        <v>01</v>
      </c>
      <c r="T55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5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ATLS-004-SD-ICT-00058-R01</v>
      </c>
      <c r="V5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59"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45841</v>
      </c>
      <c r="X5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ATV-1300000403-SDS-ICT-00051-R01</v>
      </c>
      <c r="Y5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59" s="22" t="s">
        <v>1623</v>
      </c>
      <c r="AB559" s="74">
        <v>45831</v>
      </c>
      <c r="AC559" s="22" t="s">
        <v>1704</v>
      </c>
      <c r="AD559" s="74">
        <v>45831</v>
      </c>
      <c r="AE559" s="74" t="s">
        <v>1704</v>
      </c>
      <c r="AF559" s="190" t="s">
        <v>1452</v>
      </c>
      <c r="AG559" s="191" t="s">
        <v>1759</v>
      </c>
      <c r="AH559" s="190" t="s">
        <v>1452</v>
      </c>
      <c r="AI559" s="22" t="s">
        <v>1762</v>
      </c>
      <c r="AJ559" s="74">
        <v>45834</v>
      </c>
      <c r="AK559" s="74" t="s">
        <v>1761</v>
      </c>
      <c r="AL559" s="232">
        <v>45835</v>
      </c>
      <c r="AM559" s="74" t="s">
        <v>1761</v>
      </c>
      <c r="AN559" s="190" t="s">
        <v>134</v>
      </c>
      <c r="AO559" s="74">
        <v>45841</v>
      </c>
      <c r="AP559" s="185" t="s">
        <v>134</v>
      </c>
      <c r="AQ559" s="22"/>
      <c r="AR559" s="74"/>
      <c r="AS559" s="22"/>
      <c r="AT559" s="190" t="s">
        <v>123</v>
      </c>
      <c r="AU559" s="74"/>
      <c r="AV559" s="185" t="s">
        <v>123</v>
      </c>
      <c r="AW559" s="76"/>
      <c r="AX559" s="74"/>
      <c r="AY559" s="22"/>
      <c r="AZ559" s="190" t="s">
        <v>123</v>
      </c>
      <c r="BA559" s="74"/>
      <c r="BB559" s="185" t="s">
        <v>123</v>
      </c>
      <c r="BC559" s="76"/>
      <c r="BD559" s="74"/>
      <c r="BE559" s="22"/>
      <c r="BF559" s="190" t="s">
        <v>123</v>
      </c>
      <c r="BG559" s="74"/>
      <c r="BH559" s="185" t="s">
        <v>123</v>
      </c>
      <c r="BI559" s="76"/>
      <c r="BJ559" s="74"/>
      <c r="BK559" s="22"/>
      <c r="BL559" s="190" t="s">
        <v>123</v>
      </c>
      <c r="BM559" s="74"/>
      <c r="BN559" s="185" t="s">
        <v>123</v>
      </c>
      <c r="BO559" s="22"/>
      <c r="BP559" s="74"/>
      <c r="BQ559" s="22"/>
      <c r="BR559" s="190" t="s">
        <v>123</v>
      </c>
      <c r="BS559" s="22"/>
      <c r="BT559" s="185" t="s">
        <v>123</v>
      </c>
      <c r="BU559" s="22"/>
      <c r="BV559" s="74"/>
      <c r="BW559" s="22"/>
      <c r="BX559" s="190" t="s">
        <v>123</v>
      </c>
      <c r="BY559" s="22"/>
      <c r="BZ559" s="185" t="s">
        <v>123</v>
      </c>
      <c r="CA559" s="185"/>
      <c r="CB559" s="22"/>
    </row>
    <row r="560" spans="2:80" ht="13.8" hidden="1">
      <c r="B560" s="22">
        <f t="shared" si="8"/>
        <v>551</v>
      </c>
      <c r="C560" s="73" t="s">
        <v>112</v>
      </c>
      <c r="D560" s="73" t="s">
        <v>151</v>
      </c>
      <c r="E560" s="202">
        <v>1300403</v>
      </c>
      <c r="F560" s="73" t="s">
        <v>114</v>
      </c>
      <c r="G560" s="73" t="s">
        <v>221</v>
      </c>
      <c r="H560" s="73" t="s">
        <v>227</v>
      </c>
      <c r="I560" s="240" t="s">
        <v>117</v>
      </c>
      <c r="J560" s="79" t="s">
        <v>112</v>
      </c>
      <c r="K560" s="204" t="s">
        <v>152</v>
      </c>
      <c r="L560" s="111" t="s">
        <v>119</v>
      </c>
      <c r="M560" s="73" t="s">
        <v>117</v>
      </c>
      <c r="N560" s="116" t="str">
        <f>CONCATENATE(T_SDLog[[#This Row],[PROJECT_NO]],"-",T_SDLog[[#This Row],[Sub Con]],"-",T_SDLog[[#This Row],[BUILDING_NO]],"-",T_SDLog[[#This Row],[FLOOR_LEVEL]],"-",T_SDLog[[#This Row],[DRAWING_PARTS]],"-",T_SDLog[[#This Row],[DISIPLINE]],"-",T_SDLog[[#This Row],[Sub-Dec]],"-",T_SDLog[[#This Row],[DS]],"-",T_SDLog[[#This Row],[DRAWING_SEQ]])</f>
        <v>1300403-ATS-B04-UF-00-ICT-DAT-SD-00</v>
      </c>
      <c r="O560" s="205" t="s">
        <v>255</v>
      </c>
      <c r="P560" s="245">
        <v>45807</v>
      </c>
      <c r="Q56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60" s="156" t="str">
        <f>IF(T_SDLog[[#This Row],[AREF_7]]&lt;&gt;"","07",IF(T_SDLog[[#This Row],[AREF_6]]&lt;&gt;"","06",IF(T_SDLog[[#This Row],[AREF_5]]&lt;&gt;"","05",IF(T_SDLog[[#This Row],[AREF_4]]&lt;&gt;"","04",IF(T_SDLog[[#This Row],[AREF_3]]&lt;&gt;"","03",IF(T_SDLog[[#This Row],[AREF_2]]&lt;&gt;"","02",IF(T_SDLog[[#This Row],[AREF_1]]&lt;&gt;"","01",IF(T_SDLog[[#This Row],[AREF_0]]&lt;&gt;"","00",""))))))))</f>
        <v>01</v>
      </c>
      <c r="T56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5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ATLS-004-SD-ICT-00058-R01</v>
      </c>
      <c r="V5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60"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45841</v>
      </c>
      <c r="X5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ATV-1300000403-SDS-ICT-00052-R01</v>
      </c>
      <c r="Y5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0" s="22" t="s">
        <v>1622</v>
      </c>
      <c r="AB560" s="74">
        <v>45831</v>
      </c>
      <c r="AC560" s="22" t="s">
        <v>1705</v>
      </c>
      <c r="AD560" s="74">
        <v>45832</v>
      </c>
      <c r="AE560" s="74" t="s">
        <v>1705</v>
      </c>
      <c r="AF560" s="190" t="s">
        <v>1452</v>
      </c>
      <c r="AG560" s="191" t="s">
        <v>1759</v>
      </c>
      <c r="AH560" s="190" t="s">
        <v>1452</v>
      </c>
      <c r="AI560" s="22" t="s">
        <v>1762</v>
      </c>
      <c r="AJ560" s="74">
        <v>45834</v>
      </c>
      <c r="AK560" s="74" t="s">
        <v>1806</v>
      </c>
      <c r="AL560" s="232">
        <v>45835</v>
      </c>
      <c r="AM560" s="74" t="s">
        <v>1806</v>
      </c>
      <c r="AN560" s="190" t="s">
        <v>134</v>
      </c>
      <c r="AO560" s="74">
        <v>45841</v>
      </c>
      <c r="AP560" s="185" t="s">
        <v>134</v>
      </c>
      <c r="AQ560" s="22"/>
      <c r="AR560" s="74"/>
      <c r="AS560" s="22"/>
      <c r="AT560" s="190" t="s">
        <v>123</v>
      </c>
      <c r="AU560" s="74"/>
      <c r="AV560" s="185" t="s">
        <v>123</v>
      </c>
      <c r="AW560" s="76"/>
      <c r="AX560" s="74"/>
      <c r="AY560" s="22"/>
      <c r="AZ560" s="190" t="s">
        <v>123</v>
      </c>
      <c r="BA560" s="74"/>
      <c r="BB560" s="185" t="s">
        <v>123</v>
      </c>
      <c r="BC560" s="76"/>
      <c r="BD560" s="74"/>
      <c r="BE560" s="22"/>
      <c r="BF560" s="190" t="s">
        <v>123</v>
      </c>
      <c r="BG560" s="74"/>
      <c r="BH560" s="185" t="s">
        <v>123</v>
      </c>
      <c r="BI560" s="76"/>
      <c r="BJ560" s="74"/>
      <c r="BK560" s="22"/>
      <c r="BL560" s="190" t="s">
        <v>123</v>
      </c>
      <c r="BM560" s="74"/>
      <c r="BN560" s="185" t="s">
        <v>123</v>
      </c>
      <c r="BO560" s="22"/>
      <c r="BP560" s="74"/>
      <c r="BQ560" s="22"/>
      <c r="BR560" s="190" t="s">
        <v>123</v>
      </c>
      <c r="BS560" s="22"/>
      <c r="BT560" s="185" t="s">
        <v>123</v>
      </c>
      <c r="BU560" s="22"/>
      <c r="BV560" s="74"/>
      <c r="BW560" s="22"/>
      <c r="BX560" s="190" t="s">
        <v>123</v>
      </c>
      <c r="BY560" s="22"/>
      <c r="BZ560" s="185" t="s">
        <v>123</v>
      </c>
      <c r="CA560" s="185"/>
      <c r="CB560" s="22"/>
    </row>
    <row r="561" spans="2:80" ht="13.8" hidden="1">
      <c r="B561" s="22">
        <f t="shared" si="8"/>
        <v>552</v>
      </c>
      <c r="C561" s="73" t="s">
        <v>112</v>
      </c>
      <c r="D561" s="73" t="s">
        <v>151</v>
      </c>
      <c r="E561" s="202">
        <v>1300403</v>
      </c>
      <c r="F561" s="73" t="s">
        <v>114</v>
      </c>
      <c r="G561" s="73" t="s">
        <v>221</v>
      </c>
      <c r="H561" s="73" t="s">
        <v>227</v>
      </c>
      <c r="I561" s="240" t="s">
        <v>124</v>
      </c>
      <c r="J561" s="79" t="s">
        <v>112</v>
      </c>
      <c r="K561" s="204" t="s">
        <v>152</v>
      </c>
      <c r="L561" s="111" t="s">
        <v>119</v>
      </c>
      <c r="M561" s="73" t="s">
        <v>117</v>
      </c>
      <c r="N561" s="116" t="str">
        <f>CONCATENATE(T_SDLog[[#This Row],[PROJECT_NO]],"-",T_SDLog[[#This Row],[Sub Con]],"-",T_SDLog[[#This Row],[BUILDING_NO]],"-",T_SDLog[[#This Row],[FLOOR_LEVEL]],"-",T_SDLog[[#This Row],[DRAWING_PARTS]],"-",T_SDLog[[#This Row],[DISIPLINE]],"-",T_SDLog[[#This Row],[Sub-Dec]],"-",T_SDLog[[#This Row],[DS]],"-",T_SDLog[[#This Row],[DRAWING_SEQ]])</f>
        <v>1300403-ATS-B04-UF-01-ICT-DAT-SD-00</v>
      </c>
      <c r="O561" s="205" t="s">
        <v>256</v>
      </c>
      <c r="P561" s="245">
        <v>45807</v>
      </c>
      <c r="Q56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6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61" s="156" t="str">
        <f>IF(T_SDLog[[#This Row],[AREF_7]]&lt;&gt;"","07",IF(T_SDLog[[#This Row],[AREF_6]]&lt;&gt;"","06",IF(T_SDLog[[#This Row],[AREF_5]]&lt;&gt;"","05",IF(T_SDLog[[#This Row],[AREF_4]]&lt;&gt;"","04",IF(T_SDLog[[#This Row],[AREF_3]]&lt;&gt;"","03",IF(T_SDLog[[#This Row],[AREF_2]]&lt;&gt;"","02",IF(T_SDLog[[#This Row],[AREF_1]]&lt;&gt;"","01",IF(T_SDLog[[#This Row],[AREF_0]]&lt;&gt;"","00",""))))))))</f>
        <v>01</v>
      </c>
      <c r="T56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5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ATLS-004-SD-ICT-00058-R01</v>
      </c>
      <c r="V5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61"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45841</v>
      </c>
      <c r="X5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ATV-1300000403-SDS-ICT-00052-R01</v>
      </c>
      <c r="Y5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1" s="22" t="s">
        <v>1622</v>
      </c>
      <c r="AB561" s="74">
        <v>45831</v>
      </c>
      <c r="AC561" s="22" t="s">
        <v>1705</v>
      </c>
      <c r="AD561" s="74">
        <v>45832</v>
      </c>
      <c r="AE561" s="74" t="s">
        <v>1705</v>
      </c>
      <c r="AF561" s="190" t="s">
        <v>1452</v>
      </c>
      <c r="AG561" s="191" t="s">
        <v>1759</v>
      </c>
      <c r="AH561" s="190" t="s">
        <v>1452</v>
      </c>
      <c r="AI561" s="22" t="s">
        <v>1762</v>
      </c>
      <c r="AJ561" s="74">
        <v>45834</v>
      </c>
      <c r="AK561" s="74" t="s">
        <v>1806</v>
      </c>
      <c r="AL561" s="232">
        <v>45835</v>
      </c>
      <c r="AM561" s="74" t="s">
        <v>1806</v>
      </c>
      <c r="AN561" s="190" t="s">
        <v>134</v>
      </c>
      <c r="AO561" s="74">
        <v>45841</v>
      </c>
      <c r="AP561" s="185" t="s">
        <v>134</v>
      </c>
      <c r="AQ561" s="22"/>
      <c r="AR561" s="74"/>
      <c r="AS561" s="22"/>
      <c r="AT561" s="190" t="s">
        <v>123</v>
      </c>
      <c r="AU561" s="74"/>
      <c r="AV561" s="185" t="s">
        <v>123</v>
      </c>
      <c r="AW561" s="76"/>
      <c r="AX561" s="74"/>
      <c r="AY561" s="22"/>
      <c r="AZ561" s="190" t="s">
        <v>123</v>
      </c>
      <c r="BA561" s="74"/>
      <c r="BB561" s="185" t="s">
        <v>123</v>
      </c>
      <c r="BC561" s="76"/>
      <c r="BD561" s="74"/>
      <c r="BE561" s="22"/>
      <c r="BF561" s="190" t="s">
        <v>123</v>
      </c>
      <c r="BG561" s="74"/>
      <c r="BH561" s="185" t="s">
        <v>123</v>
      </c>
      <c r="BI561" s="76"/>
      <c r="BJ561" s="74"/>
      <c r="BK561" s="22"/>
      <c r="BL561" s="190" t="s">
        <v>123</v>
      </c>
      <c r="BM561" s="74"/>
      <c r="BN561" s="185" t="s">
        <v>123</v>
      </c>
      <c r="BO561" s="22"/>
      <c r="BP561" s="74"/>
      <c r="BQ561" s="22"/>
      <c r="BR561" s="190" t="s">
        <v>123</v>
      </c>
      <c r="BS561" s="22"/>
      <c r="BT561" s="185" t="s">
        <v>123</v>
      </c>
      <c r="BU561" s="22"/>
      <c r="BV561" s="74"/>
      <c r="BW561" s="22"/>
      <c r="BX561" s="190" t="s">
        <v>123</v>
      </c>
      <c r="BY561" s="22"/>
      <c r="BZ561" s="185" t="s">
        <v>123</v>
      </c>
      <c r="CA561" s="185"/>
      <c r="CB561" s="22"/>
    </row>
    <row r="562" spans="2:80" ht="13.8" hidden="1">
      <c r="B562" s="22">
        <f t="shared" si="8"/>
        <v>553</v>
      </c>
      <c r="C562" s="73" t="s">
        <v>112</v>
      </c>
      <c r="D562" s="73" t="s">
        <v>151</v>
      </c>
      <c r="E562" s="202">
        <v>1300403</v>
      </c>
      <c r="F562" s="73" t="s">
        <v>114</v>
      </c>
      <c r="G562" s="73" t="s">
        <v>221</v>
      </c>
      <c r="H562" s="73" t="s">
        <v>227</v>
      </c>
      <c r="I562" s="240" t="s">
        <v>126</v>
      </c>
      <c r="J562" s="79" t="s">
        <v>112</v>
      </c>
      <c r="K562" s="204" t="s">
        <v>152</v>
      </c>
      <c r="L562" s="111" t="s">
        <v>119</v>
      </c>
      <c r="M562" s="73" t="s">
        <v>117</v>
      </c>
      <c r="N562" s="116" t="str">
        <f>CONCATENATE(T_SDLog[[#This Row],[PROJECT_NO]],"-",T_SDLog[[#This Row],[Sub Con]],"-",T_SDLog[[#This Row],[BUILDING_NO]],"-",T_SDLog[[#This Row],[FLOOR_LEVEL]],"-",T_SDLog[[#This Row],[DRAWING_PARTS]],"-",T_SDLog[[#This Row],[DISIPLINE]],"-",T_SDLog[[#This Row],[Sub-Dec]],"-",T_SDLog[[#This Row],[DS]],"-",T_SDLog[[#This Row],[DRAWING_SEQ]])</f>
        <v>1300403-ATS-B04-UF-02-ICT-DAT-SD-00</v>
      </c>
      <c r="O562" s="205" t="s">
        <v>257</v>
      </c>
      <c r="P562" s="245">
        <v>45807</v>
      </c>
      <c r="Q56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6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62" s="156" t="str">
        <f>IF(T_SDLog[[#This Row],[AREF_7]]&lt;&gt;"","07",IF(T_SDLog[[#This Row],[AREF_6]]&lt;&gt;"","06",IF(T_SDLog[[#This Row],[AREF_5]]&lt;&gt;"","05",IF(T_SDLog[[#This Row],[AREF_4]]&lt;&gt;"","04",IF(T_SDLog[[#This Row],[AREF_3]]&lt;&gt;"","03",IF(T_SDLog[[#This Row],[AREF_2]]&lt;&gt;"","02",IF(T_SDLog[[#This Row],[AREF_1]]&lt;&gt;"","01",IF(T_SDLog[[#This Row],[AREF_0]]&lt;&gt;"","00",""))))))))</f>
        <v>01</v>
      </c>
      <c r="T56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5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ATLS-004-SD-ICT-00058-R01</v>
      </c>
      <c r="V5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62"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45841</v>
      </c>
      <c r="X5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ATV-1300000403-SDS-ICT-00052-R01</v>
      </c>
      <c r="Y5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2" s="22" t="s">
        <v>1622</v>
      </c>
      <c r="AB562" s="74">
        <v>45831</v>
      </c>
      <c r="AC562" s="22" t="s">
        <v>1705</v>
      </c>
      <c r="AD562" s="74">
        <v>45832</v>
      </c>
      <c r="AE562" s="74" t="s">
        <v>1705</v>
      </c>
      <c r="AF562" s="190" t="s">
        <v>1452</v>
      </c>
      <c r="AG562" s="191" t="s">
        <v>1759</v>
      </c>
      <c r="AH562" s="190" t="s">
        <v>1452</v>
      </c>
      <c r="AI562" s="22" t="s">
        <v>1762</v>
      </c>
      <c r="AJ562" s="74">
        <v>45834</v>
      </c>
      <c r="AK562" s="74" t="s">
        <v>1806</v>
      </c>
      <c r="AL562" s="232">
        <v>45835</v>
      </c>
      <c r="AM562" s="74" t="s">
        <v>1806</v>
      </c>
      <c r="AN562" s="190" t="s">
        <v>134</v>
      </c>
      <c r="AO562" s="74">
        <v>45841</v>
      </c>
      <c r="AP562" s="185" t="s">
        <v>134</v>
      </c>
      <c r="AQ562" s="22"/>
      <c r="AR562" s="74"/>
      <c r="AS562" s="22"/>
      <c r="AT562" s="190" t="s">
        <v>123</v>
      </c>
      <c r="AU562" s="74"/>
      <c r="AV562" s="185" t="s">
        <v>123</v>
      </c>
      <c r="AW562" s="76"/>
      <c r="AX562" s="74"/>
      <c r="AY562" s="22"/>
      <c r="AZ562" s="190" t="s">
        <v>123</v>
      </c>
      <c r="BA562" s="74"/>
      <c r="BB562" s="185" t="s">
        <v>123</v>
      </c>
      <c r="BC562" s="76"/>
      <c r="BD562" s="74"/>
      <c r="BE562" s="22"/>
      <c r="BF562" s="190" t="s">
        <v>123</v>
      </c>
      <c r="BG562" s="74"/>
      <c r="BH562" s="185" t="s">
        <v>123</v>
      </c>
      <c r="BI562" s="76"/>
      <c r="BJ562" s="74"/>
      <c r="BK562" s="22"/>
      <c r="BL562" s="190" t="s">
        <v>123</v>
      </c>
      <c r="BM562" s="74"/>
      <c r="BN562" s="185" t="s">
        <v>123</v>
      </c>
      <c r="BO562" s="22"/>
      <c r="BP562" s="74"/>
      <c r="BQ562" s="22"/>
      <c r="BR562" s="190" t="s">
        <v>123</v>
      </c>
      <c r="BS562" s="22"/>
      <c r="BT562" s="185" t="s">
        <v>123</v>
      </c>
      <c r="BU562" s="22"/>
      <c r="BV562" s="74"/>
      <c r="BW562" s="22"/>
      <c r="BX562" s="190" t="s">
        <v>123</v>
      </c>
      <c r="BY562" s="22"/>
      <c r="BZ562" s="185" t="s">
        <v>123</v>
      </c>
      <c r="CA562" s="185"/>
      <c r="CB562" s="22"/>
    </row>
    <row r="563" spans="2:80" ht="13.8" hidden="1">
      <c r="B563" s="22">
        <f t="shared" si="8"/>
        <v>554</v>
      </c>
      <c r="C563" s="73" t="s">
        <v>112</v>
      </c>
      <c r="D563" s="73" t="s">
        <v>151</v>
      </c>
      <c r="E563" s="202">
        <v>1300403</v>
      </c>
      <c r="F563" s="73" t="s">
        <v>114</v>
      </c>
      <c r="G563" s="73" t="s">
        <v>221</v>
      </c>
      <c r="H563" s="73" t="s">
        <v>227</v>
      </c>
      <c r="I563" s="240" t="s">
        <v>128</v>
      </c>
      <c r="J563" s="79" t="s">
        <v>112</v>
      </c>
      <c r="K563" s="204" t="s">
        <v>152</v>
      </c>
      <c r="L563" s="111" t="s">
        <v>119</v>
      </c>
      <c r="M563" s="73" t="s">
        <v>117</v>
      </c>
      <c r="N563" s="116" t="str">
        <f>CONCATENATE(T_SDLog[[#This Row],[PROJECT_NO]],"-",T_SDLog[[#This Row],[Sub Con]],"-",T_SDLog[[#This Row],[BUILDING_NO]],"-",T_SDLog[[#This Row],[FLOOR_LEVEL]],"-",T_SDLog[[#This Row],[DRAWING_PARTS]],"-",T_SDLog[[#This Row],[DISIPLINE]],"-",T_SDLog[[#This Row],[Sub-Dec]],"-",T_SDLog[[#This Row],[DS]],"-",T_SDLog[[#This Row],[DRAWING_SEQ]])</f>
        <v>1300403-ATS-B04-UF-03-ICT-DAT-SD-00</v>
      </c>
      <c r="O563" s="205" t="s">
        <v>258</v>
      </c>
      <c r="P563" s="245">
        <v>45807</v>
      </c>
      <c r="Q56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6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63" s="156" t="str">
        <f>IF(T_SDLog[[#This Row],[AREF_7]]&lt;&gt;"","07",IF(T_SDLog[[#This Row],[AREF_6]]&lt;&gt;"","06",IF(T_SDLog[[#This Row],[AREF_5]]&lt;&gt;"","05",IF(T_SDLog[[#This Row],[AREF_4]]&lt;&gt;"","04",IF(T_SDLog[[#This Row],[AREF_3]]&lt;&gt;"","03",IF(T_SDLog[[#This Row],[AREF_2]]&lt;&gt;"","02",IF(T_SDLog[[#This Row],[AREF_1]]&lt;&gt;"","01",IF(T_SDLog[[#This Row],[AREF_0]]&lt;&gt;"","00",""))))))))</f>
        <v>01</v>
      </c>
      <c r="T56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5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ATLS-004-SD-ICT-00058-R01</v>
      </c>
      <c r="V5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63"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45841</v>
      </c>
      <c r="X5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ATV-1300000403-SDS-ICT-00052-R01</v>
      </c>
      <c r="Y5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3" s="22" t="s">
        <v>1622</v>
      </c>
      <c r="AB563" s="74">
        <v>45831</v>
      </c>
      <c r="AC563" s="22" t="s">
        <v>1705</v>
      </c>
      <c r="AD563" s="74">
        <v>45832</v>
      </c>
      <c r="AE563" s="74" t="s">
        <v>1705</v>
      </c>
      <c r="AF563" s="190" t="s">
        <v>1452</v>
      </c>
      <c r="AG563" s="191" t="s">
        <v>1759</v>
      </c>
      <c r="AH563" s="190" t="s">
        <v>1452</v>
      </c>
      <c r="AI563" s="22" t="s">
        <v>1762</v>
      </c>
      <c r="AJ563" s="74">
        <v>45834</v>
      </c>
      <c r="AK563" s="74" t="s">
        <v>1806</v>
      </c>
      <c r="AL563" s="232">
        <v>45835</v>
      </c>
      <c r="AM563" s="74" t="s">
        <v>1806</v>
      </c>
      <c r="AN563" s="190" t="s">
        <v>134</v>
      </c>
      <c r="AO563" s="74">
        <v>45841</v>
      </c>
      <c r="AP563" s="185" t="s">
        <v>134</v>
      </c>
      <c r="AQ563" s="22"/>
      <c r="AR563" s="74"/>
      <c r="AS563" s="22"/>
      <c r="AT563" s="190" t="s">
        <v>123</v>
      </c>
      <c r="AU563" s="74"/>
      <c r="AV563" s="185" t="s">
        <v>123</v>
      </c>
      <c r="AW563" s="76"/>
      <c r="AX563" s="74"/>
      <c r="AY563" s="22"/>
      <c r="AZ563" s="190" t="s">
        <v>123</v>
      </c>
      <c r="BA563" s="74"/>
      <c r="BB563" s="185" t="s">
        <v>123</v>
      </c>
      <c r="BC563" s="76"/>
      <c r="BD563" s="74"/>
      <c r="BE563" s="22"/>
      <c r="BF563" s="190" t="s">
        <v>123</v>
      </c>
      <c r="BG563" s="74"/>
      <c r="BH563" s="185" t="s">
        <v>123</v>
      </c>
      <c r="BI563" s="76"/>
      <c r="BJ563" s="74"/>
      <c r="BK563" s="22"/>
      <c r="BL563" s="190" t="s">
        <v>123</v>
      </c>
      <c r="BM563" s="74"/>
      <c r="BN563" s="185" t="s">
        <v>123</v>
      </c>
      <c r="BO563" s="22"/>
      <c r="BP563" s="74"/>
      <c r="BQ563" s="22"/>
      <c r="BR563" s="190" t="s">
        <v>123</v>
      </c>
      <c r="BS563" s="22"/>
      <c r="BT563" s="185" t="s">
        <v>123</v>
      </c>
      <c r="BU563" s="22"/>
      <c r="BV563" s="74"/>
      <c r="BW563" s="22"/>
      <c r="BX563" s="190" t="s">
        <v>123</v>
      </c>
      <c r="BY563" s="22"/>
      <c r="BZ563" s="185" t="s">
        <v>123</v>
      </c>
      <c r="CA563" s="185"/>
      <c r="CB563" s="22"/>
    </row>
    <row r="564" spans="2:80" ht="13.8" hidden="1">
      <c r="B564" s="22">
        <f t="shared" si="8"/>
        <v>555</v>
      </c>
      <c r="C564" s="73" t="s">
        <v>112</v>
      </c>
      <c r="D564" s="73" t="s">
        <v>151</v>
      </c>
      <c r="E564" s="202">
        <v>1300403</v>
      </c>
      <c r="F564" s="73" t="s">
        <v>114</v>
      </c>
      <c r="G564" s="73" t="s">
        <v>221</v>
      </c>
      <c r="H564" s="73" t="s">
        <v>227</v>
      </c>
      <c r="I564" s="240" t="s">
        <v>138</v>
      </c>
      <c r="J564" s="79" t="s">
        <v>112</v>
      </c>
      <c r="K564" s="204" t="s">
        <v>152</v>
      </c>
      <c r="L564" s="111" t="s">
        <v>119</v>
      </c>
      <c r="M564" s="73" t="s">
        <v>117</v>
      </c>
      <c r="N564" s="116" t="str">
        <f>CONCATENATE(T_SDLog[[#This Row],[PROJECT_NO]],"-",T_SDLog[[#This Row],[Sub Con]],"-",T_SDLog[[#This Row],[BUILDING_NO]],"-",T_SDLog[[#This Row],[FLOOR_LEVEL]],"-",T_SDLog[[#This Row],[DRAWING_PARTS]],"-",T_SDLog[[#This Row],[DISIPLINE]],"-",T_SDLog[[#This Row],[Sub-Dec]],"-",T_SDLog[[#This Row],[DS]],"-",T_SDLog[[#This Row],[DRAWING_SEQ]])</f>
        <v>1300403-ATS-B04-UF-04-ICT-DAT-SD-00</v>
      </c>
      <c r="O564" s="205" t="s">
        <v>259</v>
      </c>
      <c r="P564" s="245">
        <v>45807</v>
      </c>
      <c r="Q56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56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64" s="156" t="str">
        <f>IF(T_SDLog[[#This Row],[AREF_7]]&lt;&gt;"","07",IF(T_SDLog[[#This Row],[AREF_6]]&lt;&gt;"","06",IF(T_SDLog[[#This Row],[AREF_5]]&lt;&gt;"","05",IF(T_SDLog[[#This Row],[AREF_4]]&lt;&gt;"","04",IF(T_SDLog[[#This Row],[AREF_3]]&lt;&gt;"","03",IF(T_SDLog[[#This Row],[AREF_2]]&lt;&gt;"","02",IF(T_SDLog[[#This Row],[AREF_1]]&lt;&gt;"","01",IF(T_SDLog[[#This Row],[AREF_0]]&lt;&gt;"","00",""))))))))</f>
        <v>01</v>
      </c>
      <c r="T56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45834</v>
      </c>
      <c r="U5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ATLS-004-SD-ICT-00058-R01</v>
      </c>
      <c r="V5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64" s="158">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45841</v>
      </c>
      <c r="X5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ATV-1300000403-SDS-ICT-00052-R01</v>
      </c>
      <c r="Y5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4" s="22" t="s">
        <v>1622</v>
      </c>
      <c r="AB564" s="74">
        <v>45831</v>
      </c>
      <c r="AC564" s="22" t="s">
        <v>1705</v>
      </c>
      <c r="AD564" s="74">
        <v>45832</v>
      </c>
      <c r="AE564" s="74" t="s">
        <v>1705</v>
      </c>
      <c r="AF564" s="190" t="s">
        <v>1452</v>
      </c>
      <c r="AG564" s="191" t="s">
        <v>1759</v>
      </c>
      <c r="AH564" s="190" t="s">
        <v>1452</v>
      </c>
      <c r="AI564" s="22" t="s">
        <v>1762</v>
      </c>
      <c r="AJ564" s="74">
        <v>45834</v>
      </c>
      <c r="AK564" s="74" t="s">
        <v>1806</v>
      </c>
      <c r="AL564" s="232">
        <v>45835</v>
      </c>
      <c r="AM564" s="74" t="s">
        <v>1806</v>
      </c>
      <c r="AN564" s="190" t="s">
        <v>134</v>
      </c>
      <c r="AO564" s="74">
        <v>45841</v>
      </c>
      <c r="AP564" s="185" t="s">
        <v>134</v>
      </c>
      <c r="AQ564" s="22"/>
      <c r="AR564" s="74"/>
      <c r="AS564" s="22"/>
      <c r="AT564" s="190" t="s">
        <v>123</v>
      </c>
      <c r="AU564" s="74"/>
      <c r="AV564" s="185" t="s">
        <v>123</v>
      </c>
      <c r="AW564" s="76"/>
      <c r="AX564" s="74"/>
      <c r="AY564" s="22"/>
      <c r="AZ564" s="190" t="s">
        <v>123</v>
      </c>
      <c r="BA564" s="74"/>
      <c r="BB564" s="185" t="s">
        <v>123</v>
      </c>
      <c r="BC564" s="76"/>
      <c r="BD564" s="74"/>
      <c r="BE564" s="22"/>
      <c r="BF564" s="190" t="s">
        <v>123</v>
      </c>
      <c r="BG564" s="74"/>
      <c r="BH564" s="185" t="s">
        <v>123</v>
      </c>
      <c r="BI564" s="76"/>
      <c r="BJ564" s="74"/>
      <c r="BK564" s="22"/>
      <c r="BL564" s="190" t="s">
        <v>123</v>
      </c>
      <c r="BM564" s="74"/>
      <c r="BN564" s="185" t="s">
        <v>123</v>
      </c>
      <c r="BO564" s="22"/>
      <c r="BP564" s="74"/>
      <c r="BQ564" s="22"/>
      <c r="BR564" s="190" t="s">
        <v>123</v>
      </c>
      <c r="BS564" s="22"/>
      <c r="BT564" s="185" t="s">
        <v>123</v>
      </c>
      <c r="BU564" s="22"/>
      <c r="BV564" s="74"/>
      <c r="BW564" s="22"/>
      <c r="BX564" s="190" t="s">
        <v>123</v>
      </c>
      <c r="BY564" s="22"/>
      <c r="BZ564" s="185" t="s">
        <v>123</v>
      </c>
      <c r="CA564" s="185"/>
      <c r="CB564" s="22"/>
    </row>
    <row r="565" spans="2:80" ht="13.8" hidden="1">
      <c r="B565" s="22">
        <f t="shared" si="8"/>
        <v>556</v>
      </c>
      <c r="C565" s="73" t="s">
        <v>112</v>
      </c>
      <c r="D565" s="73" t="s">
        <v>157</v>
      </c>
      <c r="E565" s="202">
        <v>1300403</v>
      </c>
      <c r="F565" s="73" t="s">
        <v>114</v>
      </c>
      <c r="G565" s="73" t="s">
        <v>221</v>
      </c>
      <c r="H565" s="73" t="s">
        <v>179</v>
      </c>
      <c r="I565" s="240" t="s">
        <v>117</v>
      </c>
      <c r="J565" s="79" t="s">
        <v>112</v>
      </c>
      <c r="K565" s="73" t="s">
        <v>1910</v>
      </c>
      <c r="L565" s="111" t="s">
        <v>119</v>
      </c>
      <c r="M565" s="73" t="s">
        <v>117</v>
      </c>
      <c r="N565" s="116" t="str">
        <f>CONCATENATE(T_SDLog[[#This Row],[PROJECT_NO]],"-",T_SDLog[[#This Row],[Sub Con]],"-",T_SDLog[[#This Row],[BUILDING_NO]],"-",T_SDLog[[#This Row],[FLOOR_LEVEL]],"-",T_SDLog[[#This Row],[DRAWING_PARTS]],"-",T_SDLog[[#This Row],[DISIPLINE]],"-",T_SDLog[[#This Row],[Sub-Dec]],"-",T_SDLog[[#This Row],[DS]],"-",T_SDLog[[#This Row],[DRAWING_SEQ]])</f>
        <v>1300403-ATS-B04-LF-00-ICT-VSS-SD-00</v>
      </c>
      <c r="O565" s="205" t="s">
        <v>260</v>
      </c>
      <c r="P565" s="245">
        <v>45833</v>
      </c>
      <c r="Q56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6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65" s="156" t="str">
        <f>IF(T_SDLog[[#This Row],[AREF_7]]&lt;&gt;"","07",IF(T_SDLog[[#This Row],[AREF_6]]&lt;&gt;"","06",IF(T_SDLog[[#This Row],[AREF_5]]&lt;&gt;"","05",IF(T_SDLog[[#This Row],[AREF_4]]&lt;&gt;"","04",IF(T_SDLog[[#This Row],[AREF_3]]&lt;&gt;"","03",IF(T_SDLog[[#This Row],[AREF_2]]&lt;&gt;"","02",IF(T_SDLog[[#This Row],[AREF_1]]&lt;&gt;"","01",IF(T_SDLog[[#This Row],[AREF_0]]&lt;&gt;"","00",""))))))))</f>
        <v>00</v>
      </c>
      <c r="T56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5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ATLS-004-SD-ICT-00078-R00</v>
      </c>
      <c r="V5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5" s="22" t="s">
        <v>1744</v>
      </c>
      <c r="AB565" s="74">
        <v>45833</v>
      </c>
      <c r="AC565" s="22"/>
      <c r="AD565" s="74"/>
      <c r="AE565" s="22"/>
      <c r="AF565" s="190" t="s">
        <v>1638</v>
      </c>
      <c r="AG565" s="191"/>
      <c r="AH565" s="190" t="s">
        <v>123</v>
      </c>
      <c r="AI565" s="22"/>
      <c r="AJ565" s="74"/>
      <c r="AK565" s="22"/>
      <c r="AL565" s="22"/>
      <c r="AM565" s="22"/>
      <c r="AN565" s="190" t="s">
        <v>123</v>
      </c>
      <c r="AO565" s="74"/>
      <c r="AP565" s="185" t="s">
        <v>123</v>
      </c>
      <c r="AQ565" s="22"/>
      <c r="AR565" s="74"/>
      <c r="AS565" s="22"/>
      <c r="AT565" s="190" t="s">
        <v>123</v>
      </c>
      <c r="AU565" s="74"/>
      <c r="AV565" s="185" t="s">
        <v>123</v>
      </c>
      <c r="AW565" s="76"/>
      <c r="AX565" s="74"/>
      <c r="AY565" s="22"/>
      <c r="AZ565" s="190" t="s">
        <v>123</v>
      </c>
      <c r="BA565" s="74"/>
      <c r="BB565" s="185" t="s">
        <v>123</v>
      </c>
      <c r="BC565" s="76"/>
      <c r="BD565" s="74"/>
      <c r="BE565" s="22"/>
      <c r="BF565" s="190" t="s">
        <v>123</v>
      </c>
      <c r="BG565" s="74"/>
      <c r="BH565" s="185" t="s">
        <v>123</v>
      </c>
      <c r="BI565" s="76"/>
      <c r="BJ565" s="74"/>
      <c r="BK565" s="22"/>
      <c r="BL565" s="190" t="s">
        <v>123</v>
      </c>
      <c r="BM565" s="74"/>
      <c r="BN565" s="185" t="s">
        <v>123</v>
      </c>
      <c r="BO565" s="22"/>
      <c r="BP565" s="74"/>
      <c r="BQ565" s="22"/>
      <c r="BR565" s="190" t="s">
        <v>123</v>
      </c>
      <c r="BS565" s="22"/>
      <c r="BT565" s="185" t="s">
        <v>123</v>
      </c>
      <c r="BU565" s="22"/>
      <c r="BV565" s="74"/>
      <c r="BW565" s="22"/>
      <c r="BX565" s="190" t="s">
        <v>123</v>
      </c>
      <c r="BY565" s="22"/>
      <c r="BZ565" s="185" t="s">
        <v>123</v>
      </c>
      <c r="CA565" s="185"/>
      <c r="CB565" s="22"/>
    </row>
    <row r="566" spans="2:80" ht="13.8" hidden="1">
      <c r="B566" s="22">
        <f t="shared" si="8"/>
        <v>557</v>
      </c>
      <c r="C566" s="73" t="s">
        <v>112</v>
      </c>
      <c r="D566" s="73" t="s">
        <v>157</v>
      </c>
      <c r="E566" s="202">
        <v>1300403</v>
      </c>
      <c r="F566" s="73" t="s">
        <v>114</v>
      </c>
      <c r="G566" s="73" t="s">
        <v>221</v>
      </c>
      <c r="H566" s="73" t="s">
        <v>179</v>
      </c>
      <c r="I566" s="240" t="s">
        <v>124</v>
      </c>
      <c r="J566" s="79" t="s">
        <v>112</v>
      </c>
      <c r="K566" s="73" t="s">
        <v>1910</v>
      </c>
      <c r="L566" s="111" t="s">
        <v>119</v>
      </c>
      <c r="M566" s="73" t="s">
        <v>117</v>
      </c>
      <c r="N566" s="116" t="str">
        <f>CONCATENATE(T_SDLog[[#This Row],[PROJECT_NO]],"-",T_SDLog[[#This Row],[Sub Con]],"-",T_SDLog[[#This Row],[BUILDING_NO]],"-",T_SDLog[[#This Row],[FLOOR_LEVEL]],"-",T_SDLog[[#This Row],[DRAWING_PARTS]],"-",T_SDLog[[#This Row],[DISIPLINE]],"-",T_SDLog[[#This Row],[Sub-Dec]],"-",T_SDLog[[#This Row],[DS]],"-",T_SDLog[[#This Row],[DRAWING_SEQ]])</f>
        <v>1300403-ATS-B04-LF-01-ICT-VSS-SD-00</v>
      </c>
      <c r="O566" s="205" t="s">
        <v>261</v>
      </c>
      <c r="P566" s="245">
        <v>45833</v>
      </c>
      <c r="Q56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6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66" s="156" t="str">
        <f>IF(T_SDLog[[#This Row],[AREF_7]]&lt;&gt;"","07",IF(T_SDLog[[#This Row],[AREF_6]]&lt;&gt;"","06",IF(T_SDLog[[#This Row],[AREF_5]]&lt;&gt;"","05",IF(T_SDLog[[#This Row],[AREF_4]]&lt;&gt;"","04",IF(T_SDLog[[#This Row],[AREF_3]]&lt;&gt;"","03",IF(T_SDLog[[#This Row],[AREF_2]]&lt;&gt;"","02",IF(T_SDLog[[#This Row],[AREF_1]]&lt;&gt;"","01",IF(T_SDLog[[#This Row],[AREF_0]]&lt;&gt;"","00",""))))))))</f>
        <v>00</v>
      </c>
      <c r="T56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5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ATLS-004-SD-ICT-00078-R00</v>
      </c>
      <c r="V5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6" s="22" t="s">
        <v>1744</v>
      </c>
      <c r="AB566" s="74">
        <v>45833</v>
      </c>
      <c r="AC566" s="22"/>
      <c r="AD566" s="74"/>
      <c r="AE566" s="22"/>
      <c r="AF566" s="190" t="s">
        <v>1638</v>
      </c>
      <c r="AG566" s="191"/>
      <c r="AH566" s="190" t="s">
        <v>123</v>
      </c>
      <c r="AI566" s="22"/>
      <c r="AJ566" s="74"/>
      <c r="AK566" s="22"/>
      <c r="AL566" s="22"/>
      <c r="AM566" s="22"/>
      <c r="AN566" s="190" t="s">
        <v>123</v>
      </c>
      <c r="AO566" s="74"/>
      <c r="AP566" s="185" t="s">
        <v>123</v>
      </c>
      <c r="AQ566" s="22"/>
      <c r="AR566" s="74"/>
      <c r="AS566" s="22"/>
      <c r="AT566" s="190" t="s">
        <v>123</v>
      </c>
      <c r="AU566" s="74"/>
      <c r="AV566" s="185" t="s">
        <v>123</v>
      </c>
      <c r="AW566" s="76"/>
      <c r="AX566" s="74"/>
      <c r="AY566" s="22"/>
      <c r="AZ566" s="190" t="s">
        <v>123</v>
      </c>
      <c r="BA566" s="74"/>
      <c r="BB566" s="185" t="s">
        <v>123</v>
      </c>
      <c r="BC566" s="76"/>
      <c r="BD566" s="74"/>
      <c r="BE566" s="22"/>
      <c r="BF566" s="190" t="s">
        <v>123</v>
      </c>
      <c r="BG566" s="74"/>
      <c r="BH566" s="185" t="s">
        <v>123</v>
      </c>
      <c r="BI566" s="76"/>
      <c r="BJ566" s="74"/>
      <c r="BK566" s="22"/>
      <c r="BL566" s="190" t="s">
        <v>123</v>
      </c>
      <c r="BM566" s="74"/>
      <c r="BN566" s="185" t="s">
        <v>123</v>
      </c>
      <c r="BO566" s="22"/>
      <c r="BP566" s="74"/>
      <c r="BQ566" s="22"/>
      <c r="BR566" s="190" t="s">
        <v>123</v>
      </c>
      <c r="BS566" s="22"/>
      <c r="BT566" s="185" t="s">
        <v>123</v>
      </c>
      <c r="BU566" s="22"/>
      <c r="BV566" s="74"/>
      <c r="BW566" s="22"/>
      <c r="BX566" s="190" t="s">
        <v>123</v>
      </c>
      <c r="BY566" s="22"/>
      <c r="BZ566" s="185" t="s">
        <v>123</v>
      </c>
      <c r="CA566" s="185"/>
      <c r="CB566" s="22"/>
    </row>
    <row r="567" spans="2:80" ht="13.8" hidden="1">
      <c r="B567" s="22">
        <f t="shared" si="8"/>
        <v>558</v>
      </c>
      <c r="C567" s="73" t="s">
        <v>112</v>
      </c>
      <c r="D567" s="73" t="s">
        <v>157</v>
      </c>
      <c r="E567" s="202">
        <v>1300403</v>
      </c>
      <c r="F567" s="73" t="s">
        <v>114</v>
      </c>
      <c r="G567" s="73" t="s">
        <v>221</v>
      </c>
      <c r="H567" s="73" t="s">
        <v>179</v>
      </c>
      <c r="I567" s="240" t="s">
        <v>126</v>
      </c>
      <c r="J567" s="79" t="s">
        <v>112</v>
      </c>
      <c r="K567" s="73" t="s">
        <v>1910</v>
      </c>
      <c r="L567" s="111" t="s">
        <v>119</v>
      </c>
      <c r="M567" s="73" t="s">
        <v>117</v>
      </c>
      <c r="N567" s="116" t="str">
        <f>CONCATENATE(T_SDLog[[#This Row],[PROJECT_NO]],"-",T_SDLog[[#This Row],[Sub Con]],"-",T_SDLog[[#This Row],[BUILDING_NO]],"-",T_SDLog[[#This Row],[FLOOR_LEVEL]],"-",T_SDLog[[#This Row],[DRAWING_PARTS]],"-",T_SDLog[[#This Row],[DISIPLINE]],"-",T_SDLog[[#This Row],[Sub-Dec]],"-",T_SDLog[[#This Row],[DS]],"-",T_SDLog[[#This Row],[DRAWING_SEQ]])</f>
        <v>1300403-ATS-B04-LF-02-ICT-VSS-SD-00</v>
      </c>
      <c r="O567" s="205" t="s">
        <v>262</v>
      </c>
      <c r="P567" s="245">
        <v>45833</v>
      </c>
      <c r="Q56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6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67" s="156" t="str">
        <f>IF(T_SDLog[[#This Row],[AREF_7]]&lt;&gt;"","07",IF(T_SDLog[[#This Row],[AREF_6]]&lt;&gt;"","06",IF(T_SDLog[[#This Row],[AREF_5]]&lt;&gt;"","05",IF(T_SDLog[[#This Row],[AREF_4]]&lt;&gt;"","04",IF(T_SDLog[[#This Row],[AREF_3]]&lt;&gt;"","03",IF(T_SDLog[[#This Row],[AREF_2]]&lt;&gt;"","02",IF(T_SDLog[[#This Row],[AREF_1]]&lt;&gt;"","01",IF(T_SDLog[[#This Row],[AREF_0]]&lt;&gt;"","00",""))))))))</f>
        <v>00</v>
      </c>
      <c r="T56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5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ATLS-004-SD-ICT-00078-R00</v>
      </c>
      <c r="V5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7" s="22" t="s">
        <v>1744</v>
      </c>
      <c r="AB567" s="74">
        <v>45833</v>
      </c>
      <c r="AC567" s="22"/>
      <c r="AD567" s="74"/>
      <c r="AE567" s="22"/>
      <c r="AF567" s="190" t="s">
        <v>1638</v>
      </c>
      <c r="AG567" s="191"/>
      <c r="AH567" s="190" t="s">
        <v>123</v>
      </c>
      <c r="AI567" s="22"/>
      <c r="AJ567" s="74"/>
      <c r="AK567" s="22"/>
      <c r="AL567" s="22"/>
      <c r="AM567" s="22"/>
      <c r="AN567" s="190" t="s">
        <v>123</v>
      </c>
      <c r="AO567" s="74"/>
      <c r="AP567" s="185" t="s">
        <v>123</v>
      </c>
      <c r="AQ567" s="22"/>
      <c r="AR567" s="74"/>
      <c r="AS567" s="22"/>
      <c r="AT567" s="190" t="s">
        <v>123</v>
      </c>
      <c r="AU567" s="74"/>
      <c r="AV567" s="185" t="s">
        <v>123</v>
      </c>
      <c r="AW567" s="76"/>
      <c r="AX567" s="74"/>
      <c r="AY567" s="22"/>
      <c r="AZ567" s="190" t="s">
        <v>123</v>
      </c>
      <c r="BA567" s="74"/>
      <c r="BB567" s="185" t="s">
        <v>123</v>
      </c>
      <c r="BC567" s="76"/>
      <c r="BD567" s="74"/>
      <c r="BE567" s="22"/>
      <c r="BF567" s="190" t="s">
        <v>123</v>
      </c>
      <c r="BG567" s="74"/>
      <c r="BH567" s="185" t="s">
        <v>123</v>
      </c>
      <c r="BI567" s="76"/>
      <c r="BJ567" s="74"/>
      <c r="BK567" s="22"/>
      <c r="BL567" s="190" t="s">
        <v>123</v>
      </c>
      <c r="BM567" s="74"/>
      <c r="BN567" s="185" t="s">
        <v>123</v>
      </c>
      <c r="BO567" s="22"/>
      <c r="BP567" s="74"/>
      <c r="BQ567" s="22"/>
      <c r="BR567" s="190" t="s">
        <v>123</v>
      </c>
      <c r="BS567" s="22"/>
      <c r="BT567" s="185" t="s">
        <v>123</v>
      </c>
      <c r="BU567" s="22"/>
      <c r="BV567" s="74"/>
      <c r="BW567" s="22"/>
      <c r="BX567" s="190" t="s">
        <v>123</v>
      </c>
      <c r="BY567" s="22"/>
      <c r="BZ567" s="185" t="s">
        <v>123</v>
      </c>
      <c r="CA567" s="185"/>
      <c r="CB567" s="22"/>
    </row>
    <row r="568" spans="2:80" ht="13.8" hidden="1">
      <c r="B568" s="22">
        <f t="shared" si="8"/>
        <v>559</v>
      </c>
      <c r="C568" s="73" t="s">
        <v>112</v>
      </c>
      <c r="D568" s="73" t="s">
        <v>157</v>
      </c>
      <c r="E568" s="202">
        <v>1300403</v>
      </c>
      <c r="F568" s="73" t="s">
        <v>114</v>
      </c>
      <c r="G568" s="73" t="s">
        <v>221</v>
      </c>
      <c r="H568" s="73" t="s">
        <v>179</v>
      </c>
      <c r="I568" s="240" t="s">
        <v>128</v>
      </c>
      <c r="J568" s="79" t="s">
        <v>112</v>
      </c>
      <c r="K568" s="73" t="s">
        <v>1910</v>
      </c>
      <c r="L568" s="111" t="s">
        <v>119</v>
      </c>
      <c r="M568" s="73" t="s">
        <v>117</v>
      </c>
      <c r="N568" s="116" t="str">
        <f>CONCATENATE(T_SDLog[[#This Row],[PROJECT_NO]],"-",T_SDLog[[#This Row],[Sub Con]],"-",T_SDLog[[#This Row],[BUILDING_NO]],"-",T_SDLog[[#This Row],[FLOOR_LEVEL]],"-",T_SDLog[[#This Row],[DRAWING_PARTS]],"-",T_SDLog[[#This Row],[DISIPLINE]],"-",T_SDLog[[#This Row],[Sub-Dec]],"-",T_SDLog[[#This Row],[DS]],"-",T_SDLog[[#This Row],[DRAWING_SEQ]])</f>
        <v>1300403-ATS-B04-LF-03-ICT-VSS-SD-00</v>
      </c>
      <c r="O568" s="205" t="s">
        <v>263</v>
      </c>
      <c r="P568" s="245">
        <v>45833</v>
      </c>
      <c r="Q56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6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68" s="156" t="str">
        <f>IF(T_SDLog[[#This Row],[AREF_7]]&lt;&gt;"","07",IF(T_SDLog[[#This Row],[AREF_6]]&lt;&gt;"","06",IF(T_SDLog[[#This Row],[AREF_5]]&lt;&gt;"","05",IF(T_SDLog[[#This Row],[AREF_4]]&lt;&gt;"","04",IF(T_SDLog[[#This Row],[AREF_3]]&lt;&gt;"","03",IF(T_SDLog[[#This Row],[AREF_2]]&lt;&gt;"","02",IF(T_SDLog[[#This Row],[AREF_1]]&lt;&gt;"","01",IF(T_SDLog[[#This Row],[AREF_0]]&lt;&gt;"","00",""))))))))</f>
        <v>00</v>
      </c>
      <c r="T56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5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ATLS-004-SD-ICT-00078-R00</v>
      </c>
      <c r="V5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8" s="22" t="s">
        <v>1744</v>
      </c>
      <c r="AB568" s="74">
        <v>45833</v>
      </c>
      <c r="AC568" s="22"/>
      <c r="AD568" s="74"/>
      <c r="AE568" s="22"/>
      <c r="AF568" s="190" t="s">
        <v>1638</v>
      </c>
      <c r="AG568" s="191"/>
      <c r="AH568" s="190" t="s">
        <v>123</v>
      </c>
      <c r="AI568" s="22"/>
      <c r="AJ568" s="74"/>
      <c r="AK568" s="22"/>
      <c r="AL568" s="22"/>
      <c r="AM568" s="22"/>
      <c r="AN568" s="190" t="s">
        <v>123</v>
      </c>
      <c r="AO568" s="74"/>
      <c r="AP568" s="185" t="s">
        <v>123</v>
      </c>
      <c r="AQ568" s="22"/>
      <c r="AR568" s="74"/>
      <c r="AS568" s="22"/>
      <c r="AT568" s="190" t="s">
        <v>123</v>
      </c>
      <c r="AU568" s="74"/>
      <c r="AV568" s="185" t="s">
        <v>123</v>
      </c>
      <c r="AW568" s="76"/>
      <c r="AX568" s="74"/>
      <c r="AY568" s="22"/>
      <c r="AZ568" s="190" t="s">
        <v>123</v>
      </c>
      <c r="BA568" s="74"/>
      <c r="BB568" s="185" t="s">
        <v>123</v>
      </c>
      <c r="BC568" s="76"/>
      <c r="BD568" s="74"/>
      <c r="BE568" s="22"/>
      <c r="BF568" s="190" t="s">
        <v>123</v>
      </c>
      <c r="BG568" s="74"/>
      <c r="BH568" s="185" t="s">
        <v>123</v>
      </c>
      <c r="BI568" s="76"/>
      <c r="BJ568" s="74"/>
      <c r="BK568" s="22"/>
      <c r="BL568" s="190" t="s">
        <v>123</v>
      </c>
      <c r="BM568" s="74"/>
      <c r="BN568" s="185" t="s">
        <v>123</v>
      </c>
      <c r="BO568" s="22"/>
      <c r="BP568" s="74"/>
      <c r="BQ568" s="22"/>
      <c r="BR568" s="190" t="s">
        <v>123</v>
      </c>
      <c r="BS568" s="22"/>
      <c r="BT568" s="185" t="s">
        <v>123</v>
      </c>
      <c r="BU568" s="22"/>
      <c r="BV568" s="74"/>
      <c r="BW568" s="22"/>
      <c r="BX568" s="190" t="s">
        <v>123</v>
      </c>
      <c r="BY568" s="22"/>
      <c r="BZ568" s="185" t="s">
        <v>123</v>
      </c>
      <c r="CA568" s="185"/>
      <c r="CB568" s="22"/>
    </row>
    <row r="569" spans="2:80" ht="13.8" hidden="1">
      <c r="B569" s="22">
        <f t="shared" si="8"/>
        <v>560</v>
      </c>
      <c r="C569" s="73" t="s">
        <v>112</v>
      </c>
      <c r="D569" s="73" t="s">
        <v>157</v>
      </c>
      <c r="E569" s="202">
        <v>1300403</v>
      </c>
      <c r="F569" s="73" t="s">
        <v>114</v>
      </c>
      <c r="G569" s="73" t="s">
        <v>221</v>
      </c>
      <c r="H569" s="73" t="s">
        <v>179</v>
      </c>
      <c r="I569" s="240" t="s">
        <v>138</v>
      </c>
      <c r="J569" s="79" t="s">
        <v>112</v>
      </c>
      <c r="K569" s="73" t="s">
        <v>1910</v>
      </c>
      <c r="L569" s="111" t="s">
        <v>119</v>
      </c>
      <c r="M569" s="73" t="s">
        <v>117</v>
      </c>
      <c r="N569" s="116" t="str">
        <f>CONCATENATE(T_SDLog[[#This Row],[PROJECT_NO]],"-",T_SDLog[[#This Row],[Sub Con]],"-",T_SDLog[[#This Row],[BUILDING_NO]],"-",T_SDLog[[#This Row],[FLOOR_LEVEL]],"-",T_SDLog[[#This Row],[DRAWING_PARTS]],"-",T_SDLog[[#This Row],[DISIPLINE]],"-",T_SDLog[[#This Row],[Sub-Dec]],"-",T_SDLog[[#This Row],[DS]],"-",T_SDLog[[#This Row],[DRAWING_SEQ]])</f>
        <v>1300403-ATS-B04-LF-04-ICT-VSS-SD-00</v>
      </c>
      <c r="O569" s="205" t="s">
        <v>264</v>
      </c>
      <c r="P569" s="245">
        <v>45833</v>
      </c>
      <c r="Q56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6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69" s="156" t="str">
        <f>IF(T_SDLog[[#This Row],[AREF_7]]&lt;&gt;"","07",IF(T_SDLog[[#This Row],[AREF_6]]&lt;&gt;"","06",IF(T_SDLog[[#This Row],[AREF_5]]&lt;&gt;"","05",IF(T_SDLog[[#This Row],[AREF_4]]&lt;&gt;"","04",IF(T_SDLog[[#This Row],[AREF_3]]&lt;&gt;"","03",IF(T_SDLog[[#This Row],[AREF_2]]&lt;&gt;"","02",IF(T_SDLog[[#This Row],[AREF_1]]&lt;&gt;"","01",IF(T_SDLog[[#This Row],[AREF_0]]&lt;&gt;"","00",""))))))))</f>
        <v>00</v>
      </c>
      <c r="T56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5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ATLS-004-SD-ICT-00078-R00</v>
      </c>
      <c r="V5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69" s="22" t="s">
        <v>1744</v>
      </c>
      <c r="AB569" s="74">
        <v>45833</v>
      </c>
      <c r="AC569" s="22"/>
      <c r="AD569" s="74"/>
      <c r="AE569" s="22"/>
      <c r="AF569" s="190" t="s">
        <v>1638</v>
      </c>
      <c r="AG569" s="191"/>
      <c r="AH569" s="190" t="s">
        <v>123</v>
      </c>
      <c r="AI569" s="22"/>
      <c r="AJ569" s="74"/>
      <c r="AK569" s="22"/>
      <c r="AL569" s="22"/>
      <c r="AM569" s="22"/>
      <c r="AN569" s="190" t="s">
        <v>123</v>
      </c>
      <c r="AO569" s="74"/>
      <c r="AP569" s="185" t="s">
        <v>123</v>
      </c>
      <c r="AQ569" s="22"/>
      <c r="AR569" s="74"/>
      <c r="AS569" s="22"/>
      <c r="AT569" s="190" t="s">
        <v>123</v>
      </c>
      <c r="AU569" s="74"/>
      <c r="AV569" s="185" t="s">
        <v>123</v>
      </c>
      <c r="AW569" s="76"/>
      <c r="AX569" s="74"/>
      <c r="AY569" s="22"/>
      <c r="AZ569" s="190" t="s">
        <v>123</v>
      </c>
      <c r="BA569" s="74"/>
      <c r="BB569" s="185" t="s">
        <v>123</v>
      </c>
      <c r="BC569" s="76"/>
      <c r="BD569" s="74"/>
      <c r="BE569" s="22"/>
      <c r="BF569" s="190" t="s">
        <v>123</v>
      </c>
      <c r="BG569" s="74"/>
      <c r="BH569" s="185" t="s">
        <v>123</v>
      </c>
      <c r="BI569" s="76"/>
      <c r="BJ569" s="74"/>
      <c r="BK569" s="22"/>
      <c r="BL569" s="190" t="s">
        <v>123</v>
      </c>
      <c r="BM569" s="74"/>
      <c r="BN569" s="185" t="s">
        <v>123</v>
      </c>
      <c r="BO569" s="22"/>
      <c r="BP569" s="74"/>
      <c r="BQ569" s="22"/>
      <c r="BR569" s="190" t="s">
        <v>123</v>
      </c>
      <c r="BS569" s="22"/>
      <c r="BT569" s="185" t="s">
        <v>123</v>
      </c>
      <c r="BU569" s="22"/>
      <c r="BV569" s="74"/>
      <c r="BW569" s="22"/>
      <c r="BX569" s="190" t="s">
        <v>123</v>
      </c>
      <c r="BY569" s="22"/>
      <c r="BZ569" s="185" t="s">
        <v>123</v>
      </c>
      <c r="CA569" s="185"/>
      <c r="CB569" s="22"/>
    </row>
    <row r="570" spans="2:80" ht="13.8" hidden="1">
      <c r="B570" s="22">
        <f t="shared" si="8"/>
        <v>561</v>
      </c>
      <c r="C570" s="73" t="s">
        <v>112</v>
      </c>
      <c r="D570" s="73" t="s">
        <v>157</v>
      </c>
      <c r="E570" s="202">
        <v>1300403</v>
      </c>
      <c r="F570" s="73" t="s">
        <v>114</v>
      </c>
      <c r="G570" s="73" t="s">
        <v>221</v>
      </c>
      <c r="H570" s="73" t="s">
        <v>227</v>
      </c>
      <c r="I570" s="240" t="s">
        <v>117</v>
      </c>
      <c r="J570" s="79" t="s">
        <v>112</v>
      </c>
      <c r="K570" s="73" t="s">
        <v>1910</v>
      </c>
      <c r="L570" s="111" t="s">
        <v>119</v>
      </c>
      <c r="M570" s="73" t="s">
        <v>117</v>
      </c>
      <c r="N570" s="116" t="str">
        <f>CONCATENATE(T_SDLog[[#This Row],[PROJECT_NO]],"-",T_SDLog[[#This Row],[Sub Con]],"-",T_SDLog[[#This Row],[BUILDING_NO]],"-",T_SDLog[[#This Row],[FLOOR_LEVEL]],"-",T_SDLog[[#This Row],[DRAWING_PARTS]],"-",T_SDLog[[#This Row],[DISIPLINE]],"-",T_SDLog[[#This Row],[Sub-Dec]],"-",T_SDLog[[#This Row],[DS]],"-",T_SDLog[[#This Row],[DRAWING_SEQ]])</f>
        <v>1300403-ATS-B04-UF-00-ICT-VSS-SD-00</v>
      </c>
      <c r="O570" s="205" t="s">
        <v>265</v>
      </c>
      <c r="P570" s="245">
        <v>45833</v>
      </c>
      <c r="Q57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7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70" s="156" t="str">
        <f>IF(T_SDLog[[#This Row],[AREF_7]]&lt;&gt;"","07",IF(T_SDLog[[#This Row],[AREF_6]]&lt;&gt;"","06",IF(T_SDLog[[#This Row],[AREF_5]]&lt;&gt;"","05",IF(T_SDLog[[#This Row],[AREF_4]]&lt;&gt;"","04",IF(T_SDLog[[#This Row],[AREF_3]]&lt;&gt;"","03",IF(T_SDLog[[#This Row],[AREF_2]]&lt;&gt;"","02",IF(T_SDLog[[#This Row],[AREF_1]]&lt;&gt;"","01",IF(T_SDLog[[#This Row],[AREF_0]]&lt;&gt;"","00",""))))))))</f>
        <v>00</v>
      </c>
      <c r="T57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5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ATLS-004-SD-ICT-00079-R00</v>
      </c>
      <c r="V5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0" s="22" t="s">
        <v>1745</v>
      </c>
      <c r="AB570" s="74">
        <v>45833</v>
      </c>
      <c r="AC570" s="22"/>
      <c r="AD570" s="74"/>
      <c r="AE570" s="22"/>
      <c r="AF570" s="190" t="s">
        <v>1638</v>
      </c>
      <c r="AG570" s="191"/>
      <c r="AH570" s="190" t="s">
        <v>123</v>
      </c>
      <c r="AI570" s="22"/>
      <c r="AJ570" s="74"/>
      <c r="AK570" s="22"/>
      <c r="AL570" s="22"/>
      <c r="AM570" s="22"/>
      <c r="AN570" s="190" t="s">
        <v>123</v>
      </c>
      <c r="AO570" s="74"/>
      <c r="AP570" s="185" t="s">
        <v>123</v>
      </c>
      <c r="AQ570" s="22"/>
      <c r="AR570" s="74"/>
      <c r="AS570" s="22"/>
      <c r="AT570" s="190" t="s">
        <v>123</v>
      </c>
      <c r="AU570" s="74"/>
      <c r="AV570" s="185" t="s">
        <v>123</v>
      </c>
      <c r="AW570" s="76"/>
      <c r="AX570" s="74"/>
      <c r="AY570" s="22"/>
      <c r="AZ570" s="190" t="s">
        <v>123</v>
      </c>
      <c r="BA570" s="74"/>
      <c r="BB570" s="185" t="s">
        <v>123</v>
      </c>
      <c r="BC570" s="76"/>
      <c r="BD570" s="74"/>
      <c r="BE570" s="22"/>
      <c r="BF570" s="190" t="s">
        <v>123</v>
      </c>
      <c r="BG570" s="74"/>
      <c r="BH570" s="185" t="s">
        <v>123</v>
      </c>
      <c r="BI570" s="76"/>
      <c r="BJ570" s="74"/>
      <c r="BK570" s="22"/>
      <c r="BL570" s="190" t="s">
        <v>123</v>
      </c>
      <c r="BM570" s="74"/>
      <c r="BN570" s="185" t="s">
        <v>123</v>
      </c>
      <c r="BO570" s="22"/>
      <c r="BP570" s="74"/>
      <c r="BQ570" s="22"/>
      <c r="BR570" s="190" t="s">
        <v>123</v>
      </c>
      <c r="BS570" s="22"/>
      <c r="BT570" s="185" t="s">
        <v>123</v>
      </c>
      <c r="BU570" s="22"/>
      <c r="BV570" s="74"/>
      <c r="BW570" s="22"/>
      <c r="BX570" s="190" t="s">
        <v>123</v>
      </c>
      <c r="BY570" s="22"/>
      <c r="BZ570" s="185" t="s">
        <v>123</v>
      </c>
      <c r="CA570" s="185"/>
      <c r="CB570" s="22"/>
    </row>
    <row r="571" spans="2:80" ht="13.8" hidden="1">
      <c r="B571" s="22">
        <f t="shared" si="8"/>
        <v>562</v>
      </c>
      <c r="C571" s="73" t="s">
        <v>112</v>
      </c>
      <c r="D571" s="73" t="s">
        <v>157</v>
      </c>
      <c r="E571" s="202">
        <v>1300403</v>
      </c>
      <c r="F571" s="73" t="s">
        <v>114</v>
      </c>
      <c r="G571" s="73" t="s">
        <v>221</v>
      </c>
      <c r="H571" s="73" t="s">
        <v>227</v>
      </c>
      <c r="I571" s="240" t="s">
        <v>124</v>
      </c>
      <c r="J571" s="79" t="s">
        <v>112</v>
      </c>
      <c r="K571" s="73" t="s">
        <v>1910</v>
      </c>
      <c r="L571" s="111" t="s">
        <v>119</v>
      </c>
      <c r="M571" s="73" t="s">
        <v>117</v>
      </c>
      <c r="N571" s="116" t="str">
        <f>CONCATENATE(T_SDLog[[#This Row],[PROJECT_NO]],"-",T_SDLog[[#This Row],[Sub Con]],"-",T_SDLog[[#This Row],[BUILDING_NO]],"-",T_SDLog[[#This Row],[FLOOR_LEVEL]],"-",T_SDLog[[#This Row],[DRAWING_PARTS]],"-",T_SDLog[[#This Row],[DISIPLINE]],"-",T_SDLog[[#This Row],[Sub-Dec]],"-",T_SDLog[[#This Row],[DS]],"-",T_SDLog[[#This Row],[DRAWING_SEQ]])</f>
        <v>1300403-ATS-B04-UF-01-ICT-VSS-SD-00</v>
      </c>
      <c r="O571" s="205" t="s">
        <v>266</v>
      </c>
      <c r="P571" s="245">
        <v>45833</v>
      </c>
      <c r="Q57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7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71" s="156" t="str">
        <f>IF(T_SDLog[[#This Row],[AREF_7]]&lt;&gt;"","07",IF(T_SDLog[[#This Row],[AREF_6]]&lt;&gt;"","06",IF(T_SDLog[[#This Row],[AREF_5]]&lt;&gt;"","05",IF(T_SDLog[[#This Row],[AREF_4]]&lt;&gt;"","04",IF(T_SDLog[[#This Row],[AREF_3]]&lt;&gt;"","03",IF(T_SDLog[[#This Row],[AREF_2]]&lt;&gt;"","02",IF(T_SDLog[[#This Row],[AREF_1]]&lt;&gt;"","01",IF(T_SDLog[[#This Row],[AREF_0]]&lt;&gt;"","00",""))))))))</f>
        <v>00</v>
      </c>
      <c r="T57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5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ATLS-004-SD-ICT-00079-R00</v>
      </c>
      <c r="V5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1" s="22" t="s">
        <v>1745</v>
      </c>
      <c r="AB571" s="74">
        <v>45833</v>
      </c>
      <c r="AC571" s="22"/>
      <c r="AD571" s="74"/>
      <c r="AE571" s="22"/>
      <c r="AF571" s="190" t="s">
        <v>1638</v>
      </c>
      <c r="AG571" s="191"/>
      <c r="AH571" s="190" t="s">
        <v>123</v>
      </c>
      <c r="AI571" s="22"/>
      <c r="AJ571" s="74"/>
      <c r="AK571" s="22"/>
      <c r="AL571" s="22"/>
      <c r="AM571" s="22"/>
      <c r="AN571" s="190" t="s">
        <v>123</v>
      </c>
      <c r="AO571" s="74"/>
      <c r="AP571" s="185" t="s">
        <v>123</v>
      </c>
      <c r="AQ571" s="22"/>
      <c r="AR571" s="74"/>
      <c r="AS571" s="22"/>
      <c r="AT571" s="190" t="s">
        <v>123</v>
      </c>
      <c r="AU571" s="74"/>
      <c r="AV571" s="185" t="s">
        <v>123</v>
      </c>
      <c r="AW571" s="76"/>
      <c r="AX571" s="74"/>
      <c r="AY571" s="22"/>
      <c r="AZ571" s="190" t="s">
        <v>123</v>
      </c>
      <c r="BA571" s="74"/>
      <c r="BB571" s="185" t="s">
        <v>123</v>
      </c>
      <c r="BC571" s="76"/>
      <c r="BD571" s="74"/>
      <c r="BE571" s="22"/>
      <c r="BF571" s="190" t="s">
        <v>123</v>
      </c>
      <c r="BG571" s="74"/>
      <c r="BH571" s="185" t="s">
        <v>123</v>
      </c>
      <c r="BI571" s="76"/>
      <c r="BJ571" s="74"/>
      <c r="BK571" s="22"/>
      <c r="BL571" s="190" t="s">
        <v>123</v>
      </c>
      <c r="BM571" s="74"/>
      <c r="BN571" s="185" t="s">
        <v>123</v>
      </c>
      <c r="BO571" s="22"/>
      <c r="BP571" s="74"/>
      <c r="BQ571" s="22"/>
      <c r="BR571" s="190" t="s">
        <v>123</v>
      </c>
      <c r="BS571" s="22"/>
      <c r="BT571" s="185" t="s">
        <v>123</v>
      </c>
      <c r="BU571" s="22"/>
      <c r="BV571" s="74"/>
      <c r="BW571" s="22"/>
      <c r="BX571" s="190" t="s">
        <v>123</v>
      </c>
      <c r="BY571" s="22"/>
      <c r="BZ571" s="185" t="s">
        <v>123</v>
      </c>
      <c r="CA571" s="185"/>
      <c r="CB571" s="22"/>
    </row>
    <row r="572" spans="2:80" ht="13.8" hidden="1">
      <c r="B572" s="22">
        <f t="shared" si="8"/>
        <v>563</v>
      </c>
      <c r="C572" s="73" t="s">
        <v>112</v>
      </c>
      <c r="D572" s="73" t="s">
        <v>157</v>
      </c>
      <c r="E572" s="202">
        <v>1300403</v>
      </c>
      <c r="F572" s="73" t="s">
        <v>114</v>
      </c>
      <c r="G572" s="73" t="s">
        <v>221</v>
      </c>
      <c r="H572" s="73" t="s">
        <v>227</v>
      </c>
      <c r="I572" s="240" t="s">
        <v>126</v>
      </c>
      <c r="J572" s="79" t="s">
        <v>112</v>
      </c>
      <c r="K572" s="73" t="s">
        <v>1910</v>
      </c>
      <c r="L572" s="111" t="s">
        <v>119</v>
      </c>
      <c r="M572" s="73" t="s">
        <v>117</v>
      </c>
      <c r="N572" s="116" t="str">
        <f>CONCATENATE(T_SDLog[[#This Row],[PROJECT_NO]],"-",T_SDLog[[#This Row],[Sub Con]],"-",T_SDLog[[#This Row],[BUILDING_NO]],"-",T_SDLog[[#This Row],[FLOOR_LEVEL]],"-",T_SDLog[[#This Row],[DRAWING_PARTS]],"-",T_SDLog[[#This Row],[DISIPLINE]],"-",T_SDLog[[#This Row],[Sub-Dec]],"-",T_SDLog[[#This Row],[DS]],"-",T_SDLog[[#This Row],[DRAWING_SEQ]])</f>
        <v>1300403-ATS-B04-UF-02-ICT-VSS-SD-00</v>
      </c>
      <c r="O572" s="205" t="s">
        <v>267</v>
      </c>
      <c r="P572" s="245">
        <v>45833</v>
      </c>
      <c r="Q57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7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72" s="156" t="str">
        <f>IF(T_SDLog[[#This Row],[AREF_7]]&lt;&gt;"","07",IF(T_SDLog[[#This Row],[AREF_6]]&lt;&gt;"","06",IF(T_SDLog[[#This Row],[AREF_5]]&lt;&gt;"","05",IF(T_SDLog[[#This Row],[AREF_4]]&lt;&gt;"","04",IF(T_SDLog[[#This Row],[AREF_3]]&lt;&gt;"","03",IF(T_SDLog[[#This Row],[AREF_2]]&lt;&gt;"","02",IF(T_SDLog[[#This Row],[AREF_1]]&lt;&gt;"","01",IF(T_SDLog[[#This Row],[AREF_0]]&lt;&gt;"","00",""))))))))</f>
        <v>00</v>
      </c>
      <c r="T57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5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ATLS-004-SD-ICT-00079-R00</v>
      </c>
      <c r="V5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2" s="22" t="s">
        <v>1745</v>
      </c>
      <c r="AB572" s="74">
        <v>45833</v>
      </c>
      <c r="AC572" s="22"/>
      <c r="AD572" s="74"/>
      <c r="AE572" s="22"/>
      <c r="AF572" s="190" t="s">
        <v>1638</v>
      </c>
      <c r="AG572" s="191"/>
      <c r="AH572" s="190" t="s">
        <v>123</v>
      </c>
      <c r="AI572" s="22"/>
      <c r="AJ572" s="74"/>
      <c r="AK572" s="22"/>
      <c r="AL572" s="22"/>
      <c r="AM572" s="22"/>
      <c r="AN572" s="190" t="s">
        <v>123</v>
      </c>
      <c r="AO572" s="74"/>
      <c r="AP572" s="185" t="s">
        <v>123</v>
      </c>
      <c r="AQ572" s="22"/>
      <c r="AR572" s="74"/>
      <c r="AS572" s="22"/>
      <c r="AT572" s="190" t="s">
        <v>123</v>
      </c>
      <c r="AU572" s="74"/>
      <c r="AV572" s="185" t="s">
        <v>123</v>
      </c>
      <c r="AW572" s="76"/>
      <c r="AX572" s="74"/>
      <c r="AY572" s="22"/>
      <c r="AZ572" s="190" t="s">
        <v>123</v>
      </c>
      <c r="BA572" s="74"/>
      <c r="BB572" s="185" t="s">
        <v>123</v>
      </c>
      <c r="BC572" s="76"/>
      <c r="BD572" s="74"/>
      <c r="BE572" s="22"/>
      <c r="BF572" s="190" t="s">
        <v>123</v>
      </c>
      <c r="BG572" s="74"/>
      <c r="BH572" s="185" t="s">
        <v>123</v>
      </c>
      <c r="BI572" s="76"/>
      <c r="BJ572" s="74"/>
      <c r="BK572" s="22"/>
      <c r="BL572" s="190" t="s">
        <v>123</v>
      </c>
      <c r="BM572" s="74"/>
      <c r="BN572" s="185" t="s">
        <v>123</v>
      </c>
      <c r="BO572" s="22"/>
      <c r="BP572" s="74"/>
      <c r="BQ572" s="22"/>
      <c r="BR572" s="190" t="s">
        <v>123</v>
      </c>
      <c r="BS572" s="22"/>
      <c r="BT572" s="185" t="s">
        <v>123</v>
      </c>
      <c r="BU572" s="22"/>
      <c r="BV572" s="74"/>
      <c r="BW572" s="22"/>
      <c r="BX572" s="190" t="s">
        <v>123</v>
      </c>
      <c r="BY572" s="22"/>
      <c r="BZ572" s="185" t="s">
        <v>123</v>
      </c>
      <c r="CA572" s="185"/>
      <c r="CB572" s="22"/>
    </row>
    <row r="573" spans="2:80" ht="13.8" hidden="1">
      <c r="B573" s="22">
        <f t="shared" si="8"/>
        <v>564</v>
      </c>
      <c r="C573" s="73" t="s">
        <v>112</v>
      </c>
      <c r="D573" s="73" t="s">
        <v>157</v>
      </c>
      <c r="E573" s="202">
        <v>1300403</v>
      </c>
      <c r="F573" s="73" t="s">
        <v>114</v>
      </c>
      <c r="G573" s="73" t="s">
        <v>221</v>
      </c>
      <c r="H573" s="73" t="s">
        <v>227</v>
      </c>
      <c r="I573" s="240" t="s">
        <v>128</v>
      </c>
      <c r="J573" s="79" t="s">
        <v>112</v>
      </c>
      <c r="K573" s="73" t="s">
        <v>1910</v>
      </c>
      <c r="L573" s="111" t="s">
        <v>119</v>
      </c>
      <c r="M573" s="73" t="s">
        <v>117</v>
      </c>
      <c r="N573" s="116" t="str">
        <f>CONCATENATE(T_SDLog[[#This Row],[PROJECT_NO]],"-",T_SDLog[[#This Row],[Sub Con]],"-",T_SDLog[[#This Row],[BUILDING_NO]],"-",T_SDLog[[#This Row],[FLOOR_LEVEL]],"-",T_SDLog[[#This Row],[DRAWING_PARTS]],"-",T_SDLog[[#This Row],[DISIPLINE]],"-",T_SDLog[[#This Row],[Sub-Dec]],"-",T_SDLog[[#This Row],[DS]],"-",T_SDLog[[#This Row],[DRAWING_SEQ]])</f>
        <v>1300403-ATS-B04-UF-03-ICT-VSS-SD-00</v>
      </c>
      <c r="O573" s="205" t="s">
        <v>268</v>
      </c>
      <c r="P573" s="245">
        <v>45833</v>
      </c>
      <c r="Q57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7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73" s="156" t="str">
        <f>IF(T_SDLog[[#This Row],[AREF_7]]&lt;&gt;"","07",IF(T_SDLog[[#This Row],[AREF_6]]&lt;&gt;"","06",IF(T_SDLog[[#This Row],[AREF_5]]&lt;&gt;"","05",IF(T_SDLog[[#This Row],[AREF_4]]&lt;&gt;"","04",IF(T_SDLog[[#This Row],[AREF_3]]&lt;&gt;"","03",IF(T_SDLog[[#This Row],[AREF_2]]&lt;&gt;"","02",IF(T_SDLog[[#This Row],[AREF_1]]&lt;&gt;"","01",IF(T_SDLog[[#This Row],[AREF_0]]&lt;&gt;"","00",""))))))))</f>
        <v>00</v>
      </c>
      <c r="T57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5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ATLS-004-SD-ICT-00079-R00</v>
      </c>
      <c r="V5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3" s="22" t="s">
        <v>1745</v>
      </c>
      <c r="AB573" s="74">
        <v>45833</v>
      </c>
      <c r="AC573" s="22"/>
      <c r="AD573" s="74"/>
      <c r="AE573" s="22"/>
      <c r="AF573" s="190" t="s">
        <v>1638</v>
      </c>
      <c r="AG573" s="191"/>
      <c r="AH573" s="190" t="s">
        <v>123</v>
      </c>
      <c r="AI573" s="22"/>
      <c r="AJ573" s="74"/>
      <c r="AK573" s="22"/>
      <c r="AL573" s="22"/>
      <c r="AM573" s="22"/>
      <c r="AN573" s="190" t="s">
        <v>123</v>
      </c>
      <c r="AO573" s="74"/>
      <c r="AP573" s="185" t="s">
        <v>123</v>
      </c>
      <c r="AQ573" s="22"/>
      <c r="AR573" s="74"/>
      <c r="AS573" s="22"/>
      <c r="AT573" s="190" t="s">
        <v>123</v>
      </c>
      <c r="AU573" s="74"/>
      <c r="AV573" s="185" t="s">
        <v>123</v>
      </c>
      <c r="AW573" s="76"/>
      <c r="AX573" s="74"/>
      <c r="AY573" s="22"/>
      <c r="AZ573" s="190" t="s">
        <v>123</v>
      </c>
      <c r="BA573" s="74"/>
      <c r="BB573" s="185" t="s">
        <v>123</v>
      </c>
      <c r="BC573" s="76"/>
      <c r="BD573" s="74"/>
      <c r="BE573" s="22"/>
      <c r="BF573" s="190" t="s">
        <v>123</v>
      </c>
      <c r="BG573" s="74"/>
      <c r="BH573" s="185" t="s">
        <v>123</v>
      </c>
      <c r="BI573" s="76"/>
      <c r="BJ573" s="74"/>
      <c r="BK573" s="22"/>
      <c r="BL573" s="190" t="s">
        <v>123</v>
      </c>
      <c r="BM573" s="74"/>
      <c r="BN573" s="185" t="s">
        <v>123</v>
      </c>
      <c r="BO573" s="22"/>
      <c r="BP573" s="74"/>
      <c r="BQ573" s="22"/>
      <c r="BR573" s="190" t="s">
        <v>123</v>
      </c>
      <c r="BS573" s="22"/>
      <c r="BT573" s="185" t="s">
        <v>123</v>
      </c>
      <c r="BU573" s="22"/>
      <c r="BV573" s="74"/>
      <c r="BW573" s="22"/>
      <c r="BX573" s="190" t="s">
        <v>123</v>
      </c>
      <c r="BY573" s="22"/>
      <c r="BZ573" s="185" t="s">
        <v>123</v>
      </c>
      <c r="CA573" s="185"/>
      <c r="CB573" s="22"/>
    </row>
    <row r="574" spans="2:80" ht="13.8" hidden="1">
      <c r="B574" s="22">
        <f t="shared" si="8"/>
        <v>565</v>
      </c>
      <c r="C574" s="73" t="s">
        <v>112</v>
      </c>
      <c r="D574" s="73" t="s">
        <v>157</v>
      </c>
      <c r="E574" s="202">
        <v>1300403</v>
      </c>
      <c r="F574" s="73" t="s">
        <v>114</v>
      </c>
      <c r="G574" s="73" t="s">
        <v>221</v>
      </c>
      <c r="H574" s="73" t="s">
        <v>227</v>
      </c>
      <c r="I574" s="240" t="s">
        <v>138</v>
      </c>
      <c r="J574" s="79" t="s">
        <v>112</v>
      </c>
      <c r="K574" s="73" t="s">
        <v>1910</v>
      </c>
      <c r="L574" s="111" t="s">
        <v>119</v>
      </c>
      <c r="M574" s="73" t="s">
        <v>117</v>
      </c>
      <c r="N574" s="116" t="str">
        <f>CONCATENATE(T_SDLog[[#This Row],[PROJECT_NO]],"-",T_SDLog[[#This Row],[Sub Con]],"-",T_SDLog[[#This Row],[BUILDING_NO]],"-",T_SDLog[[#This Row],[FLOOR_LEVEL]],"-",T_SDLog[[#This Row],[DRAWING_PARTS]],"-",T_SDLog[[#This Row],[DISIPLINE]],"-",T_SDLog[[#This Row],[Sub-Dec]],"-",T_SDLog[[#This Row],[DS]],"-",T_SDLog[[#This Row],[DRAWING_SEQ]])</f>
        <v>1300403-ATS-B04-UF-04-ICT-VSS-SD-00</v>
      </c>
      <c r="O574" s="205" t="s">
        <v>269</v>
      </c>
      <c r="P574" s="245">
        <v>45833</v>
      </c>
      <c r="Q57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7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74" s="156" t="str">
        <f>IF(T_SDLog[[#This Row],[AREF_7]]&lt;&gt;"","07",IF(T_SDLog[[#This Row],[AREF_6]]&lt;&gt;"","06",IF(T_SDLog[[#This Row],[AREF_5]]&lt;&gt;"","05",IF(T_SDLog[[#This Row],[AREF_4]]&lt;&gt;"","04",IF(T_SDLog[[#This Row],[AREF_3]]&lt;&gt;"","03",IF(T_SDLog[[#This Row],[AREF_2]]&lt;&gt;"","02",IF(T_SDLog[[#This Row],[AREF_1]]&lt;&gt;"","01",IF(T_SDLog[[#This Row],[AREF_0]]&lt;&gt;"","00",""))))))))</f>
        <v>00</v>
      </c>
      <c r="T57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5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ATLS-004-SD-ICT-00079-R00</v>
      </c>
      <c r="V5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7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4" s="22" t="s">
        <v>1745</v>
      </c>
      <c r="AB574" s="74">
        <v>45833</v>
      </c>
      <c r="AC574" s="22"/>
      <c r="AD574" s="74"/>
      <c r="AE574" s="22"/>
      <c r="AF574" s="190" t="s">
        <v>1638</v>
      </c>
      <c r="AG574" s="191"/>
      <c r="AH574" s="190" t="s">
        <v>123</v>
      </c>
      <c r="AI574" s="22"/>
      <c r="AJ574" s="74"/>
      <c r="AK574" s="22"/>
      <c r="AL574" s="22"/>
      <c r="AM574" s="22"/>
      <c r="AN574" s="190" t="s">
        <v>123</v>
      </c>
      <c r="AO574" s="74"/>
      <c r="AP574" s="185" t="s">
        <v>123</v>
      </c>
      <c r="AQ574" s="22"/>
      <c r="AR574" s="74"/>
      <c r="AS574" s="22"/>
      <c r="AT574" s="190" t="s">
        <v>123</v>
      </c>
      <c r="AU574" s="74"/>
      <c r="AV574" s="185" t="s">
        <v>123</v>
      </c>
      <c r="AW574" s="76"/>
      <c r="AX574" s="74"/>
      <c r="AY574" s="22"/>
      <c r="AZ574" s="190" t="s">
        <v>123</v>
      </c>
      <c r="BA574" s="74"/>
      <c r="BB574" s="185" t="s">
        <v>123</v>
      </c>
      <c r="BC574" s="76"/>
      <c r="BD574" s="74"/>
      <c r="BE574" s="22"/>
      <c r="BF574" s="190" t="s">
        <v>123</v>
      </c>
      <c r="BG574" s="74"/>
      <c r="BH574" s="185" t="s">
        <v>123</v>
      </c>
      <c r="BI574" s="76"/>
      <c r="BJ574" s="74"/>
      <c r="BK574" s="22"/>
      <c r="BL574" s="190" t="s">
        <v>123</v>
      </c>
      <c r="BM574" s="74"/>
      <c r="BN574" s="185" t="s">
        <v>123</v>
      </c>
      <c r="BO574" s="22"/>
      <c r="BP574" s="74"/>
      <c r="BQ574" s="22"/>
      <c r="BR574" s="190" t="s">
        <v>123</v>
      </c>
      <c r="BS574" s="22"/>
      <c r="BT574" s="185" t="s">
        <v>123</v>
      </c>
      <c r="BU574" s="22"/>
      <c r="BV574" s="74"/>
      <c r="BW574" s="22"/>
      <c r="BX574" s="190" t="s">
        <v>123</v>
      </c>
      <c r="BY574" s="22"/>
      <c r="BZ574" s="185" t="s">
        <v>123</v>
      </c>
      <c r="CA574" s="185"/>
      <c r="CB574" s="22"/>
    </row>
    <row r="575" spans="2:80" ht="13.8" hidden="1">
      <c r="B575" s="22">
        <f t="shared" si="8"/>
        <v>566</v>
      </c>
      <c r="C575" s="73" t="s">
        <v>112</v>
      </c>
      <c r="D575" s="73" t="s">
        <v>166</v>
      </c>
      <c r="E575" s="202">
        <v>1300403</v>
      </c>
      <c r="F575" s="73" t="s">
        <v>114</v>
      </c>
      <c r="G575" s="73" t="s">
        <v>221</v>
      </c>
      <c r="H575" s="73" t="s">
        <v>117</v>
      </c>
      <c r="I575" s="240" t="s">
        <v>117</v>
      </c>
      <c r="J575" s="79" t="s">
        <v>112</v>
      </c>
      <c r="K575" s="204" t="s">
        <v>167</v>
      </c>
      <c r="L575" s="111" t="s">
        <v>119</v>
      </c>
      <c r="M575" s="73" t="s">
        <v>117</v>
      </c>
      <c r="N575" s="116" t="str">
        <f>CONCATENATE(T_SDLog[[#This Row],[PROJECT_NO]],"-",T_SDLog[[#This Row],[Sub Con]],"-",T_SDLog[[#This Row],[BUILDING_NO]],"-",T_SDLog[[#This Row],[FLOOR_LEVEL]],"-",T_SDLog[[#This Row],[DRAWING_PARTS]],"-",T_SDLog[[#This Row],[DISIPLINE]],"-",T_SDLog[[#This Row],[Sub-Dec]],"-",T_SDLog[[#This Row],[DS]],"-",T_SDLog[[#This Row],[DRAWING_SEQ]])</f>
        <v>1300403-ATS-B04-00-00-ICT-SLD-SD-00</v>
      </c>
      <c r="O575" s="205" t="s">
        <v>214</v>
      </c>
      <c r="P575" s="245">
        <v>45908</v>
      </c>
      <c r="Q57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7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75" s="156" t="str">
        <f>IF(T_SDLog[[#This Row],[AREF_7]]&lt;&gt;"","07",IF(T_SDLog[[#This Row],[AREF_6]]&lt;&gt;"","06",IF(T_SDLog[[#This Row],[AREF_5]]&lt;&gt;"","05",IF(T_SDLog[[#This Row],[AREF_4]]&lt;&gt;"","04",IF(T_SDLog[[#This Row],[AREF_3]]&lt;&gt;"","03",IF(T_SDLog[[#This Row],[AREF_2]]&lt;&gt;"","02",IF(T_SDLog[[#This Row],[AREF_1]]&lt;&gt;"","01",IF(T_SDLog[[#This Row],[AREF_0]]&lt;&gt;"","00",""))))))))</f>
        <v/>
      </c>
      <c r="T57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7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5" s="22"/>
      <c r="AB575" s="74"/>
      <c r="AC575" s="22"/>
      <c r="AD575" s="74"/>
      <c r="AE575" s="22"/>
      <c r="AF575" s="190" t="s">
        <v>123</v>
      </c>
      <c r="AG575" s="191"/>
      <c r="AH575" s="190" t="s">
        <v>123</v>
      </c>
      <c r="AI575" s="22"/>
      <c r="AJ575" s="74"/>
      <c r="AK575" s="22"/>
      <c r="AL575" s="22"/>
      <c r="AM575" s="22"/>
      <c r="AN575" s="190" t="s">
        <v>123</v>
      </c>
      <c r="AO575" s="74"/>
      <c r="AP575" s="185" t="s">
        <v>123</v>
      </c>
      <c r="AQ575" s="76"/>
      <c r="AR575" s="74"/>
      <c r="AS575" s="22"/>
      <c r="AT575" s="190" t="s">
        <v>123</v>
      </c>
      <c r="AU575" s="74"/>
      <c r="AV575" s="185" t="s">
        <v>123</v>
      </c>
      <c r="AW575" s="76"/>
      <c r="AX575" s="74"/>
      <c r="AY575" s="22"/>
      <c r="AZ575" s="190" t="s">
        <v>123</v>
      </c>
      <c r="BA575" s="74"/>
      <c r="BB575" s="185" t="s">
        <v>123</v>
      </c>
      <c r="BC575" s="76"/>
      <c r="BD575" s="74"/>
      <c r="BE575" s="22"/>
      <c r="BF575" s="190" t="s">
        <v>123</v>
      </c>
      <c r="BG575" s="74"/>
      <c r="BH575" s="185" t="s">
        <v>123</v>
      </c>
      <c r="BI575" s="76"/>
      <c r="BJ575" s="74"/>
      <c r="BK575" s="22"/>
      <c r="BL575" s="190" t="s">
        <v>123</v>
      </c>
      <c r="BM575" s="74"/>
      <c r="BN575" s="185" t="s">
        <v>123</v>
      </c>
      <c r="BO575" s="22"/>
      <c r="BP575" s="74"/>
      <c r="BQ575" s="22"/>
      <c r="BR575" s="190" t="s">
        <v>123</v>
      </c>
      <c r="BS575" s="22"/>
      <c r="BT575" s="185" t="s">
        <v>123</v>
      </c>
      <c r="BU575" s="22"/>
      <c r="BV575" s="74"/>
      <c r="BW575" s="22"/>
      <c r="BX575" s="190" t="s">
        <v>123</v>
      </c>
      <c r="BY575" s="22"/>
      <c r="BZ575" s="185" t="s">
        <v>123</v>
      </c>
      <c r="CA575" s="185"/>
      <c r="CB575" s="22"/>
    </row>
    <row r="576" spans="2:80" ht="13.8" hidden="1">
      <c r="B576" s="22">
        <f t="shared" si="8"/>
        <v>567</v>
      </c>
      <c r="C576" s="73" t="s">
        <v>112</v>
      </c>
      <c r="D576" s="73" t="s">
        <v>166</v>
      </c>
      <c r="E576" s="202">
        <v>1300403</v>
      </c>
      <c r="F576" s="73" t="s">
        <v>114</v>
      </c>
      <c r="G576" s="73" t="s">
        <v>221</v>
      </c>
      <c r="H576" s="73" t="s">
        <v>117</v>
      </c>
      <c r="I576" s="240" t="s">
        <v>117</v>
      </c>
      <c r="J576" s="79" t="s">
        <v>112</v>
      </c>
      <c r="K576" s="204" t="s">
        <v>167</v>
      </c>
      <c r="L576" s="111" t="s">
        <v>119</v>
      </c>
      <c r="M576" s="73" t="s">
        <v>124</v>
      </c>
      <c r="N576" s="116" t="str">
        <f>CONCATENATE(T_SDLog[[#This Row],[PROJECT_NO]],"-",T_SDLog[[#This Row],[Sub Con]],"-",T_SDLog[[#This Row],[BUILDING_NO]],"-",T_SDLog[[#This Row],[FLOOR_LEVEL]],"-",T_SDLog[[#This Row],[DRAWING_PARTS]],"-",T_SDLog[[#This Row],[DISIPLINE]],"-",T_SDLog[[#This Row],[Sub-Dec]],"-",T_SDLog[[#This Row],[DS]],"-",T_SDLog[[#This Row],[DRAWING_SEQ]])</f>
        <v>1300403-ATS-B04-00-00-ICT-SLD-SD-01</v>
      </c>
      <c r="O576" s="205" t="s">
        <v>218</v>
      </c>
      <c r="P576" s="245">
        <v>45908</v>
      </c>
      <c r="Q57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7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76" s="156" t="str">
        <f>IF(T_SDLog[[#This Row],[AREF_7]]&lt;&gt;"","07",IF(T_SDLog[[#This Row],[AREF_6]]&lt;&gt;"","06",IF(T_SDLog[[#This Row],[AREF_5]]&lt;&gt;"","05",IF(T_SDLog[[#This Row],[AREF_4]]&lt;&gt;"","04",IF(T_SDLog[[#This Row],[AREF_3]]&lt;&gt;"","03",IF(T_SDLog[[#This Row],[AREF_2]]&lt;&gt;"","02",IF(T_SDLog[[#This Row],[AREF_1]]&lt;&gt;"","01",IF(T_SDLog[[#This Row],[AREF_0]]&lt;&gt;"","00",""))))))))</f>
        <v/>
      </c>
      <c r="T57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7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6" s="22"/>
      <c r="AB576" s="74"/>
      <c r="AC576" s="22"/>
      <c r="AD576" s="74"/>
      <c r="AE576" s="22"/>
      <c r="AF576" s="190" t="s">
        <v>123</v>
      </c>
      <c r="AG576" s="191"/>
      <c r="AH576" s="190" t="s">
        <v>123</v>
      </c>
      <c r="AI576" s="22"/>
      <c r="AJ576" s="74"/>
      <c r="AK576" s="22"/>
      <c r="AL576" s="22"/>
      <c r="AM576" s="22"/>
      <c r="AN576" s="190" t="s">
        <v>123</v>
      </c>
      <c r="AO576" s="74"/>
      <c r="AP576" s="185" t="s">
        <v>123</v>
      </c>
      <c r="AQ576" s="76"/>
      <c r="AR576" s="74"/>
      <c r="AS576" s="22"/>
      <c r="AT576" s="190" t="s">
        <v>123</v>
      </c>
      <c r="AU576" s="74"/>
      <c r="AV576" s="185" t="s">
        <v>123</v>
      </c>
      <c r="AW576" s="76"/>
      <c r="AX576" s="74"/>
      <c r="AY576" s="22"/>
      <c r="AZ576" s="190" t="s">
        <v>123</v>
      </c>
      <c r="BA576" s="74"/>
      <c r="BB576" s="185" t="s">
        <v>123</v>
      </c>
      <c r="BC576" s="76"/>
      <c r="BD576" s="74"/>
      <c r="BE576" s="22"/>
      <c r="BF576" s="190" t="s">
        <v>123</v>
      </c>
      <c r="BG576" s="74"/>
      <c r="BH576" s="185" t="s">
        <v>123</v>
      </c>
      <c r="BI576" s="76"/>
      <c r="BJ576" s="74"/>
      <c r="BK576" s="22"/>
      <c r="BL576" s="190" t="s">
        <v>123</v>
      </c>
      <c r="BM576" s="74"/>
      <c r="BN576" s="185" t="s">
        <v>123</v>
      </c>
      <c r="BO576" s="22"/>
      <c r="BP576" s="74"/>
      <c r="BQ576" s="22"/>
      <c r="BR576" s="190" t="s">
        <v>123</v>
      </c>
      <c r="BS576" s="22"/>
      <c r="BT576" s="185" t="s">
        <v>123</v>
      </c>
      <c r="BU576" s="22"/>
      <c r="BV576" s="74"/>
      <c r="BW576" s="22"/>
      <c r="BX576" s="190" t="s">
        <v>123</v>
      </c>
      <c r="BY576" s="22"/>
      <c r="BZ576" s="185" t="s">
        <v>123</v>
      </c>
      <c r="CA576" s="185"/>
      <c r="CB576" s="22"/>
    </row>
    <row r="577" spans="2:80" ht="13.8" hidden="1">
      <c r="B577" s="22">
        <f t="shared" si="8"/>
        <v>568</v>
      </c>
      <c r="C577" s="73" t="s">
        <v>112</v>
      </c>
      <c r="D577" s="73" t="s">
        <v>166</v>
      </c>
      <c r="E577" s="202">
        <v>1300403</v>
      </c>
      <c r="F577" s="73" t="s">
        <v>114</v>
      </c>
      <c r="G577" s="73" t="s">
        <v>221</v>
      </c>
      <c r="H577" s="73" t="s">
        <v>117</v>
      </c>
      <c r="I577" s="240" t="s">
        <v>117</v>
      </c>
      <c r="J577" s="79" t="s">
        <v>112</v>
      </c>
      <c r="K577" s="204" t="s">
        <v>167</v>
      </c>
      <c r="L577" s="111" t="s">
        <v>119</v>
      </c>
      <c r="M577" s="73" t="s">
        <v>126</v>
      </c>
      <c r="N577" s="116" t="str">
        <f>CONCATENATE(T_SDLog[[#This Row],[PROJECT_NO]],"-",T_SDLog[[#This Row],[Sub Con]],"-",T_SDLog[[#This Row],[BUILDING_NO]],"-",T_SDLog[[#This Row],[FLOOR_LEVEL]],"-",T_SDLog[[#This Row],[DRAWING_PARTS]],"-",T_SDLog[[#This Row],[DISIPLINE]],"-",T_SDLog[[#This Row],[Sub-Dec]],"-",T_SDLog[[#This Row],[DS]],"-",T_SDLog[[#This Row],[DRAWING_SEQ]])</f>
        <v>1300403-ATS-B04-00-00-ICT-SLD-SD-02</v>
      </c>
      <c r="O577" s="205" t="s">
        <v>216</v>
      </c>
      <c r="P577" s="245">
        <v>45908</v>
      </c>
      <c r="Q57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77" s="156" t="str">
        <f>IF(T_SDLog[[#This Row],[AREF_7]]&lt;&gt;"","07",IF(T_SDLog[[#This Row],[AREF_6]]&lt;&gt;"","06",IF(T_SDLog[[#This Row],[AREF_5]]&lt;&gt;"","05",IF(T_SDLog[[#This Row],[AREF_4]]&lt;&gt;"","04",IF(T_SDLog[[#This Row],[AREF_3]]&lt;&gt;"","03",IF(T_SDLog[[#This Row],[AREF_2]]&lt;&gt;"","02",IF(T_SDLog[[#This Row],[AREF_1]]&lt;&gt;"","01",IF(T_SDLog[[#This Row],[AREF_0]]&lt;&gt;"","00",""))))))))</f>
        <v/>
      </c>
      <c r="T57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7" s="22"/>
      <c r="AB577" s="74"/>
      <c r="AC577" s="22"/>
      <c r="AD577" s="74"/>
      <c r="AE577" s="22"/>
      <c r="AF577" s="190" t="s">
        <v>123</v>
      </c>
      <c r="AG577" s="191"/>
      <c r="AH577" s="190" t="s">
        <v>123</v>
      </c>
      <c r="AI577" s="22"/>
      <c r="AJ577" s="74"/>
      <c r="AK577" s="22"/>
      <c r="AL577" s="22"/>
      <c r="AM577" s="22"/>
      <c r="AN577" s="190" t="s">
        <v>123</v>
      </c>
      <c r="AO577" s="74"/>
      <c r="AP577" s="185" t="s">
        <v>123</v>
      </c>
      <c r="AQ577" s="76"/>
      <c r="AR577" s="74"/>
      <c r="AS577" s="22"/>
      <c r="AT577" s="190" t="s">
        <v>123</v>
      </c>
      <c r="AU577" s="74"/>
      <c r="AV577" s="185" t="s">
        <v>123</v>
      </c>
      <c r="AW577" s="76"/>
      <c r="AX577" s="74"/>
      <c r="AY577" s="22"/>
      <c r="AZ577" s="190" t="s">
        <v>123</v>
      </c>
      <c r="BA577" s="74"/>
      <c r="BB577" s="185" t="s">
        <v>123</v>
      </c>
      <c r="BC577" s="76"/>
      <c r="BD577" s="74"/>
      <c r="BE577" s="22"/>
      <c r="BF577" s="190" t="s">
        <v>123</v>
      </c>
      <c r="BG577" s="74"/>
      <c r="BH577" s="185" t="s">
        <v>123</v>
      </c>
      <c r="BI577" s="76"/>
      <c r="BJ577" s="74"/>
      <c r="BK577" s="22"/>
      <c r="BL577" s="190" t="s">
        <v>123</v>
      </c>
      <c r="BM577" s="74"/>
      <c r="BN577" s="185" t="s">
        <v>123</v>
      </c>
      <c r="BO577" s="22"/>
      <c r="BP577" s="74"/>
      <c r="BQ577" s="22"/>
      <c r="BR577" s="190" t="s">
        <v>123</v>
      </c>
      <c r="BS577" s="22"/>
      <c r="BT577" s="185" t="s">
        <v>123</v>
      </c>
      <c r="BU577" s="22"/>
      <c r="BV577" s="74"/>
      <c r="BW577" s="22"/>
      <c r="BX577" s="190" t="s">
        <v>123</v>
      </c>
      <c r="BY577" s="22"/>
      <c r="BZ577" s="185" t="s">
        <v>123</v>
      </c>
      <c r="CA577" s="185"/>
      <c r="CB577" s="22"/>
    </row>
    <row r="578" spans="2:80" ht="13.8" hidden="1">
      <c r="B578" s="22">
        <f t="shared" si="8"/>
        <v>569</v>
      </c>
      <c r="C578" s="73" t="s">
        <v>112</v>
      </c>
      <c r="D578" s="73" t="s">
        <v>166</v>
      </c>
      <c r="E578" s="202">
        <v>1300403</v>
      </c>
      <c r="F578" s="73" t="s">
        <v>114</v>
      </c>
      <c r="G578" s="73" t="s">
        <v>221</v>
      </c>
      <c r="H578" s="73" t="s">
        <v>117</v>
      </c>
      <c r="I578" s="240" t="s">
        <v>117</v>
      </c>
      <c r="J578" s="79" t="s">
        <v>112</v>
      </c>
      <c r="K578" s="204" t="s">
        <v>167</v>
      </c>
      <c r="L578" s="111" t="s">
        <v>119</v>
      </c>
      <c r="M578" s="73" t="s">
        <v>128</v>
      </c>
      <c r="N578" s="116" t="str">
        <f>CONCATENATE(T_SDLog[[#This Row],[PROJECT_NO]],"-",T_SDLog[[#This Row],[Sub Con]],"-",T_SDLog[[#This Row],[BUILDING_NO]],"-",T_SDLog[[#This Row],[FLOOR_LEVEL]],"-",T_SDLog[[#This Row],[DRAWING_PARTS]],"-",T_SDLog[[#This Row],[DISIPLINE]],"-",T_SDLog[[#This Row],[Sub-Dec]],"-",T_SDLog[[#This Row],[DS]],"-",T_SDLog[[#This Row],[DRAWING_SEQ]])</f>
        <v>1300403-ATS-B04-00-00-ICT-SLD-SD-03</v>
      </c>
      <c r="O578" s="205" t="s">
        <v>217</v>
      </c>
      <c r="P578" s="245">
        <v>45908</v>
      </c>
      <c r="Q57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7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78" s="156" t="str">
        <f>IF(T_SDLog[[#This Row],[AREF_7]]&lt;&gt;"","07",IF(T_SDLog[[#This Row],[AREF_6]]&lt;&gt;"","06",IF(T_SDLog[[#This Row],[AREF_5]]&lt;&gt;"","05",IF(T_SDLog[[#This Row],[AREF_4]]&lt;&gt;"","04",IF(T_SDLog[[#This Row],[AREF_3]]&lt;&gt;"","03",IF(T_SDLog[[#This Row],[AREF_2]]&lt;&gt;"","02",IF(T_SDLog[[#This Row],[AREF_1]]&lt;&gt;"","01",IF(T_SDLog[[#This Row],[AREF_0]]&lt;&gt;"","00",""))))))))</f>
        <v/>
      </c>
      <c r="T57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8" s="22"/>
      <c r="AB578" s="74"/>
      <c r="AC578" s="22"/>
      <c r="AD578" s="74"/>
      <c r="AE578" s="22"/>
      <c r="AF578" s="190" t="s">
        <v>123</v>
      </c>
      <c r="AG578" s="191"/>
      <c r="AH578" s="190" t="s">
        <v>123</v>
      </c>
      <c r="AI578" s="22"/>
      <c r="AJ578" s="74"/>
      <c r="AK578" s="22"/>
      <c r="AL578" s="22"/>
      <c r="AM578" s="22"/>
      <c r="AN578" s="190" t="s">
        <v>123</v>
      </c>
      <c r="AO578" s="74"/>
      <c r="AP578" s="185" t="s">
        <v>123</v>
      </c>
      <c r="AQ578" s="76"/>
      <c r="AR578" s="74"/>
      <c r="AS578" s="22"/>
      <c r="AT578" s="190" t="s">
        <v>123</v>
      </c>
      <c r="AU578" s="74"/>
      <c r="AV578" s="185" t="s">
        <v>123</v>
      </c>
      <c r="AW578" s="76"/>
      <c r="AX578" s="74"/>
      <c r="AY578" s="22"/>
      <c r="AZ578" s="190" t="s">
        <v>123</v>
      </c>
      <c r="BA578" s="74"/>
      <c r="BB578" s="185" t="s">
        <v>123</v>
      </c>
      <c r="BC578" s="76"/>
      <c r="BD578" s="74"/>
      <c r="BE578" s="22"/>
      <c r="BF578" s="190" t="s">
        <v>123</v>
      </c>
      <c r="BG578" s="74"/>
      <c r="BH578" s="185" t="s">
        <v>123</v>
      </c>
      <c r="BI578" s="76"/>
      <c r="BJ578" s="74"/>
      <c r="BK578" s="22"/>
      <c r="BL578" s="190" t="s">
        <v>123</v>
      </c>
      <c r="BM578" s="74"/>
      <c r="BN578" s="185" t="s">
        <v>123</v>
      </c>
      <c r="BO578" s="22"/>
      <c r="BP578" s="74"/>
      <c r="BQ578" s="22"/>
      <c r="BR578" s="190" t="s">
        <v>123</v>
      </c>
      <c r="BS578" s="22"/>
      <c r="BT578" s="185" t="s">
        <v>123</v>
      </c>
      <c r="BU578" s="22"/>
      <c r="BV578" s="74"/>
      <c r="BW578" s="22"/>
      <c r="BX578" s="190" t="s">
        <v>123</v>
      </c>
      <c r="BY578" s="22"/>
      <c r="BZ578" s="185" t="s">
        <v>123</v>
      </c>
      <c r="CA578" s="185"/>
      <c r="CB578" s="22"/>
    </row>
    <row r="579" spans="2:80" ht="13.8" hidden="1">
      <c r="B579" s="22">
        <f t="shared" si="8"/>
        <v>570</v>
      </c>
      <c r="C579" s="73" t="s">
        <v>112</v>
      </c>
      <c r="D579" s="73" t="s">
        <v>166</v>
      </c>
      <c r="E579" s="202">
        <v>1300403</v>
      </c>
      <c r="F579" s="73" t="s">
        <v>114</v>
      </c>
      <c r="G579" s="73" t="s">
        <v>221</v>
      </c>
      <c r="H579" s="73" t="s">
        <v>117</v>
      </c>
      <c r="I579" s="240" t="s">
        <v>117</v>
      </c>
      <c r="J579" s="79" t="s">
        <v>112</v>
      </c>
      <c r="K579" s="204" t="s">
        <v>167</v>
      </c>
      <c r="L579" s="111" t="s">
        <v>119</v>
      </c>
      <c r="M579" s="73" t="s">
        <v>138</v>
      </c>
      <c r="N579" s="116" t="str">
        <f>CONCATENATE(T_SDLog[[#This Row],[PROJECT_NO]],"-",T_SDLog[[#This Row],[Sub Con]],"-",T_SDLog[[#This Row],[BUILDING_NO]],"-",T_SDLog[[#This Row],[FLOOR_LEVEL]],"-",T_SDLog[[#This Row],[DRAWING_PARTS]],"-",T_SDLog[[#This Row],[DISIPLINE]],"-",T_SDLog[[#This Row],[Sub-Dec]],"-",T_SDLog[[#This Row],[DS]],"-",T_SDLog[[#This Row],[DRAWING_SEQ]])</f>
        <v>1300403-ATS-B04-00-00-ICT-SLD-SD-04</v>
      </c>
      <c r="O579" s="205" t="s">
        <v>271</v>
      </c>
      <c r="P579" s="245">
        <v>45908</v>
      </c>
      <c r="Q57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79" s="156" t="str">
        <f>IF(T_SDLog[[#This Row],[AREF_7]]&lt;&gt;"","07",IF(T_SDLog[[#This Row],[AREF_6]]&lt;&gt;"","06",IF(T_SDLog[[#This Row],[AREF_5]]&lt;&gt;"","05",IF(T_SDLog[[#This Row],[AREF_4]]&lt;&gt;"","04",IF(T_SDLog[[#This Row],[AREF_3]]&lt;&gt;"","03",IF(T_SDLog[[#This Row],[AREF_2]]&lt;&gt;"","02",IF(T_SDLog[[#This Row],[AREF_1]]&lt;&gt;"","01",IF(T_SDLog[[#This Row],[AREF_0]]&lt;&gt;"","00",""))))))))</f>
        <v/>
      </c>
      <c r="T57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79" s="22"/>
      <c r="AB579" s="74"/>
      <c r="AC579" s="22"/>
      <c r="AD579" s="74"/>
      <c r="AE579" s="22"/>
      <c r="AF579" s="190" t="s">
        <v>123</v>
      </c>
      <c r="AG579" s="191"/>
      <c r="AH579" s="190" t="s">
        <v>123</v>
      </c>
      <c r="AI579" s="22"/>
      <c r="AJ579" s="74"/>
      <c r="AK579" s="22"/>
      <c r="AL579" s="22"/>
      <c r="AM579" s="22"/>
      <c r="AN579" s="190" t="s">
        <v>123</v>
      </c>
      <c r="AO579" s="74"/>
      <c r="AP579" s="185" t="s">
        <v>123</v>
      </c>
      <c r="AQ579" s="22"/>
      <c r="AR579" s="74"/>
      <c r="AS579" s="22"/>
      <c r="AT579" s="190" t="s">
        <v>123</v>
      </c>
      <c r="AU579" s="74"/>
      <c r="AV579" s="185" t="s">
        <v>123</v>
      </c>
      <c r="AW579" s="76"/>
      <c r="AX579" s="74"/>
      <c r="AY579" s="22"/>
      <c r="AZ579" s="190" t="s">
        <v>123</v>
      </c>
      <c r="BA579" s="74"/>
      <c r="BB579" s="185" t="s">
        <v>123</v>
      </c>
      <c r="BC579" s="76"/>
      <c r="BD579" s="74"/>
      <c r="BE579" s="22"/>
      <c r="BF579" s="190" t="s">
        <v>123</v>
      </c>
      <c r="BG579" s="74"/>
      <c r="BH579" s="185" t="s">
        <v>123</v>
      </c>
      <c r="BI579" s="76"/>
      <c r="BJ579" s="74"/>
      <c r="BK579" s="22"/>
      <c r="BL579" s="190" t="s">
        <v>123</v>
      </c>
      <c r="BM579" s="74"/>
      <c r="BN579" s="185" t="s">
        <v>123</v>
      </c>
      <c r="BO579" s="22"/>
      <c r="BP579" s="74"/>
      <c r="BQ579" s="22"/>
      <c r="BR579" s="190" t="s">
        <v>123</v>
      </c>
      <c r="BS579" s="22"/>
      <c r="BT579" s="185" t="s">
        <v>123</v>
      </c>
      <c r="BU579" s="22"/>
      <c r="BV579" s="74"/>
      <c r="BW579" s="22"/>
      <c r="BX579" s="190" t="s">
        <v>123</v>
      </c>
      <c r="BY579" s="22"/>
      <c r="BZ579" s="185" t="s">
        <v>123</v>
      </c>
      <c r="CA579" s="185"/>
      <c r="CB579" s="22"/>
    </row>
    <row r="580" spans="2:80" ht="13.8" hidden="1">
      <c r="B580" s="22">
        <f t="shared" si="8"/>
        <v>571</v>
      </c>
      <c r="C580" s="73" t="s">
        <v>112</v>
      </c>
      <c r="D580" s="73" t="s">
        <v>166</v>
      </c>
      <c r="E580" s="202">
        <v>1300403</v>
      </c>
      <c r="F580" s="73" t="s">
        <v>114</v>
      </c>
      <c r="G580" s="73" t="s">
        <v>221</v>
      </c>
      <c r="H580" s="73" t="s">
        <v>117</v>
      </c>
      <c r="I580" s="240" t="s">
        <v>117</v>
      </c>
      <c r="J580" s="79" t="s">
        <v>112</v>
      </c>
      <c r="K580" s="204" t="s">
        <v>167</v>
      </c>
      <c r="L580" s="111" t="s">
        <v>119</v>
      </c>
      <c r="M580" s="73" t="s">
        <v>219</v>
      </c>
      <c r="N580" s="116" t="str">
        <f>CONCATENATE(T_SDLog[[#This Row],[PROJECT_NO]],"-",T_SDLog[[#This Row],[Sub Con]],"-",T_SDLog[[#This Row],[BUILDING_NO]],"-",T_SDLog[[#This Row],[FLOOR_LEVEL]],"-",T_SDLog[[#This Row],[DRAWING_PARTS]],"-",T_SDLog[[#This Row],[DISIPLINE]],"-",T_SDLog[[#This Row],[Sub-Dec]],"-",T_SDLog[[#This Row],[DS]],"-",T_SDLog[[#This Row],[DRAWING_SEQ]])</f>
        <v>1300403-ATS-B04-00-00-ICT-SLD-SD-05</v>
      </c>
      <c r="O580" s="205" t="s">
        <v>272</v>
      </c>
      <c r="P580" s="245">
        <v>45908</v>
      </c>
      <c r="Q58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80" s="156" t="str">
        <f>IF(T_SDLog[[#This Row],[AREF_7]]&lt;&gt;"","07",IF(T_SDLog[[#This Row],[AREF_6]]&lt;&gt;"","06",IF(T_SDLog[[#This Row],[AREF_5]]&lt;&gt;"","05",IF(T_SDLog[[#This Row],[AREF_4]]&lt;&gt;"","04",IF(T_SDLog[[#This Row],[AREF_3]]&lt;&gt;"","03",IF(T_SDLog[[#This Row],[AREF_2]]&lt;&gt;"","02",IF(T_SDLog[[#This Row],[AREF_1]]&lt;&gt;"","01",IF(T_SDLog[[#This Row],[AREF_0]]&lt;&gt;"","00",""))))))))</f>
        <v/>
      </c>
      <c r="T58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0" s="22"/>
      <c r="AB580" s="74"/>
      <c r="AC580" s="22"/>
      <c r="AD580" s="74"/>
      <c r="AE580" s="22"/>
      <c r="AF580" s="190" t="s">
        <v>123</v>
      </c>
      <c r="AG580" s="191"/>
      <c r="AH580" s="190" t="s">
        <v>123</v>
      </c>
      <c r="AI580" s="22"/>
      <c r="AJ580" s="74"/>
      <c r="AK580" s="22"/>
      <c r="AL580" s="22"/>
      <c r="AM580" s="22"/>
      <c r="AN580" s="190" t="s">
        <v>123</v>
      </c>
      <c r="AO580" s="74"/>
      <c r="AP580" s="185" t="s">
        <v>123</v>
      </c>
      <c r="AQ580" s="22"/>
      <c r="AR580" s="74"/>
      <c r="AS580" s="22"/>
      <c r="AT580" s="190" t="s">
        <v>123</v>
      </c>
      <c r="AU580" s="74"/>
      <c r="AV580" s="185" t="s">
        <v>123</v>
      </c>
      <c r="AW580" s="76"/>
      <c r="AX580" s="74"/>
      <c r="AY580" s="22"/>
      <c r="AZ580" s="190" t="s">
        <v>123</v>
      </c>
      <c r="BA580" s="74"/>
      <c r="BB580" s="185" t="s">
        <v>123</v>
      </c>
      <c r="BC580" s="76"/>
      <c r="BD580" s="74"/>
      <c r="BE580" s="22"/>
      <c r="BF580" s="190" t="s">
        <v>123</v>
      </c>
      <c r="BG580" s="74"/>
      <c r="BH580" s="185" t="s">
        <v>123</v>
      </c>
      <c r="BI580" s="76"/>
      <c r="BJ580" s="74"/>
      <c r="BK580" s="22"/>
      <c r="BL580" s="190" t="s">
        <v>123</v>
      </c>
      <c r="BM580" s="74"/>
      <c r="BN580" s="185" t="s">
        <v>123</v>
      </c>
      <c r="BO580" s="22"/>
      <c r="BP580" s="74"/>
      <c r="BQ580" s="22"/>
      <c r="BR580" s="190" t="s">
        <v>123</v>
      </c>
      <c r="BS580" s="22"/>
      <c r="BT580" s="185" t="s">
        <v>123</v>
      </c>
      <c r="BU580" s="22"/>
      <c r="BV580" s="74"/>
      <c r="BW580" s="22"/>
      <c r="BX580" s="190" t="s">
        <v>123</v>
      </c>
      <c r="BY580" s="22"/>
      <c r="BZ580" s="185" t="s">
        <v>123</v>
      </c>
      <c r="CA580" s="185"/>
      <c r="CB580" s="22"/>
    </row>
    <row r="581" spans="2:80" ht="13.8" hidden="1">
      <c r="B581" s="22">
        <f t="shared" si="8"/>
        <v>572</v>
      </c>
      <c r="C581" s="73" t="s">
        <v>112</v>
      </c>
      <c r="D581" s="73" t="s">
        <v>144</v>
      </c>
      <c r="E581" s="202">
        <v>1300403</v>
      </c>
      <c r="F581" s="73" t="s">
        <v>114</v>
      </c>
      <c r="G581" s="73" t="s">
        <v>284</v>
      </c>
      <c r="H581" s="73" t="s">
        <v>117</v>
      </c>
      <c r="I581" s="240" t="s">
        <v>117</v>
      </c>
      <c r="J581" s="79" t="s">
        <v>112</v>
      </c>
      <c r="K581" s="204" t="s">
        <v>146</v>
      </c>
      <c r="L581" s="111" t="s">
        <v>119</v>
      </c>
      <c r="M581" s="73" t="s">
        <v>117</v>
      </c>
      <c r="N581" s="116" t="str">
        <f>CONCATENATE(T_SDLog[[#This Row],[PROJECT_NO]],"-",T_SDLog[[#This Row],[Sub Con]],"-",T_SDLog[[#This Row],[BUILDING_NO]],"-",T_SDLog[[#This Row],[FLOOR_LEVEL]],"-",T_SDLog[[#This Row],[DRAWING_PARTS]],"-",T_SDLog[[#This Row],[DISIPLINE]],"-",T_SDLog[[#This Row],[Sub-Dec]],"-",T_SDLog[[#This Row],[DS]],"-",T_SDLog[[#This Row],[DRAWING_SEQ]])</f>
        <v>1300403-ATS-B03-00-00-ICT-ENL-SD-00</v>
      </c>
      <c r="O581" s="205" t="s">
        <v>285</v>
      </c>
      <c r="P581" s="245">
        <v>45896</v>
      </c>
      <c r="Q58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81" s="156" t="str">
        <f>IF(T_SDLog[[#This Row],[AREF_7]]&lt;&gt;"","07",IF(T_SDLog[[#This Row],[AREF_6]]&lt;&gt;"","06",IF(T_SDLog[[#This Row],[AREF_5]]&lt;&gt;"","05",IF(T_SDLog[[#This Row],[AREF_4]]&lt;&gt;"","04",IF(T_SDLog[[#This Row],[AREF_3]]&lt;&gt;"","03",IF(T_SDLog[[#This Row],[AREF_2]]&lt;&gt;"","02",IF(T_SDLog[[#This Row],[AREF_1]]&lt;&gt;"","01",IF(T_SDLog[[#This Row],[AREF_0]]&lt;&gt;"","00",""))))))))</f>
        <v/>
      </c>
      <c r="T58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8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1" s="22"/>
      <c r="AB581" s="74"/>
      <c r="AC581" s="22"/>
      <c r="AD581" s="74"/>
      <c r="AE581" s="22"/>
      <c r="AF581" s="190" t="s">
        <v>123</v>
      </c>
      <c r="AG581" s="191"/>
      <c r="AH581" s="190" t="s">
        <v>123</v>
      </c>
      <c r="AI581" s="22"/>
      <c r="AJ581" s="74"/>
      <c r="AK581" s="22"/>
      <c r="AL581" s="22"/>
      <c r="AM581" s="22"/>
      <c r="AN581" s="190" t="s">
        <v>123</v>
      </c>
      <c r="AO581" s="74"/>
      <c r="AP581" s="185" t="s">
        <v>123</v>
      </c>
      <c r="AQ581" s="22"/>
      <c r="AR581" s="74"/>
      <c r="AS581" s="22"/>
      <c r="AT581" s="190" t="s">
        <v>123</v>
      </c>
      <c r="AU581" s="74"/>
      <c r="AV581" s="185" t="s">
        <v>123</v>
      </c>
      <c r="AW581" s="76"/>
      <c r="AX581" s="74"/>
      <c r="AY581" s="22"/>
      <c r="AZ581" s="190" t="s">
        <v>123</v>
      </c>
      <c r="BA581" s="74"/>
      <c r="BB581" s="185" t="s">
        <v>123</v>
      </c>
      <c r="BC581" s="76"/>
      <c r="BD581" s="74"/>
      <c r="BE581" s="22"/>
      <c r="BF581" s="190" t="s">
        <v>123</v>
      </c>
      <c r="BG581" s="74"/>
      <c r="BH581" s="185" t="s">
        <v>123</v>
      </c>
      <c r="BI581" s="76"/>
      <c r="BJ581" s="74"/>
      <c r="BK581" s="22"/>
      <c r="BL581" s="190" t="s">
        <v>123</v>
      </c>
      <c r="BM581" s="74"/>
      <c r="BN581" s="185" t="s">
        <v>123</v>
      </c>
      <c r="BO581" s="22"/>
      <c r="BP581" s="74"/>
      <c r="BQ581" s="22"/>
      <c r="BR581" s="190" t="s">
        <v>123</v>
      </c>
      <c r="BS581" s="22"/>
      <c r="BT581" s="185" t="s">
        <v>123</v>
      </c>
      <c r="BU581" s="22"/>
      <c r="BV581" s="74"/>
      <c r="BW581" s="22"/>
      <c r="BX581" s="190" t="s">
        <v>123</v>
      </c>
      <c r="BY581" s="22"/>
      <c r="BZ581" s="185" t="s">
        <v>123</v>
      </c>
      <c r="CA581" s="185"/>
      <c r="CB581" s="22"/>
    </row>
    <row r="582" spans="2:80" ht="13.8" hidden="1">
      <c r="B582" s="22">
        <f t="shared" si="8"/>
        <v>573</v>
      </c>
      <c r="C582" s="73" t="s">
        <v>112</v>
      </c>
      <c r="D582" s="73" t="s">
        <v>148</v>
      </c>
      <c r="E582" s="202">
        <v>1300403</v>
      </c>
      <c r="F582" s="73" t="s">
        <v>114</v>
      </c>
      <c r="G582" s="73" t="s">
        <v>284</v>
      </c>
      <c r="H582" s="73" t="s">
        <v>286</v>
      </c>
      <c r="I582" s="240" t="s">
        <v>117</v>
      </c>
      <c r="J582" s="79" t="s">
        <v>112</v>
      </c>
      <c r="K582" s="204" t="s">
        <v>149</v>
      </c>
      <c r="L582" s="111" t="s">
        <v>119</v>
      </c>
      <c r="M582" s="73" t="s">
        <v>117</v>
      </c>
      <c r="N582" s="116" t="str">
        <f>CONCATENATE(T_SDLog[[#This Row],[PROJECT_NO]],"-",T_SDLog[[#This Row],[Sub Con]],"-",T_SDLog[[#This Row],[BUILDING_NO]],"-",T_SDLog[[#This Row],[FLOOR_LEVEL]],"-",T_SDLog[[#This Row],[DRAWING_PARTS]],"-",T_SDLog[[#This Row],[DISIPLINE]],"-",T_SDLog[[#This Row],[Sub-Dec]],"-",T_SDLog[[#This Row],[DS]],"-",T_SDLog[[#This Row],[DRAWING_SEQ]])</f>
        <v>1300403-ATS-B03-BF-00-ICT-FAS-SD-00</v>
      </c>
      <c r="O582" s="205" t="s">
        <v>287</v>
      </c>
      <c r="P582" s="245">
        <v>45874</v>
      </c>
      <c r="Q58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82" s="156" t="str">
        <f>IF(T_SDLog[[#This Row],[AREF_7]]&lt;&gt;"","07",IF(T_SDLog[[#This Row],[AREF_6]]&lt;&gt;"","06",IF(T_SDLog[[#This Row],[AREF_5]]&lt;&gt;"","05",IF(T_SDLog[[#This Row],[AREF_4]]&lt;&gt;"","04",IF(T_SDLog[[#This Row],[AREF_3]]&lt;&gt;"","03",IF(T_SDLog[[#This Row],[AREF_2]]&lt;&gt;"","02",IF(T_SDLog[[#This Row],[AREF_1]]&lt;&gt;"","01",IF(T_SDLog[[#This Row],[AREF_0]]&lt;&gt;"","00",""))))))))</f>
        <v/>
      </c>
      <c r="T58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8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2" s="22"/>
      <c r="AB582" s="74"/>
      <c r="AC582" s="22"/>
      <c r="AD582" s="74"/>
      <c r="AE582" s="22"/>
      <c r="AF582" s="190" t="s">
        <v>123</v>
      </c>
      <c r="AG582" s="191"/>
      <c r="AH582" s="190" t="s">
        <v>123</v>
      </c>
      <c r="AI582" s="22"/>
      <c r="AJ582" s="74"/>
      <c r="AK582" s="22"/>
      <c r="AL582" s="22"/>
      <c r="AM582" s="22"/>
      <c r="AN582" s="190" t="s">
        <v>123</v>
      </c>
      <c r="AO582" s="74"/>
      <c r="AP582" s="185" t="s">
        <v>123</v>
      </c>
      <c r="AQ582" s="22"/>
      <c r="AR582" s="74"/>
      <c r="AS582" s="22"/>
      <c r="AT582" s="190" t="s">
        <v>123</v>
      </c>
      <c r="AU582" s="74"/>
      <c r="AV582" s="185" t="s">
        <v>123</v>
      </c>
      <c r="AW582" s="76"/>
      <c r="AX582" s="74"/>
      <c r="AY582" s="22"/>
      <c r="AZ582" s="190" t="s">
        <v>123</v>
      </c>
      <c r="BA582" s="74"/>
      <c r="BB582" s="185" t="s">
        <v>123</v>
      </c>
      <c r="BC582" s="76"/>
      <c r="BD582" s="74"/>
      <c r="BE582" s="22"/>
      <c r="BF582" s="190" t="s">
        <v>123</v>
      </c>
      <c r="BG582" s="74"/>
      <c r="BH582" s="185" t="s">
        <v>123</v>
      </c>
      <c r="BI582" s="76"/>
      <c r="BJ582" s="74"/>
      <c r="BK582" s="22"/>
      <c r="BL582" s="190" t="s">
        <v>123</v>
      </c>
      <c r="BM582" s="74"/>
      <c r="BN582" s="185" t="s">
        <v>123</v>
      </c>
      <c r="BO582" s="22"/>
      <c r="BP582" s="74"/>
      <c r="BQ582" s="22"/>
      <c r="BR582" s="190" t="s">
        <v>123</v>
      </c>
      <c r="BS582" s="22"/>
      <c r="BT582" s="185" t="s">
        <v>123</v>
      </c>
      <c r="BU582" s="22"/>
      <c r="BV582" s="74"/>
      <c r="BW582" s="22"/>
      <c r="BX582" s="190" t="s">
        <v>123</v>
      </c>
      <c r="BY582" s="22"/>
      <c r="BZ582" s="185" t="s">
        <v>123</v>
      </c>
      <c r="CA582" s="185"/>
      <c r="CB582" s="22"/>
    </row>
    <row r="583" spans="2:80" ht="13.8" hidden="1">
      <c r="B583" s="22">
        <f t="shared" si="8"/>
        <v>574</v>
      </c>
      <c r="C583" s="73" t="s">
        <v>112</v>
      </c>
      <c r="D583" s="73" t="s">
        <v>148</v>
      </c>
      <c r="E583" s="202">
        <v>1300403</v>
      </c>
      <c r="F583" s="73" t="s">
        <v>114</v>
      </c>
      <c r="G583" s="73" t="s">
        <v>284</v>
      </c>
      <c r="H583" s="73" t="s">
        <v>116</v>
      </c>
      <c r="I583" s="240" t="s">
        <v>117</v>
      </c>
      <c r="J583" s="79" t="s">
        <v>112</v>
      </c>
      <c r="K583" s="204" t="s">
        <v>149</v>
      </c>
      <c r="L583" s="111" t="s">
        <v>119</v>
      </c>
      <c r="M583" s="73" t="s">
        <v>117</v>
      </c>
      <c r="N583" s="116" t="str">
        <f>CONCATENATE(T_SDLog[[#This Row],[PROJECT_NO]],"-",T_SDLog[[#This Row],[Sub Con]],"-",T_SDLog[[#This Row],[BUILDING_NO]],"-",T_SDLog[[#This Row],[FLOOR_LEVEL]],"-",T_SDLog[[#This Row],[DRAWING_PARTS]],"-",T_SDLog[[#This Row],[DISIPLINE]],"-",T_SDLog[[#This Row],[Sub-Dec]],"-",T_SDLog[[#This Row],[DS]],"-",T_SDLog[[#This Row],[DRAWING_SEQ]])</f>
        <v>1300403-ATS-B03-GF-00-ICT-FAS-SD-00</v>
      </c>
      <c r="O583" s="205" t="s">
        <v>150</v>
      </c>
      <c r="P583" s="245">
        <v>45874</v>
      </c>
      <c r="Q58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8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83" s="156" t="str">
        <f>IF(T_SDLog[[#This Row],[AREF_7]]&lt;&gt;"","07",IF(T_SDLog[[#This Row],[AREF_6]]&lt;&gt;"","06",IF(T_SDLog[[#This Row],[AREF_5]]&lt;&gt;"","05",IF(T_SDLog[[#This Row],[AREF_4]]&lt;&gt;"","04",IF(T_SDLog[[#This Row],[AREF_3]]&lt;&gt;"","03",IF(T_SDLog[[#This Row],[AREF_2]]&lt;&gt;"","02",IF(T_SDLog[[#This Row],[AREF_1]]&lt;&gt;"","01",IF(T_SDLog[[#This Row],[AREF_0]]&lt;&gt;"","00",""))))))))</f>
        <v/>
      </c>
      <c r="T58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3" s="22"/>
      <c r="AB583" s="74"/>
      <c r="AC583" s="22"/>
      <c r="AD583" s="74"/>
      <c r="AE583" s="22"/>
      <c r="AF583" s="190" t="s">
        <v>123</v>
      </c>
      <c r="AG583" s="191"/>
      <c r="AH583" s="190" t="s">
        <v>123</v>
      </c>
      <c r="AI583" s="22"/>
      <c r="AJ583" s="74"/>
      <c r="AK583" s="22"/>
      <c r="AL583" s="22"/>
      <c r="AM583" s="22"/>
      <c r="AN583" s="190" t="s">
        <v>123</v>
      </c>
      <c r="AO583" s="74"/>
      <c r="AP583" s="185" t="s">
        <v>123</v>
      </c>
      <c r="AQ583" s="22"/>
      <c r="AR583" s="74"/>
      <c r="AS583" s="22"/>
      <c r="AT583" s="190" t="s">
        <v>123</v>
      </c>
      <c r="AU583" s="74"/>
      <c r="AV583" s="185" t="s">
        <v>123</v>
      </c>
      <c r="AW583" s="76"/>
      <c r="AX583" s="74"/>
      <c r="AY583" s="22"/>
      <c r="AZ583" s="190" t="s">
        <v>123</v>
      </c>
      <c r="BA583" s="74"/>
      <c r="BB583" s="185" t="s">
        <v>123</v>
      </c>
      <c r="BC583" s="76"/>
      <c r="BD583" s="74"/>
      <c r="BE583" s="22"/>
      <c r="BF583" s="190" t="s">
        <v>123</v>
      </c>
      <c r="BG583" s="74"/>
      <c r="BH583" s="185" t="s">
        <v>123</v>
      </c>
      <c r="BI583" s="76"/>
      <c r="BJ583" s="74"/>
      <c r="BK583" s="22"/>
      <c r="BL583" s="190" t="s">
        <v>123</v>
      </c>
      <c r="BM583" s="74"/>
      <c r="BN583" s="185" t="s">
        <v>123</v>
      </c>
      <c r="BO583" s="22"/>
      <c r="BP583" s="74"/>
      <c r="BQ583" s="22"/>
      <c r="BR583" s="190" t="s">
        <v>123</v>
      </c>
      <c r="BS583" s="22"/>
      <c r="BT583" s="185" t="s">
        <v>123</v>
      </c>
      <c r="BU583" s="22"/>
      <c r="BV583" s="74"/>
      <c r="BW583" s="22"/>
      <c r="BX583" s="190" t="s">
        <v>123</v>
      </c>
      <c r="BY583" s="22"/>
      <c r="BZ583" s="185" t="s">
        <v>123</v>
      </c>
      <c r="CA583" s="185"/>
      <c r="CB583" s="22"/>
    </row>
    <row r="584" spans="2:80" ht="13.8" hidden="1">
      <c r="B584" s="22">
        <f t="shared" si="8"/>
        <v>575</v>
      </c>
      <c r="C584" s="73" t="s">
        <v>112</v>
      </c>
      <c r="D584" s="73" t="s">
        <v>148</v>
      </c>
      <c r="E584" s="202">
        <v>1300403</v>
      </c>
      <c r="F584" s="73" t="s">
        <v>114</v>
      </c>
      <c r="G584" s="73" t="s">
        <v>284</v>
      </c>
      <c r="H584" s="73" t="s">
        <v>288</v>
      </c>
      <c r="I584" s="240" t="s">
        <v>117</v>
      </c>
      <c r="J584" s="79" t="s">
        <v>112</v>
      </c>
      <c r="K584" s="204" t="s">
        <v>149</v>
      </c>
      <c r="L584" s="111" t="s">
        <v>119</v>
      </c>
      <c r="M584" s="73" t="s">
        <v>117</v>
      </c>
      <c r="N584" s="116" t="str">
        <f>CONCATENATE(T_SDLog[[#This Row],[PROJECT_NO]],"-",T_SDLog[[#This Row],[Sub Con]],"-",T_SDLog[[#This Row],[BUILDING_NO]],"-",T_SDLog[[#This Row],[FLOOR_LEVEL]],"-",T_SDLog[[#This Row],[DRAWING_PARTS]],"-",T_SDLog[[#This Row],[DISIPLINE]],"-",T_SDLog[[#This Row],[Sub-Dec]],"-",T_SDLog[[#This Row],[DS]],"-",T_SDLog[[#This Row],[DRAWING_SEQ]])</f>
        <v>1300403-ATS-B03-FF-00-ICT-FAS-SD-00</v>
      </c>
      <c r="O584" s="205" t="s">
        <v>289</v>
      </c>
      <c r="P584" s="245">
        <v>45874</v>
      </c>
      <c r="Q58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84" s="156" t="str">
        <f>IF(T_SDLog[[#This Row],[AREF_7]]&lt;&gt;"","07",IF(T_SDLog[[#This Row],[AREF_6]]&lt;&gt;"","06",IF(T_SDLog[[#This Row],[AREF_5]]&lt;&gt;"","05",IF(T_SDLog[[#This Row],[AREF_4]]&lt;&gt;"","04",IF(T_SDLog[[#This Row],[AREF_3]]&lt;&gt;"","03",IF(T_SDLog[[#This Row],[AREF_2]]&lt;&gt;"","02",IF(T_SDLog[[#This Row],[AREF_1]]&lt;&gt;"","01",IF(T_SDLog[[#This Row],[AREF_0]]&lt;&gt;"","00",""))))))))</f>
        <v/>
      </c>
      <c r="T58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4" s="22"/>
      <c r="AB584" s="74"/>
      <c r="AC584" s="22"/>
      <c r="AD584" s="74"/>
      <c r="AE584" s="22"/>
      <c r="AF584" s="190" t="s">
        <v>123</v>
      </c>
      <c r="AG584" s="191"/>
      <c r="AH584" s="190" t="s">
        <v>123</v>
      </c>
      <c r="AI584" s="22"/>
      <c r="AJ584" s="74"/>
      <c r="AK584" s="22"/>
      <c r="AL584" s="22"/>
      <c r="AM584" s="22"/>
      <c r="AN584" s="190" t="s">
        <v>123</v>
      </c>
      <c r="AO584" s="74"/>
      <c r="AP584" s="185" t="s">
        <v>123</v>
      </c>
      <c r="AQ584" s="22"/>
      <c r="AR584" s="74"/>
      <c r="AS584" s="22"/>
      <c r="AT584" s="190" t="s">
        <v>123</v>
      </c>
      <c r="AU584" s="74"/>
      <c r="AV584" s="185" t="s">
        <v>123</v>
      </c>
      <c r="AW584" s="76"/>
      <c r="AX584" s="74"/>
      <c r="AY584" s="22"/>
      <c r="AZ584" s="190" t="s">
        <v>123</v>
      </c>
      <c r="BA584" s="74"/>
      <c r="BB584" s="185" t="s">
        <v>123</v>
      </c>
      <c r="BC584" s="76"/>
      <c r="BD584" s="74"/>
      <c r="BE584" s="22"/>
      <c r="BF584" s="190" t="s">
        <v>123</v>
      </c>
      <c r="BG584" s="74"/>
      <c r="BH584" s="185" t="s">
        <v>123</v>
      </c>
      <c r="BI584" s="76"/>
      <c r="BJ584" s="74"/>
      <c r="BK584" s="22"/>
      <c r="BL584" s="190" t="s">
        <v>123</v>
      </c>
      <c r="BM584" s="74"/>
      <c r="BN584" s="185" t="s">
        <v>123</v>
      </c>
      <c r="BO584" s="22"/>
      <c r="BP584" s="74"/>
      <c r="BQ584" s="22"/>
      <c r="BR584" s="190" t="s">
        <v>123</v>
      </c>
      <c r="BS584" s="22"/>
      <c r="BT584" s="185" t="s">
        <v>123</v>
      </c>
      <c r="BU584" s="22"/>
      <c r="BV584" s="74"/>
      <c r="BW584" s="22"/>
      <c r="BX584" s="190" t="s">
        <v>123</v>
      </c>
      <c r="BY584" s="22"/>
      <c r="BZ584" s="185" t="s">
        <v>123</v>
      </c>
      <c r="CA584" s="185"/>
      <c r="CB584" s="22"/>
    </row>
    <row r="585" spans="2:80" ht="13.8" hidden="1">
      <c r="B585" s="22">
        <f t="shared" si="8"/>
        <v>576</v>
      </c>
      <c r="C585" s="73" t="s">
        <v>112</v>
      </c>
      <c r="D585" s="73" t="s">
        <v>290</v>
      </c>
      <c r="E585" s="202">
        <v>1300403</v>
      </c>
      <c r="F585" s="73" t="s">
        <v>114</v>
      </c>
      <c r="G585" s="73" t="s">
        <v>284</v>
      </c>
      <c r="H585" s="73" t="s">
        <v>286</v>
      </c>
      <c r="I585" s="240" t="s">
        <v>117</v>
      </c>
      <c r="J585" s="79" t="s">
        <v>112</v>
      </c>
      <c r="K585" s="204" t="s">
        <v>291</v>
      </c>
      <c r="L585" s="111" t="s">
        <v>119</v>
      </c>
      <c r="M585" s="73" t="s">
        <v>117</v>
      </c>
      <c r="N585" s="116" t="str">
        <f>CONCATENATE(T_SDLog[[#This Row],[PROJECT_NO]],"-",T_SDLog[[#This Row],[Sub Con]],"-",T_SDLog[[#This Row],[BUILDING_NO]],"-",T_SDLog[[#This Row],[FLOOR_LEVEL]],"-",T_SDLog[[#This Row],[DRAWING_PARTS]],"-",T_SDLog[[#This Row],[DISIPLINE]],"-",T_SDLog[[#This Row],[Sub-Dec]],"-",T_SDLog[[#This Row],[DS]],"-",T_SDLog[[#This Row],[DRAWING_SEQ]])</f>
        <v>1300403-ATS-B03-BF-00-ICT-PAS-SD-00</v>
      </c>
      <c r="O585" s="205" t="s">
        <v>292</v>
      </c>
      <c r="P585" s="246">
        <v>45872</v>
      </c>
      <c r="Q58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8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85" s="156" t="str">
        <f>IF(T_SDLog[[#This Row],[AREF_7]]&lt;&gt;"","07",IF(T_SDLog[[#This Row],[AREF_6]]&lt;&gt;"","06",IF(T_SDLog[[#This Row],[AREF_5]]&lt;&gt;"","05",IF(T_SDLog[[#This Row],[AREF_4]]&lt;&gt;"","04",IF(T_SDLog[[#This Row],[AREF_3]]&lt;&gt;"","03",IF(T_SDLog[[#This Row],[AREF_2]]&lt;&gt;"","02",IF(T_SDLog[[#This Row],[AREF_1]]&lt;&gt;"","01",IF(T_SDLog[[#This Row],[AREF_0]]&lt;&gt;"","00",""))))))))</f>
        <v>00</v>
      </c>
      <c r="T58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45836</v>
      </c>
      <c r="U5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ATLS-004-SD-ICT-00087-R00</v>
      </c>
      <c r="V5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5" s="22" t="s">
        <v>1795</v>
      </c>
      <c r="AB585" s="74">
        <v>45836</v>
      </c>
      <c r="AC585" s="22"/>
      <c r="AD585" s="74"/>
      <c r="AE585" s="22"/>
      <c r="AF585" s="190" t="s">
        <v>1638</v>
      </c>
      <c r="AG585" s="191"/>
      <c r="AH585" s="190" t="s">
        <v>123</v>
      </c>
      <c r="AI585" s="22"/>
      <c r="AJ585" s="74"/>
      <c r="AK585" s="22"/>
      <c r="AL585" s="22"/>
      <c r="AM585" s="22"/>
      <c r="AN585" s="190" t="s">
        <v>123</v>
      </c>
      <c r="AO585" s="74"/>
      <c r="AP585" s="185" t="s">
        <v>123</v>
      </c>
      <c r="AQ585" s="22"/>
      <c r="AR585" s="74"/>
      <c r="AS585" s="22"/>
      <c r="AT585" s="190" t="s">
        <v>123</v>
      </c>
      <c r="AU585" s="74"/>
      <c r="AV585" s="185" t="s">
        <v>123</v>
      </c>
      <c r="AW585" s="76"/>
      <c r="AX585" s="74"/>
      <c r="AY585" s="22"/>
      <c r="AZ585" s="190" t="s">
        <v>123</v>
      </c>
      <c r="BA585" s="74"/>
      <c r="BB585" s="185" t="s">
        <v>123</v>
      </c>
      <c r="BC585" s="76"/>
      <c r="BD585" s="74"/>
      <c r="BE585" s="22"/>
      <c r="BF585" s="190" t="s">
        <v>123</v>
      </c>
      <c r="BG585" s="74"/>
      <c r="BH585" s="185" t="s">
        <v>123</v>
      </c>
      <c r="BI585" s="76"/>
      <c r="BJ585" s="74"/>
      <c r="BK585" s="22"/>
      <c r="BL585" s="190" t="s">
        <v>123</v>
      </c>
      <c r="BM585" s="74"/>
      <c r="BN585" s="185" t="s">
        <v>123</v>
      </c>
      <c r="BO585" s="22"/>
      <c r="BP585" s="74"/>
      <c r="BQ585" s="22"/>
      <c r="BR585" s="190" t="s">
        <v>123</v>
      </c>
      <c r="BS585" s="22"/>
      <c r="BT585" s="185" t="s">
        <v>123</v>
      </c>
      <c r="BU585" s="22"/>
      <c r="BV585" s="74"/>
      <c r="BW585" s="22"/>
      <c r="BX585" s="190" t="s">
        <v>123</v>
      </c>
      <c r="BY585" s="22"/>
      <c r="BZ585" s="185" t="s">
        <v>123</v>
      </c>
      <c r="CA585" s="185" t="s">
        <v>1668</v>
      </c>
      <c r="CB585" s="22" t="s">
        <v>1669</v>
      </c>
    </row>
    <row r="586" spans="2:80" ht="13.8" hidden="1">
      <c r="B586" s="22">
        <f t="shared" si="8"/>
        <v>577</v>
      </c>
      <c r="C586" s="73" t="s">
        <v>112</v>
      </c>
      <c r="D586" s="73" t="s">
        <v>290</v>
      </c>
      <c r="E586" s="202">
        <v>1300403</v>
      </c>
      <c r="F586" s="73" t="s">
        <v>114</v>
      </c>
      <c r="G586" s="73" t="s">
        <v>284</v>
      </c>
      <c r="H586" s="73" t="s">
        <v>116</v>
      </c>
      <c r="I586" s="240" t="s">
        <v>117</v>
      </c>
      <c r="J586" s="79" t="s">
        <v>112</v>
      </c>
      <c r="K586" s="204" t="s">
        <v>291</v>
      </c>
      <c r="L586" s="111" t="s">
        <v>119</v>
      </c>
      <c r="M586" s="73" t="s">
        <v>117</v>
      </c>
      <c r="N586" s="116" t="str">
        <f>CONCATENATE(T_SDLog[[#This Row],[PROJECT_NO]],"-",T_SDLog[[#This Row],[Sub Con]],"-",T_SDLog[[#This Row],[BUILDING_NO]],"-",T_SDLog[[#This Row],[FLOOR_LEVEL]],"-",T_SDLog[[#This Row],[DRAWING_PARTS]],"-",T_SDLog[[#This Row],[DISIPLINE]],"-",T_SDLog[[#This Row],[Sub-Dec]],"-",T_SDLog[[#This Row],[DS]],"-",T_SDLog[[#This Row],[DRAWING_SEQ]])</f>
        <v>1300403-ATS-B03-GF-00-ICT-PAS-SD-00</v>
      </c>
      <c r="O586" s="205" t="s">
        <v>293</v>
      </c>
      <c r="P586" s="246">
        <v>45872</v>
      </c>
      <c r="Q58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8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86" s="156" t="str">
        <f>IF(T_SDLog[[#This Row],[AREF_7]]&lt;&gt;"","07",IF(T_SDLog[[#This Row],[AREF_6]]&lt;&gt;"","06",IF(T_SDLog[[#This Row],[AREF_5]]&lt;&gt;"","05",IF(T_SDLog[[#This Row],[AREF_4]]&lt;&gt;"","04",IF(T_SDLog[[#This Row],[AREF_3]]&lt;&gt;"","03",IF(T_SDLog[[#This Row],[AREF_2]]&lt;&gt;"","02",IF(T_SDLog[[#This Row],[AREF_1]]&lt;&gt;"","01",IF(T_SDLog[[#This Row],[AREF_0]]&lt;&gt;"","00",""))))))))</f>
        <v>00</v>
      </c>
      <c r="T58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45836</v>
      </c>
      <c r="U5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ATLS-004-SD-ICT-00087-R00</v>
      </c>
      <c r="V5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6" s="22" t="s">
        <v>1795</v>
      </c>
      <c r="AB586" s="74">
        <v>45836</v>
      </c>
      <c r="AC586" s="22"/>
      <c r="AD586" s="74"/>
      <c r="AE586" s="22"/>
      <c r="AF586" s="190" t="s">
        <v>1638</v>
      </c>
      <c r="AG586" s="191"/>
      <c r="AH586" s="190" t="s">
        <v>123</v>
      </c>
      <c r="AI586" s="22"/>
      <c r="AJ586" s="74"/>
      <c r="AK586" s="22"/>
      <c r="AL586" s="22"/>
      <c r="AM586" s="22"/>
      <c r="AN586" s="190" t="s">
        <v>123</v>
      </c>
      <c r="AO586" s="74"/>
      <c r="AP586" s="185" t="s">
        <v>123</v>
      </c>
      <c r="AQ586" s="22"/>
      <c r="AR586" s="74"/>
      <c r="AS586" s="22"/>
      <c r="AT586" s="190" t="s">
        <v>123</v>
      </c>
      <c r="AU586" s="74"/>
      <c r="AV586" s="185" t="s">
        <v>123</v>
      </c>
      <c r="AW586" s="76"/>
      <c r="AX586" s="74"/>
      <c r="AY586" s="22"/>
      <c r="AZ586" s="190" t="s">
        <v>123</v>
      </c>
      <c r="BA586" s="74"/>
      <c r="BB586" s="185" t="s">
        <v>123</v>
      </c>
      <c r="BC586" s="76"/>
      <c r="BD586" s="74"/>
      <c r="BE586" s="22"/>
      <c r="BF586" s="190" t="s">
        <v>123</v>
      </c>
      <c r="BG586" s="74"/>
      <c r="BH586" s="185" t="s">
        <v>123</v>
      </c>
      <c r="BI586" s="76"/>
      <c r="BJ586" s="74"/>
      <c r="BK586" s="22"/>
      <c r="BL586" s="190" t="s">
        <v>123</v>
      </c>
      <c r="BM586" s="74"/>
      <c r="BN586" s="185" t="s">
        <v>123</v>
      </c>
      <c r="BO586" s="22"/>
      <c r="BP586" s="74"/>
      <c r="BQ586" s="22"/>
      <c r="BR586" s="190" t="s">
        <v>123</v>
      </c>
      <c r="BS586" s="22"/>
      <c r="BT586" s="185" t="s">
        <v>123</v>
      </c>
      <c r="BU586" s="22"/>
      <c r="BV586" s="74"/>
      <c r="BW586" s="22"/>
      <c r="BX586" s="190" t="s">
        <v>123</v>
      </c>
      <c r="BY586" s="22"/>
      <c r="BZ586" s="185" t="s">
        <v>123</v>
      </c>
      <c r="CA586" s="185" t="s">
        <v>1668</v>
      </c>
      <c r="CB586" s="22" t="s">
        <v>1669</v>
      </c>
    </row>
    <row r="587" spans="2:80" ht="13.8" hidden="1">
      <c r="B587" s="22">
        <f t="shared" si="8"/>
        <v>578</v>
      </c>
      <c r="C587" s="73" t="s">
        <v>112</v>
      </c>
      <c r="D587" s="73" t="s">
        <v>290</v>
      </c>
      <c r="E587" s="202">
        <v>1300403</v>
      </c>
      <c r="F587" s="73" t="s">
        <v>114</v>
      </c>
      <c r="G587" s="73" t="s">
        <v>284</v>
      </c>
      <c r="H587" s="73" t="s">
        <v>288</v>
      </c>
      <c r="I587" s="240" t="s">
        <v>117</v>
      </c>
      <c r="J587" s="79" t="s">
        <v>112</v>
      </c>
      <c r="K587" s="204" t="s">
        <v>291</v>
      </c>
      <c r="L587" s="111" t="s">
        <v>119</v>
      </c>
      <c r="M587" s="73" t="s">
        <v>117</v>
      </c>
      <c r="N587" s="116" t="str">
        <f>CONCATENATE(T_SDLog[[#This Row],[PROJECT_NO]],"-",T_SDLog[[#This Row],[Sub Con]],"-",T_SDLog[[#This Row],[BUILDING_NO]],"-",T_SDLog[[#This Row],[FLOOR_LEVEL]],"-",T_SDLog[[#This Row],[DRAWING_PARTS]],"-",T_SDLog[[#This Row],[DISIPLINE]],"-",T_SDLog[[#This Row],[Sub-Dec]],"-",T_SDLog[[#This Row],[DS]],"-",T_SDLog[[#This Row],[DRAWING_SEQ]])</f>
        <v>1300403-ATS-B03-FF-00-ICT-PAS-SD-00</v>
      </c>
      <c r="O587" s="205" t="s">
        <v>294</v>
      </c>
      <c r="P587" s="246">
        <v>45872</v>
      </c>
      <c r="Q58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58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587" s="156" t="str">
        <f>IF(T_SDLog[[#This Row],[AREF_7]]&lt;&gt;"","07",IF(T_SDLog[[#This Row],[AREF_6]]&lt;&gt;"","06",IF(T_SDLog[[#This Row],[AREF_5]]&lt;&gt;"","05",IF(T_SDLog[[#This Row],[AREF_4]]&lt;&gt;"","04",IF(T_SDLog[[#This Row],[AREF_3]]&lt;&gt;"","03",IF(T_SDLog[[#This Row],[AREF_2]]&lt;&gt;"","02",IF(T_SDLog[[#This Row],[AREF_1]]&lt;&gt;"","01",IF(T_SDLog[[#This Row],[AREF_0]]&lt;&gt;"","00",""))))))))</f>
        <v>00</v>
      </c>
      <c r="T58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45836</v>
      </c>
      <c r="U5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ATLS-004-SD-ICT-00087-R00</v>
      </c>
      <c r="V5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5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5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7" s="22" t="s">
        <v>1795</v>
      </c>
      <c r="AB587" s="74">
        <v>45836</v>
      </c>
      <c r="AC587" s="22"/>
      <c r="AD587" s="74"/>
      <c r="AE587" s="22"/>
      <c r="AF587" s="190" t="s">
        <v>1638</v>
      </c>
      <c r="AG587" s="191"/>
      <c r="AH587" s="190" t="s">
        <v>123</v>
      </c>
      <c r="AI587" s="22"/>
      <c r="AJ587" s="74"/>
      <c r="AK587" s="22"/>
      <c r="AL587" s="22"/>
      <c r="AM587" s="22"/>
      <c r="AN587" s="190" t="s">
        <v>123</v>
      </c>
      <c r="AO587" s="74"/>
      <c r="AP587" s="185" t="s">
        <v>123</v>
      </c>
      <c r="AQ587" s="22"/>
      <c r="AR587" s="74"/>
      <c r="AS587" s="22"/>
      <c r="AT587" s="190" t="s">
        <v>123</v>
      </c>
      <c r="AU587" s="74"/>
      <c r="AV587" s="185" t="s">
        <v>123</v>
      </c>
      <c r="AW587" s="76"/>
      <c r="AX587" s="74"/>
      <c r="AY587" s="22"/>
      <c r="AZ587" s="190" t="s">
        <v>123</v>
      </c>
      <c r="BA587" s="74"/>
      <c r="BB587" s="185" t="s">
        <v>123</v>
      </c>
      <c r="BC587" s="76"/>
      <c r="BD587" s="74"/>
      <c r="BE587" s="22"/>
      <c r="BF587" s="190" t="s">
        <v>123</v>
      </c>
      <c r="BG587" s="74"/>
      <c r="BH587" s="185" t="s">
        <v>123</v>
      </c>
      <c r="BI587" s="76"/>
      <c r="BJ587" s="74"/>
      <c r="BK587" s="22"/>
      <c r="BL587" s="190" t="s">
        <v>123</v>
      </c>
      <c r="BM587" s="74"/>
      <c r="BN587" s="185" t="s">
        <v>123</v>
      </c>
      <c r="BO587" s="22"/>
      <c r="BP587" s="74"/>
      <c r="BQ587" s="22"/>
      <c r="BR587" s="190" t="s">
        <v>123</v>
      </c>
      <c r="BS587" s="22"/>
      <c r="BT587" s="185" t="s">
        <v>123</v>
      </c>
      <c r="BU587" s="22"/>
      <c r="BV587" s="74"/>
      <c r="BW587" s="22"/>
      <c r="BX587" s="190" t="s">
        <v>123</v>
      </c>
      <c r="BY587" s="22"/>
      <c r="BZ587" s="185" t="s">
        <v>123</v>
      </c>
      <c r="CA587" s="185" t="s">
        <v>1668</v>
      </c>
      <c r="CB587" s="22" t="s">
        <v>1669</v>
      </c>
    </row>
    <row r="588" spans="2:80" ht="13.8" hidden="1">
      <c r="B588" s="22">
        <f t="shared" ref="B588:B652" si="9">1+B587</f>
        <v>579</v>
      </c>
      <c r="C588" s="73" t="s">
        <v>112</v>
      </c>
      <c r="D588" s="73" t="s">
        <v>151</v>
      </c>
      <c r="E588" s="202">
        <v>1300403</v>
      </c>
      <c r="F588" s="73" t="s">
        <v>114</v>
      </c>
      <c r="G588" s="73" t="s">
        <v>284</v>
      </c>
      <c r="H588" s="73" t="s">
        <v>286</v>
      </c>
      <c r="I588" s="240" t="s">
        <v>117</v>
      </c>
      <c r="J588" s="79" t="s">
        <v>112</v>
      </c>
      <c r="K588" s="204" t="s">
        <v>152</v>
      </c>
      <c r="L588" s="111" t="s">
        <v>119</v>
      </c>
      <c r="M588" s="73" t="s">
        <v>117</v>
      </c>
      <c r="N588" s="116" t="str">
        <f>CONCATENATE(T_SDLog[[#This Row],[PROJECT_NO]],"-",T_SDLog[[#This Row],[Sub Con]],"-",T_SDLog[[#This Row],[BUILDING_NO]],"-",T_SDLog[[#This Row],[FLOOR_LEVEL]],"-",T_SDLog[[#This Row],[DRAWING_PARTS]],"-",T_SDLog[[#This Row],[DISIPLINE]],"-",T_SDLog[[#This Row],[Sub-Dec]],"-",T_SDLog[[#This Row],[DS]],"-",T_SDLog[[#This Row],[DRAWING_SEQ]])</f>
        <v>1300403-ATS-B03-BF-00-ICT-DAT-SD-00</v>
      </c>
      <c r="O588" s="205" t="s">
        <v>295</v>
      </c>
      <c r="P588" s="245">
        <v>45846</v>
      </c>
      <c r="Q58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5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88" s="156" t="str">
        <f>IF(T_SDLog[[#This Row],[AREF_7]]&lt;&gt;"","07",IF(T_SDLog[[#This Row],[AREF_6]]&lt;&gt;"","06",IF(T_SDLog[[#This Row],[AREF_5]]&lt;&gt;"","05",IF(T_SDLog[[#This Row],[AREF_4]]&lt;&gt;"","04",IF(T_SDLog[[#This Row],[AREF_3]]&lt;&gt;"","03",IF(T_SDLog[[#This Row],[AREF_2]]&lt;&gt;"","02",IF(T_SDLog[[#This Row],[AREF_1]]&lt;&gt;"","01",IF(T_SDLog[[#This Row],[AREF_0]]&lt;&gt;"","00",""))))))))</f>
        <v>00</v>
      </c>
      <c r="T58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5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ATLS-004-SD-ICT-00071-R00</v>
      </c>
      <c r="V5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5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Jun 25</v>
      </c>
      <c r="X5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ATV-1300000403-SDS-ICT-00059-R00</v>
      </c>
      <c r="Y5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5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8" s="22" t="s">
        <v>1698</v>
      </c>
      <c r="AB588" s="74">
        <v>45832</v>
      </c>
      <c r="AC588" s="22" t="s">
        <v>1712</v>
      </c>
      <c r="AD588" s="74">
        <v>45832</v>
      </c>
      <c r="AE588" s="74" t="s">
        <v>1712</v>
      </c>
      <c r="AF588" s="190" t="s">
        <v>134</v>
      </c>
      <c r="AG588" s="191" t="s">
        <v>1808</v>
      </c>
      <c r="AH588" s="190" t="s">
        <v>134</v>
      </c>
      <c r="AI588" s="22"/>
      <c r="AJ588" s="74"/>
      <c r="AK588" s="22"/>
      <c r="AL588" s="22"/>
      <c r="AM588" s="22"/>
      <c r="AN588" s="190" t="s">
        <v>123</v>
      </c>
      <c r="AO588" s="74"/>
      <c r="AP588" s="185" t="s">
        <v>123</v>
      </c>
      <c r="AQ588" s="22"/>
      <c r="AR588" s="74"/>
      <c r="AS588" s="22"/>
      <c r="AT588" s="190" t="s">
        <v>123</v>
      </c>
      <c r="AU588" s="74"/>
      <c r="AV588" s="185" t="s">
        <v>123</v>
      </c>
      <c r="AW588" s="76"/>
      <c r="AX588" s="74"/>
      <c r="AY588" s="22"/>
      <c r="AZ588" s="190" t="s">
        <v>123</v>
      </c>
      <c r="BA588" s="74"/>
      <c r="BB588" s="185" t="s">
        <v>123</v>
      </c>
      <c r="BC588" s="76"/>
      <c r="BD588" s="74"/>
      <c r="BE588" s="22"/>
      <c r="BF588" s="190" t="s">
        <v>123</v>
      </c>
      <c r="BG588" s="74"/>
      <c r="BH588" s="185" t="s">
        <v>123</v>
      </c>
      <c r="BI588" s="76"/>
      <c r="BJ588" s="74"/>
      <c r="BK588" s="22"/>
      <c r="BL588" s="190" t="s">
        <v>123</v>
      </c>
      <c r="BM588" s="74"/>
      <c r="BN588" s="185" t="s">
        <v>123</v>
      </c>
      <c r="BO588" s="22"/>
      <c r="BP588" s="74"/>
      <c r="BQ588" s="22"/>
      <c r="BR588" s="190" t="s">
        <v>123</v>
      </c>
      <c r="BS588" s="22"/>
      <c r="BT588" s="185" t="s">
        <v>123</v>
      </c>
      <c r="BU588" s="22"/>
      <c r="BV588" s="74"/>
      <c r="BW588" s="22"/>
      <c r="BX588" s="190" t="s">
        <v>123</v>
      </c>
      <c r="BY588" s="22"/>
      <c r="BZ588" s="185" t="s">
        <v>123</v>
      </c>
      <c r="CA588" s="185"/>
      <c r="CB588" s="22"/>
    </row>
    <row r="589" spans="2:80" ht="13.8" hidden="1">
      <c r="B589" s="22">
        <f t="shared" si="9"/>
        <v>580</v>
      </c>
      <c r="C589" s="73" t="s">
        <v>112</v>
      </c>
      <c r="D589" s="73" t="s">
        <v>151</v>
      </c>
      <c r="E589" s="202">
        <v>1300403</v>
      </c>
      <c r="F589" s="73" t="s">
        <v>114</v>
      </c>
      <c r="G589" s="73" t="s">
        <v>284</v>
      </c>
      <c r="H589" s="73" t="s">
        <v>116</v>
      </c>
      <c r="I589" s="240" t="s">
        <v>117</v>
      </c>
      <c r="J589" s="79" t="s">
        <v>112</v>
      </c>
      <c r="K589" s="204" t="s">
        <v>152</v>
      </c>
      <c r="L589" s="111" t="s">
        <v>119</v>
      </c>
      <c r="M589" s="73" t="s">
        <v>117</v>
      </c>
      <c r="N589" s="116" t="str">
        <f>CONCATENATE(T_SDLog[[#This Row],[PROJECT_NO]],"-",T_SDLog[[#This Row],[Sub Con]],"-",T_SDLog[[#This Row],[BUILDING_NO]],"-",T_SDLog[[#This Row],[FLOOR_LEVEL]],"-",T_SDLog[[#This Row],[DRAWING_PARTS]],"-",T_SDLog[[#This Row],[DISIPLINE]],"-",T_SDLog[[#This Row],[Sub-Dec]],"-",T_SDLog[[#This Row],[DS]],"-",T_SDLog[[#This Row],[DRAWING_SEQ]])</f>
        <v>1300403-ATS-B03-GF-00-ICT-DAT-SD-00</v>
      </c>
      <c r="O589" s="205" t="s">
        <v>153</v>
      </c>
      <c r="P589" s="245">
        <v>45866</v>
      </c>
      <c r="Q58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-19</v>
      </c>
      <c r="R58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89" s="156" t="str">
        <f>IF(T_SDLog[[#This Row],[AREF_7]]&lt;&gt;"","07",IF(T_SDLog[[#This Row],[AREF_6]]&lt;&gt;"","06",IF(T_SDLog[[#This Row],[AREF_5]]&lt;&gt;"","05",IF(T_SDLog[[#This Row],[AREF_4]]&lt;&gt;"","04",IF(T_SDLog[[#This Row],[AREF_3]]&lt;&gt;"","03",IF(T_SDLog[[#This Row],[AREF_2]]&lt;&gt;"","02",IF(T_SDLog[[#This Row],[AREF_1]]&lt;&gt;"","01",IF(T_SDLog[[#This Row],[AREF_0]]&lt;&gt;"","00",""))))))))</f>
        <v>01</v>
      </c>
      <c r="T58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5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ATLS-004-SD-ICT-00076-R01</v>
      </c>
      <c r="V5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5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9 Jul 25</v>
      </c>
      <c r="X5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ATV-1300000403-SDS-ICT-00068-R01</v>
      </c>
      <c r="Y5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5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89" s="22" t="s">
        <v>1730</v>
      </c>
      <c r="AB589" s="74">
        <v>45839</v>
      </c>
      <c r="AC589" s="22" t="s">
        <v>1818</v>
      </c>
      <c r="AD589" s="74">
        <v>45840</v>
      </c>
      <c r="AE589" s="74" t="s">
        <v>1818</v>
      </c>
      <c r="AF589" s="190" t="s">
        <v>1452</v>
      </c>
      <c r="AG589" s="191" t="s">
        <v>1865</v>
      </c>
      <c r="AH589" s="190" t="s">
        <v>1452</v>
      </c>
      <c r="AI589" s="22" t="s">
        <v>1896</v>
      </c>
      <c r="AJ589" s="74">
        <v>45866</v>
      </c>
      <c r="AK589" s="74" t="s">
        <v>1897</v>
      </c>
      <c r="AL589" s="22"/>
      <c r="AM589" s="22"/>
      <c r="AN589" s="190" t="s">
        <v>122</v>
      </c>
      <c r="AO589" s="74"/>
      <c r="AP589" s="185" t="s">
        <v>123</v>
      </c>
      <c r="AQ589" s="22"/>
      <c r="AR589" s="74"/>
      <c r="AS589" s="22"/>
      <c r="AT589" s="190" t="s">
        <v>123</v>
      </c>
      <c r="AU589" s="74"/>
      <c r="AV589" s="185" t="s">
        <v>123</v>
      </c>
      <c r="AW589" s="76"/>
      <c r="AX589" s="74"/>
      <c r="AY589" s="22"/>
      <c r="AZ589" s="190" t="s">
        <v>123</v>
      </c>
      <c r="BA589" s="74"/>
      <c r="BB589" s="185" t="s">
        <v>123</v>
      </c>
      <c r="BC589" s="76"/>
      <c r="BD589" s="74"/>
      <c r="BE589" s="22"/>
      <c r="BF589" s="190" t="s">
        <v>123</v>
      </c>
      <c r="BG589" s="74"/>
      <c r="BH589" s="185" t="s">
        <v>123</v>
      </c>
      <c r="BI589" s="76"/>
      <c r="BJ589" s="74"/>
      <c r="BK589" s="22"/>
      <c r="BL589" s="190" t="s">
        <v>123</v>
      </c>
      <c r="BM589" s="74"/>
      <c r="BN589" s="185" t="s">
        <v>123</v>
      </c>
      <c r="BO589" s="22"/>
      <c r="BP589" s="74"/>
      <c r="BQ589" s="22"/>
      <c r="BR589" s="190" t="s">
        <v>123</v>
      </c>
      <c r="BS589" s="22"/>
      <c r="BT589" s="185" t="s">
        <v>123</v>
      </c>
      <c r="BU589" s="22"/>
      <c r="BV589" s="74"/>
      <c r="BW589" s="22"/>
      <c r="BX589" s="190" t="s">
        <v>123</v>
      </c>
      <c r="BY589" s="22"/>
      <c r="BZ589" s="185" t="s">
        <v>123</v>
      </c>
      <c r="CA589" s="185"/>
      <c r="CB589" s="22"/>
    </row>
    <row r="590" spans="2:80" ht="13.8" hidden="1">
      <c r="B590" s="22">
        <f t="shared" si="9"/>
        <v>581</v>
      </c>
      <c r="C590" s="73" t="s">
        <v>112</v>
      </c>
      <c r="D590" s="73" t="s">
        <v>151</v>
      </c>
      <c r="E590" s="202">
        <v>1300403</v>
      </c>
      <c r="F590" s="73" t="s">
        <v>114</v>
      </c>
      <c r="G590" s="73" t="s">
        <v>284</v>
      </c>
      <c r="H590" s="73" t="s">
        <v>288</v>
      </c>
      <c r="I590" s="240" t="s">
        <v>117</v>
      </c>
      <c r="J590" s="79" t="s">
        <v>112</v>
      </c>
      <c r="K590" s="204" t="s">
        <v>152</v>
      </c>
      <c r="L590" s="111" t="s">
        <v>119</v>
      </c>
      <c r="M590" s="73" t="s">
        <v>117</v>
      </c>
      <c r="N590" s="116" t="str">
        <f>CONCATENATE(T_SDLog[[#This Row],[PROJECT_NO]],"-",T_SDLog[[#This Row],[Sub Con]],"-",T_SDLog[[#This Row],[BUILDING_NO]],"-",T_SDLog[[#This Row],[FLOOR_LEVEL]],"-",T_SDLog[[#This Row],[DRAWING_PARTS]],"-",T_SDLog[[#This Row],[DISIPLINE]],"-",T_SDLog[[#This Row],[Sub-Dec]],"-",T_SDLog[[#This Row],[DS]],"-",T_SDLog[[#This Row],[DRAWING_SEQ]])</f>
        <v>1300403-ATS-B03-FF-00-ICT-DAT-SD-00</v>
      </c>
      <c r="O590" s="205" t="s">
        <v>296</v>
      </c>
      <c r="P590" s="245">
        <v>45846</v>
      </c>
      <c r="Q59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-19</v>
      </c>
      <c r="R5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0" s="156" t="str">
        <f>IF(T_SDLog[[#This Row],[AREF_7]]&lt;&gt;"","07",IF(T_SDLog[[#This Row],[AREF_6]]&lt;&gt;"","06",IF(T_SDLog[[#This Row],[AREF_5]]&lt;&gt;"","05",IF(T_SDLog[[#This Row],[AREF_4]]&lt;&gt;"","04",IF(T_SDLog[[#This Row],[AREF_3]]&lt;&gt;"","03",IF(T_SDLog[[#This Row],[AREF_2]]&lt;&gt;"","02",IF(T_SDLog[[#This Row],[AREF_1]]&lt;&gt;"","01",IF(T_SDLog[[#This Row],[AREF_0]]&lt;&gt;"","00",""))))))))</f>
        <v>01</v>
      </c>
      <c r="T59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5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ATLS-004-SD-ICT-00086-R01</v>
      </c>
      <c r="V5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5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9 Jul 25</v>
      </c>
      <c r="X5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ATV-1300000403-SDS-ICT-00069-R01</v>
      </c>
      <c r="Y5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5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0" s="22" t="s">
        <v>1794</v>
      </c>
      <c r="AB590" s="74">
        <v>45838</v>
      </c>
      <c r="AC590" s="22" t="s">
        <v>1819</v>
      </c>
      <c r="AD590" s="74">
        <v>45840</v>
      </c>
      <c r="AE590" s="74" t="s">
        <v>1819</v>
      </c>
      <c r="AF590" s="190" t="s">
        <v>1452</v>
      </c>
      <c r="AG590" s="191" t="s">
        <v>1865</v>
      </c>
      <c r="AH590" s="190" t="s">
        <v>1452</v>
      </c>
      <c r="AI590" s="22" t="s">
        <v>1898</v>
      </c>
      <c r="AJ590" s="74">
        <v>45866</v>
      </c>
      <c r="AK590" s="74" t="s">
        <v>1899</v>
      </c>
      <c r="AL590" s="22"/>
      <c r="AM590" s="22"/>
      <c r="AN590" s="190" t="s">
        <v>122</v>
      </c>
      <c r="AO590" s="74"/>
      <c r="AP590" s="185" t="s">
        <v>123</v>
      </c>
      <c r="AQ590" s="22"/>
      <c r="AR590" s="74"/>
      <c r="AS590" s="22"/>
      <c r="AT590" s="190" t="s">
        <v>123</v>
      </c>
      <c r="AU590" s="74"/>
      <c r="AV590" s="185" t="s">
        <v>123</v>
      </c>
      <c r="AW590" s="76"/>
      <c r="AX590" s="74"/>
      <c r="AY590" s="22"/>
      <c r="AZ590" s="190" t="s">
        <v>123</v>
      </c>
      <c r="BA590" s="74"/>
      <c r="BB590" s="185" t="s">
        <v>123</v>
      </c>
      <c r="BC590" s="76"/>
      <c r="BD590" s="74"/>
      <c r="BE590" s="22"/>
      <c r="BF590" s="190" t="s">
        <v>123</v>
      </c>
      <c r="BG590" s="74"/>
      <c r="BH590" s="185" t="s">
        <v>123</v>
      </c>
      <c r="BI590" s="76"/>
      <c r="BJ590" s="74"/>
      <c r="BK590" s="22"/>
      <c r="BL590" s="190" t="s">
        <v>123</v>
      </c>
      <c r="BM590" s="74"/>
      <c r="BN590" s="185" t="s">
        <v>123</v>
      </c>
      <c r="BO590" s="22"/>
      <c r="BP590" s="74"/>
      <c r="BQ590" s="22"/>
      <c r="BR590" s="190" t="s">
        <v>123</v>
      </c>
      <c r="BS590" s="22"/>
      <c r="BT590" s="185" t="s">
        <v>123</v>
      </c>
      <c r="BU590" s="22"/>
      <c r="BV590" s="74"/>
      <c r="BW590" s="22"/>
      <c r="BX590" s="190" t="s">
        <v>123</v>
      </c>
      <c r="BY590" s="22"/>
      <c r="BZ590" s="185" t="s">
        <v>123</v>
      </c>
      <c r="CA590" s="185"/>
      <c r="CB590" s="22"/>
    </row>
    <row r="591" spans="2:80" ht="13.8" hidden="1">
      <c r="B591" s="22">
        <f t="shared" si="9"/>
        <v>582</v>
      </c>
      <c r="C591" s="73" t="s">
        <v>112</v>
      </c>
      <c r="D591" s="73" t="s">
        <v>157</v>
      </c>
      <c r="E591" s="202">
        <v>1300403</v>
      </c>
      <c r="F591" s="73" t="s">
        <v>114</v>
      </c>
      <c r="G591" s="73" t="s">
        <v>284</v>
      </c>
      <c r="H591" s="73" t="s">
        <v>286</v>
      </c>
      <c r="I591" s="240" t="s">
        <v>117</v>
      </c>
      <c r="J591" s="79" t="s">
        <v>112</v>
      </c>
      <c r="K591" s="73" t="s">
        <v>1910</v>
      </c>
      <c r="L591" s="111" t="s">
        <v>119</v>
      </c>
      <c r="M591" s="73" t="s">
        <v>117</v>
      </c>
      <c r="N591" s="116" t="str">
        <f>CONCATENATE(T_SDLog[[#This Row],[PROJECT_NO]],"-",T_SDLog[[#This Row],[Sub Con]],"-",T_SDLog[[#This Row],[BUILDING_NO]],"-",T_SDLog[[#This Row],[FLOOR_LEVEL]],"-",T_SDLog[[#This Row],[DRAWING_PARTS]],"-",T_SDLog[[#This Row],[DISIPLINE]],"-",T_SDLog[[#This Row],[Sub-Dec]],"-",T_SDLog[[#This Row],[DS]],"-",T_SDLog[[#This Row],[DRAWING_SEQ]])</f>
        <v>1300403-ATS-B03-BF-00-ICT-VSS-SD-00</v>
      </c>
      <c r="O591" s="205" t="s">
        <v>297</v>
      </c>
      <c r="P591" s="245">
        <v>45833</v>
      </c>
      <c r="Q59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591"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1" s="156" t="str">
        <f>IF(T_SDLog[[#This Row],[AREF_7]]&lt;&gt;"","07",IF(T_SDLog[[#This Row],[AREF_6]]&lt;&gt;"","06",IF(T_SDLog[[#This Row],[AREF_5]]&lt;&gt;"","05",IF(T_SDLog[[#This Row],[AREF_4]]&lt;&gt;"","04",IF(T_SDLog[[#This Row],[AREF_3]]&lt;&gt;"","03",IF(T_SDLog[[#This Row],[AREF_2]]&lt;&gt;"","02",IF(T_SDLog[[#This Row],[AREF_1]]&lt;&gt;"","01",IF(T_SDLog[[#This Row],[AREF_0]]&lt;&gt;"","00",""))))))))</f>
        <v>00</v>
      </c>
      <c r="T59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5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ATLS-004-SD-ICT-00103-R00</v>
      </c>
      <c r="V5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59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5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1" s="22" t="s">
        <v>1879</v>
      </c>
      <c r="AB591" s="74">
        <v>45866</v>
      </c>
      <c r="AC591" s="22" t="s">
        <v>1912</v>
      </c>
      <c r="AD591" s="74">
        <v>45866</v>
      </c>
      <c r="AE591" s="22"/>
      <c r="AF591" s="190" t="s">
        <v>123</v>
      </c>
      <c r="AG591" s="191"/>
      <c r="AH591" s="190" t="s">
        <v>162</v>
      </c>
      <c r="AI591" s="22"/>
      <c r="AJ591" s="74"/>
      <c r="AK591" s="22"/>
      <c r="AL591" s="22"/>
      <c r="AM591" s="22"/>
      <c r="AN591" s="190" t="s">
        <v>123</v>
      </c>
      <c r="AO591" s="74"/>
      <c r="AP591" s="185" t="s">
        <v>123</v>
      </c>
      <c r="AQ591" s="22"/>
      <c r="AR591" s="74"/>
      <c r="AS591" s="22"/>
      <c r="AT591" s="190" t="s">
        <v>123</v>
      </c>
      <c r="AU591" s="74"/>
      <c r="AV591" s="185" t="s">
        <v>123</v>
      </c>
      <c r="AW591" s="76"/>
      <c r="AX591" s="74"/>
      <c r="AY591" s="22"/>
      <c r="AZ591" s="190" t="s">
        <v>123</v>
      </c>
      <c r="BA591" s="74"/>
      <c r="BB591" s="185" t="s">
        <v>123</v>
      </c>
      <c r="BC591" s="76"/>
      <c r="BD591" s="74"/>
      <c r="BE591" s="22"/>
      <c r="BF591" s="190" t="s">
        <v>123</v>
      </c>
      <c r="BG591" s="74"/>
      <c r="BH591" s="185" t="s">
        <v>123</v>
      </c>
      <c r="BI591" s="76"/>
      <c r="BJ591" s="74"/>
      <c r="BK591" s="22"/>
      <c r="BL591" s="190" t="s">
        <v>123</v>
      </c>
      <c r="BM591" s="74"/>
      <c r="BN591" s="185" t="s">
        <v>123</v>
      </c>
      <c r="BO591" s="22"/>
      <c r="BP591" s="74"/>
      <c r="BQ591" s="22"/>
      <c r="BR591" s="190" t="s">
        <v>123</v>
      </c>
      <c r="BS591" s="22"/>
      <c r="BT591" s="185" t="s">
        <v>123</v>
      </c>
      <c r="BU591" s="22"/>
      <c r="BV591" s="74"/>
      <c r="BW591" s="22"/>
      <c r="BX591" s="190" t="s">
        <v>123</v>
      </c>
      <c r="BY591" s="22"/>
      <c r="BZ591" s="185" t="s">
        <v>123</v>
      </c>
      <c r="CA591" s="185"/>
      <c r="CB591" s="22"/>
    </row>
    <row r="592" spans="2:80" ht="13.8" hidden="1">
      <c r="B592" s="22">
        <f t="shared" si="9"/>
        <v>583</v>
      </c>
      <c r="C592" s="73" t="s">
        <v>112</v>
      </c>
      <c r="D592" s="73" t="s">
        <v>157</v>
      </c>
      <c r="E592" s="202">
        <v>1300403</v>
      </c>
      <c r="F592" s="73" t="s">
        <v>114</v>
      </c>
      <c r="G592" s="73" t="s">
        <v>284</v>
      </c>
      <c r="H592" s="73" t="s">
        <v>116</v>
      </c>
      <c r="I592" s="240" t="s">
        <v>117</v>
      </c>
      <c r="J592" s="79" t="s">
        <v>112</v>
      </c>
      <c r="K592" s="73" t="s">
        <v>1910</v>
      </c>
      <c r="L592" s="111" t="s">
        <v>119</v>
      </c>
      <c r="M592" s="73" t="s">
        <v>117</v>
      </c>
      <c r="N592" s="116" t="str">
        <f>CONCATENATE(T_SDLog[[#This Row],[PROJECT_NO]],"-",T_SDLog[[#This Row],[Sub Con]],"-",T_SDLog[[#This Row],[BUILDING_NO]],"-",T_SDLog[[#This Row],[FLOOR_LEVEL]],"-",T_SDLog[[#This Row],[DRAWING_PARTS]],"-",T_SDLog[[#This Row],[DISIPLINE]],"-",T_SDLog[[#This Row],[Sub-Dec]],"-",T_SDLog[[#This Row],[DS]],"-",T_SDLog[[#This Row],[DRAWING_SEQ]])</f>
        <v>1300403-ATS-B03-GF-00-ICT-VSS-SD-00</v>
      </c>
      <c r="O592" s="205" t="s">
        <v>173</v>
      </c>
      <c r="P592" s="245">
        <v>45833</v>
      </c>
      <c r="Q59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592"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2" s="156" t="str">
        <f>IF(T_SDLog[[#This Row],[AREF_7]]&lt;&gt;"","07",IF(T_SDLog[[#This Row],[AREF_6]]&lt;&gt;"","06",IF(T_SDLog[[#This Row],[AREF_5]]&lt;&gt;"","05",IF(T_SDLog[[#This Row],[AREF_4]]&lt;&gt;"","04",IF(T_SDLog[[#This Row],[AREF_3]]&lt;&gt;"","03",IF(T_SDLog[[#This Row],[AREF_2]]&lt;&gt;"","02",IF(T_SDLog[[#This Row],[AREF_1]]&lt;&gt;"","01",IF(T_SDLog[[#This Row],[AREF_0]]&lt;&gt;"","00",""))))))))</f>
        <v>00</v>
      </c>
      <c r="T59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5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ATLS-004-SD-ICT-00103-R00</v>
      </c>
      <c r="V5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59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5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2" s="22" t="s">
        <v>1879</v>
      </c>
      <c r="AB592" s="74">
        <v>45866</v>
      </c>
      <c r="AC592" s="22" t="s">
        <v>1912</v>
      </c>
      <c r="AD592" s="74">
        <v>45866</v>
      </c>
      <c r="AE592" s="22"/>
      <c r="AF592" s="190" t="s">
        <v>123</v>
      </c>
      <c r="AG592" s="191"/>
      <c r="AH592" s="190" t="s">
        <v>162</v>
      </c>
      <c r="AI592" s="22"/>
      <c r="AJ592" s="74"/>
      <c r="AK592" s="22"/>
      <c r="AL592" s="22"/>
      <c r="AM592" s="22"/>
      <c r="AN592" s="190" t="s">
        <v>123</v>
      </c>
      <c r="AO592" s="74"/>
      <c r="AP592" s="185" t="s">
        <v>123</v>
      </c>
      <c r="AQ592" s="22"/>
      <c r="AR592" s="74"/>
      <c r="AS592" s="22"/>
      <c r="AT592" s="190" t="s">
        <v>123</v>
      </c>
      <c r="AU592" s="74"/>
      <c r="AV592" s="185" t="s">
        <v>123</v>
      </c>
      <c r="AW592" s="76"/>
      <c r="AX592" s="74"/>
      <c r="AY592" s="22"/>
      <c r="AZ592" s="190" t="s">
        <v>123</v>
      </c>
      <c r="BA592" s="74"/>
      <c r="BB592" s="185" t="s">
        <v>123</v>
      </c>
      <c r="BC592" s="76"/>
      <c r="BD592" s="74"/>
      <c r="BE592" s="22"/>
      <c r="BF592" s="190" t="s">
        <v>123</v>
      </c>
      <c r="BG592" s="74"/>
      <c r="BH592" s="185" t="s">
        <v>123</v>
      </c>
      <c r="BI592" s="76"/>
      <c r="BJ592" s="74"/>
      <c r="BK592" s="22"/>
      <c r="BL592" s="190" t="s">
        <v>123</v>
      </c>
      <c r="BM592" s="74"/>
      <c r="BN592" s="185" t="s">
        <v>123</v>
      </c>
      <c r="BO592" s="22"/>
      <c r="BP592" s="74"/>
      <c r="BQ592" s="22"/>
      <c r="BR592" s="190" t="s">
        <v>123</v>
      </c>
      <c r="BS592" s="22"/>
      <c r="BT592" s="185" t="s">
        <v>123</v>
      </c>
      <c r="BU592" s="22"/>
      <c r="BV592" s="74"/>
      <c r="BW592" s="22"/>
      <c r="BX592" s="190" t="s">
        <v>123</v>
      </c>
      <c r="BY592" s="22"/>
      <c r="BZ592" s="185" t="s">
        <v>123</v>
      </c>
      <c r="CA592" s="185"/>
      <c r="CB592" s="22"/>
    </row>
    <row r="593" spans="2:80" ht="13.8" hidden="1">
      <c r="B593" s="22">
        <f t="shared" si="9"/>
        <v>584</v>
      </c>
      <c r="C593" s="73" t="s">
        <v>112</v>
      </c>
      <c r="D593" s="73" t="s">
        <v>157</v>
      </c>
      <c r="E593" s="202">
        <v>1300403</v>
      </c>
      <c r="F593" s="73" t="s">
        <v>114</v>
      </c>
      <c r="G593" s="73" t="s">
        <v>284</v>
      </c>
      <c r="H593" s="73" t="s">
        <v>288</v>
      </c>
      <c r="I593" s="240" t="s">
        <v>117</v>
      </c>
      <c r="J593" s="79" t="s">
        <v>112</v>
      </c>
      <c r="K593" s="73" t="s">
        <v>1910</v>
      </c>
      <c r="L593" s="111" t="s">
        <v>119</v>
      </c>
      <c r="M593" s="73" t="s">
        <v>117</v>
      </c>
      <c r="N593" s="116" t="str">
        <f>CONCATENATE(T_SDLog[[#This Row],[PROJECT_NO]],"-",T_SDLog[[#This Row],[Sub Con]],"-",T_SDLog[[#This Row],[BUILDING_NO]],"-",T_SDLog[[#This Row],[FLOOR_LEVEL]],"-",T_SDLog[[#This Row],[DRAWING_PARTS]],"-",T_SDLog[[#This Row],[DISIPLINE]],"-",T_SDLog[[#This Row],[Sub-Dec]],"-",T_SDLog[[#This Row],[DS]],"-",T_SDLog[[#This Row],[DRAWING_SEQ]])</f>
        <v>1300403-ATS-B03-FF-00-ICT-VSS-SD-00</v>
      </c>
      <c r="O593" s="205" t="s">
        <v>298</v>
      </c>
      <c r="P593" s="245">
        <v>45833</v>
      </c>
      <c r="Q593"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593"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3" s="156" t="str">
        <f>IF(T_SDLog[[#This Row],[AREF_7]]&lt;&gt;"","07",IF(T_SDLog[[#This Row],[AREF_6]]&lt;&gt;"","06",IF(T_SDLog[[#This Row],[AREF_5]]&lt;&gt;"","05",IF(T_SDLog[[#This Row],[AREF_4]]&lt;&gt;"","04",IF(T_SDLog[[#This Row],[AREF_3]]&lt;&gt;"","03",IF(T_SDLog[[#This Row],[AREF_2]]&lt;&gt;"","02",IF(T_SDLog[[#This Row],[AREF_1]]&lt;&gt;"","01",IF(T_SDLog[[#This Row],[AREF_0]]&lt;&gt;"","00",""))))))))</f>
        <v>00</v>
      </c>
      <c r="T59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5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ATLS-004-SD-ICT-00103-R00</v>
      </c>
      <c r="V5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5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5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3" s="22" t="s">
        <v>1879</v>
      </c>
      <c r="AB593" s="74">
        <v>45866</v>
      </c>
      <c r="AC593" s="22" t="s">
        <v>1912</v>
      </c>
      <c r="AD593" s="74">
        <v>45866</v>
      </c>
      <c r="AE593" s="22"/>
      <c r="AF593" s="190" t="s">
        <v>123</v>
      </c>
      <c r="AG593" s="191"/>
      <c r="AH593" s="190" t="s">
        <v>162</v>
      </c>
      <c r="AI593" s="22"/>
      <c r="AJ593" s="74"/>
      <c r="AK593" s="22"/>
      <c r="AL593" s="22"/>
      <c r="AM593" s="22"/>
      <c r="AN593" s="190" t="s">
        <v>123</v>
      </c>
      <c r="AO593" s="74"/>
      <c r="AP593" s="185" t="s">
        <v>123</v>
      </c>
      <c r="AQ593" s="22"/>
      <c r="AR593" s="74"/>
      <c r="AS593" s="22"/>
      <c r="AT593" s="190" t="s">
        <v>123</v>
      </c>
      <c r="AU593" s="74"/>
      <c r="AV593" s="185" t="s">
        <v>123</v>
      </c>
      <c r="AW593" s="76"/>
      <c r="AX593" s="74"/>
      <c r="AY593" s="22"/>
      <c r="AZ593" s="190" t="s">
        <v>123</v>
      </c>
      <c r="BA593" s="74"/>
      <c r="BB593" s="185" t="s">
        <v>123</v>
      </c>
      <c r="BC593" s="76"/>
      <c r="BD593" s="74"/>
      <c r="BE593" s="22"/>
      <c r="BF593" s="190" t="s">
        <v>123</v>
      </c>
      <c r="BG593" s="74"/>
      <c r="BH593" s="185" t="s">
        <v>123</v>
      </c>
      <c r="BI593" s="76"/>
      <c r="BJ593" s="74"/>
      <c r="BK593" s="22"/>
      <c r="BL593" s="190" t="s">
        <v>123</v>
      </c>
      <c r="BM593" s="74"/>
      <c r="BN593" s="185" t="s">
        <v>123</v>
      </c>
      <c r="BO593" s="22"/>
      <c r="BP593" s="74"/>
      <c r="BQ593" s="22"/>
      <c r="BR593" s="190" t="s">
        <v>123</v>
      </c>
      <c r="BS593" s="22"/>
      <c r="BT593" s="185" t="s">
        <v>123</v>
      </c>
      <c r="BU593" s="22"/>
      <c r="BV593" s="74"/>
      <c r="BW593" s="22"/>
      <c r="BX593" s="190" t="s">
        <v>123</v>
      </c>
      <c r="BY593" s="22"/>
      <c r="BZ593" s="185" t="s">
        <v>123</v>
      </c>
      <c r="CA593" s="185"/>
      <c r="CB593" s="22"/>
    </row>
    <row r="594" spans="2:80" ht="13.8" hidden="1">
      <c r="B594" s="22">
        <f t="shared" si="9"/>
        <v>585</v>
      </c>
      <c r="C594" s="73" t="s">
        <v>112</v>
      </c>
      <c r="D594" s="73" t="s">
        <v>166</v>
      </c>
      <c r="E594" s="202">
        <v>1300403</v>
      </c>
      <c r="F594" s="73" t="s">
        <v>114</v>
      </c>
      <c r="G594" s="73" t="s">
        <v>284</v>
      </c>
      <c r="H594" s="73" t="s">
        <v>117</v>
      </c>
      <c r="I594" s="240" t="s">
        <v>117</v>
      </c>
      <c r="J594" s="79" t="s">
        <v>112</v>
      </c>
      <c r="K594" s="204" t="s">
        <v>167</v>
      </c>
      <c r="L594" s="111" t="s">
        <v>119</v>
      </c>
      <c r="M594" s="73" t="s">
        <v>117</v>
      </c>
      <c r="N594" s="116" t="str">
        <f>CONCATENATE(T_SDLog[[#This Row],[PROJECT_NO]],"-",T_SDLog[[#This Row],[Sub Con]],"-",T_SDLog[[#This Row],[BUILDING_NO]],"-",T_SDLog[[#This Row],[FLOOR_LEVEL]],"-",T_SDLog[[#This Row],[DRAWING_PARTS]],"-",T_SDLog[[#This Row],[DISIPLINE]],"-",T_SDLog[[#This Row],[Sub-Dec]],"-",T_SDLog[[#This Row],[DS]],"-",T_SDLog[[#This Row],[DRAWING_SEQ]])</f>
        <v>1300403-ATS-B03-00-00-ICT-SLD-SD-00</v>
      </c>
      <c r="O594" s="205" t="s">
        <v>214</v>
      </c>
      <c r="P594" s="245">
        <v>45908</v>
      </c>
      <c r="Q59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4" s="156" t="str">
        <f>IF(T_SDLog[[#This Row],[AREF_7]]&lt;&gt;"","07",IF(T_SDLog[[#This Row],[AREF_6]]&lt;&gt;"","06",IF(T_SDLog[[#This Row],[AREF_5]]&lt;&gt;"","05",IF(T_SDLog[[#This Row],[AREF_4]]&lt;&gt;"","04",IF(T_SDLog[[#This Row],[AREF_3]]&lt;&gt;"","03",IF(T_SDLog[[#This Row],[AREF_2]]&lt;&gt;"","02",IF(T_SDLog[[#This Row],[AREF_1]]&lt;&gt;"","01",IF(T_SDLog[[#This Row],[AREF_0]]&lt;&gt;"","00",""))))))))</f>
        <v/>
      </c>
      <c r="T59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4" s="22"/>
      <c r="AB594" s="74"/>
      <c r="AC594" s="22"/>
      <c r="AD594" s="74"/>
      <c r="AE594" s="22"/>
      <c r="AF594" s="190" t="s">
        <v>123</v>
      </c>
      <c r="AG594" s="191"/>
      <c r="AH594" s="190" t="s">
        <v>123</v>
      </c>
      <c r="AI594" s="22"/>
      <c r="AJ594" s="74"/>
      <c r="AK594" s="22"/>
      <c r="AL594" s="22"/>
      <c r="AM594" s="22"/>
      <c r="AN594" s="190" t="s">
        <v>123</v>
      </c>
      <c r="AO594" s="74"/>
      <c r="AP594" s="185" t="s">
        <v>123</v>
      </c>
      <c r="AQ594" s="22"/>
      <c r="AR594" s="74"/>
      <c r="AS594" s="22"/>
      <c r="AT594" s="190" t="s">
        <v>123</v>
      </c>
      <c r="AU594" s="74"/>
      <c r="AV594" s="185" t="s">
        <v>123</v>
      </c>
      <c r="AW594" s="76"/>
      <c r="AX594" s="74"/>
      <c r="AY594" s="22"/>
      <c r="AZ594" s="190" t="s">
        <v>123</v>
      </c>
      <c r="BA594" s="74"/>
      <c r="BB594" s="185" t="s">
        <v>123</v>
      </c>
      <c r="BC594" s="76"/>
      <c r="BD594" s="74"/>
      <c r="BE594" s="22"/>
      <c r="BF594" s="190" t="s">
        <v>123</v>
      </c>
      <c r="BG594" s="74"/>
      <c r="BH594" s="185" t="s">
        <v>123</v>
      </c>
      <c r="BI594" s="76"/>
      <c r="BJ594" s="74"/>
      <c r="BK594" s="22"/>
      <c r="BL594" s="190" t="s">
        <v>123</v>
      </c>
      <c r="BM594" s="74"/>
      <c r="BN594" s="185" t="s">
        <v>123</v>
      </c>
      <c r="BO594" s="22"/>
      <c r="BP594" s="74"/>
      <c r="BQ594" s="22"/>
      <c r="BR594" s="190" t="s">
        <v>123</v>
      </c>
      <c r="BS594" s="22"/>
      <c r="BT594" s="185" t="s">
        <v>123</v>
      </c>
      <c r="BU594" s="22"/>
      <c r="BV594" s="74"/>
      <c r="BW594" s="22"/>
      <c r="BX594" s="190" t="s">
        <v>123</v>
      </c>
      <c r="BY594" s="22"/>
      <c r="BZ594" s="185" t="s">
        <v>123</v>
      </c>
      <c r="CA594" s="185"/>
      <c r="CB594" s="22"/>
    </row>
    <row r="595" spans="2:80" ht="13.8" hidden="1">
      <c r="B595" s="22">
        <f t="shared" si="9"/>
        <v>586</v>
      </c>
      <c r="C595" s="73" t="s">
        <v>112</v>
      </c>
      <c r="D595" s="73" t="s">
        <v>166</v>
      </c>
      <c r="E595" s="202">
        <v>1300403</v>
      </c>
      <c r="F595" s="73" t="s">
        <v>114</v>
      </c>
      <c r="G595" s="73" t="s">
        <v>284</v>
      </c>
      <c r="H595" s="73" t="s">
        <v>117</v>
      </c>
      <c r="I595" s="240" t="s">
        <v>117</v>
      </c>
      <c r="J595" s="79" t="s">
        <v>112</v>
      </c>
      <c r="K595" s="204" t="s">
        <v>167</v>
      </c>
      <c r="L595" s="111" t="s">
        <v>119</v>
      </c>
      <c r="M595" s="73" t="s">
        <v>124</v>
      </c>
      <c r="N595" s="116" t="str">
        <f>CONCATENATE(T_SDLog[[#This Row],[PROJECT_NO]],"-",T_SDLog[[#This Row],[Sub Con]],"-",T_SDLog[[#This Row],[BUILDING_NO]],"-",T_SDLog[[#This Row],[FLOOR_LEVEL]],"-",T_SDLog[[#This Row],[DRAWING_PARTS]],"-",T_SDLog[[#This Row],[DISIPLINE]],"-",T_SDLog[[#This Row],[Sub-Dec]],"-",T_SDLog[[#This Row],[DS]],"-",T_SDLog[[#This Row],[DRAWING_SEQ]])</f>
        <v>1300403-ATS-B03-00-00-ICT-SLD-SD-01</v>
      </c>
      <c r="O595" s="205" t="s">
        <v>299</v>
      </c>
      <c r="P595" s="245">
        <v>45908</v>
      </c>
      <c r="Q59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5" s="156" t="str">
        <f>IF(T_SDLog[[#This Row],[AREF_7]]&lt;&gt;"","07",IF(T_SDLog[[#This Row],[AREF_6]]&lt;&gt;"","06",IF(T_SDLog[[#This Row],[AREF_5]]&lt;&gt;"","05",IF(T_SDLog[[#This Row],[AREF_4]]&lt;&gt;"","04",IF(T_SDLog[[#This Row],[AREF_3]]&lt;&gt;"","03",IF(T_SDLog[[#This Row],[AREF_2]]&lt;&gt;"","02",IF(T_SDLog[[#This Row],[AREF_1]]&lt;&gt;"","01",IF(T_SDLog[[#This Row],[AREF_0]]&lt;&gt;"","00",""))))))))</f>
        <v/>
      </c>
      <c r="T59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9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5" s="22"/>
      <c r="AB595" s="74"/>
      <c r="AC595" s="22"/>
      <c r="AD595" s="74"/>
      <c r="AE595" s="22"/>
      <c r="AF595" s="190" t="s">
        <v>123</v>
      </c>
      <c r="AG595" s="191"/>
      <c r="AH595" s="190" t="s">
        <v>123</v>
      </c>
      <c r="AI595" s="22"/>
      <c r="AJ595" s="74"/>
      <c r="AK595" s="22"/>
      <c r="AL595" s="22"/>
      <c r="AM595" s="22"/>
      <c r="AN595" s="190" t="s">
        <v>123</v>
      </c>
      <c r="AO595" s="74"/>
      <c r="AP595" s="185" t="s">
        <v>123</v>
      </c>
      <c r="AQ595" s="22"/>
      <c r="AR595" s="74"/>
      <c r="AS595" s="22"/>
      <c r="AT595" s="190" t="s">
        <v>123</v>
      </c>
      <c r="AU595" s="74"/>
      <c r="AV595" s="185" t="s">
        <v>123</v>
      </c>
      <c r="AW595" s="76"/>
      <c r="AX595" s="74"/>
      <c r="AY595" s="22"/>
      <c r="AZ595" s="190" t="s">
        <v>123</v>
      </c>
      <c r="BA595" s="74"/>
      <c r="BB595" s="185" t="s">
        <v>123</v>
      </c>
      <c r="BC595" s="76"/>
      <c r="BD595" s="74"/>
      <c r="BE595" s="22"/>
      <c r="BF595" s="190" t="s">
        <v>123</v>
      </c>
      <c r="BG595" s="74"/>
      <c r="BH595" s="185" t="s">
        <v>123</v>
      </c>
      <c r="BI595" s="76"/>
      <c r="BJ595" s="74"/>
      <c r="BK595" s="22"/>
      <c r="BL595" s="190" t="s">
        <v>123</v>
      </c>
      <c r="BM595" s="74"/>
      <c r="BN595" s="185" t="s">
        <v>123</v>
      </c>
      <c r="BO595" s="22"/>
      <c r="BP595" s="74"/>
      <c r="BQ595" s="22"/>
      <c r="BR595" s="190" t="s">
        <v>123</v>
      </c>
      <c r="BS595" s="22"/>
      <c r="BT595" s="185" t="s">
        <v>123</v>
      </c>
      <c r="BU595" s="22"/>
      <c r="BV595" s="74"/>
      <c r="BW595" s="22"/>
      <c r="BX595" s="190" t="s">
        <v>123</v>
      </c>
      <c r="BY595" s="22"/>
      <c r="BZ595" s="185" t="s">
        <v>123</v>
      </c>
      <c r="CA595" s="185"/>
      <c r="CB595" s="22"/>
    </row>
    <row r="596" spans="2:80" ht="13.8" hidden="1">
      <c r="B596" s="22">
        <f t="shared" si="9"/>
        <v>587</v>
      </c>
      <c r="C596" s="73" t="s">
        <v>112</v>
      </c>
      <c r="D596" s="73" t="s">
        <v>166</v>
      </c>
      <c r="E596" s="202">
        <v>1300403</v>
      </c>
      <c r="F596" s="73" t="s">
        <v>114</v>
      </c>
      <c r="G596" s="73" t="s">
        <v>284</v>
      </c>
      <c r="H596" s="73" t="s">
        <v>117</v>
      </c>
      <c r="I596" s="240" t="s">
        <v>117</v>
      </c>
      <c r="J596" s="79" t="s">
        <v>112</v>
      </c>
      <c r="K596" s="204" t="s">
        <v>167</v>
      </c>
      <c r="L596" s="111" t="s">
        <v>119</v>
      </c>
      <c r="M596" s="73" t="s">
        <v>126</v>
      </c>
      <c r="N596" s="116" t="str">
        <f>CONCATENATE(T_SDLog[[#This Row],[PROJECT_NO]],"-",T_SDLog[[#This Row],[Sub Con]],"-",T_SDLog[[#This Row],[BUILDING_NO]],"-",T_SDLog[[#This Row],[FLOOR_LEVEL]],"-",T_SDLog[[#This Row],[DRAWING_PARTS]],"-",T_SDLog[[#This Row],[DISIPLINE]],"-",T_SDLog[[#This Row],[Sub-Dec]],"-",T_SDLog[[#This Row],[DS]],"-",T_SDLog[[#This Row],[DRAWING_SEQ]])</f>
        <v>1300403-ATS-B03-00-00-ICT-SLD-SD-02</v>
      </c>
      <c r="O596" s="205" t="s">
        <v>300</v>
      </c>
      <c r="P596" s="245">
        <v>45908</v>
      </c>
      <c r="Q59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6" s="156" t="str">
        <f>IF(T_SDLog[[#This Row],[AREF_7]]&lt;&gt;"","07",IF(T_SDLog[[#This Row],[AREF_6]]&lt;&gt;"","06",IF(T_SDLog[[#This Row],[AREF_5]]&lt;&gt;"","05",IF(T_SDLog[[#This Row],[AREF_4]]&lt;&gt;"","04",IF(T_SDLog[[#This Row],[AREF_3]]&lt;&gt;"","03",IF(T_SDLog[[#This Row],[AREF_2]]&lt;&gt;"","02",IF(T_SDLog[[#This Row],[AREF_1]]&lt;&gt;"","01",IF(T_SDLog[[#This Row],[AREF_0]]&lt;&gt;"","00",""))))))))</f>
        <v/>
      </c>
      <c r="T59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9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6" s="22"/>
      <c r="AB596" s="74"/>
      <c r="AC596" s="22"/>
      <c r="AD596" s="74"/>
      <c r="AE596" s="22"/>
      <c r="AF596" s="190" t="s">
        <v>123</v>
      </c>
      <c r="AG596" s="191"/>
      <c r="AH596" s="190" t="s">
        <v>123</v>
      </c>
      <c r="AI596" s="22"/>
      <c r="AJ596" s="74"/>
      <c r="AK596" s="22"/>
      <c r="AL596" s="22"/>
      <c r="AM596" s="22"/>
      <c r="AN596" s="190" t="s">
        <v>123</v>
      </c>
      <c r="AO596" s="74"/>
      <c r="AP596" s="185" t="s">
        <v>123</v>
      </c>
      <c r="AQ596" s="22"/>
      <c r="AR596" s="74"/>
      <c r="AS596" s="22"/>
      <c r="AT596" s="190" t="s">
        <v>123</v>
      </c>
      <c r="AU596" s="74"/>
      <c r="AV596" s="185" t="s">
        <v>123</v>
      </c>
      <c r="AW596" s="76"/>
      <c r="AX596" s="74"/>
      <c r="AY596" s="22"/>
      <c r="AZ596" s="190" t="s">
        <v>123</v>
      </c>
      <c r="BA596" s="74"/>
      <c r="BB596" s="185" t="s">
        <v>123</v>
      </c>
      <c r="BC596" s="76"/>
      <c r="BD596" s="74"/>
      <c r="BE596" s="22"/>
      <c r="BF596" s="190" t="s">
        <v>123</v>
      </c>
      <c r="BG596" s="74"/>
      <c r="BH596" s="185" t="s">
        <v>123</v>
      </c>
      <c r="BI596" s="76"/>
      <c r="BJ596" s="74"/>
      <c r="BK596" s="22"/>
      <c r="BL596" s="190" t="s">
        <v>123</v>
      </c>
      <c r="BM596" s="74"/>
      <c r="BN596" s="185" t="s">
        <v>123</v>
      </c>
      <c r="BO596" s="22"/>
      <c r="BP596" s="74"/>
      <c r="BQ596" s="22"/>
      <c r="BR596" s="190" t="s">
        <v>123</v>
      </c>
      <c r="BS596" s="22"/>
      <c r="BT596" s="185" t="s">
        <v>123</v>
      </c>
      <c r="BU596" s="22"/>
      <c r="BV596" s="74"/>
      <c r="BW596" s="22"/>
      <c r="BX596" s="190" t="s">
        <v>123</v>
      </c>
      <c r="BY596" s="22"/>
      <c r="BZ596" s="185" t="s">
        <v>123</v>
      </c>
      <c r="CA596" s="185"/>
      <c r="CB596" s="22"/>
    </row>
    <row r="597" spans="2:80" ht="13.8" hidden="1">
      <c r="B597" s="22">
        <f t="shared" si="9"/>
        <v>588</v>
      </c>
      <c r="C597" s="73" t="s">
        <v>112</v>
      </c>
      <c r="D597" s="73" t="s">
        <v>166</v>
      </c>
      <c r="E597" s="202">
        <v>1300403</v>
      </c>
      <c r="F597" s="73" t="s">
        <v>114</v>
      </c>
      <c r="G597" s="73" t="s">
        <v>284</v>
      </c>
      <c r="H597" s="73" t="s">
        <v>117</v>
      </c>
      <c r="I597" s="240" t="s">
        <v>117</v>
      </c>
      <c r="J597" s="79" t="s">
        <v>112</v>
      </c>
      <c r="K597" s="204" t="s">
        <v>167</v>
      </c>
      <c r="L597" s="111" t="s">
        <v>119</v>
      </c>
      <c r="M597" s="73" t="s">
        <v>128</v>
      </c>
      <c r="N597" s="116" t="str">
        <f>CONCATENATE(T_SDLog[[#This Row],[PROJECT_NO]],"-",T_SDLog[[#This Row],[Sub Con]],"-",T_SDLog[[#This Row],[BUILDING_NO]],"-",T_SDLog[[#This Row],[FLOOR_LEVEL]],"-",T_SDLog[[#This Row],[DRAWING_PARTS]],"-",T_SDLog[[#This Row],[DISIPLINE]],"-",T_SDLog[[#This Row],[Sub-Dec]],"-",T_SDLog[[#This Row],[DS]],"-",T_SDLog[[#This Row],[DRAWING_SEQ]])</f>
        <v>1300403-ATS-B03-00-00-ICT-SLD-SD-03</v>
      </c>
      <c r="O597" s="205" t="s">
        <v>301</v>
      </c>
      <c r="P597" s="245">
        <v>45908</v>
      </c>
      <c r="Q59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7" s="156" t="str">
        <f>IF(T_SDLog[[#This Row],[AREF_7]]&lt;&gt;"","07",IF(T_SDLog[[#This Row],[AREF_6]]&lt;&gt;"","06",IF(T_SDLog[[#This Row],[AREF_5]]&lt;&gt;"","05",IF(T_SDLog[[#This Row],[AREF_4]]&lt;&gt;"","04",IF(T_SDLog[[#This Row],[AREF_3]]&lt;&gt;"","03",IF(T_SDLog[[#This Row],[AREF_2]]&lt;&gt;"","02",IF(T_SDLog[[#This Row],[AREF_1]]&lt;&gt;"","01",IF(T_SDLog[[#This Row],[AREF_0]]&lt;&gt;"","00",""))))))))</f>
        <v/>
      </c>
      <c r="T59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9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7" s="22"/>
      <c r="AB597" s="74"/>
      <c r="AC597" s="22"/>
      <c r="AD597" s="74"/>
      <c r="AE597" s="22"/>
      <c r="AF597" s="190" t="s">
        <v>123</v>
      </c>
      <c r="AG597" s="191"/>
      <c r="AH597" s="190" t="s">
        <v>123</v>
      </c>
      <c r="AI597" s="22"/>
      <c r="AJ597" s="74"/>
      <c r="AK597" s="22"/>
      <c r="AL597" s="22"/>
      <c r="AM597" s="22"/>
      <c r="AN597" s="190" t="s">
        <v>123</v>
      </c>
      <c r="AO597" s="74"/>
      <c r="AP597" s="185" t="s">
        <v>123</v>
      </c>
      <c r="AQ597" s="22"/>
      <c r="AR597" s="74"/>
      <c r="AS597" s="22"/>
      <c r="AT597" s="190" t="s">
        <v>123</v>
      </c>
      <c r="AU597" s="74"/>
      <c r="AV597" s="185" t="s">
        <v>123</v>
      </c>
      <c r="AW597" s="76"/>
      <c r="AX597" s="74"/>
      <c r="AY597" s="22"/>
      <c r="AZ597" s="190" t="s">
        <v>123</v>
      </c>
      <c r="BA597" s="74"/>
      <c r="BB597" s="185" t="s">
        <v>123</v>
      </c>
      <c r="BC597" s="76"/>
      <c r="BD597" s="74"/>
      <c r="BE597" s="22"/>
      <c r="BF597" s="190" t="s">
        <v>123</v>
      </c>
      <c r="BG597" s="74"/>
      <c r="BH597" s="185" t="s">
        <v>123</v>
      </c>
      <c r="BI597" s="76"/>
      <c r="BJ597" s="74"/>
      <c r="BK597" s="22"/>
      <c r="BL597" s="190" t="s">
        <v>123</v>
      </c>
      <c r="BM597" s="74"/>
      <c r="BN597" s="185" t="s">
        <v>123</v>
      </c>
      <c r="BO597" s="22"/>
      <c r="BP597" s="74"/>
      <c r="BQ597" s="22"/>
      <c r="BR597" s="190" t="s">
        <v>123</v>
      </c>
      <c r="BS597" s="22"/>
      <c r="BT597" s="185" t="s">
        <v>123</v>
      </c>
      <c r="BU597" s="22"/>
      <c r="BV597" s="74"/>
      <c r="BW597" s="22"/>
      <c r="BX597" s="190" t="s">
        <v>123</v>
      </c>
      <c r="BY597" s="22"/>
      <c r="BZ597" s="185" t="s">
        <v>123</v>
      </c>
      <c r="CA597" s="185"/>
      <c r="CB597" s="22"/>
    </row>
    <row r="598" spans="2:80" ht="13.8" hidden="1">
      <c r="B598" s="22">
        <f t="shared" si="9"/>
        <v>589</v>
      </c>
      <c r="C598" s="73" t="s">
        <v>112</v>
      </c>
      <c r="D598" s="73" t="s">
        <v>166</v>
      </c>
      <c r="E598" s="202">
        <v>1300403</v>
      </c>
      <c r="F598" s="73" t="s">
        <v>114</v>
      </c>
      <c r="G598" s="73" t="s">
        <v>284</v>
      </c>
      <c r="H598" s="73" t="s">
        <v>117</v>
      </c>
      <c r="I598" s="240" t="s">
        <v>117</v>
      </c>
      <c r="J598" s="79" t="s">
        <v>112</v>
      </c>
      <c r="K598" s="204" t="s">
        <v>167</v>
      </c>
      <c r="L598" s="111" t="s">
        <v>119</v>
      </c>
      <c r="M598" s="73" t="s">
        <v>138</v>
      </c>
      <c r="N598" s="116" t="str">
        <f>CONCATENATE(T_SDLog[[#This Row],[PROJECT_NO]],"-",T_SDLog[[#This Row],[Sub Con]],"-",T_SDLog[[#This Row],[BUILDING_NO]],"-",T_SDLog[[#This Row],[FLOOR_LEVEL]],"-",T_SDLog[[#This Row],[DRAWING_PARTS]],"-",T_SDLog[[#This Row],[DISIPLINE]],"-",T_SDLog[[#This Row],[Sub-Dec]],"-",T_SDLog[[#This Row],[DS]],"-",T_SDLog[[#This Row],[DRAWING_SEQ]])</f>
        <v>1300403-ATS-B03-00-00-ICT-SLD-SD-04</v>
      </c>
      <c r="O598" s="205" t="s">
        <v>302</v>
      </c>
      <c r="P598" s="245">
        <v>45908</v>
      </c>
      <c r="Q59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8" s="156" t="str">
        <f>IF(T_SDLog[[#This Row],[AREF_7]]&lt;&gt;"","07",IF(T_SDLog[[#This Row],[AREF_6]]&lt;&gt;"","06",IF(T_SDLog[[#This Row],[AREF_5]]&lt;&gt;"","05",IF(T_SDLog[[#This Row],[AREF_4]]&lt;&gt;"","04",IF(T_SDLog[[#This Row],[AREF_3]]&lt;&gt;"","03",IF(T_SDLog[[#This Row],[AREF_2]]&lt;&gt;"","02",IF(T_SDLog[[#This Row],[AREF_1]]&lt;&gt;"","01",IF(T_SDLog[[#This Row],[AREF_0]]&lt;&gt;"","00",""))))))))</f>
        <v/>
      </c>
      <c r="T59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9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8" s="22"/>
      <c r="AB598" s="74"/>
      <c r="AC598" s="22"/>
      <c r="AD598" s="74"/>
      <c r="AE598" s="22"/>
      <c r="AF598" s="190" t="s">
        <v>123</v>
      </c>
      <c r="AG598" s="191"/>
      <c r="AH598" s="190" t="s">
        <v>123</v>
      </c>
      <c r="AI598" s="22"/>
      <c r="AJ598" s="74"/>
      <c r="AK598" s="22"/>
      <c r="AL598" s="22"/>
      <c r="AM598" s="22"/>
      <c r="AN598" s="190" t="s">
        <v>123</v>
      </c>
      <c r="AO598" s="74"/>
      <c r="AP598" s="185" t="s">
        <v>123</v>
      </c>
      <c r="AQ598" s="22"/>
      <c r="AR598" s="74"/>
      <c r="AS598" s="22"/>
      <c r="AT598" s="190" t="s">
        <v>123</v>
      </c>
      <c r="AU598" s="74"/>
      <c r="AV598" s="185" t="s">
        <v>123</v>
      </c>
      <c r="AW598" s="76"/>
      <c r="AX598" s="74"/>
      <c r="AY598" s="22"/>
      <c r="AZ598" s="190" t="s">
        <v>123</v>
      </c>
      <c r="BA598" s="74"/>
      <c r="BB598" s="185" t="s">
        <v>123</v>
      </c>
      <c r="BC598" s="76"/>
      <c r="BD598" s="74"/>
      <c r="BE598" s="22"/>
      <c r="BF598" s="190" t="s">
        <v>123</v>
      </c>
      <c r="BG598" s="74"/>
      <c r="BH598" s="185" t="s">
        <v>123</v>
      </c>
      <c r="BI598" s="76"/>
      <c r="BJ598" s="74"/>
      <c r="BK598" s="22"/>
      <c r="BL598" s="190" t="s">
        <v>123</v>
      </c>
      <c r="BM598" s="74"/>
      <c r="BN598" s="185" t="s">
        <v>123</v>
      </c>
      <c r="BO598" s="22"/>
      <c r="BP598" s="74"/>
      <c r="BQ598" s="22"/>
      <c r="BR598" s="190" t="s">
        <v>123</v>
      </c>
      <c r="BS598" s="22"/>
      <c r="BT598" s="185" t="s">
        <v>123</v>
      </c>
      <c r="BU598" s="22"/>
      <c r="BV598" s="74"/>
      <c r="BW598" s="22"/>
      <c r="BX598" s="190" t="s">
        <v>123</v>
      </c>
      <c r="BY598" s="22"/>
      <c r="BZ598" s="185" t="s">
        <v>123</v>
      </c>
      <c r="CA598" s="185"/>
      <c r="CB598" s="22"/>
    </row>
    <row r="599" spans="2:80" ht="13.8" hidden="1">
      <c r="B599" s="22">
        <f t="shared" si="9"/>
        <v>590</v>
      </c>
      <c r="C599" s="73" t="s">
        <v>112</v>
      </c>
      <c r="D599" s="73" t="s">
        <v>166</v>
      </c>
      <c r="E599" s="202">
        <v>1300403</v>
      </c>
      <c r="F599" s="73" t="s">
        <v>114</v>
      </c>
      <c r="G599" s="73" t="s">
        <v>284</v>
      </c>
      <c r="H599" s="73" t="s">
        <v>117</v>
      </c>
      <c r="I599" s="240" t="s">
        <v>117</v>
      </c>
      <c r="J599" s="79" t="s">
        <v>112</v>
      </c>
      <c r="K599" s="204" t="s">
        <v>167</v>
      </c>
      <c r="L599" s="111" t="s">
        <v>119</v>
      </c>
      <c r="M599" s="73" t="s">
        <v>219</v>
      </c>
      <c r="N599" s="116" t="str">
        <f>CONCATENATE(T_SDLog[[#This Row],[PROJECT_NO]],"-",T_SDLog[[#This Row],[Sub Con]],"-",T_SDLog[[#This Row],[BUILDING_NO]],"-",T_SDLog[[#This Row],[FLOOR_LEVEL]],"-",T_SDLog[[#This Row],[DRAWING_PARTS]],"-",T_SDLog[[#This Row],[DISIPLINE]],"-",T_SDLog[[#This Row],[Sub-Dec]],"-",T_SDLog[[#This Row],[DS]],"-",T_SDLog[[#This Row],[DRAWING_SEQ]])</f>
        <v>1300403-ATS-B03-00-00-ICT-SLD-SD-05</v>
      </c>
      <c r="O599" s="205" t="s">
        <v>303</v>
      </c>
      <c r="P599" s="245">
        <v>45908</v>
      </c>
      <c r="Q59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59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599" s="156" t="str">
        <f>IF(T_SDLog[[#This Row],[AREF_7]]&lt;&gt;"","07",IF(T_SDLog[[#This Row],[AREF_6]]&lt;&gt;"","06",IF(T_SDLog[[#This Row],[AREF_5]]&lt;&gt;"","05",IF(T_SDLog[[#This Row],[AREF_4]]&lt;&gt;"","04",IF(T_SDLog[[#This Row],[AREF_3]]&lt;&gt;"","03",IF(T_SDLog[[#This Row],[AREF_2]]&lt;&gt;"","02",IF(T_SDLog[[#This Row],[AREF_1]]&lt;&gt;"","01",IF(T_SDLog[[#This Row],[AREF_0]]&lt;&gt;"","00",""))))))))</f>
        <v/>
      </c>
      <c r="T59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5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5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59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5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5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5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599" s="22"/>
      <c r="AB599" s="74"/>
      <c r="AC599" s="22"/>
      <c r="AD599" s="74"/>
      <c r="AE599" s="22"/>
      <c r="AF599" s="190" t="s">
        <v>123</v>
      </c>
      <c r="AG599" s="191"/>
      <c r="AH599" s="190" t="s">
        <v>123</v>
      </c>
      <c r="AI599" s="22"/>
      <c r="AJ599" s="74"/>
      <c r="AK599" s="22"/>
      <c r="AL599" s="22"/>
      <c r="AM599" s="22"/>
      <c r="AN599" s="190" t="s">
        <v>123</v>
      </c>
      <c r="AO599" s="74"/>
      <c r="AP599" s="185" t="s">
        <v>123</v>
      </c>
      <c r="AQ599" s="22"/>
      <c r="AR599" s="74"/>
      <c r="AS599" s="22"/>
      <c r="AT599" s="190" t="s">
        <v>123</v>
      </c>
      <c r="AU599" s="74"/>
      <c r="AV599" s="185" t="s">
        <v>123</v>
      </c>
      <c r="AW599" s="76"/>
      <c r="AX599" s="74"/>
      <c r="AY599" s="22"/>
      <c r="AZ599" s="190" t="s">
        <v>123</v>
      </c>
      <c r="BA599" s="74"/>
      <c r="BB599" s="185" t="s">
        <v>123</v>
      </c>
      <c r="BC599" s="76"/>
      <c r="BD599" s="74"/>
      <c r="BE599" s="22"/>
      <c r="BF599" s="190" t="s">
        <v>123</v>
      </c>
      <c r="BG599" s="74"/>
      <c r="BH599" s="185" t="s">
        <v>123</v>
      </c>
      <c r="BI599" s="76"/>
      <c r="BJ599" s="74"/>
      <c r="BK599" s="22"/>
      <c r="BL599" s="190" t="s">
        <v>123</v>
      </c>
      <c r="BM599" s="74"/>
      <c r="BN599" s="185" t="s">
        <v>123</v>
      </c>
      <c r="BO599" s="22"/>
      <c r="BP599" s="74"/>
      <c r="BQ599" s="22"/>
      <c r="BR599" s="190" t="s">
        <v>123</v>
      </c>
      <c r="BS599" s="22"/>
      <c r="BT599" s="185" t="s">
        <v>123</v>
      </c>
      <c r="BU599" s="22"/>
      <c r="BV599" s="74"/>
      <c r="BW599" s="22"/>
      <c r="BX599" s="190" t="s">
        <v>123</v>
      </c>
      <c r="BY599" s="22"/>
      <c r="BZ599" s="185" t="s">
        <v>123</v>
      </c>
      <c r="CA599" s="185"/>
      <c r="CB599" s="22"/>
    </row>
    <row r="600" spans="2:80" ht="13.8" hidden="1">
      <c r="B600" s="22">
        <f t="shared" si="9"/>
        <v>591</v>
      </c>
      <c r="C600" s="73" t="s">
        <v>112</v>
      </c>
      <c r="D600" s="73" t="s">
        <v>166</v>
      </c>
      <c r="E600" s="202">
        <v>1300403</v>
      </c>
      <c r="F600" s="73" t="s">
        <v>114</v>
      </c>
      <c r="G600" s="73" t="s">
        <v>284</v>
      </c>
      <c r="H600" s="73" t="s">
        <v>117</v>
      </c>
      <c r="I600" s="240" t="s">
        <v>117</v>
      </c>
      <c r="J600" s="79" t="s">
        <v>112</v>
      </c>
      <c r="K600" s="204" t="s">
        <v>167</v>
      </c>
      <c r="L600" s="111" t="s">
        <v>119</v>
      </c>
      <c r="M600" s="73" t="s">
        <v>304</v>
      </c>
      <c r="N600" s="116" t="str">
        <f>CONCATENATE(T_SDLog[[#This Row],[PROJECT_NO]],"-",T_SDLog[[#This Row],[Sub Con]],"-",T_SDLog[[#This Row],[BUILDING_NO]],"-",T_SDLog[[#This Row],[FLOOR_LEVEL]],"-",T_SDLog[[#This Row],[DRAWING_PARTS]],"-",T_SDLog[[#This Row],[DISIPLINE]],"-",T_SDLog[[#This Row],[Sub-Dec]],"-",T_SDLog[[#This Row],[DS]],"-",T_SDLog[[#This Row],[DRAWING_SEQ]])</f>
        <v>1300403-ATS-B03-00-00-ICT-SLD-SD-06</v>
      </c>
      <c r="O600" s="205" t="s">
        <v>305</v>
      </c>
      <c r="P600" s="245">
        <v>45908</v>
      </c>
      <c r="Q60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00" s="156" t="str">
        <f>IF(T_SDLog[[#This Row],[AREF_7]]&lt;&gt;"","07",IF(T_SDLog[[#This Row],[AREF_6]]&lt;&gt;"","06",IF(T_SDLog[[#This Row],[AREF_5]]&lt;&gt;"","05",IF(T_SDLog[[#This Row],[AREF_4]]&lt;&gt;"","04",IF(T_SDLog[[#This Row],[AREF_3]]&lt;&gt;"","03",IF(T_SDLog[[#This Row],[AREF_2]]&lt;&gt;"","02",IF(T_SDLog[[#This Row],[AREF_1]]&lt;&gt;"","01",IF(T_SDLog[[#This Row],[AREF_0]]&lt;&gt;"","00",""))))))))</f>
        <v/>
      </c>
      <c r="T60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0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0" s="22"/>
      <c r="AB600" s="74"/>
      <c r="AC600" s="22"/>
      <c r="AD600" s="74"/>
      <c r="AE600" s="22"/>
      <c r="AF600" s="190" t="s">
        <v>123</v>
      </c>
      <c r="AG600" s="191"/>
      <c r="AH600" s="190" t="s">
        <v>123</v>
      </c>
      <c r="AI600" s="22"/>
      <c r="AJ600" s="74"/>
      <c r="AK600" s="22"/>
      <c r="AL600" s="22"/>
      <c r="AM600" s="22"/>
      <c r="AN600" s="190" t="s">
        <v>123</v>
      </c>
      <c r="AO600" s="74"/>
      <c r="AP600" s="185" t="s">
        <v>123</v>
      </c>
      <c r="AQ600" s="22"/>
      <c r="AR600" s="74"/>
      <c r="AS600" s="22"/>
      <c r="AT600" s="190" t="s">
        <v>123</v>
      </c>
      <c r="AU600" s="74"/>
      <c r="AV600" s="185" t="s">
        <v>123</v>
      </c>
      <c r="AW600" s="76"/>
      <c r="AX600" s="74"/>
      <c r="AY600" s="22"/>
      <c r="AZ600" s="190" t="s">
        <v>123</v>
      </c>
      <c r="BA600" s="74"/>
      <c r="BB600" s="185" t="s">
        <v>123</v>
      </c>
      <c r="BC600" s="76"/>
      <c r="BD600" s="74"/>
      <c r="BE600" s="22"/>
      <c r="BF600" s="190" t="s">
        <v>123</v>
      </c>
      <c r="BG600" s="74"/>
      <c r="BH600" s="185" t="s">
        <v>123</v>
      </c>
      <c r="BI600" s="76"/>
      <c r="BJ600" s="74"/>
      <c r="BK600" s="22"/>
      <c r="BL600" s="190" t="s">
        <v>123</v>
      </c>
      <c r="BM600" s="74"/>
      <c r="BN600" s="185" t="s">
        <v>123</v>
      </c>
      <c r="BO600" s="22"/>
      <c r="BP600" s="74"/>
      <c r="BQ600" s="22"/>
      <c r="BR600" s="190" t="s">
        <v>123</v>
      </c>
      <c r="BS600" s="22"/>
      <c r="BT600" s="185" t="s">
        <v>123</v>
      </c>
      <c r="BU600" s="22"/>
      <c r="BV600" s="74"/>
      <c r="BW600" s="22"/>
      <c r="BX600" s="190" t="s">
        <v>123</v>
      </c>
      <c r="BY600" s="22"/>
      <c r="BZ600" s="185" t="s">
        <v>123</v>
      </c>
      <c r="CA600" s="185"/>
      <c r="CB600" s="22"/>
    </row>
    <row r="601" spans="2:80" ht="13.8" hidden="1">
      <c r="B601" s="22">
        <f t="shared" si="9"/>
        <v>592</v>
      </c>
      <c r="C601" s="73" t="s">
        <v>112</v>
      </c>
      <c r="D601" s="73" t="s">
        <v>154</v>
      </c>
      <c r="E601" s="202">
        <v>1300403</v>
      </c>
      <c r="F601" s="73" t="s">
        <v>114</v>
      </c>
      <c r="G601" s="73" t="s">
        <v>284</v>
      </c>
      <c r="H601" s="73" t="s">
        <v>286</v>
      </c>
      <c r="I601" s="240" t="s">
        <v>117</v>
      </c>
      <c r="J601" s="79" t="s">
        <v>112</v>
      </c>
      <c r="K601" s="204" t="s">
        <v>155</v>
      </c>
      <c r="L601" s="111" t="s">
        <v>119</v>
      </c>
      <c r="M601" s="73" t="s">
        <v>117</v>
      </c>
      <c r="N601" s="116" t="str">
        <f>CONCATENATE(T_SDLog[[#This Row],[PROJECT_NO]],"-",T_SDLog[[#This Row],[Sub Con]],"-",T_SDLog[[#This Row],[BUILDING_NO]],"-",T_SDLog[[#This Row],[FLOOR_LEVEL]],"-",T_SDLog[[#This Row],[DRAWING_PARTS]],"-",T_SDLog[[#This Row],[DISIPLINE]],"-",T_SDLog[[#This Row],[Sub-Dec]],"-",T_SDLog[[#This Row],[DS]],"-",T_SDLog[[#This Row],[DRAWING_SEQ]])</f>
        <v>1300403-ATS-B03-BF-00-ICT-TEL-SD-00</v>
      </c>
      <c r="O601" s="205" t="s">
        <v>308</v>
      </c>
      <c r="P601" s="245">
        <v>45833</v>
      </c>
      <c r="Q60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0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01" s="156" t="str">
        <f>IF(T_SDLog[[#This Row],[AREF_7]]&lt;&gt;"","07",IF(T_SDLog[[#This Row],[AREF_6]]&lt;&gt;"","06",IF(T_SDLog[[#This Row],[AREF_5]]&lt;&gt;"","05",IF(T_SDLog[[#This Row],[AREF_4]]&lt;&gt;"","04",IF(T_SDLog[[#This Row],[AREF_3]]&lt;&gt;"","03",IF(T_SDLog[[#This Row],[AREF_2]]&lt;&gt;"","02",IF(T_SDLog[[#This Row],[AREF_1]]&lt;&gt;"","01",IF(T_SDLog[[#This Row],[AREF_0]]&lt;&gt;"","00",""))))))))</f>
        <v>00</v>
      </c>
      <c r="T60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45849</v>
      </c>
      <c r="U6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ATLS-004-SD-ICT-00105-R00</v>
      </c>
      <c r="V6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0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1" s="22" t="s">
        <v>1873</v>
      </c>
      <c r="AB601" s="74">
        <v>45849</v>
      </c>
      <c r="AC601" s="22"/>
      <c r="AD601" s="74"/>
      <c r="AE601" s="22"/>
      <c r="AF601" s="190" t="s">
        <v>1638</v>
      </c>
      <c r="AG601" s="191"/>
      <c r="AH601" s="190" t="s">
        <v>123</v>
      </c>
      <c r="AI601" s="22"/>
      <c r="AJ601" s="74"/>
      <c r="AK601" s="22"/>
      <c r="AL601" s="22"/>
      <c r="AM601" s="22"/>
      <c r="AN601" s="190" t="s">
        <v>123</v>
      </c>
      <c r="AO601" s="74"/>
      <c r="AP601" s="185" t="s">
        <v>123</v>
      </c>
      <c r="AQ601" s="22"/>
      <c r="AR601" s="74"/>
      <c r="AS601" s="22"/>
      <c r="AT601" s="190" t="s">
        <v>123</v>
      </c>
      <c r="AU601" s="74"/>
      <c r="AV601" s="185" t="s">
        <v>123</v>
      </c>
      <c r="AW601" s="76"/>
      <c r="AX601" s="74"/>
      <c r="AY601" s="22"/>
      <c r="AZ601" s="190" t="s">
        <v>123</v>
      </c>
      <c r="BA601" s="74"/>
      <c r="BB601" s="185" t="s">
        <v>123</v>
      </c>
      <c r="BC601" s="76"/>
      <c r="BD601" s="74"/>
      <c r="BE601" s="22"/>
      <c r="BF601" s="190" t="s">
        <v>123</v>
      </c>
      <c r="BG601" s="74"/>
      <c r="BH601" s="185" t="s">
        <v>123</v>
      </c>
      <c r="BI601" s="76"/>
      <c r="BJ601" s="74"/>
      <c r="BK601" s="22"/>
      <c r="BL601" s="190" t="s">
        <v>123</v>
      </c>
      <c r="BM601" s="74"/>
      <c r="BN601" s="185" t="s">
        <v>123</v>
      </c>
      <c r="BO601" s="22"/>
      <c r="BP601" s="74"/>
      <c r="BQ601" s="22"/>
      <c r="BR601" s="190" t="s">
        <v>123</v>
      </c>
      <c r="BS601" s="22"/>
      <c r="BT601" s="185" t="s">
        <v>123</v>
      </c>
      <c r="BU601" s="22"/>
      <c r="BV601" s="74"/>
      <c r="BW601" s="22"/>
      <c r="BX601" s="190" t="s">
        <v>123</v>
      </c>
      <c r="BY601" s="22"/>
      <c r="BZ601" s="185" t="s">
        <v>123</v>
      </c>
      <c r="CA601" s="185"/>
      <c r="CB601" s="22"/>
    </row>
    <row r="602" spans="2:80" ht="13.8" hidden="1">
      <c r="B602" s="22">
        <f t="shared" si="9"/>
        <v>593</v>
      </c>
      <c r="C602" s="73" t="s">
        <v>112</v>
      </c>
      <c r="D602" s="73" t="s">
        <v>154</v>
      </c>
      <c r="E602" s="202">
        <v>1300403</v>
      </c>
      <c r="F602" s="73" t="s">
        <v>114</v>
      </c>
      <c r="G602" s="73" t="s">
        <v>284</v>
      </c>
      <c r="H602" s="73" t="s">
        <v>116</v>
      </c>
      <c r="I602" s="240" t="s">
        <v>117</v>
      </c>
      <c r="J602" s="79" t="s">
        <v>112</v>
      </c>
      <c r="K602" s="204" t="s">
        <v>155</v>
      </c>
      <c r="L602" s="111" t="s">
        <v>119</v>
      </c>
      <c r="M602" s="73" t="s">
        <v>117</v>
      </c>
      <c r="N602" s="116" t="str">
        <f>CONCATENATE(T_SDLog[[#This Row],[PROJECT_NO]],"-",T_SDLog[[#This Row],[Sub Con]],"-",T_SDLog[[#This Row],[BUILDING_NO]],"-",T_SDLog[[#This Row],[FLOOR_LEVEL]],"-",T_SDLog[[#This Row],[DRAWING_PARTS]],"-",T_SDLog[[#This Row],[DISIPLINE]],"-",T_SDLog[[#This Row],[Sub-Dec]],"-",T_SDLog[[#This Row],[DS]],"-",T_SDLog[[#This Row],[DRAWING_SEQ]])</f>
        <v>1300403-ATS-B03-GF-00-ICT-TEL-SD-00</v>
      </c>
      <c r="O602" s="205" t="s">
        <v>156</v>
      </c>
      <c r="P602" s="245">
        <v>45833</v>
      </c>
      <c r="Q60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0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02" s="156" t="str">
        <f>IF(T_SDLog[[#This Row],[AREF_7]]&lt;&gt;"","07",IF(T_SDLog[[#This Row],[AREF_6]]&lt;&gt;"","06",IF(T_SDLog[[#This Row],[AREF_5]]&lt;&gt;"","05",IF(T_SDLog[[#This Row],[AREF_4]]&lt;&gt;"","04",IF(T_SDLog[[#This Row],[AREF_3]]&lt;&gt;"","03",IF(T_SDLog[[#This Row],[AREF_2]]&lt;&gt;"","02",IF(T_SDLog[[#This Row],[AREF_1]]&lt;&gt;"","01",IF(T_SDLog[[#This Row],[AREF_0]]&lt;&gt;"","00",""))))))))</f>
        <v>00</v>
      </c>
      <c r="T60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45849</v>
      </c>
      <c r="U6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ATLS-004-SD-ICT-00105-R00</v>
      </c>
      <c r="V6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0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2" s="22" t="s">
        <v>1873</v>
      </c>
      <c r="AB602" s="74">
        <v>45849</v>
      </c>
      <c r="AC602" s="22"/>
      <c r="AD602" s="74"/>
      <c r="AE602" s="22"/>
      <c r="AF602" s="190" t="s">
        <v>1638</v>
      </c>
      <c r="AG602" s="191"/>
      <c r="AH602" s="190" t="s">
        <v>123</v>
      </c>
      <c r="AI602" s="22"/>
      <c r="AJ602" s="74"/>
      <c r="AK602" s="22"/>
      <c r="AL602" s="22"/>
      <c r="AM602" s="22"/>
      <c r="AN602" s="190" t="s">
        <v>123</v>
      </c>
      <c r="AO602" s="74"/>
      <c r="AP602" s="185" t="s">
        <v>123</v>
      </c>
      <c r="AQ602" s="22"/>
      <c r="AR602" s="74"/>
      <c r="AS602" s="22"/>
      <c r="AT602" s="190" t="s">
        <v>123</v>
      </c>
      <c r="AU602" s="74"/>
      <c r="AV602" s="185" t="s">
        <v>123</v>
      </c>
      <c r="AW602" s="76"/>
      <c r="AX602" s="74"/>
      <c r="AY602" s="22"/>
      <c r="AZ602" s="190" t="s">
        <v>123</v>
      </c>
      <c r="BA602" s="74"/>
      <c r="BB602" s="185" t="s">
        <v>123</v>
      </c>
      <c r="BC602" s="76"/>
      <c r="BD602" s="74"/>
      <c r="BE602" s="22"/>
      <c r="BF602" s="190" t="s">
        <v>123</v>
      </c>
      <c r="BG602" s="74"/>
      <c r="BH602" s="185" t="s">
        <v>123</v>
      </c>
      <c r="BI602" s="76"/>
      <c r="BJ602" s="74"/>
      <c r="BK602" s="22"/>
      <c r="BL602" s="190" t="s">
        <v>123</v>
      </c>
      <c r="BM602" s="74"/>
      <c r="BN602" s="185" t="s">
        <v>123</v>
      </c>
      <c r="BO602" s="22"/>
      <c r="BP602" s="74"/>
      <c r="BQ602" s="22"/>
      <c r="BR602" s="190" t="s">
        <v>123</v>
      </c>
      <c r="BS602" s="22"/>
      <c r="BT602" s="185" t="s">
        <v>123</v>
      </c>
      <c r="BU602" s="22"/>
      <c r="BV602" s="74"/>
      <c r="BW602" s="22"/>
      <c r="BX602" s="190" t="s">
        <v>123</v>
      </c>
      <c r="BY602" s="22"/>
      <c r="BZ602" s="185" t="s">
        <v>123</v>
      </c>
      <c r="CA602" s="185"/>
      <c r="CB602" s="22"/>
    </row>
    <row r="603" spans="2:80" ht="13.8" hidden="1">
      <c r="B603" s="22">
        <f t="shared" si="9"/>
        <v>594</v>
      </c>
      <c r="C603" s="73" t="s">
        <v>112</v>
      </c>
      <c r="D603" s="73" t="s">
        <v>191</v>
      </c>
      <c r="E603" s="202">
        <v>1300403</v>
      </c>
      <c r="F603" s="73" t="s">
        <v>114</v>
      </c>
      <c r="G603" s="73" t="s">
        <v>284</v>
      </c>
      <c r="H603" s="73" t="s">
        <v>286</v>
      </c>
      <c r="I603" s="240" t="s">
        <v>117</v>
      </c>
      <c r="J603" s="79" t="s">
        <v>112</v>
      </c>
      <c r="K603" s="204" t="s">
        <v>192</v>
      </c>
      <c r="L603" s="111" t="s">
        <v>119</v>
      </c>
      <c r="M603" s="73" t="s">
        <v>117</v>
      </c>
      <c r="N603" s="116" t="str">
        <f>CONCATENATE(T_SDLog[[#This Row],[PROJECT_NO]],"-",T_SDLog[[#This Row],[Sub Con]],"-",T_SDLog[[#This Row],[BUILDING_NO]],"-",T_SDLog[[#This Row],[FLOOR_LEVEL]],"-",T_SDLog[[#This Row],[DRAWING_PARTS]],"-",T_SDLog[[#This Row],[DISIPLINE]],"-",T_SDLog[[#This Row],[Sub-Dec]],"-",T_SDLog[[#This Row],[DS]],"-",T_SDLog[[#This Row],[DRAWING_SEQ]])</f>
        <v>1300403-ATS-B03-BF-00-ICT-COM-SD-00</v>
      </c>
      <c r="O603" s="205" t="s">
        <v>309</v>
      </c>
      <c r="P603" s="245">
        <v>45831</v>
      </c>
      <c r="Q60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2</v>
      </c>
      <c r="R60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03" s="156" t="str">
        <f>IF(T_SDLog[[#This Row],[AREF_7]]&lt;&gt;"","07",IF(T_SDLog[[#This Row],[AREF_6]]&lt;&gt;"","06",IF(T_SDLog[[#This Row],[AREF_5]]&lt;&gt;"","05",IF(T_SDLog[[#This Row],[AREF_4]]&lt;&gt;"","04",IF(T_SDLog[[#This Row],[AREF_3]]&lt;&gt;"","03",IF(T_SDLog[[#This Row],[AREF_2]]&lt;&gt;"","02",IF(T_SDLog[[#This Row],[AREF_1]]&lt;&gt;"","01",IF(T_SDLog[[#This Row],[AREF_0]]&lt;&gt;"","00",""))))))))</f>
        <v>00</v>
      </c>
      <c r="T60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6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ATLS-004-SD-ICT-00069-R00</v>
      </c>
      <c r="V6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0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26 Jun 25</v>
      </c>
      <c r="X6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ATV-1300000403-SDS-ICT-00054-R00</v>
      </c>
      <c r="Y6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3" s="22" t="s">
        <v>1640</v>
      </c>
      <c r="AB603" s="74">
        <v>45832</v>
      </c>
      <c r="AC603" s="22" t="s">
        <v>1707</v>
      </c>
      <c r="AD603" s="74">
        <v>45832</v>
      </c>
      <c r="AE603" s="74" t="s">
        <v>1707</v>
      </c>
      <c r="AF603" s="190" t="s">
        <v>134</v>
      </c>
      <c r="AG603" s="191" t="s">
        <v>1759</v>
      </c>
      <c r="AH603" s="190" t="s">
        <v>134</v>
      </c>
      <c r="AI603" s="22"/>
      <c r="AJ603" s="74"/>
      <c r="AK603" s="22"/>
      <c r="AL603" s="22"/>
      <c r="AM603" s="22"/>
      <c r="AN603" s="190" t="s">
        <v>123</v>
      </c>
      <c r="AO603" s="74"/>
      <c r="AP603" s="185" t="s">
        <v>123</v>
      </c>
      <c r="AQ603" s="22"/>
      <c r="AR603" s="74"/>
      <c r="AS603" s="22"/>
      <c r="AT603" s="190" t="s">
        <v>123</v>
      </c>
      <c r="AU603" s="74"/>
      <c r="AV603" s="185" t="s">
        <v>123</v>
      </c>
      <c r="AW603" s="76"/>
      <c r="AX603" s="74"/>
      <c r="AY603" s="22"/>
      <c r="AZ603" s="190" t="s">
        <v>123</v>
      </c>
      <c r="BA603" s="74"/>
      <c r="BB603" s="185" t="s">
        <v>123</v>
      </c>
      <c r="BC603" s="76"/>
      <c r="BD603" s="74"/>
      <c r="BE603" s="22"/>
      <c r="BF603" s="190" t="s">
        <v>123</v>
      </c>
      <c r="BG603" s="74"/>
      <c r="BH603" s="185" t="s">
        <v>123</v>
      </c>
      <c r="BI603" s="76"/>
      <c r="BJ603" s="74"/>
      <c r="BK603" s="22"/>
      <c r="BL603" s="190" t="s">
        <v>123</v>
      </c>
      <c r="BM603" s="74"/>
      <c r="BN603" s="185" t="s">
        <v>123</v>
      </c>
      <c r="BO603" s="22"/>
      <c r="BP603" s="74"/>
      <c r="BQ603" s="22"/>
      <c r="BR603" s="190" t="s">
        <v>123</v>
      </c>
      <c r="BS603" s="22"/>
      <c r="BT603" s="185" t="s">
        <v>123</v>
      </c>
      <c r="BU603" s="22"/>
      <c r="BV603" s="74"/>
      <c r="BW603" s="22"/>
      <c r="BX603" s="190" t="s">
        <v>123</v>
      </c>
      <c r="BY603" s="22"/>
      <c r="BZ603" s="185" t="s">
        <v>123</v>
      </c>
      <c r="CA603" s="185"/>
      <c r="CB603" s="22"/>
    </row>
    <row r="604" spans="2:80" ht="13.8" hidden="1">
      <c r="B604" s="22">
        <f t="shared" si="9"/>
        <v>595</v>
      </c>
      <c r="C604" s="73" t="s">
        <v>112</v>
      </c>
      <c r="D604" s="73" t="s">
        <v>144</v>
      </c>
      <c r="E604" s="202">
        <v>1300403</v>
      </c>
      <c r="F604" s="73" t="s">
        <v>114</v>
      </c>
      <c r="G604" s="73" t="s">
        <v>115</v>
      </c>
      <c r="H604" s="73" t="s">
        <v>117</v>
      </c>
      <c r="I604" s="240" t="s">
        <v>117</v>
      </c>
      <c r="J604" s="79" t="s">
        <v>112</v>
      </c>
      <c r="K604" s="204" t="s">
        <v>146</v>
      </c>
      <c r="L604" s="111" t="s">
        <v>119</v>
      </c>
      <c r="M604" s="73" t="s">
        <v>117</v>
      </c>
      <c r="N604" s="116" t="str">
        <f>CONCATENATE(T_SDLog[[#This Row],[PROJECT_NO]],"-",T_SDLog[[#This Row],[Sub Con]],"-",T_SDLog[[#This Row],[BUILDING_NO]],"-",T_SDLog[[#This Row],[FLOOR_LEVEL]],"-",T_SDLog[[#This Row],[DRAWING_PARTS]],"-",T_SDLog[[#This Row],[DISIPLINE]],"-",T_SDLog[[#This Row],[Sub-Dec]],"-",T_SDLog[[#This Row],[DS]],"-",T_SDLog[[#This Row],[DRAWING_SEQ]])</f>
        <v>1300403-ATS-B02-00-00-ICT-ENL-SD-00</v>
      </c>
      <c r="O604" s="205" t="s">
        <v>311</v>
      </c>
      <c r="P604" s="245">
        <v>45896</v>
      </c>
      <c r="Q60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0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04" s="156" t="str">
        <f>IF(T_SDLog[[#This Row],[AREF_7]]&lt;&gt;"","07",IF(T_SDLog[[#This Row],[AREF_6]]&lt;&gt;"","06",IF(T_SDLog[[#This Row],[AREF_5]]&lt;&gt;"","05",IF(T_SDLog[[#This Row],[AREF_4]]&lt;&gt;"","04",IF(T_SDLog[[#This Row],[AREF_3]]&lt;&gt;"","03",IF(T_SDLog[[#This Row],[AREF_2]]&lt;&gt;"","02",IF(T_SDLog[[#This Row],[AREF_1]]&lt;&gt;"","01",IF(T_SDLog[[#This Row],[AREF_0]]&lt;&gt;"","00",""))))))))</f>
        <v/>
      </c>
      <c r="T60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0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4" s="22"/>
      <c r="AB604" s="74"/>
      <c r="AC604" s="22"/>
      <c r="AD604" s="74"/>
      <c r="AE604" s="22"/>
      <c r="AF604" s="190" t="s">
        <v>123</v>
      </c>
      <c r="AG604" s="191"/>
      <c r="AH604" s="190" t="s">
        <v>123</v>
      </c>
      <c r="AI604" s="22"/>
      <c r="AJ604" s="74"/>
      <c r="AK604" s="22"/>
      <c r="AL604" s="22"/>
      <c r="AM604" s="22"/>
      <c r="AN604" s="190" t="s">
        <v>123</v>
      </c>
      <c r="AO604" s="74"/>
      <c r="AP604" s="185" t="s">
        <v>123</v>
      </c>
      <c r="AQ604" s="22"/>
      <c r="AR604" s="74"/>
      <c r="AS604" s="22"/>
      <c r="AT604" s="190" t="s">
        <v>123</v>
      </c>
      <c r="AU604" s="74"/>
      <c r="AV604" s="185" t="s">
        <v>123</v>
      </c>
      <c r="AW604" s="76"/>
      <c r="AX604" s="74"/>
      <c r="AY604" s="22"/>
      <c r="AZ604" s="190" t="s">
        <v>123</v>
      </c>
      <c r="BA604" s="74"/>
      <c r="BB604" s="185" t="s">
        <v>123</v>
      </c>
      <c r="BC604" s="76"/>
      <c r="BD604" s="74"/>
      <c r="BE604" s="22"/>
      <c r="BF604" s="190" t="s">
        <v>123</v>
      </c>
      <c r="BG604" s="74"/>
      <c r="BH604" s="185" t="s">
        <v>123</v>
      </c>
      <c r="BI604" s="76"/>
      <c r="BJ604" s="74"/>
      <c r="BK604" s="22"/>
      <c r="BL604" s="190" t="s">
        <v>123</v>
      </c>
      <c r="BM604" s="74"/>
      <c r="BN604" s="185" t="s">
        <v>123</v>
      </c>
      <c r="BO604" s="22"/>
      <c r="BP604" s="74"/>
      <c r="BQ604" s="22"/>
      <c r="BR604" s="190" t="s">
        <v>123</v>
      </c>
      <c r="BS604" s="22"/>
      <c r="BT604" s="185" t="s">
        <v>123</v>
      </c>
      <c r="BU604" s="22"/>
      <c r="BV604" s="74"/>
      <c r="BW604" s="22"/>
      <c r="BX604" s="190" t="s">
        <v>123</v>
      </c>
      <c r="BY604" s="22"/>
      <c r="BZ604" s="185" t="s">
        <v>123</v>
      </c>
      <c r="CA604" s="185"/>
      <c r="CB604" s="22"/>
    </row>
    <row r="605" spans="2:80" ht="13.8" hidden="1">
      <c r="B605" s="22">
        <f t="shared" si="9"/>
        <v>596</v>
      </c>
      <c r="C605" s="73" t="s">
        <v>112</v>
      </c>
      <c r="D605" s="73" t="s">
        <v>144</v>
      </c>
      <c r="E605" s="202">
        <v>1300403</v>
      </c>
      <c r="F605" s="73" t="s">
        <v>114</v>
      </c>
      <c r="G605" s="73" t="s">
        <v>115</v>
      </c>
      <c r="H605" s="73" t="s">
        <v>117</v>
      </c>
      <c r="I605" s="240" t="s">
        <v>117</v>
      </c>
      <c r="J605" s="79" t="s">
        <v>112</v>
      </c>
      <c r="K605" s="204" t="s">
        <v>146</v>
      </c>
      <c r="L605" s="111" t="s">
        <v>119</v>
      </c>
      <c r="M605" s="73" t="s">
        <v>124</v>
      </c>
      <c r="N605" s="116" t="str">
        <f>CONCATENATE(T_SDLog[[#This Row],[PROJECT_NO]],"-",T_SDLog[[#This Row],[Sub Con]],"-",T_SDLog[[#This Row],[BUILDING_NO]],"-",T_SDLog[[#This Row],[FLOOR_LEVEL]],"-",T_SDLog[[#This Row],[DRAWING_PARTS]],"-",T_SDLog[[#This Row],[DISIPLINE]],"-",T_SDLog[[#This Row],[Sub-Dec]],"-",T_SDLog[[#This Row],[DS]],"-",T_SDLog[[#This Row],[DRAWING_SEQ]])</f>
        <v>1300403-ATS-B02-00-00-ICT-ENL-SD-01</v>
      </c>
      <c r="O605" s="205" t="s">
        <v>312</v>
      </c>
      <c r="P605" s="245">
        <v>45896</v>
      </c>
      <c r="Q60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0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05" s="156" t="str">
        <f>IF(T_SDLog[[#This Row],[AREF_7]]&lt;&gt;"","07",IF(T_SDLog[[#This Row],[AREF_6]]&lt;&gt;"","06",IF(T_SDLog[[#This Row],[AREF_5]]&lt;&gt;"","05",IF(T_SDLog[[#This Row],[AREF_4]]&lt;&gt;"","04",IF(T_SDLog[[#This Row],[AREF_3]]&lt;&gt;"","03",IF(T_SDLog[[#This Row],[AREF_2]]&lt;&gt;"","02",IF(T_SDLog[[#This Row],[AREF_1]]&lt;&gt;"","01",IF(T_SDLog[[#This Row],[AREF_0]]&lt;&gt;"","00",""))))))))</f>
        <v/>
      </c>
      <c r="T60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0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5" s="22"/>
      <c r="AB605" s="74"/>
      <c r="AC605" s="22"/>
      <c r="AD605" s="74"/>
      <c r="AE605" s="22"/>
      <c r="AF605" s="190" t="s">
        <v>123</v>
      </c>
      <c r="AG605" s="191"/>
      <c r="AH605" s="190" t="s">
        <v>123</v>
      </c>
      <c r="AI605" s="22"/>
      <c r="AJ605" s="74"/>
      <c r="AK605" s="22"/>
      <c r="AL605" s="22"/>
      <c r="AM605" s="22"/>
      <c r="AN605" s="190" t="s">
        <v>123</v>
      </c>
      <c r="AO605" s="74"/>
      <c r="AP605" s="185" t="s">
        <v>123</v>
      </c>
      <c r="AQ605" s="22"/>
      <c r="AR605" s="74"/>
      <c r="AS605" s="22"/>
      <c r="AT605" s="190" t="s">
        <v>123</v>
      </c>
      <c r="AU605" s="74"/>
      <c r="AV605" s="185" t="s">
        <v>123</v>
      </c>
      <c r="AW605" s="76"/>
      <c r="AX605" s="74"/>
      <c r="AY605" s="22"/>
      <c r="AZ605" s="190" t="s">
        <v>123</v>
      </c>
      <c r="BA605" s="74"/>
      <c r="BB605" s="185" t="s">
        <v>123</v>
      </c>
      <c r="BC605" s="76"/>
      <c r="BD605" s="74"/>
      <c r="BE605" s="22"/>
      <c r="BF605" s="190" t="s">
        <v>123</v>
      </c>
      <c r="BG605" s="74"/>
      <c r="BH605" s="185" t="s">
        <v>123</v>
      </c>
      <c r="BI605" s="76"/>
      <c r="BJ605" s="74"/>
      <c r="BK605" s="22"/>
      <c r="BL605" s="190" t="s">
        <v>123</v>
      </c>
      <c r="BM605" s="74"/>
      <c r="BN605" s="185" t="s">
        <v>123</v>
      </c>
      <c r="BO605" s="22"/>
      <c r="BP605" s="74"/>
      <c r="BQ605" s="22"/>
      <c r="BR605" s="190" t="s">
        <v>123</v>
      </c>
      <c r="BS605" s="22"/>
      <c r="BT605" s="185" t="s">
        <v>123</v>
      </c>
      <c r="BU605" s="22"/>
      <c r="BV605" s="74"/>
      <c r="BW605" s="22"/>
      <c r="BX605" s="190" t="s">
        <v>123</v>
      </c>
      <c r="BY605" s="22"/>
      <c r="BZ605" s="185" t="s">
        <v>123</v>
      </c>
      <c r="CA605" s="185"/>
      <c r="CB605" s="22"/>
    </row>
    <row r="606" spans="2:80" ht="13.8" hidden="1">
      <c r="B606" s="22">
        <f t="shared" si="9"/>
        <v>597</v>
      </c>
      <c r="C606" s="73" t="s">
        <v>112</v>
      </c>
      <c r="D606" s="73" t="s">
        <v>148</v>
      </c>
      <c r="E606" s="202">
        <v>1300403</v>
      </c>
      <c r="F606" s="73" t="s">
        <v>114</v>
      </c>
      <c r="G606" s="73" t="s">
        <v>115</v>
      </c>
      <c r="H606" s="73" t="s">
        <v>116</v>
      </c>
      <c r="I606" s="240" t="s">
        <v>117</v>
      </c>
      <c r="J606" s="79" t="s">
        <v>112</v>
      </c>
      <c r="K606" s="204" t="s">
        <v>149</v>
      </c>
      <c r="L606" s="111" t="s">
        <v>119</v>
      </c>
      <c r="M606" s="73" t="s">
        <v>117</v>
      </c>
      <c r="N606" s="116" t="str">
        <f>CONCATENATE(T_SDLog[[#This Row],[PROJECT_NO]],"-",T_SDLog[[#This Row],[Sub Con]],"-",T_SDLog[[#This Row],[BUILDING_NO]],"-",T_SDLog[[#This Row],[FLOOR_LEVEL]],"-",T_SDLog[[#This Row],[DRAWING_PARTS]],"-",T_SDLog[[#This Row],[DISIPLINE]],"-",T_SDLog[[#This Row],[Sub-Dec]],"-",T_SDLog[[#This Row],[DS]],"-",T_SDLog[[#This Row],[DRAWING_SEQ]])</f>
        <v>1300403-ATS-B02-GF-00-ICT-FAS-SD-00</v>
      </c>
      <c r="O606" s="205" t="s">
        <v>313</v>
      </c>
      <c r="P606" s="245">
        <v>45874</v>
      </c>
      <c r="Q60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0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06" s="156" t="str">
        <f>IF(T_SDLog[[#This Row],[AREF_7]]&lt;&gt;"","07",IF(T_SDLog[[#This Row],[AREF_6]]&lt;&gt;"","06",IF(T_SDLog[[#This Row],[AREF_5]]&lt;&gt;"","05",IF(T_SDLog[[#This Row],[AREF_4]]&lt;&gt;"","04",IF(T_SDLog[[#This Row],[AREF_3]]&lt;&gt;"","03",IF(T_SDLog[[#This Row],[AREF_2]]&lt;&gt;"","02",IF(T_SDLog[[#This Row],[AREF_1]]&lt;&gt;"","01",IF(T_SDLog[[#This Row],[AREF_0]]&lt;&gt;"","00",""))))))))</f>
        <v/>
      </c>
      <c r="T60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0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6" s="22"/>
      <c r="AB606" s="74"/>
      <c r="AC606" s="22"/>
      <c r="AD606" s="74"/>
      <c r="AE606" s="22"/>
      <c r="AF606" s="190" t="s">
        <v>123</v>
      </c>
      <c r="AG606" s="191"/>
      <c r="AH606" s="190" t="s">
        <v>123</v>
      </c>
      <c r="AI606" s="22"/>
      <c r="AJ606" s="74"/>
      <c r="AK606" s="22"/>
      <c r="AL606" s="22"/>
      <c r="AM606" s="22"/>
      <c r="AN606" s="190" t="s">
        <v>123</v>
      </c>
      <c r="AO606" s="74"/>
      <c r="AP606" s="185" t="s">
        <v>123</v>
      </c>
      <c r="AQ606" s="22"/>
      <c r="AR606" s="74"/>
      <c r="AS606" s="22"/>
      <c r="AT606" s="190" t="s">
        <v>123</v>
      </c>
      <c r="AU606" s="74"/>
      <c r="AV606" s="185" t="s">
        <v>123</v>
      </c>
      <c r="AW606" s="76"/>
      <c r="AX606" s="74"/>
      <c r="AY606" s="22"/>
      <c r="AZ606" s="190" t="s">
        <v>123</v>
      </c>
      <c r="BA606" s="74"/>
      <c r="BB606" s="185" t="s">
        <v>123</v>
      </c>
      <c r="BC606" s="76"/>
      <c r="BD606" s="74"/>
      <c r="BE606" s="22"/>
      <c r="BF606" s="190" t="s">
        <v>123</v>
      </c>
      <c r="BG606" s="74"/>
      <c r="BH606" s="185" t="s">
        <v>123</v>
      </c>
      <c r="BI606" s="76"/>
      <c r="BJ606" s="74"/>
      <c r="BK606" s="22"/>
      <c r="BL606" s="190" t="s">
        <v>123</v>
      </c>
      <c r="BM606" s="74"/>
      <c r="BN606" s="185" t="s">
        <v>123</v>
      </c>
      <c r="BO606" s="22"/>
      <c r="BP606" s="74"/>
      <c r="BQ606" s="22"/>
      <c r="BR606" s="190" t="s">
        <v>123</v>
      </c>
      <c r="BS606" s="22"/>
      <c r="BT606" s="185" t="s">
        <v>123</v>
      </c>
      <c r="BU606" s="22"/>
      <c r="BV606" s="74"/>
      <c r="BW606" s="22"/>
      <c r="BX606" s="190" t="s">
        <v>123</v>
      </c>
      <c r="BY606" s="22"/>
      <c r="BZ606" s="185" t="s">
        <v>123</v>
      </c>
      <c r="CA606" s="185"/>
      <c r="CB606" s="22"/>
    </row>
    <row r="607" spans="2:80" ht="13.8" hidden="1">
      <c r="B607" s="22">
        <f t="shared" si="9"/>
        <v>598</v>
      </c>
      <c r="C607" s="73" t="s">
        <v>112</v>
      </c>
      <c r="D607" s="73" t="s">
        <v>148</v>
      </c>
      <c r="E607" s="202">
        <v>1300403</v>
      </c>
      <c r="F607" s="73" t="s">
        <v>114</v>
      </c>
      <c r="G607" s="73" t="s">
        <v>115</v>
      </c>
      <c r="H607" s="73" t="s">
        <v>116</v>
      </c>
      <c r="I607" s="240" t="s">
        <v>124</v>
      </c>
      <c r="J607" s="79" t="s">
        <v>112</v>
      </c>
      <c r="K607" s="204" t="s">
        <v>149</v>
      </c>
      <c r="L607" s="111" t="s">
        <v>119</v>
      </c>
      <c r="M607" s="73" t="s">
        <v>117</v>
      </c>
      <c r="N607" s="116" t="str">
        <f>CONCATENATE(T_SDLog[[#This Row],[PROJECT_NO]],"-",T_SDLog[[#This Row],[Sub Con]],"-",T_SDLog[[#This Row],[BUILDING_NO]],"-",T_SDLog[[#This Row],[FLOOR_LEVEL]],"-",T_SDLog[[#This Row],[DRAWING_PARTS]],"-",T_SDLog[[#This Row],[DISIPLINE]],"-",T_SDLog[[#This Row],[Sub-Dec]],"-",T_SDLog[[#This Row],[DS]],"-",T_SDLog[[#This Row],[DRAWING_SEQ]])</f>
        <v>1300403-ATS-B02-GF-01-ICT-FAS-SD-00</v>
      </c>
      <c r="O607" s="205" t="s">
        <v>314</v>
      </c>
      <c r="P607" s="245">
        <v>45874</v>
      </c>
      <c r="Q60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0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07" s="156" t="str">
        <f>IF(T_SDLog[[#This Row],[AREF_7]]&lt;&gt;"","07",IF(T_SDLog[[#This Row],[AREF_6]]&lt;&gt;"","06",IF(T_SDLog[[#This Row],[AREF_5]]&lt;&gt;"","05",IF(T_SDLog[[#This Row],[AREF_4]]&lt;&gt;"","04",IF(T_SDLog[[#This Row],[AREF_3]]&lt;&gt;"","03",IF(T_SDLog[[#This Row],[AREF_2]]&lt;&gt;"","02",IF(T_SDLog[[#This Row],[AREF_1]]&lt;&gt;"","01",IF(T_SDLog[[#This Row],[AREF_0]]&lt;&gt;"","00",""))))))))</f>
        <v/>
      </c>
      <c r="T60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0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7" s="22"/>
      <c r="AB607" s="74"/>
      <c r="AC607" s="22"/>
      <c r="AD607" s="74"/>
      <c r="AE607" s="22"/>
      <c r="AF607" s="190" t="s">
        <v>123</v>
      </c>
      <c r="AG607" s="191"/>
      <c r="AH607" s="190" t="s">
        <v>123</v>
      </c>
      <c r="AI607" s="22"/>
      <c r="AJ607" s="74"/>
      <c r="AK607" s="22"/>
      <c r="AL607" s="22"/>
      <c r="AM607" s="22"/>
      <c r="AN607" s="190" t="s">
        <v>123</v>
      </c>
      <c r="AO607" s="74"/>
      <c r="AP607" s="185" t="s">
        <v>123</v>
      </c>
      <c r="AQ607" s="22"/>
      <c r="AR607" s="74"/>
      <c r="AS607" s="22"/>
      <c r="AT607" s="190" t="s">
        <v>123</v>
      </c>
      <c r="AU607" s="74"/>
      <c r="AV607" s="185" t="s">
        <v>123</v>
      </c>
      <c r="AW607" s="76"/>
      <c r="AX607" s="74"/>
      <c r="AY607" s="22"/>
      <c r="AZ607" s="190" t="s">
        <v>123</v>
      </c>
      <c r="BA607" s="74"/>
      <c r="BB607" s="185" t="s">
        <v>123</v>
      </c>
      <c r="BC607" s="76"/>
      <c r="BD607" s="74"/>
      <c r="BE607" s="22"/>
      <c r="BF607" s="190" t="s">
        <v>123</v>
      </c>
      <c r="BG607" s="74"/>
      <c r="BH607" s="185" t="s">
        <v>123</v>
      </c>
      <c r="BI607" s="76"/>
      <c r="BJ607" s="74"/>
      <c r="BK607" s="22"/>
      <c r="BL607" s="190" t="s">
        <v>123</v>
      </c>
      <c r="BM607" s="74"/>
      <c r="BN607" s="185" t="s">
        <v>123</v>
      </c>
      <c r="BO607" s="22"/>
      <c r="BP607" s="74"/>
      <c r="BQ607" s="22"/>
      <c r="BR607" s="190" t="s">
        <v>123</v>
      </c>
      <c r="BS607" s="22"/>
      <c r="BT607" s="185" t="s">
        <v>123</v>
      </c>
      <c r="BU607" s="22"/>
      <c r="BV607" s="74"/>
      <c r="BW607" s="22"/>
      <c r="BX607" s="190" t="s">
        <v>123</v>
      </c>
      <c r="BY607" s="22"/>
      <c r="BZ607" s="185" t="s">
        <v>123</v>
      </c>
      <c r="CA607" s="185"/>
      <c r="CB607" s="22"/>
    </row>
    <row r="608" spans="2:80" ht="13.8" hidden="1">
      <c r="B608" s="22">
        <f t="shared" si="9"/>
        <v>599</v>
      </c>
      <c r="C608" s="73" t="s">
        <v>112</v>
      </c>
      <c r="D608" s="73" t="s">
        <v>148</v>
      </c>
      <c r="E608" s="202">
        <v>1300403</v>
      </c>
      <c r="F608" s="73" t="s">
        <v>114</v>
      </c>
      <c r="G608" s="73" t="s">
        <v>115</v>
      </c>
      <c r="H608" s="73" t="s">
        <v>116</v>
      </c>
      <c r="I608" s="240" t="s">
        <v>126</v>
      </c>
      <c r="J608" s="79" t="s">
        <v>112</v>
      </c>
      <c r="K608" s="204" t="s">
        <v>149</v>
      </c>
      <c r="L608" s="111" t="s">
        <v>119</v>
      </c>
      <c r="M608" s="73" t="s">
        <v>117</v>
      </c>
      <c r="N608" s="116" t="str">
        <f>CONCATENATE(T_SDLog[[#This Row],[PROJECT_NO]],"-",T_SDLog[[#This Row],[Sub Con]],"-",T_SDLog[[#This Row],[BUILDING_NO]],"-",T_SDLog[[#This Row],[FLOOR_LEVEL]],"-",T_SDLog[[#This Row],[DRAWING_PARTS]],"-",T_SDLog[[#This Row],[DISIPLINE]],"-",T_SDLog[[#This Row],[Sub-Dec]],"-",T_SDLog[[#This Row],[DS]],"-",T_SDLog[[#This Row],[DRAWING_SEQ]])</f>
        <v>1300403-ATS-B02-GF-02-ICT-FAS-SD-00</v>
      </c>
      <c r="O608" s="205" t="s">
        <v>315</v>
      </c>
      <c r="P608" s="245">
        <v>45874</v>
      </c>
      <c r="Q60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0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08" s="156" t="str">
        <f>IF(T_SDLog[[#This Row],[AREF_7]]&lt;&gt;"","07",IF(T_SDLog[[#This Row],[AREF_6]]&lt;&gt;"","06",IF(T_SDLog[[#This Row],[AREF_5]]&lt;&gt;"","05",IF(T_SDLog[[#This Row],[AREF_4]]&lt;&gt;"","04",IF(T_SDLog[[#This Row],[AREF_3]]&lt;&gt;"","03",IF(T_SDLog[[#This Row],[AREF_2]]&lt;&gt;"","02",IF(T_SDLog[[#This Row],[AREF_1]]&lt;&gt;"","01",IF(T_SDLog[[#This Row],[AREF_0]]&lt;&gt;"","00",""))))))))</f>
        <v/>
      </c>
      <c r="T60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0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8" s="22"/>
      <c r="AB608" s="74"/>
      <c r="AC608" s="22"/>
      <c r="AD608" s="74"/>
      <c r="AE608" s="22"/>
      <c r="AF608" s="190" t="s">
        <v>123</v>
      </c>
      <c r="AG608" s="191"/>
      <c r="AH608" s="190" t="s">
        <v>123</v>
      </c>
      <c r="AI608" s="22"/>
      <c r="AJ608" s="74"/>
      <c r="AK608" s="22"/>
      <c r="AL608" s="22"/>
      <c r="AM608" s="22"/>
      <c r="AN608" s="190" t="s">
        <v>123</v>
      </c>
      <c r="AO608" s="74"/>
      <c r="AP608" s="185" t="s">
        <v>123</v>
      </c>
      <c r="AQ608" s="22"/>
      <c r="AR608" s="74"/>
      <c r="AS608" s="22"/>
      <c r="AT608" s="190" t="s">
        <v>123</v>
      </c>
      <c r="AU608" s="74"/>
      <c r="AV608" s="185" t="s">
        <v>123</v>
      </c>
      <c r="AW608" s="76"/>
      <c r="AX608" s="74"/>
      <c r="AY608" s="22"/>
      <c r="AZ608" s="190" t="s">
        <v>123</v>
      </c>
      <c r="BA608" s="74"/>
      <c r="BB608" s="185" t="s">
        <v>123</v>
      </c>
      <c r="BC608" s="76"/>
      <c r="BD608" s="74"/>
      <c r="BE608" s="22"/>
      <c r="BF608" s="190" t="s">
        <v>123</v>
      </c>
      <c r="BG608" s="74"/>
      <c r="BH608" s="185" t="s">
        <v>123</v>
      </c>
      <c r="BI608" s="76"/>
      <c r="BJ608" s="74"/>
      <c r="BK608" s="22"/>
      <c r="BL608" s="190" t="s">
        <v>123</v>
      </c>
      <c r="BM608" s="74"/>
      <c r="BN608" s="185" t="s">
        <v>123</v>
      </c>
      <c r="BO608" s="22"/>
      <c r="BP608" s="74"/>
      <c r="BQ608" s="22"/>
      <c r="BR608" s="190" t="s">
        <v>123</v>
      </c>
      <c r="BS608" s="22"/>
      <c r="BT608" s="185" t="s">
        <v>123</v>
      </c>
      <c r="BU608" s="22"/>
      <c r="BV608" s="74"/>
      <c r="BW608" s="22"/>
      <c r="BX608" s="190" t="s">
        <v>123</v>
      </c>
      <c r="BY608" s="22"/>
      <c r="BZ608" s="185" t="s">
        <v>123</v>
      </c>
      <c r="CA608" s="185"/>
      <c r="CB608" s="22"/>
    </row>
    <row r="609" spans="2:80" ht="13.8" hidden="1">
      <c r="B609" s="22">
        <f t="shared" si="9"/>
        <v>600</v>
      </c>
      <c r="C609" s="73" t="s">
        <v>112</v>
      </c>
      <c r="D609" s="73" t="s">
        <v>148</v>
      </c>
      <c r="E609" s="202">
        <v>1300403</v>
      </c>
      <c r="F609" s="73" t="s">
        <v>114</v>
      </c>
      <c r="G609" s="73" t="s">
        <v>115</v>
      </c>
      <c r="H609" s="73" t="s">
        <v>116</v>
      </c>
      <c r="I609" s="240" t="s">
        <v>128</v>
      </c>
      <c r="J609" s="79" t="s">
        <v>112</v>
      </c>
      <c r="K609" s="204" t="s">
        <v>149</v>
      </c>
      <c r="L609" s="111" t="s">
        <v>119</v>
      </c>
      <c r="M609" s="73" t="s">
        <v>117</v>
      </c>
      <c r="N609" s="116" t="str">
        <f>CONCATENATE(T_SDLog[[#This Row],[PROJECT_NO]],"-",T_SDLog[[#This Row],[Sub Con]],"-",T_SDLog[[#This Row],[BUILDING_NO]],"-",T_SDLog[[#This Row],[FLOOR_LEVEL]],"-",T_SDLog[[#This Row],[DRAWING_PARTS]],"-",T_SDLog[[#This Row],[DISIPLINE]],"-",T_SDLog[[#This Row],[Sub-Dec]],"-",T_SDLog[[#This Row],[DS]],"-",T_SDLog[[#This Row],[DRAWING_SEQ]])</f>
        <v>1300403-ATS-B02-GF-03-ICT-FAS-SD-00</v>
      </c>
      <c r="O609" s="205" t="s">
        <v>316</v>
      </c>
      <c r="P609" s="245">
        <v>45874</v>
      </c>
      <c r="Q60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0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09" s="156" t="str">
        <f>IF(T_SDLog[[#This Row],[AREF_7]]&lt;&gt;"","07",IF(T_SDLog[[#This Row],[AREF_6]]&lt;&gt;"","06",IF(T_SDLog[[#This Row],[AREF_5]]&lt;&gt;"","05",IF(T_SDLog[[#This Row],[AREF_4]]&lt;&gt;"","04",IF(T_SDLog[[#This Row],[AREF_3]]&lt;&gt;"","03",IF(T_SDLog[[#This Row],[AREF_2]]&lt;&gt;"","02",IF(T_SDLog[[#This Row],[AREF_1]]&lt;&gt;"","01",IF(T_SDLog[[#This Row],[AREF_0]]&lt;&gt;"","00",""))))))))</f>
        <v/>
      </c>
      <c r="T60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0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09" s="22"/>
      <c r="AB609" s="74"/>
      <c r="AC609" s="22"/>
      <c r="AD609" s="74"/>
      <c r="AE609" s="22"/>
      <c r="AF609" s="190" t="s">
        <v>123</v>
      </c>
      <c r="AG609" s="191"/>
      <c r="AH609" s="190" t="s">
        <v>123</v>
      </c>
      <c r="AI609" s="22"/>
      <c r="AJ609" s="74"/>
      <c r="AK609" s="22"/>
      <c r="AL609" s="22"/>
      <c r="AM609" s="22"/>
      <c r="AN609" s="190" t="s">
        <v>123</v>
      </c>
      <c r="AO609" s="74"/>
      <c r="AP609" s="185" t="s">
        <v>123</v>
      </c>
      <c r="AQ609" s="22"/>
      <c r="AR609" s="74"/>
      <c r="AS609" s="22"/>
      <c r="AT609" s="190" t="s">
        <v>123</v>
      </c>
      <c r="AU609" s="74"/>
      <c r="AV609" s="185" t="s">
        <v>123</v>
      </c>
      <c r="AW609" s="76"/>
      <c r="AX609" s="74"/>
      <c r="AY609" s="22"/>
      <c r="AZ609" s="190" t="s">
        <v>123</v>
      </c>
      <c r="BA609" s="74"/>
      <c r="BB609" s="185" t="s">
        <v>123</v>
      </c>
      <c r="BC609" s="76"/>
      <c r="BD609" s="74"/>
      <c r="BE609" s="22"/>
      <c r="BF609" s="190" t="s">
        <v>123</v>
      </c>
      <c r="BG609" s="74"/>
      <c r="BH609" s="185" t="s">
        <v>123</v>
      </c>
      <c r="BI609" s="76"/>
      <c r="BJ609" s="74"/>
      <c r="BK609" s="22"/>
      <c r="BL609" s="190" t="s">
        <v>123</v>
      </c>
      <c r="BM609" s="74"/>
      <c r="BN609" s="185" t="s">
        <v>123</v>
      </c>
      <c r="BO609" s="22"/>
      <c r="BP609" s="74"/>
      <c r="BQ609" s="22"/>
      <c r="BR609" s="190" t="s">
        <v>123</v>
      </c>
      <c r="BS609" s="22"/>
      <c r="BT609" s="185" t="s">
        <v>123</v>
      </c>
      <c r="BU609" s="22"/>
      <c r="BV609" s="74"/>
      <c r="BW609" s="22"/>
      <c r="BX609" s="190" t="s">
        <v>123</v>
      </c>
      <c r="BY609" s="22"/>
      <c r="BZ609" s="185" t="s">
        <v>123</v>
      </c>
      <c r="CA609" s="185"/>
      <c r="CB609" s="22"/>
    </row>
    <row r="610" spans="2:80" ht="13.8" hidden="1">
      <c r="B610" s="22">
        <f t="shared" si="9"/>
        <v>601</v>
      </c>
      <c r="C610" s="73" t="s">
        <v>112</v>
      </c>
      <c r="D610" s="73" t="s">
        <v>148</v>
      </c>
      <c r="E610" s="202">
        <v>1300403</v>
      </c>
      <c r="F610" s="73" t="s">
        <v>114</v>
      </c>
      <c r="G610" s="73" t="s">
        <v>115</v>
      </c>
      <c r="H610" s="73" t="s">
        <v>288</v>
      </c>
      <c r="I610" s="240" t="s">
        <v>117</v>
      </c>
      <c r="J610" s="79" t="s">
        <v>112</v>
      </c>
      <c r="K610" s="204" t="s">
        <v>149</v>
      </c>
      <c r="L610" s="111" t="s">
        <v>119</v>
      </c>
      <c r="M610" s="73" t="s">
        <v>117</v>
      </c>
      <c r="N610" s="116" t="str">
        <f>CONCATENATE(T_SDLog[[#This Row],[PROJECT_NO]],"-",T_SDLog[[#This Row],[Sub Con]],"-",T_SDLog[[#This Row],[BUILDING_NO]],"-",T_SDLog[[#This Row],[FLOOR_LEVEL]],"-",T_SDLog[[#This Row],[DRAWING_PARTS]],"-",T_SDLog[[#This Row],[DISIPLINE]],"-",T_SDLog[[#This Row],[Sub-Dec]],"-",T_SDLog[[#This Row],[DS]],"-",T_SDLog[[#This Row],[DRAWING_SEQ]])</f>
        <v>1300403-ATS-B02-FF-00-ICT-FAS-SD-00</v>
      </c>
      <c r="O610" s="205" t="s">
        <v>317</v>
      </c>
      <c r="P610" s="245">
        <v>45874</v>
      </c>
      <c r="Q61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0" s="156" t="str">
        <f>IF(T_SDLog[[#This Row],[AREF_7]]&lt;&gt;"","07",IF(T_SDLog[[#This Row],[AREF_6]]&lt;&gt;"","06",IF(T_SDLog[[#This Row],[AREF_5]]&lt;&gt;"","05",IF(T_SDLog[[#This Row],[AREF_4]]&lt;&gt;"","04",IF(T_SDLog[[#This Row],[AREF_3]]&lt;&gt;"","03",IF(T_SDLog[[#This Row],[AREF_2]]&lt;&gt;"","02",IF(T_SDLog[[#This Row],[AREF_1]]&lt;&gt;"","01",IF(T_SDLog[[#This Row],[AREF_0]]&lt;&gt;"","00",""))))))))</f>
        <v/>
      </c>
      <c r="T61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1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0" s="22"/>
      <c r="AB610" s="74"/>
      <c r="AC610" s="22"/>
      <c r="AD610" s="74"/>
      <c r="AE610" s="22"/>
      <c r="AF610" s="190" t="s">
        <v>123</v>
      </c>
      <c r="AG610" s="191"/>
      <c r="AH610" s="190" t="s">
        <v>123</v>
      </c>
      <c r="AI610" s="22"/>
      <c r="AJ610" s="74"/>
      <c r="AK610" s="22"/>
      <c r="AL610" s="22"/>
      <c r="AM610" s="22"/>
      <c r="AN610" s="190" t="s">
        <v>123</v>
      </c>
      <c r="AO610" s="74"/>
      <c r="AP610" s="185" t="s">
        <v>123</v>
      </c>
      <c r="AQ610" s="22"/>
      <c r="AR610" s="74"/>
      <c r="AS610" s="22"/>
      <c r="AT610" s="190" t="s">
        <v>123</v>
      </c>
      <c r="AU610" s="74"/>
      <c r="AV610" s="185" t="s">
        <v>123</v>
      </c>
      <c r="AW610" s="76"/>
      <c r="AX610" s="74"/>
      <c r="AY610" s="22"/>
      <c r="AZ610" s="190" t="s">
        <v>123</v>
      </c>
      <c r="BA610" s="74"/>
      <c r="BB610" s="185" t="s">
        <v>123</v>
      </c>
      <c r="BC610" s="76"/>
      <c r="BD610" s="74"/>
      <c r="BE610" s="22"/>
      <c r="BF610" s="190" t="s">
        <v>123</v>
      </c>
      <c r="BG610" s="74"/>
      <c r="BH610" s="185" t="s">
        <v>123</v>
      </c>
      <c r="BI610" s="76"/>
      <c r="BJ610" s="74"/>
      <c r="BK610" s="22"/>
      <c r="BL610" s="190" t="s">
        <v>123</v>
      </c>
      <c r="BM610" s="74"/>
      <c r="BN610" s="185" t="s">
        <v>123</v>
      </c>
      <c r="BO610" s="22"/>
      <c r="BP610" s="74"/>
      <c r="BQ610" s="22"/>
      <c r="BR610" s="190" t="s">
        <v>123</v>
      </c>
      <c r="BS610" s="22"/>
      <c r="BT610" s="185" t="s">
        <v>123</v>
      </c>
      <c r="BU610" s="22"/>
      <c r="BV610" s="74"/>
      <c r="BW610" s="22"/>
      <c r="BX610" s="190" t="s">
        <v>123</v>
      </c>
      <c r="BY610" s="22"/>
      <c r="BZ610" s="185" t="s">
        <v>123</v>
      </c>
      <c r="CA610" s="185"/>
      <c r="CB610" s="22"/>
    </row>
    <row r="611" spans="2:80" ht="13.8" hidden="1">
      <c r="B611" s="22">
        <f t="shared" si="9"/>
        <v>602</v>
      </c>
      <c r="C611" s="73" t="s">
        <v>112</v>
      </c>
      <c r="D611" s="73" t="s">
        <v>148</v>
      </c>
      <c r="E611" s="202">
        <v>1300403</v>
      </c>
      <c r="F611" s="73" t="s">
        <v>114</v>
      </c>
      <c r="G611" s="73" t="s">
        <v>115</v>
      </c>
      <c r="H611" s="73" t="s">
        <v>288</v>
      </c>
      <c r="I611" s="240" t="s">
        <v>124</v>
      </c>
      <c r="J611" s="79" t="s">
        <v>112</v>
      </c>
      <c r="K611" s="204" t="s">
        <v>149</v>
      </c>
      <c r="L611" s="111" t="s">
        <v>119</v>
      </c>
      <c r="M611" s="73" t="s">
        <v>117</v>
      </c>
      <c r="N611" s="116" t="str">
        <f>CONCATENATE(T_SDLog[[#This Row],[PROJECT_NO]],"-",T_SDLog[[#This Row],[Sub Con]],"-",T_SDLog[[#This Row],[BUILDING_NO]],"-",T_SDLog[[#This Row],[FLOOR_LEVEL]],"-",T_SDLog[[#This Row],[DRAWING_PARTS]],"-",T_SDLog[[#This Row],[DISIPLINE]],"-",T_SDLog[[#This Row],[Sub-Dec]],"-",T_SDLog[[#This Row],[DS]],"-",T_SDLog[[#This Row],[DRAWING_SEQ]])</f>
        <v>1300403-ATS-B02-FF-01-ICT-FAS-SD-00</v>
      </c>
      <c r="O611" s="205" t="s">
        <v>318</v>
      </c>
      <c r="P611" s="245">
        <v>45874</v>
      </c>
      <c r="Q61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1" s="156" t="str">
        <f>IF(T_SDLog[[#This Row],[AREF_7]]&lt;&gt;"","07",IF(T_SDLog[[#This Row],[AREF_6]]&lt;&gt;"","06",IF(T_SDLog[[#This Row],[AREF_5]]&lt;&gt;"","05",IF(T_SDLog[[#This Row],[AREF_4]]&lt;&gt;"","04",IF(T_SDLog[[#This Row],[AREF_3]]&lt;&gt;"","03",IF(T_SDLog[[#This Row],[AREF_2]]&lt;&gt;"","02",IF(T_SDLog[[#This Row],[AREF_1]]&lt;&gt;"","01",IF(T_SDLog[[#This Row],[AREF_0]]&lt;&gt;"","00",""))))))))</f>
        <v/>
      </c>
      <c r="T61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1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1" s="22"/>
      <c r="AB611" s="74"/>
      <c r="AC611" s="22"/>
      <c r="AD611" s="74"/>
      <c r="AE611" s="22"/>
      <c r="AF611" s="190" t="s">
        <v>123</v>
      </c>
      <c r="AG611" s="191"/>
      <c r="AH611" s="190" t="s">
        <v>123</v>
      </c>
      <c r="AI611" s="22"/>
      <c r="AJ611" s="74"/>
      <c r="AK611" s="22"/>
      <c r="AL611" s="22"/>
      <c r="AM611" s="22"/>
      <c r="AN611" s="190" t="s">
        <v>123</v>
      </c>
      <c r="AO611" s="74"/>
      <c r="AP611" s="185" t="s">
        <v>123</v>
      </c>
      <c r="AQ611" s="22"/>
      <c r="AR611" s="74"/>
      <c r="AS611" s="22"/>
      <c r="AT611" s="190" t="s">
        <v>123</v>
      </c>
      <c r="AU611" s="74"/>
      <c r="AV611" s="185" t="s">
        <v>123</v>
      </c>
      <c r="AW611" s="76"/>
      <c r="AX611" s="74"/>
      <c r="AY611" s="22"/>
      <c r="AZ611" s="190" t="s">
        <v>123</v>
      </c>
      <c r="BA611" s="74"/>
      <c r="BB611" s="185" t="s">
        <v>123</v>
      </c>
      <c r="BC611" s="76"/>
      <c r="BD611" s="74"/>
      <c r="BE611" s="22"/>
      <c r="BF611" s="190" t="s">
        <v>123</v>
      </c>
      <c r="BG611" s="74"/>
      <c r="BH611" s="185" t="s">
        <v>123</v>
      </c>
      <c r="BI611" s="76"/>
      <c r="BJ611" s="74"/>
      <c r="BK611" s="22"/>
      <c r="BL611" s="190" t="s">
        <v>123</v>
      </c>
      <c r="BM611" s="74"/>
      <c r="BN611" s="185" t="s">
        <v>123</v>
      </c>
      <c r="BO611" s="22"/>
      <c r="BP611" s="74"/>
      <c r="BQ611" s="22"/>
      <c r="BR611" s="190" t="s">
        <v>123</v>
      </c>
      <c r="BS611" s="22"/>
      <c r="BT611" s="185" t="s">
        <v>123</v>
      </c>
      <c r="BU611" s="22"/>
      <c r="BV611" s="74"/>
      <c r="BW611" s="22"/>
      <c r="BX611" s="190" t="s">
        <v>123</v>
      </c>
      <c r="BY611" s="22"/>
      <c r="BZ611" s="185" t="s">
        <v>123</v>
      </c>
      <c r="CA611" s="185"/>
      <c r="CB611" s="22"/>
    </row>
    <row r="612" spans="2:80" ht="13.8" hidden="1">
      <c r="B612" s="22">
        <f t="shared" si="9"/>
        <v>603</v>
      </c>
      <c r="C612" s="73" t="s">
        <v>112</v>
      </c>
      <c r="D612" s="73" t="s">
        <v>148</v>
      </c>
      <c r="E612" s="202">
        <v>1300403</v>
      </c>
      <c r="F612" s="73" t="s">
        <v>114</v>
      </c>
      <c r="G612" s="73" t="s">
        <v>115</v>
      </c>
      <c r="H612" s="73" t="s">
        <v>288</v>
      </c>
      <c r="I612" s="240" t="s">
        <v>126</v>
      </c>
      <c r="J612" s="79" t="s">
        <v>112</v>
      </c>
      <c r="K612" s="204" t="s">
        <v>149</v>
      </c>
      <c r="L612" s="111" t="s">
        <v>119</v>
      </c>
      <c r="M612" s="73" t="s">
        <v>117</v>
      </c>
      <c r="N612" s="116" t="str">
        <f>CONCATENATE(T_SDLog[[#This Row],[PROJECT_NO]],"-",T_SDLog[[#This Row],[Sub Con]],"-",T_SDLog[[#This Row],[BUILDING_NO]],"-",T_SDLog[[#This Row],[FLOOR_LEVEL]],"-",T_SDLog[[#This Row],[DRAWING_PARTS]],"-",T_SDLog[[#This Row],[DISIPLINE]],"-",T_SDLog[[#This Row],[Sub-Dec]],"-",T_SDLog[[#This Row],[DS]],"-",T_SDLog[[#This Row],[DRAWING_SEQ]])</f>
        <v>1300403-ATS-B02-FF-02-ICT-FAS-SD-00</v>
      </c>
      <c r="O612" s="205" t="s">
        <v>319</v>
      </c>
      <c r="P612" s="245">
        <v>45874</v>
      </c>
      <c r="Q61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2" s="156" t="str">
        <f>IF(T_SDLog[[#This Row],[AREF_7]]&lt;&gt;"","07",IF(T_SDLog[[#This Row],[AREF_6]]&lt;&gt;"","06",IF(T_SDLog[[#This Row],[AREF_5]]&lt;&gt;"","05",IF(T_SDLog[[#This Row],[AREF_4]]&lt;&gt;"","04",IF(T_SDLog[[#This Row],[AREF_3]]&lt;&gt;"","03",IF(T_SDLog[[#This Row],[AREF_2]]&lt;&gt;"","02",IF(T_SDLog[[#This Row],[AREF_1]]&lt;&gt;"","01",IF(T_SDLog[[#This Row],[AREF_0]]&lt;&gt;"","00",""))))))))</f>
        <v/>
      </c>
      <c r="T61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1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2" s="22"/>
      <c r="AB612" s="74"/>
      <c r="AC612" s="22"/>
      <c r="AD612" s="74"/>
      <c r="AE612" s="22"/>
      <c r="AF612" s="190" t="s">
        <v>123</v>
      </c>
      <c r="AG612" s="191"/>
      <c r="AH612" s="190" t="s">
        <v>123</v>
      </c>
      <c r="AI612" s="22"/>
      <c r="AJ612" s="74"/>
      <c r="AK612" s="22"/>
      <c r="AL612" s="22"/>
      <c r="AM612" s="22"/>
      <c r="AN612" s="190" t="s">
        <v>123</v>
      </c>
      <c r="AO612" s="74"/>
      <c r="AP612" s="185" t="s">
        <v>123</v>
      </c>
      <c r="AQ612" s="22"/>
      <c r="AR612" s="74"/>
      <c r="AS612" s="22"/>
      <c r="AT612" s="190" t="s">
        <v>123</v>
      </c>
      <c r="AU612" s="74"/>
      <c r="AV612" s="185" t="s">
        <v>123</v>
      </c>
      <c r="AW612" s="76"/>
      <c r="AX612" s="74"/>
      <c r="AY612" s="22"/>
      <c r="AZ612" s="190" t="s">
        <v>123</v>
      </c>
      <c r="BA612" s="74"/>
      <c r="BB612" s="185" t="s">
        <v>123</v>
      </c>
      <c r="BC612" s="76"/>
      <c r="BD612" s="74"/>
      <c r="BE612" s="22"/>
      <c r="BF612" s="190" t="s">
        <v>123</v>
      </c>
      <c r="BG612" s="74"/>
      <c r="BH612" s="185" t="s">
        <v>123</v>
      </c>
      <c r="BI612" s="76"/>
      <c r="BJ612" s="74"/>
      <c r="BK612" s="22"/>
      <c r="BL612" s="190" t="s">
        <v>123</v>
      </c>
      <c r="BM612" s="74"/>
      <c r="BN612" s="185" t="s">
        <v>123</v>
      </c>
      <c r="BO612" s="22"/>
      <c r="BP612" s="74"/>
      <c r="BQ612" s="22"/>
      <c r="BR612" s="190" t="s">
        <v>123</v>
      </c>
      <c r="BS612" s="22"/>
      <c r="BT612" s="185" t="s">
        <v>123</v>
      </c>
      <c r="BU612" s="22"/>
      <c r="BV612" s="74"/>
      <c r="BW612" s="22"/>
      <c r="BX612" s="190" t="s">
        <v>123</v>
      </c>
      <c r="BY612" s="22"/>
      <c r="BZ612" s="185" t="s">
        <v>123</v>
      </c>
      <c r="CA612" s="185"/>
      <c r="CB612" s="22"/>
    </row>
    <row r="613" spans="2:80" ht="13.8" hidden="1">
      <c r="B613" s="22">
        <f t="shared" si="9"/>
        <v>604</v>
      </c>
      <c r="C613" s="73" t="s">
        <v>112</v>
      </c>
      <c r="D613" s="73" t="s">
        <v>148</v>
      </c>
      <c r="E613" s="202">
        <v>1300403</v>
      </c>
      <c r="F613" s="73" t="s">
        <v>114</v>
      </c>
      <c r="G613" s="73" t="s">
        <v>115</v>
      </c>
      <c r="H613" s="73" t="s">
        <v>288</v>
      </c>
      <c r="I613" s="240" t="s">
        <v>128</v>
      </c>
      <c r="J613" s="79" t="s">
        <v>112</v>
      </c>
      <c r="K613" s="204" t="s">
        <v>149</v>
      </c>
      <c r="L613" s="111" t="s">
        <v>119</v>
      </c>
      <c r="M613" s="73" t="s">
        <v>117</v>
      </c>
      <c r="N613" s="116" t="str">
        <f>CONCATENATE(T_SDLog[[#This Row],[PROJECT_NO]],"-",T_SDLog[[#This Row],[Sub Con]],"-",T_SDLog[[#This Row],[BUILDING_NO]],"-",T_SDLog[[#This Row],[FLOOR_LEVEL]],"-",T_SDLog[[#This Row],[DRAWING_PARTS]],"-",T_SDLog[[#This Row],[DISIPLINE]],"-",T_SDLog[[#This Row],[Sub-Dec]],"-",T_SDLog[[#This Row],[DS]],"-",T_SDLog[[#This Row],[DRAWING_SEQ]])</f>
        <v>1300403-ATS-B02-FF-03-ICT-FAS-SD-00</v>
      </c>
      <c r="O613" s="205" t="s">
        <v>320</v>
      </c>
      <c r="P613" s="245">
        <v>45874</v>
      </c>
      <c r="Q61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3" s="156" t="str">
        <f>IF(T_SDLog[[#This Row],[AREF_7]]&lt;&gt;"","07",IF(T_SDLog[[#This Row],[AREF_6]]&lt;&gt;"","06",IF(T_SDLog[[#This Row],[AREF_5]]&lt;&gt;"","05",IF(T_SDLog[[#This Row],[AREF_4]]&lt;&gt;"","04",IF(T_SDLog[[#This Row],[AREF_3]]&lt;&gt;"","03",IF(T_SDLog[[#This Row],[AREF_2]]&lt;&gt;"","02",IF(T_SDLog[[#This Row],[AREF_1]]&lt;&gt;"","01",IF(T_SDLog[[#This Row],[AREF_0]]&lt;&gt;"","00",""))))))))</f>
        <v/>
      </c>
      <c r="T61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1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3" s="22"/>
      <c r="AB613" s="74"/>
      <c r="AC613" s="22"/>
      <c r="AD613" s="74"/>
      <c r="AE613" s="22"/>
      <c r="AF613" s="190" t="s">
        <v>123</v>
      </c>
      <c r="AG613" s="191"/>
      <c r="AH613" s="190" t="s">
        <v>123</v>
      </c>
      <c r="AI613" s="22"/>
      <c r="AJ613" s="74"/>
      <c r="AK613" s="22"/>
      <c r="AL613" s="22"/>
      <c r="AM613" s="22"/>
      <c r="AN613" s="190" t="s">
        <v>123</v>
      </c>
      <c r="AO613" s="74"/>
      <c r="AP613" s="185" t="s">
        <v>123</v>
      </c>
      <c r="AQ613" s="76"/>
      <c r="AR613" s="74"/>
      <c r="AS613" s="22"/>
      <c r="AT613" s="190" t="s">
        <v>123</v>
      </c>
      <c r="AU613" s="74"/>
      <c r="AV613" s="185" t="s">
        <v>123</v>
      </c>
      <c r="AW613" s="76"/>
      <c r="AX613" s="74"/>
      <c r="AY613" s="22"/>
      <c r="AZ613" s="190" t="s">
        <v>123</v>
      </c>
      <c r="BA613" s="74"/>
      <c r="BB613" s="185" t="s">
        <v>123</v>
      </c>
      <c r="BC613" s="76"/>
      <c r="BD613" s="74"/>
      <c r="BE613" s="22"/>
      <c r="BF613" s="190" t="s">
        <v>123</v>
      </c>
      <c r="BG613" s="74"/>
      <c r="BH613" s="185" t="s">
        <v>123</v>
      </c>
      <c r="BI613" s="76"/>
      <c r="BJ613" s="74"/>
      <c r="BK613" s="22"/>
      <c r="BL613" s="190" t="s">
        <v>123</v>
      </c>
      <c r="BM613" s="74"/>
      <c r="BN613" s="185" t="s">
        <v>123</v>
      </c>
      <c r="BO613" s="22"/>
      <c r="BP613" s="74"/>
      <c r="BQ613" s="22"/>
      <c r="BR613" s="190" t="s">
        <v>123</v>
      </c>
      <c r="BS613" s="22"/>
      <c r="BT613" s="185" t="s">
        <v>123</v>
      </c>
      <c r="BU613" s="22"/>
      <c r="BV613" s="74"/>
      <c r="BW613" s="22"/>
      <c r="BX613" s="190" t="s">
        <v>123</v>
      </c>
      <c r="BY613" s="22"/>
      <c r="BZ613" s="185" t="s">
        <v>123</v>
      </c>
      <c r="CA613" s="185"/>
      <c r="CB613" s="22"/>
    </row>
    <row r="614" spans="2:80" ht="13.8" hidden="1">
      <c r="B614" s="22">
        <f t="shared" si="9"/>
        <v>605</v>
      </c>
      <c r="C614" s="73" t="s">
        <v>112</v>
      </c>
      <c r="D614" s="73" t="s">
        <v>148</v>
      </c>
      <c r="E614" s="202">
        <v>1300403</v>
      </c>
      <c r="F614" s="73" t="s">
        <v>114</v>
      </c>
      <c r="G614" s="73" t="s">
        <v>115</v>
      </c>
      <c r="H614" s="73" t="s">
        <v>270</v>
      </c>
      <c r="I614" s="240" t="s">
        <v>117</v>
      </c>
      <c r="J614" s="79" t="s">
        <v>112</v>
      </c>
      <c r="K614" s="204" t="s">
        <v>149</v>
      </c>
      <c r="L614" s="111" t="s">
        <v>119</v>
      </c>
      <c r="M614" s="73" t="s">
        <v>117</v>
      </c>
      <c r="N614" s="116" t="str">
        <f>CONCATENATE(T_SDLog[[#This Row],[PROJECT_NO]],"-",T_SDLog[[#This Row],[Sub Con]],"-",T_SDLog[[#This Row],[BUILDING_NO]],"-",T_SDLog[[#This Row],[FLOOR_LEVEL]],"-",T_SDLog[[#This Row],[DRAWING_PARTS]],"-",T_SDLog[[#This Row],[DISIPLINE]],"-",T_SDLog[[#This Row],[Sub-Dec]],"-",T_SDLog[[#This Row],[DS]],"-",T_SDLog[[#This Row],[DRAWING_SEQ]])</f>
        <v>1300403-ATS-B02-RF-00-ICT-FAS-SD-00</v>
      </c>
      <c r="O614" s="205" t="s">
        <v>321</v>
      </c>
      <c r="P614" s="245">
        <v>45874</v>
      </c>
      <c r="Q61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1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4" s="156" t="str">
        <f>IF(T_SDLog[[#This Row],[AREF_7]]&lt;&gt;"","07",IF(T_SDLog[[#This Row],[AREF_6]]&lt;&gt;"","06",IF(T_SDLog[[#This Row],[AREF_5]]&lt;&gt;"","05",IF(T_SDLog[[#This Row],[AREF_4]]&lt;&gt;"","04",IF(T_SDLog[[#This Row],[AREF_3]]&lt;&gt;"","03",IF(T_SDLog[[#This Row],[AREF_2]]&lt;&gt;"","02",IF(T_SDLog[[#This Row],[AREF_1]]&lt;&gt;"","01",IF(T_SDLog[[#This Row],[AREF_0]]&lt;&gt;"","00",""))))))))</f>
        <v/>
      </c>
      <c r="T61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1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4" s="22"/>
      <c r="AB614" s="74"/>
      <c r="AC614" s="22"/>
      <c r="AD614" s="74"/>
      <c r="AE614" s="22"/>
      <c r="AF614" s="190" t="s">
        <v>123</v>
      </c>
      <c r="AG614" s="191"/>
      <c r="AH614" s="190" t="s">
        <v>123</v>
      </c>
      <c r="AI614" s="22"/>
      <c r="AJ614" s="74"/>
      <c r="AK614" s="22"/>
      <c r="AL614" s="22"/>
      <c r="AM614" s="22"/>
      <c r="AN614" s="190" t="s">
        <v>123</v>
      </c>
      <c r="AO614" s="74"/>
      <c r="AP614" s="185" t="s">
        <v>123</v>
      </c>
      <c r="AQ614" s="22"/>
      <c r="AR614" s="74"/>
      <c r="AS614" s="22"/>
      <c r="AT614" s="190" t="s">
        <v>123</v>
      </c>
      <c r="AU614" s="74"/>
      <c r="AV614" s="185" t="s">
        <v>123</v>
      </c>
      <c r="AW614" s="76"/>
      <c r="AX614" s="74"/>
      <c r="AY614" s="22"/>
      <c r="AZ614" s="190" t="s">
        <v>123</v>
      </c>
      <c r="BA614" s="74"/>
      <c r="BB614" s="185" t="s">
        <v>123</v>
      </c>
      <c r="BC614" s="76"/>
      <c r="BD614" s="74"/>
      <c r="BE614" s="22"/>
      <c r="BF614" s="190" t="s">
        <v>123</v>
      </c>
      <c r="BG614" s="74"/>
      <c r="BH614" s="185" t="s">
        <v>123</v>
      </c>
      <c r="BI614" s="76"/>
      <c r="BJ614" s="74"/>
      <c r="BK614" s="22"/>
      <c r="BL614" s="190" t="s">
        <v>123</v>
      </c>
      <c r="BM614" s="74"/>
      <c r="BN614" s="185" t="s">
        <v>123</v>
      </c>
      <c r="BO614" s="22"/>
      <c r="BP614" s="74"/>
      <c r="BQ614" s="22"/>
      <c r="BR614" s="190" t="s">
        <v>123</v>
      </c>
      <c r="BS614" s="22"/>
      <c r="BT614" s="185" t="s">
        <v>123</v>
      </c>
      <c r="BU614" s="22"/>
      <c r="BV614" s="74"/>
      <c r="BW614" s="22"/>
      <c r="BX614" s="190" t="s">
        <v>123</v>
      </c>
      <c r="BY614" s="22"/>
      <c r="BZ614" s="185" t="s">
        <v>123</v>
      </c>
      <c r="CA614" s="185"/>
      <c r="CB614" s="22"/>
    </row>
    <row r="615" spans="2:80" ht="13.8" hidden="1">
      <c r="B615" s="22">
        <f t="shared" si="9"/>
        <v>606</v>
      </c>
      <c r="C615" s="73" t="s">
        <v>112</v>
      </c>
      <c r="D615" s="73" t="s">
        <v>148</v>
      </c>
      <c r="E615" s="202">
        <v>1300403</v>
      </c>
      <c r="F615" s="73" t="s">
        <v>114</v>
      </c>
      <c r="G615" s="73" t="s">
        <v>115</v>
      </c>
      <c r="H615" s="73" t="s">
        <v>270</v>
      </c>
      <c r="I615" s="240" t="s">
        <v>124</v>
      </c>
      <c r="J615" s="79" t="s">
        <v>112</v>
      </c>
      <c r="K615" s="204" t="s">
        <v>149</v>
      </c>
      <c r="L615" s="111" t="s">
        <v>119</v>
      </c>
      <c r="M615" s="73" t="s">
        <v>117</v>
      </c>
      <c r="N615" s="116" t="str">
        <f>CONCATENATE(T_SDLog[[#This Row],[PROJECT_NO]],"-",T_SDLog[[#This Row],[Sub Con]],"-",T_SDLog[[#This Row],[BUILDING_NO]],"-",T_SDLog[[#This Row],[FLOOR_LEVEL]],"-",T_SDLog[[#This Row],[DRAWING_PARTS]],"-",T_SDLog[[#This Row],[DISIPLINE]],"-",T_SDLog[[#This Row],[Sub-Dec]],"-",T_SDLog[[#This Row],[DS]],"-",T_SDLog[[#This Row],[DRAWING_SEQ]])</f>
        <v>1300403-ATS-B02-RF-01-ICT-FAS-SD-00</v>
      </c>
      <c r="O615" s="205" t="s">
        <v>322</v>
      </c>
      <c r="P615" s="245">
        <v>45874</v>
      </c>
      <c r="Q61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1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5" s="156" t="str">
        <f>IF(T_SDLog[[#This Row],[AREF_7]]&lt;&gt;"","07",IF(T_SDLog[[#This Row],[AREF_6]]&lt;&gt;"","06",IF(T_SDLog[[#This Row],[AREF_5]]&lt;&gt;"","05",IF(T_SDLog[[#This Row],[AREF_4]]&lt;&gt;"","04",IF(T_SDLog[[#This Row],[AREF_3]]&lt;&gt;"","03",IF(T_SDLog[[#This Row],[AREF_2]]&lt;&gt;"","02",IF(T_SDLog[[#This Row],[AREF_1]]&lt;&gt;"","01",IF(T_SDLog[[#This Row],[AREF_0]]&lt;&gt;"","00",""))))))))</f>
        <v/>
      </c>
      <c r="T61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1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5" s="22"/>
      <c r="AB615" s="74"/>
      <c r="AC615" s="22"/>
      <c r="AD615" s="74"/>
      <c r="AE615" s="22"/>
      <c r="AF615" s="190" t="s">
        <v>123</v>
      </c>
      <c r="AG615" s="191"/>
      <c r="AH615" s="190" t="s">
        <v>123</v>
      </c>
      <c r="AI615" s="22"/>
      <c r="AJ615" s="74"/>
      <c r="AK615" s="22"/>
      <c r="AL615" s="22"/>
      <c r="AM615" s="22"/>
      <c r="AN615" s="190" t="s">
        <v>123</v>
      </c>
      <c r="AO615" s="74"/>
      <c r="AP615" s="185" t="s">
        <v>123</v>
      </c>
      <c r="AQ615" s="22"/>
      <c r="AR615" s="74"/>
      <c r="AS615" s="22"/>
      <c r="AT615" s="190" t="s">
        <v>123</v>
      </c>
      <c r="AU615" s="74"/>
      <c r="AV615" s="185" t="s">
        <v>123</v>
      </c>
      <c r="AW615" s="76"/>
      <c r="AX615" s="74"/>
      <c r="AY615" s="22"/>
      <c r="AZ615" s="190" t="s">
        <v>123</v>
      </c>
      <c r="BA615" s="74"/>
      <c r="BB615" s="185" t="s">
        <v>123</v>
      </c>
      <c r="BC615" s="76"/>
      <c r="BD615" s="74"/>
      <c r="BE615" s="22"/>
      <c r="BF615" s="190" t="s">
        <v>123</v>
      </c>
      <c r="BG615" s="74"/>
      <c r="BH615" s="185" t="s">
        <v>123</v>
      </c>
      <c r="BI615" s="76"/>
      <c r="BJ615" s="74"/>
      <c r="BK615" s="22"/>
      <c r="BL615" s="190" t="s">
        <v>123</v>
      </c>
      <c r="BM615" s="74"/>
      <c r="BN615" s="185" t="s">
        <v>123</v>
      </c>
      <c r="BO615" s="22"/>
      <c r="BP615" s="74"/>
      <c r="BQ615" s="22"/>
      <c r="BR615" s="190" t="s">
        <v>123</v>
      </c>
      <c r="BS615" s="22"/>
      <c r="BT615" s="185" t="s">
        <v>123</v>
      </c>
      <c r="BU615" s="22"/>
      <c r="BV615" s="74"/>
      <c r="BW615" s="22"/>
      <c r="BX615" s="190" t="s">
        <v>123</v>
      </c>
      <c r="BY615" s="22"/>
      <c r="BZ615" s="185" t="s">
        <v>123</v>
      </c>
      <c r="CA615" s="185"/>
      <c r="CB615" s="22"/>
    </row>
    <row r="616" spans="2:80" ht="13.8" hidden="1">
      <c r="B616" s="22">
        <f t="shared" si="9"/>
        <v>607</v>
      </c>
      <c r="C616" s="73" t="s">
        <v>112</v>
      </c>
      <c r="D616" s="73" t="s">
        <v>148</v>
      </c>
      <c r="E616" s="202">
        <v>1300403</v>
      </c>
      <c r="F616" s="73" t="s">
        <v>114</v>
      </c>
      <c r="G616" s="73" t="s">
        <v>115</v>
      </c>
      <c r="H616" s="73" t="s">
        <v>270</v>
      </c>
      <c r="I616" s="240" t="s">
        <v>126</v>
      </c>
      <c r="J616" s="79" t="s">
        <v>112</v>
      </c>
      <c r="K616" s="204" t="s">
        <v>149</v>
      </c>
      <c r="L616" s="111" t="s">
        <v>119</v>
      </c>
      <c r="M616" s="73" t="s">
        <v>117</v>
      </c>
      <c r="N616" s="116" t="str">
        <f>CONCATENATE(T_SDLog[[#This Row],[PROJECT_NO]],"-",T_SDLog[[#This Row],[Sub Con]],"-",T_SDLog[[#This Row],[BUILDING_NO]],"-",T_SDLog[[#This Row],[FLOOR_LEVEL]],"-",T_SDLog[[#This Row],[DRAWING_PARTS]],"-",T_SDLog[[#This Row],[DISIPLINE]],"-",T_SDLog[[#This Row],[Sub-Dec]],"-",T_SDLog[[#This Row],[DS]],"-",T_SDLog[[#This Row],[DRAWING_SEQ]])</f>
        <v>1300403-ATS-B02-RF-02-ICT-FAS-SD-00</v>
      </c>
      <c r="O616" s="205" t="s">
        <v>323</v>
      </c>
      <c r="P616" s="245">
        <v>45874</v>
      </c>
      <c r="Q61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6" s="156" t="str">
        <f>IF(T_SDLog[[#This Row],[AREF_7]]&lt;&gt;"","07",IF(T_SDLog[[#This Row],[AREF_6]]&lt;&gt;"","06",IF(T_SDLog[[#This Row],[AREF_5]]&lt;&gt;"","05",IF(T_SDLog[[#This Row],[AREF_4]]&lt;&gt;"","04",IF(T_SDLog[[#This Row],[AREF_3]]&lt;&gt;"","03",IF(T_SDLog[[#This Row],[AREF_2]]&lt;&gt;"","02",IF(T_SDLog[[#This Row],[AREF_1]]&lt;&gt;"","01",IF(T_SDLog[[#This Row],[AREF_0]]&lt;&gt;"","00",""))))))))</f>
        <v/>
      </c>
      <c r="T61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1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6" s="22"/>
      <c r="AB616" s="74"/>
      <c r="AC616" s="22"/>
      <c r="AD616" s="74"/>
      <c r="AE616" s="22"/>
      <c r="AF616" s="190" t="s">
        <v>123</v>
      </c>
      <c r="AG616" s="191"/>
      <c r="AH616" s="190" t="s">
        <v>123</v>
      </c>
      <c r="AI616" s="22"/>
      <c r="AJ616" s="74"/>
      <c r="AK616" s="22"/>
      <c r="AL616" s="22"/>
      <c r="AM616" s="22"/>
      <c r="AN616" s="190" t="s">
        <v>123</v>
      </c>
      <c r="AO616" s="74"/>
      <c r="AP616" s="185" t="s">
        <v>123</v>
      </c>
      <c r="AQ616" s="76"/>
      <c r="AR616" s="74"/>
      <c r="AS616" s="22"/>
      <c r="AT616" s="190" t="s">
        <v>123</v>
      </c>
      <c r="AU616" s="74"/>
      <c r="AV616" s="185" t="s">
        <v>123</v>
      </c>
      <c r="AW616" s="76"/>
      <c r="AX616" s="74"/>
      <c r="AY616" s="22"/>
      <c r="AZ616" s="190" t="s">
        <v>123</v>
      </c>
      <c r="BA616" s="74"/>
      <c r="BB616" s="185" t="s">
        <v>123</v>
      </c>
      <c r="BC616" s="76"/>
      <c r="BD616" s="74"/>
      <c r="BE616" s="22"/>
      <c r="BF616" s="190" t="s">
        <v>123</v>
      </c>
      <c r="BG616" s="74"/>
      <c r="BH616" s="185" t="s">
        <v>123</v>
      </c>
      <c r="BI616" s="76"/>
      <c r="BJ616" s="74"/>
      <c r="BK616" s="22"/>
      <c r="BL616" s="190" t="s">
        <v>123</v>
      </c>
      <c r="BM616" s="74"/>
      <c r="BN616" s="185" t="s">
        <v>123</v>
      </c>
      <c r="BO616" s="22"/>
      <c r="BP616" s="74"/>
      <c r="BQ616" s="22"/>
      <c r="BR616" s="190" t="s">
        <v>123</v>
      </c>
      <c r="BS616" s="22"/>
      <c r="BT616" s="185" t="s">
        <v>123</v>
      </c>
      <c r="BU616" s="22"/>
      <c r="BV616" s="74"/>
      <c r="BW616" s="22"/>
      <c r="BX616" s="190" t="s">
        <v>123</v>
      </c>
      <c r="BY616" s="22"/>
      <c r="BZ616" s="185" t="s">
        <v>123</v>
      </c>
      <c r="CA616" s="185"/>
      <c r="CB616" s="22"/>
    </row>
    <row r="617" spans="2:80" ht="13.8" hidden="1">
      <c r="B617" s="22">
        <f t="shared" si="9"/>
        <v>608</v>
      </c>
      <c r="C617" s="73" t="s">
        <v>112</v>
      </c>
      <c r="D617" s="73" t="s">
        <v>290</v>
      </c>
      <c r="E617" s="202">
        <v>1300403</v>
      </c>
      <c r="F617" s="73" t="s">
        <v>114</v>
      </c>
      <c r="G617" s="73" t="s">
        <v>115</v>
      </c>
      <c r="H617" s="73" t="s">
        <v>116</v>
      </c>
      <c r="I617" s="240" t="s">
        <v>117</v>
      </c>
      <c r="J617" s="79" t="s">
        <v>112</v>
      </c>
      <c r="K617" s="204" t="s">
        <v>291</v>
      </c>
      <c r="L617" s="111" t="s">
        <v>119</v>
      </c>
      <c r="M617" s="73" t="s">
        <v>117</v>
      </c>
      <c r="N617" s="116" t="str">
        <f>CONCATENATE(T_SDLog[[#This Row],[PROJECT_NO]],"-",T_SDLog[[#This Row],[Sub Con]],"-",T_SDLog[[#This Row],[BUILDING_NO]],"-",T_SDLog[[#This Row],[FLOOR_LEVEL]],"-",T_SDLog[[#This Row],[DRAWING_PARTS]],"-",T_SDLog[[#This Row],[DISIPLINE]],"-",T_SDLog[[#This Row],[Sub-Dec]],"-",T_SDLog[[#This Row],[DS]],"-",T_SDLog[[#This Row],[DRAWING_SEQ]])</f>
        <v>1300403-ATS-B02-GF-00-ICT-PAS-SD-00</v>
      </c>
      <c r="O617" s="205" t="s">
        <v>324</v>
      </c>
      <c r="P617" s="246">
        <v>45888</v>
      </c>
      <c r="Q61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7" s="156" t="str">
        <f>IF(T_SDLog[[#This Row],[AREF_7]]&lt;&gt;"","07",IF(T_SDLog[[#This Row],[AREF_6]]&lt;&gt;"","06",IF(T_SDLog[[#This Row],[AREF_5]]&lt;&gt;"","05",IF(T_SDLog[[#This Row],[AREF_4]]&lt;&gt;"","04",IF(T_SDLog[[#This Row],[AREF_3]]&lt;&gt;"","03",IF(T_SDLog[[#This Row],[AREF_2]]&lt;&gt;"","02",IF(T_SDLog[[#This Row],[AREF_1]]&lt;&gt;"","01",IF(T_SDLog[[#This Row],[AREF_0]]&lt;&gt;"","00",""))))))))</f>
        <v/>
      </c>
      <c r="T61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1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7" s="22"/>
      <c r="AB617" s="74"/>
      <c r="AC617" s="22"/>
      <c r="AD617" s="74"/>
      <c r="AE617" s="22"/>
      <c r="AF617" s="190" t="s">
        <v>123</v>
      </c>
      <c r="AG617" s="191"/>
      <c r="AH617" s="190" t="s">
        <v>123</v>
      </c>
      <c r="AI617" s="22"/>
      <c r="AJ617" s="74"/>
      <c r="AK617" s="22"/>
      <c r="AL617" s="22"/>
      <c r="AM617" s="22"/>
      <c r="AN617" s="190" t="s">
        <v>123</v>
      </c>
      <c r="AO617" s="74"/>
      <c r="AP617" s="185" t="s">
        <v>123</v>
      </c>
      <c r="AQ617" s="22"/>
      <c r="AR617" s="74"/>
      <c r="AS617" s="22"/>
      <c r="AT617" s="190" t="s">
        <v>123</v>
      </c>
      <c r="AU617" s="74"/>
      <c r="AV617" s="185" t="s">
        <v>123</v>
      </c>
      <c r="AW617" s="76"/>
      <c r="AX617" s="74"/>
      <c r="AY617" s="22"/>
      <c r="AZ617" s="190" t="s">
        <v>123</v>
      </c>
      <c r="BA617" s="74"/>
      <c r="BB617" s="185" t="s">
        <v>123</v>
      </c>
      <c r="BC617" s="76"/>
      <c r="BD617" s="74"/>
      <c r="BE617" s="22"/>
      <c r="BF617" s="190" t="s">
        <v>123</v>
      </c>
      <c r="BG617" s="74"/>
      <c r="BH617" s="185" t="s">
        <v>123</v>
      </c>
      <c r="BI617" s="76"/>
      <c r="BJ617" s="74"/>
      <c r="BK617" s="22"/>
      <c r="BL617" s="190" t="s">
        <v>123</v>
      </c>
      <c r="BM617" s="74"/>
      <c r="BN617" s="185" t="s">
        <v>123</v>
      </c>
      <c r="BO617" s="22"/>
      <c r="BP617" s="74"/>
      <c r="BQ617" s="22"/>
      <c r="BR617" s="190" t="s">
        <v>123</v>
      </c>
      <c r="BS617" s="22"/>
      <c r="BT617" s="185" t="s">
        <v>123</v>
      </c>
      <c r="BU617" s="22"/>
      <c r="BV617" s="74"/>
      <c r="BW617" s="22"/>
      <c r="BX617" s="190" t="s">
        <v>123</v>
      </c>
      <c r="BY617" s="22"/>
      <c r="BZ617" s="185" t="s">
        <v>123</v>
      </c>
      <c r="CA617" s="185" t="s">
        <v>1668</v>
      </c>
      <c r="CB617" s="22" t="s">
        <v>1669</v>
      </c>
    </row>
    <row r="618" spans="2:80" ht="13.8" hidden="1">
      <c r="B618" s="22">
        <f t="shared" si="9"/>
        <v>609</v>
      </c>
      <c r="C618" s="73" t="s">
        <v>112</v>
      </c>
      <c r="D618" s="73" t="s">
        <v>290</v>
      </c>
      <c r="E618" s="202">
        <v>1300403</v>
      </c>
      <c r="F618" s="73" t="s">
        <v>114</v>
      </c>
      <c r="G618" s="73" t="s">
        <v>115</v>
      </c>
      <c r="H618" s="73" t="s">
        <v>116</v>
      </c>
      <c r="I618" s="240" t="s">
        <v>124</v>
      </c>
      <c r="J618" s="79" t="s">
        <v>112</v>
      </c>
      <c r="K618" s="204" t="s">
        <v>291</v>
      </c>
      <c r="L618" s="111" t="s">
        <v>119</v>
      </c>
      <c r="M618" s="73" t="s">
        <v>117</v>
      </c>
      <c r="N618" s="116" t="str">
        <f>CONCATENATE(T_SDLog[[#This Row],[PROJECT_NO]],"-",T_SDLog[[#This Row],[Sub Con]],"-",T_SDLog[[#This Row],[BUILDING_NO]],"-",T_SDLog[[#This Row],[FLOOR_LEVEL]],"-",T_SDLog[[#This Row],[DRAWING_PARTS]],"-",T_SDLog[[#This Row],[DISIPLINE]],"-",T_SDLog[[#This Row],[Sub-Dec]],"-",T_SDLog[[#This Row],[DS]],"-",T_SDLog[[#This Row],[DRAWING_SEQ]])</f>
        <v>1300403-ATS-B02-GF-01-ICT-PAS-SD-00</v>
      </c>
      <c r="O618" s="205" t="s">
        <v>325</v>
      </c>
      <c r="P618" s="246">
        <v>45888</v>
      </c>
      <c r="Q61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8" s="156" t="str">
        <f>IF(T_SDLog[[#This Row],[AREF_7]]&lt;&gt;"","07",IF(T_SDLog[[#This Row],[AREF_6]]&lt;&gt;"","06",IF(T_SDLog[[#This Row],[AREF_5]]&lt;&gt;"","05",IF(T_SDLog[[#This Row],[AREF_4]]&lt;&gt;"","04",IF(T_SDLog[[#This Row],[AREF_3]]&lt;&gt;"","03",IF(T_SDLog[[#This Row],[AREF_2]]&lt;&gt;"","02",IF(T_SDLog[[#This Row],[AREF_1]]&lt;&gt;"","01",IF(T_SDLog[[#This Row],[AREF_0]]&lt;&gt;"","00",""))))))))</f>
        <v/>
      </c>
      <c r="T61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8" s="22"/>
      <c r="AB618" s="74"/>
      <c r="AC618" s="22"/>
      <c r="AD618" s="74"/>
      <c r="AE618" s="22"/>
      <c r="AF618" s="190" t="s">
        <v>123</v>
      </c>
      <c r="AG618" s="191"/>
      <c r="AH618" s="190" t="s">
        <v>123</v>
      </c>
      <c r="AI618" s="22"/>
      <c r="AJ618" s="74"/>
      <c r="AK618" s="22"/>
      <c r="AL618" s="22"/>
      <c r="AM618" s="22"/>
      <c r="AN618" s="190" t="s">
        <v>123</v>
      </c>
      <c r="AO618" s="74"/>
      <c r="AP618" s="185" t="s">
        <v>123</v>
      </c>
      <c r="AQ618" s="22"/>
      <c r="AR618" s="74"/>
      <c r="AS618" s="22"/>
      <c r="AT618" s="190" t="s">
        <v>123</v>
      </c>
      <c r="AU618" s="74"/>
      <c r="AV618" s="185" t="s">
        <v>123</v>
      </c>
      <c r="AW618" s="76"/>
      <c r="AX618" s="74"/>
      <c r="AY618" s="22"/>
      <c r="AZ618" s="190" t="s">
        <v>123</v>
      </c>
      <c r="BA618" s="74"/>
      <c r="BB618" s="185" t="s">
        <v>123</v>
      </c>
      <c r="BC618" s="76"/>
      <c r="BD618" s="74"/>
      <c r="BE618" s="22"/>
      <c r="BF618" s="190" t="s">
        <v>123</v>
      </c>
      <c r="BG618" s="74"/>
      <c r="BH618" s="185" t="s">
        <v>123</v>
      </c>
      <c r="BI618" s="76"/>
      <c r="BJ618" s="74"/>
      <c r="BK618" s="22"/>
      <c r="BL618" s="190" t="s">
        <v>123</v>
      </c>
      <c r="BM618" s="74"/>
      <c r="BN618" s="185" t="s">
        <v>123</v>
      </c>
      <c r="BO618" s="22"/>
      <c r="BP618" s="74"/>
      <c r="BQ618" s="22"/>
      <c r="BR618" s="190" t="s">
        <v>123</v>
      </c>
      <c r="BS618" s="22"/>
      <c r="BT618" s="185" t="s">
        <v>123</v>
      </c>
      <c r="BU618" s="22"/>
      <c r="BV618" s="74"/>
      <c r="BW618" s="22"/>
      <c r="BX618" s="190" t="s">
        <v>123</v>
      </c>
      <c r="BY618" s="22"/>
      <c r="BZ618" s="185" t="s">
        <v>123</v>
      </c>
      <c r="CA618" s="185" t="s">
        <v>1668</v>
      </c>
      <c r="CB618" s="22" t="s">
        <v>1669</v>
      </c>
    </row>
    <row r="619" spans="2:80" ht="13.8" hidden="1">
      <c r="B619" s="22">
        <f t="shared" si="9"/>
        <v>610</v>
      </c>
      <c r="C619" s="73" t="s">
        <v>112</v>
      </c>
      <c r="D619" s="73" t="s">
        <v>290</v>
      </c>
      <c r="E619" s="202">
        <v>1300403</v>
      </c>
      <c r="F619" s="73" t="s">
        <v>114</v>
      </c>
      <c r="G619" s="73" t="s">
        <v>115</v>
      </c>
      <c r="H619" s="73" t="s">
        <v>116</v>
      </c>
      <c r="I619" s="240" t="s">
        <v>126</v>
      </c>
      <c r="J619" s="79" t="s">
        <v>112</v>
      </c>
      <c r="K619" s="204" t="s">
        <v>291</v>
      </c>
      <c r="L619" s="111" t="s">
        <v>119</v>
      </c>
      <c r="M619" s="73" t="s">
        <v>117</v>
      </c>
      <c r="N619" s="116" t="str">
        <f>CONCATENATE(T_SDLog[[#This Row],[PROJECT_NO]],"-",T_SDLog[[#This Row],[Sub Con]],"-",T_SDLog[[#This Row],[BUILDING_NO]],"-",T_SDLog[[#This Row],[FLOOR_LEVEL]],"-",T_SDLog[[#This Row],[DRAWING_PARTS]],"-",T_SDLog[[#This Row],[DISIPLINE]],"-",T_SDLog[[#This Row],[Sub-Dec]],"-",T_SDLog[[#This Row],[DS]],"-",T_SDLog[[#This Row],[DRAWING_SEQ]])</f>
        <v>1300403-ATS-B02-GF-02-ICT-PAS-SD-00</v>
      </c>
      <c r="O619" s="205" t="s">
        <v>326</v>
      </c>
      <c r="P619" s="246">
        <v>45888</v>
      </c>
      <c r="Q61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19" s="156" t="str">
        <f>IF(T_SDLog[[#This Row],[AREF_7]]&lt;&gt;"","07",IF(T_SDLog[[#This Row],[AREF_6]]&lt;&gt;"","06",IF(T_SDLog[[#This Row],[AREF_5]]&lt;&gt;"","05",IF(T_SDLog[[#This Row],[AREF_4]]&lt;&gt;"","04",IF(T_SDLog[[#This Row],[AREF_3]]&lt;&gt;"","03",IF(T_SDLog[[#This Row],[AREF_2]]&lt;&gt;"","02",IF(T_SDLog[[#This Row],[AREF_1]]&lt;&gt;"","01",IF(T_SDLog[[#This Row],[AREF_0]]&lt;&gt;"","00",""))))))))</f>
        <v/>
      </c>
      <c r="T61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1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19" s="22"/>
      <c r="AB619" s="74"/>
      <c r="AC619" s="22"/>
      <c r="AD619" s="74"/>
      <c r="AE619" s="22"/>
      <c r="AF619" s="190" t="s">
        <v>123</v>
      </c>
      <c r="AG619" s="191"/>
      <c r="AH619" s="190" t="s">
        <v>123</v>
      </c>
      <c r="AI619" s="22"/>
      <c r="AJ619" s="74"/>
      <c r="AK619" s="22"/>
      <c r="AL619" s="22"/>
      <c r="AM619" s="22"/>
      <c r="AN619" s="190" t="s">
        <v>123</v>
      </c>
      <c r="AO619" s="74"/>
      <c r="AP619" s="185" t="s">
        <v>123</v>
      </c>
      <c r="AQ619" s="22"/>
      <c r="AR619" s="74"/>
      <c r="AS619" s="22"/>
      <c r="AT619" s="190" t="s">
        <v>123</v>
      </c>
      <c r="AU619" s="74"/>
      <c r="AV619" s="185" t="s">
        <v>123</v>
      </c>
      <c r="AW619" s="76"/>
      <c r="AX619" s="74"/>
      <c r="AY619" s="22"/>
      <c r="AZ619" s="190" t="s">
        <v>123</v>
      </c>
      <c r="BA619" s="74"/>
      <c r="BB619" s="185" t="s">
        <v>123</v>
      </c>
      <c r="BC619" s="76"/>
      <c r="BD619" s="74"/>
      <c r="BE619" s="22"/>
      <c r="BF619" s="190" t="s">
        <v>123</v>
      </c>
      <c r="BG619" s="74"/>
      <c r="BH619" s="185" t="s">
        <v>123</v>
      </c>
      <c r="BI619" s="76"/>
      <c r="BJ619" s="74"/>
      <c r="BK619" s="22"/>
      <c r="BL619" s="190" t="s">
        <v>123</v>
      </c>
      <c r="BM619" s="74"/>
      <c r="BN619" s="185" t="s">
        <v>123</v>
      </c>
      <c r="BO619" s="22"/>
      <c r="BP619" s="74"/>
      <c r="BQ619" s="22"/>
      <c r="BR619" s="190" t="s">
        <v>123</v>
      </c>
      <c r="BS619" s="22"/>
      <c r="BT619" s="185" t="s">
        <v>123</v>
      </c>
      <c r="BU619" s="22"/>
      <c r="BV619" s="74"/>
      <c r="BW619" s="22"/>
      <c r="BX619" s="190" t="s">
        <v>123</v>
      </c>
      <c r="BY619" s="22"/>
      <c r="BZ619" s="185" t="s">
        <v>123</v>
      </c>
      <c r="CA619" s="185" t="s">
        <v>1668</v>
      </c>
      <c r="CB619" s="22" t="s">
        <v>1669</v>
      </c>
    </row>
    <row r="620" spans="2:80" ht="13.8" hidden="1">
      <c r="B620" s="22">
        <f t="shared" si="9"/>
        <v>611</v>
      </c>
      <c r="C620" s="73" t="s">
        <v>112</v>
      </c>
      <c r="D620" s="73" t="s">
        <v>290</v>
      </c>
      <c r="E620" s="202">
        <v>1300403</v>
      </c>
      <c r="F620" s="73" t="s">
        <v>114</v>
      </c>
      <c r="G620" s="73" t="s">
        <v>115</v>
      </c>
      <c r="H620" s="73" t="s">
        <v>116</v>
      </c>
      <c r="I620" s="240" t="s">
        <v>128</v>
      </c>
      <c r="J620" s="79" t="s">
        <v>112</v>
      </c>
      <c r="K620" s="204" t="s">
        <v>291</v>
      </c>
      <c r="L620" s="111" t="s">
        <v>119</v>
      </c>
      <c r="M620" s="73" t="s">
        <v>117</v>
      </c>
      <c r="N620" s="116" t="str">
        <f>CONCATENATE(T_SDLog[[#This Row],[PROJECT_NO]],"-",T_SDLog[[#This Row],[Sub Con]],"-",T_SDLog[[#This Row],[BUILDING_NO]],"-",T_SDLog[[#This Row],[FLOOR_LEVEL]],"-",T_SDLog[[#This Row],[DRAWING_PARTS]],"-",T_SDLog[[#This Row],[DISIPLINE]],"-",T_SDLog[[#This Row],[Sub-Dec]],"-",T_SDLog[[#This Row],[DS]],"-",T_SDLog[[#This Row],[DRAWING_SEQ]])</f>
        <v>1300403-ATS-B02-GF-03-ICT-PAS-SD-00</v>
      </c>
      <c r="O620" s="205" t="s">
        <v>327</v>
      </c>
      <c r="P620" s="246">
        <v>45888</v>
      </c>
      <c r="Q62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0" s="156" t="str">
        <f>IF(T_SDLog[[#This Row],[AREF_7]]&lt;&gt;"","07",IF(T_SDLog[[#This Row],[AREF_6]]&lt;&gt;"","06",IF(T_SDLog[[#This Row],[AREF_5]]&lt;&gt;"","05",IF(T_SDLog[[#This Row],[AREF_4]]&lt;&gt;"","04",IF(T_SDLog[[#This Row],[AREF_3]]&lt;&gt;"","03",IF(T_SDLog[[#This Row],[AREF_2]]&lt;&gt;"","02",IF(T_SDLog[[#This Row],[AREF_1]]&lt;&gt;"","01",IF(T_SDLog[[#This Row],[AREF_0]]&lt;&gt;"","00",""))))))))</f>
        <v/>
      </c>
      <c r="T62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2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0" s="22"/>
      <c r="AB620" s="74"/>
      <c r="AC620" s="22"/>
      <c r="AD620" s="74"/>
      <c r="AE620" s="22"/>
      <c r="AF620" s="190" t="s">
        <v>123</v>
      </c>
      <c r="AG620" s="191"/>
      <c r="AH620" s="190" t="s">
        <v>123</v>
      </c>
      <c r="AI620" s="22"/>
      <c r="AJ620" s="74"/>
      <c r="AK620" s="22"/>
      <c r="AL620" s="22"/>
      <c r="AM620" s="22"/>
      <c r="AN620" s="190" t="s">
        <v>123</v>
      </c>
      <c r="AO620" s="74"/>
      <c r="AP620" s="185" t="s">
        <v>123</v>
      </c>
      <c r="AQ620" s="22"/>
      <c r="AR620" s="74"/>
      <c r="AS620" s="22"/>
      <c r="AT620" s="190" t="s">
        <v>123</v>
      </c>
      <c r="AU620" s="74"/>
      <c r="AV620" s="185" t="s">
        <v>123</v>
      </c>
      <c r="AW620" s="76"/>
      <c r="AX620" s="74"/>
      <c r="AY620" s="22"/>
      <c r="AZ620" s="190" t="s">
        <v>123</v>
      </c>
      <c r="BA620" s="74"/>
      <c r="BB620" s="185" t="s">
        <v>123</v>
      </c>
      <c r="BC620" s="76"/>
      <c r="BD620" s="74"/>
      <c r="BE620" s="22"/>
      <c r="BF620" s="190" t="s">
        <v>123</v>
      </c>
      <c r="BG620" s="74"/>
      <c r="BH620" s="185" t="s">
        <v>123</v>
      </c>
      <c r="BI620" s="76"/>
      <c r="BJ620" s="74"/>
      <c r="BK620" s="22"/>
      <c r="BL620" s="190" t="s">
        <v>123</v>
      </c>
      <c r="BM620" s="74"/>
      <c r="BN620" s="185" t="s">
        <v>123</v>
      </c>
      <c r="BO620" s="22"/>
      <c r="BP620" s="74"/>
      <c r="BQ620" s="22"/>
      <c r="BR620" s="190" t="s">
        <v>123</v>
      </c>
      <c r="BS620" s="22"/>
      <c r="BT620" s="185" t="s">
        <v>123</v>
      </c>
      <c r="BU620" s="22"/>
      <c r="BV620" s="74"/>
      <c r="BW620" s="22"/>
      <c r="BX620" s="190" t="s">
        <v>123</v>
      </c>
      <c r="BY620" s="22"/>
      <c r="BZ620" s="185" t="s">
        <v>123</v>
      </c>
      <c r="CA620" s="185" t="s">
        <v>1668</v>
      </c>
      <c r="CB620" s="22" t="s">
        <v>1669</v>
      </c>
    </row>
    <row r="621" spans="2:80" ht="13.8" hidden="1">
      <c r="B621" s="22">
        <f t="shared" si="9"/>
        <v>612</v>
      </c>
      <c r="C621" s="73" t="s">
        <v>112</v>
      </c>
      <c r="D621" s="73" t="s">
        <v>290</v>
      </c>
      <c r="E621" s="202">
        <v>1300403</v>
      </c>
      <c r="F621" s="73" t="s">
        <v>114</v>
      </c>
      <c r="G621" s="73" t="s">
        <v>115</v>
      </c>
      <c r="H621" s="73" t="s">
        <v>288</v>
      </c>
      <c r="I621" s="240" t="s">
        <v>117</v>
      </c>
      <c r="J621" s="79" t="s">
        <v>112</v>
      </c>
      <c r="K621" s="204" t="s">
        <v>291</v>
      </c>
      <c r="L621" s="111" t="s">
        <v>119</v>
      </c>
      <c r="M621" s="73" t="s">
        <v>117</v>
      </c>
      <c r="N621" s="116" t="str">
        <f>CONCATENATE(T_SDLog[[#This Row],[PROJECT_NO]],"-",T_SDLog[[#This Row],[Sub Con]],"-",T_SDLog[[#This Row],[BUILDING_NO]],"-",T_SDLog[[#This Row],[FLOOR_LEVEL]],"-",T_SDLog[[#This Row],[DRAWING_PARTS]],"-",T_SDLog[[#This Row],[DISIPLINE]],"-",T_SDLog[[#This Row],[Sub-Dec]],"-",T_SDLog[[#This Row],[DS]],"-",T_SDLog[[#This Row],[DRAWING_SEQ]])</f>
        <v>1300403-ATS-B02-FF-00-ICT-PAS-SD-00</v>
      </c>
      <c r="O621" s="205" t="s">
        <v>328</v>
      </c>
      <c r="P621" s="246">
        <v>45888</v>
      </c>
      <c r="Q62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1" s="156" t="str">
        <f>IF(T_SDLog[[#This Row],[AREF_7]]&lt;&gt;"","07",IF(T_SDLog[[#This Row],[AREF_6]]&lt;&gt;"","06",IF(T_SDLog[[#This Row],[AREF_5]]&lt;&gt;"","05",IF(T_SDLog[[#This Row],[AREF_4]]&lt;&gt;"","04",IF(T_SDLog[[#This Row],[AREF_3]]&lt;&gt;"","03",IF(T_SDLog[[#This Row],[AREF_2]]&lt;&gt;"","02",IF(T_SDLog[[#This Row],[AREF_1]]&lt;&gt;"","01",IF(T_SDLog[[#This Row],[AREF_0]]&lt;&gt;"","00",""))))))))</f>
        <v/>
      </c>
      <c r="T62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2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1" s="22"/>
      <c r="AB621" s="74"/>
      <c r="AC621" s="22"/>
      <c r="AD621" s="74"/>
      <c r="AE621" s="22"/>
      <c r="AF621" s="190" t="s">
        <v>123</v>
      </c>
      <c r="AG621" s="191"/>
      <c r="AH621" s="190" t="s">
        <v>123</v>
      </c>
      <c r="AI621" s="22"/>
      <c r="AJ621" s="74"/>
      <c r="AK621" s="22"/>
      <c r="AL621" s="22"/>
      <c r="AM621" s="22"/>
      <c r="AN621" s="190" t="s">
        <v>123</v>
      </c>
      <c r="AO621" s="74"/>
      <c r="AP621" s="185" t="s">
        <v>123</v>
      </c>
      <c r="AQ621" s="22"/>
      <c r="AR621" s="74"/>
      <c r="AS621" s="22"/>
      <c r="AT621" s="190" t="s">
        <v>123</v>
      </c>
      <c r="AU621" s="74"/>
      <c r="AV621" s="185" t="s">
        <v>123</v>
      </c>
      <c r="AW621" s="76"/>
      <c r="AX621" s="74"/>
      <c r="AY621" s="22"/>
      <c r="AZ621" s="190" t="s">
        <v>123</v>
      </c>
      <c r="BA621" s="74"/>
      <c r="BB621" s="185" t="s">
        <v>123</v>
      </c>
      <c r="BC621" s="76"/>
      <c r="BD621" s="74"/>
      <c r="BE621" s="22"/>
      <c r="BF621" s="190" t="s">
        <v>123</v>
      </c>
      <c r="BG621" s="74"/>
      <c r="BH621" s="185" t="s">
        <v>123</v>
      </c>
      <c r="BI621" s="76"/>
      <c r="BJ621" s="74"/>
      <c r="BK621" s="22"/>
      <c r="BL621" s="190" t="s">
        <v>123</v>
      </c>
      <c r="BM621" s="74"/>
      <c r="BN621" s="185" t="s">
        <v>123</v>
      </c>
      <c r="BO621" s="22"/>
      <c r="BP621" s="74"/>
      <c r="BQ621" s="22"/>
      <c r="BR621" s="190" t="s">
        <v>123</v>
      </c>
      <c r="BS621" s="22"/>
      <c r="BT621" s="185" t="s">
        <v>123</v>
      </c>
      <c r="BU621" s="22"/>
      <c r="BV621" s="74"/>
      <c r="BW621" s="22"/>
      <c r="BX621" s="190" t="s">
        <v>123</v>
      </c>
      <c r="BY621" s="22"/>
      <c r="BZ621" s="185" t="s">
        <v>123</v>
      </c>
      <c r="CA621" s="185" t="s">
        <v>1668</v>
      </c>
      <c r="CB621" s="22" t="s">
        <v>1669</v>
      </c>
    </row>
    <row r="622" spans="2:80" ht="13.8" hidden="1">
      <c r="B622" s="22">
        <f t="shared" si="9"/>
        <v>613</v>
      </c>
      <c r="C622" s="73" t="s">
        <v>112</v>
      </c>
      <c r="D622" s="73" t="s">
        <v>290</v>
      </c>
      <c r="E622" s="202">
        <v>1300403</v>
      </c>
      <c r="F622" s="73" t="s">
        <v>114</v>
      </c>
      <c r="G622" s="73" t="s">
        <v>115</v>
      </c>
      <c r="H622" s="73" t="s">
        <v>288</v>
      </c>
      <c r="I622" s="240" t="s">
        <v>124</v>
      </c>
      <c r="J622" s="79" t="s">
        <v>112</v>
      </c>
      <c r="K622" s="204" t="s">
        <v>291</v>
      </c>
      <c r="L622" s="111" t="s">
        <v>119</v>
      </c>
      <c r="M622" s="73" t="s">
        <v>117</v>
      </c>
      <c r="N622" s="116" t="str">
        <f>CONCATENATE(T_SDLog[[#This Row],[PROJECT_NO]],"-",T_SDLog[[#This Row],[Sub Con]],"-",T_SDLog[[#This Row],[BUILDING_NO]],"-",T_SDLog[[#This Row],[FLOOR_LEVEL]],"-",T_SDLog[[#This Row],[DRAWING_PARTS]],"-",T_SDLog[[#This Row],[DISIPLINE]],"-",T_SDLog[[#This Row],[Sub-Dec]],"-",T_SDLog[[#This Row],[DS]],"-",T_SDLog[[#This Row],[DRAWING_SEQ]])</f>
        <v>1300403-ATS-B02-FF-01-ICT-PAS-SD-00</v>
      </c>
      <c r="O622" s="205" t="s">
        <v>329</v>
      </c>
      <c r="P622" s="246">
        <v>45888</v>
      </c>
      <c r="Q62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2" s="156" t="str">
        <f>IF(T_SDLog[[#This Row],[AREF_7]]&lt;&gt;"","07",IF(T_SDLog[[#This Row],[AREF_6]]&lt;&gt;"","06",IF(T_SDLog[[#This Row],[AREF_5]]&lt;&gt;"","05",IF(T_SDLog[[#This Row],[AREF_4]]&lt;&gt;"","04",IF(T_SDLog[[#This Row],[AREF_3]]&lt;&gt;"","03",IF(T_SDLog[[#This Row],[AREF_2]]&lt;&gt;"","02",IF(T_SDLog[[#This Row],[AREF_1]]&lt;&gt;"","01",IF(T_SDLog[[#This Row],[AREF_0]]&lt;&gt;"","00",""))))))))</f>
        <v/>
      </c>
      <c r="T62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2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2" s="22"/>
      <c r="AB622" s="74"/>
      <c r="AC622" s="22"/>
      <c r="AD622" s="74"/>
      <c r="AE622" s="22"/>
      <c r="AF622" s="190" t="s">
        <v>123</v>
      </c>
      <c r="AG622" s="191"/>
      <c r="AH622" s="190" t="s">
        <v>123</v>
      </c>
      <c r="AI622" s="22"/>
      <c r="AJ622" s="74"/>
      <c r="AK622" s="22"/>
      <c r="AL622" s="22"/>
      <c r="AM622" s="22"/>
      <c r="AN622" s="190" t="s">
        <v>123</v>
      </c>
      <c r="AO622" s="74"/>
      <c r="AP622" s="185" t="s">
        <v>123</v>
      </c>
      <c r="AQ622" s="22"/>
      <c r="AR622" s="74"/>
      <c r="AS622" s="22"/>
      <c r="AT622" s="190" t="s">
        <v>123</v>
      </c>
      <c r="AU622" s="74"/>
      <c r="AV622" s="185" t="s">
        <v>123</v>
      </c>
      <c r="AW622" s="76"/>
      <c r="AX622" s="74"/>
      <c r="AY622" s="22"/>
      <c r="AZ622" s="190" t="s">
        <v>123</v>
      </c>
      <c r="BA622" s="74"/>
      <c r="BB622" s="185" t="s">
        <v>123</v>
      </c>
      <c r="BC622" s="76"/>
      <c r="BD622" s="74"/>
      <c r="BE622" s="22"/>
      <c r="BF622" s="190" t="s">
        <v>123</v>
      </c>
      <c r="BG622" s="74"/>
      <c r="BH622" s="185" t="s">
        <v>123</v>
      </c>
      <c r="BI622" s="76"/>
      <c r="BJ622" s="74"/>
      <c r="BK622" s="22"/>
      <c r="BL622" s="190" t="s">
        <v>123</v>
      </c>
      <c r="BM622" s="74"/>
      <c r="BN622" s="185" t="s">
        <v>123</v>
      </c>
      <c r="BO622" s="22"/>
      <c r="BP622" s="74"/>
      <c r="BQ622" s="22"/>
      <c r="BR622" s="190" t="s">
        <v>123</v>
      </c>
      <c r="BS622" s="22"/>
      <c r="BT622" s="185" t="s">
        <v>123</v>
      </c>
      <c r="BU622" s="22"/>
      <c r="BV622" s="74"/>
      <c r="BW622" s="22"/>
      <c r="BX622" s="190" t="s">
        <v>123</v>
      </c>
      <c r="BY622" s="22"/>
      <c r="BZ622" s="185" t="s">
        <v>123</v>
      </c>
      <c r="CA622" s="185" t="s">
        <v>1668</v>
      </c>
      <c r="CB622" s="22" t="s">
        <v>1669</v>
      </c>
    </row>
    <row r="623" spans="2:80" ht="13.8" hidden="1">
      <c r="B623" s="22">
        <f t="shared" si="9"/>
        <v>614</v>
      </c>
      <c r="C623" s="73" t="s">
        <v>112</v>
      </c>
      <c r="D623" s="73" t="s">
        <v>290</v>
      </c>
      <c r="E623" s="202">
        <v>1300403</v>
      </c>
      <c r="F623" s="73" t="s">
        <v>114</v>
      </c>
      <c r="G623" s="73" t="s">
        <v>115</v>
      </c>
      <c r="H623" s="73" t="s">
        <v>288</v>
      </c>
      <c r="I623" s="240" t="s">
        <v>126</v>
      </c>
      <c r="J623" s="79" t="s">
        <v>112</v>
      </c>
      <c r="K623" s="204" t="s">
        <v>291</v>
      </c>
      <c r="L623" s="111" t="s">
        <v>119</v>
      </c>
      <c r="M623" s="73" t="s">
        <v>117</v>
      </c>
      <c r="N623" s="116" t="str">
        <f>CONCATENATE(T_SDLog[[#This Row],[PROJECT_NO]],"-",T_SDLog[[#This Row],[Sub Con]],"-",T_SDLog[[#This Row],[BUILDING_NO]],"-",T_SDLog[[#This Row],[FLOOR_LEVEL]],"-",T_SDLog[[#This Row],[DRAWING_PARTS]],"-",T_SDLog[[#This Row],[DISIPLINE]],"-",T_SDLog[[#This Row],[Sub-Dec]],"-",T_SDLog[[#This Row],[DS]],"-",T_SDLog[[#This Row],[DRAWING_SEQ]])</f>
        <v>1300403-ATS-B02-FF-02-ICT-PAS-SD-00</v>
      </c>
      <c r="O623" s="205" t="s">
        <v>330</v>
      </c>
      <c r="P623" s="246">
        <v>45888</v>
      </c>
      <c r="Q62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2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3" s="156" t="str">
        <f>IF(T_SDLog[[#This Row],[AREF_7]]&lt;&gt;"","07",IF(T_SDLog[[#This Row],[AREF_6]]&lt;&gt;"","06",IF(T_SDLog[[#This Row],[AREF_5]]&lt;&gt;"","05",IF(T_SDLog[[#This Row],[AREF_4]]&lt;&gt;"","04",IF(T_SDLog[[#This Row],[AREF_3]]&lt;&gt;"","03",IF(T_SDLog[[#This Row],[AREF_2]]&lt;&gt;"","02",IF(T_SDLog[[#This Row],[AREF_1]]&lt;&gt;"","01",IF(T_SDLog[[#This Row],[AREF_0]]&lt;&gt;"","00",""))))))))</f>
        <v/>
      </c>
      <c r="T62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3" s="22"/>
      <c r="AB623" s="74"/>
      <c r="AC623" s="22"/>
      <c r="AD623" s="74"/>
      <c r="AE623" s="22"/>
      <c r="AF623" s="190" t="s">
        <v>123</v>
      </c>
      <c r="AG623" s="191"/>
      <c r="AH623" s="190" t="s">
        <v>123</v>
      </c>
      <c r="AI623" s="22"/>
      <c r="AJ623" s="74"/>
      <c r="AK623" s="22"/>
      <c r="AL623" s="22"/>
      <c r="AM623" s="22"/>
      <c r="AN623" s="190" t="s">
        <v>123</v>
      </c>
      <c r="AO623" s="74"/>
      <c r="AP623" s="185" t="s">
        <v>123</v>
      </c>
      <c r="AQ623" s="22"/>
      <c r="AR623" s="74"/>
      <c r="AS623" s="22"/>
      <c r="AT623" s="190" t="s">
        <v>123</v>
      </c>
      <c r="AU623" s="74"/>
      <c r="AV623" s="185" t="s">
        <v>123</v>
      </c>
      <c r="AW623" s="76"/>
      <c r="AX623" s="74"/>
      <c r="AY623" s="22"/>
      <c r="AZ623" s="190" t="s">
        <v>123</v>
      </c>
      <c r="BA623" s="74"/>
      <c r="BB623" s="185" t="s">
        <v>123</v>
      </c>
      <c r="BC623" s="76"/>
      <c r="BD623" s="74"/>
      <c r="BE623" s="22"/>
      <c r="BF623" s="190" t="s">
        <v>123</v>
      </c>
      <c r="BG623" s="74"/>
      <c r="BH623" s="185" t="s">
        <v>123</v>
      </c>
      <c r="BI623" s="76"/>
      <c r="BJ623" s="74"/>
      <c r="BK623" s="22"/>
      <c r="BL623" s="190" t="s">
        <v>123</v>
      </c>
      <c r="BM623" s="74"/>
      <c r="BN623" s="185" t="s">
        <v>123</v>
      </c>
      <c r="BO623" s="22"/>
      <c r="BP623" s="74"/>
      <c r="BQ623" s="22"/>
      <c r="BR623" s="190" t="s">
        <v>123</v>
      </c>
      <c r="BS623" s="22"/>
      <c r="BT623" s="185" t="s">
        <v>123</v>
      </c>
      <c r="BU623" s="22"/>
      <c r="BV623" s="74"/>
      <c r="BW623" s="22"/>
      <c r="BX623" s="190" t="s">
        <v>123</v>
      </c>
      <c r="BY623" s="22"/>
      <c r="BZ623" s="185" t="s">
        <v>123</v>
      </c>
      <c r="CA623" s="185" t="s">
        <v>1668</v>
      </c>
      <c r="CB623" s="22" t="s">
        <v>1669</v>
      </c>
    </row>
    <row r="624" spans="2:80" ht="13.8" hidden="1">
      <c r="B624" s="22">
        <f t="shared" si="9"/>
        <v>615</v>
      </c>
      <c r="C624" s="73" t="s">
        <v>112</v>
      </c>
      <c r="D624" s="73" t="s">
        <v>290</v>
      </c>
      <c r="E624" s="202">
        <v>1300403</v>
      </c>
      <c r="F624" s="73" t="s">
        <v>114</v>
      </c>
      <c r="G624" s="73" t="s">
        <v>115</v>
      </c>
      <c r="H624" s="73" t="s">
        <v>288</v>
      </c>
      <c r="I624" s="240" t="s">
        <v>128</v>
      </c>
      <c r="J624" s="79" t="s">
        <v>112</v>
      </c>
      <c r="K624" s="204" t="s">
        <v>291</v>
      </c>
      <c r="L624" s="111" t="s">
        <v>119</v>
      </c>
      <c r="M624" s="73" t="s">
        <v>117</v>
      </c>
      <c r="N624" s="116" t="str">
        <f>CONCATENATE(T_SDLog[[#This Row],[PROJECT_NO]],"-",T_SDLog[[#This Row],[Sub Con]],"-",T_SDLog[[#This Row],[BUILDING_NO]],"-",T_SDLog[[#This Row],[FLOOR_LEVEL]],"-",T_SDLog[[#This Row],[DRAWING_PARTS]],"-",T_SDLog[[#This Row],[DISIPLINE]],"-",T_SDLog[[#This Row],[Sub-Dec]],"-",T_SDLog[[#This Row],[DS]],"-",T_SDLog[[#This Row],[DRAWING_SEQ]])</f>
        <v>1300403-ATS-B02-FF-03-ICT-PAS-SD-00</v>
      </c>
      <c r="O624" s="205" t="s">
        <v>331</v>
      </c>
      <c r="P624" s="246">
        <v>45888</v>
      </c>
      <c r="Q62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2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4" s="156" t="str">
        <f>IF(T_SDLog[[#This Row],[AREF_7]]&lt;&gt;"","07",IF(T_SDLog[[#This Row],[AREF_6]]&lt;&gt;"","06",IF(T_SDLog[[#This Row],[AREF_5]]&lt;&gt;"","05",IF(T_SDLog[[#This Row],[AREF_4]]&lt;&gt;"","04",IF(T_SDLog[[#This Row],[AREF_3]]&lt;&gt;"","03",IF(T_SDLog[[#This Row],[AREF_2]]&lt;&gt;"","02",IF(T_SDLog[[#This Row],[AREF_1]]&lt;&gt;"","01",IF(T_SDLog[[#This Row],[AREF_0]]&lt;&gt;"","00",""))))))))</f>
        <v/>
      </c>
      <c r="T62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4" s="22"/>
      <c r="AB624" s="74"/>
      <c r="AC624" s="22"/>
      <c r="AD624" s="74"/>
      <c r="AE624" s="22"/>
      <c r="AF624" s="190" t="s">
        <v>123</v>
      </c>
      <c r="AG624" s="191"/>
      <c r="AH624" s="190" t="s">
        <v>123</v>
      </c>
      <c r="AI624" s="22"/>
      <c r="AJ624" s="74"/>
      <c r="AK624" s="22"/>
      <c r="AL624" s="22"/>
      <c r="AM624" s="22"/>
      <c r="AN624" s="190" t="s">
        <v>123</v>
      </c>
      <c r="AO624" s="74"/>
      <c r="AP624" s="185" t="s">
        <v>123</v>
      </c>
      <c r="AQ624" s="22"/>
      <c r="AR624" s="74"/>
      <c r="AS624" s="22"/>
      <c r="AT624" s="190" t="s">
        <v>123</v>
      </c>
      <c r="AU624" s="74"/>
      <c r="AV624" s="185" t="s">
        <v>123</v>
      </c>
      <c r="AW624" s="76"/>
      <c r="AX624" s="74"/>
      <c r="AY624" s="22"/>
      <c r="AZ624" s="190" t="s">
        <v>123</v>
      </c>
      <c r="BA624" s="74"/>
      <c r="BB624" s="185" t="s">
        <v>123</v>
      </c>
      <c r="BC624" s="76"/>
      <c r="BD624" s="74"/>
      <c r="BE624" s="22"/>
      <c r="BF624" s="190" t="s">
        <v>123</v>
      </c>
      <c r="BG624" s="74"/>
      <c r="BH624" s="185" t="s">
        <v>123</v>
      </c>
      <c r="BI624" s="76"/>
      <c r="BJ624" s="74"/>
      <c r="BK624" s="22"/>
      <c r="BL624" s="190" t="s">
        <v>123</v>
      </c>
      <c r="BM624" s="74"/>
      <c r="BN624" s="185" t="s">
        <v>123</v>
      </c>
      <c r="BO624" s="22"/>
      <c r="BP624" s="74"/>
      <c r="BQ624" s="22"/>
      <c r="BR624" s="190" t="s">
        <v>123</v>
      </c>
      <c r="BS624" s="22"/>
      <c r="BT624" s="185" t="s">
        <v>123</v>
      </c>
      <c r="BU624" s="22"/>
      <c r="BV624" s="74"/>
      <c r="BW624" s="22"/>
      <c r="BX624" s="190" t="s">
        <v>123</v>
      </c>
      <c r="BY624" s="22"/>
      <c r="BZ624" s="185" t="s">
        <v>123</v>
      </c>
      <c r="CA624" s="185" t="s">
        <v>1668</v>
      </c>
      <c r="CB624" s="22" t="s">
        <v>1669</v>
      </c>
    </row>
    <row r="625" spans="2:80" ht="13.8" hidden="1">
      <c r="B625" s="22">
        <f t="shared" si="9"/>
        <v>616</v>
      </c>
      <c r="C625" s="73" t="s">
        <v>112</v>
      </c>
      <c r="D625" s="73" t="s">
        <v>154</v>
      </c>
      <c r="E625" s="202">
        <v>1300403</v>
      </c>
      <c r="F625" s="73" t="s">
        <v>114</v>
      </c>
      <c r="G625" s="73" t="s">
        <v>115</v>
      </c>
      <c r="H625" s="73" t="s">
        <v>116</v>
      </c>
      <c r="I625" s="240" t="s">
        <v>117</v>
      </c>
      <c r="J625" s="79" t="s">
        <v>112</v>
      </c>
      <c r="K625" s="204" t="s">
        <v>155</v>
      </c>
      <c r="L625" s="111" t="s">
        <v>119</v>
      </c>
      <c r="M625" s="73" t="s">
        <v>117</v>
      </c>
      <c r="N625" s="116" t="str">
        <f>CONCATENATE(T_SDLog[[#This Row],[PROJECT_NO]],"-",T_SDLog[[#This Row],[Sub Con]],"-",T_SDLog[[#This Row],[BUILDING_NO]],"-",T_SDLog[[#This Row],[FLOOR_LEVEL]],"-",T_SDLog[[#This Row],[DRAWING_PARTS]],"-",T_SDLog[[#This Row],[DISIPLINE]],"-",T_SDLog[[#This Row],[Sub-Dec]],"-",T_SDLog[[#This Row],[DS]],"-",T_SDLog[[#This Row],[DRAWING_SEQ]])</f>
        <v>1300403-ATS-B02-GF-00-ICT-TEL-SD-00</v>
      </c>
      <c r="O625" s="205" t="s">
        <v>1472</v>
      </c>
      <c r="P625" s="245">
        <v>45833</v>
      </c>
      <c r="Q62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625"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5" s="156" t="str">
        <f>IF(T_SDLog[[#This Row],[AREF_7]]&lt;&gt;"","07",IF(T_SDLog[[#This Row],[AREF_6]]&lt;&gt;"","06",IF(T_SDLog[[#This Row],[AREF_5]]&lt;&gt;"","05",IF(T_SDLog[[#This Row],[AREF_4]]&lt;&gt;"","04",IF(T_SDLog[[#This Row],[AREF_3]]&lt;&gt;"","03",IF(T_SDLog[[#This Row],[AREF_2]]&lt;&gt;"","02",IF(T_SDLog[[#This Row],[AREF_1]]&lt;&gt;"","01",IF(T_SDLog[[#This Row],[AREF_0]]&lt;&gt;"","00",""))))))))</f>
        <v>01</v>
      </c>
      <c r="T62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6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ATLS-004-SD-ICT-00085-R01</v>
      </c>
      <c r="V6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6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6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ATV-1300000403-SDS-ICT-00070-R01</v>
      </c>
      <c r="Y6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6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5" s="22" t="s">
        <v>1799</v>
      </c>
      <c r="AB625" s="74">
        <v>45838</v>
      </c>
      <c r="AC625" s="22" t="s">
        <v>1820</v>
      </c>
      <c r="AD625" s="74">
        <v>45840</v>
      </c>
      <c r="AE625" s="74" t="s">
        <v>1820</v>
      </c>
      <c r="AF625" s="190" t="s">
        <v>1452</v>
      </c>
      <c r="AG625" s="191" t="s">
        <v>1864</v>
      </c>
      <c r="AH625" s="190" t="s">
        <v>1452</v>
      </c>
      <c r="AI625" s="22" t="s">
        <v>1871</v>
      </c>
      <c r="AJ625" s="74">
        <v>45867</v>
      </c>
      <c r="AK625" s="74" t="s">
        <v>1872</v>
      </c>
      <c r="AL625" s="74">
        <v>45867</v>
      </c>
      <c r="AM625" s="22"/>
      <c r="AN625" s="190" t="s">
        <v>123</v>
      </c>
      <c r="AO625" s="74"/>
      <c r="AP625" s="185" t="s">
        <v>162</v>
      </c>
      <c r="AQ625" s="22"/>
      <c r="AR625" s="74"/>
      <c r="AS625" s="22"/>
      <c r="AT625" s="190" t="s">
        <v>123</v>
      </c>
      <c r="AU625" s="74"/>
      <c r="AV625" s="185" t="s">
        <v>123</v>
      </c>
      <c r="AW625" s="76"/>
      <c r="AX625" s="74"/>
      <c r="AY625" s="22"/>
      <c r="AZ625" s="190" t="s">
        <v>123</v>
      </c>
      <c r="BA625" s="74"/>
      <c r="BB625" s="185" t="s">
        <v>123</v>
      </c>
      <c r="BC625" s="76"/>
      <c r="BD625" s="74"/>
      <c r="BE625" s="22"/>
      <c r="BF625" s="190" t="s">
        <v>123</v>
      </c>
      <c r="BG625" s="74"/>
      <c r="BH625" s="185" t="s">
        <v>123</v>
      </c>
      <c r="BI625" s="76"/>
      <c r="BJ625" s="74"/>
      <c r="BK625" s="22"/>
      <c r="BL625" s="190" t="s">
        <v>123</v>
      </c>
      <c r="BM625" s="74"/>
      <c r="BN625" s="185" t="s">
        <v>123</v>
      </c>
      <c r="BO625" s="22"/>
      <c r="BP625" s="74"/>
      <c r="BQ625" s="22"/>
      <c r="BR625" s="190" t="s">
        <v>123</v>
      </c>
      <c r="BS625" s="22"/>
      <c r="BT625" s="185" t="s">
        <v>123</v>
      </c>
      <c r="BU625" s="22"/>
      <c r="BV625" s="74"/>
      <c r="BW625" s="22"/>
      <c r="BX625" s="190" t="s">
        <v>123</v>
      </c>
      <c r="BY625" s="22"/>
      <c r="BZ625" s="185" t="s">
        <v>123</v>
      </c>
      <c r="CA625" s="185"/>
      <c r="CB625" s="22"/>
    </row>
    <row r="626" spans="2:80" ht="13.8" hidden="1">
      <c r="B626" s="22">
        <f t="shared" si="9"/>
        <v>617</v>
      </c>
      <c r="C626" s="73" t="s">
        <v>112</v>
      </c>
      <c r="D626" s="73" t="s">
        <v>154</v>
      </c>
      <c r="E626" s="202">
        <v>1300403</v>
      </c>
      <c r="F626" s="73" t="s">
        <v>114</v>
      </c>
      <c r="G626" s="73" t="s">
        <v>115</v>
      </c>
      <c r="H626" s="73" t="s">
        <v>116</v>
      </c>
      <c r="I626" s="240" t="s">
        <v>124</v>
      </c>
      <c r="J626" s="79" t="s">
        <v>112</v>
      </c>
      <c r="K626" s="204" t="s">
        <v>155</v>
      </c>
      <c r="L626" s="111" t="s">
        <v>119</v>
      </c>
      <c r="M626" s="73" t="s">
        <v>117</v>
      </c>
      <c r="N626" s="116" t="str">
        <f>CONCATENATE(T_SDLog[[#This Row],[PROJECT_NO]],"-",T_SDLog[[#This Row],[Sub Con]],"-",T_SDLog[[#This Row],[BUILDING_NO]],"-",T_SDLog[[#This Row],[FLOOR_LEVEL]],"-",T_SDLog[[#This Row],[DRAWING_PARTS]],"-",T_SDLog[[#This Row],[DISIPLINE]],"-",T_SDLog[[#This Row],[Sub-Dec]],"-",T_SDLog[[#This Row],[DS]],"-",T_SDLog[[#This Row],[DRAWING_SEQ]])</f>
        <v>1300403-ATS-B02-GF-01-ICT-TEL-SD-00</v>
      </c>
      <c r="O626" s="205" t="s">
        <v>1473</v>
      </c>
      <c r="P626" s="245">
        <v>45833</v>
      </c>
      <c r="Q626"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626"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6" s="156" t="str">
        <f>IF(T_SDLog[[#This Row],[AREF_7]]&lt;&gt;"","07",IF(T_SDLog[[#This Row],[AREF_6]]&lt;&gt;"","06",IF(T_SDLog[[#This Row],[AREF_5]]&lt;&gt;"","05",IF(T_SDLog[[#This Row],[AREF_4]]&lt;&gt;"","04",IF(T_SDLog[[#This Row],[AREF_3]]&lt;&gt;"","03",IF(T_SDLog[[#This Row],[AREF_2]]&lt;&gt;"","02",IF(T_SDLog[[#This Row],[AREF_1]]&lt;&gt;"","01",IF(T_SDLog[[#This Row],[AREF_0]]&lt;&gt;"","00",""))))))))</f>
        <v>01</v>
      </c>
      <c r="T62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6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ATLS-004-SD-ICT-00085-R01</v>
      </c>
      <c r="V6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62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6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ATV-1300000403-SDS-ICT-00070-R01</v>
      </c>
      <c r="Y6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6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6" s="22" t="s">
        <v>1799</v>
      </c>
      <c r="AB626" s="74">
        <v>45838</v>
      </c>
      <c r="AC626" s="22" t="s">
        <v>1820</v>
      </c>
      <c r="AD626" s="74">
        <v>45840</v>
      </c>
      <c r="AE626" s="74" t="s">
        <v>1820</v>
      </c>
      <c r="AF626" s="190" t="s">
        <v>1452</v>
      </c>
      <c r="AG626" s="191" t="s">
        <v>1864</v>
      </c>
      <c r="AH626" s="190" t="s">
        <v>1452</v>
      </c>
      <c r="AI626" s="22" t="s">
        <v>1871</v>
      </c>
      <c r="AJ626" s="74">
        <v>45867</v>
      </c>
      <c r="AK626" s="74" t="s">
        <v>1872</v>
      </c>
      <c r="AL626" s="74">
        <v>45867</v>
      </c>
      <c r="AM626" s="22"/>
      <c r="AN626" s="190" t="s">
        <v>123</v>
      </c>
      <c r="AO626" s="74"/>
      <c r="AP626" s="185" t="s">
        <v>162</v>
      </c>
      <c r="AQ626" s="22"/>
      <c r="AR626" s="74"/>
      <c r="AS626" s="22"/>
      <c r="AT626" s="190" t="s">
        <v>123</v>
      </c>
      <c r="AU626" s="74"/>
      <c r="AV626" s="185" t="s">
        <v>123</v>
      </c>
      <c r="AW626" s="76"/>
      <c r="AX626" s="74"/>
      <c r="AY626" s="22"/>
      <c r="AZ626" s="190" t="s">
        <v>123</v>
      </c>
      <c r="BA626" s="74"/>
      <c r="BB626" s="185" t="s">
        <v>123</v>
      </c>
      <c r="BC626" s="76"/>
      <c r="BD626" s="74"/>
      <c r="BE626" s="22"/>
      <c r="BF626" s="190" t="s">
        <v>123</v>
      </c>
      <c r="BG626" s="74"/>
      <c r="BH626" s="185" t="s">
        <v>123</v>
      </c>
      <c r="BI626" s="76"/>
      <c r="BJ626" s="74"/>
      <c r="BK626" s="22"/>
      <c r="BL626" s="190" t="s">
        <v>123</v>
      </c>
      <c r="BM626" s="74"/>
      <c r="BN626" s="185" t="s">
        <v>123</v>
      </c>
      <c r="BO626" s="22"/>
      <c r="BP626" s="74"/>
      <c r="BQ626" s="22"/>
      <c r="BR626" s="190" t="s">
        <v>123</v>
      </c>
      <c r="BS626" s="22"/>
      <c r="BT626" s="185" t="s">
        <v>123</v>
      </c>
      <c r="BU626" s="22"/>
      <c r="BV626" s="74"/>
      <c r="BW626" s="22"/>
      <c r="BX626" s="190" t="s">
        <v>123</v>
      </c>
      <c r="BY626" s="22"/>
      <c r="BZ626" s="185" t="s">
        <v>123</v>
      </c>
      <c r="CA626" s="185"/>
      <c r="CB626" s="22"/>
    </row>
    <row r="627" spans="2:80" ht="13.8" hidden="1">
      <c r="B627" s="22">
        <f t="shared" si="9"/>
        <v>618</v>
      </c>
      <c r="C627" s="73" t="s">
        <v>112</v>
      </c>
      <c r="D627" s="73" t="s">
        <v>154</v>
      </c>
      <c r="E627" s="202">
        <v>1300403</v>
      </c>
      <c r="F627" s="73" t="s">
        <v>114</v>
      </c>
      <c r="G627" s="73" t="s">
        <v>115</v>
      </c>
      <c r="H627" s="73" t="s">
        <v>116</v>
      </c>
      <c r="I627" s="240" t="s">
        <v>126</v>
      </c>
      <c r="J627" s="79" t="s">
        <v>112</v>
      </c>
      <c r="K627" s="204" t="s">
        <v>155</v>
      </c>
      <c r="L627" s="111" t="s">
        <v>119</v>
      </c>
      <c r="M627" s="73" t="s">
        <v>117</v>
      </c>
      <c r="N627" s="116" t="str">
        <f>CONCATENATE(T_SDLog[[#This Row],[PROJECT_NO]],"-",T_SDLog[[#This Row],[Sub Con]],"-",T_SDLog[[#This Row],[BUILDING_NO]],"-",T_SDLog[[#This Row],[FLOOR_LEVEL]],"-",T_SDLog[[#This Row],[DRAWING_PARTS]],"-",T_SDLog[[#This Row],[DISIPLINE]],"-",T_SDLog[[#This Row],[Sub-Dec]],"-",T_SDLog[[#This Row],[DS]],"-",T_SDLog[[#This Row],[DRAWING_SEQ]])</f>
        <v>1300403-ATS-B02-GF-02-ICT-TEL-SD-00</v>
      </c>
      <c r="O627" s="205" t="s">
        <v>1474</v>
      </c>
      <c r="P627" s="245">
        <v>45833</v>
      </c>
      <c r="Q627"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627"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7" s="156" t="str">
        <f>IF(T_SDLog[[#This Row],[AREF_7]]&lt;&gt;"","07",IF(T_SDLog[[#This Row],[AREF_6]]&lt;&gt;"","06",IF(T_SDLog[[#This Row],[AREF_5]]&lt;&gt;"","05",IF(T_SDLog[[#This Row],[AREF_4]]&lt;&gt;"","04",IF(T_SDLog[[#This Row],[AREF_3]]&lt;&gt;"","03",IF(T_SDLog[[#This Row],[AREF_2]]&lt;&gt;"","02",IF(T_SDLog[[#This Row],[AREF_1]]&lt;&gt;"","01",IF(T_SDLog[[#This Row],[AREF_0]]&lt;&gt;"","00",""))))))))</f>
        <v>01</v>
      </c>
      <c r="T62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6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ATLS-004-SD-ICT-00085-R01</v>
      </c>
      <c r="V6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6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6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ATV-1300000403-SDS-ICT-00070-R01</v>
      </c>
      <c r="Y6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6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7" s="22" t="s">
        <v>1799</v>
      </c>
      <c r="AB627" s="74">
        <v>45838</v>
      </c>
      <c r="AC627" s="22" t="s">
        <v>1820</v>
      </c>
      <c r="AD627" s="74">
        <v>45840</v>
      </c>
      <c r="AE627" s="74" t="s">
        <v>1820</v>
      </c>
      <c r="AF627" s="190" t="s">
        <v>1452</v>
      </c>
      <c r="AG627" s="191" t="s">
        <v>1864</v>
      </c>
      <c r="AH627" s="190" t="s">
        <v>1452</v>
      </c>
      <c r="AI627" s="22" t="s">
        <v>1871</v>
      </c>
      <c r="AJ627" s="74">
        <v>45867</v>
      </c>
      <c r="AK627" s="74" t="s">
        <v>1872</v>
      </c>
      <c r="AL627" s="74">
        <v>45867</v>
      </c>
      <c r="AM627" s="22"/>
      <c r="AN627" s="190" t="s">
        <v>123</v>
      </c>
      <c r="AO627" s="74"/>
      <c r="AP627" s="185" t="s">
        <v>162</v>
      </c>
      <c r="AQ627" s="22"/>
      <c r="AR627" s="74"/>
      <c r="AS627" s="22"/>
      <c r="AT627" s="190" t="s">
        <v>123</v>
      </c>
      <c r="AU627" s="74"/>
      <c r="AV627" s="185" t="s">
        <v>123</v>
      </c>
      <c r="AW627" s="76"/>
      <c r="AX627" s="74"/>
      <c r="AY627" s="22"/>
      <c r="AZ627" s="190" t="s">
        <v>123</v>
      </c>
      <c r="BA627" s="74"/>
      <c r="BB627" s="185" t="s">
        <v>123</v>
      </c>
      <c r="BC627" s="76"/>
      <c r="BD627" s="74"/>
      <c r="BE627" s="22"/>
      <c r="BF627" s="190" t="s">
        <v>123</v>
      </c>
      <c r="BG627" s="74"/>
      <c r="BH627" s="185" t="s">
        <v>123</v>
      </c>
      <c r="BI627" s="76"/>
      <c r="BJ627" s="74"/>
      <c r="BK627" s="22"/>
      <c r="BL627" s="190" t="s">
        <v>123</v>
      </c>
      <c r="BM627" s="74"/>
      <c r="BN627" s="185" t="s">
        <v>123</v>
      </c>
      <c r="BO627" s="22"/>
      <c r="BP627" s="74"/>
      <c r="BQ627" s="22"/>
      <c r="BR627" s="190" t="s">
        <v>123</v>
      </c>
      <c r="BS627" s="22"/>
      <c r="BT627" s="185" t="s">
        <v>123</v>
      </c>
      <c r="BU627" s="22"/>
      <c r="BV627" s="74"/>
      <c r="BW627" s="22"/>
      <c r="BX627" s="190" t="s">
        <v>123</v>
      </c>
      <c r="BY627" s="22"/>
      <c r="BZ627" s="185" t="s">
        <v>123</v>
      </c>
      <c r="CA627" s="185"/>
      <c r="CB627" s="22"/>
    </row>
    <row r="628" spans="2:80" ht="13.8" hidden="1">
      <c r="B628" s="22">
        <f t="shared" si="9"/>
        <v>619</v>
      </c>
      <c r="C628" s="73" t="s">
        <v>112</v>
      </c>
      <c r="D628" s="73" t="s">
        <v>154</v>
      </c>
      <c r="E628" s="202">
        <v>1300403</v>
      </c>
      <c r="F628" s="73" t="s">
        <v>114</v>
      </c>
      <c r="G628" s="73" t="s">
        <v>115</v>
      </c>
      <c r="H628" s="73" t="s">
        <v>116</v>
      </c>
      <c r="I628" s="240" t="s">
        <v>128</v>
      </c>
      <c r="J628" s="79" t="s">
        <v>112</v>
      </c>
      <c r="K628" s="204" t="s">
        <v>155</v>
      </c>
      <c r="L628" s="111" t="s">
        <v>119</v>
      </c>
      <c r="M628" s="73" t="s">
        <v>117</v>
      </c>
      <c r="N628" s="116" t="str">
        <f>CONCATENATE(T_SDLog[[#This Row],[PROJECT_NO]],"-",T_SDLog[[#This Row],[Sub Con]],"-",T_SDLog[[#This Row],[BUILDING_NO]],"-",T_SDLog[[#This Row],[FLOOR_LEVEL]],"-",T_SDLog[[#This Row],[DRAWING_PARTS]],"-",T_SDLog[[#This Row],[DISIPLINE]],"-",T_SDLog[[#This Row],[Sub-Dec]],"-",T_SDLog[[#This Row],[DS]],"-",T_SDLog[[#This Row],[DRAWING_SEQ]])</f>
        <v>1300403-ATS-B02-GF-03-ICT-TEL-SD-00</v>
      </c>
      <c r="O628" s="205" t="s">
        <v>1475</v>
      </c>
      <c r="P628" s="245">
        <v>45833</v>
      </c>
      <c r="Q628"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628"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8" s="156" t="str">
        <f>IF(T_SDLog[[#This Row],[AREF_7]]&lt;&gt;"","07",IF(T_SDLog[[#This Row],[AREF_6]]&lt;&gt;"","06",IF(T_SDLog[[#This Row],[AREF_5]]&lt;&gt;"","05",IF(T_SDLog[[#This Row],[AREF_4]]&lt;&gt;"","04",IF(T_SDLog[[#This Row],[AREF_3]]&lt;&gt;"","03",IF(T_SDLog[[#This Row],[AREF_2]]&lt;&gt;"","02",IF(T_SDLog[[#This Row],[AREF_1]]&lt;&gt;"","01",IF(T_SDLog[[#This Row],[AREF_0]]&lt;&gt;"","00",""))))))))</f>
        <v>01</v>
      </c>
      <c r="T62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6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ATLS-004-SD-ICT-00085-R01</v>
      </c>
      <c r="V6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62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6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ATV-1300000403-SDS-ICT-00070-R01</v>
      </c>
      <c r="Y6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6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8" s="22" t="s">
        <v>1799</v>
      </c>
      <c r="AB628" s="74">
        <v>45838</v>
      </c>
      <c r="AC628" s="22" t="s">
        <v>1820</v>
      </c>
      <c r="AD628" s="74">
        <v>45840</v>
      </c>
      <c r="AE628" s="74" t="s">
        <v>1820</v>
      </c>
      <c r="AF628" s="190" t="s">
        <v>1452</v>
      </c>
      <c r="AG628" s="191" t="s">
        <v>1864</v>
      </c>
      <c r="AH628" s="190" t="s">
        <v>1452</v>
      </c>
      <c r="AI628" s="22" t="s">
        <v>1871</v>
      </c>
      <c r="AJ628" s="74">
        <v>45867</v>
      </c>
      <c r="AK628" s="74" t="s">
        <v>1872</v>
      </c>
      <c r="AL628" s="74">
        <v>45867</v>
      </c>
      <c r="AM628" s="22"/>
      <c r="AN628" s="190" t="s">
        <v>123</v>
      </c>
      <c r="AO628" s="74"/>
      <c r="AP628" s="185" t="s">
        <v>162</v>
      </c>
      <c r="AQ628" s="22"/>
      <c r="AR628" s="74"/>
      <c r="AS628" s="22"/>
      <c r="AT628" s="190" t="s">
        <v>123</v>
      </c>
      <c r="AU628" s="74"/>
      <c r="AV628" s="185" t="s">
        <v>123</v>
      </c>
      <c r="AW628" s="76"/>
      <c r="AX628" s="74"/>
      <c r="AY628" s="22"/>
      <c r="AZ628" s="190" t="s">
        <v>123</v>
      </c>
      <c r="BA628" s="74"/>
      <c r="BB628" s="185" t="s">
        <v>123</v>
      </c>
      <c r="BC628" s="76"/>
      <c r="BD628" s="74"/>
      <c r="BE628" s="22"/>
      <c r="BF628" s="190" t="s">
        <v>123</v>
      </c>
      <c r="BG628" s="74"/>
      <c r="BH628" s="185" t="s">
        <v>123</v>
      </c>
      <c r="BI628" s="76"/>
      <c r="BJ628" s="74"/>
      <c r="BK628" s="22"/>
      <c r="BL628" s="190" t="s">
        <v>123</v>
      </c>
      <c r="BM628" s="74"/>
      <c r="BN628" s="185" t="s">
        <v>123</v>
      </c>
      <c r="BO628" s="22"/>
      <c r="BP628" s="74"/>
      <c r="BQ628" s="22"/>
      <c r="BR628" s="190" t="s">
        <v>123</v>
      </c>
      <c r="BS628" s="22"/>
      <c r="BT628" s="185" t="s">
        <v>123</v>
      </c>
      <c r="BU628" s="22"/>
      <c r="BV628" s="74"/>
      <c r="BW628" s="22"/>
      <c r="BX628" s="190" t="s">
        <v>123</v>
      </c>
      <c r="BY628" s="22"/>
      <c r="BZ628" s="185" t="s">
        <v>123</v>
      </c>
      <c r="CA628" s="185"/>
      <c r="CB628" s="22"/>
    </row>
    <row r="629" spans="2:80" ht="13.8" hidden="1">
      <c r="B629" s="22">
        <f t="shared" si="9"/>
        <v>620</v>
      </c>
      <c r="C629" s="73" t="s">
        <v>112</v>
      </c>
      <c r="D629" s="73" t="s">
        <v>154</v>
      </c>
      <c r="E629" s="202">
        <v>1300403</v>
      </c>
      <c r="F629" s="73" t="s">
        <v>114</v>
      </c>
      <c r="G629" s="73" t="s">
        <v>115</v>
      </c>
      <c r="H629" s="73" t="s">
        <v>288</v>
      </c>
      <c r="I629" s="240" t="s">
        <v>117</v>
      </c>
      <c r="J629" s="79" t="s">
        <v>112</v>
      </c>
      <c r="K629" s="204" t="s">
        <v>155</v>
      </c>
      <c r="L629" s="111" t="s">
        <v>119</v>
      </c>
      <c r="M629" s="73" t="s">
        <v>117</v>
      </c>
      <c r="N629" s="116" t="str">
        <f>CONCATENATE(T_SDLog[[#This Row],[PROJECT_NO]],"-",T_SDLog[[#This Row],[Sub Con]],"-",T_SDLog[[#This Row],[BUILDING_NO]],"-",T_SDLog[[#This Row],[FLOOR_LEVEL]],"-",T_SDLog[[#This Row],[DRAWING_PARTS]],"-",T_SDLog[[#This Row],[DISIPLINE]],"-",T_SDLog[[#This Row],[Sub-Dec]],"-",T_SDLog[[#This Row],[DS]],"-",T_SDLog[[#This Row],[DRAWING_SEQ]])</f>
        <v>1300403-ATS-B02-FF-00-ICT-TEL-SD-00</v>
      </c>
      <c r="O629" s="205" t="s">
        <v>1476</v>
      </c>
      <c r="P629" s="245">
        <v>45867</v>
      </c>
      <c r="Q629"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629"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29" s="156" t="str">
        <f>IF(T_SDLog[[#This Row],[AREF_7]]&lt;&gt;"","07",IF(T_SDLog[[#This Row],[AREF_6]]&lt;&gt;"","06",IF(T_SDLog[[#This Row],[AREF_5]]&lt;&gt;"","05",IF(T_SDLog[[#This Row],[AREF_4]]&lt;&gt;"","04",IF(T_SDLog[[#This Row],[AREF_3]]&lt;&gt;"","03",IF(T_SDLog[[#This Row],[AREF_2]]&lt;&gt;"","02",IF(T_SDLog[[#This Row],[AREF_1]]&lt;&gt;"","01",IF(T_SDLog[[#This Row],[AREF_0]]&lt;&gt;"","00",""))))))))</f>
        <v>00</v>
      </c>
      <c r="T62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6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ATLS-004-SD-ICT-00112-R00</v>
      </c>
      <c r="V6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62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6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29" s="22" t="s">
        <v>1907</v>
      </c>
      <c r="AB629" s="74">
        <v>45867</v>
      </c>
      <c r="AC629" s="22" t="s">
        <v>1926</v>
      </c>
      <c r="AD629" s="74">
        <v>45868</v>
      </c>
      <c r="AE629" s="22"/>
      <c r="AF629" s="190" t="s">
        <v>123</v>
      </c>
      <c r="AG629" s="191"/>
      <c r="AH629" s="190" t="s">
        <v>162</v>
      </c>
      <c r="AI629" s="22"/>
      <c r="AJ629" s="74"/>
      <c r="AK629" s="22"/>
      <c r="AL629" s="22"/>
      <c r="AM629" s="22"/>
      <c r="AN629" s="190" t="s">
        <v>123</v>
      </c>
      <c r="AO629" s="74"/>
      <c r="AP629" s="185" t="s">
        <v>123</v>
      </c>
      <c r="AQ629" s="22"/>
      <c r="AR629" s="74"/>
      <c r="AS629" s="22"/>
      <c r="AT629" s="190" t="s">
        <v>123</v>
      </c>
      <c r="AU629" s="74"/>
      <c r="AV629" s="185" t="s">
        <v>123</v>
      </c>
      <c r="AW629" s="76"/>
      <c r="AX629" s="74"/>
      <c r="AY629" s="22"/>
      <c r="AZ629" s="190" t="s">
        <v>123</v>
      </c>
      <c r="BA629" s="74"/>
      <c r="BB629" s="185" t="s">
        <v>123</v>
      </c>
      <c r="BC629" s="76"/>
      <c r="BD629" s="74"/>
      <c r="BE629" s="22"/>
      <c r="BF629" s="190" t="s">
        <v>123</v>
      </c>
      <c r="BG629" s="74"/>
      <c r="BH629" s="185" t="s">
        <v>123</v>
      </c>
      <c r="BI629" s="76"/>
      <c r="BJ629" s="74"/>
      <c r="BK629" s="22"/>
      <c r="BL629" s="190" t="s">
        <v>123</v>
      </c>
      <c r="BM629" s="74"/>
      <c r="BN629" s="185" t="s">
        <v>123</v>
      </c>
      <c r="BO629" s="22"/>
      <c r="BP629" s="74"/>
      <c r="BQ629" s="22"/>
      <c r="BR629" s="190" t="s">
        <v>123</v>
      </c>
      <c r="BS629" s="22"/>
      <c r="BT629" s="185" t="s">
        <v>123</v>
      </c>
      <c r="BU629" s="22"/>
      <c r="BV629" s="74"/>
      <c r="BW629" s="22"/>
      <c r="BX629" s="190" t="s">
        <v>123</v>
      </c>
      <c r="BY629" s="22"/>
      <c r="BZ629" s="185" t="s">
        <v>123</v>
      </c>
      <c r="CA629" s="185"/>
      <c r="CB629" s="22"/>
    </row>
    <row r="630" spans="2:80" ht="13.8" hidden="1">
      <c r="B630" s="22">
        <f t="shared" si="9"/>
        <v>621</v>
      </c>
      <c r="C630" s="73" t="s">
        <v>112</v>
      </c>
      <c r="D630" s="73" t="s">
        <v>154</v>
      </c>
      <c r="E630" s="202">
        <v>1300403</v>
      </c>
      <c r="F630" s="73" t="s">
        <v>114</v>
      </c>
      <c r="G630" s="73" t="s">
        <v>115</v>
      </c>
      <c r="H630" s="73" t="s">
        <v>288</v>
      </c>
      <c r="I630" s="240" t="s">
        <v>124</v>
      </c>
      <c r="J630" s="79" t="s">
        <v>112</v>
      </c>
      <c r="K630" s="204" t="s">
        <v>155</v>
      </c>
      <c r="L630" s="111" t="s">
        <v>119</v>
      </c>
      <c r="M630" s="73" t="s">
        <v>117</v>
      </c>
      <c r="N630" s="116" t="str">
        <f>CONCATENATE(T_SDLog[[#This Row],[PROJECT_NO]],"-",T_SDLog[[#This Row],[Sub Con]],"-",T_SDLog[[#This Row],[BUILDING_NO]],"-",T_SDLog[[#This Row],[FLOOR_LEVEL]],"-",T_SDLog[[#This Row],[DRAWING_PARTS]],"-",T_SDLog[[#This Row],[DISIPLINE]],"-",T_SDLog[[#This Row],[Sub-Dec]],"-",T_SDLog[[#This Row],[DS]],"-",T_SDLog[[#This Row],[DRAWING_SEQ]])</f>
        <v>1300403-ATS-B02-FF-01-ICT-TEL-SD-00</v>
      </c>
      <c r="O630" s="205" t="s">
        <v>1477</v>
      </c>
      <c r="P630" s="245">
        <v>45867</v>
      </c>
      <c r="Q630"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630"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0" s="156" t="str">
        <f>IF(T_SDLog[[#This Row],[AREF_7]]&lt;&gt;"","07",IF(T_SDLog[[#This Row],[AREF_6]]&lt;&gt;"","06",IF(T_SDLog[[#This Row],[AREF_5]]&lt;&gt;"","05",IF(T_SDLog[[#This Row],[AREF_4]]&lt;&gt;"","04",IF(T_SDLog[[#This Row],[AREF_3]]&lt;&gt;"","03",IF(T_SDLog[[#This Row],[AREF_2]]&lt;&gt;"","02",IF(T_SDLog[[#This Row],[AREF_1]]&lt;&gt;"","01",IF(T_SDLog[[#This Row],[AREF_0]]&lt;&gt;"","00",""))))))))</f>
        <v>00</v>
      </c>
      <c r="T63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6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ATLS-004-SD-ICT-00112-R00</v>
      </c>
      <c r="V6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6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6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0" s="22" t="s">
        <v>1907</v>
      </c>
      <c r="AB630" s="74">
        <v>45867</v>
      </c>
      <c r="AC630" s="22" t="s">
        <v>1926</v>
      </c>
      <c r="AD630" s="74">
        <v>45868</v>
      </c>
      <c r="AE630" s="22"/>
      <c r="AF630" s="190" t="s">
        <v>123</v>
      </c>
      <c r="AG630" s="191"/>
      <c r="AH630" s="190" t="s">
        <v>162</v>
      </c>
      <c r="AI630" s="22"/>
      <c r="AJ630" s="74"/>
      <c r="AK630" s="22"/>
      <c r="AL630" s="22"/>
      <c r="AM630" s="22"/>
      <c r="AN630" s="190" t="s">
        <v>123</v>
      </c>
      <c r="AO630" s="74"/>
      <c r="AP630" s="185" t="s">
        <v>123</v>
      </c>
      <c r="AQ630" s="22"/>
      <c r="AR630" s="74"/>
      <c r="AS630" s="22"/>
      <c r="AT630" s="190" t="s">
        <v>123</v>
      </c>
      <c r="AU630" s="74"/>
      <c r="AV630" s="185" t="s">
        <v>123</v>
      </c>
      <c r="AW630" s="76"/>
      <c r="AX630" s="74"/>
      <c r="AY630" s="22"/>
      <c r="AZ630" s="190" t="s">
        <v>123</v>
      </c>
      <c r="BA630" s="74"/>
      <c r="BB630" s="185" t="s">
        <v>123</v>
      </c>
      <c r="BC630" s="76"/>
      <c r="BD630" s="74"/>
      <c r="BE630" s="22"/>
      <c r="BF630" s="190" t="s">
        <v>123</v>
      </c>
      <c r="BG630" s="74"/>
      <c r="BH630" s="185" t="s">
        <v>123</v>
      </c>
      <c r="BI630" s="76"/>
      <c r="BJ630" s="74"/>
      <c r="BK630" s="22"/>
      <c r="BL630" s="190" t="s">
        <v>123</v>
      </c>
      <c r="BM630" s="74"/>
      <c r="BN630" s="185" t="s">
        <v>123</v>
      </c>
      <c r="BO630" s="22"/>
      <c r="BP630" s="74"/>
      <c r="BQ630" s="22"/>
      <c r="BR630" s="190" t="s">
        <v>123</v>
      </c>
      <c r="BS630" s="22"/>
      <c r="BT630" s="185" t="s">
        <v>123</v>
      </c>
      <c r="BU630" s="22"/>
      <c r="BV630" s="74"/>
      <c r="BW630" s="22"/>
      <c r="BX630" s="190" t="s">
        <v>123</v>
      </c>
      <c r="BY630" s="22"/>
      <c r="BZ630" s="185" t="s">
        <v>123</v>
      </c>
      <c r="CA630" s="185"/>
      <c r="CB630" s="22"/>
    </row>
    <row r="631" spans="2:80" ht="13.8" hidden="1">
      <c r="B631" s="22">
        <f t="shared" si="9"/>
        <v>622</v>
      </c>
      <c r="C631" s="73" t="s">
        <v>112</v>
      </c>
      <c r="D631" s="73" t="s">
        <v>154</v>
      </c>
      <c r="E631" s="202">
        <v>1300403</v>
      </c>
      <c r="F631" s="73" t="s">
        <v>114</v>
      </c>
      <c r="G631" s="73" t="s">
        <v>115</v>
      </c>
      <c r="H631" s="73" t="s">
        <v>288</v>
      </c>
      <c r="I631" s="240" t="s">
        <v>126</v>
      </c>
      <c r="J631" s="79" t="s">
        <v>112</v>
      </c>
      <c r="K631" s="204" t="s">
        <v>155</v>
      </c>
      <c r="L631" s="111" t="s">
        <v>119</v>
      </c>
      <c r="M631" s="73" t="s">
        <v>117</v>
      </c>
      <c r="N631" s="116" t="str">
        <f>CONCATENATE(T_SDLog[[#This Row],[PROJECT_NO]],"-",T_SDLog[[#This Row],[Sub Con]],"-",T_SDLog[[#This Row],[BUILDING_NO]],"-",T_SDLog[[#This Row],[FLOOR_LEVEL]],"-",T_SDLog[[#This Row],[DRAWING_PARTS]],"-",T_SDLog[[#This Row],[DISIPLINE]],"-",T_SDLog[[#This Row],[Sub-Dec]],"-",T_SDLog[[#This Row],[DS]],"-",T_SDLog[[#This Row],[DRAWING_SEQ]])</f>
        <v>1300403-ATS-B02-FF-02-ICT-TEL-SD-00</v>
      </c>
      <c r="O631" s="205" t="s">
        <v>1478</v>
      </c>
      <c r="P631" s="245">
        <v>45867</v>
      </c>
      <c r="Q63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631"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1" s="156" t="str">
        <f>IF(T_SDLog[[#This Row],[AREF_7]]&lt;&gt;"","07",IF(T_SDLog[[#This Row],[AREF_6]]&lt;&gt;"","06",IF(T_SDLog[[#This Row],[AREF_5]]&lt;&gt;"","05",IF(T_SDLog[[#This Row],[AREF_4]]&lt;&gt;"","04",IF(T_SDLog[[#This Row],[AREF_3]]&lt;&gt;"","03",IF(T_SDLog[[#This Row],[AREF_2]]&lt;&gt;"","02",IF(T_SDLog[[#This Row],[AREF_1]]&lt;&gt;"","01",IF(T_SDLog[[#This Row],[AREF_0]]&lt;&gt;"","00",""))))))))</f>
        <v>00</v>
      </c>
      <c r="T63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6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ATLS-004-SD-ICT-00112-R00</v>
      </c>
      <c r="V6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6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6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1" s="22" t="s">
        <v>1907</v>
      </c>
      <c r="AB631" s="74">
        <v>45867</v>
      </c>
      <c r="AC631" s="22" t="s">
        <v>1926</v>
      </c>
      <c r="AD631" s="74">
        <v>45868</v>
      </c>
      <c r="AE631" s="22"/>
      <c r="AF631" s="190" t="s">
        <v>123</v>
      </c>
      <c r="AG631" s="191"/>
      <c r="AH631" s="190" t="s">
        <v>162</v>
      </c>
      <c r="AI631" s="22"/>
      <c r="AJ631" s="74"/>
      <c r="AK631" s="22"/>
      <c r="AL631" s="22"/>
      <c r="AM631" s="22"/>
      <c r="AN631" s="190" t="s">
        <v>123</v>
      </c>
      <c r="AO631" s="74"/>
      <c r="AP631" s="185" t="s">
        <v>123</v>
      </c>
      <c r="AQ631" s="22"/>
      <c r="AR631" s="74"/>
      <c r="AS631" s="22"/>
      <c r="AT631" s="190" t="s">
        <v>123</v>
      </c>
      <c r="AU631" s="74"/>
      <c r="AV631" s="185" t="s">
        <v>123</v>
      </c>
      <c r="AW631" s="76"/>
      <c r="AX631" s="74"/>
      <c r="AY631" s="22"/>
      <c r="AZ631" s="190" t="s">
        <v>123</v>
      </c>
      <c r="BA631" s="74"/>
      <c r="BB631" s="185" t="s">
        <v>123</v>
      </c>
      <c r="BC631" s="76"/>
      <c r="BD631" s="74"/>
      <c r="BE631" s="22"/>
      <c r="BF631" s="190" t="s">
        <v>123</v>
      </c>
      <c r="BG631" s="74"/>
      <c r="BH631" s="185" t="s">
        <v>123</v>
      </c>
      <c r="BI631" s="76"/>
      <c r="BJ631" s="74"/>
      <c r="BK631" s="22"/>
      <c r="BL631" s="190" t="s">
        <v>123</v>
      </c>
      <c r="BM631" s="74"/>
      <c r="BN631" s="185" t="s">
        <v>123</v>
      </c>
      <c r="BO631" s="22"/>
      <c r="BP631" s="74"/>
      <c r="BQ631" s="22"/>
      <c r="BR631" s="190" t="s">
        <v>123</v>
      </c>
      <c r="BS631" s="22"/>
      <c r="BT631" s="185" t="s">
        <v>123</v>
      </c>
      <c r="BU631" s="22"/>
      <c r="BV631" s="74"/>
      <c r="BW631" s="22"/>
      <c r="BX631" s="190" t="s">
        <v>123</v>
      </c>
      <c r="BY631" s="22"/>
      <c r="BZ631" s="185" t="s">
        <v>123</v>
      </c>
      <c r="CA631" s="185"/>
      <c r="CB631" s="22"/>
    </row>
    <row r="632" spans="2:80" ht="13.8" hidden="1">
      <c r="B632" s="22">
        <f t="shared" si="9"/>
        <v>623</v>
      </c>
      <c r="C632" s="73" t="s">
        <v>112</v>
      </c>
      <c r="D632" s="73" t="s">
        <v>154</v>
      </c>
      <c r="E632" s="202">
        <v>1300403</v>
      </c>
      <c r="F632" s="73" t="s">
        <v>114</v>
      </c>
      <c r="G632" s="73" t="s">
        <v>115</v>
      </c>
      <c r="H632" s="73" t="s">
        <v>288</v>
      </c>
      <c r="I632" s="241" t="s">
        <v>128</v>
      </c>
      <c r="J632" s="79" t="s">
        <v>112</v>
      </c>
      <c r="K632" s="204" t="s">
        <v>155</v>
      </c>
      <c r="L632" s="111" t="s">
        <v>119</v>
      </c>
      <c r="M632" s="73" t="s">
        <v>117</v>
      </c>
      <c r="N632" s="119" t="str">
        <f>CONCATENATE(T_SDLog[[#This Row],[PROJECT_NO]],"-",T_SDLog[[#This Row],[Sub Con]],"-",T_SDLog[[#This Row],[BUILDING_NO]],"-",T_SDLog[[#This Row],[FLOOR_LEVEL]],"-",T_SDLog[[#This Row],[DRAWING_PARTS]],"-",T_SDLog[[#This Row],[DISIPLINE]],"-",T_SDLog[[#This Row],[Sub-Dec]],"-",T_SDLog[[#This Row],[DS]],"-",T_SDLog[[#This Row],[DRAWING_SEQ]])</f>
        <v>1300403-ATS-B02-FF-03-ICT-TEL-SD-00</v>
      </c>
      <c r="O632" s="205" t="s">
        <v>1906</v>
      </c>
      <c r="P632" s="245">
        <v>45867</v>
      </c>
      <c r="Q63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632"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2" s="156" t="str">
        <f>IF(T_SDLog[[#This Row],[AREF_7]]&lt;&gt;"","07",IF(T_SDLog[[#This Row],[AREF_6]]&lt;&gt;"","06",IF(T_SDLog[[#This Row],[AREF_5]]&lt;&gt;"","05",IF(T_SDLog[[#This Row],[AREF_4]]&lt;&gt;"","04",IF(T_SDLog[[#This Row],[AREF_3]]&lt;&gt;"","03",IF(T_SDLog[[#This Row],[AREF_2]]&lt;&gt;"","02",IF(T_SDLog[[#This Row],[AREF_1]]&lt;&gt;"","01",IF(T_SDLog[[#This Row],[AREF_0]]&lt;&gt;"","00",""))))))))</f>
        <v>00</v>
      </c>
      <c r="T63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6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ATLS-004-SD-ICT-00112-R00</v>
      </c>
      <c r="V6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63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6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2" s="22" t="s">
        <v>1907</v>
      </c>
      <c r="AB632" s="74">
        <v>45867</v>
      </c>
      <c r="AC632" s="22" t="s">
        <v>1926</v>
      </c>
      <c r="AD632" s="74">
        <v>45868</v>
      </c>
      <c r="AE632" s="22"/>
      <c r="AF632" s="190" t="s">
        <v>123</v>
      </c>
      <c r="AG632" s="191"/>
      <c r="AH632" s="190" t="s">
        <v>162</v>
      </c>
      <c r="AI632" s="22"/>
      <c r="AJ632" s="74"/>
      <c r="AK632" s="22"/>
      <c r="AL632" s="22"/>
      <c r="AM632" s="22"/>
      <c r="AN632" s="190" t="s">
        <v>123</v>
      </c>
      <c r="AO632" s="74"/>
      <c r="AP632" s="185" t="s">
        <v>123</v>
      </c>
      <c r="AQ632" s="22"/>
      <c r="AR632" s="74"/>
      <c r="AS632" s="22"/>
      <c r="AT632" s="190" t="s">
        <v>123</v>
      </c>
      <c r="AU632" s="74"/>
      <c r="AV632" s="185" t="s">
        <v>123</v>
      </c>
      <c r="AW632" s="76"/>
      <c r="AX632" s="74"/>
      <c r="AY632" s="22"/>
      <c r="AZ632" s="190" t="s">
        <v>123</v>
      </c>
      <c r="BA632" s="74"/>
      <c r="BB632" s="185" t="s">
        <v>123</v>
      </c>
      <c r="BC632" s="76"/>
      <c r="BD632" s="74"/>
      <c r="BE632" s="22"/>
      <c r="BF632" s="190" t="s">
        <v>123</v>
      </c>
      <c r="BG632" s="74"/>
      <c r="BH632" s="185" t="s">
        <v>123</v>
      </c>
      <c r="BI632" s="76"/>
      <c r="BJ632" s="74"/>
      <c r="BK632" s="22"/>
      <c r="BL632" s="190" t="s">
        <v>123</v>
      </c>
      <c r="BM632" s="74"/>
      <c r="BN632" s="185" t="s">
        <v>123</v>
      </c>
      <c r="BO632" s="22"/>
      <c r="BP632" s="74"/>
      <c r="BQ632" s="22"/>
      <c r="BR632" s="190" t="s">
        <v>123</v>
      </c>
      <c r="BS632" s="22"/>
      <c r="BT632" s="185" t="s">
        <v>123</v>
      </c>
      <c r="BU632" s="22"/>
      <c r="BV632" s="74"/>
      <c r="BW632" s="22"/>
      <c r="BX632" s="190" t="s">
        <v>123</v>
      </c>
      <c r="BY632" s="22"/>
      <c r="BZ632" s="185" t="s">
        <v>123</v>
      </c>
      <c r="CA632" s="185"/>
      <c r="CB632" s="22"/>
    </row>
    <row r="633" spans="2:80" ht="13.8" hidden="1">
      <c r="B633" s="22">
        <f t="shared" si="9"/>
        <v>624</v>
      </c>
      <c r="C633" s="73" t="s">
        <v>112</v>
      </c>
      <c r="D633" s="73" t="s">
        <v>166</v>
      </c>
      <c r="E633" s="202">
        <v>1300403</v>
      </c>
      <c r="F633" s="73" t="s">
        <v>114</v>
      </c>
      <c r="G633" s="73" t="s">
        <v>115</v>
      </c>
      <c r="H633" s="73" t="s">
        <v>117</v>
      </c>
      <c r="I633" s="240" t="s">
        <v>117</v>
      </c>
      <c r="J633" s="79" t="s">
        <v>112</v>
      </c>
      <c r="K633" s="204" t="s">
        <v>167</v>
      </c>
      <c r="L633" s="111" t="s">
        <v>119</v>
      </c>
      <c r="M633" s="73" t="s">
        <v>117</v>
      </c>
      <c r="N633" s="116" t="str">
        <f>CONCATENATE(T_SDLog[[#This Row],[PROJECT_NO]],"-",T_SDLog[[#This Row],[Sub Con]],"-",T_SDLog[[#This Row],[BUILDING_NO]],"-",T_SDLog[[#This Row],[FLOOR_LEVEL]],"-",T_SDLog[[#This Row],[DRAWING_PARTS]],"-",T_SDLog[[#This Row],[DISIPLINE]],"-",T_SDLog[[#This Row],[Sub-Dec]],"-",T_SDLog[[#This Row],[DS]],"-",T_SDLog[[#This Row],[DRAWING_SEQ]])</f>
        <v>1300403-ATS-B02-00-00-ICT-SLD-SD-00</v>
      </c>
      <c r="O633" s="205" t="s">
        <v>343</v>
      </c>
      <c r="P633" s="245">
        <v>45908</v>
      </c>
      <c r="Q63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3" s="156" t="str">
        <f>IF(T_SDLog[[#This Row],[AREF_7]]&lt;&gt;"","07",IF(T_SDLog[[#This Row],[AREF_6]]&lt;&gt;"","06",IF(T_SDLog[[#This Row],[AREF_5]]&lt;&gt;"","05",IF(T_SDLog[[#This Row],[AREF_4]]&lt;&gt;"","04",IF(T_SDLog[[#This Row],[AREF_3]]&lt;&gt;"","03",IF(T_SDLog[[#This Row],[AREF_2]]&lt;&gt;"","02",IF(T_SDLog[[#This Row],[AREF_1]]&lt;&gt;"","01",IF(T_SDLog[[#This Row],[AREF_0]]&lt;&gt;"","00",""))))))))</f>
        <v/>
      </c>
      <c r="T63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3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3" s="22"/>
      <c r="AB633" s="74"/>
      <c r="AC633" s="22"/>
      <c r="AD633" s="74"/>
      <c r="AE633" s="22"/>
      <c r="AF633" s="190" t="s">
        <v>123</v>
      </c>
      <c r="AG633" s="191"/>
      <c r="AH633" s="190" t="s">
        <v>123</v>
      </c>
      <c r="AI633" s="22"/>
      <c r="AJ633" s="74"/>
      <c r="AK633" s="22"/>
      <c r="AL633" s="22"/>
      <c r="AM633" s="22"/>
      <c r="AN633" s="190" t="s">
        <v>123</v>
      </c>
      <c r="AO633" s="74"/>
      <c r="AP633" s="185" t="s">
        <v>123</v>
      </c>
      <c r="AQ633" s="22"/>
      <c r="AR633" s="74"/>
      <c r="AS633" s="22"/>
      <c r="AT633" s="190" t="s">
        <v>123</v>
      </c>
      <c r="AU633" s="74"/>
      <c r="AV633" s="185" t="s">
        <v>123</v>
      </c>
      <c r="AW633" s="76"/>
      <c r="AX633" s="74"/>
      <c r="AY633" s="22"/>
      <c r="AZ633" s="190" t="s">
        <v>123</v>
      </c>
      <c r="BA633" s="74"/>
      <c r="BB633" s="185" t="s">
        <v>123</v>
      </c>
      <c r="BC633" s="76"/>
      <c r="BD633" s="74"/>
      <c r="BE633" s="22"/>
      <c r="BF633" s="190" t="s">
        <v>123</v>
      </c>
      <c r="BG633" s="74"/>
      <c r="BH633" s="185" t="s">
        <v>123</v>
      </c>
      <c r="BI633" s="76"/>
      <c r="BJ633" s="74"/>
      <c r="BK633" s="22"/>
      <c r="BL633" s="190" t="s">
        <v>123</v>
      </c>
      <c r="BM633" s="74"/>
      <c r="BN633" s="185" t="s">
        <v>123</v>
      </c>
      <c r="BO633" s="22"/>
      <c r="BP633" s="74"/>
      <c r="BQ633" s="22"/>
      <c r="BR633" s="190" t="s">
        <v>123</v>
      </c>
      <c r="BS633" s="22"/>
      <c r="BT633" s="185" t="s">
        <v>123</v>
      </c>
      <c r="BU633" s="22"/>
      <c r="BV633" s="74"/>
      <c r="BW633" s="22"/>
      <c r="BX633" s="190" t="s">
        <v>123</v>
      </c>
      <c r="BY633" s="22"/>
      <c r="BZ633" s="185" t="s">
        <v>123</v>
      </c>
      <c r="CA633" s="185"/>
      <c r="CB633" s="22"/>
    </row>
    <row r="634" spans="2:80" ht="13.8" hidden="1">
      <c r="B634" s="22">
        <f t="shared" si="9"/>
        <v>625</v>
      </c>
      <c r="C634" s="73" t="s">
        <v>112</v>
      </c>
      <c r="D634" s="73" t="s">
        <v>166</v>
      </c>
      <c r="E634" s="202">
        <v>1300403</v>
      </c>
      <c r="F634" s="73" t="s">
        <v>114</v>
      </c>
      <c r="G634" s="73" t="s">
        <v>115</v>
      </c>
      <c r="H634" s="73" t="s">
        <v>117</v>
      </c>
      <c r="I634" s="240" t="s">
        <v>117</v>
      </c>
      <c r="J634" s="79" t="s">
        <v>112</v>
      </c>
      <c r="K634" s="204" t="s">
        <v>167</v>
      </c>
      <c r="L634" s="111" t="s">
        <v>119</v>
      </c>
      <c r="M634" s="73" t="s">
        <v>124</v>
      </c>
      <c r="N634" s="116" t="str">
        <f>CONCATENATE(T_SDLog[[#This Row],[PROJECT_NO]],"-",T_SDLog[[#This Row],[Sub Con]],"-",T_SDLog[[#This Row],[BUILDING_NO]],"-",T_SDLog[[#This Row],[FLOOR_LEVEL]],"-",T_SDLog[[#This Row],[DRAWING_PARTS]],"-",T_SDLog[[#This Row],[DISIPLINE]],"-",T_SDLog[[#This Row],[Sub-Dec]],"-",T_SDLog[[#This Row],[DS]],"-",T_SDLog[[#This Row],[DRAWING_SEQ]])</f>
        <v>1300403-ATS-B02-00-00-ICT-SLD-SD-01</v>
      </c>
      <c r="O634" s="205" t="s">
        <v>344</v>
      </c>
      <c r="P634" s="245">
        <v>45908</v>
      </c>
      <c r="Q63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4" s="156" t="str">
        <f>IF(T_SDLog[[#This Row],[AREF_7]]&lt;&gt;"","07",IF(T_SDLog[[#This Row],[AREF_6]]&lt;&gt;"","06",IF(T_SDLog[[#This Row],[AREF_5]]&lt;&gt;"","05",IF(T_SDLog[[#This Row],[AREF_4]]&lt;&gt;"","04",IF(T_SDLog[[#This Row],[AREF_3]]&lt;&gt;"","03",IF(T_SDLog[[#This Row],[AREF_2]]&lt;&gt;"","02",IF(T_SDLog[[#This Row],[AREF_1]]&lt;&gt;"","01",IF(T_SDLog[[#This Row],[AREF_0]]&lt;&gt;"","00",""))))))))</f>
        <v/>
      </c>
      <c r="T63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3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4" s="22"/>
      <c r="AB634" s="74"/>
      <c r="AC634" s="22"/>
      <c r="AD634" s="74"/>
      <c r="AE634" s="22"/>
      <c r="AF634" s="190" t="s">
        <v>123</v>
      </c>
      <c r="AG634" s="191"/>
      <c r="AH634" s="190" t="s">
        <v>123</v>
      </c>
      <c r="AI634" s="22"/>
      <c r="AJ634" s="74"/>
      <c r="AK634" s="22"/>
      <c r="AL634" s="22"/>
      <c r="AM634" s="22"/>
      <c r="AN634" s="190" t="s">
        <v>123</v>
      </c>
      <c r="AO634" s="74"/>
      <c r="AP634" s="185" t="s">
        <v>123</v>
      </c>
      <c r="AQ634" s="22"/>
      <c r="AR634" s="74"/>
      <c r="AS634" s="22"/>
      <c r="AT634" s="190" t="s">
        <v>123</v>
      </c>
      <c r="AU634" s="74"/>
      <c r="AV634" s="185" t="s">
        <v>123</v>
      </c>
      <c r="AW634" s="76"/>
      <c r="AX634" s="74"/>
      <c r="AY634" s="22"/>
      <c r="AZ634" s="190" t="s">
        <v>123</v>
      </c>
      <c r="BA634" s="74"/>
      <c r="BB634" s="185" t="s">
        <v>123</v>
      </c>
      <c r="BC634" s="76"/>
      <c r="BD634" s="74"/>
      <c r="BE634" s="22"/>
      <c r="BF634" s="190" t="s">
        <v>123</v>
      </c>
      <c r="BG634" s="74"/>
      <c r="BH634" s="185" t="s">
        <v>123</v>
      </c>
      <c r="BI634" s="76"/>
      <c r="BJ634" s="74"/>
      <c r="BK634" s="22"/>
      <c r="BL634" s="190" t="s">
        <v>123</v>
      </c>
      <c r="BM634" s="74"/>
      <c r="BN634" s="185" t="s">
        <v>123</v>
      </c>
      <c r="BO634" s="22"/>
      <c r="BP634" s="74"/>
      <c r="BQ634" s="22"/>
      <c r="BR634" s="190" t="s">
        <v>123</v>
      </c>
      <c r="BS634" s="22"/>
      <c r="BT634" s="185" t="s">
        <v>123</v>
      </c>
      <c r="BU634" s="22"/>
      <c r="BV634" s="74"/>
      <c r="BW634" s="22"/>
      <c r="BX634" s="190" t="s">
        <v>123</v>
      </c>
      <c r="BY634" s="22"/>
      <c r="BZ634" s="185" t="s">
        <v>123</v>
      </c>
      <c r="CA634" s="185"/>
      <c r="CB634" s="22"/>
    </row>
    <row r="635" spans="2:80" ht="13.8" hidden="1">
      <c r="B635" s="22">
        <f t="shared" si="9"/>
        <v>626</v>
      </c>
      <c r="C635" s="73" t="s">
        <v>112</v>
      </c>
      <c r="D635" s="73" t="s">
        <v>166</v>
      </c>
      <c r="E635" s="202">
        <v>1300403</v>
      </c>
      <c r="F635" s="73" t="s">
        <v>114</v>
      </c>
      <c r="G635" s="73" t="s">
        <v>115</v>
      </c>
      <c r="H635" s="73" t="s">
        <v>117</v>
      </c>
      <c r="I635" s="240" t="s">
        <v>117</v>
      </c>
      <c r="J635" s="79" t="s">
        <v>112</v>
      </c>
      <c r="K635" s="204" t="s">
        <v>167</v>
      </c>
      <c r="L635" s="111" t="s">
        <v>119</v>
      </c>
      <c r="M635" s="73" t="s">
        <v>126</v>
      </c>
      <c r="N635" s="116" t="str">
        <f>CONCATENATE(T_SDLog[[#This Row],[PROJECT_NO]],"-",T_SDLog[[#This Row],[Sub Con]],"-",T_SDLog[[#This Row],[BUILDING_NO]],"-",T_SDLog[[#This Row],[FLOOR_LEVEL]],"-",T_SDLog[[#This Row],[DRAWING_PARTS]],"-",T_SDLog[[#This Row],[DISIPLINE]],"-",T_SDLog[[#This Row],[Sub-Dec]],"-",T_SDLog[[#This Row],[DS]],"-",T_SDLog[[#This Row],[DRAWING_SEQ]])</f>
        <v>1300403-ATS-B02-00-00-ICT-SLD-SD-02</v>
      </c>
      <c r="O635" s="205" t="s">
        <v>218</v>
      </c>
      <c r="P635" s="245">
        <v>45908</v>
      </c>
      <c r="Q63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5" s="156" t="str">
        <f>IF(T_SDLog[[#This Row],[AREF_7]]&lt;&gt;"","07",IF(T_SDLog[[#This Row],[AREF_6]]&lt;&gt;"","06",IF(T_SDLog[[#This Row],[AREF_5]]&lt;&gt;"","05",IF(T_SDLog[[#This Row],[AREF_4]]&lt;&gt;"","04",IF(T_SDLog[[#This Row],[AREF_3]]&lt;&gt;"","03",IF(T_SDLog[[#This Row],[AREF_2]]&lt;&gt;"","02",IF(T_SDLog[[#This Row],[AREF_1]]&lt;&gt;"","01",IF(T_SDLog[[#This Row],[AREF_0]]&lt;&gt;"","00",""))))))))</f>
        <v/>
      </c>
      <c r="T63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3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5" s="22"/>
      <c r="AB635" s="74"/>
      <c r="AC635" s="22"/>
      <c r="AD635" s="74"/>
      <c r="AE635" s="22"/>
      <c r="AF635" s="190" t="s">
        <v>123</v>
      </c>
      <c r="AG635" s="191"/>
      <c r="AH635" s="190" t="s">
        <v>123</v>
      </c>
      <c r="AI635" s="22"/>
      <c r="AJ635" s="74"/>
      <c r="AK635" s="22"/>
      <c r="AL635" s="22"/>
      <c r="AM635" s="22"/>
      <c r="AN635" s="190" t="s">
        <v>123</v>
      </c>
      <c r="AO635" s="74"/>
      <c r="AP635" s="185" t="s">
        <v>123</v>
      </c>
      <c r="AQ635" s="22"/>
      <c r="AR635" s="74"/>
      <c r="AS635" s="22"/>
      <c r="AT635" s="190" t="s">
        <v>123</v>
      </c>
      <c r="AU635" s="74"/>
      <c r="AV635" s="185" t="s">
        <v>123</v>
      </c>
      <c r="AW635" s="76"/>
      <c r="AX635" s="74"/>
      <c r="AY635" s="22"/>
      <c r="AZ635" s="190" t="s">
        <v>123</v>
      </c>
      <c r="BA635" s="74"/>
      <c r="BB635" s="185" t="s">
        <v>123</v>
      </c>
      <c r="BC635" s="76"/>
      <c r="BD635" s="74"/>
      <c r="BE635" s="22"/>
      <c r="BF635" s="190" t="s">
        <v>123</v>
      </c>
      <c r="BG635" s="74"/>
      <c r="BH635" s="185" t="s">
        <v>123</v>
      </c>
      <c r="BI635" s="76"/>
      <c r="BJ635" s="74"/>
      <c r="BK635" s="22"/>
      <c r="BL635" s="190" t="s">
        <v>123</v>
      </c>
      <c r="BM635" s="74"/>
      <c r="BN635" s="185" t="s">
        <v>123</v>
      </c>
      <c r="BO635" s="22"/>
      <c r="BP635" s="74"/>
      <c r="BQ635" s="22"/>
      <c r="BR635" s="190" t="s">
        <v>123</v>
      </c>
      <c r="BS635" s="22"/>
      <c r="BT635" s="185" t="s">
        <v>123</v>
      </c>
      <c r="BU635" s="22"/>
      <c r="BV635" s="74"/>
      <c r="BW635" s="22"/>
      <c r="BX635" s="190" t="s">
        <v>123</v>
      </c>
      <c r="BY635" s="22"/>
      <c r="BZ635" s="185" t="s">
        <v>123</v>
      </c>
      <c r="CA635" s="185"/>
      <c r="CB635" s="22"/>
    </row>
    <row r="636" spans="2:80" ht="13.8" hidden="1">
      <c r="B636" s="22">
        <f t="shared" si="9"/>
        <v>627</v>
      </c>
      <c r="C636" s="73" t="s">
        <v>112</v>
      </c>
      <c r="D636" s="73" t="s">
        <v>166</v>
      </c>
      <c r="E636" s="202">
        <v>1300403</v>
      </c>
      <c r="F636" s="73" t="s">
        <v>114</v>
      </c>
      <c r="G636" s="73" t="s">
        <v>115</v>
      </c>
      <c r="H636" s="73" t="s">
        <v>117</v>
      </c>
      <c r="I636" s="240" t="s">
        <v>117</v>
      </c>
      <c r="J636" s="79" t="s">
        <v>112</v>
      </c>
      <c r="K636" s="204" t="s">
        <v>167</v>
      </c>
      <c r="L636" s="111" t="s">
        <v>119</v>
      </c>
      <c r="M636" s="73" t="s">
        <v>128</v>
      </c>
      <c r="N636" s="116" t="str">
        <f>CONCATENATE(T_SDLog[[#This Row],[PROJECT_NO]],"-",T_SDLog[[#This Row],[Sub Con]],"-",T_SDLog[[#This Row],[BUILDING_NO]],"-",T_SDLog[[#This Row],[FLOOR_LEVEL]],"-",T_SDLog[[#This Row],[DRAWING_PARTS]],"-",T_SDLog[[#This Row],[DISIPLINE]],"-",T_SDLog[[#This Row],[Sub-Dec]],"-",T_SDLog[[#This Row],[DS]],"-",T_SDLog[[#This Row],[DRAWING_SEQ]])</f>
        <v>1300403-ATS-B02-00-00-ICT-SLD-SD-03</v>
      </c>
      <c r="O636" s="205" t="s">
        <v>345</v>
      </c>
      <c r="P636" s="245">
        <v>45908</v>
      </c>
      <c r="Q63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6" s="156" t="str">
        <f>IF(T_SDLog[[#This Row],[AREF_7]]&lt;&gt;"","07",IF(T_SDLog[[#This Row],[AREF_6]]&lt;&gt;"","06",IF(T_SDLog[[#This Row],[AREF_5]]&lt;&gt;"","05",IF(T_SDLog[[#This Row],[AREF_4]]&lt;&gt;"","04",IF(T_SDLog[[#This Row],[AREF_3]]&lt;&gt;"","03",IF(T_SDLog[[#This Row],[AREF_2]]&lt;&gt;"","02",IF(T_SDLog[[#This Row],[AREF_1]]&lt;&gt;"","01",IF(T_SDLog[[#This Row],[AREF_0]]&lt;&gt;"","00",""))))))))</f>
        <v/>
      </c>
      <c r="T63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3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6" s="22"/>
      <c r="AB636" s="74"/>
      <c r="AC636" s="22"/>
      <c r="AD636" s="74"/>
      <c r="AE636" s="22"/>
      <c r="AF636" s="190" t="s">
        <v>123</v>
      </c>
      <c r="AG636" s="191"/>
      <c r="AH636" s="190" t="s">
        <v>123</v>
      </c>
      <c r="AI636" s="22"/>
      <c r="AJ636" s="74"/>
      <c r="AK636" s="22"/>
      <c r="AL636" s="22"/>
      <c r="AM636" s="22"/>
      <c r="AN636" s="190" t="s">
        <v>123</v>
      </c>
      <c r="AO636" s="74"/>
      <c r="AP636" s="185" t="s">
        <v>123</v>
      </c>
      <c r="AQ636" s="22"/>
      <c r="AR636" s="74"/>
      <c r="AS636" s="22"/>
      <c r="AT636" s="190" t="s">
        <v>123</v>
      </c>
      <c r="AU636" s="74"/>
      <c r="AV636" s="185" t="s">
        <v>123</v>
      </c>
      <c r="AW636" s="76"/>
      <c r="AX636" s="74"/>
      <c r="AY636" s="22"/>
      <c r="AZ636" s="190" t="s">
        <v>123</v>
      </c>
      <c r="BA636" s="74"/>
      <c r="BB636" s="185" t="s">
        <v>123</v>
      </c>
      <c r="BC636" s="76"/>
      <c r="BD636" s="74"/>
      <c r="BE636" s="22"/>
      <c r="BF636" s="190" t="s">
        <v>123</v>
      </c>
      <c r="BG636" s="74"/>
      <c r="BH636" s="185" t="s">
        <v>123</v>
      </c>
      <c r="BI636" s="76"/>
      <c r="BJ636" s="74"/>
      <c r="BK636" s="22"/>
      <c r="BL636" s="190" t="s">
        <v>123</v>
      </c>
      <c r="BM636" s="74"/>
      <c r="BN636" s="185" t="s">
        <v>123</v>
      </c>
      <c r="BO636" s="22"/>
      <c r="BP636" s="74"/>
      <c r="BQ636" s="22"/>
      <c r="BR636" s="190" t="s">
        <v>123</v>
      </c>
      <c r="BS636" s="22"/>
      <c r="BT636" s="185" t="s">
        <v>123</v>
      </c>
      <c r="BU636" s="22"/>
      <c r="BV636" s="74"/>
      <c r="BW636" s="22"/>
      <c r="BX636" s="190" t="s">
        <v>123</v>
      </c>
      <c r="BY636" s="22"/>
      <c r="BZ636" s="185" t="s">
        <v>123</v>
      </c>
      <c r="CA636" s="185"/>
      <c r="CB636" s="22"/>
    </row>
    <row r="637" spans="2:80" ht="13.8" hidden="1">
      <c r="B637" s="22">
        <f t="shared" si="9"/>
        <v>628</v>
      </c>
      <c r="C637" s="73" t="s">
        <v>112</v>
      </c>
      <c r="D637" s="73" t="s">
        <v>166</v>
      </c>
      <c r="E637" s="202">
        <v>1300403</v>
      </c>
      <c r="F637" s="73" t="s">
        <v>114</v>
      </c>
      <c r="G637" s="73" t="s">
        <v>115</v>
      </c>
      <c r="H637" s="73" t="s">
        <v>117</v>
      </c>
      <c r="I637" s="240" t="s">
        <v>117</v>
      </c>
      <c r="J637" s="79" t="s">
        <v>112</v>
      </c>
      <c r="K637" s="204" t="s">
        <v>167</v>
      </c>
      <c r="L637" s="111" t="s">
        <v>119</v>
      </c>
      <c r="M637" s="73" t="s">
        <v>138</v>
      </c>
      <c r="N637" s="116" t="str">
        <f>CONCATENATE(T_SDLog[[#This Row],[PROJECT_NO]],"-",T_SDLog[[#This Row],[Sub Con]],"-",T_SDLog[[#This Row],[BUILDING_NO]],"-",T_SDLog[[#This Row],[FLOOR_LEVEL]],"-",T_SDLog[[#This Row],[DRAWING_PARTS]],"-",T_SDLog[[#This Row],[DISIPLINE]],"-",T_SDLog[[#This Row],[Sub-Dec]],"-",T_SDLog[[#This Row],[DS]],"-",T_SDLog[[#This Row],[DRAWING_SEQ]])</f>
        <v>1300403-ATS-B02-00-00-ICT-SLD-SD-04</v>
      </c>
      <c r="O637" s="205" t="s">
        <v>346</v>
      </c>
      <c r="P637" s="245">
        <v>45908</v>
      </c>
      <c r="Q63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7" s="156" t="str">
        <f>IF(T_SDLog[[#This Row],[AREF_7]]&lt;&gt;"","07",IF(T_SDLog[[#This Row],[AREF_6]]&lt;&gt;"","06",IF(T_SDLog[[#This Row],[AREF_5]]&lt;&gt;"","05",IF(T_SDLog[[#This Row],[AREF_4]]&lt;&gt;"","04",IF(T_SDLog[[#This Row],[AREF_3]]&lt;&gt;"","03",IF(T_SDLog[[#This Row],[AREF_2]]&lt;&gt;"","02",IF(T_SDLog[[#This Row],[AREF_1]]&lt;&gt;"","01",IF(T_SDLog[[#This Row],[AREF_0]]&lt;&gt;"","00",""))))))))</f>
        <v/>
      </c>
      <c r="T63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3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7" s="22"/>
      <c r="AB637" s="74"/>
      <c r="AC637" s="22"/>
      <c r="AD637" s="74"/>
      <c r="AE637" s="22"/>
      <c r="AF637" s="190" t="s">
        <v>123</v>
      </c>
      <c r="AG637" s="191"/>
      <c r="AH637" s="190" t="s">
        <v>123</v>
      </c>
      <c r="AI637" s="22"/>
      <c r="AJ637" s="74"/>
      <c r="AK637" s="22"/>
      <c r="AL637" s="22"/>
      <c r="AM637" s="22"/>
      <c r="AN637" s="190" t="s">
        <v>123</v>
      </c>
      <c r="AO637" s="74"/>
      <c r="AP637" s="185" t="s">
        <v>123</v>
      </c>
      <c r="AQ637" s="22"/>
      <c r="AR637" s="74"/>
      <c r="AS637" s="22"/>
      <c r="AT637" s="190" t="s">
        <v>123</v>
      </c>
      <c r="AU637" s="74"/>
      <c r="AV637" s="185" t="s">
        <v>123</v>
      </c>
      <c r="AW637" s="76"/>
      <c r="AX637" s="74"/>
      <c r="AY637" s="22"/>
      <c r="AZ637" s="190" t="s">
        <v>123</v>
      </c>
      <c r="BA637" s="74"/>
      <c r="BB637" s="185" t="s">
        <v>123</v>
      </c>
      <c r="BC637" s="76"/>
      <c r="BD637" s="74"/>
      <c r="BE637" s="22"/>
      <c r="BF637" s="190" t="s">
        <v>123</v>
      </c>
      <c r="BG637" s="74"/>
      <c r="BH637" s="185" t="s">
        <v>123</v>
      </c>
      <c r="BI637" s="76"/>
      <c r="BJ637" s="74"/>
      <c r="BK637" s="22"/>
      <c r="BL637" s="190" t="s">
        <v>123</v>
      </c>
      <c r="BM637" s="74"/>
      <c r="BN637" s="185" t="s">
        <v>123</v>
      </c>
      <c r="BO637" s="22"/>
      <c r="BP637" s="74"/>
      <c r="BQ637" s="22"/>
      <c r="BR637" s="190" t="s">
        <v>123</v>
      </c>
      <c r="BS637" s="22"/>
      <c r="BT637" s="185" t="s">
        <v>123</v>
      </c>
      <c r="BU637" s="22"/>
      <c r="BV637" s="74"/>
      <c r="BW637" s="22"/>
      <c r="BX637" s="190" t="s">
        <v>123</v>
      </c>
      <c r="BY637" s="22"/>
      <c r="BZ637" s="185" t="s">
        <v>123</v>
      </c>
      <c r="CA637" s="185"/>
      <c r="CB637" s="22"/>
    </row>
    <row r="638" spans="2:80" ht="13.8" hidden="1">
      <c r="B638" s="22">
        <f t="shared" si="9"/>
        <v>629</v>
      </c>
      <c r="C638" s="73" t="s">
        <v>112</v>
      </c>
      <c r="D638" s="73" t="s">
        <v>166</v>
      </c>
      <c r="E638" s="202">
        <v>1300403</v>
      </c>
      <c r="F638" s="73" t="s">
        <v>114</v>
      </c>
      <c r="G638" s="73" t="s">
        <v>115</v>
      </c>
      <c r="H638" s="73" t="s">
        <v>117</v>
      </c>
      <c r="I638" s="240" t="s">
        <v>117</v>
      </c>
      <c r="J638" s="79" t="s">
        <v>112</v>
      </c>
      <c r="K638" s="204" t="s">
        <v>167</v>
      </c>
      <c r="L638" s="111" t="s">
        <v>119</v>
      </c>
      <c r="M638" s="73" t="s">
        <v>219</v>
      </c>
      <c r="N638" s="116" t="str">
        <f>CONCATENATE(T_SDLog[[#This Row],[PROJECT_NO]],"-",T_SDLog[[#This Row],[Sub Con]],"-",T_SDLog[[#This Row],[BUILDING_NO]],"-",T_SDLog[[#This Row],[FLOOR_LEVEL]],"-",T_SDLog[[#This Row],[DRAWING_PARTS]],"-",T_SDLog[[#This Row],[DISIPLINE]],"-",T_SDLog[[#This Row],[Sub-Dec]],"-",T_SDLog[[#This Row],[DS]],"-",T_SDLog[[#This Row],[DRAWING_SEQ]])</f>
        <v>1300403-ATS-B02-00-00-ICT-SLD-SD-05</v>
      </c>
      <c r="O638" s="205" t="s">
        <v>347</v>
      </c>
      <c r="P638" s="245">
        <v>45908</v>
      </c>
      <c r="Q63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8" s="156" t="str">
        <f>IF(T_SDLog[[#This Row],[AREF_7]]&lt;&gt;"","07",IF(T_SDLog[[#This Row],[AREF_6]]&lt;&gt;"","06",IF(T_SDLog[[#This Row],[AREF_5]]&lt;&gt;"","05",IF(T_SDLog[[#This Row],[AREF_4]]&lt;&gt;"","04",IF(T_SDLog[[#This Row],[AREF_3]]&lt;&gt;"","03",IF(T_SDLog[[#This Row],[AREF_2]]&lt;&gt;"","02",IF(T_SDLog[[#This Row],[AREF_1]]&lt;&gt;"","01",IF(T_SDLog[[#This Row],[AREF_0]]&lt;&gt;"","00",""))))))))</f>
        <v/>
      </c>
      <c r="T63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3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8" s="22"/>
      <c r="AB638" s="74"/>
      <c r="AC638" s="22"/>
      <c r="AD638" s="74"/>
      <c r="AE638" s="22"/>
      <c r="AF638" s="190" t="s">
        <v>123</v>
      </c>
      <c r="AG638" s="191"/>
      <c r="AH638" s="190" t="s">
        <v>123</v>
      </c>
      <c r="AI638" s="22"/>
      <c r="AJ638" s="74"/>
      <c r="AK638" s="22"/>
      <c r="AL638" s="22"/>
      <c r="AM638" s="22"/>
      <c r="AN638" s="190" t="s">
        <v>123</v>
      </c>
      <c r="AO638" s="74"/>
      <c r="AP638" s="185" t="s">
        <v>123</v>
      </c>
      <c r="AQ638" s="22"/>
      <c r="AR638" s="74"/>
      <c r="AS638" s="22"/>
      <c r="AT638" s="190" t="s">
        <v>123</v>
      </c>
      <c r="AU638" s="74"/>
      <c r="AV638" s="185" t="s">
        <v>123</v>
      </c>
      <c r="AW638" s="76"/>
      <c r="AX638" s="74"/>
      <c r="AY638" s="22"/>
      <c r="AZ638" s="190" t="s">
        <v>123</v>
      </c>
      <c r="BA638" s="74"/>
      <c r="BB638" s="185" t="s">
        <v>123</v>
      </c>
      <c r="BC638" s="76"/>
      <c r="BD638" s="74"/>
      <c r="BE638" s="22"/>
      <c r="BF638" s="190" t="s">
        <v>123</v>
      </c>
      <c r="BG638" s="74"/>
      <c r="BH638" s="185" t="s">
        <v>123</v>
      </c>
      <c r="BI638" s="76"/>
      <c r="BJ638" s="74"/>
      <c r="BK638" s="22"/>
      <c r="BL638" s="190" t="s">
        <v>123</v>
      </c>
      <c r="BM638" s="74"/>
      <c r="BN638" s="185" t="s">
        <v>123</v>
      </c>
      <c r="BO638" s="22"/>
      <c r="BP638" s="74"/>
      <c r="BQ638" s="22"/>
      <c r="BR638" s="190" t="s">
        <v>123</v>
      </c>
      <c r="BS638" s="22"/>
      <c r="BT638" s="185" t="s">
        <v>123</v>
      </c>
      <c r="BU638" s="22"/>
      <c r="BV638" s="74"/>
      <c r="BW638" s="22"/>
      <c r="BX638" s="190" t="s">
        <v>123</v>
      </c>
      <c r="BY638" s="22"/>
      <c r="BZ638" s="185" t="s">
        <v>123</v>
      </c>
      <c r="CA638" s="185"/>
      <c r="CB638" s="22"/>
    </row>
    <row r="639" spans="2:80" ht="13.8" hidden="1">
      <c r="B639" s="22">
        <f t="shared" si="9"/>
        <v>630</v>
      </c>
      <c r="C639" s="73" t="s">
        <v>112</v>
      </c>
      <c r="D639" s="73" t="s">
        <v>166</v>
      </c>
      <c r="E639" s="202">
        <v>1300403</v>
      </c>
      <c r="F639" s="73" t="s">
        <v>114</v>
      </c>
      <c r="G639" s="73" t="s">
        <v>115</v>
      </c>
      <c r="H639" s="73" t="s">
        <v>117</v>
      </c>
      <c r="I639" s="240" t="s">
        <v>117</v>
      </c>
      <c r="J639" s="79" t="s">
        <v>112</v>
      </c>
      <c r="K639" s="204" t="s">
        <v>167</v>
      </c>
      <c r="L639" s="111" t="s">
        <v>119</v>
      </c>
      <c r="M639" s="73" t="s">
        <v>304</v>
      </c>
      <c r="N639" s="116" t="str">
        <f>CONCATENATE(T_SDLog[[#This Row],[PROJECT_NO]],"-",T_SDLog[[#This Row],[Sub Con]],"-",T_SDLog[[#This Row],[BUILDING_NO]],"-",T_SDLog[[#This Row],[FLOOR_LEVEL]],"-",T_SDLog[[#This Row],[DRAWING_PARTS]],"-",T_SDLog[[#This Row],[DISIPLINE]],"-",T_SDLog[[#This Row],[Sub-Dec]],"-",T_SDLog[[#This Row],[DS]],"-",T_SDLog[[#This Row],[DRAWING_SEQ]])</f>
        <v>1300403-ATS-B02-00-00-ICT-SLD-SD-06</v>
      </c>
      <c r="O639" s="205" t="s">
        <v>348</v>
      </c>
      <c r="P639" s="245">
        <v>45908</v>
      </c>
      <c r="Q63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39" s="156" t="str">
        <f>IF(T_SDLog[[#This Row],[AREF_7]]&lt;&gt;"","07",IF(T_SDLog[[#This Row],[AREF_6]]&lt;&gt;"","06",IF(T_SDLog[[#This Row],[AREF_5]]&lt;&gt;"","05",IF(T_SDLog[[#This Row],[AREF_4]]&lt;&gt;"","04",IF(T_SDLog[[#This Row],[AREF_3]]&lt;&gt;"","03",IF(T_SDLog[[#This Row],[AREF_2]]&lt;&gt;"","02",IF(T_SDLog[[#This Row],[AREF_1]]&lt;&gt;"","01",IF(T_SDLog[[#This Row],[AREF_0]]&lt;&gt;"","00",""))))))))</f>
        <v/>
      </c>
      <c r="T63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3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39" s="22"/>
      <c r="AB639" s="74"/>
      <c r="AC639" s="22"/>
      <c r="AD639" s="74"/>
      <c r="AE639" s="22"/>
      <c r="AF639" s="190" t="s">
        <v>123</v>
      </c>
      <c r="AG639" s="191"/>
      <c r="AH639" s="190" t="s">
        <v>123</v>
      </c>
      <c r="AI639" s="22"/>
      <c r="AJ639" s="74"/>
      <c r="AK639" s="22"/>
      <c r="AL639" s="22"/>
      <c r="AM639" s="22"/>
      <c r="AN639" s="190" t="s">
        <v>123</v>
      </c>
      <c r="AO639" s="74"/>
      <c r="AP639" s="185" t="s">
        <v>123</v>
      </c>
      <c r="AQ639" s="22"/>
      <c r="AR639" s="74"/>
      <c r="AS639" s="22"/>
      <c r="AT639" s="190" t="s">
        <v>123</v>
      </c>
      <c r="AU639" s="74"/>
      <c r="AV639" s="185" t="s">
        <v>123</v>
      </c>
      <c r="AW639" s="76"/>
      <c r="AX639" s="74"/>
      <c r="AY639" s="22"/>
      <c r="AZ639" s="190" t="s">
        <v>123</v>
      </c>
      <c r="BA639" s="74"/>
      <c r="BB639" s="185" t="s">
        <v>123</v>
      </c>
      <c r="BC639" s="76"/>
      <c r="BD639" s="74"/>
      <c r="BE639" s="22"/>
      <c r="BF639" s="190" t="s">
        <v>123</v>
      </c>
      <c r="BG639" s="74"/>
      <c r="BH639" s="185" t="s">
        <v>123</v>
      </c>
      <c r="BI639" s="76"/>
      <c r="BJ639" s="74"/>
      <c r="BK639" s="22"/>
      <c r="BL639" s="190" t="s">
        <v>123</v>
      </c>
      <c r="BM639" s="74"/>
      <c r="BN639" s="185" t="s">
        <v>123</v>
      </c>
      <c r="BO639" s="22"/>
      <c r="BP639" s="74"/>
      <c r="BQ639" s="22"/>
      <c r="BR639" s="190" t="s">
        <v>123</v>
      </c>
      <c r="BS639" s="22"/>
      <c r="BT639" s="185" t="s">
        <v>123</v>
      </c>
      <c r="BU639" s="22"/>
      <c r="BV639" s="74"/>
      <c r="BW639" s="22"/>
      <c r="BX639" s="190" t="s">
        <v>123</v>
      </c>
      <c r="BY639" s="22"/>
      <c r="BZ639" s="185" t="s">
        <v>123</v>
      </c>
      <c r="CA639" s="185"/>
      <c r="CB639" s="22"/>
    </row>
    <row r="640" spans="2:80" ht="13.8" hidden="1">
      <c r="B640" s="22">
        <f t="shared" si="9"/>
        <v>631</v>
      </c>
      <c r="C640" s="73" t="s">
        <v>112</v>
      </c>
      <c r="D640" s="73" t="s">
        <v>166</v>
      </c>
      <c r="E640" s="202">
        <v>1300403</v>
      </c>
      <c r="F640" s="73" t="s">
        <v>114</v>
      </c>
      <c r="G640" s="73" t="s">
        <v>115</v>
      </c>
      <c r="H640" s="73" t="s">
        <v>117</v>
      </c>
      <c r="I640" s="240" t="s">
        <v>117</v>
      </c>
      <c r="J640" s="79" t="s">
        <v>112</v>
      </c>
      <c r="K640" s="204" t="s">
        <v>167</v>
      </c>
      <c r="L640" s="111" t="s">
        <v>119</v>
      </c>
      <c r="M640" s="73" t="s">
        <v>349</v>
      </c>
      <c r="N640" s="116" t="str">
        <f>CONCATENATE(T_SDLog[[#This Row],[PROJECT_NO]],"-",T_SDLog[[#This Row],[Sub Con]],"-",T_SDLog[[#This Row],[BUILDING_NO]],"-",T_SDLog[[#This Row],[FLOOR_LEVEL]],"-",T_SDLog[[#This Row],[DRAWING_PARTS]],"-",T_SDLog[[#This Row],[DISIPLINE]],"-",T_SDLog[[#This Row],[Sub-Dec]],"-",T_SDLog[[#This Row],[DS]],"-",T_SDLog[[#This Row],[DRAWING_SEQ]])</f>
        <v>1300403-ATS-B02-00-00-ICT-SLD-SD-07</v>
      </c>
      <c r="O640" s="205" t="s">
        <v>350</v>
      </c>
      <c r="P640" s="245">
        <v>45908</v>
      </c>
      <c r="Q64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40" s="156" t="str">
        <f>IF(T_SDLog[[#This Row],[AREF_7]]&lt;&gt;"","07",IF(T_SDLog[[#This Row],[AREF_6]]&lt;&gt;"","06",IF(T_SDLog[[#This Row],[AREF_5]]&lt;&gt;"","05",IF(T_SDLog[[#This Row],[AREF_4]]&lt;&gt;"","04",IF(T_SDLog[[#This Row],[AREF_3]]&lt;&gt;"","03",IF(T_SDLog[[#This Row],[AREF_2]]&lt;&gt;"","02",IF(T_SDLog[[#This Row],[AREF_1]]&lt;&gt;"","01",IF(T_SDLog[[#This Row],[AREF_0]]&lt;&gt;"","00",""))))))))</f>
        <v/>
      </c>
      <c r="T64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4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0" s="22"/>
      <c r="AB640" s="74"/>
      <c r="AC640" s="22"/>
      <c r="AD640" s="74"/>
      <c r="AE640" s="22"/>
      <c r="AF640" s="190" t="s">
        <v>123</v>
      </c>
      <c r="AG640" s="191"/>
      <c r="AH640" s="190" t="s">
        <v>123</v>
      </c>
      <c r="AI640" s="22"/>
      <c r="AJ640" s="74"/>
      <c r="AK640" s="22"/>
      <c r="AL640" s="22"/>
      <c r="AM640" s="22"/>
      <c r="AN640" s="190" t="s">
        <v>123</v>
      </c>
      <c r="AO640" s="74"/>
      <c r="AP640" s="185" t="s">
        <v>123</v>
      </c>
      <c r="AQ640" s="22"/>
      <c r="AR640" s="74"/>
      <c r="AS640" s="22"/>
      <c r="AT640" s="190" t="s">
        <v>123</v>
      </c>
      <c r="AU640" s="74"/>
      <c r="AV640" s="185" t="s">
        <v>123</v>
      </c>
      <c r="AW640" s="76"/>
      <c r="AX640" s="74"/>
      <c r="AY640" s="22"/>
      <c r="AZ640" s="190" t="s">
        <v>123</v>
      </c>
      <c r="BA640" s="74"/>
      <c r="BB640" s="185" t="s">
        <v>123</v>
      </c>
      <c r="BC640" s="76"/>
      <c r="BD640" s="74"/>
      <c r="BE640" s="22"/>
      <c r="BF640" s="190" t="s">
        <v>123</v>
      </c>
      <c r="BG640" s="74"/>
      <c r="BH640" s="185" t="s">
        <v>123</v>
      </c>
      <c r="BI640" s="76"/>
      <c r="BJ640" s="74"/>
      <c r="BK640" s="22"/>
      <c r="BL640" s="190" t="s">
        <v>123</v>
      </c>
      <c r="BM640" s="74"/>
      <c r="BN640" s="185" t="s">
        <v>123</v>
      </c>
      <c r="BO640" s="22"/>
      <c r="BP640" s="74"/>
      <c r="BQ640" s="22"/>
      <c r="BR640" s="190" t="s">
        <v>123</v>
      </c>
      <c r="BS640" s="22"/>
      <c r="BT640" s="185" t="s">
        <v>123</v>
      </c>
      <c r="BU640" s="22"/>
      <c r="BV640" s="74"/>
      <c r="BW640" s="22"/>
      <c r="BX640" s="190" t="s">
        <v>123</v>
      </c>
      <c r="BY640" s="22"/>
      <c r="BZ640" s="185" t="s">
        <v>123</v>
      </c>
      <c r="CA640" s="185"/>
      <c r="CB640" s="22"/>
    </row>
    <row r="641" spans="2:80" ht="13.8" hidden="1">
      <c r="B641" s="22">
        <f t="shared" si="9"/>
        <v>632</v>
      </c>
      <c r="C641" s="73" t="s">
        <v>112</v>
      </c>
      <c r="D641" s="73" t="s">
        <v>166</v>
      </c>
      <c r="E641" s="202">
        <v>1300403</v>
      </c>
      <c r="F641" s="73" t="s">
        <v>114</v>
      </c>
      <c r="G641" s="73" t="s">
        <v>115</v>
      </c>
      <c r="H641" s="73" t="s">
        <v>117</v>
      </c>
      <c r="I641" s="240" t="s">
        <v>117</v>
      </c>
      <c r="J641" s="79" t="s">
        <v>112</v>
      </c>
      <c r="K641" s="204" t="s">
        <v>167</v>
      </c>
      <c r="L641" s="111" t="s">
        <v>119</v>
      </c>
      <c r="M641" s="73" t="s">
        <v>140</v>
      </c>
      <c r="N641" s="116" t="str">
        <f>CONCATENATE(T_SDLog[[#This Row],[PROJECT_NO]],"-",T_SDLog[[#This Row],[Sub Con]],"-",T_SDLog[[#This Row],[BUILDING_NO]],"-",T_SDLog[[#This Row],[FLOOR_LEVEL]],"-",T_SDLog[[#This Row],[DRAWING_PARTS]],"-",T_SDLog[[#This Row],[DISIPLINE]],"-",T_SDLog[[#This Row],[Sub-Dec]],"-",T_SDLog[[#This Row],[DS]],"-",T_SDLog[[#This Row],[DRAWING_SEQ]])</f>
        <v>1300403-ATS-B02-00-00-ICT-SLD-SD-08</v>
      </c>
      <c r="O641" s="205" t="s">
        <v>305</v>
      </c>
      <c r="P641" s="245">
        <v>45908</v>
      </c>
      <c r="Q64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41" s="156" t="str">
        <f>IF(T_SDLog[[#This Row],[AREF_7]]&lt;&gt;"","07",IF(T_SDLog[[#This Row],[AREF_6]]&lt;&gt;"","06",IF(T_SDLog[[#This Row],[AREF_5]]&lt;&gt;"","05",IF(T_SDLog[[#This Row],[AREF_4]]&lt;&gt;"","04",IF(T_SDLog[[#This Row],[AREF_3]]&lt;&gt;"","03",IF(T_SDLog[[#This Row],[AREF_2]]&lt;&gt;"","02",IF(T_SDLog[[#This Row],[AREF_1]]&lt;&gt;"","01",IF(T_SDLog[[#This Row],[AREF_0]]&lt;&gt;"","00",""))))))))</f>
        <v/>
      </c>
      <c r="T64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4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1" s="22"/>
      <c r="AB641" s="74"/>
      <c r="AC641" s="22"/>
      <c r="AD641" s="74"/>
      <c r="AE641" s="22"/>
      <c r="AF641" s="190" t="s">
        <v>123</v>
      </c>
      <c r="AG641" s="191"/>
      <c r="AH641" s="190" t="s">
        <v>123</v>
      </c>
      <c r="AI641" s="22"/>
      <c r="AJ641" s="74"/>
      <c r="AK641" s="22"/>
      <c r="AL641" s="22"/>
      <c r="AM641" s="22"/>
      <c r="AN641" s="190" t="s">
        <v>123</v>
      </c>
      <c r="AO641" s="74"/>
      <c r="AP641" s="185" t="s">
        <v>123</v>
      </c>
      <c r="AQ641" s="22"/>
      <c r="AR641" s="74"/>
      <c r="AS641" s="22"/>
      <c r="AT641" s="190" t="s">
        <v>123</v>
      </c>
      <c r="AU641" s="74"/>
      <c r="AV641" s="185" t="s">
        <v>123</v>
      </c>
      <c r="AW641" s="76"/>
      <c r="AX641" s="74"/>
      <c r="AY641" s="22"/>
      <c r="AZ641" s="190" t="s">
        <v>123</v>
      </c>
      <c r="BA641" s="74"/>
      <c r="BB641" s="185" t="s">
        <v>123</v>
      </c>
      <c r="BC641" s="76"/>
      <c r="BD641" s="74"/>
      <c r="BE641" s="22"/>
      <c r="BF641" s="190" t="s">
        <v>123</v>
      </c>
      <c r="BG641" s="74"/>
      <c r="BH641" s="185" t="s">
        <v>123</v>
      </c>
      <c r="BI641" s="76"/>
      <c r="BJ641" s="74"/>
      <c r="BK641" s="22"/>
      <c r="BL641" s="190" t="s">
        <v>123</v>
      </c>
      <c r="BM641" s="74"/>
      <c r="BN641" s="185" t="s">
        <v>123</v>
      </c>
      <c r="BO641" s="22"/>
      <c r="BP641" s="74"/>
      <c r="BQ641" s="22"/>
      <c r="BR641" s="190" t="s">
        <v>123</v>
      </c>
      <c r="BS641" s="22"/>
      <c r="BT641" s="185" t="s">
        <v>123</v>
      </c>
      <c r="BU641" s="22"/>
      <c r="BV641" s="74"/>
      <c r="BW641" s="22"/>
      <c r="BX641" s="190" t="s">
        <v>123</v>
      </c>
      <c r="BY641" s="22"/>
      <c r="BZ641" s="185" t="s">
        <v>123</v>
      </c>
      <c r="CA641" s="185"/>
      <c r="CB641" s="22"/>
    </row>
    <row r="642" spans="2:80" ht="13.8" hidden="1">
      <c r="B642" s="22">
        <f t="shared" si="9"/>
        <v>633</v>
      </c>
      <c r="C642" s="73" t="s">
        <v>112</v>
      </c>
      <c r="D642" s="73" t="s">
        <v>166</v>
      </c>
      <c r="E642" s="202">
        <v>1300403</v>
      </c>
      <c r="F642" s="73" t="s">
        <v>114</v>
      </c>
      <c r="G642" s="73" t="s">
        <v>115</v>
      </c>
      <c r="H642" s="73" t="s">
        <v>117</v>
      </c>
      <c r="I642" s="240" t="s">
        <v>117</v>
      </c>
      <c r="J642" s="79" t="s">
        <v>112</v>
      </c>
      <c r="K642" s="204" t="s">
        <v>167</v>
      </c>
      <c r="L642" s="111" t="s">
        <v>119</v>
      </c>
      <c r="M642" s="73" t="s">
        <v>351</v>
      </c>
      <c r="N642" s="116" t="str">
        <f>CONCATENATE(T_SDLog[[#This Row],[PROJECT_NO]],"-",T_SDLog[[#This Row],[Sub Con]],"-",T_SDLog[[#This Row],[BUILDING_NO]],"-",T_SDLog[[#This Row],[FLOOR_LEVEL]],"-",T_SDLog[[#This Row],[DRAWING_PARTS]],"-",T_SDLog[[#This Row],[DISIPLINE]],"-",T_SDLog[[#This Row],[Sub-Dec]],"-",T_SDLog[[#This Row],[DS]],"-",T_SDLog[[#This Row],[DRAWING_SEQ]])</f>
        <v>1300403-ATS-B02-00-00-ICT-SLD-SD-09</v>
      </c>
      <c r="O642" s="205" t="s">
        <v>352</v>
      </c>
      <c r="P642" s="245">
        <v>45908</v>
      </c>
      <c r="Q64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42" s="156" t="str">
        <f>IF(T_SDLog[[#This Row],[AREF_7]]&lt;&gt;"","07",IF(T_SDLog[[#This Row],[AREF_6]]&lt;&gt;"","06",IF(T_SDLog[[#This Row],[AREF_5]]&lt;&gt;"","05",IF(T_SDLog[[#This Row],[AREF_4]]&lt;&gt;"","04",IF(T_SDLog[[#This Row],[AREF_3]]&lt;&gt;"","03",IF(T_SDLog[[#This Row],[AREF_2]]&lt;&gt;"","02",IF(T_SDLog[[#This Row],[AREF_1]]&lt;&gt;"","01",IF(T_SDLog[[#This Row],[AREF_0]]&lt;&gt;"","00",""))))))))</f>
        <v/>
      </c>
      <c r="T64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4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2" s="22"/>
      <c r="AB642" s="74"/>
      <c r="AC642" s="22"/>
      <c r="AD642" s="74"/>
      <c r="AE642" s="22"/>
      <c r="AF642" s="190" t="s">
        <v>123</v>
      </c>
      <c r="AG642" s="191"/>
      <c r="AH642" s="190" t="s">
        <v>123</v>
      </c>
      <c r="AI642" s="22"/>
      <c r="AJ642" s="74"/>
      <c r="AK642" s="22"/>
      <c r="AL642" s="22"/>
      <c r="AM642" s="22"/>
      <c r="AN642" s="190" t="s">
        <v>123</v>
      </c>
      <c r="AO642" s="74"/>
      <c r="AP642" s="185" t="s">
        <v>123</v>
      </c>
      <c r="AQ642" s="22"/>
      <c r="AR642" s="74"/>
      <c r="AS642" s="22"/>
      <c r="AT642" s="190" t="s">
        <v>123</v>
      </c>
      <c r="AU642" s="74"/>
      <c r="AV642" s="185" t="s">
        <v>123</v>
      </c>
      <c r="AW642" s="76"/>
      <c r="AX642" s="74"/>
      <c r="AY642" s="22"/>
      <c r="AZ642" s="190" t="s">
        <v>123</v>
      </c>
      <c r="BA642" s="74"/>
      <c r="BB642" s="185" t="s">
        <v>123</v>
      </c>
      <c r="BC642" s="76"/>
      <c r="BD642" s="74"/>
      <c r="BE642" s="22"/>
      <c r="BF642" s="190" t="s">
        <v>123</v>
      </c>
      <c r="BG642" s="74"/>
      <c r="BH642" s="185" t="s">
        <v>123</v>
      </c>
      <c r="BI642" s="76"/>
      <c r="BJ642" s="74"/>
      <c r="BK642" s="22"/>
      <c r="BL642" s="190" t="s">
        <v>123</v>
      </c>
      <c r="BM642" s="74"/>
      <c r="BN642" s="185" t="s">
        <v>123</v>
      </c>
      <c r="BO642" s="22"/>
      <c r="BP642" s="74"/>
      <c r="BQ642" s="22"/>
      <c r="BR642" s="190" t="s">
        <v>123</v>
      </c>
      <c r="BS642" s="22"/>
      <c r="BT642" s="185" t="s">
        <v>123</v>
      </c>
      <c r="BU642" s="22"/>
      <c r="BV642" s="74"/>
      <c r="BW642" s="22"/>
      <c r="BX642" s="190" t="s">
        <v>123</v>
      </c>
      <c r="BY642" s="22"/>
      <c r="BZ642" s="185" t="s">
        <v>123</v>
      </c>
      <c r="CA642" s="185"/>
      <c r="CB642" s="22"/>
    </row>
    <row r="643" spans="2:80" ht="13.8" hidden="1">
      <c r="B643" s="22">
        <f t="shared" si="9"/>
        <v>634</v>
      </c>
      <c r="C643" s="73" t="s">
        <v>112</v>
      </c>
      <c r="D643" s="73" t="s">
        <v>166</v>
      </c>
      <c r="E643" s="202">
        <v>1300403</v>
      </c>
      <c r="F643" s="73" t="s">
        <v>114</v>
      </c>
      <c r="G643" s="73" t="s">
        <v>115</v>
      </c>
      <c r="H643" s="73" t="s">
        <v>117</v>
      </c>
      <c r="I643" s="240" t="s">
        <v>117</v>
      </c>
      <c r="J643" s="79" t="s">
        <v>112</v>
      </c>
      <c r="K643" s="204" t="s">
        <v>167</v>
      </c>
      <c r="L643" s="111" t="s">
        <v>119</v>
      </c>
      <c r="M643" s="73">
        <v>10</v>
      </c>
      <c r="N643" s="116" t="str">
        <f>CONCATENATE(T_SDLog[[#This Row],[PROJECT_NO]],"-",T_SDLog[[#This Row],[Sub Con]],"-",T_SDLog[[#This Row],[BUILDING_NO]],"-",T_SDLog[[#This Row],[FLOOR_LEVEL]],"-",T_SDLog[[#This Row],[DRAWING_PARTS]],"-",T_SDLog[[#This Row],[DISIPLINE]],"-",T_SDLog[[#This Row],[Sub-Dec]],"-",T_SDLog[[#This Row],[DS]],"-",T_SDLog[[#This Row],[DRAWING_SEQ]])</f>
        <v>1300403-ATS-B02-00-00-ICT-SLD-SD-10</v>
      </c>
      <c r="O643" s="205" t="s">
        <v>353</v>
      </c>
      <c r="P643" s="245">
        <v>45908</v>
      </c>
      <c r="Q64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43" s="156" t="str">
        <f>IF(T_SDLog[[#This Row],[AREF_7]]&lt;&gt;"","07",IF(T_SDLog[[#This Row],[AREF_6]]&lt;&gt;"","06",IF(T_SDLog[[#This Row],[AREF_5]]&lt;&gt;"","05",IF(T_SDLog[[#This Row],[AREF_4]]&lt;&gt;"","04",IF(T_SDLog[[#This Row],[AREF_3]]&lt;&gt;"","03",IF(T_SDLog[[#This Row],[AREF_2]]&lt;&gt;"","02",IF(T_SDLog[[#This Row],[AREF_1]]&lt;&gt;"","01",IF(T_SDLog[[#This Row],[AREF_0]]&lt;&gt;"","00",""))))))))</f>
        <v/>
      </c>
      <c r="T64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4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3" s="22"/>
      <c r="AB643" s="74"/>
      <c r="AC643" s="22"/>
      <c r="AD643" s="74"/>
      <c r="AE643" s="22"/>
      <c r="AF643" s="190" t="s">
        <v>123</v>
      </c>
      <c r="AG643" s="191"/>
      <c r="AH643" s="190" t="s">
        <v>123</v>
      </c>
      <c r="AI643" s="22"/>
      <c r="AJ643" s="74"/>
      <c r="AK643" s="22"/>
      <c r="AL643" s="22"/>
      <c r="AM643" s="22"/>
      <c r="AN643" s="190" t="s">
        <v>123</v>
      </c>
      <c r="AO643" s="74"/>
      <c r="AP643" s="185" t="s">
        <v>123</v>
      </c>
      <c r="AQ643" s="22"/>
      <c r="AR643" s="74"/>
      <c r="AS643" s="22"/>
      <c r="AT643" s="190" t="s">
        <v>123</v>
      </c>
      <c r="AU643" s="74"/>
      <c r="AV643" s="185" t="s">
        <v>123</v>
      </c>
      <c r="AW643" s="76"/>
      <c r="AX643" s="74"/>
      <c r="AY643" s="22"/>
      <c r="AZ643" s="190" t="s">
        <v>123</v>
      </c>
      <c r="BA643" s="74"/>
      <c r="BB643" s="185" t="s">
        <v>123</v>
      </c>
      <c r="BC643" s="76"/>
      <c r="BD643" s="74"/>
      <c r="BE643" s="22"/>
      <c r="BF643" s="190" t="s">
        <v>123</v>
      </c>
      <c r="BG643" s="74"/>
      <c r="BH643" s="185" t="s">
        <v>123</v>
      </c>
      <c r="BI643" s="76"/>
      <c r="BJ643" s="74"/>
      <c r="BK643" s="22"/>
      <c r="BL643" s="190" t="s">
        <v>123</v>
      </c>
      <c r="BM643" s="74"/>
      <c r="BN643" s="185" t="s">
        <v>123</v>
      </c>
      <c r="BO643" s="22"/>
      <c r="BP643" s="74"/>
      <c r="BQ643" s="22"/>
      <c r="BR643" s="190" t="s">
        <v>123</v>
      </c>
      <c r="BS643" s="22"/>
      <c r="BT643" s="185" t="s">
        <v>123</v>
      </c>
      <c r="BU643" s="22"/>
      <c r="BV643" s="74"/>
      <c r="BW643" s="22"/>
      <c r="BX643" s="190" t="s">
        <v>123</v>
      </c>
      <c r="BY643" s="22"/>
      <c r="BZ643" s="185" t="s">
        <v>123</v>
      </c>
      <c r="CA643" s="185"/>
      <c r="CB643" s="22"/>
    </row>
    <row r="644" spans="2:80" ht="13.8" hidden="1">
      <c r="B644" s="22">
        <f t="shared" si="9"/>
        <v>635</v>
      </c>
      <c r="C644" s="73" t="s">
        <v>112</v>
      </c>
      <c r="D644" s="73" t="s">
        <v>166</v>
      </c>
      <c r="E644" s="202">
        <v>1300403</v>
      </c>
      <c r="F644" s="73" t="s">
        <v>114</v>
      </c>
      <c r="G644" s="73" t="s">
        <v>115</v>
      </c>
      <c r="H644" s="73" t="s">
        <v>117</v>
      </c>
      <c r="I644" s="240" t="s">
        <v>117</v>
      </c>
      <c r="J644" s="79" t="s">
        <v>112</v>
      </c>
      <c r="K644" s="204" t="s">
        <v>167</v>
      </c>
      <c r="L644" s="111" t="s">
        <v>119</v>
      </c>
      <c r="M644" s="73">
        <v>11</v>
      </c>
      <c r="N644" s="116" t="str">
        <f>CONCATENATE(T_SDLog[[#This Row],[PROJECT_NO]],"-",T_SDLog[[#This Row],[Sub Con]],"-",T_SDLog[[#This Row],[BUILDING_NO]],"-",T_SDLog[[#This Row],[FLOOR_LEVEL]],"-",T_SDLog[[#This Row],[DRAWING_PARTS]],"-",T_SDLog[[#This Row],[DISIPLINE]],"-",T_SDLog[[#This Row],[Sub-Dec]],"-",T_SDLog[[#This Row],[DS]],"-",T_SDLog[[#This Row],[DRAWING_SEQ]])</f>
        <v>1300403-ATS-B02-00-00-ICT-SLD-SD-11</v>
      </c>
      <c r="O644" s="205" t="s">
        <v>354</v>
      </c>
      <c r="P644" s="245">
        <v>45908</v>
      </c>
      <c r="Q64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44" s="156" t="str">
        <f>IF(T_SDLog[[#This Row],[AREF_7]]&lt;&gt;"","07",IF(T_SDLog[[#This Row],[AREF_6]]&lt;&gt;"","06",IF(T_SDLog[[#This Row],[AREF_5]]&lt;&gt;"","05",IF(T_SDLog[[#This Row],[AREF_4]]&lt;&gt;"","04",IF(T_SDLog[[#This Row],[AREF_3]]&lt;&gt;"","03",IF(T_SDLog[[#This Row],[AREF_2]]&lt;&gt;"","02",IF(T_SDLog[[#This Row],[AREF_1]]&lt;&gt;"","01",IF(T_SDLog[[#This Row],[AREF_0]]&lt;&gt;"","00",""))))))))</f>
        <v/>
      </c>
      <c r="T64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4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4" s="22"/>
      <c r="AB644" s="74"/>
      <c r="AC644" s="22"/>
      <c r="AD644" s="74"/>
      <c r="AE644" s="22"/>
      <c r="AF644" s="190" t="s">
        <v>123</v>
      </c>
      <c r="AG644" s="191"/>
      <c r="AH644" s="190" t="s">
        <v>123</v>
      </c>
      <c r="AI644" s="22"/>
      <c r="AJ644" s="74"/>
      <c r="AK644" s="22"/>
      <c r="AL644" s="22"/>
      <c r="AM644" s="22"/>
      <c r="AN644" s="190" t="s">
        <v>123</v>
      </c>
      <c r="AO644" s="74"/>
      <c r="AP644" s="185" t="s">
        <v>123</v>
      </c>
      <c r="AQ644" s="22"/>
      <c r="AR644" s="74"/>
      <c r="AS644" s="22"/>
      <c r="AT644" s="190" t="s">
        <v>123</v>
      </c>
      <c r="AU644" s="74"/>
      <c r="AV644" s="185" t="s">
        <v>123</v>
      </c>
      <c r="AW644" s="76"/>
      <c r="AX644" s="74"/>
      <c r="AY644" s="22"/>
      <c r="AZ644" s="190" t="s">
        <v>123</v>
      </c>
      <c r="BA644" s="74"/>
      <c r="BB644" s="185" t="s">
        <v>123</v>
      </c>
      <c r="BC644" s="76"/>
      <c r="BD644" s="74"/>
      <c r="BE644" s="22"/>
      <c r="BF644" s="190" t="s">
        <v>123</v>
      </c>
      <c r="BG644" s="74"/>
      <c r="BH644" s="185" t="s">
        <v>123</v>
      </c>
      <c r="BI644" s="76"/>
      <c r="BJ644" s="74"/>
      <c r="BK644" s="22"/>
      <c r="BL644" s="190" t="s">
        <v>123</v>
      </c>
      <c r="BM644" s="74"/>
      <c r="BN644" s="185" t="s">
        <v>123</v>
      </c>
      <c r="BO644" s="22"/>
      <c r="BP644" s="74"/>
      <c r="BQ644" s="22"/>
      <c r="BR644" s="190" t="s">
        <v>123</v>
      </c>
      <c r="BS644" s="22"/>
      <c r="BT644" s="185" t="s">
        <v>123</v>
      </c>
      <c r="BU644" s="22"/>
      <c r="BV644" s="74"/>
      <c r="BW644" s="22"/>
      <c r="BX644" s="190" t="s">
        <v>123</v>
      </c>
      <c r="BY644" s="22"/>
      <c r="BZ644" s="185" t="s">
        <v>123</v>
      </c>
      <c r="CA644" s="185"/>
      <c r="CB644" s="22"/>
    </row>
    <row r="645" spans="2:80" ht="13.8" hidden="1">
      <c r="B645" s="22">
        <f t="shared" si="9"/>
        <v>636</v>
      </c>
      <c r="C645" s="73" t="s">
        <v>112</v>
      </c>
      <c r="D645" s="73" t="s">
        <v>163</v>
      </c>
      <c r="E645" s="202">
        <v>1300403</v>
      </c>
      <c r="F645" s="73" t="s">
        <v>114</v>
      </c>
      <c r="G645" s="73" t="s">
        <v>115</v>
      </c>
      <c r="H645" s="73" t="s">
        <v>116</v>
      </c>
      <c r="I645" s="240" t="s">
        <v>117</v>
      </c>
      <c r="J645" s="79" t="s">
        <v>112</v>
      </c>
      <c r="K645" s="204" t="s">
        <v>164</v>
      </c>
      <c r="L645" s="111" t="s">
        <v>119</v>
      </c>
      <c r="M645" s="73" t="s">
        <v>117</v>
      </c>
      <c r="N645" s="116" t="str">
        <f>CONCATENATE(T_SDLog[[#This Row],[PROJECT_NO]],"-",T_SDLog[[#This Row],[Sub Con]],"-",T_SDLog[[#This Row],[BUILDING_NO]],"-",T_SDLog[[#This Row],[FLOOR_LEVEL]],"-",T_SDLog[[#This Row],[DRAWING_PARTS]],"-",T_SDLog[[#This Row],[DISIPLINE]],"-",T_SDLog[[#This Row],[Sub-Dec]],"-",T_SDLog[[#This Row],[DS]],"-",T_SDLog[[#This Row],[DRAWING_SEQ]])</f>
        <v>1300403-ATS-B02-GF-00-ICT-ACS-SD-00</v>
      </c>
      <c r="O645" s="205" t="s">
        <v>365</v>
      </c>
      <c r="P645" s="244">
        <v>45803</v>
      </c>
      <c r="Q64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6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45" s="156" t="str">
        <f>IF(T_SDLog[[#This Row],[AREF_7]]&lt;&gt;"","07",IF(T_SDLog[[#This Row],[AREF_6]]&lt;&gt;"","06",IF(T_SDLog[[#This Row],[AREF_5]]&lt;&gt;"","05",IF(T_SDLog[[#This Row],[AREF_4]]&lt;&gt;"","04",IF(T_SDLog[[#This Row],[AREF_3]]&lt;&gt;"","03",IF(T_SDLog[[#This Row],[AREF_2]]&lt;&gt;"","02",IF(T_SDLog[[#This Row],[AREF_1]]&lt;&gt;"","01",IF(T_SDLog[[#This Row],[AREF_0]]&lt;&gt;"","00",""))))))))</f>
        <v>00</v>
      </c>
      <c r="T64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6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ATLS-004-SD-ICT-00061-R00</v>
      </c>
      <c r="V6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4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Jul 25</v>
      </c>
      <c r="X6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ATV-1300000403-SDS-ICT-00062-R00</v>
      </c>
      <c r="Y6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5" s="22" t="s">
        <v>1605</v>
      </c>
      <c r="AB645" s="74">
        <v>45833</v>
      </c>
      <c r="AC645" s="22" t="s">
        <v>1755</v>
      </c>
      <c r="AD645" s="74">
        <v>45833</v>
      </c>
      <c r="AE645" s="74" t="s">
        <v>1755</v>
      </c>
      <c r="AF645" s="190" t="s">
        <v>134</v>
      </c>
      <c r="AG645" s="191" t="s">
        <v>1816</v>
      </c>
      <c r="AH645" s="190" t="s">
        <v>134</v>
      </c>
      <c r="AI645" s="22"/>
      <c r="AJ645" s="74"/>
      <c r="AK645" s="22"/>
      <c r="AL645" s="22"/>
      <c r="AM645" s="22"/>
      <c r="AN645" s="190" t="s">
        <v>123</v>
      </c>
      <c r="AO645" s="74"/>
      <c r="AP645" s="185" t="s">
        <v>123</v>
      </c>
      <c r="AQ645" s="22"/>
      <c r="AR645" s="74"/>
      <c r="AS645" s="22"/>
      <c r="AT645" s="190" t="s">
        <v>123</v>
      </c>
      <c r="AU645" s="74"/>
      <c r="AV645" s="185" t="s">
        <v>123</v>
      </c>
      <c r="AW645" s="76"/>
      <c r="AX645" s="74"/>
      <c r="AY645" s="22"/>
      <c r="AZ645" s="190" t="s">
        <v>123</v>
      </c>
      <c r="BA645" s="74"/>
      <c r="BB645" s="185" t="s">
        <v>123</v>
      </c>
      <c r="BC645" s="76"/>
      <c r="BD645" s="74"/>
      <c r="BE645" s="22"/>
      <c r="BF645" s="190" t="s">
        <v>123</v>
      </c>
      <c r="BG645" s="74"/>
      <c r="BH645" s="185" t="s">
        <v>123</v>
      </c>
      <c r="BI645" s="76"/>
      <c r="BJ645" s="74"/>
      <c r="BK645" s="22"/>
      <c r="BL645" s="190" t="s">
        <v>123</v>
      </c>
      <c r="BM645" s="74"/>
      <c r="BN645" s="185" t="s">
        <v>123</v>
      </c>
      <c r="BO645" s="22"/>
      <c r="BP645" s="74"/>
      <c r="BQ645" s="22"/>
      <c r="BR645" s="190" t="s">
        <v>123</v>
      </c>
      <c r="BS645" s="22"/>
      <c r="BT645" s="185" t="s">
        <v>123</v>
      </c>
      <c r="BU645" s="22"/>
      <c r="BV645" s="74"/>
      <c r="BW645" s="22"/>
      <c r="BX645" s="190" t="s">
        <v>123</v>
      </c>
      <c r="BY645" s="22"/>
      <c r="BZ645" s="185" t="s">
        <v>123</v>
      </c>
      <c r="CA645" s="185"/>
      <c r="CB645" s="22"/>
    </row>
    <row r="646" spans="2:80" ht="13.8" hidden="1">
      <c r="B646" s="22">
        <f t="shared" si="9"/>
        <v>637</v>
      </c>
      <c r="C646" s="73" t="s">
        <v>112</v>
      </c>
      <c r="D646" s="73" t="s">
        <v>163</v>
      </c>
      <c r="E646" s="202">
        <v>1300403</v>
      </c>
      <c r="F646" s="73" t="s">
        <v>114</v>
      </c>
      <c r="G646" s="73" t="s">
        <v>115</v>
      </c>
      <c r="H646" s="73" t="s">
        <v>116</v>
      </c>
      <c r="I646" s="240" t="s">
        <v>124</v>
      </c>
      <c r="J646" s="79" t="s">
        <v>112</v>
      </c>
      <c r="K646" s="204" t="s">
        <v>164</v>
      </c>
      <c r="L646" s="111" t="s">
        <v>119</v>
      </c>
      <c r="M646" s="73" t="s">
        <v>117</v>
      </c>
      <c r="N646" s="116" t="str">
        <f>CONCATENATE(T_SDLog[[#This Row],[PROJECT_NO]],"-",T_SDLog[[#This Row],[Sub Con]],"-",T_SDLog[[#This Row],[BUILDING_NO]],"-",T_SDLog[[#This Row],[FLOOR_LEVEL]],"-",T_SDLog[[#This Row],[DRAWING_PARTS]],"-",T_SDLog[[#This Row],[DISIPLINE]],"-",T_SDLog[[#This Row],[Sub-Dec]],"-",T_SDLog[[#This Row],[DS]],"-",T_SDLog[[#This Row],[DRAWING_SEQ]])</f>
        <v>1300403-ATS-B02-GF-01-ICT-ACS-SD-00</v>
      </c>
      <c r="O646" s="205" t="s">
        <v>366</v>
      </c>
      <c r="P646" s="244">
        <v>45803</v>
      </c>
      <c r="Q64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6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46" s="156" t="str">
        <f>IF(T_SDLog[[#This Row],[AREF_7]]&lt;&gt;"","07",IF(T_SDLog[[#This Row],[AREF_6]]&lt;&gt;"","06",IF(T_SDLog[[#This Row],[AREF_5]]&lt;&gt;"","05",IF(T_SDLog[[#This Row],[AREF_4]]&lt;&gt;"","04",IF(T_SDLog[[#This Row],[AREF_3]]&lt;&gt;"","03",IF(T_SDLog[[#This Row],[AREF_2]]&lt;&gt;"","02",IF(T_SDLog[[#This Row],[AREF_1]]&lt;&gt;"","01",IF(T_SDLog[[#This Row],[AREF_0]]&lt;&gt;"","00",""))))))))</f>
        <v>00</v>
      </c>
      <c r="T64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6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ATLS-004-SD-ICT-00061-R00</v>
      </c>
      <c r="V6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4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Jul 25</v>
      </c>
      <c r="X6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ATV-1300000403-SDS-ICT-00062-R00</v>
      </c>
      <c r="Y6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6" s="22" t="s">
        <v>1605</v>
      </c>
      <c r="AB646" s="74">
        <v>45833</v>
      </c>
      <c r="AC646" s="22" t="s">
        <v>1755</v>
      </c>
      <c r="AD646" s="74">
        <v>45833</v>
      </c>
      <c r="AE646" s="74" t="s">
        <v>1755</v>
      </c>
      <c r="AF646" s="190" t="s">
        <v>134</v>
      </c>
      <c r="AG646" s="191" t="s">
        <v>1816</v>
      </c>
      <c r="AH646" s="190" t="s">
        <v>134</v>
      </c>
      <c r="AI646" s="22"/>
      <c r="AJ646" s="74"/>
      <c r="AK646" s="22"/>
      <c r="AL646" s="22"/>
      <c r="AM646" s="22"/>
      <c r="AN646" s="190" t="s">
        <v>123</v>
      </c>
      <c r="AO646" s="74"/>
      <c r="AP646" s="185" t="s">
        <v>123</v>
      </c>
      <c r="AQ646" s="22"/>
      <c r="AR646" s="74"/>
      <c r="AS646" s="22"/>
      <c r="AT646" s="190" t="s">
        <v>123</v>
      </c>
      <c r="AU646" s="74"/>
      <c r="AV646" s="185" t="s">
        <v>123</v>
      </c>
      <c r="AW646" s="76"/>
      <c r="AX646" s="74"/>
      <c r="AY646" s="22"/>
      <c r="AZ646" s="190" t="s">
        <v>123</v>
      </c>
      <c r="BA646" s="74"/>
      <c r="BB646" s="185" t="s">
        <v>123</v>
      </c>
      <c r="BC646" s="76"/>
      <c r="BD646" s="74"/>
      <c r="BE646" s="22"/>
      <c r="BF646" s="190" t="s">
        <v>123</v>
      </c>
      <c r="BG646" s="74"/>
      <c r="BH646" s="185" t="s">
        <v>123</v>
      </c>
      <c r="BI646" s="76"/>
      <c r="BJ646" s="74"/>
      <c r="BK646" s="22"/>
      <c r="BL646" s="190" t="s">
        <v>123</v>
      </c>
      <c r="BM646" s="74"/>
      <c r="BN646" s="185" t="s">
        <v>123</v>
      </c>
      <c r="BO646" s="22"/>
      <c r="BP646" s="74"/>
      <c r="BQ646" s="22"/>
      <c r="BR646" s="190" t="s">
        <v>123</v>
      </c>
      <c r="BS646" s="22"/>
      <c r="BT646" s="185" t="s">
        <v>123</v>
      </c>
      <c r="BU646" s="22"/>
      <c r="BV646" s="74"/>
      <c r="BW646" s="22"/>
      <c r="BX646" s="190" t="s">
        <v>123</v>
      </c>
      <c r="BY646" s="22"/>
      <c r="BZ646" s="185" t="s">
        <v>123</v>
      </c>
      <c r="CA646" s="185"/>
      <c r="CB646" s="22"/>
    </row>
    <row r="647" spans="2:80" ht="13.8" hidden="1">
      <c r="B647" s="22">
        <f t="shared" si="9"/>
        <v>638</v>
      </c>
      <c r="C647" s="73" t="s">
        <v>112</v>
      </c>
      <c r="D647" s="73" t="s">
        <v>163</v>
      </c>
      <c r="E647" s="202">
        <v>1300403</v>
      </c>
      <c r="F647" s="73" t="s">
        <v>114</v>
      </c>
      <c r="G647" s="73" t="s">
        <v>115</v>
      </c>
      <c r="H647" s="73" t="s">
        <v>116</v>
      </c>
      <c r="I647" s="240" t="s">
        <v>126</v>
      </c>
      <c r="J647" s="79" t="s">
        <v>112</v>
      </c>
      <c r="K647" s="204" t="s">
        <v>164</v>
      </c>
      <c r="L647" s="111" t="s">
        <v>119</v>
      </c>
      <c r="M647" s="73" t="s">
        <v>117</v>
      </c>
      <c r="N647" s="116" t="str">
        <f>CONCATENATE(T_SDLog[[#This Row],[PROJECT_NO]],"-",T_SDLog[[#This Row],[Sub Con]],"-",T_SDLog[[#This Row],[BUILDING_NO]],"-",T_SDLog[[#This Row],[FLOOR_LEVEL]],"-",T_SDLog[[#This Row],[DRAWING_PARTS]],"-",T_SDLog[[#This Row],[DISIPLINE]],"-",T_SDLog[[#This Row],[Sub-Dec]],"-",T_SDLog[[#This Row],[DS]],"-",T_SDLog[[#This Row],[DRAWING_SEQ]])</f>
        <v>1300403-ATS-B02-GF-02-ICT-ACS-SD-00</v>
      </c>
      <c r="O647" s="205" t="s">
        <v>367</v>
      </c>
      <c r="P647" s="244">
        <v>45803</v>
      </c>
      <c r="Q64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6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47" s="156" t="str">
        <f>IF(T_SDLog[[#This Row],[AREF_7]]&lt;&gt;"","07",IF(T_SDLog[[#This Row],[AREF_6]]&lt;&gt;"","06",IF(T_SDLog[[#This Row],[AREF_5]]&lt;&gt;"","05",IF(T_SDLog[[#This Row],[AREF_4]]&lt;&gt;"","04",IF(T_SDLog[[#This Row],[AREF_3]]&lt;&gt;"","03",IF(T_SDLog[[#This Row],[AREF_2]]&lt;&gt;"","02",IF(T_SDLog[[#This Row],[AREF_1]]&lt;&gt;"","01",IF(T_SDLog[[#This Row],[AREF_0]]&lt;&gt;"","00",""))))))))</f>
        <v>00</v>
      </c>
      <c r="T64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6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ATLS-004-SD-ICT-00061-R00</v>
      </c>
      <c r="V6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Jul 25</v>
      </c>
      <c r="X6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ATV-1300000403-SDS-ICT-00062-R00</v>
      </c>
      <c r="Y6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7" s="22" t="s">
        <v>1605</v>
      </c>
      <c r="AB647" s="74">
        <v>45833</v>
      </c>
      <c r="AC647" s="22" t="s">
        <v>1755</v>
      </c>
      <c r="AD647" s="74">
        <v>45833</v>
      </c>
      <c r="AE647" s="74" t="s">
        <v>1755</v>
      </c>
      <c r="AF647" s="190" t="s">
        <v>134</v>
      </c>
      <c r="AG647" s="191" t="s">
        <v>1816</v>
      </c>
      <c r="AH647" s="190" t="s">
        <v>134</v>
      </c>
      <c r="AI647" s="22"/>
      <c r="AJ647" s="74"/>
      <c r="AK647" s="22"/>
      <c r="AL647" s="22"/>
      <c r="AM647" s="22"/>
      <c r="AN647" s="190" t="s">
        <v>123</v>
      </c>
      <c r="AO647" s="74"/>
      <c r="AP647" s="185" t="s">
        <v>123</v>
      </c>
      <c r="AQ647" s="22"/>
      <c r="AR647" s="74"/>
      <c r="AS647" s="22"/>
      <c r="AT647" s="190" t="s">
        <v>123</v>
      </c>
      <c r="AU647" s="74"/>
      <c r="AV647" s="185" t="s">
        <v>123</v>
      </c>
      <c r="AW647" s="76"/>
      <c r="AX647" s="74"/>
      <c r="AY647" s="22"/>
      <c r="AZ647" s="190" t="s">
        <v>123</v>
      </c>
      <c r="BA647" s="74"/>
      <c r="BB647" s="185" t="s">
        <v>123</v>
      </c>
      <c r="BC647" s="76"/>
      <c r="BD647" s="74"/>
      <c r="BE647" s="22"/>
      <c r="BF647" s="190" t="s">
        <v>123</v>
      </c>
      <c r="BG647" s="74"/>
      <c r="BH647" s="185" t="s">
        <v>123</v>
      </c>
      <c r="BI647" s="76"/>
      <c r="BJ647" s="74"/>
      <c r="BK647" s="22"/>
      <c r="BL647" s="190" t="s">
        <v>123</v>
      </c>
      <c r="BM647" s="74"/>
      <c r="BN647" s="185" t="s">
        <v>123</v>
      </c>
      <c r="BO647" s="22"/>
      <c r="BP647" s="74"/>
      <c r="BQ647" s="22"/>
      <c r="BR647" s="190" t="s">
        <v>123</v>
      </c>
      <c r="BS647" s="22"/>
      <c r="BT647" s="185" t="s">
        <v>123</v>
      </c>
      <c r="BU647" s="22"/>
      <c r="BV647" s="74"/>
      <c r="BW647" s="22"/>
      <c r="BX647" s="190" t="s">
        <v>123</v>
      </c>
      <c r="BY647" s="22"/>
      <c r="BZ647" s="185" t="s">
        <v>123</v>
      </c>
      <c r="CA647" s="185"/>
      <c r="CB647" s="22"/>
    </row>
    <row r="648" spans="2:80" ht="13.8" hidden="1">
      <c r="B648" s="22">
        <f t="shared" si="9"/>
        <v>639</v>
      </c>
      <c r="C648" s="73" t="s">
        <v>112</v>
      </c>
      <c r="D648" s="73" t="s">
        <v>163</v>
      </c>
      <c r="E648" s="202">
        <v>1300403</v>
      </c>
      <c r="F648" s="73" t="s">
        <v>114</v>
      </c>
      <c r="G648" s="73" t="s">
        <v>115</v>
      </c>
      <c r="H648" s="73" t="s">
        <v>116</v>
      </c>
      <c r="I648" s="240" t="s">
        <v>128</v>
      </c>
      <c r="J648" s="79" t="s">
        <v>112</v>
      </c>
      <c r="K648" s="204" t="s">
        <v>164</v>
      </c>
      <c r="L648" s="111" t="s">
        <v>119</v>
      </c>
      <c r="M648" s="73" t="s">
        <v>117</v>
      </c>
      <c r="N648" s="116" t="str">
        <f>CONCATENATE(T_SDLog[[#This Row],[PROJECT_NO]],"-",T_SDLog[[#This Row],[Sub Con]],"-",T_SDLog[[#This Row],[BUILDING_NO]],"-",T_SDLog[[#This Row],[FLOOR_LEVEL]],"-",T_SDLog[[#This Row],[DRAWING_PARTS]],"-",T_SDLog[[#This Row],[DISIPLINE]],"-",T_SDLog[[#This Row],[Sub-Dec]],"-",T_SDLog[[#This Row],[DS]],"-",T_SDLog[[#This Row],[DRAWING_SEQ]])</f>
        <v>1300403-ATS-B02-GF-03-ICT-ACS-SD-00</v>
      </c>
      <c r="O648" s="205" t="s">
        <v>368</v>
      </c>
      <c r="P648" s="244">
        <v>45803</v>
      </c>
      <c r="Q64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6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48" s="156" t="str">
        <f>IF(T_SDLog[[#This Row],[AREF_7]]&lt;&gt;"","07",IF(T_SDLog[[#This Row],[AREF_6]]&lt;&gt;"","06",IF(T_SDLog[[#This Row],[AREF_5]]&lt;&gt;"","05",IF(T_SDLog[[#This Row],[AREF_4]]&lt;&gt;"","04",IF(T_SDLog[[#This Row],[AREF_3]]&lt;&gt;"","03",IF(T_SDLog[[#This Row],[AREF_2]]&lt;&gt;"","02",IF(T_SDLog[[#This Row],[AREF_1]]&lt;&gt;"","01",IF(T_SDLog[[#This Row],[AREF_0]]&lt;&gt;"","00",""))))))))</f>
        <v>00</v>
      </c>
      <c r="T64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6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ATLS-004-SD-ICT-00061-R00</v>
      </c>
      <c r="V6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01 Jul 25</v>
      </c>
      <c r="X6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ATV-1300000403-SDS-ICT-00062-R00</v>
      </c>
      <c r="Y6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8" s="22" t="s">
        <v>1605</v>
      </c>
      <c r="AB648" s="74">
        <v>45833</v>
      </c>
      <c r="AC648" s="22" t="s">
        <v>1755</v>
      </c>
      <c r="AD648" s="74">
        <v>45833</v>
      </c>
      <c r="AE648" s="74" t="s">
        <v>1755</v>
      </c>
      <c r="AF648" s="190" t="s">
        <v>134</v>
      </c>
      <c r="AG648" s="191" t="s">
        <v>1816</v>
      </c>
      <c r="AH648" s="190" t="s">
        <v>134</v>
      </c>
      <c r="AI648" s="22"/>
      <c r="AJ648" s="74"/>
      <c r="AK648" s="22"/>
      <c r="AL648" s="22"/>
      <c r="AM648" s="22"/>
      <c r="AN648" s="190" t="s">
        <v>123</v>
      </c>
      <c r="AO648" s="74"/>
      <c r="AP648" s="185" t="s">
        <v>123</v>
      </c>
      <c r="AQ648" s="22"/>
      <c r="AR648" s="74"/>
      <c r="AS648" s="22"/>
      <c r="AT648" s="190" t="s">
        <v>123</v>
      </c>
      <c r="AU648" s="74"/>
      <c r="AV648" s="185" t="s">
        <v>123</v>
      </c>
      <c r="AW648" s="76"/>
      <c r="AX648" s="74"/>
      <c r="AY648" s="22"/>
      <c r="AZ648" s="190" t="s">
        <v>123</v>
      </c>
      <c r="BA648" s="74"/>
      <c r="BB648" s="185" t="s">
        <v>123</v>
      </c>
      <c r="BC648" s="76"/>
      <c r="BD648" s="74"/>
      <c r="BE648" s="22"/>
      <c r="BF648" s="190" t="s">
        <v>123</v>
      </c>
      <c r="BG648" s="74"/>
      <c r="BH648" s="185" t="s">
        <v>123</v>
      </c>
      <c r="BI648" s="76"/>
      <c r="BJ648" s="74"/>
      <c r="BK648" s="22"/>
      <c r="BL648" s="190" t="s">
        <v>123</v>
      </c>
      <c r="BM648" s="74"/>
      <c r="BN648" s="185" t="s">
        <v>123</v>
      </c>
      <c r="BO648" s="22"/>
      <c r="BP648" s="74"/>
      <c r="BQ648" s="22"/>
      <c r="BR648" s="190" t="s">
        <v>123</v>
      </c>
      <c r="BS648" s="22"/>
      <c r="BT648" s="185" t="s">
        <v>123</v>
      </c>
      <c r="BU648" s="22"/>
      <c r="BV648" s="74"/>
      <c r="BW648" s="22"/>
      <c r="BX648" s="190" t="s">
        <v>123</v>
      </c>
      <c r="BY648" s="22"/>
      <c r="BZ648" s="185" t="s">
        <v>123</v>
      </c>
      <c r="CA648" s="185"/>
      <c r="CB648" s="22"/>
    </row>
    <row r="649" spans="2:80" ht="13.8" hidden="1">
      <c r="B649" s="22">
        <f t="shared" si="9"/>
        <v>640</v>
      </c>
      <c r="C649" s="73" t="s">
        <v>112</v>
      </c>
      <c r="D649" s="73" t="s">
        <v>163</v>
      </c>
      <c r="E649" s="202">
        <v>1300403</v>
      </c>
      <c r="F649" s="73" t="s">
        <v>114</v>
      </c>
      <c r="G649" s="73" t="s">
        <v>115</v>
      </c>
      <c r="H649" s="73" t="s">
        <v>288</v>
      </c>
      <c r="I649" s="240" t="s">
        <v>117</v>
      </c>
      <c r="J649" s="79" t="s">
        <v>112</v>
      </c>
      <c r="K649" s="204" t="s">
        <v>164</v>
      </c>
      <c r="L649" s="111" t="s">
        <v>119</v>
      </c>
      <c r="M649" s="73" t="s">
        <v>117</v>
      </c>
      <c r="N649" s="116" t="str">
        <f>CONCATENATE(T_SDLog[[#This Row],[PROJECT_NO]],"-",T_SDLog[[#This Row],[Sub Con]],"-",T_SDLog[[#This Row],[BUILDING_NO]],"-",T_SDLog[[#This Row],[FLOOR_LEVEL]],"-",T_SDLog[[#This Row],[DRAWING_PARTS]],"-",T_SDLog[[#This Row],[DISIPLINE]],"-",T_SDLog[[#This Row],[Sub-Dec]],"-",T_SDLog[[#This Row],[DS]],"-",T_SDLog[[#This Row],[DRAWING_SEQ]])</f>
        <v>1300403-ATS-B02-FF-00-ICT-ACS-SD-00</v>
      </c>
      <c r="O649" s="205" t="s">
        <v>369</v>
      </c>
      <c r="P649" s="244">
        <v>45803</v>
      </c>
      <c r="Q64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4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49" s="156" t="str">
        <f>IF(T_SDLog[[#This Row],[AREF_7]]&lt;&gt;"","07",IF(T_SDLog[[#This Row],[AREF_6]]&lt;&gt;"","06",IF(T_SDLog[[#This Row],[AREF_5]]&lt;&gt;"","05",IF(T_SDLog[[#This Row],[AREF_4]]&lt;&gt;"","04",IF(T_SDLog[[#This Row],[AREF_3]]&lt;&gt;"","03",IF(T_SDLog[[#This Row],[AREF_2]]&lt;&gt;"","02",IF(T_SDLog[[#This Row],[AREF_1]]&lt;&gt;"","01",IF(T_SDLog[[#This Row],[AREF_0]]&lt;&gt;"","00",""))))))))</f>
        <v>00</v>
      </c>
      <c r="T64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6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ATLS-004-SD-ICT-00062-R00</v>
      </c>
      <c r="V6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49" s="22" t="s">
        <v>1606</v>
      </c>
      <c r="AB649" s="74">
        <v>45859</v>
      </c>
      <c r="AC649" s="22"/>
      <c r="AD649" s="74"/>
      <c r="AE649" s="22"/>
      <c r="AF649" s="190" t="s">
        <v>1638</v>
      </c>
      <c r="AG649" s="191"/>
      <c r="AH649" s="190" t="s">
        <v>123</v>
      </c>
      <c r="AI649" s="22"/>
      <c r="AJ649" s="74"/>
      <c r="AK649" s="22"/>
      <c r="AL649" s="22"/>
      <c r="AM649" s="22"/>
      <c r="AN649" s="190" t="s">
        <v>123</v>
      </c>
      <c r="AO649" s="74"/>
      <c r="AP649" s="185" t="s">
        <v>123</v>
      </c>
      <c r="AQ649" s="22"/>
      <c r="AR649" s="74"/>
      <c r="AS649" s="22"/>
      <c r="AT649" s="190" t="s">
        <v>123</v>
      </c>
      <c r="AU649" s="74"/>
      <c r="AV649" s="185" t="s">
        <v>123</v>
      </c>
      <c r="AW649" s="76"/>
      <c r="AX649" s="74"/>
      <c r="AY649" s="22"/>
      <c r="AZ649" s="190" t="s">
        <v>123</v>
      </c>
      <c r="BA649" s="74"/>
      <c r="BB649" s="185" t="s">
        <v>123</v>
      </c>
      <c r="BC649" s="76"/>
      <c r="BD649" s="74"/>
      <c r="BE649" s="22"/>
      <c r="BF649" s="190" t="s">
        <v>123</v>
      </c>
      <c r="BG649" s="74"/>
      <c r="BH649" s="185" t="s">
        <v>123</v>
      </c>
      <c r="BI649" s="76"/>
      <c r="BJ649" s="74"/>
      <c r="BK649" s="22"/>
      <c r="BL649" s="190" t="s">
        <v>123</v>
      </c>
      <c r="BM649" s="74"/>
      <c r="BN649" s="185" t="s">
        <v>123</v>
      </c>
      <c r="BO649" s="22"/>
      <c r="BP649" s="74"/>
      <c r="BQ649" s="22"/>
      <c r="BR649" s="190" t="s">
        <v>123</v>
      </c>
      <c r="BS649" s="22"/>
      <c r="BT649" s="185" t="s">
        <v>123</v>
      </c>
      <c r="BU649" s="22"/>
      <c r="BV649" s="74"/>
      <c r="BW649" s="22"/>
      <c r="BX649" s="190" t="s">
        <v>123</v>
      </c>
      <c r="BY649" s="22"/>
      <c r="BZ649" s="185" t="s">
        <v>123</v>
      </c>
      <c r="CA649" s="185"/>
      <c r="CB649" s="22"/>
    </row>
    <row r="650" spans="2:80" ht="13.8" hidden="1">
      <c r="B650" s="22">
        <f t="shared" si="9"/>
        <v>641</v>
      </c>
      <c r="C650" s="73" t="s">
        <v>112</v>
      </c>
      <c r="D650" s="73" t="s">
        <v>163</v>
      </c>
      <c r="E650" s="202">
        <v>1300403</v>
      </c>
      <c r="F650" s="73" t="s">
        <v>114</v>
      </c>
      <c r="G650" s="73" t="s">
        <v>115</v>
      </c>
      <c r="H650" s="73" t="s">
        <v>288</v>
      </c>
      <c r="I650" s="240" t="s">
        <v>124</v>
      </c>
      <c r="J650" s="79" t="s">
        <v>112</v>
      </c>
      <c r="K650" s="204" t="s">
        <v>164</v>
      </c>
      <c r="L650" s="111" t="s">
        <v>119</v>
      </c>
      <c r="M650" s="73" t="s">
        <v>117</v>
      </c>
      <c r="N650" s="116" t="str">
        <f>CONCATENATE(T_SDLog[[#This Row],[PROJECT_NO]],"-",T_SDLog[[#This Row],[Sub Con]],"-",T_SDLog[[#This Row],[BUILDING_NO]],"-",T_SDLog[[#This Row],[FLOOR_LEVEL]],"-",T_SDLog[[#This Row],[DRAWING_PARTS]],"-",T_SDLog[[#This Row],[DISIPLINE]],"-",T_SDLog[[#This Row],[Sub-Dec]],"-",T_SDLog[[#This Row],[DS]],"-",T_SDLog[[#This Row],[DRAWING_SEQ]])</f>
        <v>1300403-ATS-B02-FF-01-ICT-ACS-SD-00</v>
      </c>
      <c r="O650" s="205" t="s">
        <v>370</v>
      </c>
      <c r="P650" s="244">
        <v>45803</v>
      </c>
      <c r="Q65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5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50" s="156" t="str">
        <f>IF(T_SDLog[[#This Row],[AREF_7]]&lt;&gt;"","07",IF(T_SDLog[[#This Row],[AREF_6]]&lt;&gt;"","06",IF(T_SDLog[[#This Row],[AREF_5]]&lt;&gt;"","05",IF(T_SDLog[[#This Row],[AREF_4]]&lt;&gt;"","04",IF(T_SDLog[[#This Row],[AREF_3]]&lt;&gt;"","03",IF(T_SDLog[[#This Row],[AREF_2]]&lt;&gt;"","02",IF(T_SDLog[[#This Row],[AREF_1]]&lt;&gt;"","01",IF(T_SDLog[[#This Row],[AREF_0]]&lt;&gt;"","00",""))))))))</f>
        <v>00</v>
      </c>
      <c r="T65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6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ATLS-004-SD-ICT-00062-R00</v>
      </c>
      <c r="V6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5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0" s="22" t="s">
        <v>1606</v>
      </c>
      <c r="AB650" s="74">
        <v>45859</v>
      </c>
      <c r="AC650" s="22"/>
      <c r="AD650" s="74"/>
      <c r="AE650" s="22"/>
      <c r="AF650" s="190" t="s">
        <v>1638</v>
      </c>
      <c r="AG650" s="191"/>
      <c r="AH650" s="190" t="s">
        <v>123</v>
      </c>
      <c r="AI650" s="22"/>
      <c r="AJ650" s="74"/>
      <c r="AK650" s="22"/>
      <c r="AL650" s="22"/>
      <c r="AM650" s="22"/>
      <c r="AN650" s="190" t="s">
        <v>123</v>
      </c>
      <c r="AO650" s="74"/>
      <c r="AP650" s="185" t="s">
        <v>123</v>
      </c>
      <c r="AQ650" s="22"/>
      <c r="AR650" s="74"/>
      <c r="AS650" s="22"/>
      <c r="AT650" s="190" t="s">
        <v>123</v>
      </c>
      <c r="AU650" s="74"/>
      <c r="AV650" s="185" t="s">
        <v>123</v>
      </c>
      <c r="AW650" s="76"/>
      <c r="AX650" s="74"/>
      <c r="AY650" s="22"/>
      <c r="AZ650" s="190" t="s">
        <v>123</v>
      </c>
      <c r="BA650" s="74"/>
      <c r="BB650" s="185" t="s">
        <v>123</v>
      </c>
      <c r="BC650" s="76"/>
      <c r="BD650" s="74"/>
      <c r="BE650" s="22"/>
      <c r="BF650" s="190" t="s">
        <v>123</v>
      </c>
      <c r="BG650" s="74"/>
      <c r="BH650" s="185" t="s">
        <v>123</v>
      </c>
      <c r="BI650" s="76"/>
      <c r="BJ650" s="74"/>
      <c r="BK650" s="22"/>
      <c r="BL650" s="190" t="s">
        <v>123</v>
      </c>
      <c r="BM650" s="74"/>
      <c r="BN650" s="185" t="s">
        <v>123</v>
      </c>
      <c r="BO650" s="22"/>
      <c r="BP650" s="74"/>
      <c r="BQ650" s="22"/>
      <c r="BR650" s="190" t="s">
        <v>123</v>
      </c>
      <c r="BS650" s="22"/>
      <c r="BT650" s="185" t="s">
        <v>123</v>
      </c>
      <c r="BU650" s="22"/>
      <c r="BV650" s="74"/>
      <c r="BW650" s="22"/>
      <c r="BX650" s="190" t="s">
        <v>123</v>
      </c>
      <c r="BY650" s="22"/>
      <c r="BZ650" s="185" t="s">
        <v>123</v>
      </c>
      <c r="CA650" s="185"/>
      <c r="CB650" s="22"/>
    </row>
    <row r="651" spans="2:80" ht="13.8" hidden="1">
      <c r="B651" s="22">
        <f t="shared" si="9"/>
        <v>642</v>
      </c>
      <c r="C651" s="73" t="s">
        <v>112</v>
      </c>
      <c r="D651" s="73" t="s">
        <v>163</v>
      </c>
      <c r="E651" s="202">
        <v>1300403</v>
      </c>
      <c r="F651" s="73" t="s">
        <v>114</v>
      </c>
      <c r="G651" s="73" t="s">
        <v>115</v>
      </c>
      <c r="H651" s="73" t="s">
        <v>288</v>
      </c>
      <c r="I651" s="240" t="s">
        <v>126</v>
      </c>
      <c r="J651" s="79" t="s">
        <v>112</v>
      </c>
      <c r="K651" s="204" t="s">
        <v>164</v>
      </c>
      <c r="L651" s="111" t="s">
        <v>119</v>
      </c>
      <c r="M651" s="73" t="s">
        <v>117</v>
      </c>
      <c r="N651" s="116" t="str">
        <f>CONCATENATE(T_SDLog[[#This Row],[PROJECT_NO]],"-",T_SDLog[[#This Row],[Sub Con]],"-",T_SDLog[[#This Row],[BUILDING_NO]],"-",T_SDLog[[#This Row],[FLOOR_LEVEL]],"-",T_SDLog[[#This Row],[DRAWING_PARTS]],"-",T_SDLog[[#This Row],[DISIPLINE]],"-",T_SDLog[[#This Row],[Sub-Dec]],"-",T_SDLog[[#This Row],[DS]],"-",T_SDLog[[#This Row],[DRAWING_SEQ]])</f>
        <v>1300403-ATS-B02-FF-02-ICT-ACS-SD-00</v>
      </c>
      <c r="O651" s="205" t="s">
        <v>371</v>
      </c>
      <c r="P651" s="244">
        <v>45803</v>
      </c>
      <c r="Q65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5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51" s="156" t="str">
        <f>IF(T_SDLog[[#This Row],[AREF_7]]&lt;&gt;"","07",IF(T_SDLog[[#This Row],[AREF_6]]&lt;&gt;"","06",IF(T_SDLog[[#This Row],[AREF_5]]&lt;&gt;"","05",IF(T_SDLog[[#This Row],[AREF_4]]&lt;&gt;"","04",IF(T_SDLog[[#This Row],[AREF_3]]&lt;&gt;"","03",IF(T_SDLog[[#This Row],[AREF_2]]&lt;&gt;"","02",IF(T_SDLog[[#This Row],[AREF_1]]&lt;&gt;"","01",IF(T_SDLog[[#This Row],[AREF_0]]&lt;&gt;"","00",""))))))))</f>
        <v>00</v>
      </c>
      <c r="T65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6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ATLS-004-SD-ICT-00062-R00</v>
      </c>
      <c r="V6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1" s="22" t="s">
        <v>1606</v>
      </c>
      <c r="AB651" s="74">
        <v>45859</v>
      </c>
      <c r="AC651" s="22"/>
      <c r="AD651" s="74"/>
      <c r="AE651" s="22"/>
      <c r="AF651" s="190" t="s">
        <v>1638</v>
      </c>
      <c r="AG651" s="191"/>
      <c r="AH651" s="190" t="s">
        <v>123</v>
      </c>
      <c r="AI651" s="22"/>
      <c r="AJ651" s="74"/>
      <c r="AK651" s="22"/>
      <c r="AL651" s="22"/>
      <c r="AM651" s="22"/>
      <c r="AN651" s="190" t="s">
        <v>123</v>
      </c>
      <c r="AO651" s="74"/>
      <c r="AP651" s="185" t="s">
        <v>123</v>
      </c>
      <c r="AQ651" s="22"/>
      <c r="AR651" s="74"/>
      <c r="AS651" s="22"/>
      <c r="AT651" s="190" t="s">
        <v>123</v>
      </c>
      <c r="AU651" s="74"/>
      <c r="AV651" s="185" t="s">
        <v>123</v>
      </c>
      <c r="AW651" s="76"/>
      <c r="AX651" s="74"/>
      <c r="AY651" s="22"/>
      <c r="AZ651" s="190" t="s">
        <v>123</v>
      </c>
      <c r="BA651" s="74"/>
      <c r="BB651" s="185" t="s">
        <v>123</v>
      </c>
      <c r="BC651" s="76"/>
      <c r="BD651" s="74"/>
      <c r="BE651" s="22"/>
      <c r="BF651" s="190" t="s">
        <v>123</v>
      </c>
      <c r="BG651" s="74"/>
      <c r="BH651" s="185" t="s">
        <v>123</v>
      </c>
      <c r="BI651" s="76"/>
      <c r="BJ651" s="74"/>
      <c r="BK651" s="22"/>
      <c r="BL651" s="190" t="s">
        <v>123</v>
      </c>
      <c r="BM651" s="74"/>
      <c r="BN651" s="185" t="s">
        <v>123</v>
      </c>
      <c r="BO651" s="22"/>
      <c r="BP651" s="74"/>
      <c r="BQ651" s="22"/>
      <c r="BR651" s="190" t="s">
        <v>123</v>
      </c>
      <c r="BS651" s="22"/>
      <c r="BT651" s="185" t="s">
        <v>123</v>
      </c>
      <c r="BU651" s="22"/>
      <c r="BV651" s="74"/>
      <c r="BW651" s="22"/>
      <c r="BX651" s="190" t="s">
        <v>123</v>
      </c>
      <c r="BY651" s="22"/>
      <c r="BZ651" s="185" t="s">
        <v>123</v>
      </c>
      <c r="CA651" s="185"/>
      <c r="CB651" s="22"/>
    </row>
    <row r="652" spans="2:80" ht="13.8" hidden="1">
      <c r="B652" s="22">
        <f t="shared" si="9"/>
        <v>643</v>
      </c>
      <c r="C652" s="73" t="s">
        <v>112</v>
      </c>
      <c r="D652" s="73" t="s">
        <v>163</v>
      </c>
      <c r="E652" s="202">
        <v>1300403</v>
      </c>
      <c r="F652" s="73" t="s">
        <v>114</v>
      </c>
      <c r="G652" s="73" t="s">
        <v>115</v>
      </c>
      <c r="H652" s="73" t="s">
        <v>288</v>
      </c>
      <c r="I652" s="240" t="s">
        <v>128</v>
      </c>
      <c r="J652" s="79" t="s">
        <v>112</v>
      </c>
      <c r="K652" s="204" t="s">
        <v>164</v>
      </c>
      <c r="L652" s="111" t="s">
        <v>119</v>
      </c>
      <c r="M652" s="73" t="s">
        <v>117</v>
      </c>
      <c r="N652" s="116" t="str">
        <f>CONCATENATE(T_SDLog[[#This Row],[PROJECT_NO]],"-",T_SDLog[[#This Row],[Sub Con]],"-",T_SDLog[[#This Row],[BUILDING_NO]],"-",T_SDLog[[#This Row],[FLOOR_LEVEL]],"-",T_SDLog[[#This Row],[DRAWING_PARTS]],"-",T_SDLog[[#This Row],[DISIPLINE]],"-",T_SDLog[[#This Row],[Sub-Dec]],"-",T_SDLog[[#This Row],[DS]],"-",T_SDLog[[#This Row],[DRAWING_SEQ]])</f>
        <v>1300403-ATS-B02-FF-03-ICT-ACS-SD-00</v>
      </c>
      <c r="O652" s="205" t="s">
        <v>372</v>
      </c>
      <c r="P652" s="244">
        <v>45803</v>
      </c>
      <c r="Q65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5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52" s="156" t="str">
        <f>IF(T_SDLog[[#This Row],[AREF_7]]&lt;&gt;"","07",IF(T_SDLog[[#This Row],[AREF_6]]&lt;&gt;"","06",IF(T_SDLog[[#This Row],[AREF_5]]&lt;&gt;"","05",IF(T_SDLog[[#This Row],[AREF_4]]&lt;&gt;"","04",IF(T_SDLog[[#This Row],[AREF_3]]&lt;&gt;"","03",IF(T_SDLog[[#This Row],[AREF_2]]&lt;&gt;"","02",IF(T_SDLog[[#This Row],[AREF_1]]&lt;&gt;"","01",IF(T_SDLog[[#This Row],[AREF_0]]&lt;&gt;"","00",""))))))))</f>
        <v>00</v>
      </c>
      <c r="T65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6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ATLS-004-SD-ICT-00062-R00</v>
      </c>
      <c r="V6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2" s="22" t="s">
        <v>1606</v>
      </c>
      <c r="AB652" s="74">
        <v>45859</v>
      </c>
      <c r="AC652" s="22"/>
      <c r="AD652" s="74"/>
      <c r="AE652" s="22"/>
      <c r="AF652" s="190" t="s">
        <v>1638</v>
      </c>
      <c r="AG652" s="191"/>
      <c r="AH652" s="190" t="s">
        <v>123</v>
      </c>
      <c r="AI652" s="22"/>
      <c r="AJ652" s="74"/>
      <c r="AK652" s="22"/>
      <c r="AL652" s="22"/>
      <c r="AM652" s="22"/>
      <c r="AN652" s="190" t="s">
        <v>123</v>
      </c>
      <c r="AO652" s="74"/>
      <c r="AP652" s="185" t="s">
        <v>123</v>
      </c>
      <c r="AQ652" s="22"/>
      <c r="AR652" s="74"/>
      <c r="AS652" s="22"/>
      <c r="AT652" s="190" t="s">
        <v>123</v>
      </c>
      <c r="AU652" s="74"/>
      <c r="AV652" s="185" t="s">
        <v>123</v>
      </c>
      <c r="AW652" s="76"/>
      <c r="AX652" s="74"/>
      <c r="AY652" s="22"/>
      <c r="AZ652" s="190" t="s">
        <v>123</v>
      </c>
      <c r="BA652" s="74"/>
      <c r="BB652" s="185" t="s">
        <v>123</v>
      </c>
      <c r="BC652" s="76"/>
      <c r="BD652" s="74"/>
      <c r="BE652" s="22"/>
      <c r="BF652" s="190" t="s">
        <v>123</v>
      </c>
      <c r="BG652" s="74"/>
      <c r="BH652" s="185" t="s">
        <v>123</v>
      </c>
      <c r="BI652" s="76"/>
      <c r="BJ652" s="74"/>
      <c r="BK652" s="22"/>
      <c r="BL652" s="190" t="s">
        <v>123</v>
      </c>
      <c r="BM652" s="74"/>
      <c r="BN652" s="185" t="s">
        <v>123</v>
      </c>
      <c r="BO652" s="22"/>
      <c r="BP652" s="74"/>
      <c r="BQ652" s="22"/>
      <c r="BR652" s="190" t="s">
        <v>123</v>
      </c>
      <c r="BS652" s="22"/>
      <c r="BT652" s="185" t="s">
        <v>123</v>
      </c>
      <c r="BU652" s="22"/>
      <c r="BV652" s="74"/>
      <c r="BW652" s="22"/>
      <c r="BX652" s="190" t="s">
        <v>123</v>
      </c>
      <c r="BY652" s="22"/>
      <c r="BZ652" s="185" t="s">
        <v>123</v>
      </c>
      <c r="CA652" s="185"/>
      <c r="CB652" s="22"/>
    </row>
    <row r="653" spans="2:80" ht="13.8" hidden="1">
      <c r="B653" s="22">
        <f t="shared" ref="B653:B716" si="10">1+B652</f>
        <v>644</v>
      </c>
      <c r="C653" s="73" t="s">
        <v>112</v>
      </c>
      <c r="D653" s="73" t="s">
        <v>157</v>
      </c>
      <c r="E653" s="202">
        <v>1300403</v>
      </c>
      <c r="F653" s="73" t="s">
        <v>114</v>
      </c>
      <c r="G653" s="73" t="s">
        <v>115</v>
      </c>
      <c r="H653" s="73" t="s">
        <v>116</v>
      </c>
      <c r="I653" s="240" t="s">
        <v>117</v>
      </c>
      <c r="J653" s="79" t="s">
        <v>112</v>
      </c>
      <c r="K653" s="73" t="s">
        <v>1910</v>
      </c>
      <c r="L653" s="111" t="s">
        <v>119</v>
      </c>
      <c r="M653" s="73" t="s">
        <v>117</v>
      </c>
      <c r="N653" s="116" t="str">
        <f>CONCATENATE(T_SDLog[[#This Row],[PROJECT_NO]],"-",T_SDLog[[#This Row],[Sub Con]],"-",T_SDLog[[#This Row],[BUILDING_NO]],"-",T_SDLog[[#This Row],[FLOOR_LEVEL]],"-",T_SDLog[[#This Row],[DRAWING_PARTS]],"-",T_SDLog[[#This Row],[DISIPLINE]],"-",T_SDLog[[#This Row],[Sub-Dec]],"-",T_SDLog[[#This Row],[DS]],"-",T_SDLog[[#This Row],[DRAWING_SEQ]])</f>
        <v>1300403-ATS-B02-GF-00-ICT-VSS-SD-00</v>
      </c>
      <c r="O653" s="205" t="s">
        <v>373</v>
      </c>
      <c r="P653" s="245">
        <v>45882</v>
      </c>
      <c r="Q65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5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53" s="156" t="str">
        <f>IF(T_SDLog[[#This Row],[AREF_7]]&lt;&gt;"","07",IF(T_SDLog[[#This Row],[AREF_6]]&lt;&gt;"","06",IF(T_SDLog[[#This Row],[AREF_5]]&lt;&gt;"","05",IF(T_SDLog[[#This Row],[AREF_4]]&lt;&gt;"","04",IF(T_SDLog[[#This Row],[AREF_3]]&lt;&gt;"","03",IF(T_SDLog[[#This Row],[AREF_2]]&lt;&gt;"","02",IF(T_SDLog[[#This Row],[AREF_1]]&lt;&gt;"","01",IF(T_SDLog[[#This Row],[AREF_0]]&lt;&gt;"","00",""))))))))</f>
        <v/>
      </c>
      <c r="T65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3" s="22"/>
      <c r="AB653" s="74"/>
      <c r="AC653" s="22"/>
      <c r="AD653" s="74"/>
      <c r="AE653" s="22"/>
      <c r="AF653" s="190" t="s">
        <v>123</v>
      </c>
      <c r="AG653" s="191"/>
      <c r="AH653" s="190" t="s">
        <v>123</v>
      </c>
      <c r="AI653" s="22"/>
      <c r="AJ653" s="74"/>
      <c r="AK653" s="22"/>
      <c r="AL653" s="22"/>
      <c r="AM653" s="22"/>
      <c r="AN653" s="190" t="s">
        <v>123</v>
      </c>
      <c r="AO653" s="74"/>
      <c r="AP653" s="185" t="s">
        <v>123</v>
      </c>
      <c r="AQ653" s="22"/>
      <c r="AR653" s="74"/>
      <c r="AS653" s="22"/>
      <c r="AT653" s="190" t="s">
        <v>123</v>
      </c>
      <c r="AU653" s="74"/>
      <c r="AV653" s="185" t="s">
        <v>123</v>
      </c>
      <c r="AW653" s="76"/>
      <c r="AX653" s="74"/>
      <c r="AY653" s="22"/>
      <c r="AZ653" s="190" t="s">
        <v>123</v>
      </c>
      <c r="BA653" s="74"/>
      <c r="BB653" s="185" t="s">
        <v>123</v>
      </c>
      <c r="BC653" s="76"/>
      <c r="BD653" s="74"/>
      <c r="BE653" s="22"/>
      <c r="BF653" s="190" t="s">
        <v>123</v>
      </c>
      <c r="BG653" s="74"/>
      <c r="BH653" s="185" t="s">
        <v>123</v>
      </c>
      <c r="BI653" s="76"/>
      <c r="BJ653" s="74"/>
      <c r="BK653" s="22"/>
      <c r="BL653" s="190" t="s">
        <v>123</v>
      </c>
      <c r="BM653" s="74"/>
      <c r="BN653" s="185" t="s">
        <v>123</v>
      </c>
      <c r="BO653" s="22"/>
      <c r="BP653" s="74"/>
      <c r="BQ653" s="22"/>
      <c r="BR653" s="190" t="s">
        <v>123</v>
      </c>
      <c r="BS653" s="22"/>
      <c r="BT653" s="185" t="s">
        <v>123</v>
      </c>
      <c r="BU653" s="22"/>
      <c r="BV653" s="74"/>
      <c r="BW653" s="22"/>
      <c r="BX653" s="190" t="s">
        <v>123</v>
      </c>
      <c r="BY653" s="22"/>
      <c r="BZ653" s="185" t="s">
        <v>123</v>
      </c>
      <c r="CA653" s="22" t="s">
        <v>1658</v>
      </c>
      <c r="CB653" s="22" t="s">
        <v>1659</v>
      </c>
    </row>
    <row r="654" spans="2:80" ht="13.8" hidden="1">
      <c r="B654" s="22">
        <f t="shared" si="10"/>
        <v>645</v>
      </c>
      <c r="C654" s="73" t="s">
        <v>112</v>
      </c>
      <c r="D654" s="73" t="s">
        <v>157</v>
      </c>
      <c r="E654" s="202">
        <v>1300403</v>
      </c>
      <c r="F654" s="73" t="s">
        <v>114</v>
      </c>
      <c r="G654" s="73" t="s">
        <v>115</v>
      </c>
      <c r="H654" s="73" t="s">
        <v>116</v>
      </c>
      <c r="I654" s="240" t="s">
        <v>124</v>
      </c>
      <c r="J654" s="79" t="s">
        <v>112</v>
      </c>
      <c r="K654" s="73" t="s">
        <v>1910</v>
      </c>
      <c r="L654" s="111" t="s">
        <v>119</v>
      </c>
      <c r="M654" s="73" t="s">
        <v>117</v>
      </c>
      <c r="N654" s="116" t="str">
        <f>CONCATENATE(T_SDLog[[#This Row],[PROJECT_NO]],"-",T_SDLog[[#This Row],[Sub Con]],"-",T_SDLog[[#This Row],[BUILDING_NO]],"-",T_SDLog[[#This Row],[FLOOR_LEVEL]],"-",T_SDLog[[#This Row],[DRAWING_PARTS]],"-",T_SDLog[[#This Row],[DISIPLINE]],"-",T_SDLog[[#This Row],[Sub-Dec]],"-",T_SDLog[[#This Row],[DS]],"-",T_SDLog[[#This Row],[DRAWING_SEQ]])</f>
        <v>1300403-ATS-B02-GF-01-ICT-VSS-SD-00</v>
      </c>
      <c r="O654" s="205" t="s">
        <v>374</v>
      </c>
      <c r="P654" s="245">
        <v>45882</v>
      </c>
      <c r="Q65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5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54" s="156" t="str">
        <f>IF(T_SDLog[[#This Row],[AREF_7]]&lt;&gt;"","07",IF(T_SDLog[[#This Row],[AREF_6]]&lt;&gt;"","06",IF(T_SDLog[[#This Row],[AREF_5]]&lt;&gt;"","05",IF(T_SDLog[[#This Row],[AREF_4]]&lt;&gt;"","04",IF(T_SDLog[[#This Row],[AREF_3]]&lt;&gt;"","03",IF(T_SDLog[[#This Row],[AREF_2]]&lt;&gt;"","02",IF(T_SDLog[[#This Row],[AREF_1]]&lt;&gt;"","01",IF(T_SDLog[[#This Row],[AREF_0]]&lt;&gt;"","00",""))))))))</f>
        <v/>
      </c>
      <c r="T65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4" s="22"/>
      <c r="AB654" s="74"/>
      <c r="AC654" s="22"/>
      <c r="AD654" s="74"/>
      <c r="AE654" s="22"/>
      <c r="AF654" s="190" t="s">
        <v>123</v>
      </c>
      <c r="AG654" s="191"/>
      <c r="AH654" s="190" t="s">
        <v>123</v>
      </c>
      <c r="AI654" s="22"/>
      <c r="AJ654" s="74"/>
      <c r="AK654" s="22"/>
      <c r="AL654" s="22"/>
      <c r="AM654" s="22"/>
      <c r="AN654" s="190" t="s">
        <v>123</v>
      </c>
      <c r="AO654" s="74"/>
      <c r="AP654" s="185" t="s">
        <v>123</v>
      </c>
      <c r="AQ654" s="22"/>
      <c r="AR654" s="74"/>
      <c r="AS654" s="22"/>
      <c r="AT654" s="190" t="s">
        <v>123</v>
      </c>
      <c r="AU654" s="74"/>
      <c r="AV654" s="185" t="s">
        <v>123</v>
      </c>
      <c r="AW654" s="76"/>
      <c r="AX654" s="74"/>
      <c r="AY654" s="22"/>
      <c r="AZ654" s="190" t="s">
        <v>123</v>
      </c>
      <c r="BA654" s="74"/>
      <c r="BB654" s="185" t="s">
        <v>123</v>
      </c>
      <c r="BC654" s="76"/>
      <c r="BD654" s="74"/>
      <c r="BE654" s="22"/>
      <c r="BF654" s="190" t="s">
        <v>123</v>
      </c>
      <c r="BG654" s="74"/>
      <c r="BH654" s="185" t="s">
        <v>123</v>
      </c>
      <c r="BI654" s="76"/>
      <c r="BJ654" s="74"/>
      <c r="BK654" s="22"/>
      <c r="BL654" s="190" t="s">
        <v>123</v>
      </c>
      <c r="BM654" s="74"/>
      <c r="BN654" s="185" t="s">
        <v>123</v>
      </c>
      <c r="BO654" s="22"/>
      <c r="BP654" s="74"/>
      <c r="BQ654" s="22"/>
      <c r="BR654" s="190" t="s">
        <v>123</v>
      </c>
      <c r="BS654" s="22"/>
      <c r="BT654" s="185" t="s">
        <v>123</v>
      </c>
      <c r="BU654" s="22"/>
      <c r="BV654" s="74"/>
      <c r="BW654" s="22"/>
      <c r="BX654" s="190" t="s">
        <v>123</v>
      </c>
      <c r="BY654" s="22"/>
      <c r="BZ654" s="185" t="s">
        <v>123</v>
      </c>
      <c r="CA654" s="22" t="s">
        <v>1658</v>
      </c>
      <c r="CB654" s="22" t="s">
        <v>1659</v>
      </c>
    </row>
    <row r="655" spans="2:80" ht="13.8" hidden="1">
      <c r="B655" s="22">
        <f t="shared" si="10"/>
        <v>646</v>
      </c>
      <c r="C655" s="73" t="s">
        <v>112</v>
      </c>
      <c r="D655" s="73" t="s">
        <v>157</v>
      </c>
      <c r="E655" s="202">
        <v>1300403</v>
      </c>
      <c r="F655" s="73" t="s">
        <v>114</v>
      </c>
      <c r="G655" s="73" t="s">
        <v>115</v>
      </c>
      <c r="H655" s="73" t="s">
        <v>116</v>
      </c>
      <c r="I655" s="240" t="s">
        <v>126</v>
      </c>
      <c r="J655" s="79" t="s">
        <v>112</v>
      </c>
      <c r="K655" s="73" t="s">
        <v>1910</v>
      </c>
      <c r="L655" s="111" t="s">
        <v>119</v>
      </c>
      <c r="M655" s="73" t="s">
        <v>117</v>
      </c>
      <c r="N655" s="116" t="str">
        <f>CONCATENATE(T_SDLog[[#This Row],[PROJECT_NO]],"-",T_SDLog[[#This Row],[Sub Con]],"-",T_SDLog[[#This Row],[BUILDING_NO]],"-",T_SDLog[[#This Row],[FLOOR_LEVEL]],"-",T_SDLog[[#This Row],[DRAWING_PARTS]],"-",T_SDLog[[#This Row],[DISIPLINE]],"-",T_SDLog[[#This Row],[Sub-Dec]],"-",T_SDLog[[#This Row],[DS]],"-",T_SDLog[[#This Row],[DRAWING_SEQ]])</f>
        <v>1300403-ATS-B02-GF-02-ICT-VSS-SD-00</v>
      </c>
      <c r="O655" s="205" t="s">
        <v>375</v>
      </c>
      <c r="P655" s="245">
        <v>45882</v>
      </c>
      <c r="Q65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5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55" s="156" t="str">
        <f>IF(T_SDLog[[#This Row],[AREF_7]]&lt;&gt;"","07",IF(T_SDLog[[#This Row],[AREF_6]]&lt;&gt;"","06",IF(T_SDLog[[#This Row],[AREF_5]]&lt;&gt;"","05",IF(T_SDLog[[#This Row],[AREF_4]]&lt;&gt;"","04",IF(T_SDLog[[#This Row],[AREF_3]]&lt;&gt;"","03",IF(T_SDLog[[#This Row],[AREF_2]]&lt;&gt;"","02",IF(T_SDLog[[#This Row],[AREF_1]]&lt;&gt;"","01",IF(T_SDLog[[#This Row],[AREF_0]]&lt;&gt;"","00",""))))))))</f>
        <v/>
      </c>
      <c r="T65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5" s="22"/>
      <c r="AB655" s="74"/>
      <c r="AC655" s="22"/>
      <c r="AD655" s="74"/>
      <c r="AE655" s="22"/>
      <c r="AF655" s="190" t="s">
        <v>123</v>
      </c>
      <c r="AG655" s="191"/>
      <c r="AH655" s="190" t="s">
        <v>123</v>
      </c>
      <c r="AI655" s="22"/>
      <c r="AJ655" s="74"/>
      <c r="AK655" s="22"/>
      <c r="AL655" s="22"/>
      <c r="AM655" s="22"/>
      <c r="AN655" s="190" t="s">
        <v>123</v>
      </c>
      <c r="AO655" s="74"/>
      <c r="AP655" s="185" t="s">
        <v>123</v>
      </c>
      <c r="AQ655" s="76"/>
      <c r="AR655" s="74"/>
      <c r="AS655" s="22"/>
      <c r="AT655" s="190" t="s">
        <v>123</v>
      </c>
      <c r="AU655" s="74"/>
      <c r="AV655" s="185" t="s">
        <v>123</v>
      </c>
      <c r="AW655" s="76"/>
      <c r="AX655" s="74"/>
      <c r="AY655" s="22"/>
      <c r="AZ655" s="190" t="s">
        <v>123</v>
      </c>
      <c r="BA655" s="74"/>
      <c r="BB655" s="185" t="s">
        <v>123</v>
      </c>
      <c r="BC655" s="76"/>
      <c r="BD655" s="74"/>
      <c r="BE655" s="22"/>
      <c r="BF655" s="190" t="s">
        <v>123</v>
      </c>
      <c r="BG655" s="74"/>
      <c r="BH655" s="185" t="s">
        <v>123</v>
      </c>
      <c r="BI655" s="76"/>
      <c r="BJ655" s="74"/>
      <c r="BK655" s="22"/>
      <c r="BL655" s="190" t="s">
        <v>123</v>
      </c>
      <c r="BM655" s="74"/>
      <c r="BN655" s="185" t="s">
        <v>123</v>
      </c>
      <c r="BO655" s="22"/>
      <c r="BP655" s="74"/>
      <c r="BQ655" s="22"/>
      <c r="BR655" s="190" t="s">
        <v>123</v>
      </c>
      <c r="BS655" s="22"/>
      <c r="BT655" s="185" t="s">
        <v>123</v>
      </c>
      <c r="BU655" s="22"/>
      <c r="BV655" s="74"/>
      <c r="BW655" s="22"/>
      <c r="BX655" s="190" t="s">
        <v>123</v>
      </c>
      <c r="BY655" s="22"/>
      <c r="BZ655" s="185" t="s">
        <v>123</v>
      </c>
      <c r="CA655" s="22" t="s">
        <v>1658</v>
      </c>
      <c r="CB655" s="22" t="s">
        <v>1659</v>
      </c>
    </row>
    <row r="656" spans="2:80" ht="13.8" hidden="1">
      <c r="B656" s="22">
        <f t="shared" si="10"/>
        <v>647</v>
      </c>
      <c r="C656" s="73" t="s">
        <v>112</v>
      </c>
      <c r="D656" s="73" t="s">
        <v>157</v>
      </c>
      <c r="E656" s="202">
        <v>1300403</v>
      </c>
      <c r="F656" s="73" t="s">
        <v>114</v>
      </c>
      <c r="G656" s="73" t="s">
        <v>115</v>
      </c>
      <c r="H656" s="73" t="s">
        <v>116</v>
      </c>
      <c r="I656" s="240" t="s">
        <v>128</v>
      </c>
      <c r="J656" s="79" t="s">
        <v>112</v>
      </c>
      <c r="K656" s="73" t="s">
        <v>1910</v>
      </c>
      <c r="L656" s="111" t="s">
        <v>119</v>
      </c>
      <c r="M656" s="73" t="s">
        <v>117</v>
      </c>
      <c r="N656" s="116" t="str">
        <f>CONCATENATE(T_SDLog[[#This Row],[PROJECT_NO]],"-",T_SDLog[[#This Row],[Sub Con]],"-",T_SDLog[[#This Row],[BUILDING_NO]],"-",T_SDLog[[#This Row],[FLOOR_LEVEL]],"-",T_SDLog[[#This Row],[DRAWING_PARTS]],"-",T_SDLog[[#This Row],[DISIPLINE]],"-",T_SDLog[[#This Row],[Sub-Dec]],"-",T_SDLog[[#This Row],[DS]],"-",T_SDLog[[#This Row],[DRAWING_SEQ]])</f>
        <v>1300403-ATS-B02-GF-03-ICT-VSS-SD-00</v>
      </c>
      <c r="O656" s="205" t="s">
        <v>376</v>
      </c>
      <c r="P656" s="245">
        <v>45882</v>
      </c>
      <c r="Q65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5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56" s="156" t="str">
        <f>IF(T_SDLog[[#This Row],[AREF_7]]&lt;&gt;"","07",IF(T_SDLog[[#This Row],[AREF_6]]&lt;&gt;"","06",IF(T_SDLog[[#This Row],[AREF_5]]&lt;&gt;"","05",IF(T_SDLog[[#This Row],[AREF_4]]&lt;&gt;"","04",IF(T_SDLog[[#This Row],[AREF_3]]&lt;&gt;"","03",IF(T_SDLog[[#This Row],[AREF_2]]&lt;&gt;"","02",IF(T_SDLog[[#This Row],[AREF_1]]&lt;&gt;"","01",IF(T_SDLog[[#This Row],[AREF_0]]&lt;&gt;"","00",""))))))))</f>
        <v/>
      </c>
      <c r="T65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5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6" s="22"/>
      <c r="AB656" s="74"/>
      <c r="AC656" s="22"/>
      <c r="AD656" s="74"/>
      <c r="AE656" s="22"/>
      <c r="AF656" s="190" t="s">
        <v>123</v>
      </c>
      <c r="AG656" s="191"/>
      <c r="AH656" s="190" t="s">
        <v>123</v>
      </c>
      <c r="AI656" s="22"/>
      <c r="AJ656" s="74"/>
      <c r="AK656" s="22"/>
      <c r="AL656" s="22"/>
      <c r="AM656" s="22"/>
      <c r="AN656" s="190" t="s">
        <v>123</v>
      </c>
      <c r="AO656" s="74"/>
      <c r="AP656" s="185" t="s">
        <v>123</v>
      </c>
      <c r="AQ656" s="22"/>
      <c r="AR656" s="74"/>
      <c r="AS656" s="22"/>
      <c r="AT656" s="190" t="s">
        <v>123</v>
      </c>
      <c r="AU656" s="74"/>
      <c r="AV656" s="185" t="s">
        <v>123</v>
      </c>
      <c r="AW656" s="76"/>
      <c r="AX656" s="74"/>
      <c r="AY656" s="22"/>
      <c r="AZ656" s="190" t="s">
        <v>123</v>
      </c>
      <c r="BA656" s="74"/>
      <c r="BB656" s="185" t="s">
        <v>123</v>
      </c>
      <c r="BC656" s="76"/>
      <c r="BD656" s="74"/>
      <c r="BE656" s="22"/>
      <c r="BF656" s="190" t="s">
        <v>123</v>
      </c>
      <c r="BG656" s="74"/>
      <c r="BH656" s="185" t="s">
        <v>123</v>
      </c>
      <c r="BI656" s="76"/>
      <c r="BJ656" s="74"/>
      <c r="BK656" s="22"/>
      <c r="BL656" s="190" t="s">
        <v>123</v>
      </c>
      <c r="BM656" s="74"/>
      <c r="BN656" s="185" t="s">
        <v>123</v>
      </c>
      <c r="BO656" s="22"/>
      <c r="BP656" s="74"/>
      <c r="BQ656" s="22"/>
      <c r="BR656" s="190" t="s">
        <v>123</v>
      </c>
      <c r="BS656" s="22"/>
      <c r="BT656" s="185" t="s">
        <v>123</v>
      </c>
      <c r="BU656" s="22"/>
      <c r="BV656" s="74"/>
      <c r="BW656" s="22"/>
      <c r="BX656" s="190" t="s">
        <v>123</v>
      </c>
      <c r="BY656" s="22"/>
      <c r="BZ656" s="185" t="s">
        <v>123</v>
      </c>
      <c r="CA656" s="22" t="s">
        <v>1658</v>
      </c>
      <c r="CB656" s="22" t="s">
        <v>1659</v>
      </c>
    </row>
    <row r="657" spans="2:80" ht="13.8" hidden="1">
      <c r="B657" s="22">
        <f t="shared" si="10"/>
        <v>648</v>
      </c>
      <c r="C657" s="73" t="s">
        <v>112</v>
      </c>
      <c r="D657" s="73" t="s">
        <v>157</v>
      </c>
      <c r="E657" s="202">
        <v>1300403</v>
      </c>
      <c r="F657" s="73" t="s">
        <v>114</v>
      </c>
      <c r="G657" s="73" t="s">
        <v>115</v>
      </c>
      <c r="H657" s="73" t="s">
        <v>288</v>
      </c>
      <c r="I657" s="240" t="s">
        <v>117</v>
      </c>
      <c r="J657" s="79" t="s">
        <v>112</v>
      </c>
      <c r="K657" s="73" t="s">
        <v>1910</v>
      </c>
      <c r="L657" s="111" t="s">
        <v>119</v>
      </c>
      <c r="M657" s="73" t="s">
        <v>117</v>
      </c>
      <c r="N657" s="116" t="str">
        <f>CONCATENATE(T_SDLog[[#This Row],[PROJECT_NO]],"-",T_SDLog[[#This Row],[Sub Con]],"-",T_SDLog[[#This Row],[BUILDING_NO]],"-",T_SDLog[[#This Row],[FLOOR_LEVEL]],"-",T_SDLog[[#This Row],[DRAWING_PARTS]],"-",T_SDLog[[#This Row],[DISIPLINE]],"-",T_SDLog[[#This Row],[Sub-Dec]],"-",T_SDLog[[#This Row],[DS]],"-",T_SDLog[[#This Row],[DRAWING_SEQ]])</f>
        <v>1300403-ATS-B02-FF-00-ICT-VSS-SD-00</v>
      </c>
      <c r="O657" s="205" t="s">
        <v>377</v>
      </c>
      <c r="P657" s="245">
        <v>45882</v>
      </c>
      <c r="Q65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5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57" s="156" t="str">
        <f>IF(T_SDLog[[#This Row],[AREF_7]]&lt;&gt;"","07",IF(T_SDLog[[#This Row],[AREF_6]]&lt;&gt;"","06",IF(T_SDLog[[#This Row],[AREF_5]]&lt;&gt;"","05",IF(T_SDLog[[#This Row],[AREF_4]]&lt;&gt;"","04",IF(T_SDLog[[#This Row],[AREF_3]]&lt;&gt;"","03",IF(T_SDLog[[#This Row],[AREF_2]]&lt;&gt;"","02",IF(T_SDLog[[#This Row],[AREF_1]]&lt;&gt;"","01",IF(T_SDLog[[#This Row],[AREF_0]]&lt;&gt;"","00",""))))))))</f>
        <v/>
      </c>
      <c r="T65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5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7" s="22"/>
      <c r="AB657" s="74"/>
      <c r="AC657" s="22"/>
      <c r="AD657" s="74"/>
      <c r="AE657" s="22"/>
      <c r="AF657" s="190" t="s">
        <v>123</v>
      </c>
      <c r="AG657" s="191"/>
      <c r="AH657" s="190" t="s">
        <v>123</v>
      </c>
      <c r="AI657" s="22"/>
      <c r="AJ657" s="74"/>
      <c r="AK657" s="22"/>
      <c r="AL657" s="22"/>
      <c r="AM657" s="22"/>
      <c r="AN657" s="190" t="s">
        <v>123</v>
      </c>
      <c r="AO657" s="74"/>
      <c r="AP657" s="185" t="s">
        <v>123</v>
      </c>
      <c r="AQ657" s="22"/>
      <c r="AR657" s="74"/>
      <c r="AS657" s="22"/>
      <c r="AT657" s="190" t="s">
        <v>123</v>
      </c>
      <c r="AU657" s="74"/>
      <c r="AV657" s="185" t="s">
        <v>123</v>
      </c>
      <c r="AW657" s="76"/>
      <c r="AX657" s="74"/>
      <c r="AY657" s="22"/>
      <c r="AZ657" s="190" t="s">
        <v>123</v>
      </c>
      <c r="BA657" s="74"/>
      <c r="BB657" s="185" t="s">
        <v>123</v>
      </c>
      <c r="BC657" s="76"/>
      <c r="BD657" s="74"/>
      <c r="BE657" s="22"/>
      <c r="BF657" s="190" t="s">
        <v>123</v>
      </c>
      <c r="BG657" s="74"/>
      <c r="BH657" s="185" t="s">
        <v>123</v>
      </c>
      <c r="BI657" s="76"/>
      <c r="BJ657" s="74"/>
      <c r="BK657" s="22"/>
      <c r="BL657" s="190" t="s">
        <v>123</v>
      </c>
      <c r="BM657" s="74"/>
      <c r="BN657" s="185" t="s">
        <v>123</v>
      </c>
      <c r="BO657" s="22"/>
      <c r="BP657" s="74"/>
      <c r="BQ657" s="22"/>
      <c r="BR657" s="190" t="s">
        <v>123</v>
      </c>
      <c r="BS657" s="22"/>
      <c r="BT657" s="185" t="s">
        <v>123</v>
      </c>
      <c r="BU657" s="22"/>
      <c r="BV657" s="74"/>
      <c r="BW657" s="22"/>
      <c r="BX657" s="190" t="s">
        <v>123</v>
      </c>
      <c r="BY657" s="22"/>
      <c r="BZ657" s="185" t="s">
        <v>123</v>
      </c>
      <c r="CA657" s="22" t="s">
        <v>1658</v>
      </c>
      <c r="CB657" s="22" t="s">
        <v>1659</v>
      </c>
    </row>
    <row r="658" spans="2:80" ht="13.8" hidden="1">
      <c r="B658" s="22">
        <f t="shared" si="10"/>
        <v>649</v>
      </c>
      <c r="C658" s="73" t="s">
        <v>112</v>
      </c>
      <c r="D658" s="73" t="s">
        <v>157</v>
      </c>
      <c r="E658" s="202">
        <v>1300403</v>
      </c>
      <c r="F658" s="73" t="s">
        <v>114</v>
      </c>
      <c r="G658" s="73" t="s">
        <v>115</v>
      </c>
      <c r="H658" s="73" t="s">
        <v>288</v>
      </c>
      <c r="I658" s="240" t="s">
        <v>124</v>
      </c>
      <c r="J658" s="79" t="s">
        <v>112</v>
      </c>
      <c r="K658" s="73" t="s">
        <v>1910</v>
      </c>
      <c r="L658" s="111" t="s">
        <v>119</v>
      </c>
      <c r="M658" s="73" t="s">
        <v>117</v>
      </c>
      <c r="N658" s="116" t="str">
        <f>CONCATENATE(T_SDLog[[#This Row],[PROJECT_NO]],"-",T_SDLog[[#This Row],[Sub Con]],"-",T_SDLog[[#This Row],[BUILDING_NO]],"-",T_SDLog[[#This Row],[FLOOR_LEVEL]],"-",T_SDLog[[#This Row],[DRAWING_PARTS]],"-",T_SDLog[[#This Row],[DISIPLINE]],"-",T_SDLog[[#This Row],[Sub-Dec]],"-",T_SDLog[[#This Row],[DS]],"-",T_SDLog[[#This Row],[DRAWING_SEQ]])</f>
        <v>1300403-ATS-B02-FF-01-ICT-VSS-SD-00</v>
      </c>
      <c r="O658" s="205" t="s">
        <v>378</v>
      </c>
      <c r="P658" s="245">
        <v>45882</v>
      </c>
      <c r="Q65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5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58" s="156" t="str">
        <f>IF(T_SDLog[[#This Row],[AREF_7]]&lt;&gt;"","07",IF(T_SDLog[[#This Row],[AREF_6]]&lt;&gt;"","06",IF(T_SDLog[[#This Row],[AREF_5]]&lt;&gt;"","05",IF(T_SDLog[[#This Row],[AREF_4]]&lt;&gt;"","04",IF(T_SDLog[[#This Row],[AREF_3]]&lt;&gt;"","03",IF(T_SDLog[[#This Row],[AREF_2]]&lt;&gt;"","02",IF(T_SDLog[[#This Row],[AREF_1]]&lt;&gt;"","01",IF(T_SDLog[[#This Row],[AREF_0]]&lt;&gt;"","00",""))))))))</f>
        <v/>
      </c>
      <c r="T65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5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8" s="22"/>
      <c r="AB658" s="74"/>
      <c r="AC658" s="22"/>
      <c r="AD658" s="74"/>
      <c r="AE658" s="22"/>
      <c r="AF658" s="190" t="s">
        <v>123</v>
      </c>
      <c r="AG658" s="191"/>
      <c r="AH658" s="190" t="s">
        <v>123</v>
      </c>
      <c r="AI658" s="22"/>
      <c r="AJ658" s="74"/>
      <c r="AK658" s="22"/>
      <c r="AL658" s="22"/>
      <c r="AM658" s="22"/>
      <c r="AN658" s="190" t="s">
        <v>123</v>
      </c>
      <c r="AO658" s="74"/>
      <c r="AP658" s="185" t="s">
        <v>123</v>
      </c>
      <c r="AQ658" s="76"/>
      <c r="AR658" s="74"/>
      <c r="AS658" s="22"/>
      <c r="AT658" s="190" t="s">
        <v>123</v>
      </c>
      <c r="AU658" s="74"/>
      <c r="AV658" s="185" t="s">
        <v>123</v>
      </c>
      <c r="AW658" s="76"/>
      <c r="AX658" s="74"/>
      <c r="AY658" s="22"/>
      <c r="AZ658" s="190" t="s">
        <v>123</v>
      </c>
      <c r="BA658" s="74"/>
      <c r="BB658" s="185" t="s">
        <v>123</v>
      </c>
      <c r="BC658" s="76"/>
      <c r="BD658" s="74"/>
      <c r="BE658" s="22"/>
      <c r="BF658" s="190" t="s">
        <v>123</v>
      </c>
      <c r="BG658" s="74"/>
      <c r="BH658" s="185" t="s">
        <v>123</v>
      </c>
      <c r="BI658" s="76"/>
      <c r="BJ658" s="74"/>
      <c r="BK658" s="22"/>
      <c r="BL658" s="190" t="s">
        <v>123</v>
      </c>
      <c r="BM658" s="74"/>
      <c r="BN658" s="185" t="s">
        <v>123</v>
      </c>
      <c r="BO658" s="22"/>
      <c r="BP658" s="74"/>
      <c r="BQ658" s="22"/>
      <c r="BR658" s="190" t="s">
        <v>123</v>
      </c>
      <c r="BS658" s="22"/>
      <c r="BT658" s="185" t="s">
        <v>123</v>
      </c>
      <c r="BU658" s="22"/>
      <c r="BV658" s="74"/>
      <c r="BW658" s="22"/>
      <c r="BX658" s="190" t="s">
        <v>123</v>
      </c>
      <c r="BY658" s="22"/>
      <c r="BZ658" s="185" t="s">
        <v>123</v>
      </c>
      <c r="CA658" s="22" t="s">
        <v>1658</v>
      </c>
      <c r="CB658" s="22" t="s">
        <v>1659</v>
      </c>
    </row>
    <row r="659" spans="2:80" ht="13.8" hidden="1">
      <c r="B659" s="22">
        <f t="shared" si="10"/>
        <v>650</v>
      </c>
      <c r="C659" s="73" t="s">
        <v>112</v>
      </c>
      <c r="D659" s="73" t="s">
        <v>157</v>
      </c>
      <c r="E659" s="202">
        <v>1300403</v>
      </c>
      <c r="F659" s="73" t="s">
        <v>114</v>
      </c>
      <c r="G659" s="73" t="s">
        <v>115</v>
      </c>
      <c r="H659" s="73" t="s">
        <v>288</v>
      </c>
      <c r="I659" s="240" t="s">
        <v>126</v>
      </c>
      <c r="J659" s="79" t="s">
        <v>112</v>
      </c>
      <c r="K659" s="73" t="s">
        <v>1910</v>
      </c>
      <c r="L659" s="111" t="s">
        <v>119</v>
      </c>
      <c r="M659" s="73" t="s">
        <v>117</v>
      </c>
      <c r="N659" s="116" t="str">
        <f>CONCATENATE(T_SDLog[[#This Row],[PROJECT_NO]],"-",T_SDLog[[#This Row],[Sub Con]],"-",T_SDLog[[#This Row],[BUILDING_NO]],"-",T_SDLog[[#This Row],[FLOOR_LEVEL]],"-",T_SDLog[[#This Row],[DRAWING_PARTS]],"-",T_SDLog[[#This Row],[DISIPLINE]],"-",T_SDLog[[#This Row],[Sub-Dec]],"-",T_SDLog[[#This Row],[DS]],"-",T_SDLog[[#This Row],[DRAWING_SEQ]])</f>
        <v>1300403-ATS-B02-FF-02-ICT-VSS-SD-00</v>
      </c>
      <c r="O659" s="205" t="s">
        <v>379</v>
      </c>
      <c r="P659" s="245">
        <v>45882</v>
      </c>
      <c r="Q65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59" s="156" t="str">
        <f>IF(T_SDLog[[#This Row],[AREF_7]]&lt;&gt;"","07",IF(T_SDLog[[#This Row],[AREF_6]]&lt;&gt;"","06",IF(T_SDLog[[#This Row],[AREF_5]]&lt;&gt;"","05",IF(T_SDLog[[#This Row],[AREF_4]]&lt;&gt;"","04",IF(T_SDLog[[#This Row],[AREF_3]]&lt;&gt;"","03",IF(T_SDLog[[#This Row],[AREF_2]]&lt;&gt;"","02",IF(T_SDLog[[#This Row],[AREF_1]]&lt;&gt;"","01",IF(T_SDLog[[#This Row],[AREF_0]]&lt;&gt;"","00",""))))))))</f>
        <v/>
      </c>
      <c r="T65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5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59" s="22"/>
      <c r="AB659" s="74"/>
      <c r="AC659" s="22"/>
      <c r="AD659" s="74"/>
      <c r="AE659" s="22"/>
      <c r="AF659" s="190" t="s">
        <v>123</v>
      </c>
      <c r="AG659" s="191"/>
      <c r="AH659" s="190" t="s">
        <v>123</v>
      </c>
      <c r="AI659" s="22"/>
      <c r="AJ659" s="74"/>
      <c r="AK659" s="22"/>
      <c r="AL659" s="22"/>
      <c r="AM659" s="22"/>
      <c r="AN659" s="190" t="s">
        <v>123</v>
      </c>
      <c r="AO659" s="74"/>
      <c r="AP659" s="185" t="s">
        <v>123</v>
      </c>
      <c r="AQ659" s="76"/>
      <c r="AR659" s="74"/>
      <c r="AS659" s="22"/>
      <c r="AT659" s="190" t="s">
        <v>123</v>
      </c>
      <c r="AU659" s="74"/>
      <c r="AV659" s="185" t="s">
        <v>123</v>
      </c>
      <c r="AW659" s="76"/>
      <c r="AX659" s="74"/>
      <c r="AY659" s="22"/>
      <c r="AZ659" s="190" t="s">
        <v>123</v>
      </c>
      <c r="BA659" s="74"/>
      <c r="BB659" s="185" t="s">
        <v>123</v>
      </c>
      <c r="BC659" s="76"/>
      <c r="BD659" s="74"/>
      <c r="BE659" s="22"/>
      <c r="BF659" s="190" t="s">
        <v>123</v>
      </c>
      <c r="BG659" s="74"/>
      <c r="BH659" s="185" t="s">
        <v>123</v>
      </c>
      <c r="BI659" s="76"/>
      <c r="BJ659" s="74"/>
      <c r="BK659" s="22"/>
      <c r="BL659" s="190" t="s">
        <v>123</v>
      </c>
      <c r="BM659" s="74"/>
      <c r="BN659" s="185" t="s">
        <v>123</v>
      </c>
      <c r="BO659" s="22"/>
      <c r="BP659" s="74"/>
      <c r="BQ659" s="22"/>
      <c r="BR659" s="190" t="s">
        <v>123</v>
      </c>
      <c r="BS659" s="22"/>
      <c r="BT659" s="185" t="s">
        <v>123</v>
      </c>
      <c r="BU659" s="22"/>
      <c r="BV659" s="74"/>
      <c r="BW659" s="22"/>
      <c r="BX659" s="190" t="s">
        <v>123</v>
      </c>
      <c r="BY659" s="22"/>
      <c r="BZ659" s="185" t="s">
        <v>123</v>
      </c>
      <c r="CA659" s="22" t="s">
        <v>1658</v>
      </c>
      <c r="CB659" s="22" t="s">
        <v>1659</v>
      </c>
    </row>
    <row r="660" spans="2:80" ht="13.8" hidden="1">
      <c r="B660" s="22">
        <f t="shared" si="10"/>
        <v>651</v>
      </c>
      <c r="C660" s="73" t="s">
        <v>112</v>
      </c>
      <c r="D660" s="73" t="s">
        <v>157</v>
      </c>
      <c r="E660" s="202">
        <v>1300403</v>
      </c>
      <c r="F660" s="73" t="s">
        <v>114</v>
      </c>
      <c r="G660" s="73" t="s">
        <v>115</v>
      </c>
      <c r="H660" s="73" t="s">
        <v>288</v>
      </c>
      <c r="I660" s="240" t="s">
        <v>128</v>
      </c>
      <c r="J660" s="79" t="s">
        <v>112</v>
      </c>
      <c r="K660" s="73" t="s">
        <v>1910</v>
      </c>
      <c r="L660" s="111" t="s">
        <v>119</v>
      </c>
      <c r="M660" s="73" t="s">
        <v>117</v>
      </c>
      <c r="N660" s="116" t="str">
        <f>CONCATENATE(T_SDLog[[#This Row],[PROJECT_NO]],"-",T_SDLog[[#This Row],[Sub Con]],"-",T_SDLog[[#This Row],[BUILDING_NO]],"-",T_SDLog[[#This Row],[FLOOR_LEVEL]],"-",T_SDLog[[#This Row],[DRAWING_PARTS]],"-",T_SDLog[[#This Row],[DISIPLINE]],"-",T_SDLog[[#This Row],[Sub-Dec]],"-",T_SDLog[[#This Row],[DS]],"-",T_SDLog[[#This Row],[DRAWING_SEQ]])</f>
        <v>1300403-ATS-B02-FF-03-ICT-VSS-SD-00</v>
      </c>
      <c r="O660" s="205" t="s">
        <v>380</v>
      </c>
      <c r="P660" s="245">
        <v>45882</v>
      </c>
      <c r="Q66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60" s="156" t="str">
        <f>IF(T_SDLog[[#This Row],[AREF_7]]&lt;&gt;"","07",IF(T_SDLog[[#This Row],[AREF_6]]&lt;&gt;"","06",IF(T_SDLog[[#This Row],[AREF_5]]&lt;&gt;"","05",IF(T_SDLog[[#This Row],[AREF_4]]&lt;&gt;"","04",IF(T_SDLog[[#This Row],[AREF_3]]&lt;&gt;"","03",IF(T_SDLog[[#This Row],[AREF_2]]&lt;&gt;"","02",IF(T_SDLog[[#This Row],[AREF_1]]&lt;&gt;"","01",IF(T_SDLog[[#This Row],[AREF_0]]&lt;&gt;"","00",""))))))))</f>
        <v/>
      </c>
      <c r="T66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6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0" s="22"/>
      <c r="AB660" s="74"/>
      <c r="AC660" s="22"/>
      <c r="AD660" s="74"/>
      <c r="AE660" s="22"/>
      <c r="AF660" s="190" t="s">
        <v>123</v>
      </c>
      <c r="AG660" s="191"/>
      <c r="AH660" s="190" t="s">
        <v>123</v>
      </c>
      <c r="AI660" s="22"/>
      <c r="AJ660" s="74"/>
      <c r="AK660" s="22"/>
      <c r="AL660" s="22"/>
      <c r="AM660" s="22"/>
      <c r="AN660" s="190" t="s">
        <v>123</v>
      </c>
      <c r="AO660" s="74"/>
      <c r="AP660" s="185" t="s">
        <v>123</v>
      </c>
      <c r="AQ660" s="22"/>
      <c r="AR660" s="74"/>
      <c r="AS660" s="22"/>
      <c r="AT660" s="190" t="s">
        <v>123</v>
      </c>
      <c r="AU660" s="74"/>
      <c r="AV660" s="185" t="s">
        <v>123</v>
      </c>
      <c r="AW660" s="76"/>
      <c r="AX660" s="74"/>
      <c r="AY660" s="22"/>
      <c r="AZ660" s="190" t="s">
        <v>123</v>
      </c>
      <c r="BA660" s="74"/>
      <c r="BB660" s="185" t="s">
        <v>123</v>
      </c>
      <c r="BC660" s="76"/>
      <c r="BD660" s="74"/>
      <c r="BE660" s="22"/>
      <c r="BF660" s="190" t="s">
        <v>123</v>
      </c>
      <c r="BG660" s="74"/>
      <c r="BH660" s="185" t="s">
        <v>123</v>
      </c>
      <c r="BI660" s="76"/>
      <c r="BJ660" s="74"/>
      <c r="BK660" s="22"/>
      <c r="BL660" s="190" t="s">
        <v>123</v>
      </c>
      <c r="BM660" s="74"/>
      <c r="BN660" s="185" t="s">
        <v>123</v>
      </c>
      <c r="BO660" s="22"/>
      <c r="BP660" s="74"/>
      <c r="BQ660" s="22"/>
      <c r="BR660" s="190" t="s">
        <v>123</v>
      </c>
      <c r="BS660" s="22"/>
      <c r="BT660" s="185" t="s">
        <v>123</v>
      </c>
      <c r="BU660" s="22"/>
      <c r="BV660" s="74"/>
      <c r="BW660" s="22"/>
      <c r="BX660" s="190" t="s">
        <v>123</v>
      </c>
      <c r="BY660" s="22"/>
      <c r="BZ660" s="185" t="s">
        <v>123</v>
      </c>
      <c r="CA660" s="22" t="s">
        <v>1658</v>
      </c>
      <c r="CB660" s="22" t="s">
        <v>1659</v>
      </c>
    </row>
    <row r="661" spans="2:80" ht="13.8" hidden="1">
      <c r="B661" s="22">
        <f t="shared" si="10"/>
        <v>652</v>
      </c>
      <c r="C661" s="73" t="s">
        <v>112</v>
      </c>
      <c r="D661" s="73" t="s">
        <v>381</v>
      </c>
      <c r="E661" s="202">
        <v>1300403</v>
      </c>
      <c r="F661" s="73" t="s">
        <v>114</v>
      </c>
      <c r="G661" s="73" t="s">
        <v>115</v>
      </c>
      <c r="H661" s="73" t="s">
        <v>116</v>
      </c>
      <c r="I661" s="240" t="s">
        <v>117</v>
      </c>
      <c r="J661" s="79" t="s">
        <v>112</v>
      </c>
      <c r="K661" s="204" t="s">
        <v>382</v>
      </c>
      <c r="L661" s="111" t="s">
        <v>119</v>
      </c>
      <c r="M661" s="73" t="s">
        <v>117</v>
      </c>
      <c r="N661" s="116" t="str">
        <f>CONCATENATE(T_SDLog[[#This Row],[PROJECT_NO]],"-",T_SDLog[[#This Row],[Sub Con]],"-",T_SDLog[[#This Row],[BUILDING_NO]],"-",T_SDLog[[#This Row],[FLOOR_LEVEL]],"-",T_SDLog[[#This Row],[DRAWING_PARTS]],"-",T_SDLog[[#This Row],[DISIPLINE]],"-",T_SDLog[[#This Row],[Sub-Dec]],"-",T_SDLog[[#This Row],[DS]],"-",T_SDLog[[#This Row],[DRAWING_SEQ]])</f>
        <v>1300403-ATS-B02-GF-00-ICT-WAP-SD-00</v>
      </c>
      <c r="O661" s="205" t="s">
        <v>383</v>
      </c>
      <c r="P661" s="246">
        <v>45838</v>
      </c>
      <c r="Q66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6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61" s="156" t="str">
        <f>IF(T_SDLog[[#This Row],[AREF_7]]&lt;&gt;"","07",IF(T_SDLog[[#This Row],[AREF_6]]&lt;&gt;"","06",IF(T_SDLog[[#This Row],[AREF_5]]&lt;&gt;"","05",IF(T_SDLog[[#This Row],[AREF_4]]&lt;&gt;"","04",IF(T_SDLog[[#This Row],[AREF_3]]&lt;&gt;"","03",IF(T_SDLog[[#This Row],[AREF_2]]&lt;&gt;"","02",IF(T_SDLog[[#This Row],[AREF_1]]&lt;&gt;"","01",IF(T_SDLog[[#This Row],[AREF_0]]&lt;&gt;"","00",""))))))))</f>
        <v>00</v>
      </c>
      <c r="T66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6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ATLS-004-SD-ICT-00084-R00</v>
      </c>
      <c r="V6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1" s="22" t="s">
        <v>1752</v>
      </c>
      <c r="AB661" s="74">
        <v>45859</v>
      </c>
      <c r="AC661" s="22"/>
      <c r="AD661" s="74"/>
      <c r="AE661" s="22"/>
      <c r="AF661" s="190" t="s">
        <v>1638</v>
      </c>
      <c r="AG661" s="191"/>
      <c r="AH661" s="190" t="s">
        <v>123</v>
      </c>
      <c r="AI661" s="22"/>
      <c r="AJ661" s="74"/>
      <c r="AK661" s="22"/>
      <c r="AL661" s="22"/>
      <c r="AM661" s="22"/>
      <c r="AN661" s="190" t="s">
        <v>123</v>
      </c>
      <c r="AO661" s="74"/>
      <c r="AP661" s="185" t="s">
        <v>123</v>
      </c>
      <c r="AQ661" s="22"/>
      <c r="AR661" s="74"/>
      <c r="AS661" s="22"/>
      <c r="AT661" s="190" t="s">
        <v>123</v>
      </c>
      <c r="AU661" s="74"/>
      <c r="AV661" s="185" t="s">
        <v>123</v>
      </c>
      <c r="AW661" s="76"/>
      <c r="AX661" s="74"/>
      <c r="AY661" s="22"/>
      <c r="AZ661" s="190" t="s">
        <v>123</v>
      </c>
      <c r="BA661" s="74"/>
      <c r="BB661" s="185" t="s">
        <v>123</v>
      </c>
      <c r="BC661" s="76"/>
      <c r="BD661" s="74"/>
      <c r="BE661" s="22"/>
      <c r="BF661" s="190" t="s">
        <v>123</v>
      </c>
      <c r="BG661" s="74"/>
      <c r="BH661" s="185" t="s">
        <v>123</v>
      </c>
      <c r="BI661" s="76"/>
      <c r="BJ661" s="74"/>
      <c r="BK661" s="22"/>
      <c r="BL661" s="190" t="s">
        <v>123</v>
      </c>
      <c r="BM661" s="74"/>
      <c r="BN661" s="185" t="s">
        <v>123</v>
      </c>
      <c r="BO661" s="22"/>
      <c r="BP661" s="74"/>
      <c r="BQ661" s="22"/>
      <c r="BR661" s="190" t="s">
        <v>123</v>
      </c>
      <c r="BS661" s="22"/>
      <c r="BT661" s="185" t="s">
        <v>123</v>
      </c>
      <c r="BU661" s="22"/>
      <c r="BV661" s="74"/>
      <c r="BW661" s="22"/>
      <c r="BX661" s="190" t="s">
        <v>123</v>
      </c>
      <c r="BY661" s="22"/>
      <c r="BZ661" s="185" t="s">
        <v>123</v>
      </c>
      <c r="CA661" s="185"/>
      <c r="CB661" s="22"/>
    </row>
    <row r="662" spans="2:80" ht="13.8" hidden="1">
      <c r="B662" s="22">
        <f t="shared" si="10"/>
        <v>653</v>
      </c>
      <c r="C662" s="73" t="s">
        <v>112</v>
      </c>
      <c r="D662" s="73" t="s">
        <v>381</v>
      </c>
      <c r="E662" s="202">
        <v>1300403</v>
      </c>
      <c r="F662" s="73" t="s">
        <v>114</v>
      </c>
      <c r="G662" s="73" t="s">
        <v>115</v>
      </c>
      <c r="H662" s="73" t="s">
        <v>116</v>
      </c>
      <c r="I662" s="240" t="s">
        <v>124</v>
      </c>
      <c r="J662" s="79" t="s">
        <v>112</v>
      </c>
      <c r="K662" s="204" t="s">
        <v>382</v>
      </c>
      <c r="L662" s="111" t="s">
        <v>119</v>
      </c>
      <c r="M662" s="73" t="s">
        <v>117</v>
      </c>
      <c r="N662" s="116" t="str">
        <f>CONCATENATE(T_SDLog[[#This Row],[PROJECT_NO]],"-",T_SDLog[[#This Row],[Sub Con]],"-",T_SDLog[[#This Row],[BUILDING_NO]],"-",T_SDLog[[#This Row],[FLOOR_LEVEL]],"-",T_SDLog[[#This Row],[DRAWING_PARTS]],"-",T_SDLog[[#This Row],[DISIPLINE]],"-",T_SDLog[[#This Row],[Sub-Dec]],"-",T_SDLog[[#This Row],[DS]],"-",T_SDLog[[#This Row],[DRAWING_SEQ]])</f>
        <v>1300403-ATS-B02-GF-01-ICT-WAP-SD-00</v>
      </c>
      <c r="O662" s="205" t="s">
        <v>384</v>
      </c>
      <c r="P662" s="246">
        <v>45838</v>
      </c>
      <c r="Q66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6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62" s="156" t="str">
        <f>IF(T_SDLog[[#This Row],[AREF_7]]&lt;&gt;"","07",IF(T_SDLog[[#This Row],[AREF_6]]&lt;&gt;"","06",IF(T_SDLog[[#This Row],[AREF_5]]&lt;&gt;"","05",IF(T_SDLog[[#This Row],[AREF_4]]&lt;&gt;"","04",IF(T_SDLog[[#This Row],[AREF_3]]&lt;&gt;"","03",IF(T_SDLog[[#This Row],[AREF_2]]&lt;&gt;"","02",IF(T_SDLog[[#This Row],[AREF_1]]&lt;&gt;"","01",IF(T_SDLog[[#This Row],[AREF_0]]&lt;&gt;"","00",""))))))))</f>
        <v>00</v>
      </c>
      <c r="T66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6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ATLS-004-SD-ICT-00084-R00</v>
      </c>
      <c r="V6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6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2" s="22" t="s">
        <v>1752</v>
      </c>
      <c r="AB662" s="74">
        <v>45859</v>
      </c>
      <c r="AC662" s="22"/>
      <c r="AD662" s="74"/>
      <c r="AE662" s="22"/>
      <c r="AF662" s="190" t="s">
        <v>1638</v>
      </c>
      <c r="AG662" s="191"/>
      <c r="AH662" s="190" t="s">
        <v>123</v>
      </c>
      <c r="AI662" s="22"/>
      <c r="AJ662" s="74"/>
      <c r="AK662" s="22"/>
      <c r="AL662" s="22"/>
      <c r="AM662" s="22"/>
      <c r="AN662" s="190" t="s">
        <v>123</v>
      </c>
      <c r="AO662" s="74"/>
      <c r="AP662" s="185" t="s">
        <v>123</v>
      </c>
      <c r="AQ662" s="76"/>
      <c r="AR662" s="74"/>
      <c r="AS662" s="22"/>
      <c r="AT662" s="190" t="s">
        <v>123</v>
      </c>
      <c r="AU662" s="74"/>
      <c r="AV662" s="185" t="s">
        <v>123</v>
      </c>
      <c r="AW662" s="76"/>
      <c r="AX662" s="74"/>
      <c r="AY662" s="22"/>
      <c r="AZ662" s="190" t="s">
        <v>123</v>
      </c>
      <c r="BA662" s="74"/>
      <c r="BB662" s="185" t="s">
        <v>123</v>
      </c>
      <c r="BC662" s="76"/>
      <c r="BD662" s="74"/>
      <c r="BE662" s="22"/>
      <c r="BF662" s="190" t="s">
        <v>123</v>
      </c>
      <c r="BG662" s="74"/>
      <c r="BH662" s="185" t="s">
        <v>123</v>
      </c>
      <c r="BI662" s="76"/>
      <c r="BJ662" s="74"/>
      <c r="BK662" s="22"/>
      <c r="BL662" s="190" t="s">
        <v>123</v>
      </c>
      <c r="BM662" s="74"/>
      <c r="BN662" s="185" t="s">
        <v>123</v>
      </c>
      <c r="BO662" s="22"/>
      <c r="BP662" s="74"/>
      <c r="BQ662" s="22"/>
      <c r="BR662" s="190" t="s">
        <v>123</v>
      </c>
      <c r="BS662" s="22"/>
      <c r="BT662" s="185" t="s">
        <v>123</v>
      </c>
      <c r="BU662" s="22"/>
      <c r="BV662" s="74"/>
      <c r="BW662" s="22"/>
      <c r="BX662" s="190" t="s">
        <v>123</v>
      </c>
      <c r="BY662" s="22"/>
      <c r="BZ662" s="185" t="s">
        <v>123</v>
      </c>
      <c r="CA662" s="185"/>
      <c r="CB662" s="22"/>
    </row>
    <row r="663" spans="2:80" ht="13.8" hidden="1">
      <c r="B663" s="22">
        <f t="shared" si="10"/>
        <v>654</v>
      </c>
      <c r="C663" s="73" t="s">
        <v>112</v>
      </c>
      <c r="D663" s="73" t="s">
        <v>381</v>
      </c>
      <c r="E663" s="202">
        <v>1300403</v>
      </c>
      <c r="F663" s="73" t="s">
        <v>114</v>
      </c>
      <c r="G663" s="73" t="s">
        <v>115</v>
      </c>
      <c r="H663" s="73" t="s">
        <v>116</v>
      </c>
      <c r="I663" s="240" t="s">
        <v>126</v>
      </c>
      <c r="J663" s="79" t="s">
        <v>112</v>
      </c>
      <c r="K663" s="204" t="s">
        <v>382</v>
      </c>
      <c r="L663" s="111" t="s">
        <v>119</v>
      </c>
      <c r="M663" s="73" t="s">
        <v>117</v>
      </c>
      <c r="N663" s="116" t="str">
        <f>CONCATENATE(T_SDLog[[#This Row],[PROJECT_NO]],"-",T_SDLog[[#This Row],[Sub Con]],"-",T_SDLog[[#This Row],[BUILDING_NO]],"-",T_SDLog[[#This Row],[FLOOR_LEVEL]],"-",T_SDLog[[#This Row],[DRAWING_PARTS]],"-",T_SDLog[[#This Row],[DISIPLINE]],"-",T_SDLog[[#This Row],[Sub-Dec]],"-",T_SDLog[[#This Row],[DS]],"-",T_SDLog[[#This Row],[DRAWING_SEQ]])</f>
        <v>1300403-ATS-B02-GF-02-ICT-WAP-SD-00</v>
      </c>
      <c r="O663" s="205" t="s">
        <v>385</v>
      </c>
      <c r="P663" s="246">
        <v>45838</v>
      </c>
      <c r="Q66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6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63" s="156" t="str">
        <f>IF(T_SDLog[[#This Row],[AREF_7]]&lt;&gt;"","07",IF(T_SDLog[[#This Row],[AREF_6]]&lt;&gt;"","06",IF(T_SDLog[[#This Row],[AREF_5]]&lt;&gt;"","05",IF(T_SDLog[[#This Row],[AREF_4]]&lt;&gt;"","04",IF(T_SDLog[[#This Row],[AREF_3]]&lt;&gt;"","03",IF(T_SDLog[[#This Row],[AREF_2]]&lt;&gt;"","02",IF(T_SDLog[[#This Row],[AREF_1]]&lt;&gt;"","01",IF(T_SDLog[[#This Row],[AREF_0]]&lt;&gt;"","00",""))))))))</f>
        <v>00</v>
      </c>
      <c r="T66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6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ATLS-004-SD-ICT-00084-R00</v>
      </c>
      <c r="V6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6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3" s="22" t="s">
        <v>1752</v>
      </c>
      <c r="AB663" s="74">
        <v>45859</v>
      </c>
      <c r="AC663" s="22"/>
      <c r="AD663" s="74"/>
      <c r="AE663" s="22"/>
      <c r="AF663" s="190" t="s">
        <v>1638</v>
      </c>
      <c r="AG663" s="191"/>
      <c r="AH663" s="190" t="s">
        <v>123</v>
      </c>
      <c r="AI663" s="22"/>
      <c r="AJ663" s="74"/>
      <c r="AK663" s="22"/>
      <c r="AL663" s="22"/>
      <c r="AM663" s="22"/>
      <c r="AN663" s="190" t="s">
        <v>123</v>
      </c>
      <c r="AO663" s="74"/>
      <c r="AP663" s="185" t="s">
        <v>123</v>
      </c>
      <c r="AQ663" s="76"/>
      <c r="AR663" s="74"/>
      <c r="AS663" s="22"/>
      <c r="AT663" s="190" t="s">
        <v>123</v>
      </c>
      <c r="AU663" s="74"/>
      <c r="AV663" s="185" t="s">
        <v>123</v>
      </c>
      <c r="AW663" s="76"/>
      <c r="AX663" s="74"/>
      <c r="AY663" s="22"/>
      <c r="AZ663" s="190" t="s">
        <v>123</v>
      </c>
      <c r="BA663" s="74"/>
      <c r="BB663" s="185" t="s">
        <v>123</v>
      </c>
      <c r="BC663" s="76"/>
      <c r="BD663" s="74"/>
      <c r="BE663" s="22"/>
      <c r="BF663" s="190" t="s">
        <v>123</v>
      </c>
      <c r="BG663" s="74"/>
      <c r="BH663" s="185" t="s">
        <v>123</v>
      </c>
      <c r="BI663" s="76"/>
      <c r="BJ663" s="74"/>
      <c r="BK663" s="22"/>
      <c r="BL663" s="190" t="s">
        <v>123</v>
      </c>
      <c r="BM663" s="74"/>
      <c r="BN663" s="185" t="s">
        <v>123</v>
      </c>
      <c r="BO663" s="22"/>
      <c r="BP663" s="74"/>
      <c r="BQ663" s="22"/>
      <c r="BR663" s="190" t="s">
        <v>123</v>
      </c>
      <c r="BS663" s="22"/>
      <c r="BT663" s="185" t="s">
        <v>123</v>
      </c>
      <c r="BU663" s="22"/>
      <c r="BV663" s="74"/>
      <c r="BW663" s="22"/>
      <c r="BX663" s="190" t="s">
        <v>123</v>
      </c>
      <c r="BY663" s="22"/>
      <c r="BZ663" s="185" t="s">
        <v>123</v>
      </c>
      <c r="CA663" s="185"/>
      <c r="CB663" s="22"/>
    </row>
    <row r="664" spans="2:80" ht="13.8" hidden="1">
      <c r="B664" s="22">
        <f t="shared" si="10"/>
        <v>655</v>
      </c>
      <c r="C664" s="73" t="s">
        <v>112</v>
      </c>
      <c r="D664" s="73" t="s">
        <v>381</v>
      </c>
      <c r="E664" s="202">
        <v>1300403</v>
      </c>
      <c r="F664" s="73" t="s">
        <v>114</v>
      </c>
      <c r="G664" s="73" t="s">
        <v>115</v>
      </c>
      <c r="H664" s="73" t="s">
        <v>116</v>
      </c>
      <c r="I664" s="240" t="s">
        <v>128</v>
      </c>
      <c r="J664" s="79" t="s">
        <v>112</v>
      </c>
      <c r="K664" s="204" t="s">
        <v>382</v>
      </c>
      <c r="L664" s="111" t="s">
        <v>119</v>
      </c>
      <c r="M664" s="73" t="s">
        <v>117</v>
      </c>
      <c r="N664" s="116" t="str">
        <f>CONCATENATE(T_SDLog[[#This Row],[PROJECT_NO]],"-",T_SDLog[[#This Row],[Sub Con]],"-",T_SDLog[[#This Row],[BUILDING_NO]],"-",T_SDLog[[#This Row],[FLOOR_LEVEL]],"-",T_SDLog[[#This Row],[DRAWING_PARTS]],"-",T_SDLog[[#This Row],[DISIPLINE]],"-",T_SDLog[[#This Row],[Sub-Dec]],"-",T_SDLog[[#This Row],[DS]],"-",T_SDLog[[#This Row],[DRAWING_SEQ]])</f>
        <v>1300403-ATS-B02-GF-03-ICT-WAP-SD-00</v>
      </c>
      <c r="O664" s="205" t="s">
        <v>386</v>
      </c>
      <c r="P664" s="246">
        <v>45838</v>
      </c>
      <c r="Q66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6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64" s="156" t="str">
        <f>IF(T_SDLog[[#This Row],[AREF_7]]&lt;&gt;"","07",IF(T_SDLog[[#This Row],[AREF_6]]&lt;&gt;"","06",IF(T_SDLog[[#This Row],[AREF_5]]&lt;&gt;"","05",IF(T_SDLog[[#This Row],[AREF_4]]&lt;&gt;"","04",IF(T_SDLog[[#This Row],[AREF_3]]&lt;&gt;"","03",IF(T_SDLog[[#This Row],[AREF_2]]&lt;&gt;"","02",IF(T_SDLog[[#This Row],[AREF_1]]&lt;&gt;"","01",IF(T_SDLog[[#This Row],[AREF_0]]&lt;&gt;"","00",""))))))))</f>
        <v>00</v>
      </c>
      <c r="T66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6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ATLS-004-SD-ICT-00084-R00</v>
      </c>
      <c r="V6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6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4" s="22" t="s">
        <v>1752</v>
      </c>
      <c r="AB664" s="74">
        <v>45859</v>
      </c>
      <c r="AC664" s="22"/>
      <c r="AD664" s="74"/>
      <c r="AE664" s="22"/>
      <c r="AF664" s="190" t="s">
        <v>1638</v>
      </c>
      <c r="AG664" s="191"/>
      <c r="AH664" s="190" t="s">
        <v>123</v>
      </c>
      <c r="AI664" s="22"/>
      <c r="AJ664" s="74"/>
      <c r="AK664" s="22"/>
      <c r="AL664" s="22"/>
      <c r="AM664" s="22"/>
      <c r="AN664" s="190" t="s">
        <v>123</v>
      </c>
      <c r="AO664" s="74"/>
      <c r="AP664" s="185" t="s">
        <v>123</v>
      </c>
      <c r="AQ664" s="22"/>
      <c r="AR664" s="74"/>
      <c r="AS664" s="22"/>
      <c r="AT664" s="190" t="s">
        <v>123</v>
      </c>
      <c r="AU664" s="74"/>
      <c r="AV664" s="185" t="s">
        <v>123</v>
      </c>
      <c r="AW664" s="76"/>
      <c r="AX664" s="74"/>
      <c r="AY664" s="22"/>
      <c r="AZ664" s="190" t="s">
        <v>123</v>
      </c>
      <c r="BA664" s="74"/>
      <c r="BB664" s="185" t="s">
        <v>123</v>
      </c>
      <c r="BC664" s="76"/>
      <c r="BD664" s="74"/>
      <c r="BE664" s="22"/>
      <c r="BF664" s="190" t="s">
        <v>123</v>
      </c>
      <c r="BG664" s="74"/>
      <c r="BH664" s="185" t="s">
        <v>123</v>
      </c>
      <c r="BI664" s="76"/>
      <c r="BJ664" s="74"/>
      <c r="BK664" s="22"/>
      <c r="BL664" s="190" t="s">
        <v>123</v>
      </c>
      <c r="BM664" s="74"/>
      <c r="BN664" s="185" t="s">
        <v>123</v>
      </c>
      <c r="BO664" s="22"/>
      <c r="BP664" s="74"/>
      <c r="BQ664" s="22"/>
      <c r="BR664" s="190" t="s">
        <v>123</v>
      </c>
      <c r="BS664" s="22"/>
      <c r="BT664" s="185" t="s">
        <v>123</v>
      </c>
      <c r="BU664" s="22"/>
      <c r="BV664" s="74"/>
      <c r="BW664" s="22"/>
      <c r="BX664" s="190" t="s">
        <v>123</v>
      </c>
      <c r="BY664" s="22"/>
      <c r="BZ664" s="185" t="s">
        <v>123</v>
      </c>
      <c r="CA664" s="185"/>
      <c r="CB664" s="22"/>
    </row>
    <row r="665" spans="2:80" ht="13.8" hidden="1">
      <c r="B665" s="22">
        <f t="shared" si="10"/>
        <v>656</v>
      </c>
      <c r="C665" s="73" t="s">
        <v>112</v>
      </c>
      <c r="D665" s="73" t="s">
        <v>381</v>
      </c>
      <c r="E665" s="202">
        <v>1300403</v>
      </c>
      <c r="F665" s="73" t="s">
        <v>114</v>
      </c>
      <c r="G665" s="73" t="s">
        <v>115</v>
      </c>
      <c r="H665" s="73" t="s">
        <v>288</v>
      </c>
      <c r="I665" s="240" t="s">
        <v>117</v>
      </c>
      <c r="J665" s="79" t="s">
        <v>112</v>
      </c>
      <c r="K665" s="204" t="s">
        <v>382</v>
      </c>
      <c r="L665" s="111" t="s">
        <v>119</v>
      </c>
      <c r="M665" s="73" t="s">
        <v>117</v>
      </c>
      <c r="N665" s="116" t="str">
        <f>CONCATENATE(T_SDLog[[#This Row],[PROJECT_NO]],"-",T_SDLog[[#This Row],[Sub Con]],"-",T_SDLog[[#This Row],[BUILDING_NO]],"-",T_SDLog[[#This Row],[FLOOR_LEVEL]],"-",T_SDLog[[#This Row],[DRAWING_PARTS]],"-",T_SDLog[[#This Row],[DISIPLINE]],"-",T_SDLog[[#This Row],[Sub-Dec]],"-",T_SDLog[[#This Row],[DS]],"-",T_SDLog[[#This Row],[DRAWING_SEQ]])</f>
        <v>1300403-ATS-B02-FF-00-ICT-WAP-SD-00</v>
      </c>
      <c r="O665" s="205" t="s">
        <v>387</v>
      </c>
      <c r="P665" s="246">
        <v>45838</v>
      </c>
      <c r="Q66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6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65" s="156" t="str">
        <f>IF(T_SDLog[[#This Row],[AREF_7]]&lt;&gt;"","07",IF(T_SDLog[[#This Row],[AREF_6]]&lt;&gt;"","06",IF(T_SDLog[[#This Row],[AREF_5]]&lt;&gt;"","05",IF(T_SDLog[[#This Row],[AREF_4]]&lt;&gt;"","04",IF(T_SDLog[[#This Row],[AREF_3]]&lt;&gt;"","03",IF(T_SDLog[[#This Row],[AREF_2]]&lt;&gt;"","02",IF(T_SDLog[[#This Row],[AREF_1]]&lt;&gt;"","01",IF(T_SDLog[[#This Row],[AREF_0]]&lt;&gt;"","00",""))))))))</f>
        <v>00</v>
      </c>
      <c r="T66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45864</v>
      </c>
      <c r="U6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ATLS-004-SD-ICT-00083-R00</v>
      </c>
      <c r="V6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Jul 25</v>
      </c>
      <c r="X6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ATV-1300000403-SDS-ICT-00078-R00</v>
      </c>
      <c r="Y6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5" s="22" t="s">
        <v>1751</v>
      </c>
      <c r="AB665" s="74">
        <v>45864</v>
      </c>
      <c r="AC665" s="22" t="s">
        <v>1909</v>
      </c>
      <c r="AD665" s="74">
        <v>45865</v>
      </c>
      <c r="AE665" s="291" t="s">
        <v>1909</v>
      </c>
      <c r="AF665" s="190" t="s">
        <v>134</v>
      </c>
      <c r="AG665" s="191" t="s">
        <v>1924</v>
      </c>
      <c r="AH665" s="190" t="s">
        <v>134</v>
      </c>
      <c r="AI665" s="22"/>
      <c r="AJ665" s="74"/>
      <c r="AK665" s="22"/>
      <c r="AL665" s="22"/>
      <c r="AM665" s="22"/>
      <c r="AN665" s="190" t="s">
        <v>123</v>
      </c>
      <c r="AO665" s="74"/>
      <c r="AP665" s="185" t="s">
        <v>123</v>
      </c>
      <c r="AQ665" s="22"/>
      <c r="AR665" s="74"/>
      <c r="AS665" s="22"/>
      <c r="AT665" s="190" t="s">
        <v>123</v>
      </c>
      <c r="AU665" s="74"/>
      <c r="AV665" s="185" t="s">
        <v>123</v>
      </c>
      <c r="AW665" s="76"/>
      <c r="AX665" s="74"/>
      <c r="AY665" s="22"/>
      <c r="AZ665" s="190" t="s">
        <v>123</v>
      </c>
      <c r="BA665" s="74"/>
      <c r="BB665" s="185" t="s">
        <v>123</v>
      </c>
      <c r="BC665" s="76"/>
      <c r="BD665" s="74"/>
      <c r="BE665" s="22"/>
      <c r="BF665" s="190" t="s">
        <v>123</v>
      </c>
      <c r="BG665" s="74"/>
      <c r="BH665" s="185" t="s">
        <v>123</v>
      </c>
      <c r="BI665" s="76"/>
      <c r="BJ665" s="74"/>
      <c r="BK665" s="22"/>
      <c r="BL665" s="190" t="s">
        <v>123</v>
      </c>
      <c r="BM665" s="74"/>
      <c r="BN665" s="185" t="s">
        <v>123</v>
      </c>
      <c r="BO665" s="22"/>
      <c r="BP665" s="74"/>
      <c r="BQ665" s="22"/>
      <c r="BR665" s="190" t="s">
        <v>123</v>
      </c>
      <c r="BS665" s="22"/>
      <c r="BT665" s="185" t="s">
        <v>123</v>
      </c>
      <c r="BU665" s="22"/>
      <c r="BV665" s="74"/>
      <c r="BW665" s="22"/>
      <c r="BX665" s="190" t="s">
        <v>123</v>
      </c>
      <c r="BY665" s="22"/>
      <c r="BZ665" s="185" t="s">
        <v>123</v>
      </c>
      <c r="CA665" s="185"/>
      <c r="CB665" s="22"/>
    </row>
    <row r="666" spans="2:80" ht="13.8" hidden="1">
      <c r="B666" s="22">
        <f t="shared" si="10"/>
        <v>657</v>
      </c>
      <c r="C666" s="73" t="s">
        <v>112</v>
      </c>
      <c r="D666" s="73" t="s">
        <v>381</v>
      </c>
      <c r="E666" s="202">
        <v>1300403</v>
      </c>
      <c r="F666" s="73" t="s">
        <v>114</v>
      </c>
      <c r="G666" s="73" t="s">
        <v>115</v>
      </c>
      <c r="H666" s="73" t="s">
        <v>288</v>
      </c>
      <c r="I666" s="240" t="s">
        <v>124</v>
      </c>
      <c r="J666" s="79" t="s">
        <v>112</v>
      </c>
      <c r="K666" s="204" t="s">
        <v>382</v>
      </c>
      <c r="L666" s="111" t="s">
        <v>119</v>
      </c>
      <c r="M666" s="73" t="s">
        <v>117</v>
      </c>
      <c r="N666" s="116" t="str">
        <f>CONCATENATE(T_SDLog[[#This Row],[PROJECT_NO]],"-",T_SDLog[[#This Row],[Sub Con]],"-",T_SDLog[[#This Row],[BUILDING_NO]],"-",T_SDLog[[#This Row],[FLOOR_LEVEL]],"-",T_SDLog[[#This Row],[DRAWING_PARTS]],"-",T_SDLog[[#This Row],[DISIPLINE]],"-",T_SDLog[[#This Row],[Sub-Dec]],"-",T_SDLog[[#This Row],[DS]],"-",T_SDLog[[#This Row],[DRAWING_SEQ]])</f>
        <v>1300403-ATS-B02-FF-01-ICT-WAP-SD-00</v>
      </c>
      <c r="O666" s="205" t="s">
        <v>388</v>
      </c>
      <c r="P666" s="246">
        <v>45838</v>
      </c>
      <c r="Q66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6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66" s="156" t="str">
        <f>IF(T_SDLog[[#This Row],[AREF_7]]&lt;&gt;"","07",IF(T_SDLog[[#This Row],[AREF_6]]&lt;&gt;"","06",IF(T_SDLog[[#This Row],[AREF_5]]&lt;&gt;"","05",IF(T_SDLog[[#This Row],[AREF_4]]&lt;&gt;"","04",IF(T_SDLog[[#This Row],[AREF_3]]&lt;&gt;"","03",IF(T_SDLog[[#This Row],[AREF_2]]&lt;&gt;"","02",IF(T_SDLog[[#This Row],[AREF_1]]&lt;&gt;"","01",IF(T_SDLog[[#This Row],[AREF_0]]&lt;&gt;"","00",""))))))))</f>
        <v>00</v>
      </c>
      <c r="T66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45864</v>
      </c>
      <c r="U6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ATLS-004-SD-ICT-00083-R00</v>
      </c>
      <c r="V6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Jul 25</v>
      </c>
      <c r="X6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ATV-1300000403-SDS-ICT-00078-R00</v>
      </c>
      <c r="Y6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6" s="22" t="s">
        <v>1751</v>
      </c>
      <c r="AB666" s="74">
        <v>45864</v>
      </c>
      <c r="AC666" s="22" t="s">
        <v>1909</v>
      </c>
      <c r="AD666" s="74">
        <v>45865</v>
      </c>
      <c r="AE666" s="291" t="s">
        <v>1909</v>
      </c>
      <c r="AF666" s="190" t="s">
        <v>134</v>
      </c>
      <c r="AG666" s="191" t="s">
        <v>1924</v>
      </c>
      <c r="AH666" s="190" t="s">
        <v>134</v>
      </c>
      <c r="AI666" s="22"/>
      <c r="AJ666" s="74"/>
      <c r="AK666" s="22"/>
      <c r="AL666" s="22"/>
      <c r="AM666" s="22"/>
      <c r="AN666" s="190" t="s">
        <v>123</v>
      </c>
      <c r="AO666" s="74"/>
      <c r="AP666" s="185" t="s">
        <v>123</v>
      </c>
      <c r="AQ666" s="22"/>
      <c r="AR666" s="74"/>
      <c r="AS666" s="22"/>
      <c r="AT666" s="190" t="s">
        <v>123</v>
      </c>
      <c r="AU666" s="74"/>
      <c r="AV666" s="185" t="s">
        <v>123</v>
      </c>
      <c r="AW666" s="76"/>
      <c r="AX666" s="74"/>
      <c r="AY666" s="22"/>
      <c r="AZ666" s="190" t="s">
        <v>123</v>
      </c>
      <c r="BA666" s="74"/>
      <c r="BB666" s="185" t="s">
        <v>123</v>
      </c>
      <c r="BC666" s="76"/>
      <c r="BD666" s="74"/>
      <c r="BE666" s="22"/>
      <c r="BF666" s="190" t="s">
        <v>123</v>
      </c>
      <c r="BG666" s="74"/>
      <c r="BH666" s="185" t="s">
        <v>123</v>
      </c>
      <c r="BI666" s="76"/>
      <c r="BJ666" s="74"/>
      <c r="BK666" s="22"/>
      <c r="BL666" s="190" t="s">
        <v>123</v>
      </c>
      <c r="BM666" s="74"/>
      <c r="BN666" s="185" t="s">
        <v>123</v>
      </c>
      <c r="BO666" s="22"/>
      <c r="BP666" s="74"/>
      <c r="BQ666" s="22"/>
      <c r="BR666" s="190" t="s">
        <v>123</v>
      </c>
      <c r="BS666" s="22"/>
      <c r="BT666" s="185" t="s">
        <v>123</v>
      </c>
      <c r="BU666" s="22"/>
      <c r="BV666" s="74"/>
      <c r="BW666" s="22"/>
      <c r="BX666" s="190" t="s">
        <v>123</v>
      </c>
      <c r="BY666" s="22"/>
      <c r="BZ666" s="185" t="s">
        <v>123</v>
      </c>
      <c r="CA666" s="185"/>
      <c r="CB666" s="22"/>
    </row>
    <row r="667" spans="2:80" ht="13.8" hidden="1">
      <c r="B667" s="22">
        <f t="shared" si="10"/>
        <v>658</v>
      </c>
      <c r="C667" s="73" t="s">
        <v>112</v>
      </c>
      <c r="D667" s="73" t="s">
        <v>381</v>
      </c>
      <c r="E667" s="202">
        <v>1300403</v>
      </c>
      <c r="F667" s="73" t="s">
        <v>114</v>
      </c>
      <c r="G667" s="73" t="s">
        <v>115</v>
      </c>
      <c r="H667" s="73" t="s">
        <v>288</v>
      </c>
      <c r="I667" s="240" t="s">
        <v>126</v>
      </c>
      <c r="J667" s="79" t="s">
        <v>112</v>
      </c>
      <c r="K667" s="204" t="s">
        <v>382</v>
      </c>
      <c r="L667" s="111" t="s">
        <v>119</v>
      </c>
      <c r="M667" s="73" t="s">
        <v>117</v>
      </c>
      <c r="N667" s="116" t="str">
        <f>CONCATENATE(T_SDLog[[#This Row],[PROJECT_NO]],"-",T_SDLog[[#This Row],[Sub Con]],"-",T_SDLog[[#This Row],[BUILDING_NO]],"-",T_SDLog[[#This Row],[FLOOR_LEVEL]],"-",T_SDLog[[#This Row],[DRAWING_PARTS]],"-",T_SDLog[[#This Row],[DISIPLINE]],"-",T_SDLog[[#This Row],[Sub-Dec]],"-",T_SDLog[[#This Row],[DS]],"-",T_SDLog[[#This Row],[DRAWING_SEQ]])</f>
        <v>1300403-ATS-B02-FF-02-ICT-WAP-SD-00</v>
      </c>
      <c r="O667" s="205" t="s">
        <v>389</v>
      </c>
      <c r="P667" s="246">
        <v>45838</v>
      </c>
      <c r="Q66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6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67" s="156" t="str">
        <f>IF(T_SDLog[[#This Row],[AREF_7]]&lt;&gt;"","07",IF(T_SDLog[[#This Row],[AREF_6]]&lt;&gt;"","06",IF(T_SDLog[[#This Row],[AREF_5]]&lt;&gt;"","05",IF(T_SDLog[[#This Row],[AREF_4]]&lt;&gt;"","04",IF(T_SDLog[[#This Row],[AREF_3]]&lt;&gt;"","03",IF(T_SDLog[[#This Row],[AREF_2]]&lt;&gt;"","02",IF(T_SDLog[[#This Row],[AREF_1]]&lt;&gt;"","01",IF(T_SDLog[[#This Row],[AREF_0]]&lt;&gt;"","00",""))))))))</f>
        <v>00</v>
      </c>
      <c r="T66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45864</v>
      </c>
      <c r="U6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ATLS-004-SD-ICT-00083-R00</v>
      </c>
      <c r="V6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Jul 25</v>
      </c>
      <c r="X6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ATV-1300000403-SDS-ICT-00078-R00</v>
      </c>
      <c r="Y6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7" s="22" t="s">
        <v>1751</v>
      </c>
      <c r="AB667" s="74">
        <v>45864</v>
      </c>
      <c r="AC667" s="22" t="s">
        <v>1909</v>
      </c>
      <c r="AD667" s="74">
        <v>45865</v>
      </c>
      <c r="AE667" s="291" t="s">
        <v>1909</v>
      </c>
      <c r="AF667" s="190" t="s">
        <v>134</v>
      </c>
      <c r="AG667" s="191" t="s">
        <v>1924</v>
      </c>
      <c r="AH667" s="190" t="s">
        <v>134</v>
      </c>
      <c r="AI667" s="22"/>
      <c r="AJ667" s="74"/>
      <c r="AK667" s="22"/>
      <c r="AL667" s="22"/>
      <c r="AM667" s="22"/>
      <c r="AN667" s="190" t="s">
        <v>123</v>
      </c>
      <c r="AO667" s="74"/>
      <c r="AP667" s="185" t="s">
        <v>123</v>
      </c>
      <c r="AQ667" s="22"/>
      <c r="AR667" s="74"/>
      <c r="AS667" s="22"/>
      <c r="AT667" s="190" t="s">
        <v>123</v>
      </c>
      <c r="AU667" s="74"/>
      <c r="AV667" s="185" t="s">
        <v>123</v>
      </c>
      <c r="AW667" s="76"/>
      <c r="AX667" s="74"/>
      <c r="AY667" s="22"/>
      <c r="AZ667" s="190" t="s">
        <v>123</v>
      </c>
      <c r="BA667" s="74"/>
      <c r="BB667" s="185" t="s">
        <v>123</v>
      </c>
      <c r="BC667" s="76"/>
      <c r="BD667" s="74"/>
      <c r="BE667" s="22"/>
      <c r="BF667" s="190" t="s">
        <v>123</v>
      </c>
      <c r="BG667" s="74"/>
      <c r="BH667" s="185" t="s">
        <v>123</v>
      </c>
      <c r="BI667" s="76"/>
      <c r="BJ667" s="74"/>
      <c r="BK667" s="22"/>
      <c r="BL667" s="190" t="s">
        <v>123</v>
      </c>
      <c r="BM667" s="74"/>
      <c r="BN667" s="185" t="s">
        <v>123</v>
      </c>
      <c r="BO667" s="22"/>
      <c r="BP667" s="74"/>
      <c r="BQ667" s="22"/>
      <c r="BR667" s="190" t="s">
        <v>123</v>
      </c>
      <c r="BS667" s="22"/>
      <c r="BT667" s="185" t="s">
        <v>123</v>
      </c>
      <c r="BU667" s="22"/>
      <c r="BV667" s="74"/>
      <c r="BW667" s="22"/>
      <c r="BX667" s="190" t="s">
        <v>123</v>
      </c>
      <c r="BY667" s="22"/>
      <c r="BZ667" s="185" t="s">
        <v>123</v>
      </c>
      <c r="CA667" s="185"/>
      <c r="CB667" s="22"/>
    </row>
    <row r="668" spans="2:80" ht="13.8" hidden="1">
      <c r="B668" s="22">
        <f t="shared" si="10"/>
        <v>659</v>
      </c>
      <c r="C668" s="73" t="s">
        <v>112</v>
      </c>
      <c r="D668" s="73" t="s">
        <v>381</v>
      </c>
      <c r="E668" s="202">
        <v>1300403</v>
      </c>
      <c r="F668" s="73" t="s">
        <v>114</v>
      </c>
      <c r="G668" s="73" t="s">
        <v>115</v>
      </c>
      <c r="H668" s="73" t="s">
        <v>288</v>
      </c>
      <c r="I668" s="240" t="s">
        <v>128</v>
      </c>
      <c r="J668" s="79" t="s">
        <v>112</v>
      </c>
      <c r="K668" s="204" t="s">
        <v>382</v>
      </c>
      <c r="L668" s="111" t="s">
        <v>119</v>
      </c>
      <c r="M668" s="73" t="s">
        <v>117</v>
      </c>
      <c r="N668" s="116" t="str">
        <f>CONCATENATE(T_SDLog[[#This Row],[PROJECT_NO]],"-",T_SDLog[[#This Row],[Sub Con]],"-",T_SDLog[[#This Row],[BUILDING_NO]],"-",T_SDLog[[#This Row],[FLOOR_LEVEL]],"-",T_SDLog[[#This Row],[DRAWING_PARTS]],"-",T_SDLog[[#This Row],[DISIPLINE]],"-",T_SDLog[[#This Row],[Sub-Dec]],"-",T_SDLog[[#This Row],[DS]],"-",T_SDLog[[#This Row],[DRAWING_SEQ]])</f>
        <v>1300403-ATS-B02-FF-03-ICT-WAP-SD-00</v>
      </c>
      <c r="O668" s="205" t="s">
        <v>390</v>
      </c>
      <c r="P668" s="246">
        <v>45838</v>
      </c>
      <c r="Q66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6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68" s="156" t="str">
        <f>IF(T_SDLog[[#This Row],[AREF_7]]&lt;&gt;"","07",IF(T_SDLog[[#This Row],[AREF_6]]&lt;&gt;"","06",IF(T_SDLog[[#This Row],[AREF_5]]&lt;&gt;"","05",IF(T_SDLog[[#This Row],[AREF_4]]&lt;&gt;"","04",IF(T_SDLog[[#This Row],[AREF_3]]&lt;&gt;"","03",IF(T_SDLog[[#This Row],[AREF_2]]&lt;&gt;"","02",IF(T_SDLog[[#This Row],[AREF_1]]&lt;&gt;"","01",IF(T_SDLog[[#This Row],[AREF_0]]&lt;&gt;"","00",""))))))))</f>
        <v>00</v>
      </c>
      <c r="T66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45864</v>
      </c>
      <c r="U6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ATLS-004-SD-ICT-00083-R00</v>
      </c>
      <c r="V6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6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 Jul 25</v>
      </c>
      <c r="X6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ATV-1300000403-SDS-ICT-00078-R00</v>
      </c>
      <c r="Y6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6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8" s="22" t="s">
        <v>1751</v>
      </c>
      <c r="AB668" s="74">
        <v>45864</v>
      </c>
      <c r="AC668" s="22" t="s">
        <v>1909</v>
      </c>
      <c r="AD668" s="74">
        <v>45865</v>
      </c>
      <c r="AE668" s="291" t="s">
        <v>1909</v>
      </c>
      <c r="AF668" s="190" t="s">
        <v>134</v>
      </c>
      <c r="AG668" s="191" t="s">
        <v>1924</v>
      </c>
      <c r="AH668" s="190" t="s">
        <v>134</v>
      </c>
      <c r="AI668" s="22"/>
      <c r="AJ668" s="74"/>
      <c r="AK668" s="22"/>
      <c r="AL668" s="22"/>
      <c r="AM668" s="22"/>
      <c r="AN668" s="190" t="s">
        <v>123</v>
      </c>
      <c r="AO668" s="74"/>
      <c r="AP668" s="185" t="s">
        <v>123</v>
      </c>
      <c r="AQ668" s="22"/>
      <c r="AR668" s="74"/>
      <c r="AS668" s="22"/>
      <c r="AT668" s="190" t="s">
        <v>123</v>
      </c>
      <c r="AU668" s="74"/>
      <c r="AV668" s="185" t="s">
        <v>123</v>
      </c>
      <c r="AW668" s="76"/>
      <c r="AX668" s="74"/>
      <c r="AY668" s="22"/>
      <c r="AZ668" s="190" t="s">
        <v>123</v>
      </c>
      <c r="BA668" s="74"/>
      <c r="BB668" s="185" t="s">
        <v>123</v>
      </c>
      <c r="BC668" s="76"/>
      <c r="BD668" s="74"/>
      <c r="BE668" s="22"/>
      <c r="BF668" s="190" t="s">
        <v>123</v>
      </c>
      <c r="BG668" s="74"/>
      <c r="BH668" s="185" t="s">
        <v>123</v>
      </c>
      <c r="BI668" s="76"/>
      <c r="BJ668" s="74"/>
      <c r="BK668" s="22"/>
      <c r="BL668" s="190" t="s">
        <v>123</v>
      </c>
      <c r="BM668" s="74"/>
      <c r="BN668" s="185" t="s">
        <v>123</v>
      </c>
      <c r="BO668" s="22"/>
      <c r="BP668" s="74"/>
      <c r="BQ668" s="22"/>
      <c r="BR668" s="190" t="s">
        <v>123</v>
      </c>
      <c r="BS668" s="22"/>
      <c r="BT668" s="185" t="s">
        <v>123</v>
      </c>
      <c r="BU668" s="22"/>
      <c r="BV668" s="74"/>
      <c r="BW668" s="22"/>
      <c r="BX668" s="190" t="s">
        <v>123</v>
      </c>
      <c r="BY668" s="22"/>
      <c r="BZ668" s="185" t="s">
        <v>123</v>
      </c>
      <c r="CA668" s="185"/>
      <c r="CB668" s="22"/>
    </row>
    <row r="669" spans="2:80" ht="13.8" hidden="1">
      <c r="B669" s="22">
        <f t="shared" si="10"/>
        <v>660</v>
      </c>
      <c r="C669" s="73" t="s">
        <v>112</v>
      </c>
      <c r="D669" s="73" t="s">
        <v>151</v>
      </c>
      <c r="E669" s="202">
        <v>1300403</v>
      </c>
      <c r="F669" s="73" t="s">
        <v>114</v>
      </c>
      <c r="G669" s="73" t="s">
        <v>115</v>
      </c>
      <c r="H669" s="73" t="s">
        <v>116</v>
      </c>
      <c r="I669" s="240" t="s">
        <v>117</v>
      </c>
      <c r="J669" s="79" t="s">
        <v>112</v>
      </c>
      <c r="K669" s="204" t="s">
        <v>152</v>
      </c>
      <c r="L669" s="111" t="s">
        <v>119</v>
      </c>
      <c r="M669" s="73" t="s">
        <v>117</v>
      </c>
      <c r="N669" s="116" t="str">
        <f>CONCATENATE(T_SDLog[[#This Row],[PROJECT_NO]],"-",T_SDLog[[#This Row],[Sub Con]],"-",T_SDLog[[#This Row],[BUILDING_NO]],"-",T_SDLog[[#This Row],[FLOOR_LEVEL]],"-",T_SDLog[[#This Row],[DRAWING_PARTS]],"-",T_SDLog[[#This Row],[DISIPLINE]],"-",T_SDLog[[#This Row],[Sub-Dec]],"-",T_SDLog[[#This Row],[DS]],"-",T_SDLog[[#This Row],[DRAWING_SEQ]])</f>
        <v>1300403-ATS-B02-GF-00-ICT-DAT-SD-00</v>
      </c>
      <c r="O669" s="205" t="s">
        <v>392</v>
      </c>
      <c r="P669" s="245">
        <v>45880</v>
      </c>
      <c r="Q66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69" s="156" t="str">
        <f>IF(T_SDLog[[#This Row],[AREF_7]]&lt;&gt;"","07",IF(T_SDLog[[#This Row],[AREF_6]]&lt;&gt;"","06",IF(T_SDLog[[#This Row],[AREF_5]]&lt;&gt;"","05",IF(T_SDLog[[#This Row],[AREF_4]]&lt;&gt;"","04",IF(T_SDLog[[#This Row],[AREF_3]]&lt;&gt;"","03",IF(T_SDLog[[#This Row],[AREF_2]]&lt;&gt;"","02",IF(T_SDLog[[#This Row],[AREF_1]]&lt;&gt;"","01",IF(T_SDLog[[#This Row],[AREF_0]]&lt;&gt;"","00",""))))))))</f>
        <v/>
      </c>
      <c r="T66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69" s="22"/>
      <c r="AB669" s="74"/>
      <c r="AC669" s="22"/>
      <c r="AD669" s="74"/>
      <c r="AE669" s="22"/>
      <c r="AF669" s="190" t="s">
        <v>123</v>
      </c>
      <c r="AG669" s="191"/>
      <c r="AH669" s="190" t="s">
        <v>123</v>
      </c>
      <c r="AI669" s="22"/>
      <c r="AJ669" s="74"/>
      <c r="AK669" s="22"/>
      <c r="AL669" s="22"/>
      <c r="AM669" s="22"/>
      <c r="AN669" s="190" t="s">
        <v>123</v>
      </c>
      <c r="AO669" s="74"/>
      <c r="AP669" s="185" t="s">
        <v>123</v>
      </c>
      <c r="AQ669" s="22"/>
      <c r="AR669" s="74"/>
      <c r="AS669" s="22"/>
      <c r="AT669" s="190" t="s">
        <v>123</v>
      </c>
      <c r="AU669" s="74"/>
      <c r="AV669" s="185" t="s">
        <v>123</v>
      </c>
      <c r="AW669" s="76"/>
      <c r="AX669" s="74"/>
      <c r="AY669" s="22"/>
      <c r="AZ669" s="190" t="s">
        <v>123</v>
      </c>
      <c r="BA669" s="74"/>
      <c r="BB669" s="185" t="s">
        <v>123</v>
      </c>
      <c r="BC669" s="76"/>
      <c r="BD669" s="74"/>
      <c r="BE669" s="22"/>
      <c r="BF669" s="190" t="s">
        <v>123</v>
      </c>
      <c r="BG669" s="74"/>
      <c r="BH669" s="185" t="s">
        <v>123</v>
      </c>
      <c r="BI669" s="76"/>
      <c r="BJ669" s="74"/>
      <c r="BK669" s="22"/>
      <c r="BL669" s="190" t="s">
        <v>123</v>
      </c>
      <c r="BM669" s="74"/>
      <c r="BN669" s="185" t="s">
        <v>123</v>
      </c>
      <c r="BO669" s="22"/>
      <c r="BP669" s="74"/>
      <c r="BQ669" s="22"/>
      <c r="BR669" s="190" t="s">
        <v>123</v>
      </c>
      <c r="BS669" s="22"/>
      <c r="BT669" s="185" t="s">
        <v>123</v>
      </c>
      <c r="BU669" s="22"/>
      <c r="BV669" s="74"/>
      <c r="BW669" s="22"/>
      <c r="BX669" s="190" t="s">
        <v>123</v>
      </c>
      <c r="BY669" s="22"/>
      <c r="BZ669" s="185" t="s">
        <v>123</v>
      </c>
      <c r="CA669" s="185"/>
      <c r="CB669" s="22"/>
    </row>
    <row r="670" spans="2:80" ht="13.8" hidden="1">
      <c r="B670" s="22">
        <f t="shared" si="10"/>
        <v>661</v>
      </c>
      <c r="C670" s="73" t="s">
        <v>112</v>
      </c>
      <c r="D670" s="73" t="s">
        <v>151</v>
      </c>
      <c r="E670" s="202">
        <v>1300403</v>
      </c>
      <c r="F670" s="73" t="s">
        <v>114</v>
      </c>
      <c r="G670" s="73" t="s">
        <v>115</v>
      </c>
      <c r="H670" s="73" t="s">
        <v>116</v>
      </c>
      <c r="I670" s="240" t="s">
        <v>124</v>
      </c>
      <c r="J670" s="79" t="s">
        <v>112</v>
      </c>
      <c r="K670" s="204" t="s">
        <v>152</v>
      </c>
      <c r="L670" s="111" t="s">
        <v>119</v>
      </c>
      <c r="M670" s="73" t="s">
        <v>117</v>
      </c>
      <c r="N670" s="116" t="str">
        <f>CONCATENATE(T_SDLog[[#This Row],[PROJECT_NO]],"-",T_SDLog[[#This Row],[Sub Con]],"-",T_SDLog[[#This Row],[BUILDING_NO]],"-",T_SDLog[[#This Row],[FLOOR_LEVEL]],"-",T_SDLog[[#This Row],[DRAWING_PARTS]],"-",T_SDLog[[#This Row],[DISIPLINE]],"-",T_SDLog[[#This Row],[Sub-Dec]],"-",T_SDLog[[#This Row],[DS]],"-",T_SDLog[[#This Row],[DRAWING_SEQ]])</f>
        <v>1300403-ATS-B02-GF-01-ICT-DAT-SD-00</v>
      </c>
      <c r="O670" s="205" t="s">
        <v>393</v>
      </c>
      <c r="P670" s="245">
        <v>45880</v>
      </c>
      <c r="Q67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70" s="156" t="str">
        <f>IF(T_SDLog[[#This Row],[AREF_7]]&lt;&gt;"","07",IF(T_SDLog[[#This Row],[AREF_6]]&lt;&gt;"","06",IF(T_SDLog[[#This Row],[AREF_5]]&lt;&gt;"","05",IF(T_SDLog[[#This Row],[AREF_4]]&lt;&gt;"","04",IF(T_SDLog[[#This Row],[AREF_3]]&lt;&gt;"","03",IF(T_SDLog[[#This Row],[AREF_2]]&lt;&gt;"","02",IF(T_SDLog[[#This Row],[AREF_1]]&lt;&gt;"","01",IF(T_SDLog[[#This Row],[AREF_0]]&lt;&gt;"","00",""))))))))</f>
        <v/>
      </c>
      <c r="T67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0" s="22"/>
      <c r="AB670" s="74"/>
      <c r="AC670" s="22"/>
      <c r="AD670" s="74"/>
      <c r="AE670" s="22"/>
      <c r="AF670" s="190" t="s">
        <v>123</v>
      </c>
      <c r="AG670" s="191"/>
      <c r="AH670" s="190" t="s">
        <v>123</v>
      </c>
      <c r="AI670" s="22"/>
      <c r="AJ670" s="74"/>
      <c r="AK670" s="22"/>
      <c r="AL670" s="22"/>
      <c r="AM670" s="22"/>
      <c r="AN670" s="190" t="s">
        <v>123</v>
      </c>
      <c r="AO670" s="74"/>
      <c r="AP670" s="185" t="s">
        <v>123</v>
      </c>
      <c r="AQ670" s="22"/>
      <c r="AR670" s="74"/>
      <c r="AS670" s="22"/>
      <c r="AT670" s="190" t="s">
        <v>123</v>
      </c>
      <c r="AU670" s="74"/>
      <c r="AV670" s="185" t="s">
        <v>123</v>
      </c>
      <c r="AW670" s="76"/>
      <c r="AX670" s="74"/>
      <c r="AY670" s="22"/>
      <c r="AZ670" s="190" t="s">
        <v>123</v>
      </c>
      <c r="BA670" s="74"/>
      <c r="BB670" s="185" t="s">
        <v>123</v>
      </c>
      <c r="BC670" s="76"/>
      <c r="BD670" s="74"/>
      <c r="BE670" s="22"/>
      <c r="BF670" s="190" t="s">
        <v>123</v>
      </c>
      <c r="BG670" s="74"/>
      <c r="BH670" s="185" t="s">
        <v>123</v>
      </c>
      <c r="BI670" s="76"/>
      <c r="BJ670" s="74"/>
      <c r="BK670" s="22"/>
      <c r="BL670" s="190" t="s">
        <v>123</v>
      </c>
      <c r="BM670" s="74"/>
      <c r="BN670" s="185" t="s">
        <v>123</v>
      </c>
      <c r="BO670" s="22"/>
      <c r="BP670" s="74"/>
      <c r="BQ670" s="22"/>
      <c r="BR670" s="190" t="s">
        <v>123</v>
      </c>
      <c r="BS670" s="22"/>
      <c r="BT670" s="185" t="s">
        <v>123</v>
      </c>
      <c r="BU670" s="22"/>
      <c r="BV670" s="74"/>
      <c r="BW670" s="22"/>
      <c r="BX670" s="190" t="s">
        <v>123</v>
      </c>
      <c r="BY670" s="22"/>
      <c r="BZ670" s="185" t="s">
        <v>123</v>
      </c>
      <c r="CA670" s="185"/>
      <c r="CB670" s="22"/>
    </row>
    <row r="671" spans="2:80" ht="13.8" hidden="1">
      <c r="B671" s="22">
        <f t="shared" si="10"/>
        <v>662</v>
      </c>
      <c r="C671" s="73" t="s">
        <v>112</v>
      </c>
      <c r="D671" s="73" t="s">
        <v>151</v>
      </c>
      <c r="E671" s="202">
        <v>1300403</v>
      </c>
      <c r="F671" s="73" t="s">
        <v>114</v>
      </c>
      <c r="G671" s="73" t="s">
        <v>115</v>
      </c>
      <c r="H671" s="73" t="s">
        <v>116</v>
      </c>
      <c r="I671" s="240" t="s">
        <v>126</v>
      </c>
      <c r="J671" s="79" t="s">
        <v>112</v>
      </c>
      <c r="K671" s="204" t="s">
        <v>152</v>
      </c>
      <c r="L671" s="111" t="s">
        <v>119</v>
      </c>
      <c r="M671" s="73" t="s">
        <v>117</v>
      </c>
      <c r="N671" s="116" t="str">
        <f>CONCATENATE(T_SDLog[[#This Row],[PROJECT_NO]],"-",T_SDLog[[#This Row],[Sub Con]],"-",T_SDLog[[#This Row],[BUILDING_NO]],"-",T_SDLog[[#This Row],[FLOOR_LEVEL]],"-",T_SDLog[[#This Row],[DRAWING_PARTS]],"-",T_SDLog[[#This Row],[DISIPLINE]],"-",T_SDLog[[#This Row],[Sub-Dec]],"-",T_SDLog[[#This Row],[DS]],"-",T_SDLog[[#This Row],[DRAWING_SEQ]])</f>
        <v>1300403-ATS-B02-GF-02-ICT-DAT-SD-00</v>
      </c>
      <c r="O671" s="205" t="s">
        <v>394</v>
      </c>
      <c r="P671" s="245">
        <v>45880</v>
      </c>
      <c r="Q67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71" s="156" t="str">
        <f>IF(T_SDLog[[#This Row],[AREF_7]]&lt;&gt;"","07",IF(T_SDLog[[#This Row],[AREF_6]]&lt;&gt;"","06",IF(T_SDLog[[#This Row],[AREF_5]]&lt;&gt;"","05",IF(T_SDLog[[#This Row],[AREF_4]]&lt;&gt;"","04",IF(T_SDLog[[#This Row],[AREF_3]]&lt;&gt;"","03",IF(T_SDLog[[#This Row],[AREF_2]]&lt;&gt;"","02",IF(T_SDLog[[#This Row],[AREF_1]]&lt;&gt;"","01",IF(T_SDLog[[#This Row],[AREF_0]]&lt;&gt;"","00",""))))))))</f>
        <v/>
      </c>
      <c r="T67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1" s="22"/>
      <c r="AB671" s="74"/>
      <c r="AC671" s="22"/>
      <c r="AD671" s="74"/>
      <c r="AE671" s="22"/>
      <c r="AF671" s="190" t="s">
        <v>123</v>
      </c>
      <c r="AG671" s="191"/>
      <c r="AH671" s="190" t="s">
        <v>123</v>
      </c>
      <c r="AI671" s="22"/>
      <c r="AJ671" s="74"/>
      <c r="AK671" s="22"/>
      <c r="AL671" s="22"/>
      <c r="AM671" s="22"/>
      <c r="AN671" s="190" t="s">
        <v>123</v>
      </c>
      <c r="AO671" s="74"/>
      <c r="AP671" s="185" t="s">
        <v>123</v>
      </c>
      <c r="AQ671" s="22"/>
      <c r="AR671" s="74"/>
      <c r="AS671" s="22"/>
      <c r="AT671" s="190" t="s">
        <v>123</v>
      </c>
      <c r="AU671" s="74"/>
      <c r="AV671" s="185" t="s">
        <v>123</v>
      </c>
      <c r="AW671" s="76"/>
      <c r="AX671" s="74"/>
      <c r="AY671" s="22"/>
      <c r="AZ671" s="190" t="s">
        <v>123</v>
      </c>
      <c r="BA671" s="74"/>
      <c r="BB671" s="185" t="s">
        <v>123</v>
      </c>
      <c r="BC671" s="76"/>
      <c r="BD671" s="74"/>
      <c r="BE671" s="22"/>
      <c r="BF671" s="190" t="s">
        <v>123</v>
      </c>
      <c r="BG671" s="74"/>
      <c r="BH671" s="185" t="s">
        <v>123</v>
      </c>
      <c r="BI671" s="76"/>
      <c r="BJ671" s="74"/>
      <c r="BK671" s="22"/>
      <c r="BL671" s="190" t="s">
        <v>123</v>
      </c>
      <c r="BM671" s="74"/>
      <c r="BN671" s="185" t="s">
        <v>123</v>
      </c>
      <c r="BO671" s="22"/>
      <c r="BP671" s="74"/>
      <c r="BQ671" s="22"/>
      <c r="BR671" s="190" t="s">
        <v>123</v>
      </c>
      <c r="BS671" s="22"/>
      <c r="BT671" s="185" t="s">
        <v>123</v>
      </c>
      <c r="BU671" s="22"/>
      <c r="BV671" s="74"/>
      <c r="BW671" s="22"/>
      <c r="BX671" s="190" t="s">
        <v>123</v>
      </c>
      <c r="BY671" s="22"/>
      <c r="BZ671" s="185" t="s">
        <v>123</v>
      </c>
      <c r="CA671" s="185"/>
      <c r="CB671" s="22"/>
    </row>
    <row r="672" spans="2:80" ht="13.8" hidden="1">
      <c r="B672" s="22">
        <f t="shared" si="10"/>
        <v>663</v>
      </c>
      <c r="C672" s="73" t="s">
        <v>112</v>
      </c>
      <c r="D672" s="73" t="s">
        <v>151</v>
      </c>
      <c r="E672" s="202">
        <v>1300403</v>
      </c>
      <c r="F672" s="73" t="s">
        <v>114</v>
      </c>
      <c r="G672" s="73" t="s">
        <v>115</v>
      </c>
      <c r="H672" s="73" t="s">
        <v>116</v>
      </c>
      <c r="I672" s="240" t="s">
        <v>128</v>
      </c>
      <c r="J672" s="79" t="s">
        <v>112</v>
      </c>
      <c r="K672" s="204" t="s">
        <v>152</v>
      </c>
      <c r="L672" s="111" t="s">
        <v>119</v>
      </c>
      <c r="M672" s="73" t="s">
        <v>117</v>
      </c>
      <c r="N672" s="116" t="str">
        <f>CONCATENATE(T_SDLog[[#This Row],[PROJECT_NO]],"-",T_SDLog[[#This Row],[Sub Con]],"-",T_SDLog[[#This Row],[BUILDING_NO]],"-",T_SDLog[[#This Row],[FLOOR_LEVEL]],"-",T_SDLog[[#This Row],[DRAWING_PARTS]],"-",T_SDLog[[#This Row],[DISIPLINE]],"-",T_SDLog[[#This Row],[Sub-Dec]],"-",T_SDLog[[#This Row],[DS]],"-",T_SDLog[[#This Row],[DRAWING_SEQ]])</f>
        <v>1300403-ATS-B02-GF-03-ICT-DAT-SD-00</v>
      </c>
      <c r="O672" s="205" t="s">
        <v>395</v>
      </c>
      <c r="P672" s="245">
        <v>45880</v>
      </c>
      <c r="Q67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72" s="156" t="str">
        <f>IF(T_SDLog[[#This Row],[AREF_7]]&lt;&gt;"","07",IF(T_SDLog[[#This Row],[AREF_6]]&lt;&gt;"","06",IF(T_SDLog[[#This Row],[AREF_5]]&lt;&gt;"","05",IF(T_SDLog[[#This Row],[AREF_4]]&lt;&gt;"","04",IF(T_SDLog[[#This Row],[AREF_3]]&lt;&gt;"","03",IF(T_SDLog[[#This Row],[AREF_2]]&lt;&gt;"","02",IF(T_SDLog[[#This Row],[AREF_1]]&lt;&gt;"","01",IF(T_SDLog[[#This Row],[AREF_0]]&lt;&gt;"","00",""))))))))</f>
        <v/>
      </c>
      <c r="T67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2" s="22"/>
      <c r="AB672" s="74"/>
      <c r="AC672" s="22"/>
      <c r="AD672" s="74"/>
      <c r="AE672" s="22"/>
      <c r="AF672" s="190" t="s">
        <v>123</v>
      </c>
      <c r="AG672" s="191"/>
      <c r="AH672" s="190" t="s">
        <v>123</v>
      </c>
      <c r="AI672" s="22"/>
      <c r="AJ672" s="74"/>
      <c r="AK672" s="22"/>
      <c r="AL672" s="22"/>
      <c r="AM672" s="22"/>
      <c r="AN672" s="190" t="s">
        <v>123</v>
      </c>
      <c r="AO672" s="74"/>
      <c r="AP672" s="185" t="s">
        <v>123</v>
      </c>
      <c r="AQ672" s="22"/>
      <c r="AR672" s="74"/>
      <c r="AS672" s="22"/>
      <c r="AT672" s="190" t="s">
        <v>123</v>
      </c>
      <c r="AU672" s="74"/>
      <c r="AV672" s="185" t="s">
        <v>123</v>
      </c>
      <c r="AW672" s="76"/>
      <c r="AX672" s="74"/>
      <c r="AY672" s="22"/>
      <c r="AZ672" s="190" t="s">
        <v>123</v>
      </c>
      <c r="BA672" s="74"/>
      <c r="BB672" s="185" t="s">
        <v>123</v>
      </c>
      <c r="BC672" s="76"/>
      <c r="BD672" s="74"/>
      <c r="BE672" s="22"/>
      <c r="BF672" s="190" t="s">
        <v>123</v>
      </c>
      <c r="BG672" s="74"/>
      <c r="BH672" s="185" t="s">
        <v>123</v>
      </c>
      <c r="BI672" s="76"/>
      <c r="BJ672" s="74"/>
      <c r="BK672" s="22"/>
      <c r="BL672" s="190" t="s">
        <v>123</v>
      </c>
      <c r="BM672" s="74"/>
      <c r="BN672" s="185" t="s">
        <v>123</v>
      </c>
      <c r="BO672" s="22"/>
      <c r="BP672" s="74"/>
      <c r="BQ672" s="22"/>
      <c r="BR672" s="190" t="s">
        <v>123</v>
      </c>
      <c r="BS672" s="22"/>
      <c r="BT672" s="185" t="s">
        <v>123</v>
      </c>
      <c r="BU672" s="22"/>
      <c r="BV672" s="74"/>
      <c r="BW672" s="22"/>
      <c r="BX672" s="190" t="s">
        <v>123</v>
      </c>
      <c r="BY672" s="22"/>
      <c r="BZ672" s="185" t="s">
        <v>123</v>
      </c>
      <c r="CA672" s="185"/>
      <c r="CB672" s="22"/>
    </row>
    <row r="673" spans="2:80" ht="13.8" hidden="1">
      <c r="B673" s="22">
        <f t="shared" si="10"/>
        <v>664</v>
      </c>
      <c r="C673" s="73" t="s">
        <v>112</v>
      </c>
      <c r="D673" s="73" t="s">
        <v>151</v>
      </c>
      <c r="E673" s="202">
        <v>1300403</v>
      </c>
      <c r="F673" s="73" t="s">
        <v>114</v>
      </c>
      <c r="G673" s="73" t="s">
        <v>115</v>
      </c>
      <c r="H673" s="73" t="s">
        <v>288</v>
      </c>
      <c r="I673" s="240" t="s">
        <v>117</v>
      </c>
      <c r="J673" s="79" t="s">
        <v>112</v>
      </c>
      <c r="K673" s="204" t="s">
        <v>152</v>
      </c>
      <c r="L673" s="111" t="s">
        <v>119</v>
      </c>
      <c r="M673" s="73" t="s">
        <v>117</v>
      </c>
      <c r="N673" s="116" t="str">
        <f>CONCATENATE(T_SDLog[[#This Row],[PROJECT_NO]],"-",T_SDLog[[#This Row],[Sub Con]],"-",T_SDLog[[#This Row],[BUILDING_NO]],"-",T_SDLog[[#This Row],[FLOOR_LEVEL]],"-",T_SDLog[[#This Row],[DRAWING_PARTS]],"-",T_SDLog[[#This Row],[DISIPLINE]],"-",T_SDLog[[#This Row],[Sub-Dec]],"-",T_SDLog[[#This Row],[DS]],"-",T_SDLog[[#This Row],[DRAWING_SEQ]])</f>
        <v>1300403-ATS-B02-FF-00-ICT-DAT-SD-00</v>
      </c>
      <c r="O673" s="205" t="s">
        <v>396</v>
      </c>
      <c r="P673" s="245">
        <v>45846</v>
      </c>
      <c r="Q67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7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73" s="156" t="str">
        <f>IF(T_SDLog[[#This Row],[AREF_7]]&lt;&gt;"","07",IF(T_SDLog[[#This Row],[AREF_6]]&lt;&gt;"","06",IF(T_SDLog[[#This Row],[AREF_5]]&lt;&gt;"","05",IF(T_SDLog[[#This Row],[AREF_4]]&lt;&gt;"","04",IF(T_SDLog[[#This Row],[AREF_3]]&lt;&gt;"","03",IF(T_SDLog[[#This Row],[AREF_2]]&lt;&gt;"","02",IF(T_SDLog[[#This Row],[AREF_1]]&lt;&gt;"","01",IF(T_SDLog[[#This Row],[AREF_0]]&lt;&gt;"","00",""))))))))</f>
        <v>00</v>
      </c>
      <c r="T67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45849</v>
      </c>
      <c r="U6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ATLS-004-SD-ICT-00106-R00</v>
      </c>
      <c r="V6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3" s="22" t="s">
        <v>1874</v>
      </c>
      <c r="AB673" s="74">
        <v>45849</v>
      </c>
      <c r="AC673" s="22"/>
      <c r="AD673" s="74"/>
      <c r="AE673" s="22"/>
      <c r="AF673" s="190" t="s">
        <v>1638</v>
      </c>
      <c r="AG673" s="191"/>
      <c r="AH673" s="190" t="s">
        <v>123</v>
      </c>
      <c r="AI673" s="22"/>
      <c r="AJ673" s="74"/>
      <c r="AK673" s="22"/>
      <c r="AL673" s="22"/>
      <c r="AM673" s="22"/>
      <c r="AN673" s="190" t="s">
        <v>123</v>
      </c>
      <c r="AO673" s="74"/>
      <c r="AP673" s="185" t="s">
        <v>123</v>
      </c>
      <c r="AQ673" s="22"/>
      <c r="AR673" s="74"/>
      <c r="AS673" s="22"/>
      <c r="AT673" s="190" t="s">
        <v>123</v>
      </c>
      <c r="AU673" s="74"/>
      <c r="AV673" s="185" t="s">
        <v>123</v>
      </c>
      <c r="AW673" s="76"/>
      <c r="AX673" s="74"/>
      <c r="AY673" s="22"/>
      <c r="AZ673" s="190" t="s">
        <v>123</v>
      </c>
      <c r="BA673" s="74"/>
      <c r="BB673" s="185" t="s">
        <v>123</v>
      </c>
      <c r="BC673" s="76"/>
      <c r="BD673" s="74"/>
      <c r="BE673" s="22"/>
      <c r="BF673" s="190" t="s">
        <v>123</v>
      </c>
      <c r="BG673" s="74"/>
      <c r="BH673" s="185" t="s">
        <v>123</v>
      </c>
      <c r="BI673" s="76"/>
      <c r="BJ673" s="74"/>
      <c r="BK673" s="22"/>
      <c r="BL673" s="190" t="s">
        <v>123</v>
      </c>
      <c r="BM673" s="74"/>
      <c r="BN673" s="185" t="s">
        <v>123</v>
      </c>
      <c r="BO673" s="22"/>
      <c r="BP673" s="74"/>
      <c r="BQ673" s="22"/>
      <c r="BR673" s="190" t="s">
        <v>123</v>
      </c>
      <c r="BS673" s="22"/>
      <c r="BT673" s="185" t="s">
        <v>123</v>
      </c>
      <c r="BU673" s="22"/>
      <c r="BV673" s="74"/>
      <c r="BW673" s="22"/>
      <c r="BX673" s="190" t="s">
        <v>123</v>
      </c>
      <c r="BY673" s="22"/>
      <c r="BZ673" s="185" t="s">
        <v>123</v>
      </c>
      <c r="CA673" s="185"/>
      <c r="CB673" s="22"/>
    </row>
    <row r="674" spans="2:80" ht="13.8" hidden="1">
      <c r="B674" s="22">
        <f t="shared" si="10"/>
        <v>665</v>
      </c>
      <c r="C674" s="73" t="s">
        <v>112</v>
      </c>
      <c r="D674" s="73" t="s">
        <v>151</v>
      </c>
      <c r="E674" s="202">
        <v>1300403</v>
      </c>
      <c r="F674" s="73" t="s">
        <v>114</v>
      </c>
      <c r="G674" s="73" t="s">
        <v>115</v>
      </c>
      <c r="H674" s="73" t="s">
        <v>288</v>
      </c>
      <c r="I674" s="240" t="s">
        <v>124</v>
      </c>
      <c r="J674" s="79" t="s">
        <v>112</v>
      </c>
      <c r="K674" s="204" t="s">
        <v>152</v>
      </c>
      <c r="L674" s="111" t="s">
        <v>119</v>
      </c>
      <c r="M674" s="73" t="s">
        <v>117</v>
      </c>
      <c r="N674" s="116" t="str">
        <f>CONCATENATE(T_SDLog[[#This Row],[PROJECT_NO]],"-",T_SDLog[[#This Row],[Sub Con]],"-",T_SDLog[[#This Row],[BUILDING_NO]],"-",T_SDLog[[#This Row],[FLOOR_LEVEL]],"-",T_SDLog[[#This Row],[DRAWING_PARTS]],"-",T_SDLog[[#This Row],[DISIPLINE]],"-",T_SDLog[[#This Row],[Sub-Dec]],"-",T_SDLog[[#This Row],[DS]],"-",T_SDLog[[#This Row],[DRAWING_SEQ]])</f>
        <v>1300403-ATS-B02-FF-01-ICT-DAT-SD-00</v>
      </c>
      <c r="O674" s="205" t="s">
        <v>397</v>
      </c>
      <c r="P674" s="245">
        <v>45846</v>
      </c>
      <c r="Q67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7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74" s="156" t="str">
        <f>IF(T_SDLog[[#This Row],[AREF_7]]&lt;&gt;"","07",IF(T_SDLog[[#This Row],[AREF_6]]&lt;&gt;"","06",IF(T_SDLog[[#This Row],[AREF_5]]&lt;&gt;"","05",IF(T_SDLog[[#This Row],[AREF_4]]&lt;&gt;"","04",IF(T_SDLog[[#This Row],[AREF_3]]&lt;&gt;"","03",IF(T_SDLog[[#This Row],[AREF_2]]&lt;&gt;"","02",IF(T_SDLog[[#This Row],[AREF_1]]&lt;&gt;"","01",IF(T_SDLog[[#This Row],[AREF_0]]&lt;&gt;"","00",""))))))))</f>
        <v>00</v>
      </c>
      <c r="T67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45849</v>
      </c>
      <c r="U6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ATLS-004-SD-ICT-00106-R00</v>
      </c>
      <c r="V6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7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4" s="22" t="s">
        <v>1874</v>
      </c>
      <c r="AB674" s="74">
        <v>45849</v>
      </c>
      <c r="AC674" s="22"/>
      <c r="AD674" s="74"/>
      <c r="AE674" s="22"/>
      <c r="AF674" s="190" t="s">
        <v>1638</v>
      </c>
      <c r="AG674" s="191"/>
      <c r="AH674" s="190" t="s">
        <v>123</v>
      </c>
      <c r="AI674" s="22"/>
      <c r="AJ674" s="74"/>
      <c r="AK674" s="22"/>
      <c r="AL674" s="22"/>
      <c r="AM674" s="22"/>
      <c r="AN674" s="190" t="s">
        <v>123</v>
      </c>
      <c r="AO674" s="74"/>
      <c r="AP674" s="185" t="s">
        <v>123</v>
      </c>
      <c r="AQ674" s="22"/>
      <c r="AR674" s="74"/>
      <c r="AS674" s="22"/>
      <c r="AT674" s="190" t="s">
        <v>123</v>
      </c>
      <c r="AU674" s="74"/>
      <c r="AV674" s="185" t="s">
        <v>123</v>
      </c>
      <c r="AW674" s="76"/>
      <c r="AX674" s="74"/>
      <c r="AY674" s="22"/>
      <c r="AZ674" s="190" t="s">
        <v>123</v>
      </c>
      <c r="BA674" s="74"/>
      <c r="BB674" s="185" t="s">
        <v>123</v>
      </c>
      <c r="BC674" s="76"/>
      <c r="BD674" s="74"/>
      <c r="BE674" s="22"/>
      <c r="BF674" s="190" t="s">
        <v>123</v>
      </c>
      <c r="BG674" s="74"/>
      <c r="BH674" s="185" t="s">
        <v>123</v>
      </c>
      <c r="BI674" s="76"/>
      <c r="BJ674" s="74"/>
      <c r="BK674" s="22"/>
      <c r="BL674" s="190" t="s">
        <v>123</v>
      </c>
      <c r="BM674" s="74"/>
      <c r="BN674" s="185" t="s">
        <v>123</v>
      </c>
      <c r="BO674" s="22"/>
      <c r="BP674" s="74"/>
      <c r="BQ674" s="22"/>
      <c r="BR674" s="190" t="s">
        <v>123</v>
      </c>
      <c r="BS674" s="22"/>
      <c r="BT674" s="185" t="s">
        <v>123</v>
      </c>
      <c r="BU674" s="22"/>
      <c r="BV674" s="74"/>
      <c r="BW674" s="22"/>
      <c r="BX674" s="190" t="s">
        <v>123</v>
      </c>
      <c r="BY674" s="22"/>
      <c r="BZ674" s="185" t="s">
        <v>123</v>
      </c>
      <c r="CA674" s="185"/>
      <c r="CB674" s="22"/>
    </row>
    <row r="675" spans="2:80" ht="13.8" hidden="1">
      <c r="B675" s="22">
        <f t="shared" si="10"/>
        <v>666</v>
      </c>
      <c r="C675" s="73" t="s">
        <v>112</v>
      </c>
      <c r="D675" s="73" t="s">
        <v>151</v>
      </c>
      <c r="E675" s="202">
        <v>1300403</v>
      </c>
      <c r="F675" s="73" t="s">
        <v>114</v>
      </c>
      <c r="G675" s="73" t="s">
        <v>115</v>
      </c>
      <c r="H675" s="73" t="s">
        <v>288</v>
      </c>
      <c r="I675" s="240" t="s">
        <v>126</v>
      </c>
      <c r="J675" s="79" t="s">
        <v>112</v>
      </c>
      <c r="K675" s="204" t="s">
        <v>152</v>
      </c>
      <c r="L675" s="111" t="s">
        <v>119</v>
      </c>
      <c r="M675" s="73" t="s">
        <v>117</v>
      </c>
      <c r="N675" s="116" t="str">
        <f>CONCATENATE(T_SDLog[[#This Row],[PROJECT_NO]],"-",T_SDLog[[#This Row],[Sub Con]],"-",T_SDLog[[#This Row],[BUILDING_NO]],"-",T_SDLog[[#This Row],[FLOOR_LEVEL]],"-",T_SDLog[[#This Row],[DRAWING_PARTS]],"-",T_SDLog[[#This Row],[DISIPLINE]],"-",T_SDLog[[#This Row],[Sub-Dec]],"-",T_SDLog[[#This Row],[DS]],"-",T_SDLog[[#This Row],[DRAWING_SEQ]])</f>
        <v>1300403-ATS-B02-FF-02-ICT-DAT-SD-00</v>
      </c>
      <c r="O675" s="205" t="s">
        <v>398</v>
      </c>
      <c r="P675" s="245">
        <v>45846</v>
      </c>
      <c r="Q67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7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75" s="156" t="str">
        <f>IF(T_SDLog[[#This Row],[AREF_7]]&lt;&gt;"","07",IF(T_SDLog[[#This Row],[AREF_6]]&lt;&gt;"","06",IF(T_SDLog[[#This Row],[AREF_5]]&lt;&gt;"","05",IF(T_SDLog[[#This Row],[AREF_4]]&lt;&gt;"","04",IF(T_SDLog[[#This Row],[AREF_3]]&lt;&gt;"","03",IF(T_SDLog[[#This Row],[AREF_2]]&lt;&gt;"","02",IF(T_SDLog[[#This Row],[AREF_1]]&lt;&gt;"","01",IF(T_SDLog[[#This Row],[AREF_0]]&lt;&gt;"","00",""))))))))</f>
        <v>00</v>
      </c>
      <c r="T67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45849</v>
      </c>
      <c r="U6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ATLS-004-SD-ICT-00106-R00</v>
      </c>
      <c r="V6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7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5" s="22" t="s">
        <v>1874</v>
      </c>
      <c r="AB675" s="74">
        <v>45849</v>
      </c>
      <c r="AC675" s="22"/>
      <c r="AD675" s="74"/>
      <c r="AE675" s="22"/>
      <c r="AF675" s="190" t="s">
        <v>1638</v>
      </c>
      <c r="AG675" s="191"/>
      <c r="AH675" s="190" t="s">
        <v>123</v>
      </c>
      <c r="AI675" s="22"/>
      <c r="AJ675" s="74"/>
      <c r="AK675" s="22"/>
      <c r="AL675" s="22"/>
      <c r="AM675" s="22"/>
      <c r="AN675" s="190" t="s">
        <v>123</v>
      </c>
      <c r="AO675" s="74"/>
      <c r="AP675" s="185" t="s">
        <v>123</v>
      </c>
      <c r="AQ675" s="22"/>
      <c r="AR675" s="74"/>
      <c r="AS675" s="22"/>
      <c r="AT675" s="190" t="s">
        <v>123</v>
      </c>
      <c r="AU675" s="74"/>
      <c r="AV675" s="185" t="s">
        <v>123</v>
      </c>
      <c r="AW675" s="76"/>
      <c r="AX675" s="74"/>
      <c r="AY675" s="22"/>
      <c r="AZ675" s="190" t="s">
        <v>123</v>
      </c>
      <c r="BA675" s="74"/>
      <c r="BB675" s="185" t="s">
        <v>123</v>
      </c>
      <c r="BC675" s="76"/>
      <c r="BD675" s="74"/>
      <c r="BE675" s="22"/>
      <c r="BF675" s="190" t="s">
        <v>123</v>
      </c>
      <c r="BG675" s="74"/>
      <c r="BH675" s="185" t="s">
        <v>123</v>
      </c>
      <c r="BI675" s="76"/>
      <c r="BJ675" s="74"/>
      <c r="BK675" s="22"/>
      <c r="BL675" s="190" t="s">
        <v>123</v>
      </c>
      <c r="BM675" s="74"/>
      <c r="BN675" s="185" t="s">
        <v>123</v>
      </c>
      <c r="BO675" s="22"/>
      <c r="BP675" s="74"/>
      <c r="BQ675" s="22"/>
      <c r="BR675" s="190" t="s">
        <v>123</v>
      </c>
      <c r="BS675" s="22"/>
      <c r="BT675" s="185" t="s">
        <v>123</v>
      </c>
      <c r="BU675" s="22"/>
      <c r="BV675" s="74"/>
      <c r="BW675" s="22"/>
      <c r="BX675" s="190" t="s">
        <v>123</v>
      </c>
      <c r="BY675" s="22"/>
      <c r="BZ675" s="185" t="s">
        <v>123</v>
      </c>
      <c r="CA675" s="185"/>
      <c r="CB675" s="22"/>
    </row>
    <row r="676" spans="2:80" ht="13.8" hidden="1">
      <c r="B676" s="22">
        <f t="shared" si="10"/>
        <v>667</v>
      </c>
      <c r="C676" s="73" t="s">
        <v>112</v>
      </c>
      <c r="D676" s="73" t="s">
        <v>151</v>
      </c>
      <c r="E676" s="202">
        <v>1300403</v>
      </c>
      <c r="F676" s="73" t="s">
        <v>114</v>
      </c>
      <c r="G676" s="73" t="s">
        <v>115</v>
      </c>
      <c r="H676" s="73" t="s">
        <v>288</v>
      </c>
      <c r="I676" s="240" t="s">
        <v>128</v>
      </c>
      <c r="J676" s="79" t="s">
        <v>112</v>
      </c>
      <c r="K676" s="204" t="s">
        <v>152</v>
      </c>
      <c r="L676" s="111" t="s">
        <v>119</v>
      </c>
      <c r="M676" s="73" t="s">
        <v>117</v>
      </c>
      <c r="N676" s="116" t="str">
        <f>CONCATENATE(T_SDLog[[#This Row],[PROJECT_NO]],"-",T_SDLog[[#This Row],[Sub Con]],"-",T_SDLog[[#This Row],[BUILDING_NO]],"-",T_SDLog[[#This Row],[FLOOR_LEVEL]],"-",T_SDLog[[#This Row],[DRAWING_PARTS]],"-",T_SDLog[[#This Row],[DISIPLINE]],"-",T_SDLog[[#This Row],[Sub-Dec]],"-",T_SDLog[[#This Row],[DS]],"-",T_SDLog[[#This Row],[DRAWING_SEQ]])</f>
        <v>1300403-ATS-B02-FF-03-ICT-DAT-SD-00</v>
      </c>
      <c r="O676" s="205" t="s">
        <v>399</v>
      </c>
      <c r="P676" s="245">
        <v>45846</v>
      </c>
      <c r="Q67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67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676" s="156" t="str">
        <f>IF(T_SDLog[[#This Row],[AREF_7]]&lt;&gt;"","07",IF(T_SDLog[[#This Row],[AREF_6]]&lt;&gt;"","06",IF(T_SDLog[[#This Row],[AREF_5]]&lt;&gt;"","05",IF(T_SDLog[[#This Row],[AREF_4]]&lt;&gt;"","04",IF(T_SDLog[[#This Row],[AREF_3]]&lt;&gt;"","03",IF(T_SDLog[[#This Row],[AREF_2]]&lt;&gt;"","02",IF(T_SDLog[[#This Row],[AREF_1]]&lt;&gt;"","01",IF(T_SDLog[[#This Row],[AREF_0]]&lt;&gt;"","00",""))))))))</f>
        <v>00</v>
      </c>
      <c r="T67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45849</v>
      </c>
      <c r="U6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ATLS-004-SD-ICT-00106-R00</v>
      </c>
      <c r="V6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67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6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6" s="22" t="s">
        <v>1874</v>
      </c>
      <c r="AB676" s="74">
        <v>45849</v>
      </c>
      <c r="AC676" s="22"/>
      <c r="AD676" s="74"/>
      <c r="AE676" s="22"/>
      <c r="AF676" s="190" t="s">
        <v>1638</v>
      </c>
      <c r="AG676" s="191"/>
      <c r="AH676" s="190" t="s">
        <v>123</v>
      </c>
      <c r="AI676" s="22"/>
      <c r="AJ676" s="74"/>
      <c r="AK676" s="22"/>
      <c r="AL676" s="22"/>
      <c r="AM676" s="22"/>
      <c r="AN676" s="190" t="s">
        <v>123</v>
      </c>
      <c r="AO676" s="74"/>
      <c r="AP676" s="185" t="s">
        <v>123</v>
      </c>
      <c r="AQ676" s="22"/>
      <c r="AR676" s="74"/>
      <c r="AS676" s="22"/>
      <c r="AT676" s="190" t="s">
        <v>123</v>
      </c>
      <c r="AU676" s="74"/>
      <c r="AV676" s="185" t="s">
        <v>123</v>
      </c>
      <c r="AW676" s="76"/>
      <c r="AX676" s="74"/>
      <c r="AY676" s="22"/>
      <c r="AZ676" s="190" t="s">
        <v>123</v>
      </c>
      <c r="BA676" s="74"/>
      <c r="BB676" s="185" t="s">
        <v>123</v>
      </c>
      <c r="BC676" s="76"/>
      <c r="BD676" s="74"/>
      <c r="BE676" s="22"/>
      <c r="BF676" s="190" t="s">
        <v>123</v>
      </c>
      <c r="BG676" s="74"/>
      <c r="BH676" s="185" t="s">
        <v>123</v>
      </c>
      <c r="BI676" s="76"/>
      <c r="BJ676" s="74"/>
      <c r="BK676" s="22"/>
      <c r="BL676" s="190" t="s">
        <v>123</v>
      </c>
      <c r="BM676" s="74"/>
      <c r="BN676" s="185" t="s">
        <v>123</v>
      </c>
      <c r="BO676" s="22"/>
      <c r="BP676" s="74"/>
      <c r="BQ676" s="22"/>
      <c r="BR676" s="190" t="s">
        <v>123</v>
      </c>
      <c r="BS676" s="22"/>
      <c r="BT676" s="185" t="s">
        <v>123</v>
      </c>
      <c r="BU676" s="22"/>
      <c r="BV676" s="74"/>
      <c r="BW676" s="22"/>
      <c r="BX676" s="190" t="s">
        <v>123</v>
      </c>
      <c r="BY676" s="22"/>
      <c r="BZ676" s="185" t="s">
        <v>123</v>
      </c>
      <c r="CA676" s="185"/>
      <c r="CB676" s="22"/>
    </row>
    <row r="677" spans="2:80" ht="13.8" hidden="1">
      <c r="B677" s="22">
        <f t="shared" si="10"/>
        <v>668</v>
      </c>
      <c r="C677" s="73" t="s">
        <v>112</v>
      </c>
      <c r="D677" s="73" t="s">
        <v>144</v>
      </c>
      <c r="E677" s="202">
        <v>1300403</v>
      </c>
      <c r="F677" s="73" t="s">
        <v>114</v>
      </c>
      <c r="G677" s="73" t="s">
        <v>130</v>
      </c>
      <c r="H677" s="73" t="s">
        <v>117</v>
      </c>
      <c r="I677" s="240" t="s">
        <v>117</v>
      </c>
      <c r="J677" s="79" t="s">
        <v>112</v>
      </c>
      <c r="K677" s="204" t="s">
        <v>146</v>
      </c>
      <c r="L677" s="111" t="s">
        <v>119</v>
      </c>
      <c r="M677" s="73" t="s">
        <v>117</v>
      </c>
      <c r="N677" s="116" t="str">
        <f>CONCATENATE(T_SDLog[[#This Row],[PROJECT_NO]],"-",T_SDLog[[#This Row],[Sub Con]],"-",T_SDLog[[#This Row],[BUILDING_NO]],"-",T_SDLog[[#This Row],[FLOOR_LEVEL]],"-",T_SDLog[[#This Row],[DRAWING_PARTS]],"-",T_SDLog[[#This Row],[DISIPLINE]],"-",T_SDLog[[#This Row],[Sub-Dec]],"-",T_SDLog[[#This Row],[DS]],"-",T_SDLog[[#This Row],[DRAWING_SEQ]])</f>
        <v>1300403-ATS-B01-00-00-ICT-ENL-SD-00</v>
      </c>
      <c r="O677" s="205" t="s">
        <v>400</v>
      </c>
      <c r="P677" s="245">
        <v>45896</v>
      </c>
      <c r="Q67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77" s="156" t="str">
        <f>IF(T_SDLog[[#This Row],[AREF_7]]&lt;&gt;"","07",IF(T_SDLog[[#This Row],[AREF_6]]&lt;&gt;"","06",IF(T_SDLog[[#This Row],[AREF_5]]&lt;&gt;"","05",IF(T_SDLog[[#This Row],[AREF_4]]&lt;&gt;"","04",IF(T_SDLog[[#This Row],[AREF_3]]&lt;&gt;"","03",IF(T_SDLog[[#This Row],[AREF_2]]&lt;&gt;"","02",IF(T_SDLog[[#This Row],[AREF_1]]&lt;&gt;"","01",IF(T_SDLog[[#This Row],[AREF_0]]&lt;&gt;"","00",""))))))))</f>
        <v/>
      </c>
      <c r="T67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7" s="22"/>
      <c r="AB677" s="74"/>
      <c r="AC677" s="22"/>
      <c r="AD677" s="74"/>
      <c r="AE677" s="22"/>
      <c r="AF677" s="190" t="s">
        <v>123</v>
      </c>
      <c r="AG677" s="191"/>
      <c r="AH677" s="190" t="s">
        <v>123</v>
      </c>
      <c r="AI677" s="22"/>
      <c r="AJ677" s="74"/>
      <c r="AK677" s="22"/>
      <c r="AL677" s="22"/>
      <c r="AM677" s="22"/>
      <c r="AN677" s="190" t="s">
        <v>123</v>
      </c>
      <c r="AO677" s="74"/>
      <c r="AP677" s="185" t="s">
        <v>123</v>
      </c>
      <c r="AQ677" s="22"/>
      <c r="AR677" s="74"/>
      <c r="AS677" s="22"/>
      <c r="AT677" s="190" t="s">
        <v>123</v>
      </c>
      <c r="AU677" s="74"/>
      <c r="AV677" s="185" t="s">
        <v>123</v>
      </c>
      <c r="AW677" s="76"/>
      <c r="AX677" s="74"/>
      <c r="AY677" s="22"/>
      <c r="AZ677" s="190" t="s">
        <v>123</v>
      </c>
      <c r="BA677" s="74"/>
      <c r="BB677" s="185" t="s">
        <v>123</v>
      </c>
      <c r="BC677" s="76"/>
      <c r="BD677" s="74"/>
      <c r="BE677" s="22"/>
      <c r="BF677" s="190" t="s">
        <v>123</v>
      </c>
      <c r="BG677" s="74"/>
      <c r="BH677" s="185" t="s">
        <v>123</v>
      </c>
      <c r="BI677" s="76"/>
      <c r="BJ677" s="74"/>
      <c r="BK677" s="22"/>
      <c r="BL677" s="190" t="s">
        <v>123</v>
      </c>
      <c r="BM677" s="74"/>
      <c r="BN677" s="185" t="s">
        <v>123</v>
      </c>
      <c r="BO677" s="22"/>
      <c r="BP677" s="74"/>
      <c r="BQ677" s="22"/>
      <c r="BR677" s="190" t="s">
        <v>123</v>
      </c>
      <c r="BS677" s="22"/>
      <c r="BT677" s="185" t="s">
        <v>123</v>
      </c>
      <c r="BU677" s="22"/>
      <c r="BV677" s="74"/>
      <c r="BW677" s="22"/>
      <c r="BX677" s="190" t="s">
        <v>123</v>
      </c>
      <c r="BY677" s="22"/>
      <c r="BZ677" s="185" t="s">
        <v>123</v>
      </c>
      <c r="CA677" s="185"/>
      <c r="CB677" s="22"/>
    </row>
    <row r="678" spans="2:80" ht="13.8" hidden="1">
      <c r="B678" s="22">
        <f t="shared" si="10"/>
        <v>669</v>
      </c>
      <c r="C678" s="73" t="s">
        <v>112</v>
      </c>
      <c r="D678" s="73" t="s">
        <v>144</v>
      </c>
      <c r="E678" s="202">
        <v>1300403</v>
      </c>
      <c r="F678" s="73" t="s">
        <v>114</v>
      </c>
      <c r="G678" s="73" t="s">
        <v>130</v>
      </c>
      <c r="H678" s="73" t="s">
        <v>117</v>
      </c>
      <c r="I678" s="240" t="s">
        <v>117</v>
      </c>
      <c r="J678" s="79" t="s">
        <v>112</v>
      </c>
      <c r="K678" s="204" t="s">
        <v>146</v>
      </c>
      <c r="L678" s="111" t="s">
        <v>119</v>
      </c>
      <c r="M678" s="73" t="s">
        <v>124</v>
      </c>
      <c r="N678" s="116" t="str">
        <f>CONCATENATE(T_SDLog[[#This Row],[PROJECT_NO]],"-",T_SDLog[[#This Row],[Sub Con]],"-",T_SDLog[[#This Row],[BUILDING_NO]],"-",T_SDLog[[#This Row],[FLOOR_LEVEL]],"-",T_SDLog[[#This Row],[DRAWING_PARTS]],"-",T_SDLog[[#This Row],[DISIPLINE]],"-",T_SDLog[[#This Row],[Sub-Dec]],"-",T_SDLog[[#This Row],[DS]],"-",T_SDLog[[#This Row],[DRAWING_SEQ]])</f>
        <v>1300403-ATS-B01-00-00-ICT-ENL-SD-01</v>
      </c>
      <c r="O678" s="205" t="s">
        <v>401</v>
      </c>
      <c r="P678" s="245">
        <v>45896</v>
      </c>
      <c r="Q67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7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78" s="156" t="str">
        <f>IF(T_SDLog[[#This Row],[AREF_7]]&lt;&gt;"","07",IF(T_SDLog[[#This Row],[AREF_6]]&lt;&gt;"","06",IF(T_SDLog[[#This Row],[AREF_5]]&lt;&gt;"","05",IF(T_SDLog[[#This Row],[AREF_4]]&lt;&gt;"","04",IF(T_SDLog[[#This Row],[AREF_3]]&lt;&gt;"","03",IF(T_SDLog[[#This Row],[AREF_2]]&lt;&gt;"","02",IF(T_SDLog[[#This Row],[AREF_1]]&lt;&gt;"","01",IF(T_SDLog[[#This Row],[AREF_0]]&lt;&gt;"","00",""))))))))</f>
        <v/>
      </c>
      <c r="T67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8" s="22"/>
      <c r="AB678" s="74"/>
      <c r="AC678" s="22"/>
      <c r="AD678" s="74"/>
      <c r="AE678" s="22"/>
      <c r="AF678" s="190" t="s">
        <v>123</v>
      </c>
      <c r="AG678" s="191"/>
      <c r="AH678" s="190" t="s">
        <v>123</v>
      </c>
      <c r="AI678" s="22"/>
      <c r="AJ678" s="74"/>
      <c r="AK678" s="22"/>
      <c r="AL678" s="22"/>
      <c r="AM678" s="22"/>
      <c r="AN678" s="190" t="s">
        <v>123</v>
      </c>
      <c r="AO678" s="74"/>
      <c r="AP678" s="185" t="s">
        <v>123</v>
      </c>
      <c r="AQ678" s="22"/>
      <c r="AR678" s="74"/>
      <c r="AS678" s="22"/>
      <c r="AT678" s="190" t="s">
        <v>123</v>
      </c>
      <c r="AU678" s="74"/>
      <c r="AV678" s="185" t="s">
        <v>123</v>
      </c>
      <c r="AW678" s="76"/>
      <c r="AX678" s="74"/>
      <c r="AY678" s="22"/>
      <c r="AZ678" s="190" t="s">
        <v>123</v>
      </c>
      <c r="BA678" s="74"/>
      <c r="BB678" s="185" t="s">
        <v>123</v>
      </c>
      <c r="BC678" s="76"/>
      <c r="BD678" s="74"/>
      <c r="BE678" s="22"/>
      <c r="BF678" s="190" t="s">
        <v>123</v>
      </c>
      <c r="BG678" s="74"/>
      <c r="BH678" s="185" t="s">
        <v>123</v>
      </c>
      <c r="BI678" s="76"/>
      <c r="BJ678" s="74"/>
      <c r="BK678" s="22"/>
      <c r="BL678" s="190" t="s">
        <v>123</v>
      </c>
      <c r="BM678" s="74"/>
      <c r="BN678" s="185" t="s">
        <v>123</v>
      </c>
      <c r="BO678" s="22"/>
      <c r="BP678" s="74"/>
      <c r="BQ678" s="22"/>
      <c r="BR678" s="190" t="s">
        <v>123</v>
      </c>
      <c r="BS678" s="22"/>
      <c r="BT678" s="185" t="s">
        <v>123</v>
      </c>
      <c r="BU678" s="22"/>
      <c r="BV678" s="74"/>
      <c r="BW678" s="22"/>
      <c r="BX678" s="190" t="s">
        <v>123</v>
      </c>
      <c r="BY678" s="22"/>
      <c r="BZ678" s="185" t="s">
        <v>123</v>
      </c>
      <c r="CA678" s="185"/>
      <c r="CB678" s="22"/>
    </row>
    <row r="679" spans="2:80" ht="13.8" hidden="1">
      <c r="B679" s="22">
        <f t="shared" si="10"/>
        <v>670</v>
      </c>
      <c r="C679" s="73" t="s">
        <v>112</v>
      </c>
      <c r="D679" s="73" t="s">
        <v>144</v>
      </c>
      <c r="E679" s="202">
        <v>1300403</v>
      </c>
      <c r="F679" s="73" t="s">
        <v>114</v>
      </c>
      <c r="G679" s="73" t="s">
        <v>130</v>
      </c>
      <c r="H679" s="73" t="s">
        <v>117</v>
      </c>
      <c r="I679" s="240" t="s">
        <v>117</v>
      </c>
      <c r="J679" s="79" t="s">
        <v>112</v>
      </c>
      <c r="K679" s="204" t="s">
        <v>146</v>
      </c>
      <c r="L679" s="111" t="s">
        <v>119</v>
      </c>
      <c r="M679" s="73" t="s">
        <v>126</v>
      </c>
      <c r="N679" s="116" t="str">
        <f>CONCATENATE(T_SDLog[[#This Row],[PROJECT_NO]],"-",T_SDLog[[#This Row],[Sub Con]],"-",T_SDLog[[#This Row],[BUILDING_NO]],"-",T_SDLog[[#This Row],[FLOOR_LEVEL]],"-",T_SDLog[[#This Row],[DRAWING_PARTS]],"-",T_SDLog[[#This Row],[DISIPLINE]],"-",T_SDLog[[#This Row],[Sub-Dec]],"-",T_SDLog[[#This Row],[DS]],"-",T_SDLog[[#This Row],[DRAWING_SEQ]])</f>
        <v>1300403-ATS-B01-00-00-ICT-ENL-SD-02</v>
      </c>
      <c r="O679" s="205" t="s">
        <v>402</v>
      </c>
      <c r="P679" s="245">
        <v>45896</v>
      </c>
      <c r="Q67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79" s="156" t="str">
        <f>IF(T_SDLog[[#This Row],[AREF_7]]&lt;&gt;"","07",IF(T_SDLog[[#This Row],[AREF_6]]&lt;&gt;"","06",IF(T_SDLog[[#This Row],[AREF_5]]&lt;&gt;"","05",IF(T_SDLog[[#This Row],[AREF_4]]&lt;&gt;"","04",IF(T_SDLog[[#This Row],[AREF_3]]&lt;&gt;"","03",IF(T_SDLog[[#This Row],[AREF_2]]&lt;&gt;"","02",IF(T_SDLog[[#This Row],[AREF_1]]&lt;&gt;"","01",IF(T_SDLog[[#This Row],[AREF_0]]&lt;&gt;"","00",""))))))))</f>
        <v/>
      </c>
      <c r="T67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79" s="22"/>
      <c r="AB679" s="74"/>
      <c r="AC679" s="22"/>
      <c r="AD679" s="74"/>
      <c r="AE679" s="22"/>
      <c r="AF679" s="190" t="s">
        <v>123</v>
      </c>
      <c r="AG679" s="191"/>
      <c r="AH679" s="190" t="s">
        <v>123</v>
      </c>
      <c r="AI679" s="22"/>
      <c r="AJ679" s="74"/>
      <c r="AK679" s="22"/>
      <c r="AL679" s="22"/>
      <c r="AM679" s="22"/>
      <c r="AN679" s="190" t="s">
        <v>123</v>
      </c>
      <c r="AO679" s="74"/>
      <c r="AP679" s="185" t="s">
        <v>123</v>
      </c>
      <c r="AQ679" s="22"/>
      <c r="AR679" s="74"/>
      <c r="AS679" s="22"/>
      <c r="AT679" s="190" t="s">
        <v>123</v>
      </c>
      <c r="AU679" s="74"/>
      <c r="AV679" s="185" t="s">
        <v>123</v>
      </c>
      <c r="AW679" s="76"/>
      <c r="AX679" s="74"/>
      <c r="AY679" s="22"/>
      <c r="AZ679" s="190" t="s">
        <v>123</v>
      </c>
      <c r="BA679" s="74"/>
      <c r="BB679" s="185" t="s">
        <v>123</v>
      </c>
      <c r="BC679" s="76"/>
      <c r="BD679" s="74"/>
      <c r="BE679" s="22"/>
      <c r="BF679" s="190" t="s">
        <v>123</v>
      </c>
      <c r="BG679" s="74"/>
      <c r="BH679" s="185" t="s">
        <v>123</v>
      </c>
      <c r="BI679" s="76"/>
      <c r="BJ679" s="74"/>
      <c r="BK679" s="22"/>
      <c r="BL679" s="190" t="s">
        <v>123</v>
      </c>
      <c r="BM679" s="74"/>
      <c r="BN679" s="185" t="s">
        <v>123</v>
      </c>
      <c r="BO679" s="22"/>
      <c r="BP679" s="74"/>
      <c r="BQ679" s="22"/>
      <c r="BR679" s="190" t="s">
        <v>123</v>
      </c>
      <c r="BS679" s="22"/>
      <c r="BT679" s="185" t="s">
        <v>123</v>
      </c>
      <c r="BU679" s="22"/>
      <c r="BV679" s="74"/>
      <c r="BW679" s="22"/>
      <c r="BX679" s="190" t="s">
        <v>123</v>
      </c>
      <c r="BY679" s="22"/>
      <c r="BZ679" s="185" t="s">
        <v>123</v>
      </c>
      <c r="CA679" s="185"/>
      <c r="CB679" s="22"/>
    </row>
    <row r="680" spans="2:80" ht="13.8" hidden="1">
      <c r="B680" s="22">
        <f t="shared" si="10"/>
        <v>671</v>
      </c>
      <c r="C680" s="73" t="s">
        <v>112</v>
      </c>
      <c r="D680" s="73" t="s">
        <v>144</v>
      </c>
      <c r="E680" s="202">
        <v>1300403</v>
      </c>
      <c r="F680" s="73" t="s">
        <v>114</v>
      </c>
      <c r="G680" s="73" t="s">
        <v>130</v>
      </c>
      <c r="H680" s="73" t="s">
        <v>117</v>
      </c>
      <c r="I680" s="240" t="s">
        <v>117</v>
      </c>
      <c r="J680" s="79" t="s">
        <v>112</v>
      </c>
      <c r="K680" s="204" t="s">
        <v>146</v>
      </c>
      <c r="L680" s="111" t="s">
        <v>119</v>
      </c>
      <c r="M680" s="73" t="s">
        <v>128</v>
      </c>
      <c r="N680" s="116" t="str">
        <f>CONCATENATE(T_SDLog[[#This Row],[PROJECT_NO]],"-",T_SDLog[[#This Row],[Sub Con]],"-",T_SDLog[[#This Row],[BUILDING_NO]],"-",T_SDLog[[#This Row],[FLOOR_LEVEL]],"-",T_SDLog[[#This Row],[DRAWING_PARTS]],"-",T_SDLog[[#This Row],[DISIPLINE]],"-",T_SDLog[[#This Row],[Sub-Dec]],"-",T_SDLog[[#This Row],[DS]],"-",T_SDLog[[#This Row],[DRAWING_SEQ]])</f>
        <v>1300403-ATS-B01-00-00-ICT-ENL-SD-03</v>
      </c>
      <c r="O680" s="205" t="s">
        <v>403</v>
      </c>
      <c r="P680" s="245">
        <v>45896</v>
      </c>
      <c r="Q68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0" s="156" t="str">
        <f>IF(T_SDLog[[#This Row],[AREF_7]]&lt;&gt;"","07",IF(T_SDLog[[#This Row],[AREF_6]]&lt;&gt;"","06",IF(T_SDLog[[#This Row],[AREF_5]]&lt;&gt;"","05",IF(T_SDLog[[#This Row],[AREF_4]]&lt;&gt;"","04",IF(T_SDLog[[#This Row],[AREF_3]]&lt;&gt;"","03",IF(T_SDLog[[#This Row],[AREF_2]]&lt;&gt;"","02",IF(T_SDLog[[#This Row],[AREF_1]]&lt;&gt;"","01",IF(T_SDLog[[#This Row],[AREF_0]]&lt;&gt;"","00",""))))))))</f>
        <v/>
      </c>
      <c r="T68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0" s="22"/>
      <c r="AB680" s="74"/>
      <c r="AC680" s="22"/>
      <c r="AD680" s="74"/>
      <c r="AE680" s="22"/>
      <c r="AF680" s="190" t="s">
        <v>123</v>
      </c>
      <c r="AG680" s="191"/>
      <c r="AH680" s="190" t="s">
        <v>123</v>
      </c>
      <c r="AI680" s="22"/>
      <c r="AJ680" s="74"/>
      <c r="AK680" s="22"/>
      <c r="AL680" s="22"/>
      <c r="AM680" s="22"/>
      <c r="AN680" s="190" t="s">
        <v>123</v>
      </c>
      <c r="AO680" s="74"/>
      <c r="AP680" s="185" t="s">
        <v>123</v>
      </c>
      <c r="AQ680" s="22"/>
      <c r="AR680" s="74"/>
      <c r="AS680" s="22"/>
      <c r="AT680" s="190" t="s">
        <v>123</v>
      </c>
      <c r="AU680" s="74"/>
      <c r="AV680" s="185" t="s">
        <v>123</v>
      </c>
      <c r="AW680" s="76"/>
      <c r="AX680" s="74"/>
      <c r="AY680" s="22"/>
      <c r="AZ680" s="190" t="s">
        <v>123</v>
      </c>
      <c r="BA680" s="74"/>
      <c r="BB680" s="185" t="s">
        <v>123</v>
      </c>
      <c r="BC680" s="76"/>
      <c r="BD680" s="74"/>
      <c r="BE680" s="22"/>
      <c r="BF680" s="190" t="s">
        <v>123</v>
      </c>
      <c r="BG680" s="74"/>
      <c r="BH680" s="185" t="s">
        <v>123</v>
      </c>
      <c r="BI680" s="76"/>
      <c r="BJ680" s="74"/>
      <c r="BK680" s="22"/>
      <c r="BL680" s="190" t="s">
        <v>123</v>
      </c>
      <c r="BM680" s="74"/>
      <c r="BN680" s="185" t="s">
        <v>123</v>
      </c>
      <c r="BO680" s="22"/>
      <c r="BP680" s="74"/>
      <c r="BQ680" s="22"/>
      <c r="BR680" s="190" t="s">
        <v>123</v>
      </c>
      <c r="BS680" s="22"/>
      <c r="BT680" s="185" t="s">
        <v>123</v>
      </c>
      <c r="BU680" s="22"/>
      <c r="BV680" s="74"/>
      <c r="BW680" s="22"/>
      <c r="BX680" s="190" t="s">
        <v>123</v>
      </c>
      <c r="BY680" s="22"/>
      <c r="BZ680" s="185" t="s">
        <v>123</v>
      </c>
      <c r="CA680" s="185"/>
      <c r="CB680" s="22"/>
    </row>
    <row r="681" spans="2:80" ht="13.8" hidden="1">
      <c r="B681" s="22">
        <f t="shared" si="10"/>
        <v>672</v>
      </c>
      <c r="C681" s="73" t="s">
        <v>112</v>
      </c>
      <c r="D681" s="73" t="s">
        <v>144</v>
      </c>
      <c r="E681" s="202">
        <v>1300403</v>
      </c>
      <c r="F681" s="73" t="s">
        <v>114</v>
      </c>
      <c r="G681" s="73" t="s">
        <v>130</v>
      </c>
      <c r="H681" s="73" t="s">
        <v>117</v>
      </c>
      <c r="I681" s="240" t="s">
        <v>117</v>
      </c>
      <c r="J681" s="79" t="s">
        <v>112</v>
      </c>
      <c r="K681" s="204" t="s">
        <v>146</v>
      </c>
      <c r="L681" s="111" t="s">
        <v>119</v>
      </c>
      <c r="M681" s="73" t="s">
        <v>138</v>
      </c>
      <c r="N681" s="116" t="str">
        <f>CONCATENATE(T_SDLog[[#This Row],[PROJECT_NO]],"-",T_SDLog[[#This Row],[Sub Con]],"-",T_SDLog[[#This Row],[BUILDING_NO]],"-",T_SDLog[[#This Row],[FLOOR_LEVEL]],"-",T_SDLog[[#This Row],[DRAWING_PARTS]],"-",T_SDLog[[#This Row],[DISIPLINE]],"-",T_SDLog[[#This Row],[Sub-Dec]],"-",T_SDLog[[#This Row],[DS]],"-",T_SDLog[[#This Row],[DRAWING_SEQ]])</f>
        <v>1300403-ATS-B01-00-00-ICT-ENL-SD-04</v>
      </c>
      <c r="O681" s="205" t="s">
        <v>404</v>
      </c>
      <c r="P681" s="245">
        <v>45896</v>
      </c>
      <c r="Q68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1" s="156" t="str">
        <f>IF(T_SDLog[[#This Row],[AREF_7]]&lt;&gt;"","07",IF(T_SDLog[[#This Row],[AREF_6]]&lt;&gt;"","06",IF(T_SDLog[[#This Row],[AREF_5]]&lt;&gt;"","05",IF(T_SDLog[[#This Row],[AREF_4]]&lt;&gt;"","04",IF(T_SDLog[[#This Row],[AREF_3]]&lt;&gt;"","03",IF(T_SDLog[[#This Row],[AREF_2]]&lt;&gt;"","02",IF(T_SDLog[[#This Row],[AREF_1]]&lt;&gt;"","01",IF(T_SDLog[[#This Row],[AREF_0]]&lt;&gt;"","00",""))))))))</f>
        <v/>
      </c>
      <c r="T68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8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1" s="22"/>
      <c r="AB681" s="74"/>
      <c r="AC681" s="22"/>
      <c r="AD681" s="74"/>
      <c r="AE681" s="22"/>
      <c r="AF681" s="190" t="s">
        <v>123</v>
      </c>
      <c r="AG681" s="191"/>
      <c r="AH681" s="190" t="s">
        <v>123</v>
      </c>
      <c r="AI681" s="22"/>
      <c r="AJ681" s="74"/>
      <c r="AK681" s="22"/>
      <c r="AL681" s="22"/>
      <c r="AM681" s="22"/>
      <c r="AN681" s="190" t="s">
        <v>123</v>
      </c>
      <c r="AO681" s="74"/>
      <c r="AP681" s="185" t="s">
        <v>123</v>
      </c>
      <c r="AQ681" s="22"/>
      <c r="AR681" s="74"/>
      <c r="AS681" s="22"/>
      <c r="AT681" s="190" t="s">
        <v>123</v>
      </c>
      <c r="AU681" s="74"/>
      <c r="AV681" s="185" t="s">
        <v>123</v>
      </c>
      <c r="AW681" s="76"/>
      <c r="AX681" s="74"/>
      <c r="AY681" s="22"/>
      <c r="AZ681" s="190" t="s">
        <v>123</v>
      </c>
      <c r="BA681" s="74"/>
      <c r="BB681" s="185" t="s">
        <v>123</v>
      </c>
      <c r="BC681" s="76"/>
      <c r="BD681" s="74"/>
      <c r="BE681" s="22"/>
      <c r="BF681" s="190" t="s">
        <v>123</v>
      </c>
      <c r="BG681" s="74"/>
      <c r="BH681" s="185" t="s">
        <v>123</v>
      </c>
      <c r="BI681" s="76"/>
      <c r="BJ681" s="74"/>
      <c r="BK681" s="22"/>
      <c r="BL681" s="190" t="s">
        <v>123</v>
      </c>
      <c r="BM681" s="74"/>
      <c r="BN681" s="185" t="s">
        <v>123</v>
      </c>
      <c r="BO681" s="22"/>
      <c r="BP681" s="74"/>
      <c r="BQ681" s="22"/>
      <c r="BR681" s="190" t="s">
        <v>123</v>
      </c>
      <c r="BS681" s="22"/>
      <c r="BT681" s="185" t="s">
        <v>123</v>
      </c>
      <c r="BU681" s="22"/>
      <c r="BV681" s="74"/>
      <c r="BW681" s="22"/>
      <c r="BX681" s="190" t="s">
        <v>123</v>
      </c>
      <c r="BY681" s="22"/>
      <c r="BZ681" s="185" t="s">
        <v>123</v>
      </c>
      <c r="CA681" s="185"/>
      <c r="CB681" s="22"/>
    </row>
    <row r="682" spans="2:80" ht="13.8" hidden="1">
      <c r="B682" s="22">
        <f t="shared" si="10"/>
        <v>673</v>
      </c>
      <c r="C682" s="73" t="s">
        <v>112</v>
      </c>
      <c r="D682" s="73" t="s">
        <v>144</v>
      </c>
      <c r="E682" s="202">
        <v>1300403</v>
      </c>
      <c r="F682" s="73" t="s">
        <v>114</v>
      </c>
      <c r="G682" s="73" t="s">
        <v>130</v>
      </c>
      <c r="H682" s="73" t="s">
        <v>117</v>
      </c>
      <c r="I682" s="240" t="s">
        <v>117</v>
      </c>
      <c r="J682" s="79" t="s">
        <v>112</v>
      </c>
      <c r="K682" s="204" t="s">
        <v>146</v>
      </c>
      <c r="L682" s="111" t="s">
        <v>119</v>
      </c>
      <c r="M682" s="73" t="s">
        <v>219</v>
      </c>
      <c r="N682" s="116" t="str">
        <f>CONCATENATE(T_SDLog[[#This Row],[PROJECT_NO]],"-",T_SDLog[[#This Row],[Sub Con]],"-",T_SDLog[[#This Row],[BUILDING_NO]],"-",T_SDLog[[#This Row],[FLOOR_LEVEL]],"-",T_SDLog[[#This Row],[DRAWING_PARTS]],"-",T_SDLog[[#This Row],[DISIPLINE]],"-",T_SDLog[[#This Row],[Sub-Dec]],"-",T_SDLog[[#This Row],[DS]],"-",T_SDLog[[#This Row],[DRAWING_SEQ]])</f>
        <v>1300403-ATS-B01-00-00-ICT-ENL-SD-05</v>
      </c>
      <c r="O682" s="205" t="s">
        <v>405</v>
      </c>
      <c r="P682" s="245">
        <v>45896</v>
      </c>
      <c r="Q68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2" s="156" t="str">
        <f>IF(T_SDLog[[#This Row],[AREF_7]]&lt;&gt;"","07",IF(T_SDLog[[#This Row],[AREF_6]]&lt;&gt;"","06",IF(T_SDLog[[#This Row],[AREF_5]]&lt;&gt;"","05",IF(T_SDLog[[#This Row],[AREF_4]]&lt;&gt;"","04",IF(T_SDLog[[#This Row],[AREF_3]]&lt;&gt;"","03",IF(T_SDLog[[#This Row],[AREF_2]]&lt;&gt;"","02",IF(T_SDLog[[#This Row],[AREF_1]]&lt;&gt;"","01",IF(T_SDLog[[#This Row],[AREF_0]]&lt;&gt;"","00",""))))))))</f>
        <v/>
      </c>
      <c r="T68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8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2" s="22"/>
      <c r="AB682" s="74"/>
      <c r="AC682" s="22"/>
      <c r="AD682" s="74"/>
      <c r="AE682" s="22"/>
      <c r="AF682" s="190" t="s">
        <v>123</v>
      </c>
      <c r="AG682" s="191"/>
      <c r="AH682" s="190" t="s">
        <v>123</v>
      </c>
      <c r="AI682" s="22"/>
      <c r="AJ682" s="74"/>
      <c r="AK682" s="22"/>
      <c r="AL682" s="22"/>
      <c r="AM682" s="22"/>
      <c r="AN682" s="190" t="s">
        <v>123</v>
      </c>
      <c r="AO682" s="74"/>
      <c r="AP682" s="185" t="s">
        <v>123</v>
      </c>
      <c r="AQ682" s="22"/>
      <c r="AR682" s="74"/>
      <c r="AS682" s="22"/>
      <c r="AT682" s="190" t="s">
        <v>123</v>
      </c>
      <c r="AU682" s="74"/>
      <c r="AV682" s="185" t="s">
        <v>123</v>
      </c>
      <c r="AW682" s="76"/>
      <c r="AX682" s="74"/>
      <c r="AY682" s="22"/>
      <c r="AZ682" s="190" t="s">
        <v>123</v>
      </c>
      <c r="BA682" s="74"/>
      <c r="BB682" s="185" t="s">
        <v>123</v>
      </c>
      <c r="BC682" s="76"/>
      <c r="BD682" s="74"/>
      <c r="BE682" s="22"/>
      <c r="BF682" s="190" t="s">
        <v>123</v>
      </c>
      <c r="BG682" s="74"/>
      <c r="BH682" s="185" t="s">
        <v>123</v>
      </c>
      <c r="BI682" s="76"/>
      <c r="BJ682" s="74"/>
      <c r="BK682" s="22"/>
      <c r="BL682" s="190" t="s">
        <v>123</v>
      </c>
      <c r="BM682" s="74"/>
      <c r="BN682" s="185" t="s">
        <v>123</v>
      </c>
      <c r="BO682" s="22"/>
      <c r="BP682" s="74"/>
      <c r="BQ682" s="22"/>
      <c r="BR682" s="190" t="s">
        <v>123</v>
      </c>
      <c r="BS682" s="22"/>
      <c r="BT682" s="185" t="s">
        <v>123</v>
      </c>
      <c r="BU682" s="22"/>
      <c r="BV682" s="74"/>
      <c r="BW682" s="22"/>
      <c r="BX682" s="190" t="s">
        <v>123</v>
      </c>
      <c r="BY682" s="22"/>
      <c r="BZ682" s="185" t="s">
        <v>123</v>
      </c>
      <c r="CA682" s="185"/>
      <c r="CB682" s="22"/>
    </row>
    <row r="683" spans="2:80" ht="13.8" hidden="1">
      <c r="B683" s="22">
        <f t="shared" si="10"/>
        <v>674</v>
      </c>
      <c r="C683" s="73" t="s">
        <v>112</v>
      </c>
      <c r="D683" s="73" t="s">
        <v>144</v>
      </c>
      <c r="E683" s="202">
        <v>1300403</v>
      </c>
      <c r="F683" s="73" t="s">
        <v>114</v>
      </c>
      <c r="G683" s="73" t="s">
        <v>130</v>
      </c>
      <c r="H683" s="73" t="s">
        <v>117</v>
      </c>
      <c r="I683" s="240" t="s">
        <v>117</v>
      </c>
      <c r="J683" s="79" t="s">
        <v>112</v>
      </c>
      <c r="K683" s="204" t="s">
        <v>146</v>
      </c>
      <c r="L683" s="111" t="s">
        <v>119</v>
      </c>
      <c r="M683" s="73" t="s">
        <v>304</v>
      </c>
      <c r="N683" s="116" t="str">
        <f>CONCATENATE(T_SDLog[[#This Row],[PROJECT_NO]],"-",T_SDLog[[#This Row],[Sub Con]],"-",T_SDLog[[#This Row],[BUILDING_NO]],"-",T_SDLog[[#This Row],[FLOOR_LEVEL]],"-",T_SDLog[[#This Row],[DRAWING_PARTS]],"-",T_SDLog[[#This Row],[DISIPLINE]],"-",T_SDLog[[#This Row],[Sub-Dec]],"-",T_SDLog[[#This Row],[DS]],"-",T_SDLog[[#This Row],[DRAWING_SEQ]])</f>
        <v>1300403-ATS-B01-00-00-ICT-ENL-SD-06</v>
      </c>
      <c r="O683" s="205" t="s">
        <v>406</v>
      </c>
      <c r="P683" s="245">
        <v>45896</v>
      </c>
      <c r="Q68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8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3" s="156" t="str">
        <f>IF(T_SDLog[[#This Row],[AREF_7]]&lt;&gt;"","07",IF(T_SDLog[[#This Row],[AREF_6]]&lt;&gt;"","06",IF(T_SDLog[[#This Row],[AREF_5]]&lt;&gt;"","05",IF(T_SDLog[[#This Row],[AREF_4]]&lt;&gt;"","04",IF(T_SDLog[[#This Row],[AREF_3]]&lt;&gt;"","03",IF(T_SDLog[[#This Row],[AREF_2]]&lt;&gt;"","02",IF(T_SDLog[[#This Row],[AREF_1]]&lt;&gt;"","01",IF(T_SDLog[[#This Row],[AREF_0]]&lt;&gt;"","00",""))))))))</f>
        <v/>
      </c>
      <c r="T68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3" s="22"/>
      <c r="AB683" s="74"/>
      <c r="AC683" s="22"/>
      <c r="AD683" s="74"/>
      <c r="AE683" s="22"/>
      <c r="AF683" s="190" t="s">
        <v>123</v>
      </c>
      <c r="AG683" s="191"/>
      <c r="AH683" s="190" t="s">
        <v>123</v>
      </c>
      <c r="AI683" s="22"/>
      <c r="AJ683" s="74"/>
      <c r="AK683" s="22"/>
      <c r="AL683" s="22"/>
      <c r="AM683" s="22"/>
      <c r="AN683" s="190" t="s">
        <v>123</v>
      </c>
      <c r="AO683" s="74"/>
      <c r="AP683" s="185" t="s">
        <v>123</v>
      </c>
      <c r="AQ683" s="22"/>
      <c r="AR683" s="74"/>
      <c r="AS683" s="22"/>
      <c r="AT683" s="190" t="s">
        <v>123</v>
      </c>
      <c r="AU683" s="74"/>
      <c r="AV683" s="185" t="s">
        <v>123</v>
      </c>
      <c r="AW683" s="76"/>
      <c r="AX683" s="74"/>
      <c r="AY683" s="22"/>
      <c r="AZ683" s="190" t="s">
        <v>123</v>
      </c>
      <c r="BA683" s="74"/>
      <c r="BB683" s="185" t="s">
        <v>123</v>
      </c>
      <c r="BC683" s="76"/>
      <c r="BD683" s="74"/>
      <c r="BE683" s="22"/>
      <c r="BF683" s="190" t="s">
        <v>123</v>
      </c>
      <c r="BG683" s="74"/>
      <c r="BH683" s="185" t="s">
        <v>123</v>
      </c>
      <c r="BI683" s="76"/>
      <c r="BJ683" s="74"/>
      <c r="BK683" s="22"/>
      <c r="BL683" s="190" t="s">
        <v>123</v>
      </c>
      <c r="BM683" s="74"/>
      <c r="BN683" s="185" t="s">
        <v>123</v>
      </c>
      <c r="BO683" s="22"/>
      <c r="BP683" s="74"/>
      <c r="BQ683" s="22"/>
      <c r="BR683" s="190" t="s">
        <v>123</v>
      </c>
      <c r="BS683" s="22"/>
      <c r="BT683" s="185" t="s">
        <v>123</v>
      </c>
      <c r="BU683" s="22"/>
      <c r="BV683" s="74"/>
      <c r="BW683" s="22"/>
      <c r="BX683" s="190" t="s">
        <v>123</v>
      </c>
      <c r="BY683" s="22"/>
      <c r="BZ683" s="185" t="s">
        <v>123</v>
      </c>
      <c r="CA683" s="185"/>
      <c r="CB683" s="22"/>
    </row>
    <row r="684" spans="2:80" ht="13.8" hidden="1">
      <c r="B684" s="22">
        <f t="shared" si="10"/>
        <v>675</v>
      </c>
      <c r="C684" s="73" t="s">
        <v>112</v>
      </c>
      <c r="D684" s="73" t="s">
        <v>144</v>
      </c>
      <c r="E684" s="202">
        <v>1300403</v>
      </c>
      <c r="F684" s="73" t="s">
        <v>114</v>
      </c>
      <c r="G684" s="73" t="s">
        <v>130</v>
      </c>
      <c r="H684" s="73" t="s">
        <v>117</v>
      </c>
      <c r="I684" s="240" t="s">
        <v>117</v>
      </c>
      <c r="J684" s="79" t="s">
        <v>112</v>
      </c>
      <c r="K684" s="204" t="s">
        <v>146</v>
      </c>
      <c r="L684" s="111" t="s">
        <v>119</v>
      </c>
      <c r="M684" s="73" t="s">
        <v>349</v>
      </c>
      <c r="N684" s="116" t="str">
        <f>CONCATENATE(T_SDLog[[#This Row],[PROJECT_NO]],"-",T_SDLog[[#This Row],[Sub Con]],"-",T_SDLog[[#This Row],[BUILDING_NO]],"-",T_SDLog[[#This Row],[FLOOR_LEVEL]],"-",T_SDLog[[#This Row],[DRAWING_PARTS]],"-",T_SDLog[[#This Row],[DISIPLINE]],"-",T_SDLog[[#This Row],[Sub-Dec]],"-",T_SDLog[[#This Row],[DS]],"-",T_SDLog[[#This Row],[DRAWING_SEQ]])</f>
        <v>1300403-ATS-B01-00-00-ICT-ENL-SD-07</v>
      </c>
      <c r="O684" s="205" t="s">
        <v>407</v>
      </c>
      <c r="P684" s="245">
        <v>45896</v>
      </c>
      <c r="Q68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4" s="156" t="str">
        <f>IF(T_SDLog[[#This Row],[AREF_7]]&lt;&gt;"","07",IF(T_SDLog[[#This Row],[AREF_6]]&lt;&gt;"","06",IF(T_SDLog[[#This Row],[AREF_5]]&lt;&gt;"","05",IF(T_SDLog[[#This Row],[AREF_4]]&lt;&gt;"","04",IF(T_SDLog[[#This Row],[AREF_3]]&lt;&gt;"","03",IF(T_SDLog[[#This Row],[AREF_2]]&lt;&gt;"","02",IF(T_SDLog[[#This Row],[AREF_1]]&lt;&gt;"","01",IF(T_SDLog[[#This Row],[AREF_0]]&lt;&gt;"","00",""))))))))</f>
        <v/>
      </c>
      <c r="T68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4" s="22"/>
      <c r="AB684" s="74"/>
      <c r="AC684" s="22"/>
      <c r="AD684" s="74"/>
      <c r="AE684" s="22"/>
      <c r="AF684" s="190" t="s">
        <v>123</v>
      </c>
      <c r="AG684" s="191"/>
      <c r="AH684" s="190" t="s">
        <v>123</v>
      </c>
      <c r="AI684" s="22"/>
      <c r="AJ684" s="74"/>
      <c r="AK684" s="22"/>
      <c r="AL684" s="22"/>
      <c r="AM684" s="22"/>
      <c r="AN684" s="190" t="s">
        <v>123</v>
      </c>
      <c r="AO684" s="74"/>
      <c r="AP684" s="185" t="s">
        <v>123</v>
      </c>
      <c r="AQ684" s="22"/>
      <c r="AR684" s="74"/>
      <c r="AS684" s="22"/>
      <c r="AT684" s="190" t="s">
        <v>123</v>
      </c>
      <c r="AU684" s="74"/>
      <c r="AV684" s="185" t="s">
        <v>123</v>
      </c>
      <c r="AW684" s="76"/>
      <c r="AX684" s="74"/>
      <c r="AY684" s="22"/>
      <c r="AZ684" s="190" t="s">
        <v>123</v>
      </c>
      <c r="BA684" s="74"/>
      <c r="BB684" s="185" t="s">
        <v>123</v>
      </c>
      <c r="BC684" s="76"/>
      <c r="BD684" s="74"/>
      <c r="BE684" s="22"/>
      <c r="BF684" s="190" t="s">
        <v>123</v>
      </c>
      <c r="BG684" s="74"/>
      <c r="BH684" s="185" t="s">
        <v>123</v>
      </c>
      <c r="BI684" s="76"/>
      <c r="BJ684" s="74"/>
      <c r="BK684" s="22"/>
      <c r="BL684" s="190" t="s">
        <v>123</v>
      </c>
      <c r="BM684" s="74"/>
      <c r="BN684" s="185" t="s">
        <v>123</v>
      </c>
      <c r="BO684" s="22"/>
      <c r="BP684" s="74"/>
      <c r="BQ684" s="22"/>
      <c r="BR684" s="190" t="s">
        <v>123</v>
      </c>
      <c r="BS684" s="22"/>
      <c r="BT684" s="185" t="s">
        <v>123</v>
      </c>
      <c r="BU684" s="22"/>
      <c r="BV684" s="74"/>
      <c r="BW684" s="22"/>
      <c r="BX684" s="190" t="s">
        <v>123</v>
      </c>
      <c r="BY684" s="22"/>
      <c r="BZ684" s="185" t="s">
        <v>123</v>
      </c>
      <c r="CA684" s="185"/>
      <c r="CB684" s="22"/>
    </row>
    <row r="685" spans="2:80" ht="13.8" hidden="1">
      <c r="B685" s="22">
        <f t="shared" si="10"/>
        <v>676</v>
      </c>
      <c r="C685" s="73" t="s">
        <v>112</v>
      </c>
      <c r="D685" s="73" t="s">
        <v>144</v>
      </c>
      <c r="E685" s="202">
        <v>1300403</v>
      </c>
      <c r="F685" s="73" t="s">
        <v>114</v>
      </c>
      <c r="G685" s="73" t="s">
        <v>130</v>
      </c>
      <c r="H685" s="73" t="s">
        <v>117</v>
      </c>
      <c r="I685" s="240" t="s">
        <v>117</v>
      </c>
      <c r="J685" s="79" t="s">
        <v>112</v>
      </c>
      <c r="K685" s="204" t="s">
        <v>146</v>
      </c>
      <c r="L685" s="111" t="s">
        <v>119</v>
      </c>
      <c r="M685" s="73" t="s">
        <v>140</v>
      </c>
      <c r="N685" s="116" t="str">
        <f>CONCATENATE(T_SDLog[[#This Row],[PROJECT_NO]],"-",T_SDLog[[#This Row],[Sub Con]],"-",T_SDLog[[#This Row],[BUILDING_NO]],"-",T_SDLog[[#This Row],[FLOOR_LEVEL]],"-",T_SDLog[[#This Row],[DRAWING_PARTS]],"-",T_SDLog[[#This Row],[DISIPLINE]],"-",T_SDLog[[#This Row],[Sub-Dec]],"-",T_SDLog[[#This Row],[DS]],"-",T_SDLog[[#This Row],[DRAWING_SEQ]])</f>
        <v>1300403-ATS-B01-00-00-ICT-ENL-SD-08</v>
      </c>
      <c r="O685" s="205" t="s">
        <v>408</v>
      </c>
      <c r="P685" s="245">
        <v>45896</v>
      </c>
      <c r="Q68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8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5" s="156" t="str">
        <f>IF(T_SDLog[[#This Row],[AREF_7]]&lt;&gt;"","07",IF(T_SDLog[[#This Row],[AREF_6]]&lt;&gt;"","06",IF(T_SDLog[[#This Row],[AREF_5]]&lt;&gt;"","05",IF(T_SDLog[[#This Row],[AREF_4]]&lt;&gt;"","04",IF(T_SDLog[[#This Row],[AREF_3]]&lt;&gt;"","03",IF(T_SDLog[[#This Row],[AREF_2]]&lt;&gt;"","02",IF(T_SDLog[[#This Row],[AREF_1]]&lt;&gt;"","01",IF(T_SDLog[[#This Row],[AREF_0]]&lt;&gt;"","00",""))))))))</f>
        <v/>
      </c>
      <c r="T68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5" s="22"/>
      <c r="AB685" s="74"/>
      <c r="AC685" s="22"/>
      <c r="AD685" s="74"/>
      <c r="AE685" s="22"/>
      <c r="AF685" s="190" t="s">
        <v>123</v>
      </c>
      <c r="AG685" s="191"/>
      <c r="AH685" s="190" t="s">
        <v>123</v>
      </c>
      <c r="AI685" s="22"/>
      <c r="AJ685" s="74"/>
      <c r="AK685" s="22"/>
      <c r="AL685" s="22"/>
      <c r="AM685" s="22"/>
      <c r="AN685" s="190" t="s">
        <v>123</v>
      </c>
      <c r="AO685" s="74"/>
      <c r="AP685" s="185" t="s">
        <v>123</v>
      </c>
      <c r="AQ685" s="22"/>
      <c r="AR685" s="74"/>
      <c r="AS685" s="22"/>
      <c r="AT685" s="190" t="s">
        <v>123</v>
      </c>
      <c r="AU685" s="74"/>
      <c r="AV685" s="185" t="s">
        <v>123</v>
      </c>
      <c r="AW685" s="76"/>
      <c r="AX685" s="74"/>
      <c r="AY685" s="22"/>
      <c r="AZ685" s="190" t="s">
        <v>123</v>
      </c>
      <c r="BA685" s="74"/>
      <c r="BB685" s="185" t="s">
        <v>123</v>
      </c>
      <c r="BC685" s="76"/>
      <c r="BD685" s="74"/>
      <c r="BE685" s="22"/>
      <c r="BF685" s="190" t="s">
        <v>123</v>
      </c>
      <c r="BG685" s="74"/>
      <c r="BH685" s="185" t="s">
        <v>123</v>
      </c>
      <c r="BI685" s="76"/>
      <c r="BJ685" s="74"/>
      <c r="BK685" s="22"/>
      <c r="BL685" s="190" t="s">
        <v>123</v>
      </c>
      <c r="BM685" s="74"/>
      <c r="BN685" s="185" t="s">
        <v>123</v>
      </c>
      <c r="BO685" s="22"/>
      <c r="BP685" s="74"/>
      <c r="BQ685" s="22"/>
      <c r="BR685" s="190" t="s">
        <v>123</v>
      </c>
      <c r="BS685" s="22"/>
      <c r="BT685" s="185" t="s">
        <v>123</v>
      </c>
      <c r="BU685" s="22"/>
      <c r="BV685" s="74"/>
      <c r="BW685" s="22"/>
      <c r="BX685" s="190" t="s">
        <v>123</v>
      </c>
      <c r="BY685" s="22"/>
      <c r="BZ685" s="185" t="s">
        <v>123</v>
      </c>
      <c r="CA685" s="185"/>
      <c r="CB685" s="22"/>
    </row>
    <row r="686" spans="2:80" ht="13.8" hidden="1">
      <c r="B686" s="22">
        <f t="shared" si="10"/>
        <v>677</v>
      </c>
      <c r="C686" s="73" t="s">
        <v>112</v>
      </c>
      <c r="D686" s="73" t="s">
        <v>144</v>
      </c>
      <c r="E686" s="202">
        <v>1300403</v>
      </c>
      <c r="F686" s="73" t="s">
        <v>114</v>
      </c>
      <c r="G686" s="73" t="s">
        <v>130</v>
      </c>
      <c r="H686" s="73" t="s">
        <v>117</v>
      </c>
      <c r="I686" s="240" t="s">
        <v>117</v>
      </c>
      <c r="J686" s="79" t="s">
        <v>112</v>
      </c>
      <c r="K686" s="204" t="s">
        <v>146</v>
      </c>
      <c r="L686" s="111" t="s">
        <v>119</v>
      </c>
      <c r="M686" s="73" t="s">
        <v>351</v>
      </c>
      <c r="N686" s="116" t="str">
        <f>CONCATENATE(T_SDLog[[#This Row],[PROJECT_NO]],"-",T_SDLog[[#This Row],[Sub Con]],"-",T_SDLog[[#This Row],[BUILDING_NO]],"-",T_SDLog[[#This Row],[FLOOR_LEVEL]],"-",T_SDLog[[#This Row],[DRAWING_PARTS]],"-",T_SDLog[[#This Row],[DISIPLINE]],"-",T_SDLog[[#This Row],[Sub-Dec]],"-",T_SDLog[[#This Row],[DS]],"-",T_SDLog[[#This Row],[DRAWING_SEQ]])</f>
        <v>1300403-ATS-B01-00-00-ICT-ENL-SD-09</v>
      </c>
      <c r="O686" s="205" t="s">
        <v>409</v>
      </c>
      <c r="P686" s="245">
        <v>45896</v>
      </c>
      <c r="Q68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8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6" s="156" t="str">
        <f>IF(T_SDLog[[#This Row],[AREF_7]]&lt;&gt;"","07",IF(T_SDLog[[#This Row],[AREF_6]]&lt;&gt;"","06",IF(T_SDLog[[#This Row],[AREF_5]]&lt;&gt;"","05",IF(T_SDLog[[#This Row],[AREF_4]]&lt;&gt;"","04",IF(T_SDLog[[#This Row],[AREF_3]]&lt;&gt;"","03",IF(T_SDLog[[#This Row],[AREF_2]]&lt;&gt;"","02",IF(T_SDLog[[#This Row],[AREF_1]]&lt;&gt;"","01",IF(T_SDLog[[#This Row],[AREF_0]]&lt;&gt;"","00",""))))))))</f>
        <v/>
      </c>
      <c r="T68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6" s="22"/>
      <c r="AB686" s="74"/>
      <c r="AC686" s="22"/>
      <c r="AD686" s="74"/>
      <c r="AE686" s="22"/>
      <c r="AF686" s="190" t="s">
        <v>123</v>
      </c>
      <c r="AG686" s="191"/>
      <c r="AH686" s="190" t="s">
        <v>123</v>
      </c>
      <c r="AI686" s="22"/>
      <c r="AJ686" s="74"/>
      <c r="AK686" s="22"/>
      <c r="AL686" s="22"/>
      <c r="AM686" s="22"/>
      <c r="AN686" s="190" t="s">
        <v>123</v>
      </c>
      <c r="AO686" s="74"/>
      <c r="AP686" s="185" t="s">
        <v>123</v>
      </c>
      <c r="AQ686" s="22"/>
      <c r="AR686" s="74"/>
      <c r="AS686" s="22"/>
      <c r="AT686" s="190" t="s">
        <v>123</v>
      </c>
      <c r="AU686" s="74"/>
      <c r="AV686" s="185" t="s">
        <v>123</v>
      </c>
      <c r="AW686" s="76"/>
      <c r="AX686" s="74"/>
      <c r="AY686" s="22"/>
      <c r="AZ686" s="190" t="s">
        <v>123</v>
      </c>
      <c r="BA686" s="74"/>
      <c r="BB686" s="185" t="s">
        <v>123</v>
      </c>
      <c r="BC686" s="76"/>
      <c r="BD686" s="74"/>
      <c r="BE686" s="22"/>
      <c r="BF686" s="190" t="s">
        <v>123</v>
      </c>
      <c r="BG686" s="74"/>
      <c r="BH686" s="185" t="s">
        <v>123</v>
      </c>
      <c r="BI686" s="76"/>
      <c r="BJ686" s="74"/>
      <c r="BK686" s="22"/>
      <c r="BL686" s="190" t="s">
        <v>123</v>
      </c>
      <c r="BM686" s="74"/>
      <c r="BN686" s="185" t="s">
        <v>123</v>
      </c>
      <c r="BO686" s="22"/>
      <c r="BP686" s="74"/>
      <c r="BQ686" s="22"/>
      <c r="BR686" s="190" t="s">
        <v>123</v>
      </c>
      <c r="BS686" s="22"/>
      <c r="BT686" s="185" t="s">
        <v>123</v>
      </c>
      <c r="BU686" s="22"/>
      <c r="BV686" s="74"/>
      <c r="BW686" s="22"/>
      <c r="BX686" s="190" t="s">
        <v>123</v>
      </c>
      <c r="BY686" s="22"/>
      <c r="BZ686" s="185" t="s">
        <v>123</v>
      </c>
      <c r="CA686" s="185"/>
      <c r="CB686" s="22"/>
    </row>
    <row r="687" spans="2:80" ht="13.8" hidden="1">
      <c r="B687" s="22">
        <f t="shared" si="10"/>
        <v>678</v>
      </c>
      <c r="C687" s="73" t="s">
        <v>112</v>
      </c>
      <c r="D687" s="73" t="s">
        <v>144</v>
      </c>
      <c r="E687" s="202">
        <v>1300403</v>
      </c>
      <c r="F687" s="73" t="s">
        <v>114</v>
      </c>
      <c r="G687" s="73" t="s">
        <v>130</v>
      </c>
      <c r="H687" s="73" t="s">
        <v>117</v>
      </c>
      <c r="I687" s="240" t="s">
        <v>117</v>
      </c>
      <c r="J687" s="79" t="s">
        <v>112</v>
      </c>
      <c r="K687" s="204" t="s">
        <v>146</v>
      </c>
      <c r="L687" s="111" t="s">
        <v>119</v>
      </c>
      <c r="M687" s="73">
        <v>10</v>
      </c>
      <c r="N687" s="116" t="str">
        <f>CONCATENATE(T_SDLog[[#This Row],[PROJECT_NO]],"-",T_SDLog[[#This Row],[Sub Con]],"-",T_SDLog[[#This Row],[BUILDING_NO]],"-",T_SDLog[[#This Row],[FLOOR_LEVEL]],"-",T_SDLog[[#This Row],[DRAWING_PARTS]],"-",T_SDLog[[#This Row],[DISIPLINE]],"-",T_SDLog[[#This Row],[Sub-Dec]],"-",T_SDLog[[#This Row],[DS]],"-",T_SDLog[[#This Row],[DRAWING_SEQ]])</f>
        <v>1300403-ATS-B01-00-00-ICT-ENL-SD-10</v>
      </c>
      <c r="O687" s="205" t="s">
        <v>410</v>
      </c>
      <c r="P687" s="245">
        <v>45896</v>
      </c>
      <c r="Q68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8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7" s="156" t="str">
        <f>IF(T_SDLog[[#This Row],[AREF_7]]&lt;&gt;"","07",IF(T_SDLog[[#This Row],[AREF_6]]&lt;&gt;"","06",IF(T_SDLog[[#This Row],[AREF_5]]&lt;&gt;"","05",IF(T_SDLog[[#This Row],[AREF_4]]&lt;&gt;"","04",IF(T_SDLog[[#This Row],[AREF_3]]&lt;&gt;"","03",IF(T_SDLog[[#This Row],[AREF_2]]&lt;&gt;"","02",IF(T_SDLog[[#This Row],[AREF_1]]&lt;&gt;"","01",IF(T_SDLog[[#This Row],[AREF_0]]&lt;&gt;"","00",""))))))))</f>
        <v/>
      </c>
      <c r="T68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7" s="22"/>
      <c r="AB687" s="74"/>
      <c r="AC687" s="22"/>
      <c r="AD687" s="74"/>
      <c r="AE687" s="22"/>
      <c r="AF687" s="190" t="s">
        <v>123</v>
      </c>
      <c r="AG687" s="191"/>
      <c r="AH687" s="190" t="s">
        <v>123</v>
      </c>
      <c r="AI687" s="22"/>
      <c r="AJ687" s="74"/>
      <c r="AK687" s="22"/>
      <c r="AL687" s="22"/>
      <c r="AM687" s="22"/>
      <c r="AN687" s="190" t="s">
        <v>123</v>
      </c>
      <c r="AO687" s="74"/>
      <c r="AP687" s="185" t="s">
        <v>123</v>
      </c>
      <c r="AQ687" s="22"/>
      <c r="AR687" s="74"/>
      <c r="AS687" s="22"/>
      <c r="AT687" s="190" t="s">
        <v>123</v>
      </c>
      <c r="AU687" s="74"/>
      <c r="AV687" s="185" t="s">
        <v>123</v>
      </c>
      <c r="AW687" s="76"/>
      <c r="AX687" s="74"/>
      <c r="AY687" s="22"/>
      <c r="AZ687" s="190" t="s">
        <v>123</v>
      </c>
      <c r="BA687" s="74"/>
      <c r="BB687" s="185" t="s">
        <v>123</v>
      </c>
      <c r="BC687" s="76"/>
      <c r="BD687" s="74"/>
      <c r="BE687" s="22"/>
      <c r="BF687" s="190" t="s">
        <v>123</v>
      </c>
      <c r="BG687" s="74"/>
      <c r="BH687" s="185" t="s">
        <v>123</v>
      </c>
      <c r="BI687" s="76"/>
      <c r="BJ687" s="74"/>
      <c r="BK687" s="22"/>
      <c r="BL687" s="190" t="s">
        <v>123</v>
      </c>
      <c r="BM687" s="74"/>
      <c r="BN687" s="185" t="s">
        <v>123</v>
      </c>
      <c r="BO687" s="22"/>
      <c r="BP687" s="74"/>
      <c r="BQ687" s="22"/>
      <c r="BR687" s="190" t="s">
        <v>123</v>
      </c>
      <c r="BS687" s="22"/>
      <c r="BT687" s="185" t="s">
        <v>123</v>
      </c>
      <c r="BU687" s="22"/>
      <c r="BV687" s="74"/>
      <c r="BW687" s="22"/>
      <c r="BX687" s="190" t="s">
        <v>123</v>
      </c>
      <c r="BY687" s="22"/>
      <c r="BZ687" s="185" t="s">
        <v>123</v>
      </c>
      <c r="CA687" s="185"/>
      <c r="CB687" s="22"/>
    </row>
    <row r="688" spans="2:80" ht="13.8" hidden="1">
      <c r="B688" s="22">
        <f t="shared" si="10"/>
        <v>679</v>
      </c>
      <c r="C688" s="73" t="s">
        <v>112</v>
      </c>
      <c r="D688" s="73" t="s">
        <v>144</v>
      </c>
      <c r="E688" s="202">
        <v>1300403</v>
      </c>
      <c r="F688" s="73" t="s">
        <v>114</v>
      </c>
      <c r="G688" s="73" t="s">
        <v>130</v>
      </c>
      <c r="H688" s="73" t="s">
        <v>117</v>
      </c>
      <c r="I688" s="240" t="s">
        <v>117</v>
      </c>
      <c r="J688" s="79" t="s">
        <v>112</v>
      </c>
      <c r="K688" s="204" t="s">
        <v>146</v>
      </c>
      <c r="L688" s="111" t="s">
        <v>119</v>
      </c>
      <c r="M688" s="73">
        <v>11</v>
      </c>
      <c r="N688" s="116" t="str">
        <f>CONCATENATE(T_SDLog[[#This Row],[PROJECT_NO]],"-",T_SDLog[[#This Row],[Sub Con]],"-",T_SDLog[[#This Row],[BUILDING_NO]],"-",T_SDLog[[#This Row],[FLOOR_LEVEL]],"-",T_SDLog[[#This Row],[DRAWING_PARTS]],"-",T_SDLog[[#This Row],[DISIPLINE]],"-",T_SDLog[[#This Row],[Sub-Dec]],"-",T_SDLog[[#This Row],[DS]],"-",T_SDLog[[#This Row],[DRAWING_SEQ]])</f>
        <v>1300403-ATS-B01-00-00-ICT-ENL-SD-11</v>
      </c>
      <c r="O688" s="205" t="s">
        <v>411</v>
      </c>
      <c r="P688" s="245">
        <v>45896</v>
      </c>
      <c r="Q68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8" s="156" t="str">
        <f>IF(T_SDLog[[#This Row],[AREF_7]]&lt;&gt;"","07",IF(T_SDLog[[#This Row],[AREF_6]]&lt;&gt;"","06",IF(T_SDLog[[#This Row],[AREF_5]]&lt;&gt;"","05",IF(T_SDLog[[#This Row],[AREF_4]]&lt;&gt;"","04",IF(T_SDLog[[#This Row],[AREF_3]]&lt;&gt;"","03",IF(T_SDLog[[#This Row],[AREF_2]]&lt;&gt;"","02",IF(T_SDLog[[#This Row],[AREF_1]]&lt;&gt;"","01",IF(T_SDLog[[#This Row],[AREF_0]]&lt;&gt;"","00",""))))))))</f>
        <v/>
      </c>
      <c r="T68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8" s="22"/>
      <c r="AB688" s="74"/>
      <c r="AC688" s="22"/>
      <c r="AD688" s="74"/>
      <c r="AE688" s="22"/>
      <c r="AF688" s="190" t="s">
        <v>123</v>
      </c>
      <c r="AG688" s="191"/>
      <c r="AH688" s="190" t="s">
        <v>123</v>
      </c>
      <c r="AI688" s="22"/>
      <c r="AJ688" s="74"/>
      <c r="AK688" s="22"/>
      <c r="AL688" s="22"/>
      <c r="AM688" s="22"/>
      <c r="AN688" s="190" t="s">
        <v>123</v>
      </c>
      <c r="AO688" s="74"/>
      <c r="AP688" s="185" t="s">
        <v>123</v>
      </c>
      <c r="AQ688" s="22"/>
      <c r="AR688" s="74"/>
      <c r="AS688" s="22"/>
      <c r="AT688" s="190" t="s">
        <v>123</v>
      </c>
      <c r="AU688" s="74"/>
      <c r="AV688" s="185" t="s">
        <v>123</v>
      </c>
      <c r="AW688" s="76"/>
      <c r="AX688" s="74"/>
      <c r="AY688" s="22"/>
      <c r="AZ688" s="190" t="s">
        <v>123</v>
      </c>
      <c r="BA688" s="74"/>
      <c r="BB688" s="185" t="s">
        <v>123</v>
      </c>
      <c r="BC688" s="76"/>
      <c r="BD688" s="74"/>
      <c r="BE688" s="22"/>
      <c r="BF688" s="190" t="s">
        <v>123</v>
      </c>
      <c r="BG688" s="74"/>
      <c r="BH688" s="185" t="s">
        <v>123</v>
      </c>
      <c r="BI688" s="76"/>
      <c r="BJ688" s="74"/>
      <c r="BK688" s="22"/>
      <c r="BL688" s="190" t="s">
        <v>123</v>
      </c>
      <c r="BM688" s="74"/>
      <c r="BN688" s="185" t="s">
        <v>123</v>
      </c>
      <c r="BO688" s="22"/>
      <c r="BP688" s="74"/>
      <c r="BQ688" s="22"/>
      <c r="BR688" s="190" t="s">
        <v>123</v>
      </c>
      <c r="BS688" s="22"/>
      <c r="BT688" s="185" t="s">
        <v>123</v>
      </c>
      <c r="BU688" s="22"/>
      <c r="BV688" s="74"/>
      <c r="BW688" s="22"/>
      <c r="BX688" s="190" t="s">
        <v>123</v>
      </c>
      <c r="BY688" s="22"/>
      <c r="BZ688" s="185" t="s">
        <v>123</v>
      </c>
      <c r="CA688" s="185"/>
      <c r="CB688" s="22"/>
    </row>
    <row r="689" spans="2:80" ht="13.8" hidden="1">
      <c r="B689" s="22">
        <f t="shared" si="10"/>
        <v>680</v>
      </c>
      <c r="C689" s="73" t="s">
        <v>112</v>
      </c>
      <c r="D689" s="73" t="s">
        <v>144</v>
      </c>
      <c r="E689" s="202">
        <v>1300403</v>
      </c>
      <c r="F689" s="73" t="s">
        <v>114</v>
      </c>
      <c r="G689" s="73" t="s">
        <v>130</v>
      </c>
      <c r="H689" s="73" t="s">
        <v>117</v>
      </c>
      <c r="I689" s="240" t="s">
        <v>117</v>
      </c>
      <c r="J689" s="79" t="s">
        <v>112</v>
      </c>
      <c r="K689" s="204" t="s">
        <v>146</v>
      </c>
      <c r="L689" s="111" t="s">
        <v>119</v>
      </c>
      <c r="M689" s="73">
        <v>12</v>
      </c>
      <c r="N689" s="116" t="str">
        <f>CONCATENATE(T_SDLog[[#This Row],[PROJECT_NO]],"-",T_SDLog[[#This Row],[Sub Con]],"-",T_SDLog[[#This Row],[BUILDING_NO]],"-",T_SDLog[[#This Row],[FLOOR_LEVEL]],"-",T_SDLog[[#This Row],[DRAWING_PARTS]],"-",T_SDLog[[#This Row],[DISIPLINE]],"-",T_SDLog[[#This Row],[Sub-Dec]],"-",T_SDLog[[#This Row],[DS]],"-",T_SDLog[[#This Row],[DRAWING_SEQ]])</f>
        <v>1300403-ATS-B01-00-00-ICT-ENL-SD-12</v>
      </c>
      <c r="O689" s="205" t="s">
        <v>412</v>
      </c>
      <c r="P689" s="245">
        <v>45896</v>
      </c>
      <c r="Q68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8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89" s="156" t="str">
        <f>IF(T_SDLog[[#This Row],[AREF_7]]&lt;&gt;"","07",IF(T_SDLog[[#This Row],[AREF_6]]&lt;&gt;"","06",IF(T_SDLog[[#This Row],[AREF_5]]&lt;&gt;"","05",IF(T_SDLog[[#This Row],[AREF_4]]&lt;&gt;"","04",IF(T_SDLog[[#This Row],[AREF_3]]&lt;&gt;"","03",IF(T_SDLog[[#This Row],[AREF_2]]&lt;&gt;"","02",IF(T_SDLog[[#This Row],[AREF_1]]&lt;&gt;"","01",IF(T_SDLog[[#This Row],[AREF_0]]&lt;&gt;"","00",""))))))))</f>
        <v/>
      </c>
      <c r="T68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89" s="22"/>
      <c r="AB689" s="74"/>
      <c r="AC689" s="22"/>
      <c r="AD689" s="74"/>
      <c r="AE689" s="22"/>
      <c r="AF689" s="190" t="s">
        <v>123</v>
      </c>
      <c r="AG689" s="191"/>
      <c r="AH689" s="190" t="s">
        <v>123</v>
      </c>
      <c r="AI689" s="22"/>
      <c r="AJ689" s="74"/>
      <c r="AK689" s="22"/>
      <c r="AL689" s="22"/>
      <c r="AM689" s="22"/>
      <c r="AN689" s="190" t="s">
        <v>123</v>
      </c>
      <c r="AO689" s="74"/>
      <c r="AP689" s="185" t="s">
        <v>123</v>
      </c>
      <c r="AQ689" s="22"/>
      <c r="AR689" s="74"/>
      <c r="AS689" s="22"/>
      <c r="AT689" s="190" t="s">
        <v>123</v>
      </c>
      <c r="AU689" s="74"/>
      <c r="AV689" s="185" t="s">
        <v>123</v>
      </c>
      <c r="AW689" s="76"/>
      <c r="AX689" s="74"/>
      <c r="AY689" s="22"/>
      <c r="AZ689" s="190" t="s">
        <v>123</v>
      </c>
      <c r="BA689" s="74"/>
      <c r="BB689" s="185" t="s">
        <v>123</v>
      </c>
      <c r="BC689" s="76"/>
      <c r="BD689" s="74"/>
      <c r="BE689" s="22"/>
      <c r="BF689" s="190" t="s">
        <v>123</v>
      </c>
      <c r="BG689" s="74"/>
      <c r="BH689" s="185" t="s">
        <v>123</v>
      </c>
      <c r="BI689" s="76"/>
      <c r="BJ689" s="74"/>
      <c r="BK689" s="22"/>
      <c r="BL689" s="190" t="s">
        <v>123</v>
      </c>
      <c r="BM689" s="74"/>
      <c r="BN689" s="185" t="s">
        <v>123</v>
      </c>
      <c r="BO689" s="22"/>
      <c r="BP689" s="74"/>
      <c r="BQ689" s="22"/>
      <c r="BR689" s="190" t="s">
        <v>123</v>
      </c>
      <c r="BS689" s="22"/>
      <c r="BT689" s="185" t="s">
        <v>123</v>
      </c>
      <c r="BU689" s="22"/>
      <c r="BV689" s="74"/>
      <c r="BW689" s="22"/>
      <c r="BX689" s="190" t="s">
        <v>123</v>
      </c>
      <c r="BY689" s="22"/>
      <c r="BZ689" s="185" t="s">
        <v>123</v>
      </c>
      <c r="CA689" s="185"/>
      <c r="CB689" s="22"/>
    </row>
    <row r="690" spans="2:80" ht="13.8" hidden="1">
      <c r="B690" s="22">
        <f t="shared" si="10"/>
        <v>681</v>
      </c>
      <c r="C690" s="73" t="s">
        <v>112</v>
      </c>
      <c r="D690" s="73" t="s">
        <v>144</v>
      </c>
      <c r="E690" s="202">
        <v>1300403</v>
      </c>
      <c r="F690" s="73" t="s">
        <v>114</v>
      </c>
      <c r="G690" s="73" t="s">
        <v>130</v>
      </c>
      <c r="H690" s="73" t="s">
        <v>117</v>
      </c>
      <c r="I690" s="240" t="s">
        <v>117</v>
      </c>
      <c r="J690" s="79" t="s">
        <v>112</v>
      </c>
      <c r="K690" s="204" t="s">
        <v>146</v>
      </c>
      <c r="L690" s="111" t="s">
        <v>119</v>
      </c>
      <c r="M690" s="73">
        <v>13</v>
      </c>
      <c r="N690" s="116" t="str">
        <f>CONCATENATE(T_SDLog[[#This Row],[PROJECT_NO]],"-",T_SDLog[[#This Row],[Sub Con]],"-",T_SDLog[[#This Row],[BUILDING_NO]],"-",T_SDLog[[#This Row],[FLOOR_LEVEL]],"-",T_SDLog[[#This Row],[DRAWING_PARTS]],"-",T_SDLog[[#This Row],[DISIPLINE]],"-",T_SDLog[[#This Row],[Sub-Dec]],"-",T_SDLog[[#This Row],[DS]],"-",T_SDLog[[#This Row],[DRAWING_SEQ]])</f>
        <v>1300403-ATS-B01-00-00-ICT-ENL-SD-13</v>
      </c>
      <c r="O690" s="205" t="s">
        <v>413</v>
      </c>
      <c r="P690" s="245">
        <v>45896</v>
      </c>
      <c r="Q69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0" s="156" t="str">
        <f>IF(T_SDLog[[#This Row],[AREF_7]]&lt;&gt;"","07",IF(T_SDLog[[#This Row],[AREF_6]]&lt;&gt;"","06",IF(T_SDLog[[#This Row],[AREF_5]]&lt;&gt;"","05",IF(T_SDLog[[#This Row],[AREF_4]]&lt;&gt;"","04",IF(T_SDLog[[#This Row],[AREF_3]]&lt;&gt;"","03",IF(T_SDLog[[#This Row],[AREF_2]]&lt;&gt;"","02",IF(T_SDLog[[#This Row],[AREF_1]]&lt;&gt;"","01",IF(T_SDLog[[#This Row],[AREF_0]]&lt;&gt;"","00",""))))))))</f>
        <v/>
      </c>
      <c r="T69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0" s="22"/>
      <c r="AB690" s="74"/>
      <c r="AC690" s="22"/>
      <c r="AD690" s="74"/>
      <c r="AE690" s="22"/>
      <c r="AF690" s="190" t="s">
        <v>123</v>
      </c>
      <c r="AG690" s="191"/>
      <c r="AH690" s="190" t="s">
        <v>123</v>
      </c>
      <c r="AI690" s="22"/>
      <c r="AJ690" s="74"/>
      <c r="AK690" s="22"/>
      <c r="AL690" s="22"/>
      <c r="AM690" s="22"/>
      <c r="AN690" s="190" t="s">
        <v>123</v>
      </c>
      <c r="AO690" s="74"/>
      <c r="AP690" s="185" t="s">
        <v>123</v>
      </c>
      <c r="AQ690" s="22"/>
      <c r="AR690" s="74"/>
      <c r="AS690" s="22"/>
      <c r="AT690" s="190" t="s">
        <v>123</v>
      </c>
      <c r="AU690" s="74"/>
      <c r="AV690" s="185" t="s">
        <v>123</v>
      </c>
      <c r="AW690" s="76"/>
      <c r="AX690" s="74"/>
      <c r="AY690" s="22"/>
      <c r="AZ690" s="190" t="s">
        <v>123</v>
      </c>
      <c r="BA690" s="74"/>
      <c r="BB690" s="185" t="s">
        <v>123</v>
      </c>
      <c r="BC690" s="76"/>
      <c r="BD690" s="74"/>
      <c r="BE690" s="22"/>
      <c r="BF690" s="190" t="s">
        <v>123</v>
      </c>
      <c r="BG690" s="74"/>
      <c r="BH690" s="185" t="s">
        <v>123</v>
      </c>
      <c r="BI690" s="76"/>
      <c r="BJ690" s="74"/>
      <c r="BK690" s="22"/>
      <c r="BL690" s="190" t="s">
        <v>123</v>
      </c>
      <c r="BM690" s="74"/>
      <c r="BN690" s="185" t="s">
        <v>123</v>
      </c>
      <c r="BO690" s="22"/>
      <c r="BP690" s="74"/>
      <c r="BQ690" s="22"/>
      <c r="BR690" s="190" t="s">
        <v>123</v>
      </c>
      <c r="BS690" s="22"/>
      <c r="BT690" s="185" t="s">
        <v>123</v>
      </c>
      <c r="BU690" s="22"/>
      <c r="BV690" s="74"/>
      <c r="BW690" s="22"/>
      <c r="BX690" s="190" t="s">
        <v>123</v>
      </c>
      <c r="BY690" s="22"/>
      <c r="BZ690" s="185" t="s">
        <v>123</v>
      </c>
      <c r="CA690" s="185"/>
      <c r="CB690" s="22"/>
    </row>
    <row r="691" spans="2:80" ht="13.8" hidden="1">
      <c r="B691" s="22">
        <f t="shared" si="10"/>
        <v>682</v>
      </c>
      <c r="C691" s="73" t="s">
        <v>112</v>
      </c>
      <c r="D691" s="73" t="s">
        <v>144</v>
      </c>
      <c r="E691" s="202">
        <v>1300403</v>
      </c>
      <c r="F691" s="73" t="s">
        <v>114</v>
      </c>
      <c r="G691" s="73" t="s">
        <v>130</v>
      </c>
      <c r="H691" s="73" t="s">
        <v>117</v>
      </c>
      <c r="I691" s="240" t="s">
        <v>117</v>
      </c>
      <c r="J691" s="79" t="s">
        <v>112</v>
      </c>
      <c r="K691" s="204" t="s">
        <v>146</v>
      </c>
      <c r="L691" s="111" t="s">
        <v>119</v>
      </c>
      <c r="M691" s="73">
        <v>14</v>
      </c>
      <c r="N691" s="116" t="str">
        <f>CONCATENATE(T_SDLog[[#This Row],[PROJECT_NO]],"-",T_SDLog[[#This Row],[Sub Con]],"-",T_SDLog[[#This Row],[BUILDING_NO]],"-",T_SDLog[[#This Row],[FLOOR_LEVEL]],"-",T_SDLog[[#This Row],[DRAWING_PARTS]],"-",T_SDLog[[#This Row],[DISIPLINE]],"-",T_SDLog[[#This Row],[Sub-Dec]],"-",T_SDLog[[#This Row],[DS]],"-",T_SDLog[[#This Row],[DRAWING_SEQ]])</f>
        <v>1300403-ATS-B01-00-00-ICT-ENL-SD-14</v>
      </c>
      <c r="O691" s="205" t="s">
        <v>414</v>
      </c>
      <c r="P691" s="245">
        <v>45896</v>
      </c>
      <c r="Q69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9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1" s="156" t="str">
        <f>IF(T_SDLog[[#This Row],[AREF_7]]&lt;&gt;"","07",IF(T_SDLog[[#This Row],[AREF_6]]&lt;&gt;"","06",IF(T_SDLog[[#This Row],[AREF_5]]&lt;&gt;"","05",IF(T_SDLog[[#This Row],[AREF_4]]&lt;&gt;"","04",IF(T_SDLog[[#This Row],[AREF_3]]&lt;&gt;"","03",IF(T_SDLog[[#This Row],[AREF_2]]&lt;&gt;"","02",IF(T_SDLog[[#This Row],[AREF_1]]&lt;&gt;"","01",IF(T_SDLog[[#This Row],[AREF_0]]&lt;&gt;"","00",""))))))))</f>
        <v/>
      </c>
      <c r="T69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9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1" s="22"/>
      <c r="AB691" s="74"/>
      <c r="AC691" s="22"/>
      <c r="AD691" s="74"/>
      <c r="AE691" s="22"/>
      <c r="AF691" s="190" t="s">
        <v>123</v>
      </c>
      <c r="AG691" s="191"/>
      <c r="AH691" s="190" t="s">
        <v>123</v>
      </c>
      <c r="AI691" s="22"/>
      <c r="AJ691" s="74"/>
      <c r="AK691" s="22"/>
      <c r="AL691" s="22"/>
      <c r="AM691" s="22"/>
      <c r="AN691" s="190" t="s">
        <v>123</v>
      </c>
      <c r="AO691" s="74"/>
      <c r="AP691" s="185" t="s">
        <v>123</v>
      </c>
      <c r="AQ691" s="22"/>
      <c r="AR691" s="74"/>
      <c r="AS691" s="22"/>
      <c r="AT691" s="190" t="s">
        <v>123</v>
      </c>
      <c r="AU691" s="74"/>
      <c r="AV691" s="185" t="s">
        <v>123</v>
      </c>
      <c r="AW691" s="76"/>
      <c r="AX691" s="74"/>
      <c r="AY691" s="22"/>
      <c r="AZ691" s="190" t="s">
        <v>123</v>
      </c>
      <c r="BA691" s="74"/>
      <c r="BB691" s="185" t="s">
        <v>123</v>
      </c>
      <c r="BC691" s="76"/>
      <c r="BD691" s="74"/>
      <c r="BE691" s="22"/>
      <c r="BF691" s="190" t="s">
        <v>123</v>
      </c>
      <c r="BG691" s="74"/>
      <c r="BH691" s="185" t="s">
        <v>123</v>
      </c>
      <c r="BI691" s="76"/>
      <c r="BJ691" s="74"/>
      <c r="BK691" s="22"/>
      <c r="BL691" s="190" t="s">
        <v>123</v>
      </c>
      <c r="BM691" s="74"/>
      <c r="BN691" s="185" t="s">
        <v>123</v>
      </c>
      <c r="BO691" s="22"/>
      <c r="BP691" s="74"/>
      <c r="BQ691" s="22"/>
      <c r="BR691" s="190" t="s">
        <v>123</v>
      </c>
      <c r="BS691" s="22"/>
      <c r="BT691" s="185" t="s">
        <v>123</v>
      </c>
      <c r="BU691" s="22"/>
      <c r="BV691" s="74"/>
      <c r="BW691" s="22"/>
      <c r="BX691" s="190" t="s">
        <v>123</v>
      </c>
      <c r="BY691" s="22"/>
      <c r="BZ691" s="185" t="s">
        <v>123</v>
      </c>
      <c r="CA691" s="185"/>
      <c r="CB691" s="22"/>
    </row>
    <row r="692" spans="2:80" ht="13.8" hidden="1">
      <c r="B692" s="22">
        <f t="shared" si="10"/>
        <v>683</v>
      </c>
      <c r="C692" s="73" t="s">
        <v>112</v>
      </c>
      <c r="D692" s="73" t="s">
        <v>144</v>
      </c>
      <c r="E692" s="202">
        <v>1300403</v>
      </c>
      <c r="F692" s="73" t="s">
        <v>114</v>
      </c>
      <c r="G692" s="73" t="s">
        <v>130</v>
      </c>
      <c r="H692" s="73" t="s">
        <v>117</v>
      </c>
      <c r="I692" s="240" t="s">
        <v>117</v>
      </c>
      <c r="J692" s="79" t="s">
        <v>112</v>
      </c>
      <c r="K692" s="204" t="s">
        <v>146</v>
      </c>
      <c r="L692" s="111" t="s">
        <v>119</v>
      </c>
      <c r="M692" s="73">
        <v>15</v>
      </c>
      <c r="N692" s="116" t="str">
        <f>CONCATENATE(T_SDLog[[#This Row],[PROJECT_NO]],"-",T_SDLog[[#This Row],[Sub Con]],"-",T_SDLog[[#This Row],[BUILDING_NO]],"-",T_SDLog[[#This Row],[FLOOR_LEVEL]],"-",T_SDLog[[#This Row],[DRAWING_PARTS]],"-",T_SDLog[[#This Row],[DISIPLINE]],"-",T_SDLog[[#This Row],[Sub-Dec]],"-",T_SDLog[[#This Row],[DS]],"-",T_SDLog[[#This Row],[DRAWING_SEQ]])</f>
        <v>1300403-ATS-B01-00-00-ICT-ENL-SD-15</v>
      </c>
      <c r="O692" s="205" t="s">
        <v>415</v>
      </c>
      <c r="P692" s="245">
        <v>45896</v>
      </c>
      <c r="Q69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9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2" s="156" t="str">
        <f>IF(T_SDLog[[#This Row],[AREF_7]]&lt;&gt;"","07",IF(T_SDLog[[#This Row],[AREF_6]]&lt;&gt;"","06",IF(T_SDLog[[#This Row],[AREF_5]]&lt;&gt;"","05",IF(T_SDLog[[#This Row],[AREF_4]]&lt;&gt;"","04",IF(T_SDLog[[#This Row],[AREF_3]]&lt;&gt;"","03",IF(T_SDLog[[#This Row],[AREF_2]]&lt;&gt;"","02",IF(T_SDLog[[#This Row],[AREF_1]]&lt;&gt;"","01",IF(T_SDLog[[#This Row],[AREF_0]]&lt;&gt;"","00",""))))))))</f>
        <v/>
      </c>
      <c r="T69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9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2" s="22"/>
      <c r="AB692" s="74"/>
      <c r="AC692" s="22"/>
      <c r="AD692" s="74"/>
      <c r="AE692" s="22"/>
      <c r="AF692" s="190" t="s">
        <v>123</v>
      </c>
      <c r="AG692" s="191"/>
      <c r="AH692" s="190" t="s">
        <v>123</v>
      </c>
      <c r="AI692" s="22"/>
      <c r="AJ692" s="74"/>
      <c r="AK692" s="22"/>
      <c r="AL692" s="22"/>
      <c r="AM692" s="22"/>
      <c r="AN692" s="190" t="s">
        <v>123</v>
      </c>
      <c r="AO692" s="74"/>
      <c r="AP692" s="185" t="s">
        <v>123</v>
      </c>
      <c r="AQ692" s="22"/>
      <c r="AR692" s="74"/>
      <c r="AS692" s="22"/>
      <c r="AT692" s="190" t="s">
        <v>123</v>
      </c>
      <c r="AU692" s="74"/>
      <c r="AV692" s="185" t="s">
        <v>123</v>
      </c>
      <c r="AW692" s="76"/>
      <c r="AX692" s="74"/>
      <c r="AY692" s="22"/>
      <c r="AZ692" s="190" t="s">
        <v>123</v>
      </c>
      <c r="BA692" s="74"/>
      <c r="BB692" s="185" t="s">
        <v>123</v>
      </c>
      <c r="BC692" s="76"/>
      <c r="BD692" s="74"/>
      <c r="BE692" s="22"/>
      <c r="BF692" s="190" t="s">
        <v>123</v>
      </c>
      <c r="BG692" s="74"/>
      <c r="BH692" s="185" t="s">
        <v>123</v>
      </c>
      <c r="BI692" s="76"/>
      <c r="BJ692" s="74"/>
      <c r="BK692" s="22"/>
      <c r="BL692" s="190" t="s">
        <v>123</v>
      </c>
      <c r="BM692" s="74"/>
      <c r="BN692" s="185" t="s">
        <v>123</v>
      </c>
      <c r="BO692" s="22"/>
      <c r="BP692" s="74"/>
      <c r="BQ692" s="22"/>
      <c r="BR692" s="190" t="s">
        <v>123</v>
      </c>
      <c r="BS692" s="22"/>
      <c r="BT692" s="185" t="s">
        <v>123</v>
      </c>
      <c r="BU692" s="22"/>
      <c r="BV692" s="74"/>
      <c r="BW692" s="22"/>
      <c r="BX692" s="190" t="s">
        <v>123</v>
      </c>
      <c r="BY692" s="22"/>
      <c r="BZ692" s="185" t="s">
        <v>123</v>
      </c>
      <c r="CA692" s="185"/>
      <c r="CB692" s="22"/>
    </row>
    <row r="693" spans="2:80" ht="13.8" hidden="1">
      <c r="B693" s="22">
        <f t="shared" si="10"/>
        <v>684</v>
      </c>
      <c r="C693" s="73" t="s">
        <v>112</v>
      </c>
      <c r="D693" s="73" t="s">
        <v>144</v>
      </c>
      <c r="E693" s="202">
        <v>1300403</v>
      </c>
      <c r="F693" s="73" t="s">
        <v>114</v>
      </c>
      <c r="G693" s="73" t="s">
        <v>130</v>
      </c>
      <c r="H693" s="73" t="s">
        <v>117</v>
      </c>
      <c r="I693" s="240" t="s">
        <v>117</v>
      </c>
      <c r="J693" s="79" t="s">
        <v>112</v>
      </c>
      <c r="K693" s="204" t="s">
        <v>146</v>
      </c>
      <c r="L693" s="111" t="s">
        <v>119</v>
      </c>
      <c r="M693" s="73">
        <v>16</v>
      </c>
      <c r="N693" s="116" t="str">
        <f>CONCATENATE(T_SDLog[[#This Row],[PROJECT_NO]],"-",T_SDLog[[#This Row],[Sub Con]],"-",T_SDLog[[#This Row],[BUILDING_NO]],"-",T_SDLog[[#This Row],[FLOOR_LEVEL]],"-",T_SDLog[[#This Row],[DRAWING_PARTS]],"-",T_SDLog[[#This Row],[DISIPLINE]],"-",T_SDLog[[#This Row],[Sub-Dec]],"-",T_SDLog[[#This Row],[DS]],"-",T_SDLog[[#This Row],[DRAWING_SEQ]])</f>
        <v>1300403-ATS-B01-00-00-ICT-ENL-SD-16</v>
      </c>
      <c r="O693" s="205" t="s">
        <v>416</v>
      </c>
      <c r="P693" s="245">
        <v>45896</v>
      </c>
      <c r="Q69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9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3" s="156" t="str">
        <f>IF(T_SDLog[[#This Row],[AREF_7]]&lt;&gt;"","07",IF(T_SDLog[[#This Row],[AREF_6]]&lt;&gt;"","06",IF(T_SDLog[[#This Row],[AREF_5]]&lt;&gt;"","05",IF(T_SDLog[[#This Row],[AREF_4]]&lt;&gt;"","04",IF(T_SDLog[[#This Row],[AREF_3]]&lt;&gt;"","03",IF(T_SDLog[[#This Row],[AREF_2]]&lt;&gt;"","02",IF(T_SDLog[[#This Row],[AREF_1]]&lt;&gt;"","01",IF(T_SDLog[[#This Row],[AREF_0]]&lt;&gt;"","00",""))))))))</f>
        <v/>
      </c>
      <c r="T69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3" s="22"/>
      <c r="AB693" s="74"/>
      <c r="AC693" s="22"/>
      <c r="AD693" s="74"/>
      <c r="AE693" s="22"/>
      <c r="AF693" s="190" t="s">
        <v>123</v>
      </c>
      <c r="AG693" s="191"/>
      <c r="AH693" s="190" t="s">
        <v>123</v>
      </c>
      <c r="AI693" s="22"/>
      <c r="AJ693" s="74"/>
      <c r="AK693" s="22"/>
      <c r="AL693" s="22"/>
      <c r="AM693" s="22"/>
      <c r="AN693" s="190" t="s">
        <v>123</v>
      </c>
      <c r="AO693" s="74"/>
      <c r="AP693" s="185" t="s">
        <v>123</v>
      </c>
      <c r="AQ693" s="22"/>
      <c r="AR693" s="74"/>
      <c r="AS693" s="22"/>
      <c r="AT693" s="190" t="s">
        <v>123</v>
      </c>
      <c r="AU693" s="74"/>
      <c r="AV693" s="185" t="s">
        <v>123</v>
      </c>
      <c r="AW693" s="76"/>
      <c r="AX693" s="74"/>
      <c r="AY693" s="22"/>
      <c r="AZ693" s="190" t="s">
        <v>123</v>
      </c>
      <c r="BA693" s="74"/>
      <c r="BB693" s="185" t="s">
        <v>123</v>
      </c>
      <c r="BC693" s="76"/>
      <c r="BD693" s="74"/>
      <c r="BE693" s="22"/>
      <c r="BF693" s="190" t="s">
        <v>123</v>
      </c>
      <c r="BG693" s="74"/>
      <c r="BH693" s="185" t="s">
        <v>123</v>
      </c>
      <c r="BI693" s="76"/>
      <c r="BJ693" s="74"/>
      <c r="BK693" s="22"/>
      <c r="BL693" s="190" t="s">
        <v>123</v>
      </c>
      <c r="BM693" s="74"/>
      <c r="BN693" s="185" t="s">
        <v>123</v>
      </c>
      <c r="BO693" s="22"/>
      <c r="BP693" s="74"/>
      <c r="BQ693" s="22"/>
      <c r="BR693" s="190" t="s">
        <v>123</v>
      </c>
      <c r="BS693" s="22"/>
      <c r="BT693" s="185" t="s">
        <v>123</v>
      </c>
      <c r="BU693" s="22"/>
      <c r="BV693" s="74"/>
      <c r="BW693" s="22"/>
      <c r="BX693" s="190" t="s">
        <v>123</v>
      </c>
      <c r="BY693" s="22"/>
      <c r="BZ693" s="185" t="s">
        <v>123</v>
      </c>
      <c r="CA693" s="185"/>
      <c r="CB693" s="22"/>
    </row>
    <row r="694" spans="2:80" ht="13.8" hidden="1">
      <c r="B694" s="22">
        <f t="shared" si="10"/>
        <v>685</v>
      </c>
      <c r="C694" s="73" t="s">
        <v>112</v>
      </c>
      <c r="D694" s="73" t="s">
        <v>144</v>
      </c>
      <c r="E694" s="202">
        <v>1300403</v>
      </c>
      <c r="F694" s="73" t="s">
        <v>114</v>
      </c>
      <c r="G694" s="73" t="s">
        <v>130</v>
      </c>
      <c r="H694" s="73" t="s">
        <v>117</v>
      </c>
      <c r="I694" s="240" t="s">
        <v>117</v>
      </c>
      <c r="J694" s="79" t="s">
        <v>112</v>
      </c>
      <c r="K694" s="204" t="s">
        <v>146</v>
      </c>
      <c r="L694" s="111" t="s">
        <v>119</v>
      </c>
      <c r="M694" s="73">
        <v>17</v>
      </c>
      <c r="N694" s="116" t="str">
        <f>CONCATENATE(T_SDLog[[#This Row],[PROJECT_NO]],"-",T_SDLog[[#This Row],[Sub Con]],"-",T_SDLog[[#This Row],[BUILDING_NO]],"-",T_SDLog[[#This Row],[FLOOR_LEVEL]],"-",T_SDLog[[#This Row],[DRAWING_PARTS]],"-",T_SDLog[[#This Row],[DISIPLINE]],"-",T_SDLog[[#This Row],[Sub-Dec]],"-",T_SDLog[[#This Row],[DS]],"-",T_SDLog[[#This Row],[DRAWING_SEQ]])</f>
        <v>1300403-ATS-B01-00-00-ICT-ENL-SD-17</v>
      </c>
      <c r="O694" s="205" t="s">
        <v>417</v>
      </c>
      <c r="P694" s="245">
        <v>45896</v>
      </c>
      <c r="Q69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4" s="156" t="str">
        <f>IF(T_SDLog[[#This Row],[AREF_7]]&lt;&gt;"","07",IF(T_SDLog[[#This Row],[AREF_6]]&lt;&gt;"","06",IF(T_SDLog[[#This Row],[AREF_5]]&lt;&gt;"","05",IF(T_SDLog[[#This Row],[AREF_4]]&lt;&gt;"","04",IF(T_SDLog[[#This Row],[AREF_3]]&lt;&gt;"","03",IF(T_SDLog[[#This Row],[AREF_2]]&lt;&gt;"","02",IF(T_SDLog[[#This Row],[AREF_1]]&lt;&gt;"","01",IF(T_SDLog[[#This Row],[AREF_0]]&lt;&gt;"","00",""))))))))</f>
        <v/>
      </c>
      <c r="T69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4" s="22"/>
      <c r="AB694" s="74"/>
      <c r="AC694" s="22"/>
      <c r="AD694" s="74"/>
      <c r="AE694" s="22"/>
      <c r="AF694" s="190" t="s">
        <v>123</v>
      </c>
      <c r="AG694" s="191"/>
      <c r="AH694" s="190" t="s">
        <v>123</v>
      </c>
      <c r="AI694" s="22"/>
      <c r="AJ694" s="74"/>
      <c r="AK694" s="22"/>
      <c r="AL694" s="22"/>
      <c r="AM694" s="22"/>
      <c r="AN694" s="190" t="s">
        <v>123</v>
      </c>
      <c r="AO694" s="74"/>
      <c r="AP694" s="185" t="s">
        <v>123</v>
      </c>
      <c r="AQ694" s="22"/>
      <c r="AR694" s="74"/>
      <c r="AS694" s="22"/>
      <c r="AT694" s="190" t="s">
        <v>123</v>
      </c>
      <c r="AU694" s="74"/>
      <c r="AV694" s="185" t="s">
        <v>123</v>
      </c>
      <c r="AW694" s="76"/>
      <c r="AX694" s="74"/>
      <c r="AY694" s="22"/>
      <c r="AZ694" s="190" t="s">
        <v>123</v>
      </c>
      <c r="BA694" s="74"/>
      <c r="BB694" s="185" t="s">
        <v>123</v>
      </c>
      <c r="BC694" s="76"/>
      <c r="BD694" s="74"/>
      <c r="BE694" s="22"/>
      <c r="BF694" s="190" t="s">
        <v>123</v>
      </c>
      <c r="BG694" s="74"/>
      <c r="BH694" s="185" t="s">
        <v>123</v>
      </c>
      <c r="BI694" s="76"/>
      <c r="BJ694" s="74"/>
      <c r="BK694" s="22"/>
      <c r="BL694" s="190" t="s">
        <v>123</v>
      </c>
      <c r="BM694" s="74"/>
      <c r="BN694" s="185" t="s">
        <v>123</v>
      </c>
      <c r="BO694" s="22"/>
      <c r="BP694" s="74"/>
      <c r="BQ694" s="22"/>
      <c r="BR694" s="190" t="s">
        <v>123</v>
      </c>
      <c r="BS694" s="22"/>
      <c r="BT694" s="185" t="s">
        <v>123</v>
      </c>
      <c r="BU694" s="22"/>
      <c r="BV694" s="74"/>
      <c r="BW694" s="22"/>
      <c r="BX694" s="190" t="s">
        <v>123</v>
      </c>
      <c r="BY694" s="22"/>
      <c r="BZ694" s="185" t="s">
        <v>123</v>
      </c>
      <c r="CA694" s="185"/>
      <c r="CB694" s="22"/>
    </row>
    <row r="695" spans="2:80" ht="13.8" hidden="1">
      <c r="B695" s="22">
        <f t="shared" si="10"/>
        <v>686</v>
      </c>
      <c r="C695" s="73" t="s">
        <v>112</v>
      </c>
      <c r="D695" s="73" t="s">
        <v>144</v>
      </c>
      <c r="E695" s="202">
        <v>1300403</v>
      </c>
      <c r="F695" s="73" t="s">
        <v>114</v>
      </c>
      <c r="G695" s="73" t="s">
        <v>130</v>
      </c>
      <c r="H695" s="73" t="s">
        <v>117</v>
      </c>
      <c r="I695" s="240" t="s">
        <v>117</v>
      </c>
      <c r="J695" s="79" t="s">
        <v>112</v>
      </c>
      <c r="K695" s="204" t="s">
        <v>146</v>
      </c>
      <c r="L695" s="111" t="s">
        <v>119</v>
      </c>
      <c r="M695" s="73">
        <v>18</v>
      </c>
      <c r="N695" s="116" t="str">
        <f>CONCATENATE(T_SDLog[[#This Row],[PROJECT_NO]],"-",T_SDLog[[#This Row],[Sub Con]],"-",T_SDLog[[#This Row],[BUILDING_NO]],"-",T_SDLog[[#This Row],[FLOOR_LEVEL]],"-",T_SDLog[[#This Row],[DRAWING_PARTS]],"-",T_SDLog[[#This Row],[DISIPLINE]],"-",T_SDLog[[#This Row],[Sub-Dec]],"-",T_SDLog[[#This Row],[DS]],"-",T_SDLog[[#This Row],[DRAWING_SEQ]])</f>
        <v>1300403-ATS-B01-00-00-ICT-ENL-SD-18</v>
      </c>
      <c r="O695" s="205" t="s">
        <v>418</v>
      </c>
      <c r="P695" s="245">
        <v>45896</v>
      </c>
      <c r="Q69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5" s="156" t="str">
        <f>IF(T_SDLog[[#This Row],[AREF_7]]&lt;&gt;"","07",IF(T_SDLog[[#This Row],[AREF_6]]&lt;&gt;"","06",IF(T_SDLog[[#This Row],[AREF_5]]&lt;&gt;"","05",IF(T_SDLog[[#This Row],[AREF_4]]&lt;&gt;"","04",IF(T_SDLog[[#This Row],[AREF_3]]&lt;&gt;"","03",IF(T_SDLog[[#This Row],[AREF_2]]&lt;&gt;"","02",IF(T_SDLog[[#This Row],[AREF_1]]&lt;&gt;"","01",IF(T_SDLog[[#This Row],[AREF_0]]&lt;&gt;"","00",""))))))))</f>
        <v/>
      </c>
      <c r="T69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9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5" s="22"/>
      <c r="AB695" s="74"/>
      <c r="AC695" s="22"/>
      <c r="AD695" s="74"/>
      <c r="AE695" s="22"/>
      <c r="AF695" s="190" t="s">
        <v>123</v>
      </c>
      <c r="AG695" s="191"/>
      <c r="AH695" s="190" t="s">
        <v>123</v>
      </c>
      <c r="AI695" s="22"/>
      <c r="AJ695" s="74"/>
      <c r="AK695" s="22"/>
      <c r="AL695" s="22"/>
      <c r="AM695" s="22"/>
      <c r="AN695" s="190" t="s">
        <v>123</v>
      </c>
      <c r="AO695" s="74"/>
      <c r="AP695" s="185" t="s">
        <v>123</v>
      </c>
      <c r="AQ695" s="22"/>
      <c r="AR695" s="74"/>
      <c r="AS695" s="22"/>
      <c r="AT695" s="190" t="s">
        <v>123</v>
      </c>
      <c r="AU695" s="74"/>
      <c r="AV695" s="185" t="s">
        <v>123</v>
      </c>
      <c r="AW695" s="76"/>
      <c r="AX695" s="74"/>
      <c r="AY695" s="22"/>
      <c r="AZ695" s="190" t="s">
        <v>123</v>
      </c>
      <c r="BA695" s="74"/>
      <c r="BB695" s="185" t="s">
        <v>123</v>
      </c>
      <c r="BC695" s="76"/>
      <c r="BD695" s="74"/>
      <c r="BE695" s="22"/>
      <c r="BF695" s="190" t="s">
        <v>123</v>
      </c>
      <c r="BG695" s="74"/>
      <c r="BH695" s="185" t="s">
        <v>123</v>
      </c>
      <c r="BI695" s="76"/>
      <c r="BJ695" s="74"/>
      <c r="BK695" s="22"/>
      <c r="BL695" s="190" t="s">
        <v>123</v>
      </c>
      <c r="BM695" s="74"/>
      <c r="BN695" s="185" t="s">
        <v>123</v>
      </c>
      <c r="BO695" s="22"/>
      <c r="BP695" s="74"/>
      <c r="BQ695" s="22"/>
      <c r="BR695" s="190" t="s">
        <v>123</v>
      </c>
      <c r="BS695" s="22"/>
      <c r="BT695" s="185" t="s">
        <v>123</v>
      </c>
      <c r="BU695" s="22"/>
      <c r="BV695" s="74"/>
      <c r="BW695" s="22"/>
      <c r="BX695" s="190" t="s">
        <v>123</v>
      </c>
      <c r="BY695" s="22"/>
      <c r="BZ695" s="185" t="s">
        <v>123</v>
      </c>
      <c r="CA695" s="185"/>
      <c r="CB695" s="22"/>
    </row>
    <row r="696" spans="2:80" ht="13.8" hidden="1">
      <c r="B696" s="22">
        <f t="shared" si="10"/>
        <v>687</v>
      </c>
      <c r="C696" s="73" t="s">
        <v>112</v>
      </c>
      <c r="D696" s="73" t="s">
        <v>144</v>
      </c>
      <c r="E696" s="202">
        <v>1300403</v>
      </c>
      <c r="F696" s="73" t="s">
        <v>114</v>
      </c>
      <c r="G696" s="73" t="s">
        <v>130</v>
      </c>
      <c r="H696" s="73" t="s">
        <v>117</v>
      </c>
      <c r="I696" s="240" t="s">
        <v>117</v>
      </c>
      <c r="J696" s="79" t="s">
        <v>112</v>
      </c>
      <c r="K696" s="204" t="s">
        <v>146</v>
      </c>
      <c r="L696" s="111" t="s">
        <v>119</v>
      </c>
      <c r="M696" s="73">
        <v>19</v>
      </c>
      <c r="N696" s="116" t="str">
        <f>CONCATENATE(T_SDLog[[#This Row],[PROJECT_NO]],"-",T_SDLog[[#This Row],[Sub Con]],"-",T_SDLog[[#This Row],[BUILDING_NO]],"-",T_SDLog[[#This Row],[FLOOR_LEVEL]],"-",T_SDLog[[#This Row],[DRAWING_PARTS]],"-",T_SDLog[[#This Row],[DISIPLINE]],"-",T_SDLog[[#This Row],[Sub-Dec]],"-",T_SDLog[[#This Row],[DS]],"-",T_SDLog[[#This Row],[DRAWING_SEQ]])</f>
        <v>1300403-ATS-B01-00-00-ICT-ENL-SD-19</v>
      </c>
      <c r="O696" s="205" t="s">
        <v>419</v>
      </c>
      <c r="P696" s="245">
        <v>45896</v>
      </c>
      <c r="Q69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6" s="156" t="str">
        <f>IF(T_SDLog[[#This Row],[AREF_7]]&lt;&gt;"","07",IF(T_SDLog[[#This Row],[AREF_6]]&lt;&gt;"","06",IF(T_SDLog[[#This Row],[AREF_5]]&lt;&gt;"","05",IF(T_SDLog[[#This Row],[AREF_4]]&lt;&gt;"","04",IF(T_SDLog[[#This Row],[AREF_3]]&lt;&gt;"","03",IF(T_SDLog[[#This Row],[AREF_2]]&lt;&gt;"","02",IF(T_SDLog[[#This Row],[AREF_1]]&lt;&gt;"","01",IF(T_SDLog[[#This Row],[AREF_0]]&lt;&gt;"","00",""))))))))</f>
        <v/>
      </c>
      <c r="T69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9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6" s="22"/>
      <c r="AB696" s="74"/>
      <c r="AC696" s="22"/>
      <c r="AD696" s="74"/>
      <c r="AE696" s="22"/>
      <c r="AF696" s="190" t="s">
        <v>123</v>
      </c>
      <c r="AG696" s="191"/>
      <c r="AH696" s="190" t="s">
        <v>123</v>
      </c>
      <c r="AI696" s="22"/>
      <c r="AJ696" s="74"/>
      <c r="AK696" s="22"/>
      <c r="AL696" s="22"/>
      <c r="AM696" s="22"/>
      <c r="AN696" s="190" t="s">
        <v>123</v>
      </c>
      <c r="AO696" s="74"/>
      <c r="AP696" s="185" t="s">
        <v>123</v>
      </c>
      <c r="AQ696" s="22"/>
      <c r="AR696" s="74"/>
      <c r="AS696" s="22"/>
      <c r="AT696" s="190" t="s">
        <v>123</v>
      </c>
      <c r="AU696" s="74"/>
      <c r="AV696" s="185" t="s">
        <v>123</v>
      </c>
      <c r="AW696" s="76"/>
      <c r="AX696" s="74"/>
      <c r="AY696" s="22"/>
      <c r="AZ696" s="190" t="s">
        <v>123</v>
      </c>
      <c r="BA696" s="74"/>
      <c r="BB696" s="185" t="s">
        <v>123</v>
      </c>
      <c r="BC696" s="76"/>
      <c r="BD696" s="74"/>
      <c r="BE696" s="22"/>
      <c r="BF696" s="190" t="s">
        <v>123</v>
      </c>
      <c r="BG696" s="74"/>
      <c r="BH696" s="185" t="s">
        <v>123</v>
      </c>
      <c r="BI696" s="76"/>
      <c r="BJ696" s="74"/>
      <c r="BK696" s="22"/>
      <c r="BL696" s="190" t="s">
        <v>123</v>
      </c>
      <c r="BM696" s="74"/>
      <c r="BN696" s="185" t="s">
        <v>123</v>
      </c>
      <c r="BO696" s="22"/>
      <c r="BP696" s="74"/>
      <c r="BQ696" s="22"/>
      <c r="BR696" s="190" t="s">
        <v>123</v>
      </c>
      <c r="BS696" s="22"/>
      <c r="BT696" s="185" t="s">
        <v>123</v>
      </c>
      <c r="BU696" s="22"/>
      <c r="BV696" s="74"/>
      <c r="BW696" s="22"/>
      <c r="BX696" s="190" t="s">
        <v>123</v>
      </c>
      <c r="BY696" s="22"/>
      <c r="BZ696" s="185" t="s">
        <v>123</v>
      </c>
      <c r="CA696" s="185"/>
      <c r="CB696" s="22"/>
    </row>
    <row r="697" spans="2:80" ht="13.8" hidden="1">
      <c r="B697" s="22">
        <f t="shared" si="10"/>
        <v>688</v>
      </c>
      <c r="C697" s="73" t="s">
        <v>112</v>
      </c>
      <c r="D697" s="73" t="s">
        <v>144</v>
      </c>
      <c r="E697" s="202">
        <v>1300403</v>
      </c>
      <c r="F697" s="73" t="s">
        <v>114</v>
      </c>
      <c r="G697" s="73" t="s">
        <v>130</v>
      </c>
      <c r="H697" s="73" t="s">
        <v>117</v>
      </c>
      <c r="I697" s="240" t="s">
        <v>117</v>
      </c>
      <c r="J697" s="79" t="s">
        <v>112</v>
      </c>
      <c r="K697" s="204" t="s">
        <v>146</v>
      </c>
      <c r="L697" s="111" t="s">
        <v>119</v>
      </c>
      <c r="M697" s="73">
        <v>20</v>
      </c>
      <c r="N697" s="116" t="str">
        <f>CONCATENATE(T_SDLog[[#This Row],[PROJECT_NO]],"-",T_SDLog[[#This Row],[Sub Con]],"-",T_SDLog[[#This Row],[BUILDING_NO]],"-",T_SDLog[[#This Row],[FLOOR_LEVEL]],"-",T_SDLog[[#This Row],[DRAWING_PARTS]],"-",T_SDLog[[#This Row],[DISIPLINE]],"-",T_SDLog[[#This Row],[Sub-Dec]],"-",T_SDLog[[#This Row],[DS]],"-",T_SDLog[[#This Row],[DRAWING_SEQ]])</f>
        <v>1300403-ATS-B01-00-00-ICT-ENL-SD-20</v>
      </c>
      <c r="O697" s="205" t="s">
        <v>420</v>
      </c>
      <c r="P697" s="245">
        <v>45896</v>
      </c>
      <c r="Q69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7" s="156" t="str">
        <f>IF(T_SDLog[[#This Row],[AREF_7]]&lt;&gt;"","07",IF(T_SDLog[[#This Row],[AREF_6]]&lt;&gt;"","06",IF(T_SDLog[[#This Row],[AREF_5]]&lt;&gt;"","05",IF(T_SDLog[[#This Row],[AREF_4]]&lt;&gt;"","04",IF(T_SDLog[[#This Row],[AREF_3]]&lt;&gt;"","03",IF(T_SDLog[[#This Row],[AREF_2]]&lt;&gt;"","02",IF(T_SDLog[[#This Row],[AREF_1]]&lt;&gt;"","01",IF(T_SDLog[[#This Row],[AREF_0]]&lt;&gt;"","00",""))))))))</f>
        <v/>
      </c>
      <c r="T69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9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7" s="22"/>
      <c r="AB697" s="74"/>
      <c r="AC697" s="22"/>
      <c r="AD697" s="74"/>
      <c r="AE697" s="22"/>
      <c r="AF697" s="190" t="s">
        <v>123</v>
      </c>
      <c r="AG697" s="191"/>
      <c r="AH697" s="190" t="s">
        <v>123</v>
      </c>
      <c r="AI697" s="22"/>
      <c r="AJ697" s="74"/>
      <c r="AK697" s="22"/>
      <c r="AL697" s="22"/>
      <c r="AM697" s="22"/>
      <c r="AN697" s="190" t="s">
        <v>123</v>
      </c>
      <c r="AO697" s="74"/>
      <c r="AP697" s="185" t="s">
        <v>123</v>
      </c>
      <c r="AQ697" s="22"/>
      <c r="AR697" s="74"/>
      <c r="AS697" s="22"/>
      <c r="AT697" s="190" t="s">
        <v>123</v>
      </c>
      <c r="AU697" s="74"/>
      <c r="AV697" s="185" t="s">
        <v>123</v>
      </c>
      <c r="AW697" s="76"/>
      <c r="AX697" s="74"/>
      <c r="AY697" s="22"/>
      <c r="AZ697" s="190" t="s">
        <v>123</v>
      </c>
      <c r="BA697" s="74"/>
      <c r="BB697" s="185" t="s">
        <v>123</v>
      </c>
      <c r="BC697" s="76"/>
      <c r="BD697" s="74"/>
      <c r="BE697" s="22"/>
      <c r="BF697" s="190" t="s">
        <v>123</v>
      </c>
      <c r="BG697" s="74"/>
      <c r="BH697" s="185" t="s">
        <v>123</v>
      </c>
      <c r="BI697" s="76"/>
      <c r="BJ697" s="74"/>
      <c r="BK697" s="22"/>
      <c r="BL697" s="190" t="s">
        <v>123</v>
      </c>
      <c r="BM697" s="74"/>
      <c r="BN697" s="185" t="s">
        <v>123</v>
      </c>
      <c r="BO697" s="22"/>
      <c r="BP697" s="74"/>
      <c r="BQ697" s="22"/>
      <c r="BR697" s="190" t="s">
        <v>123</v>
      </c>
      <c r="BS697" s="22"/>
      <c r="BT697" s="185" t="s">
        <v>123</v>
      </c>
      <c r="BU697" s="22"/>
      <c r="BV697" s="74"/>
      <c r="BW697" s="22"/>
      <c r="BX697" s="190" t="s">
        <v>123</v>
      </c>
      <c r="BY697" s="22"/>
      <c r="BZ697" s="185" t="s">
        <v>123</v>
      </c>
      <c r="CA697" s="185"/>
      <c r="CB697" s="22"/>
    </row>
    <row r="698" spans="2:80" ht="13.8" hidden="1">
      <c r="B698" s="22">
        <f t="shared" si="10"/>
        <v>689</v>
      </c>
      <c r="C698" s="73" t="s">
        <v>112</v>
      </c>
      <c r="D698" s="73" t="s">
        <v>144</v>
      </c>
      <c r="E698" s="202">
        <v>1300403</v>
      </c>
      <c r="F698" s="73" t="s">
        <v>114</v>
      </c>
      <c r="G698" s="73" t="s">
        <v>130</v>
      </c>
      <c r="H698" s="73" t="s">
        <v>117</v>
      </c>
      <c r="I698" s="240" t="s">
        <v>117</v>
      </c>
      <c r="J698" s="79" t="s">
        <v>112</v>
      </c>
      <c r="K698" s="204" t="s">
        <v>146</v>
      </c>
      <c r="L698" s="111" t="s">
        <v>119</v>
      </c>
      <c r="M698" s="73">
        <v>21</v>
      </c>
      <c r="N698" s="116" t="str">
        <f>CONCATENATE(T_SDLog[[#This Row],[PROJECT_NO]],"-",T_SDLog[[#This Row],[Sub Con]],"-",T_SDLog[[#This Row],[BUILDING_NO]],"-",T_SDLog[[#This Row],[FLOOR_LEVEL]],"-",T_SDLog[[#This Row],[DRAWING_PARTS]],"-",T_SDLog[[#This Row],[DISIPLINE]],"-",T_SDLog[[#This Row],[Sub-Dec]],"-",T_SDLog[[#This Row],[DS]],"-",T_SDLog[[#This Row],[DRAWING_SEQ]])</f>
        <v>1300403-ATS-B01-00-00-ICT-ENL-SD-21</v>
      </c>
      <c r="O698" s="205" t="s">
        <v>421</v>
      </c>
      <c r="P698" s="245">
        <v>45896</v>
      </c>
      <c r="Q69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8" s="156" t="str">
        <f>IF(T_SDLog[[#This Row],[AREF_7]]&lt;&gt;"","07",IF(T_SDLog[[#This Row],[AREF_6]]&lt;&gt;"","06",IF(T_SDLog[[#This Row],[AREF_5]]&lt;&gt;"","05",IF(T_SDLog[[#This Row],[AREF_4]]&lt;&gt;"","04",IF(T_SDLog[[#This Row],[AREF_3]]&lt;&gt;"","03",IF(T_SDLog[[#This Row],[AREF_2]]&lt;&gt;"","02",IF(T_SDLog[[#This Row],[AREF_1]]&lt;&gt;"","01",IF(T_SDLog[[#This Row],[AREF_0]]&lt;&gt;"","00",""))))))))</f>
        <v/>
      </c>
      <c r="T69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9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8" s="22"/>
      <c r="AB698" s="74"/>
      <c r="AC698" s="22"/>
      <c r="AD698" s="74"/>
      <c r="AE698" s="22"/>
      <c r="AF698" s="190" t="s">
        <v>123</v>
      </c>
      <c r="AG698" s="191"/>
      <c r="AH698" s="190" t="s">
        <v>123</v>
      </c>
      <c r="AI698" s="22"/>
      <c r="AJ698" s="74"/>
      <c r="AK698" s="22"/>
      <c r="AL698" s="22"/>
      <c r="AM698" s="22"/>
      <c r="AN698" s="190" t="s">
        <v>123</v>
      </c>
      <c r="AO698" s="74"/>
      <c r="AP698" s="185" t="s">
        <v>123</v>
      </c>
      <c r="AQ698" s="22"/>
      <c r="AR698" s="74"/>
      <c r="AS698" s="22"/>
      <c r="AT698" s="190" t="s">
        <v>123</v>
      </c>
      <c r="AU698" s="74"/>
      <c r="AV698" s="185" t="s">
        <v>123</v>
      </c>
      <c r="AW698" s="76"/>
      <c r="AX698" s="74"/>
      <c r="AY698" s="22"/>
      <c r="AZ698" s="190" t="s">
        <v>123</v>
      </c>
      <c r="BA698" s="74"/>
      <c r="BB698" s="185" t="s">
        <v>123</v>
      </c>
      <c r="BC698" s="76"/>
      <c r="BD698" s="74"/>
      <c r="BE698" s="22"/>
      <c r="BF698" s="190" t="s">
        <v>123</v>
      </c>
      <c r="BG698" s="74"/>
      <c r="BH698" s="185" t="s">
        <v>123</v>
      </c>
      <c r="BI698" s="76"/>
      <c r="BJ698" s="74"/>
      <c r="BK698" s="22"/>
      <c r="BL698" s="190" t="s">
        <v>123</v>
      </c>
      <c r="BM698" s="74"/>
      <c r="BN698" s="185" t="s">
        <v>123</v>
      </c>
      <c r="BO698" s="22"/>
      <c r="BP698" s="74"/>
      <c r="BQ698" s="22"/>
      <c r="BR698" s="190" t="s">
        <v>123</v>
      </c>
      <c r="BS698" s="22"/>
      <c r="BT698" s="185" t="s">
        <v>123</v>
      </c>
      <c r="BU698" s="22"/>
      <c r="BV698" s="74"/>
      <c r="BW698" s="22"/>
      <c r="BX698" s="190" t="s">
        <v>123</v>
      </c>
      <c r="BY698" s="22"/>
      <c r="BZ698" s="185" t="s">
        <v>123</v>
      </c>
      <c r="CA698" s="185"/>
      <c r="CB698" s="22"/>
    </row>
    <row r="699" spans="2:80" ht="13.8" hidden="1">
      <c r="B699" s="22">
        <f t="shared" si="10"/>
        <v>690</v>
      </c>
      <c r="C699" s="73" t="s">
        <v>112</v>
      </c>
      <c r="D699" s="73" t="s">
        <v>144</v>
      </c>
      <c r="E699" s="202">
        <v>1300403</v>
      </c>
      <c r="F699" s="73" t="s">
        <v>114</v>
      </c>
      <c r="G699" s="73" t="s">
        <v>130</v>
      </c>
      <c r="H699" s="73" t="s">
        <v>117</v>
      </c>
      <c r="I699" s="240" t="s">
        <v>117</v>
      </c>
      <c r="J699" s="79" t="s">
        <v>112</v>
      </c>
      <c r="K699" s="204" t="s">
        <v>146</v>
      </c>
      <c r="L699" s="111" t="s">
        <v>119</v>
      </c>
      <c r="M699" s="73">
        <v>22</v>
      </c>
      <c r="N699" s="116" t="str">
        <f>CONCATENATE(T_SDLog[[#This Row],[PROJECT_NO]],"-",T_SDLog[[#This Row],[Sub Con]],"-",T_SDLog[[#This Row],[BUILDING_NO]],"-",T_SDLog[[#This Row],[FLOOR_LEVEL]],"-",T_SDLog[[#This Row],[DRAWING_PARTS]],"-",T_SDLog[[#This Row],[DISIPLINE]],"-",T_SDLog[[#This Row],[Sub-Dec]],"-",T_SDLog[[#This Row],[DS]],"-",T_SDLog[[#This Row],[DRAWING_SEQ]])</f>
        <v>1300403-ATS-B01-00-00-ICT-ENL-SD-22</v>
      </c>
      <c r="O699" s="205" t="s">
        <v>422</v>
      </c>
      <c r="P699" s="245">
        <v>45896</v>
      </c>
      <c r="Q69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69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699" s="156" t="str">
        <f>IF(T_SDLog[[#This Row],[AREF_7]]&lt;&gt;"","07",IF(T_SDLog[[#This Row],[AREF_6]]&lt;&gt;"","06",IF(T_SDLog[[#This Row],[AREF_5]]&lt;&gt;"","05",IF(T_SDLog[[#This Row],[AREF_4]]&lt;&gt;"","04",IF(T_SDLog[[#This Row],[AREF_3]]&lt;&gt;"","03",IF(T_SDLog[[#This Row],[AREF_2]]&lt;&gt;"","02",IF(T_SDLog[[#This Row],[AREF_1]]&lt;&gt;"","01",IF(T_SDLog[[#This Row],[AREF_0]]&lt;&gt;"","00",""))))))))</f>
        <v/>
      </c>
      <c r="T69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6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6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69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6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6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6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699" s="22"/>
      <c r="AB699" s="74"/>
      <c r="AC699" s="22"/>
      <c r="AD699" s="74"/>
      <c r="AE699" s="22"/>
      <c r="AF699" s="190" t="s">
        <v>123</v>
      </c>
      <c r="AG699" s="191"/>
      <c r="AH699" s="190" t="s">
        <v>123</v>
      </c>
      <c r="AI699" s="22"/>
      <c r="AJ699" s="74"/>
      <c r="AK699" s="22"/>
      <c r="AL699" s="22"/>
      <c r="AM699" s="22"/>
      <c r="AN699" s="190" t="s">
        <v>123</v>
      </c>
      <c r="AO699" s="74"/>
      <c r="AP699" s="185" t="s">
        <v>123</v>
      </c>
      <c r="AQ699" s="22"/>
      <c r="AR699" s="74"/>
      <c r="AS699" s="22"/>
      <c r="AT699" s="190" t="s">
        <v>123</v>
      </c>
      <c r="AU699" s="74"/>
      <c r="AV699" s="185" t="s">
        <v>123</v>
      </c>
      <c r="AW699" s="76"/>
      <c r="AX699" s="74"/>
      <c r="AY699" s="22"/>
      <c r="AZ699" s="190" t="s">
        <v>123</v>
      </c>
      <c r="BA699" s="74"/>
      <c r="BB699" s="185" t="s">
        <v>123</v>
      </c>
      <c r="BC699" s="76"/>
      <c r="BD699" s="74"/>
      <c r="BE699" s="22"/>
      <c r="BF699" s="190" t="s">
        <v>123</v>
      </c>
      <c r="BG699" s="74"/>
      <c r="BH699" s="185" t="s">
        <v>123</v>
      </c>
      <c r="BI699" s="76"/>
      <c r="BJ699" s="74"/>
      <c r="BK699" s="22"/>
      <c r="BL699" s="190" t="s">
        <v>123</v>
      </c>
      <c r="BM699" s="74"/>
      <c r="BN699" s="185" t="s">
        <v>123</v>
      </c>
      <c r="BO699" s="22"/>
      <c r="BP699" s="74"/>
      <c r="BQ699" s="22"/>
      <c r="BR699" s="190" t="s">
        <v>123</v>
      </c>
      <c r="BS699" s="22"/>
      <c r="BT699" s="185" t="s">
        <v>123</v>
      </c>
      <c r="BU699" s="22"/>
      <c r="BV699" s="74"/>
      <c r="BW699" s="22"/>
      <c r="BX699" s="190" t="s">
        <v>123</v>
      </c>
      <c r="BY699" s="22"/>
      <c r="BZ699" s="185" t="s">
        <v>123</v>
      </c>
      <c r="CA699" s="185"/>
      <c r="CB699" s="22"/>
    </row>
    <row r="700" spans="2:80" ht="13.8" hidden="1">
      <c r="B700" s="22">
        <f t="shared" si="10"/>
        <v>691</v>
      </c>
      <c r="C700" s="73" t="s">
        <v>112</v>
      </c>
      <c r="D700" s="73" t="s">
        <v>144</v>
      </c>
      <c r="E700" s="202">
        <v>1300403</v>
      </c>
      <c r="F700" s="73" t="s">
        <v>114</v>
      </c>
      <c r="G700" s="73" t="s">
        <v>130</v>
      </c>
      <c r="H700" s="73" t="s">
        <v>117</v>
      </c>
      <c r="I700" s="240" t="s">
        <v>117</v>
      </c>
      <c r="J700" s="79" t="s">
        <v>112</v>
      </c>
      <c r="K700" s="204" t="s">
        <v>146</v>
      </c>
      <c r="L700" s="111" t="s">
        <v>119</v>
      </c>
      <c r="M700" s="73">
        <v>23</v>
      </c>
      <c r="N700" s="116" t="str">
        <f>CONCATENATE(T_SDLog[[#This Row],[PROJECT_NO]],"-",T_SDLog[[#This Row],[Sub Con]],"-",T_SDLog[[#This Row],[BUILDING_NO]],"-",T_SDLog[[#This Row],[FLOOR_LEVEL]],"-",T_SDLog[[#This Row],[DRAWING_PARTS]],"-",T_SDLog[[#This Row],[DISIPLINE]],"-",T_SDLog[[#This Row],[Sub-Dec]],"-",T_SDLog[[#This Row],[DS]],"-",T_SDLog[[#This Row],[DRAWING_SEQ]])</f>
        <v>1300403-ATS-B01-00-00-ICT-ENL-SD-23</v>
      </c>
      <c r="O700" s="205" t="s">
        <v>423</v>
      </c>
      <c r="P700" s="245">
        <v>45896</v>
      </c>
      <c r="Q70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00" s="156" t="str">
        <f>IF(T_SDLog[[#This Row],[AREF_7]]&lt;&gt;"","07",IF(T_SDLog[[#This Row],[AREF_6]]&lt;&gt;"","06",IF(T_SDLog[[#This Row],[AREF_5]]&lt;&gt;"","05",IF(T_SDLog[[#This Row],[AREF_4]]&lt;&gt;"","04",IF(T_SDLog[[#This Row],[AREF_3]]&lt;&gt;"","03",IF(T_SDLog[[#This Row],[AREF_2]]&lt;&gt;"","02",IF(T_SDLog[[#This Row],[AREF_1]]&lt;&gt;"","01",IF(T_SDLog[[#This Row],[AREF_0]]&lt;&gt;"","00",""))))))))</f>
        <v/>
      </c>
      <c r="T70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0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0" s="22"/>
      <c r="AB700" s="74"/>
      <c r="AC700" s="22"/>
      <c r="AD700" s="74"/>
      <c r="AE700" s="22"/>
      <c r="AF700" s="190" t="s">
        <v>123</v>
      </c>
      <c r="AG700" s="191"/>
      <c r="AH700" s="190" t="s">
        <v>123</v>
      </c>
      <c r="AI700" s="22"/>
      <c r="AJ700" s="74"/>
      <c r="AK700" s="22"/>
      <c r="AL700" s="22"/>
      <c r="AM700" s="22"/>
      <c r="AN700" s="190" t="s">
        <v>123</v>
      </c>
      <c r="AO700" s="74"/>
      <c r="AP700" s="185" t="s">
        <v>123</v>
      </c>
      <c r="AQ700" s="22"/>
      <c r="AR700" s="74"/>
      <c r="AS700" s="22"/>
      <c r="AT700" s="190" t="s">
        <v>123</v>
      </c>
      <c r="AU700" s="74"/>
      <c r="AV700" s="185" t="s">
        <v>123</v>
      </c>
      <c r="AW700" s="76"/>
      <c r="AX700" s="74"/>
      <c r="AY700" s="22"/>
      <c r="AZ700" s="190" t="s">
        <v>123</v>
      </c>
      <c r="BA700" s="74"/>
      <c r="BB700" s="185" t="s">
        <v>123</v>
      </c>
      <c r="BC700" s="76"/>
      <c r="BD700" s="74"/>
      <c r="BE700" s="22"/>
      <c r="BF700" s="190" t="s">
        <v>123</v>
      </c>
      <c r="BG700" s="74"/>
      <c r="BH700" s="185" t="s">
        <v>123</v>
      </c>
      <c r="BI700" s="76"/>
      <c r="BJ700" s="74"/>
      <c r="BK700" s="22"/>
      <c r="BL700" s="190" t="s">
        <v>123</v>
      </c>
      <c r="BM700" s="74"/>
      <c r="BN700" s="185" t="s">
        <v>123</v>
      </c>
      <c r="BO700" s="22"/>
      <c r="BP700" s="74"/>
      <c r="BQ700" s="22"/>
      <c r="BR700" s="190" t="s">
        <v>123</v>
      </c>
      <c r="BS700" s="22"/>
      <c r="BT700" s="185" t="s">
        <v>123</v>
      </c>
      <c r="BU700" s="22"/>
      <c r="BV700" s="74"/>
      <c r="BW700" s="22"/>
      <c r="BX700" s="190" t="s">
        <v>123</v>
      </c>
      <c r="BY700" s="22"/>
      <c r="BZ700" s="185" t="s">
        <v>123</v>
      </c>
      <c r="CA700" s="185"/>
      <c r="CB700" s="22"/>
    </row>
    <row r="701" spans="2:80" ht="13.8" hidden="1">
      <c r="B701" s="22">
        <f t="shared" si="10"/>
        <v>692</v>
      </c>
      <c r="C701" s="73" t="s">
        <v>112</v>
      </c>
      <c r="D701" s="73" t="s">
        <v>144</v>
      </c>
      <c r="E701" s="202">
        <v>1300403</v>
      </c>
      <c r="F701" s="73" t="s">
        <v>114</v>
      </c>
      <c r="G701" s="73" t="s">
        <v>130</v>
      </c>
      <c r="H701" s="73" t="s">
        <v>117</v>
      </c>
      <c r="I701" s="240" t="s">
        <v>117</v>
      </c>
      <c r="J701" s="79" t="s">
        <v>112</v>
      </c>
      <c r="K701" s="204" t="s">
        <v>146</v>
      </c>
      <c r="L701" s="111" t="s">
        <v>119</v>
      </c>
      <c r="M701" s="73">
        <v>24</v>
      </c>
      <c r="N701" s="116" t="str">
        <f>CONCATENATE(T_SDLog[[#This Row],[PROJECT_NO]],"-",T_SDLog[[#This Row],[Sub Con]],"-",T_SDLog[[#This Row],[BUILDING_NO]],"-",T_SDLog[[#This Row],[FLOOR_LEVEL]],"-",T_SDLog[[#This Row],[DRAWING_PARTS]],"-",T_SDLog[[#This Row],[DISIPLINE]],"-",T_SDLog[[#This Row],[Sub-Dec]],"-",T_SDLog[[#This Row],[DS]],"-",T_SDLog[[#This Row],[DRAWING_SEQ]])</f>
        <v>1300403-ATS-B01-00-00-ICT-ENL-SD-24</v>
      </c>
      <c r="O701" s="205" t="s">
        <v>424</v>
      </c>
      <c r="P701" s="245">
        <v>45896</v>
      </c>
      <c r="Q70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0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01" s="156" t="str">
        <f>IF(T_SDLog[[#This Row],[AREF_7]]&lt;&gt;"","07",IF(T_SDLog[[#This Row],[AREF_6]]&lt;&gt;"","06",IF(T_SDLog[[#This Row],[AREF_5]]&lt;&gt;"","05",IF(T_SDLog[[#This Row],[AREF_4]]&lt;&gt;"","04",IF(T_SDLog[[#This Row],[AREF_3]]&lt;&gt;"","03",IF(T_SDLog[[#This Row],[AREF_2]]&lt;&gt;"","02",IF(T_SDLog[[#This Row],[AREF_1]]&lt;&gt;"","01",IF(T_SDLog[[#This Row],[AREF_0]]&lt;&gt;"","00",""))))))))</f>
        <v/>
      </c>
      <c r="T70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0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1" s="22"/>
      <c r="AB701" s="74"/>
      <c r="AC701" s="22"/>
      <c r="AD701" s="74"/>
      <c r="AE701" s="22"/>
      <c r="AF701" s="190" t="s">
        <v>123</v>
      </c>
      <c r="AG701" s="191"/>
      <c r="AH701" s="190" t="s">
        <v>123</v>
      </c>
      <c r="AI701" s="22"/>
      <c r="AJ701" s="74"/>
      <c r="AK701" s="22"/>
      <c r="AL701" s="22"/>
      <c r="AM701" s="22"/>
      <c r="AN701" s="190" t="s">
        <v>123</v>
      </c>
      <c r="AO701" s="74"/>
      <c r="AP701" s="185" t="s">
        <v>123</v>
      </c>
      <c r="AQ701" s="22"/>
      <c r="AR701" s="74"/>
      <c r="AS701" s="22"/>
      <c r="AT701" s="190" t="s">
        <v>123</v>
      </c>
      <c r="AU701" s="74"/>
      <c r="AV701" s="185" t="s">
        <v>123</v>
      </c>
      <c r="AW701" s="76"/>
      <c r="AX701" s="74"/>
      <c r="AY701" s="22"/>
      <c r="AZ701" s="190" t="s">
        <v>123</v>
      </c>
      <c r="BA701" s="74"/>
      <c r="BB701" s="185" t="s">
        <v>123</v>
      </c>
      <c r="BC701" s="76"/>
      <c r="BD701" s="74"/>
      <c r="BE701" s="22"/>
      <c r="BF701" s="190" t="s">
        <v>123</v>
      </c>
      <c r="BG701" s="74"/>
      <c r="BH701" s="185" t="s">
        <v>123</v>
      </c>
      <c r="BI701" s="76"/>
      <c r="BJ701" s="74"/>
      <c r="BK701" s="22"/>
      <c r="BL701" s="190" t="s">
        <v>123</v>
      </c>
      <c r="BM701" s="74"/>
      <c r="BN701" s="185" t="s">
        <v>123</v>
      </c>
      <c r="BO701" s="22"/>
      <c r="BP701" s="74"/>
      <c r="BQ701" s="22"/>
      <c r="BR701" s="190" t="s">
        <v>123</v>
      </c>
      <c r="BS701" s="22"/>
      <c r="BT701" s="185" t="s">
        <v>123</v>
      </c>
      <c r="BU701" s="22"/>
      <c r="BV701" s="74"/>
      <c r="BW701" s="22"/>
      <c r="BX701" s="190" t="s">
        <v>123</v>
      </c>
      <c r="BY701" s="22"/>
      <c r="BZ701" s="185" t="s">
        <v>123</v>
      </c>
      <c r="CA701" s="185"/>
      <c r="CB701" s="22"/>
    </row>
    <row r="702" spans="2:80" ht="13.8" hidden="1">
      <c r="B702" s="22">
        <f t="shared" si="10"/>
        <v>693</v>
      </c>
      <c r="C702" s="73" t="s">
        <v>112</v>
      </c>
      <c r="D702" s="73" t="s">
        <v>144</v>
      </c>
      <c r="E702" s="202">
        <v>1300403</v>
      </c>
      <c r="F702" s="73" t="s">
        <v>114</v>
      </c>
      <c r="G702" s="73" t="s">
        <v>130</v>
      </c>
      <c r="H702" s="73" t="s">
        <v>117</v>
      </c>
      <c r="I702" s="240" t="s">
        <v>117</v>
      </c>
      <c r="J702" s="79" t="s">
        <v>112</v>
      </c>
      <c r="K702" s="204" t="s">
        <v>146</v>
      </c>
      <c r="L702" s="111" t="s">
        <v>119</v>
      </c>
      <c r="M702" s="73">
        <v>25</v>
      </c>
      <c r="N702" s="116" t="str">
        <f>CONCATENATE(T_SDLog[[#This Row],[PROJECT_NO]],"-",T_SDLog[[#This Row],[Sub Con]],"-",T_SDLog[[#This Row],[BUILDING_NO]],"-",T_SDLog[[#This Row],[FLOOR_LEVEL]],"-",T_SDLog[[#This Row],[DRAWING_PARTS]],"-",T_SDLog[[#This Row],[DISIPLINE]],"-",T_SDLog[[#This Row],[Sub-Dec]],"-",T_SDLog[[#This Row],[DS]],"-",T_SDLog[[#This Row],[DRAWING_SEQ]])</f>
        <v>1300403-ATS-B01-00-00-ICT-ENL-SD-25</v>
      </c>
      <c r="O702" s="205" t="s">
        <v>425</v>
      </c>
      <c r="P702" s="245">
        <v>45896</v>
      </c>
      <c r="Q70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0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02" s="156" t="str">
        <f>IF(T_SDLog[[#This Row],[AREF_7]]&lt;&gt;"","07",IF(T_SDLog[[#This Row],[AREF_6]]&lt;&gt;"","06",IF(T_SDLog[[#This Row],[AREF_5]]&lt;&gt;"","05",IF(T_SDLog[[#This Row],[AREF_4]]&lt;&gt;"","04",IF(T_SDLog[[#This Row],[AREF_3]]&lt;&gt;"","03",IF(T_SDLog[[#This Row],[AREF_2]]&lt;&gt;"","02",IF(T_SDLog[[#This Row],[AREF_1]]&lt;&gt;"","01",IF(T_SDLog[[#This Row],[AREF_0]]&lt;&gt;"","00",""))))))))</f>
        <v/>
      </c>
      <c r="T70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0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2" s="22"/>
      <c r="AB702" s="74"/>
      <c r="AC702" s="22"/>
      <c r="AD702" s="74"/>
      <c r="AE702" s="22"/>
      <c r="AF702" s="190" t="s">
        <v>123</v>
      </c>
      <c r="AG702" s="191"/>
      <c r="AH702" s="190" t="s">
        <v>123</v>
      </c>
      <c r="AI702" s="22"/>
      <c r="AJ702" s="74"/>
      <c r="AK702" s="22"/>
      <c r="AL702" s="22"/>
      <c r="AM702" s="22"/>
      <c r="AN702" s="190" t="s">
        <v>123</v>
      </c>
      <c r="AO702" s="74"/>
      <c r="AP702" s="185" t="s">
        <v>123</v>
      </c>
      <c r="AQ702" s="22"/>
      <c r="AR702" s="74"/>
      <c r="AS702" s="22"/>
      <c r="AT702" s="190" t="s">
        <v>123</v>
      </c>
      <c r="AU702" s="74"/>
      <c r="AV702" s="185" t="s">
        <v>123</v>
      </c>
      <c r="AW702" s="76"/>
      <c r="AX702" s="74"/>
      <c r="AY702" s="22"/>
      <c r="AZ702" s="190" t="s">
        <v>123</v>
      </c>
      <c r="BA702" s="74"/>
      <c r="BB702" s="185" t="s">
        <v>123</v>
      </c>
      <c r="BC702" s="76"/>
      <c r="BD702" s="74"/>
      <c r="BE702" s="22"/>
      <c r="BF702" s="190" t="s">
        <v>123</v>
      </c>
      <c r="BG702" s="74"/>
      <c r="BH702" s="185" t="s">
        <v>123</v>
      </c>
      <c r="BI702" s="76"/>
      <c r="BJ702" s="74"/>
      <c r="BK702" s="22"/>
      <c r="BL702" s="190" t="s">
        <v>123</v>
      </c>
      <c r="BM702" s="74"/>
      <c r="BN702" s="185" t="s">
        <v>123</v>
      </c>
      <c r="BO702" s="22"/>
      <c r="BP702" s="74"/>
      <c r="BQ702" s="22"/>
      <c r="BR702" s="190" t="s">
        <v>123</v>
      </c>
      <c r="BS702" s="22"/>
      <c r="BT702" s="185" t="s">
        <v>123</v>
      </c>
      <c r="BU702" s="22"/>
      <c r="BV702" s="74"/>
      <c r="BW702" s="22"/>
      <c r="BX702" s="190" t="s">
        <v>123</v>
      </c>
      <c r="BY702" s="22"/>
      <c r="BZ702" s="185" t="s">
        <v>123</v>
      </c>
      <c r="CA702" s="185"/>
      <c r="CB702" s="22"/>
    </row>
    <row r="703" spans="2:80" ht="13.8" hidden="1">
      <c r="B703" s="22">
        <f t="shared" si="10"/>
        <v>694</v>
      </c>
      <c r="C703" s="73" t="s">
        <v>112</v>
      </c>
      <c r="D703" s="73" t="s">
        <v>144</v>
      </c>
      <c r="E703" s="202">
        <v>1300403</v>
      </c>
      <c r="F703" s="73" t="s">
        <v>114</v>
      </c>
      <c r="G703" s="73" t="s">
        <v>130</v>
      </c>
      <c r="H703" s="73" t="s">
        <v>117</v>
      </c>
      <c r="I703" s="240" t="s">
        <v>117</v>
      </c>
      <c r="J703" s="79" t="s">
        <v>112</v>
      </c>
      <c r="K703" s="204" t="s">
        <v>146</v>
      </c>
      <c r="L703" s="111" t="s">
        <v>119</v>
      </c>
      <c r="M703" s="73">
        <v>26</v>
      </c>
      <c r="N703" s="116" t="str">
        <f>CONCATENATE(T_SDLog[[#This Row],[PROJECT_NO]],"-",T_SDLog[[#This Row],[Sub Con]],"-",T_SDLog[[#This Row],[BUILDING_NO]],"-",T_SDLog[[#This Row],[FLOOR_LEVEL]],"-",T_SDLog[[#This Row],[DRAWING_PARTS]],"-",T_SDLog[[#This Row],[DISIPLINE]],"-",T_SDLog[[#This Row],[Sub-Dec]],"-",T_SDLog[[#This Row],[DS]],"-",T_SDLog[[#This Row],[DRAWING_SEQ]])</f>
        <v>1300403-ATS-B01-00-00-ICT-ENL-SD-26</v>
      </c>
      <c r="O703" s="205" t="s">
        <v>426</v>
      </c>
      <c r="P703" s="245">
        <v>45896</v>
      </c>
      <c r="Q70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0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03" s="156" t="str">
        <f>IF(T_SDLog[[#This Row],[AREF_7]]&lt;&gt;"","07",IF(T_SDLog[[#This Row],[AREF_6]]&lt;&gt;"","06",IF(T_SDLog[[#This Row],[AREF_5]]&lt;&gt;"","05",IF(T_SDLog[[#This Row],[AREF_4]]&lt;&gt;"","04",IF(T_SDLog[[#This Row],[AREF_3]]&lt;&gt;"","03",IF(T_SDLog[[#This Row],[AREF_2]]&lt;&gt;"","02",IF(T_SDLog[[#This Row],[AREF_1]]&lt;&gt;"","01",IF(T_SDLog[[#This Row],[AREF_0]]&lt;&gt;"","00",""))))))))</f>
        <v/>
      </c>
      <c r="T70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0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3" s="22"/>
      <c r="AB703" s="74"/>
      <c r="AC703" s="22"/>
      <c r="AD703" s="74"/>
      <c r="AE703" s="22"/>
      <c r="AF703" s="190" t="s">
        <v>123</v>
      </c>
      <c r="AG703" s="191"/>
      <c r="AH703" s="190" t="s">
        <v>123</v>
      </c>
      <c r="AI703" s="22"/>
      <c r="AJ703" s="74"/>
      <c r="AK703" s="22"/>
      <c r="AL703" s="22"/>
      <c r="AM703" s="22"/>
      <c r="AN703" s="190" t="s">
        <v>123</v>
      </c>
      <c r="AO703" s="74"/>
      <c r="AP703" s="185" t="s">
        <v>123</v>
      </c>
      <c r="AQ703" s="22"/>
      <c r="AR703" s="74"/>
      <c r="AS703" s="22"/>
      <c r="AT703" s="190" t="s">
        <v>123</v>
      </c>
      <c r="AU703" s="74"/>
      <c r="AV703" s="185" t="s">
        <v>123</v>
      </c>
      <c r="AW703" s="76"/>
      <c r="AX703" s="74"/>
      <c r="AY703" s="22"/>
      <c r="AZ703" s="190" t="s">
        <v>123</v>
      </c>
      <c r="BA703" s="74"/>
      <c r="BB703" s="185" t="s">
        <v>123</v>
      </c>
      <c r="BC703" s="76"/>
      <c r="BD703" s="74"/>
      <c r="BE703" s="22"/>
      <c r="BF703" s="190" t="s">
        <v>123</v>
      </c>
      <c r="BG703" s="74"/>
      <c r="BH703" s="185" t="s">
        <v>123</v>
      </c>
      <c r="BI703" s="76"/>
      <c r="BJ703" s="74"/>
      <c r="BK703" s="22"/>
      <c r="BL703" s="190" t="s">
        <v>123</v>
      </c>
      <c r="BM703" s="74"/>
      <c r="BN703" s="185" t="s">
        <v>123</v>
      </c>
      <c r="BO703" s="22"/>
      <c r="BP703" s="74"/>
      <c r="BQ703" s="22"/>
      <c r="BR703" s="190" t="s">
        <v>123</v>
      </c>
      <c r="BS703" s="22"/>
      <c r="BT703" s="185" t="s">
        <v>123</v>
      </c>
      <c r="BU703" s="22"/>
      <c r="BV703" s="74"/>
      <c r="BW703" s="22"/>
      <c r="BX703" s="190" t="s">
        <v>123</v>
      </c>
      <c r="BY703" s="22"/>
      <c r="BZ703" s="185" t="s">
        <v>123</v>
      </c>
      <c r="CA703" s="185"/>
      <c r="CB703" s="22"/>
    </row>
    <row r="704" spans="2:80" ht="13.8" hidden="1">
      <c r="B704" s="22">
        <f t="shared" si="10"/>
        <v>695</v>
      </c>
      <c r="C704" s="73" t="s">
        <v>112</v>
      </c>
      <c r="D704" s="73" t="s">
        <v>144</v>
      </c>
      <c r="E704" s="202">
        <v>1300403</v>
      </c>
      <c r="F704" s="73" t="s">
        <v>114</v>
      </c>
      <c r="G704" s="73" t="s">
        <v>130</v>
      </c>
      <c r="H704" s="73" t="s">
        <v>117</v>
      </c>
      <c r="I704" s="240" t="s">
        <v>117</v>
      </c>
      <c r="J704" s="79" t="s">
        <v>112</v>
      </c>
      <c r="K704" s="204" t="s">
        <v>146</v>
      </c>
      <c r="L704" s="111" t="s">
        <v>119</v>
      </c>
      <c r="M704" s="73">
        <v>27</v>
      </c>
      <c r="N704" s="116" t="str">
        <f>CONCATENATE(T_SDLog[[#This Row],[PROJECT_NO]],"-",T_SDLog[[#This Row],[Sub Con]],"-",T_SDLog[[#This Row],[BUILDING_NO]],"-",T_SDLog[[#This Row],[FLOOR_LEVEL]],"-",T_SDLog[[#This Row],[DRAWING_PARTS]],"-",T_SDLog[[#This Row],[DISIPLINE]],"-",T_SDLog[[#This Row],[Sub-Dec]],"-",T_SDLog[[#This Row],[DS]],"-",T_SDLog[[#This Row],[DRAWING_SEQ]])</f>
        <v>1300403-ATS-B01-00-00-ICT-ENL-SD-27</v>
      </c>
      <c r="O704" s="205" t="s">
        <v>427</v>
      </c>
      <c r="P704" s="245">
        <v>45896</v>
      </c>
      <c r="Q70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0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04" s="156" t="str">
        <f>IF(T_SDLog[[#This Row],[AREF_7]]&lt;&gt;"","07",IF(T_SDLog[[#This Row],[AREF_6]]&lt;&gt;"","06",IF(T_SDLog[[#This Row],[AREF_5]]&lt;&gt;"","05",IF(T_SDLog[[#This Row],[AREF_4]]&lt;&gt;"","04",IF(T_SDLog[[#This Row],[AREF_3]]&lt;&gt;"","03",IF(T_SDLog[[#This Row],[AREF_2]]&lt;&gt;"","02",IF(T_SDLog[[#This Row],[AREF_1]]&lt;&gt;"","01",IF(T_SDLog[[#This Row],[AREF_0]]&lt;&gt;"","00",""))))))))</f>
        <v/>
      </c>
      <c r="T70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0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4" s="22"/>
      <c r="AB704" s="74"/>
      <c r="AC704" s="22"/>
      <c r="AD704" s="74"/>
      <c r="AE704" s="22"/>
      <c r="AF704" s="190" t="s">
        <v>123</v>
      </c>
      <c r="AG704" s="191"/>
      <c r="AH704" s="190" t="s">
        <v>123</v>
      </c>
      <c r="AI704" s="22"/>
      <c r="AJ704" s="74"/>
      <c r="AK704" s="22"/>
      <c r="AL704" s="22"/>
      <c r="AM704" s="22"/>
      <c r="AN704" s="190" t="s">
        <v>123</v>
      </c>
      <c r="AO704" s="74"/>
      <c r="AP704" s="185" t="s">
        <v>123</v>
      </c>
      <c r="AQ704" s="22"/>
      <c r="AR704" s="74"/>
      <c r="AS704" s="22"/>
      <c r="AT704" s="190" t="s">
        <v>123</v>
      </c>
      <c r="AU704" s="74"/>
      <c r="AV704" s="185" t="s">
        <v>123</v>
      </c>
      <c r="AW704" s="76"/>
      <c r="AX704" s="74"/>
      <c r="AY704" s="22"/>
      <c r="AZ704" s="190" t="s">
        <v>123</v>
      </c>
      <c r="BA704" s="74"/>
      <c r="BB704" s="185" t="s">
        <v>123</v>
      </c>
      <c r="BC704" s="76"/>
      <c r="BD704" s="74"/>
      <c r="BE704" s="22"/>
      <c r="BF704" s="190" t="s">
        <v>123</v>
      </c>
      <c r="BG704" s="74"/>
      <c r="BH704" s="185" t="s">
        <v>123</v>
      </c>
      <c r="BI704" s="76"/>
      <c r="BJ704" s="74"/>
      <c r="BK704" s="22"/>
      <c r="BL704" s="190" t="s">
        <v>123</v>
      </c>
      <c r="BM704" s="74"/>
      <c r="BN704" s="185" t="s">
        <v>123</v>
      </c>
      <c r="BO704" s="22"/>
      <c r="BP704" s="74"/>
      <c r="BQ704" s="22"/>
      <c r="BR704" s="190" t="s">
        <v>123</v>
      </c>
      <c r="BS704" s="22"/>
      <c r="BT704" s="185" t="s">
        <v>123</v>
      </c>
      <c r="BU704" s="22"/>
      <c r="BV704" s="74"/>
      <c r="BW704" s="22"/>
      <c r="BX704" s="190" t="s">
        <v>123</v>
      </c>
      <c r="BY704" s="22"/>
      <c r="BZ704" s="185" t="s">
        <v>123</v>
      </c>
      <c r="CA704" s="185"/>
      <c r="CB704" s="22"/>
    </row>
    <row r="705" spans="2:80" ht="13.8" hidden="1">
      <c r="B705" s="22">
        <f t="shared" si="10"/>
        <v>696</v>
      </c>
      <c r="C705" s="73" t="s">
        <v>112</v>
      </c>
      <c r="D705" s="73" t="s">
        <v>148</v>
      </c>
      <c r="E705" s="202">
        <v>1300403</v>
      </c>
      <c r="F705" s="73" t="s">
        <v>114</v>
      </c>
      <c r="G705" s="73" t="s">
        <v>130</v>
      </c>
      <c r="H705" s="73" t="s">
        <v>286</v>
      </c>
      <c r="I705" s="240" t="s">
        <v>117</v>
      </c>
      <c r="J705" s="79" t="s">
        <v>112</v>
      </c>
      <c r="K705" s="204" t="s">
        <v>149</v>
      </c>
      <c r="L705" s="111" t="s">
        <v>119</v>
      </c>
      <c r="M705" s="73" t="s">
        <v>117</v>
      </c>
      <c r="N705" s="116" t="str">
        <f>CONCATENATE(T_SDLog[[#This Row],[PROJECT_NO]],"-",T_SDLog[[#This Row],[Sub Con]],"-",T_SDLog[[#This Row],[BUILDING_NO]],"-",T_SDLog[[#This Row],[FLOOR_LEVEL]],"-",T_SDLog[[#This Row],[DRAWING_PARTS]],"-",T_SDLog[[#This Row],[DISIPLINE]],"-",T_SDLog[[#This Row],[Sub-Dec]],"-",T_SDLog[[#This Row],[DS]],"-",T_SDLog[[#This Row],[DRAWING_SEQ]])</f>
        <v>1300403-ATS-B01-BF-00-ICT-FAS-SD-00</v>
      </c>
      <c r="O705" s="205" t="s">
        <v>428</v>
      </c>
      <c r="P705" s="246">
        <v>45838</v>
      </c>
      <c r="Q70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0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05" s="156" t="str">
        <f>IF(T_SDLog[[#This Row],[AREF_7]]&lt;&gt;"","07",IF(T_SDLog[[#This Row],[AREF_6]]&lt;&gt;"","06",IF(T_SDLog[[#This Row],[AREF_5]]&lt;&gt;"","05",IF(T_SDLog[[#This Row],[AREF_4]]&lt;&gt;"","04",IF(T_SDLog[[#This Row],[AREF_3]]&lt;&gt;"","03",IF(T_SDLog[[#This Row],[AREF_2]]&lt;&gt;"","02",IF(T_SDLog[[#This Row],[AREF_1]]&lt;&gt;"","01",IF(T_SDLog[[#This Row],[AREF_0]]&lt;&gt;"","00",""))))))))</f>
        <v>00</v>
      </c>
      <c r="T70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0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5" s="22" t="s">
        <v>1702</v>
      </c>
      <c r="AB705" s="74">
        <v>45846</v>
      </c>
      <c r="AC705" s="22"/>
      <c r="AD705" s="74"/>
      <c r="AE705" s="22"/>
      <c r="AF705" s="190" t="s">
        <v>1638</v>
      </c>
      <c r="AG705" s="191"/>
      <c r="AH705" s="190" t="s">
        <v>123</v>
      </c>
      <c r="AI705" s="22"/>
      <c r="AJ705" s="74"/>
      <c r="AK705" s="22"/>
      <c r="AL705" s="22"/>
      <c r="AM705" s="22"/>
      <c r="AN705" s="190" t="s">
        <v>123</v>
      </c>
      <c r="AO705" s="74"/>
      <c r="AP705" s="185" t="s">
        <v>123</v>
      </c>
      <c r="AQ705" s="22"/>
      <c r="AR705" s="74"/>
      <c r="AS705" s="22"/>
      <c r="AT705" s="190" t="s">
        <v>123</v>
      </c>
      <c r="AU705" s="74"/>
      <c r="AV705" s="185" t="s">
        <v>123</v>
      </c>
      <c r="AW705" s="76"/>
      <c r="AX705" s="74"/>
      <c r="AY705" s="22"/>
      <c r="AZ705" s="190" t="s">
        <v>123</v>
      </c>
      <c r="BA705" s="74"/>
      <c r="BB705" s="185" t="s">
        <v>123</v>
      </c>
      <c r="BC705" s="76"/>
      <c r="BD705" s="74"/>
      <c r="BE705" s="22"/>
      <c r="BF705" s="190" t="s">
        <v>123</v>
      </c>
      <c r="BG705" s="74"/>
      <c r="BH705" s="185" t="s">
        <v>123</v>
      </c>
      <c r="BI705" s="76"/>
      <c r="BJ705" s="74"/>
      <c r="BK705" s="22"/>
      <c r="BL705" s="190" t="s">
        <v>123</v>
      </c>
      <c r="BM705" s="74"/>
      <c r="BN705" s="185" t="s">
        <v>123</v>
      </c>
      <c r="BO705" s="22"/>
      <c r="BP705" s="74"/>
      <c r="BQ705" s="22"/>
      <c r="BR705" s="190" t="s">
        <v>123</v>
      </c>
      <c r="BS705" s="22"/>
      <c r="BT705" s="185" t="s">
        <v>123</v>
      </c>
      <c r="BU705" s="22"/>
      <c r="BV705" s="74"/>
      <c r="BW705" s="22"/>
      <c r="BX705" s="190" t="s">
        <v>123</v>
      </c>
      <c r="BY705" s="22"/>
      <c r="BZ705" s="185" t="s">
        <v>123</v>
      </c>
      <c r="CA705" s="185"/>
      <c r="CB705" s="22"/>
    </row>
    <row r="706" spans="2:80" ht="13.8" hidden="1">
      <c r="B706" s="22">
        <f t="shared" si="10"/>
        <v>697</v>
      </c>
      <c r="C706" s="73" t="s">
        <v>112</v>
      </c>
      <c r="D706" s="73" t="s">
        <v>148</v>
      </c>
      <c r="E706" s="202">
        <v>1300403</v>
      </c>
      <c r="F706" s="73" t="s">
        <v>114</v>
      </c>
      <c r="G706" s="73" t="s">
        <v>130</v>
      </c>
      <c r="H706" s="73" t="s">
        <v>286</v>
      </c>
      <c r="I706" s="240" t="s">
        <v>124</v>
      </c>
      <c r="J706" s="79" t="s">
        <v>112</v>
      </c>
      <c r="K706" s="204" t="s">
        <v>149</v>
      </c>
      <c r="L706" s="111" t="s">
        <v>119</v>
      </c>
      <c r="M706" s="73" t="s">
        <v>117</v>
      </c>
      <c r="N706" s="116" t="str">
        <f>CONCATENATE(T_SDLog[[#This Row],[PROJECT_NO]],"-",T_SDLog[[#This Row],[Sub Con]],"-",T_SDLog[[#This Row],[BUILDING_NO]],"-",T_SDLog[[#This Row],[FLOOR_LEVEL]],"-",T_SDLog[[#This Row],[DRAWING_PARTS]],"-",T_SDLog[[#This Row],[DISIPLINE]],"-",T_SDLog[[#This Row],[Sub-Dec]],"-",T_SDLog[[#This Row],[DS]],"-",T_SDLog[[#This Row],[DRAWING_SEQ]])</f>
        <v>1300403-ATS-B01-BF-01-ICT-FAS-SD-00</v>
      </c>
      <c r="O706" s="205" t="s">
        <v>429</v>
      </c>
      <c r="P706" s="246">
        <v>45838</v>
      </c>
      <c r="Q70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0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06" s="156" t="str">
        <f>IF(T_SDLog[[#This Row],[AREF_7]]&lt;&gt;"","07",IF(T_SDLog[[#This Row],[AREF_6]]&lt;&gt;"","06",IF(T_SDLog[[#This Row],[AREF_5]]&lt;&gt;"","05",IF(T_SDLog[[#This Row],[AREF_4]]&lt;&gt;"","04",IF(T_SDLog[[#This Row],[AREF_3]]&lt;&gt;"","03",IF(T_SDLog[[#This Row],[AREF_2]]&lt;&gt;"","02",IF(T_SDLog[[#This Row],[AREF_1]]&lt;&gt;"","01",IF(T_SDLog[[#This Row],[AREF_0]]&lt;&gt;"","00",""))))))))</f>
        <v>00</v>
      </c>
      <c r="T70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0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6" s="22" t="s">
        <v>1702</v>
      </c>
      <c r="AB706" s="74">
        <v>45846</v>
      </c>
      <c r="AC706" s="22"/>
      <c r="AD706" s="74"/>
      <c r="AE706" s="22"/>
      <c r="AF706" s="190" t="s">
        <v>1638</v>
      </c>
      <c r="AG706" s="191"/>
      <c r="AH706" s="190" t="s">
        <v>123</v>
      </c>
      <c r="AI706" s="22"/>
      <c r="AJ706" s="74"/>
      <c r="AK706" s="22"/>
      <c r="AL706" s="22"/>
      <c r="AM706" s="22"/>
      <c r="AN706" s="190" t="s">
        <v>123</v>
      </c>
      <c r="AO706" s="74"/>
      <c r="AP706" s="185" t="s">
        <v>123</v>
      </c>
      <c r="AQ706" s="22"/>
      <c r="AR706" s="74"/>
      <c r="AS706" s="22"/>
      <c r="AT706" s="190" t="s">
        <v>123</v>
      </c>
      <c r="AU706" s="74"/>
      <c r="AV706" s="185" t="s">
        <v>123</v>
      </c>
      <c r="AW706" s="76"/>
      <c r="AX706" s="74"/>
      <c r="AY706" s="22"/>
      <c r="AZ706" s="190" t="s">
        <v>123</v>
      </c>
      <c r="BA706" s="74"/>
      <c r="BB706" s="185" t="s">
        <v>123</v>
      </c>
      <c r="BC706" s="76"/>
      <c r="BD706" s="74"/>
      <c r="BE706" s="22"/>
      <c r="BF706" s="190" t="s">
        <v>123</v>
      </c>
      <c r="BG706" s="74"/>
      <c r="BH706" s="185" t="s">
        <v>123</v>
      </c>
      <c r="BI706" s="76"/>
      <c r="BJ706" s="74"/>
      <c r="BK706" s="22"/>
      <c r="BL706" s="190" t="s">
        <v>123</v>
      </c>
      <c r="BM706" s="74"/>
      <c r="BN706" s="185" t="s">
        <v>123</v>
      </c>
      <c r="BO706" s="22"/>
      <c r="BP706" s="74"/>
      <c r="BQ706" s="22"/>
      <c r="BR706" s="190" t="s">
        <v>123</v>
      </c>
      <c r="BS706" s="22"/>
      <c r="BT706" s="185" t="s">
        <v>123</v>
      </c>
      <c r="BU706" s="22"/>
      <c r="BV706" s="74"/>
      <c r="BW706" s="22"/>
      <c r="BX706" s="190" t="s">
        <v>123</v>
      </c>
      <c r="BY706" s="22"/>
      <c r="BZ706" s="185" t="s">
        <v>123</v>
      </c>
      <c r="CA706" s="185"/>
      <c r="CB706" s="22"/>
    </row>
    <row r="707" spans="2:80" ht="13.8" hidden="1">
      <c r="B707" s="22">
        <f t="shared" si="10"/>
        <v>698</v>
      </c>
      <c r="C707" s="73" t="s">
        <v>112</v>
      </c>
      <c r="D707" s="73" t="s">
        <v>148</v>
      </c>
      <c r="E707" s="202">
        <v>1300403</v>
      </c>
      <c r="F707" s="73" t="s">
        <v>114</v>
      </c>
      <c r="G707" s="73" t="s">
        <v>130</v>
      </c>
      <c r="H707" s="73" t="s">
        <v>286</v>
      </c>
      <c r="I707" s="240" t="s">
        <v>126</v>
      </c>
      <c r="J707" s="79" t="s">
        <v>112</v>
      </c>
      <c r="K707" s="204" t="s">
        <v>149</v>
      </c>
      <c r="L707" s="111" t="s">
        <v>119</v>
      </c>
      <c r="M707" s="73" t="s">
        <v>117</v>
      </c>
      <c r="N707" s="116" t="str">
        <f>CONCATENATE(T_SDLog[[#This Row],[PROJECT_NO]],"-",T_SDLog[[#This Row],[Sub Con]],"-",T_SDLog[[#This Row],[BUILDING_NO]],"-",T_SDLog[[#This Row],[FLOOR_LEVEL]],"-",T_SDLog[[#This Row],[DRAWING_PARTS]],"-",T_SDLog[[#This Row],[DISIPLINE]],"-",T_SDLog[[#This Row],[Sub-Dec]],"-",T_SDLog[[#This Row],[DS]],"-",T_SDLog[[#This Row],[DRAWING_SEQ]])</f>
        <v>1300403-ATS-B01-BF-02-ICT-FAS-SD-00</v>
      </c>
      <c r="O707" s="205" t="s">
        <v>430</v>
      </c>
      <c r="P707" s="246">
        <v>45838</v>
      </c>
      <c r="Q70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0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07" s="156" t="str">
        <f>IF(T_SDLog[[#This Row],[AREF_7]]&lt;&gt;"","07",IF(T_SDLog[[#This Row],[AREF_6]]&lt;&gt;"","06",IF(T_SDLog[[#This Row],[AREF_5]]&lt;&gt;"","05",IF(T_SDLog[[#This Row],[AREF_4]]&lt;&gt;"","04",IF(T_SDLog[[#This Row],[AREF_3]]&lt;&gt;"","03",IF(T_SDLog[[#This Row],[AREF_2]]&lt;&gt;"","02",IF(T_SDLog[[#This Row],[AREF_1]]&lt;&gt;"","01",IF(T_SDLog[[#This Row],[AREF_0]]&lt;&gt;"","00",""))))))))</f>
        <v>00</v>
      </c>
      <c r="T70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0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7" s="22" t="s">
        <v>1702</v>
      </c>
      <c r="AB707" s="74">
        <v>45846</v>
      </c>
      <c r="AC707" s="22"/>
      <c r="AD707" s="74"/>
      <c r="AE707" s="22"/>
      <c r="AF707" s="190" t="s">
        <v>1638</v>
      </c>
      <c r="AG707" s="191"/>
      <c r="AH707" s="190" t="s">
        <v>123</v>
      </c>
      <c r="AI707" s="22"/>
      <c r="AJ707" s="74"/>
      <c r="AK707" s="22"/>
      <c r="AL707" s="22"/>
      <c r="AM707" s="22"/>
      <c r="AN707" s="190" t="s">
        <v>123</v>
      </c>
      <c r="AO707" s="74"/>
      <c r="AP707" s="185" t="s">
        <v>123</v>
      </c>
      <c r="AQ707" s="22"/>
      <c r="AR707" s="74"/>
      <c r="AS707" s="22"/>
      <c r="AT707" s="190" t="s">
        <v>123</v>
      </c>
      <c r="AU707" s="74"/>
      <c r="AV707" s="185" t="s">
        <v>123</v>
      </c>
      <c r="AW707" s="76"/>
      <c r="AX707" s="74"/>
      <c r="AY707" s="22"/>
      <c r="AZ707" s="190" t="s">
        <v>123</v>
      </c>
      <c r="BA707" s="74"/>
      <c r="BB707" s="185" t="s">
        <v>123</v>
      </c>
      <c r="BC707" s="76"/>
      <c r="BD707" s="74"/>
      <c r="BE707" s="22"/>
      <c r="BF707" s="190" t="s">
        <v>123</v>
      </c>
      <c r="BG707" s="74"/>
      <c r="BH707" s="185" t="s">
        <v>123</v>
      </c>
      <c r="BI707" s="76"/>
      <c r="BJ707" s="74"/>
      <c r="BK707" s="22"/>
      <c r="BL707" s="190" t="s">
        <v>123</v>
      </c>
      <c r="BM707" s="74"/>
      <c r="BN707" s="185" t="s">
        <v>123</v>
      </c>
      <c r="BO707" s="22"/>
      <c r="BP707" s="74"/>
      <c r="BQ707" s="22"/>
      <c r="BR707" s="190" t="s">
        <v>123</v>
      </c>
      <c r="BS707" s="22"/>
      <c r="BT707" s="185" t="s">
        <v>123</v>
      </c>
      <c r="BU707" s="22"/>
      <c r="BV707" s="74"/>
      <c r="BW707" s="22"/>
      <c r="BX707" s="190" t="s">
        <v>123</v>
      </c>
      <c r="BY707" s="22"/>
      <c r="BZ707" s="185" t="s">
        <v>123</v>
      </c>
      <c r="CA707" s="185"/>
      <c r="CB707" s="22"/>
    </row>
    <row r="708" spans="2:80" ht="13.8" hidden="1">
      <c r="B708" s="22">
        <f t="shared" si="10"/>
        <v>699</v>
      </c>
      <c r="C708" s="73" t="s">
        <v>112</v>
      </c>
      <c r="D708" s="73" t="s">
        <v>148</v>
      </c>
      <c r="E708" s="202">
        <v>1300403</v>
      </c>
      <c r="F708" s="73" t="s">
        <v>114</v>
      </c>
      <c r="G708" s="73" t="s">
        <v>130</v>
      </c>
      <c r="H708" s="73" t="s">
        <v>286</v>
      </c>
      <c r="I708" s="240" t="s">
        <v>128</v>
      </c>
      <c r="J708" s="79" t="s">
        <v>112</v>
      </c>
      <c r="K708" s="204" t="s">
        <v>149</v>
      </c>
      <c r="L708" s="111" t="s">
        <v>119</v>
      </c>
      <c r="M708" s="73" t="s">
        <v>117</v>
      </c>
      <c r="N708" s="116" t="str">
        <f>CONCATENATE(T_SDLog[[#This Row],[PROJECT_NO]],"-",T_SDLog[[#This Row],[Sub Con]],"-",T_SDLog[[#This Row],[BUILDING_NO]],"-",T_SDLog[[#This Row],[FLOOR_LEVEL]],"-",T_SDLog[[#This Row],[DRAWING_PARTS]],"-",T_SDLog[[#This Row],[DISIPLINE]],"-",T_SDLog[[#This Row],[Sub-Dec]],"-",T_SDLog[[#This Row],[DS]],"-",T_SDLog[[#This Row],[DRAWING_SEQ]])</f>
        <v>1300403-ATS-B01-BF-03-ICT-FAS-SD-00</v>
      </c>
      <c r="O708" s="205" t="s">
        <v>431</v>
      </c>
      <c r="P708" s="246">
        <v>45838</v>
      </c>
      <c r="Q70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0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08" s="156" t="str">
        <f>IF(T_SDLog[[#This Row],[AREF_7]]&lt;&gt;"","07",IF(T_SDLog[[#This Row],[AREF_6]]&lt;&gt;"","06",IF(T_SDLog[[#This Row],[AREF_5]]&lt;&gt;"","05",IF(T_SDLog[[#This Row],[AREF_4]]&lt;&gt;"","04",IF(T_SDLog[[#This Row],[AREF_3]]&lt;&gt;"","03",IF(T_SDLog[[#This Row],[AREF_2]]&lt;&gt;"","02",IF(T_SDLog[[#This Row],[AREF_1]]&lt;&gt;"","01",IF(T_SDLog[[#This Row],[AREF_0]]&lt;&gt;"","00",""))))))))</f>
        <v>00</v>
      </c>
      <c r="T70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0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8" s="22" t="s">
        <v>1702</v>
      </c>
      <c r="AB708" s="74">
        <v>45846</v>
      </c>
      <c r="AC708" s="22"/>
      <c r="AD708" s="74"/>
      <c r="AE708" s="22"/>
      <c r="AF708" s="190" t="s">
        <v>1638</v>
      </c>
      <c r="AG708" s="191"/>
      <c r="AH708" s="190" t="s">
        <v>123</v>
      </c>
      <c r="AI708" s="22"/>
      <c r="AJ708" s="74"/>
      <c r="AK708" s="22"/>
      <c r="AL708" s="22"/>
      <c r="AM708" s="22"/>
      <c r="AN708" s="190" t="s">
        <v>123</v>
      </c>
      <c r="AO708" s="74"/>
      <c r="AP708" s="185" t="s">
        <v>123</v>
      </c>
      <c r="AQ708" s="22"/>
      <c r="AR708" s="74"/>
      <c r="AS708" s="22"/>
      <c r="AT708" s="190" t="s">
        <v>123</v>
      </c>
      <c r="AU708" s="74"/>
      <c r="AV708" s="185" t="s">
        <v>123</v>
      </c>
      <c r="AW708" s="76"/>
      <c r="AX708" s="74"/>
      <c r="AY708" s="22"/>
      <c r="AZ708" s="190" t="s">
        <v>123</v>
      </c>
      <c r="BA708" s="74"/>
      <c r="BB708" s="185" t="s">
        <v>123</v>
      </c>
      <c r="BC708" s="76"/>
      <c r="BD708" s="74"/>
      <c r="BE708" s="22"/>
      <c r="BF708" s="190" t="s">
        <v>123</v>
      </c>
      <c r="BG708" s="74"/>
      <c r="BH708" s="185" t="s">
        <v>123</v>
      </c>
      <c r="BI708" s="76"/>
      <c r="BJ708" s="74"/>
      <c r="BK708" s="22"/>
      <c r="BL708" s="190" t="s">
        <v>123</v>
      </c>
      <c r="BM708" s="74"/>
      <c r="BN708" s="185" t="s">
        <v>123</v>
      </c>
      <c r="BO708" s="22"/>
      <c r="BP708" s="74"/>
      <c r="BQ708" s="22"/>
      <c r="BR708" s="190" t="s">
        <v>123</v>
      </c>
      <c r="BS708" s="22"/>
      <c r="BT708" s="185" t="s">
        <v>123</v>
      </c>
      <c r="BU708" s="22"/>
      <c r="BV708" s="74"/>
      <c r="BW708" s="22"/>
      <c r="BX708" s="190" t="s">
        <v>123</v>
      </c>
      <c r="BY708" s="22"/>
      <c r="BZ708" s="185" t="s">
        <v>123</v>
      </c>
      <c r="CA708" s="185"/>
      <c r="CB708" s="22"/>
    </row>
    <row r="709" spans="2:80" ht="13.8" hidden="1">
      <c r="B709" s="22">
        <f t="shared" si="10"/>
        <v>700</v>
      </c>
      <c r="C709" s="73" t="s">
        <v>112</v>
      </c>
      <c r="D709" s="73" t="s">
        <v>148</v>
      </c>
      <c r="E709" s="202">
        <v>1300403</v>
      </c>
      <c r="F709" s="73" t="s">
        <v>114</v>
      </c>
      <c r="G709" s="73" t="s">
        <v>130</v>
      </c>
      <c r="H709" s="73" t="s">
        <v>286</v>
      </c>
      <c r="I709" s="240" t="s">
        <v>138</v>
      </c>
      <c r="J709" s="79" t="s">
        <v>112</v>
      </c>
      <c r="K709" s="204" t="s">
        <v>149</v>
      </c>
      <c r="L709" s="111" t="s">
        <v>119</v>
      </c>
      <c r="M709" s="73" t="s">
        <v>117</v>
      </c>
      <c r="N709" s="116" t="str">
        <f>CONCATENATE(T_SDLog[[#This Row],[PROJECT_NO]],"-",T_SDLog[[#This Row],[Sub Con]],"-",T_SDLog[[#This Row],[BUILDING_NO]],"-",T_SDLog[[#This Row],[FLOOR_LEVEL]],"-",T_SDLog[[#This Row],[DRAWING_PARTS]],"-",T_SDLog[[#This Row],[DISIPLINE]],"-",T_SDLog[[#This Row],[Sub-Dec]],"-",T_SDLog[[#This Row],[DS]],"-",T_SDLog[[#This Row],[DRAWING_SEQ]])</f>
        <v>1300403-ATS-B01-BF-04-ICT-FAS-SD-00</v>
      </c>
      <c r="O709" s="205" t="s">
        <v>432</v>
      </c>
      <c r="P709" s="246">
        <v>45838</v>
      </c>
      <c r="Q70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0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09" s="156" t="str">
        <f>IF(T_SDLog[[#This Row],[AREF_7]]&lt;&gt;"","07",IF(T_SDLog[[#This Row],[AREF_6]]&lt;&gt;"","06",IF(T_SDLog[[#This Row],[AREF_5]]&lt;&gt;"","05",IF(T_SDLog[[#This Row],[AREF_4]]&lt;&gt;"","04",IF(T_SDLog[[#This Row],[AREF_3]]&lt;&gt;"","03",IF(T_SDLog[[#This Row],[AREF_2]]&lt;&gt;"","02",IF(T_SDLog[[#This Row],[AREF_1]]&lt;&gt;"","01",IF(T_SDLog[[#This Row],[AREF_0]]&lt;&gt;"","00",""))))))))</f>
        <v>00</v>
      </c>
      <c r="T70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0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09" s="22" t="s">
        <v>1702</v>
      </c>
      <c r="AB709" s="74">
        <v>45846</v>
      </c>
      <c r="AC709" s="22"/>
      <c r="AD709" s="74"/>
      <c r="AE709" s="22"/>
      <c r="AF709" s="190" t="s">
        <v>1638</v>
      </c>
      <c r="AG709" s="191"/>
      <c r="AH709" s="190" t="s">
        <v>123</v>
      </c>
      <c r="AI709" s="22"/>
      <c r="AJ709" s="74"/>
      <c r="AK709" s="22"/>
      <c r="AL709" s="22"/>
      <c r="AM709" s="22"/>
      <c r="AN709" s="190" t="s">
        <v>123</v>
      </c>
      <c r="AO709" s="74"/>
      <c r="AP709" s="185" t="s">
        <v>123</v>
      </c>
      <c r="AQ709" s="22"/>
      <c r="AR709" s="74"/>
      <c r="AS709" s="22"/>
      <c r="AT709" s="190" t="s">
        <v>123</v>
      </c>
      <c r="AU709" s="74"/>
      <c r="AV709" s="185" t="s">
        <v>123</v>
      </c>
      <c r="AW709" s="76"/>
      <c r="AX709" s="74"/>
      <c r="AY709" s="22"/>
      <c r="AZ709" s="190" t="s">
        <v>123</v>
      </c>
      <c r="BA709" s="74"/>
      <c r="BB709" s="185" t="s">
        <v>123</v>
      </c>
      <c r="BC709" s="76"/>
      <c r="BD709" s="74"/>
      <c r="BE709" s="22"/>
      <c r="BF709" s="190" t="s">
        <v>123</v>
      </c>
      <c r="BG709" s="74"/>
      <c r="BH709" s="185" t="s">
        <v>123</v>
      </c>
      <c r="BI709" s="76"/>
      <c r="BJ709" s="74"/>
      <c r="BK709" s="22"/>
      <c r="BL709" s="190" t="s">
        <v>123</v>
      </c>
      <c r="BM709" s="74"/>
      <c r="BN709" s="185" t="s">
        <v>123</v>
      </c>
      <c r="BO709" s="22"/>
      <c r="BP709" s="74"/>
      <c r="BQ709" s="22"/>
      <c r="BR709" s="190" t="s">
        <v>123</v>
      </c>
      <c r="BS709" s="22"/>
      <c r="BT709" s="185" t="s">
        <v>123</v>
      </c>
      <c r="BU709" s="22"/>
      <c r="BV709" s="74"/>
      <c r="BW709" s="22"/>
      <c r="BX709" s="190" t="s">
        <v>123</v>
      </c>
      <c r="BY709" s="22"/>
      <c r="BZ709" s="185" t="s">
        <v>123</v>
      </c>
      <c r="CA709" s="185"/>
      <c r="CB709" s="22"/>
    </row>
    <row r="710" spans="2:80" ht="13.8" hidden="1">
      <c r="B710" s="22">
        <f t="shared" si="10"/>
        <v>701</v>
      </c>
      <c r="C710" s="73" t="s">
        <v>112</v>
      </c>
      <c r="D710" s="73" t="s">
        <v>148</v>
      </c>
      <c r="E710" s="202">
        <v>1300403</v>
      </c>
      <c r="F710" s="73" t="s">
        <v>114</v>
      </c>
      <c r="G710" s="73" t="s">
        <v>130</v>
      </c>
      <c r="H710" s="73" t="s">
        <v>286</v>
      </c>
      <c r="I710" s="240" t="s">
        <v>219</v>
      </c>
      <c r="J710" s="79" t="s">
        <v>112</v>
      </c>
      <c r="K710" s="204" t="s">
        <v>149</v>
      </c>
      <c r="L710" s="111" t="s">
        <v>119</v>
      </c>
      <c r="M710" s="73" t="s">
        <v>117</v>
      </c>
      <c r="N710" s="116" t="str">
        <f>CONCATENATE(T_SDLog[[#This Row],[PROJECT_NO]],"-",T_SDLog[[#This Row],[Sub Con]],"-",T_SDLog[[#This Row],[BUILDING_NO]],"-",T_SDLog[[#This Row],[FLOOR_LEVEL]],"-",T_SDLog[[#This Row],[DRAWING_PARTS]],"-",T_SDLog[[#This Row],[DISIPLINE]],"-",T_SDLog[[#This Row],[Sub-Dec]],"-",T_SDLog[[#This Row],[DS]],"-",T_SDLog[[#This Row],[DRAWING_SEQ]])</f>
        <v>1300403-ATS-B01-BF-05-ICT-FAS-SD-00</v>
      </c>
      <c r="O710" s="205" t="s">
        <v>433</v>
      </c>
      <c r="P710" s="246">
        <v>45838</v>
      </c>
      <c r="Q71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1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10" s="156" t="str">
        <f>IF(T_SDLog[[#This Row],[AREF_7]]&lt;&gt;"","07",IF(T_SDLog[[#This Row],[AREF_6]]&lt;&gt;"","06",IF(T_SDLog[[#This Row],[AREF_5]]&lt;&gt;"","05",IF(T_SDLog[[#This Row],[AREF_4]]&lt;&gt;"","04",IF(T_SDLog[[#This Row],[AREF_3]]&lt;&gt;"","03",IF(T_SDLog[[#This Row],[AREF_2]]&lt;&gt;"","02",IF(T_SDLog[[#This Row],[AREF_1]]&lt;&gt;"","01",IF(T_SDLog[[#This Row],[AREF_0]]&lt;&gt;"","00",""))))))))</f>
        <v>00</v>
      </c>
      <c r="T71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1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0" s="22" t="s">
        <v>1702</v>
      </c>
      <c r="AB710" s="74">
        <v>45846</v>
      </c>
      <c r="AC710" s="22"/>
      <c r="AD710" s="74"/>
      <c r="AE710" s="22"/>
      <c r="AF710" s="190" t="s">
        <v>1638</v>
      </c>
      <c r="AG710" s="191"/>
      <c r="AH710" s="190" t="s">
        <v>123</v>
      </c>
      <c r="AI710" s="22"/>
      <c r="AJ710" s="74"/>
      <c r="AK710" s="22"/>
      <c r="AL710" s="22"/>
      <c r="AM710" s="22"/>
      <c r="AN710" s="190" t="s">
        <v>123</v>
      </c>
      <c r="AO710" s="74"/>
      <c r="AP710" s="185" t="s">
        <v>123</v>
      </c>
      <c r="AQ710" s="22"/>
      <c r="AR710" s="74"/>
      <c r="AS710" s="22"/>
      <c r="AT710" s="190" t="s">
        <v>123</v>
      </c>
      <c r="AU710" s="74"/>
      <c r="AV710" s="185" t="s">
        <v>123</v>
      </c>
      <c r="AW710" s="76"/>
      <c r="AX710" s="74"/>
      <c r="AY710" s="22"/>
      <c r="AZ710" s="190" t="s">
        <v>123</v>
      </c>
      <c r="BA710" s="74"/>
      <c r="BB710" s="185" t="s">
        <v>123</v>
      </c>
      <c r="BC710" s="76"/>
      <c r="BD710" s="74"/>
      <c r="BE710" s="22"/>
      <c r="BF710" s="190" t="s">
        <v>123</v>
      </c>
      <c r="BG710" s="74"/>
      <c r="BH710" s="185" t="s">
        <v>123</v>
      </c>
      <c r="BI710" s="76"/>
      <c r="BJ710" s="74"/>
      <c r="BK710" s="22"/>
      <c r="BL710" s="190" t="s">
        <v>123</v>
      </c>
      <c r="BM710" s="74"/>
      <c r="BN710" s="185" t="s">
        <v>123</v>
      </c>
      <c r="BO710" s="22"/>
      <c r="BP710" s="74"/>
      <c r="BQ710" s="22"/>
      <c r="BR710" s="190" t="s">
        <v>123</v>
      </c>
      <c r="BS710" s="22"/>
      <c r="BT710" s="185" t="s">
        <v>123</v>
      </c>
      <c r="BU710" s="22"/>
      <c r="BV710" s="74"/>
      <c r="BW710" s="22"/>
      <c r="BX710" s="190" t="s">
        <v>123</v>
      </c>
      <c r="BY710" s="22"/>
      <c r="BZ710" s="185" t="s">
        <v>123</v>
      </c>
      <c r="CA710" s="185"/>
      <c r="CB710" s="22"/>
    </row>
    <row r="711" spans="2:80" ht="13.8" hidden="1">
      <c r="B711" s="22">
        <f t="shared" si="10"/>
        <v>702</v>
      </c>
      <c r="C711" s="22" t="s">
        <v>112</v>
      </c>
      <c r="D711" s="73" t="s">
        <v>148</v>
      </c>
      <c r="E711" s="202">
        <v>1300403</v>
      </c>
      <c r="F711" s="22" t="s">
        <v>114</v>
      </c>
      <c r="G711" s="73" t="s">
        <v>130</v>
      </c>
      <c r="H711" s="73" t="s">
        <v>286</v>
      </c>
      <c r="I711" s="240" t="s">
        <v>304</v>
      </c>
      <c r="J711" s="79" t="s">
        <v>112</v>
      </c>
      <c r="K711" s="204" t="s">
        <v>149</v>
      </c>
      <c r="L711" s="22" t="s">
        <v>119</v>
      </c>
      <c r="M711" s="22" t="s">
        <v>117</v>
      </c>
      <c r="N711" s="119" t="str">
        <f>CONCATENATE(T_SDLog[[#This Row],[PROJECT_NO]],"-",T_SDLog[[#This Row],[Sub Con]],"-",T_SDLog[[#This Row],[BUILDING_NO]],"-",T_SDLog[[#This Row],[FLOOR_LEVEL]],"-",T_SDLog[[#This Row],[DRAWING_PARTS]],"-",T_SDLog[[#This Row],[DISIPLINE]],"-",T_SDLog[[#This Row],[Sub-Dec]],"-",T_SDLog[[#This Row],[DS]],"-",T_SDLog[[#This Row],[DRAWING_SEQ]])</f>
        <v>1300403-ATS-B01-BF-06-ICT-FAS-SD-00</v>
      </c>
      <c r="O711" s="122" t="s">
        <v>434</v>
      </c>
      <c r="P711" s="246">
        <v>45838</v>
      </c>
      <c r="Q71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1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11" s="156" t="str">
        <f>IF(T_SDLog[[#This Row],[AREF_7]]&lt;&gt;"","07",IF(T_SDLog[[#This Row],[AREF_6]]&lt;&gt;"","06",IF(T_SDLog[[#This Row],[AREF_5]]&lt;&gt;"","05",IF(T_SDLog[[#This Row],[AREF_4]]&lt;&gt;"","04",IF(T_SDLog[[#This Row],[AREF_3]]&lt;&gt;"","03",IF(T_SDLog[[#This Row],[AREF_2]]&lt;&gt;"","02",IF(T_SDLog[[#This Row],[AREF_1]]&lt;&gt;"","01",IF(T_SDLog[[#This Row],[AREF_0]]&lt;&gt;"","00",""))))))))</f>
        <v>00</v>
      </c>
      <c r="T71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1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1" s="22" t="s">
        <v>1702</v>
      </c>
      <c r="AB711" s="74">
        <v>45846</v>
      </c>
      <c r="AC711" s="22"/>
      <c r="AD711" s="74"/>
      <c r="AE711" s="22"/>
      <c r="AF711" s="190" t="s">
        <v>1638</v>
      </c>
      <c r="AG711" s="191"/>
      <c r="AH711" s="190" t="s">
        <v>123</v>
      </c>
      <c r="AI711" s="22"/>
      <c r="AJ711" s="74"/>
      <c r="AK711" s="22"/>
      <c r="AL711" s="22"/>
      <c r="AM711" s="22"/>
      <c r="AN711" s="190" t="s">
        <v>123</v>
      </c>
      <c r="AO711" s="74"/>
      <c r="AP711" s="185" t="s">
        <v>123</v>
      </c>
      <c r="AQ711" s="22"/>
      <c r="AR711" s="74"/>
      <c r="AS711" s="22"/>
      <c r="AT711" s="190" t="s">
        <v>123</v>
      </c>
      <c r="AU711" s="74"/>
      <c r="AV711" s="185" t="s">
        <v>123</v>
      </c>
      <c r="AW711" s="76"/>
      <c r="AX711" s="74"/>
      <c r="AY711" s="22"/>
      <c r="AZ711" s="190" t="s">
        <v>123</v>
      </c>
      <c r="BA711" s="74"/>
      <c r="BB711" s="185" t="s">
        <v>123</v>
      </c>
      <c r="BC711" s="76"/>
      <c r="BD711" s="74"/>
      <c r="BE711" s="22"/>
      <c r="BF711" s="190" t="s">
        <v>123</v>
      </c>
      <c r="BG711" s="74"/>
      <c r="BH711" s="185" t="s">
        <v>123</v>
      </c>
      <c r="BI711" s="76"/>
      <c r="BJ711" s="74"/>
      <c r="BK711" s="22"/>
      <c r="BL711" s="190" t="s">
        <v>123</v>
      </c>
      <c r="BM711" s="74"/>
      <c r="BN711" s="185" t="s">
        <v>123</v>
      </c>
      <c r="BO711" s="22"/>
      <c r="BP711" s="74"/>
      <c r="BQ711" s="22"/>
      <c r="BR711" s="190" t="s">
        <v>123</v>
      </c>
      <c r="BS711" s="22"/>
      <c r="BT711" s="185" t="s">
        <v>123</v>
      </c>
      <c r="BU711" s="22"/>
      <c r="BV711" s="74"/>
      <c r="BW711" s="22"/>
      <c r="BX711" s="190" t="s">
        <v>123</v>
      </c>
      <c r="BY711" s="22"/>
      <c r="BZ711" s="185" t="s">
        <v>123</v>
      </c>
      <c r="CA711" s="185"/>
      <c r="CB711" s="22"/>
    </row>
    <row r="712" spans="2:80" ht="13.8" hidden="1">
      <c r="B712" s="22">
        <f t="shared" si="10"/>
        <v>703</v>
      </c>
      <c r="C712" s="22" t="s">
        <v>112</v>
      </c>
      <c r="D712" s="73" t="s">
        <v>148</v>
      </c>
      <c r="E712" s="202">
        <v>1300403</v>
      </c>
      <c r="F712" s="22" t="s">
        <v>114</v>
      </c>
      <c r="G712" s="73" t="s">
        <v>130</v>
      </c>
      <c r="H712" s="73" t="s">
        <v>286</v>
      </c>
      <c r="I712" s="240" t="s">
        <v>349</v>
      </c>
      <c r="J712" s="79" t="s">
        <v>112</v>
      </c>
      <c r="K712" s="204" t="s">
        <v>149</v>
      </c>
      <c r="L712" s="22" t="s">
        <v>119</v>
      </c>
      <c r="M712" s="22" t="s">
        <v>117</v>
      </c>
      <c r="N712" s="119" t="str">
        <f>CONCATENATE(T_SDLog[[#This Row],[PROJECT_NO]],"-",T_SDLog[[#This Row],[Sub Con]],"-",T_SDLog[[#This Row],[BUILDING_NO]],"-",T_SDLog[[#This Row],[FLOOR_LEVEL]],"-",T_SDLog[[#This Row],[DRAWING_PARTS]],"-",T_SDLog[[#This Row],[DISIPLINE]],"-",T_SDLog[[#This Row],[Sub-Dec]],"-",T_SDLog[[#This Row],[DS]],"-",T_SDLog[[#This Row],[DRAWING_SEQ]])</f>
        <v>1300403-ATS-B01-BF-07-ICT-FAS-SD-00</v>
      </c>
      <c r="O712" s="122" t="s">
        <v>435</v>
      </c>
      <c r="P712" s="246">
        <v>45838</v>
      </c>
      <c r="Q71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1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12" s="156" t="str">
        <f>IF(T_SDLog[[#This Row],[AREF_7]]&lt;&gt;"","07",IF(T_SDLog[[#This Row],[AREF_6]]&lt;&gt;"","06",IF(T_SDLog[[#This Row],[AREF_5]]&lt;&gt;"","05",IF(T_SDLog[[#This Row],[AREF_4]]&lt;&gt;"","04",IF(T_SDLog[[#This Row],[AREF_3]]&lt;&gt;"","03",IF(T_SDLog[[#This Row],[AREF_2]]&lt;&gt;"","02",IF(T_SDLog[[#This Row],[AREF_1]]&lt;&gt;"","01",IF(T_SDLog[[#This Row],[AREF_0]]&lt;&gt;"","00",""))))))))</f>
        <v>00</v>
      </c>
      <c r="T71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1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2" s="22" t="s">
        <v>1702</v>
      </c>
      <c r="AB712" s="74">
        <v>45846</v>
      </c>
      <c r="AC712" s="22"/>
      <c r="AD712" s="74"/>
      <c r="AE712" s="22"/>
      <c r="AF712" s="190" t="s">
        <v>1638</v>
      </c>
      <c r="AG712" s="191"/>
      <c r="AH712" s="190" t="s">
        <v>123</v>
      </c>
      <c r="AI712" s="22"/>
      <c r="AJ712" s="74"/>
      <c r="AK712" s="22"/>
      <c r="AL712" s="22"/>
      <c r="AM712" s="22"/>
      <c r="AN712" s="190" t="s">
        <v>123</v>
      </c>
      <c r="AO712" s="74"/>
      <c r="AP712" s="185" t="s">
        <v>123</v>
      </c>
      <c r="AQ712" s="22"/>
      <c r="AR712" s="74"/>
      <c r="AS712" s="22"/>
      <c r="AT712" s="190" t="s">
        <v>123</v>
      </c>
      <c r="AU712" s="74"/>
      <c r="AV712" s="185" t="s">
        <v>123</v>
      </c>
      <c r="AW712" s="76"/>
      <c r="AX712" s="74"/>
      <c r="AY712" s="22"/>
      <c r="AZ712" s="190" t="s">
        <v>123</v>
      </c>
      <c r="BA712" s="74"/>
      <c r="BB712" s="185" t="s">
        <v>123</v>
      </c>
      <c r="BC712" s="76"/>
      <c r="BD712" s="74"/>
      <c r="BE712" s="22"/>
      <c r="BF712" s="190" t="s">
        <v>123</v>
      </c>
      <c r="BG712" s="74"/>
      <c r="BH712" s="185" t="s">
        <v>123</v>
      </c>
      <c r="BI712" s="76"/>
      <c r="BJ712" s="74"/>
      <c r="BK712" s="22"/>
      <c r="BL712" s="190" t="s">
        <v>123</v>
      </c>
      <c r="BM712" s="74"/>
      <c r="BN712" s="185" t="s">
        <v>123</v>
      </c>
      <c r="BO712" s="22"/>
      <c r="BP712" s="74"/>
      <c r="BQ712" s="22"/>
      <c r="BR712" s="190" t="s">
        <v>123</v>
      </c>
      <c r="BS712" s="22"/>
      <c r="BT712" s="185" t="s">
        <v>123</v>
      </c>
      <c r="BU712" s="22"/>
      <c r="BV712" s="74"/>
      <c r="BW712" s="22"/>
      <c r="BX712" s="190" t="s">
        <v>123</v>
      </c>
      <c r="BY712" s="22"/>
      <c r="BZ712" s="185" t="s">
        <v>123</v>
      </c>
      <c r="CA712" s="185"/>
      <c r="CB712" s="22"/>
    </row>
    <row r="713" spans="2:80" ht="13.8" hidden="1">
      <c r="B713" s="22">
        <f t="shared" si="10"/>
        <v>704</v>
      </c>
      <c r="C713" s="22" t="s">
        <v>112</v>
      </c>
      <c r="D713" s="73" t="s">
        <v>148</v>
      </c>
      <c r="E713" s="202">
        <v>1300403</v>
      </c>
      <c r="F713" s="22" t="s">
        <v>114</v>
      </c>
      <c r="G713" s="73" t="s">
        <v>130</v>
      </c>
      <c r="H713" s="73" t="s">
        <v>286</v>
      </c>
      <c r="I713" s="240" t="s">
        <v>140</v>
      </c>
      <c r="J713" s="79" t="s">
        <v>112</v>
      </c>
      <c r="K713" s="204" t="s">
        <v>149</v>
      </c>
      <c r="L713" s="22" t="s">
        <v>119</v>
      </c>
      <c r="M713" s="22" t="s">
        <v>117</v>
      </c>
      <c r="N713" s="119" t="str">
        <f>CONCATENATE(T_SDLog[[#This Row],[PROJECT_NO]],"-",T_SDLog[[#This Row],[Sub Con]],"-",T_SDLog[[#This Row],[BUILDING_NO]],"-",T_SDLog[[#This Row],[FLOOR_LEVEL]],"-",T_SDLog[[#This Row],[DRAWING_PARTS]],"-",T_SDLog[[#This Row],[DISIPLINE]],"-",T_SDLog[[#This Row],[Sub-Dec]],"-",T_SDLog[[#This Row],[DS]],"-",T_SDLog[[#This Row],[DRAWING_SEQ]])</f>
        <v>1300403-ATS-B01-BF-08-ICT-FAS-SD-00</v>
      </c>
      <c r="O713" s="122" t="s">
        <v>436</v>
      </c>
      <c r="P713" s="246">
        <v>45838</v>
      </c>
      <c r="Q71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1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13" s="156" t="str">
        <f>IF(T_SDLog[[#This Row],[AREF_7]]&lt;&gt;"","07",IF(T_SDLog[[#This Row],[AREF_6]]&lt;&gt;"","06",IF(T_SDLog[[#This Row],[AREF_5]]&lt;&gt;"","05",IF(T_SDLog[[#This Row],[AREF_4]]&lt;&gt;"","04",IF(T_SDLog[[#This Row],[AREF_3]]&lt;&gt;"","03",IF(T_SDLog[[#This Row],[AREF_2]]&lt;&gt;"","02",IF(T_SDLog[[#This Row],[AREF_1]]&lt;&gt;"","01",IF(T_SDLog[[#This Row],[AREF_0]]&lt;&gt;"","00",""))))))))</f>
        <v>00</v>
      </c>
      <c r="T71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1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3" s="22" t="s">
        <v>1702</v>
      </c>
      <c r="AB713" s="74">
        <v>45846</v>
      </c>
      <c r="AC713" s="22"/>
      <c r="AD713" s="74"/>
      <c r="AE713" s="22"/>
      <c r="AF713" s="190" t="s">
        <v>1638</v>
      </c>
      <c r="AG713" s="191"/>
      <c r="AH713" s="190" t="s">
        <v>123</v>
      </c>
      <c r="AI713" s="22"/>
      <c r="AJ713" s="74"/>
      <c r="AK713" s="22"/>
      <c r="AL713" s="22"/>
      <c r="AM713" s="22"/>
      <c r="AN713" s="190" t="s">
        <v>123</v>
      </c>
      <c r="AO713" s="74"/>
      <c r="AP713" s="185" t="s">
        <v>123</v>
      </c>
      <c r="AQ713" s="22"/>
      <c r="AR713" s="74"/>
      <c r="AS713" s="22"/>
      <c r="AT713" s="190" t="s">
        <v>123</v>
      </c>
      <c r="AU713" s="74"/>
      <c r="AV713" s="185" t="s">
        <v>123</v>
      </c>
      <c r="AW713" s="76"/>
      <c r="AX713" s="74"/>
      <c r="AY713" s="22"/>
      <c r="AZ713" s="190" t="s">
        <v>123</v>
      </c>
      <c r="BA713" s="74"/>
      <c r="BB713" s="185" t="s">
        <v>123</v>
      </c>
      <c r="BC713" s="76"/>
      <c r="BD713" s="74"/>
      <c r="BE713" s="22"/>
      <c r="BF713" s="190" t="s">
        <v>123</v>
      </c>
      <c r="BG713" s="74"/>
      <c r="BH713" s="185" t="s">
        <v>123</v>
      </c>
      <c r="BI713" s="76"/>
      <c r="BJ713" s="74"/>
      <c r="BK713" s="22"/>
      <c r="BL713" s="190" t="s">
        <v>123</v>
      </c>
      <c r="BM713" s="74"/>
      <c r="BN713" s="185" t="s">
        <v>123</v>
      </c>
      <c r="BO713" s="22"/>
      <c r="BP713" s="74"/>
      <c r="BQ713" s="22"/>
      <c r="BR713" s="190" t="s">
        <v>123</v>
      </c>
      <c r="BS713" s="22"/>
      <c r="BT713" s="185" t="s">
        <v>123</v>
      </c>
      <c r="BU713" s="22"/>
      <c r="BV713" s="74"/>
      <c r="BW713" s="22"/>
      <c r="BX713" s="190" t="s">
        <v>123</v>
      </c>
      <c r="BY713" s="22"/>
      <c r="BZ713" s="185" t="s">
        <v>123</v>
      </c>
      <c r="CA713" s="185"/>
      <c r="CB713" s="22"/>
    </row>
    <row r="714" spans="2:80" ht="13.8" hidden="1">
      <c r="B714" s="22">
        <f t="shared" si="10"/>
        <v>705</v>
      </c>
      <c r="C714" s="22" t="s">
        <v>112</v>
      </c>
      <c r="D714" s="73" t="s">
        <v>148</v>
      </c>
      <c r="E714" s="202">
        <v>1300403</v>
      </c>
      <c r="F714" s="22" t="s">
        <v>114</v>
      </c>
      <c r="G714" s="73" t="s">
        <v>130</v>
      </c>
      <c r="H714" s="73" t="s">
        <v>286</v>
      </c>
      <c r="I714" s="240" t="s">
        <v>351</v>
      </c>
      <c r="J714" s="79" t="s">
        <v>112</v>
      </c>
      <c r="K714" s="204" t="s">
        <v>149</v>
      </c>
      <c r="L714" s="22" t="s">
        <v>119</v>
      </c>
      <c r="M714" s="22" t="s">
        <v>117</v>
      </c>
      <c r="N714" s="119" t="str">
        <f>CONCATENATE(T_SDLog[[#This Row],[PROJECT_NO]],"-",T_SDLog[[#This Row],[Sub Con]],"-",T_SDLog[[#This Row],[BUILDING_NO]],"-",T_SDLog[[#This Row],[FLOOR_LEVEL]],"-",T_SDLog[[#This Row],[DRAWING_PARTS]],"-",T_SDLog[[#This Row],[DISIPLINE]],"-",T_SDLog[[#This Row],[Sub-Dec]],"-",T_SDLog[[#This Row],[DS]],"-",T_SDLog[[#This Row],[DRAWING_SEQ]])</f>
        <v>1300403-ATS-B01-BF-09-ICT-FAS-SD-00</v>
      </c>
      <c r="O714" s="122" t="s">
        <v>437</v>
      </c>
      <c r="P714" s="246">
        <v>45838</v>
      </c>
      <c r="Q71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1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14" s="156" t="str">
        <f>IF(T_SDLog[[#This Row],[AREF_7]]&lt;&gt;"","07",IF(T_SDLog[[#This Row],[AREF_6]]&lt;&gt;"","06",IF(T_SDLog[[#This Row],[AREF_5]]&lt;&gt;"","05",IF(T_SDLog[[#This Row],[AREF_4]]&lt;&gt;"","04",IF(T_SDLog[[#This Row],[AREF_3]]&lt;&gt;"","03",IF(T_SDLog[[#This Row],[AREF_2]]&lt;&gt;"","02",IF(T_SDLog[[#This Row],[AREF_1]]&lt;&gt;"","01",IF(T_SDLog[[#This Row],[AREF_0]]&lt;&gt;"","00",""))))))))</f>
        <v>00</v>
      </c>
      <c r="T71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1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4" s="22" t="s">
        <v>1702</v>
      </c>
      <c r="AB714" s="74">
        <v>45846</v>
      </c>
      <c r="AC714" s="22"/>
      <c r="AD714" s="74"/>
      <c r="AE714" s="22"/>
      <c r="AF714" s="190" t="s">
        <v>1638</v>
      </c>
      <c r="AG714" s="191"/>
      <c r="AH714" s="190" t="s">
        <v>123</v>
      </c>
      <c r="AI714" s="22"/>
      <c r="AJ714" s="74"/>
      <c r="AK714" s="22"/>
      <c r="AL714" s="22"/>
      <c r="AM714" s="22"/>
      <c r="AN714" s="190" t="s">
        <v>123</v>
      </c>
      <c r="AO714" s="74"/>
      <c r="AP714" s="185" t="s">
        <v>123</v>
      </c>
      <c r="AQ714" s="22"/>
      <c r="AR714" s="74"/>
      <c r="AS714" s="22"/>
      <c r="AT714" s="190" t="s">
        <v>123</v>
      </c>
      <c r="AU714" s="74"/>
      <c r="AV714" s="185" t="s">
        <v>123</v>
      </c>
      <c r="AW714" s="76"/>
      <c r="AX714" s="74"/>
      <c r="AY714" s="22"/>
      <c r="AZ714" s="190" t="s">
        <v>123</v>
      </c>
      <c r="BA714" s="74"/>
      <c r="BB714" s="185" t="s">
        <v>123</v>
      </c>
      <c r="BC714" s="76"/>
      <c r="BD714" s="74"/>
      <c r="BE714" s="22"/>
      <c r="BF714" s="190" t="s">
        <v>123</v>
      </c>
      <c r="BG714" s="74"/>
      <c r="BH714" s="185" t="s">
        <v>123</v>
      </c>
      <c r="BI714" s="76"/>
      <c r="BJ714" s="74"/>
      <c r="BK714" s="22"/>
      <c r="BL714" s="190" t="s">
        <v>123</v>
      </c>
      <c r="BM714" s="74"/>
      <c r="BN714" s="185" t="s">
        <v>123</v>
      </c>
      <c r="BO714" s="22"/>
      <c r="BP714" s="74"/>
      <c r="BQ714" s="22"/>
      <c r="BR714" s="190" t="s">
        <v>123</v>
      </c>
      <c r="BS714" s="22"/>
      <c r="BT714" s="185" t="s">
        <v>123</v>
      </c>
      <c r="BU714" s="22"/>
      <c r="BV714" s="74"/>
      <c r="BW714" s="22"/>
      <c r="BX714" s="190" t="s">
        <v>123</v>
      </c>
      <c r="BY714" s="22"/>
      <c r="BZ714" s="185" t="s">
        <v>123</v>
      </c>
      <c r="CA714" s="185"/>
      <c r="CB714" s="22"/>
    </row>
    <row r="715" spans="2:80" ht="13.8" hidden="1">
      <c r="B715" s="22">
        <f t="shared" si="10"/>
        <v>706</v>
      </c>
      <c r="C715" s="22" t="s">
        <v>112</v>
      </c>
      <c r="D715" s="73" t="s">
        <v>148</v>
      </c>
      <c r="E715" s="118">
        <v>1300403</v>
      </c>
      <c r="F715" s="22" t="s">
        <v>114</v>
      </c>
      <c r="G715" s="73" t="s">
        <v>130</v>
      </c>
      <c r="H715" s="73" t="s">
        <v>286</v>
      </c>
      <c r="I715" s="240" t="s">
        <v>438</v>
      </c>
      <c r="J715" s="79" t="s">
        <v>112</v>
      </c>
      <c r="K715" s="112" t="s">
        <v>149</v>
      </c>
      <c r="L715" s="22" t="s">
        <v>119</v>
      </c>
      <c r="M715" s="22" t="s">
        <v>117</v>
      </c>
      <c r="N715" s="119" t="str">
        <f>CONCATENATE(T_SDLog[[#This Row],[PROJECT_NO]],"-",T_SDLog[[#This Row],[Sub Con]],"-",T_SDLog[[#This Row],[BUILDING_NO]],"-",T_SDLog[[#This Row],[FLOOR_LEVEL]],"-",T_SDLog[[#This Row],[DRAWING_PARTS]],"-",T_SDLog[[#This Row],[DISIPLINE]],"-",T_SDLog[[#This Row],[Sub-Dec]],"-",T_SDLog[[#This Row],[DS]],"-",T_SDLog[[#This Row],[DRAWING_SEQ]])</f>
        <v>1300403-ATS-B01-BF-10-ICT-FAS-SD-00</v>
      </c>
      <c r="O715" s="122" t="s">
        <v>439</v>
      </c>
      <c r="P715" s="246">
        <v>45838</v>
      </c>
      <c r="Q71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1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15" s="156" t="str">
        <f>IF(T_SDLog[[#This Row],[AREF_7]]&lt;&gt;"","07",IF(T_SDLog[[#This Row],[AREF_6]]&lt;&gt;"","06",IF(T_SDLog[[#This Row],[AREF_5]]&lt;&gt;"","05",IF(T_SDLog[[#This Row],[AREF_4]]&lt;&gt;"","04",IF(T_SDLog[[#This Row],[AREF_3]]&lt;&gt;"","03",IF(T_SDLog[[#This Row],[AREF_2]]&lt;&gt;"","02",IF(T_SDLog[[#This Row],[AREF_1]]&lt;&gt;"","01",IF(T_SDLog[[#This Row],[AREF_0]]&lt;&gt;"","00",""))))))))</f>
        <v>00</v>
      </c>
      <c r="T71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1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5" s="22" t="s">
        <v>1702</v>
      </c>
      <c r="AB715" s="74">
        <v>45846</v>
      </c>
      <c r="AC715" s="22"/>
      <c r="AD715" s="74"/>
      <c r="AE715" s="22"/>
      <c r="AF715" s="190" t="s">
        <v>1638</v>
      </c>
      <c r="AG715" s="191"/>
      <c r="AH715" s="190" t="s">
        <v>123</v>
      </c>
      <c r="AI715" s="22"/>
      <c r="AJ715" s="74"/>
      <c r="AK715" s="22"/>
      <c r="AL715" s="22"/>
      <c r="AM715" s="22"/>
      <c r="AN715" s="190" t="s">
        <v>123</v>
      </c>
      <c r="AO715" s="74"/>
      <c r="AP715" s="185" t="s">
        <v>123</v>
      </c>
      <c r="AQ715" s="22"/>
      <c r="AR715" s="74"/>
      <c r="AS715" s="22"/>
      <c r="AT715" s="190" t="s">
        <v>123</v>
      </c>
      <c r="AU715" s="74"/>
      <c r="AV715" s="185" t="s">
        <v>123</v>
      </c>
      <c r="AW715" s="76"/>
      <c r="AX715" s="74"/>
      <c r="AY715" s="22"/>
      <c r="AZ715" s="190" t="s">
        <v>123</v>
      </c>
      <c r="BA715" s="74"/>
      <c r="BB715" s="185" t="s">
        <v>123</v>
      </c>
      <c r="BC715" s="76"/>
      <c r="BD715" s="74"/>
      <c r="BE715" s="22"/>
      <c r="BF715" s="190" t="s">
        <v>123</v>
      </c>
      <c r="BG715" s="74"/>
      <c r="BH715" s="185" t="s">
        <v>123</v>
      </c>
      <c r="BI715" s="76"/>
      <c r="BJ715" s="74"/>
      <c r="BK715" s="22"/>
      <c r="BL715" s="190" t="s">
        <v>123</v>
      </c>
      <c r="BM715" s="74"/>
      <c r="BN715" s="185" t="s">
        <v>123</v>
      </c>
      <c r="BO715" s="22"/>
      <c r="BP715" s="74"/>
      <c r="BQ715" s="22"/>
      <c r="BR715" s="190" t="s">
        <v>123</v>
      </c>
      <c r="BS715" s="22"/>
      <c r="BT715" s="185" t="s">
        <v>123</v>
      </c>
      <c r="BU715" s="22"/>
      <c r="BV715" s="74"/>
      <c r="BW715" s="22"/>
      <c r="BX715" s="190" t="s">
        <v>123</v>
      </c>
      <c r="BY715" s="22"/>
      <c r="BZ715" s="185" t="s">
        <v>123</v>
      </c>
      <c r="CA715" s="185"/>
      <c r="CB715" s="22"/>
    </row>
    <row r="716" spans="2:80" ht="13.8" hidden="1">
      <c r="B716" s="22">
        <f t="shared" si="10"/>
        <v>707</v>
      </c>
      <c r="C716" s="22" t="s">
        <v>112</v>
      </c>
      <c r="D716" s="73" t="s">
        <v>148</v>
      </c>
      <c r="E716" s="118">
        <v>1300403</v>
      </c>
      <c r="F716" s="22" t="s">
        <v>114</v>
      </c>
      <c r="G716" s="73" t="s">
        <v>130</v>
      </c>
      <c r="H716" s="73" t="s">
        <v>286</v>
      </c>
      <c r="I716" s="240" t="s">
        <v>440</v>
      </c>
      <c r="J716" s="79" t="s">
        <v>112</v>
      </c>
      <c r="K716" s="112" t="s">
        <v>149</v>
      </c>
      <c r="L716" s="22" t="s">
        <v>119</v>
      </c>
      <c r="M716" s="22" t="s">
        <v>117</v>
      </c>
      <c r="N716" s="119" t="str">
        <f>CONCATENATE(T_SDLog[[#This Row],[PROJECT_NO]],"-",T_SDLog[[#This Row],[Sub Con]],"-",T_SDLog[[#This Row],[BUILDING_NO]],"-",T_SDLog[[#This Row],[FLOOR_LEVEL]],"-",T_SDLog[[#This Row],[DRAWING_PARTS]],"-",T_SDLog[[#This Row],[DISIPLINE]],"-",T_SDLog[[#This Row],[Sub-Dec]],"-",T_SDLog[[#This Row],[DS]],"-",T_SDLog[[#This Row],[DRAWING_SEQ]])</f>
        <v>1300403-ATS-B01-BF-11-ICT-FAS-SD-00</v>
      </c>
      <c r="O716" s="122" t="s">
        <v>441</v>
      </c>
      <c r="P716" s="246">
        <v>45838</v>
      </c>
      <c r="Q71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1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16" s="156" t="str">
        <f>IF(T_SDLog[[#This Row],[AREF_7]]&lt;&gt;"","07",IF(T_SDLog[[#This Row],[AREF_6]]&lt;&gt;"","06",IF(T_SDLog[[#This Row],[AREF_5]]&lt;&gt;"","05",IF(T_SDLog[[#This Row],[AREF_4]]&lt;&gt;"","04",IF(T_SDLog[[#This Row],[AREF_3]]&lt;&gt;"","03",IF(T_SDLog[[#This Row],[AREF_2]]&lt;&gt;"","02",IF(T_SDLog[[#This Row],[AREF_1]]&lt;&gt;"","01",IF(T_SDLog[[#This Row],[AREF_0]]&lt;&gt;"","00",""))))))))</f>
        <v>00</v>
      </c>
      <c r="T71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1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6" s="22" t="s">
        <v>1702</v>
      </c>
      <c r="AB716" s="74">
        <v>45846</v>
      </c>
      <c r="AC716" s="22"/>
      <c r="AD716" s="74"/>
      <c r="AE716" s="22"/>
      <c r="AF716" s="190" t="s">
        <v>1638</v>
      </c>
      <c r="AG716" s="191"/>
      <c r="AH716" s="190" t="s">
        <v>123</v>
      </c>
      <c r="AI716" s="22"/>
      <c r="AJ716" s="74"/>
      <c r="AK716" s="22"/>
      <c r="AL716" s="22"/>
      <c r="AM716" s="22"/>
      <c r="AN716" s="190" t="s">
        <v>123</v>
      </c>
      <c r="AO716" s="74"/>
      <c r="AP716" s="185" t="s">
        <v>123</v>
      </c>
      <c r="AQ716" s="22"/>
      <c r="AR716" s="74"/>
      <c r="AS716" s="22"/>
      <c r="AT716" s="190" t="s">
        <v>123</v>
      </c>
      <c r="AU716" s="74"/>
      <c r="AV716" s="185" t="s">
        <v>123</v>
      </c>
      <c r="AW716" s="76"/>
      <c r="AX716" s="74"/>
      <c r="AY716" s="22"/>
      <c r="AZ716" s="190" t="s">
        <v>123</v>
      </c>
      <c r="BA716" s="74"/>
      <c r="BB716" s="185" t="s">
        <v>123</v>
      </c>
      <c r="BC716" s="76"/>
      <c r="BD716" s="74"/>
      <c r="BE716" s="22"/>
      <c r="BF716" s="190" t="s">
        <v>123</v>
      </c>
      <c r="BG716" s="74"/>
      <c r="BH716" s="185" t="s">
        <v>123</v>
      </c>
      <c r="BI716" s="76"/>
      <c r="BJ716" s="74"/>
      <c r="BK716" s="22"/>
      <c r="BL716" s="190" t="s">
        <v>123</v>
      </c>
      <c r="BM716" s="74"/>
      <c r="BN716" s="185" t="s">
        <v>123</v>
      </c>
      <c r="BO716" s="22"/>
      <c r="BP716" s="74"/>
      <c r="BQ716" s="22"/>
      <c r="BR716" s="190" t="s">
        <v>123</v>
      </c>
      <c r="BS716" s="22"/>
      <c r="BT716" s="185" t="s">
        <v>123</v>
      </c>
      <c r="BU716" s="22"/>
      <c r="BV716" s="74"/>
      <c r="BW716" s="22"/>
      <c r="BX716" s="190" t="s">
        <v>123</v>
      </c>
      <c r="BY716" s="22"/>
      <c r="BZ716" s="185" t="s">
        <v>123</v>
      </c>
      <c r="CA716" s="185"/>
      <c r="CB716" s="22"/>
    </row>
    <row r="717" spans="2:80" ht="13.8" hidden="1">
      <c r="B717" s="22">
        <f t="shared" ref="B717:B780" si="11">1+B716</f>
        <v>708</v>
      </c>
      <c r="C717" s="22" t="s">
        <v>112</v>
      </c>
      <c r="D717" s="73" t="s">
        <v>148</v>
      </c>
      <c r="E717" s="118">
        <v>1300403</v>
      </c>
      <c r="F717" s="22" t="s">
        <v>114</v>
      </c>
      <c r="G717" s="73" t="s">
        <v>130</v>
      </c>
      <c r="H717" s="73" t="s">
        <v>286</v>
      </c>
      <c r="I717" s="240" t="s">
        <v>142</v>
      </c>
      <c r="J717" s="79" t="s">
        <v>112</v>
      </c>
      <c r="K717" s="112" t="s">
        <v>149</v>
      </c>
      <c r="L717" s="22" t="s">
        <v>119</v>
      </c>
      <c r="M717" s="22" t="s">
        <v>117</v>
      </c>
      <c r="N717" s="119" t="str">
        <f>CONCATENATE(T_SDLog[[#This Row],[PROJECT_NO]],"-",T_SDLog[[#This Row],[Sub Con]],"-",T_SDLog[[#This Row],[BUILDING_NO]],"-",T_SDLog[[#This Row],[FLOOR_LEVEL]],"-",T_SDLog[[#This Row],[DRAWING_PARTS]],"-",T_SDLog[[#This Row],[DISIPLINE]],"-",T_SDLog[[#This Row],[Sub-Dec]],"-",T_SDLog[[#This Row],[DS]],"-",T_SDLog[[#This Row],[DRAWING_SEQ]])</f>
        <v>1300403-ATS-B01-BF-12-ICT-FAS-SD-00</v>
      </c>
      <c r="O717" s="122" t="s">
        <v>442</v>
      </c>
      <c r="P717" s="246">
        <v>45838</v>
      </c>
      <c r="Q71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71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17" s="156" t="str">
        <f>IF(T_SDLog[[#This Row],[AREF_7]]&lt;&gt;"","07",IF(T_SDLog[[#This Row],[AREF_6]]&lt;&gt;"","06",IF(T_SDLog[[#This Row],[AREF_5]]&lt;&gt;"","05",IF(T_SDLog[[#This Row],[AREF_4]]&lt;&gt;"","04",IF(T_SDLog[[#This Row],[AREF_3]]&lt;&gt;"","03",IF(T_SDLog[[#This Row],[AREF_2]]&lt;&gt;"","02",IF(T_SDLog[[#This Row],[AREF_1]]&lt;&gt;"","01",IF(T_SDLog[[#This Row],[AREF_0]]&lt;&gt;"","00",""))))))))</f>
        <v>00</v>
      </c>
      <c r="T71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45846</v>
      </c>
      <c r="U7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ATLS-004-SD-ICT-00075-R00</v>
      </c>
      <c r="V7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71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7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7" s="22" t="s">
        <v>1702</v>
      </c>
      <c r="AB717" s="74">
        <v>45846</v>
      </c>
      <c r="AC717" s="22"/>
      <c r="AD717" s="74"/>
      <c r="AE717" s="22"/>
      <c r="AF717" s="190" t="s">
        <v>1638</v>
      </c>
      <c r="AG717" s="191"/>
      <c r="AH717" s="190" t="s">
        <v>123</v>
      </c>
      <c r="AI717" s="22"/>
      <c r="AJ717" s="74"/>
      <c r="AK717" s="22"/>
      <c r="AL717" s="22"/>
      <c r="AM717" s="22"/>
      <c r="AN717" s="190" t="s">
        <v>123</v>
      </c>
      <c r="AO717" s="74"/>
      <c r="AP717" s="185" t="s">
        <v>123</v>
      </c>
      <c r="AQ717" s="22"/>
      <c r="AR717" s="74"/>
      <c r="AS717" s="22"/>
      <c r="AT717" s="190" t="s">
        <v>123</v>
      </c>
      <c r="AU717" s="74"/>
      <c r="AV717" s="185" t="s">
        <v>123</v>
      </c>
      <c r="AW717" s="76"/>
      <c r="AX717" s="74"/>
      <c r="AY717" s="22"/>
      <c r="AZ717" s="190" t="s">
        <v>123</v>
      </c>
      <c r="BA717" s="74"/>
      <c r="BB717" s="185" t="s">
        <v>123</v>
      </c>
      <c r="BC717" s="76"/>
      <c r="BD717" s="74"/>
      <c r="BE717" s="22"/>
      <c r="BF717" s="190" t="s">
        <v>123</v>
      </c>
      <c r="BG717" s="74"/>
      <c r="BH717" s="185" t="s">
        <v>123</v>
      </c>
      <c r="BI717" s="76"/>
      <c r="BJ717" s="74"/>
      <c r="BK717" s="22"/>
      <c r="BL717" s="190" t="s">
        <v>123</v>
      </c>
      <c r="BM717" s="74"/>
      <c r="BN717" s="185" t="s">
        <v>123</v>
      </c>
      <c r="BO717" s="22"/>
      <c r="BP717" s="74"/>
      <c r="BQ717" s="22"/>
      <c r="BR717" s="190" t="s">
        <v>123</v>
      </c>
      <c r="BS717" s="22"/>
      <c r="BT717" s="185" t="s">
        <v>123</v>
      </c>
      <c r="BU717" s="22"/>
      <c r="BV717" s="74"/>
      <c r="BW717" s="22"/>
      <c r="BX717" s="190" t="s">
        <v>123</v>
      </c>
      <c r="BY717" s="22"/>
      <c r="BZ717" s="185" t="s">
        <v>123</v>
      </c>
      <c r="CA717" s="185"/>
      <c r="CB717" s="22"/>
    </row>
    <row r="718" spans="2:80" ht="13.8" hidden="1">
      <c r="B718" s="22">
        <f t="shared" si="11"/>
        <v>709</v>
      </c>
      <c r="C718" s="22" t="s">
        <v>112</v>
      </c>
      <c r="D718" s="73" t="s">
        <v>148</v>
      </c>
      <c r="E718" s="118">
        <v>1300403</v>
      </c>
      <c r="F718" s="22" t="s">
        <v>114</v>
      </c>
      <c r="G718" s="73" t="s">
        <v>130</v>
      </c>
      <c r="H718" s="73" t="s">
        <v>116</v>
      </c>
      <c r="I718" s="240" t="s">
        <v>117</v>
      </c>
      <c r="J718" s="79" t="s">
        <v>112</v>
      </c>
      <c r="K718" s="112" t="s">
        <v>149</v>
      </c>
      <c r="L718" s="22" t="s">
        <v>119</v>
      </c>
      <c r="M718" s="22" t="s">
        <v>117</v>
      </c>
      <c r="N718" s="119" t="str">
        <f>CONCATENATE(T_SDLog[[#This Row],[PROJECT_NO]],"-",T_SDLog[[#This Row],[Sub Con]],"-",T_SDLog[[#This Row],[BUILDING_NO]],"-",T_SDLog[[#This Row],[FLOOR_LEVEL]],"-",T_SDLog[[#This Row],[DRAWING_PARTS]],"-",T_SDLog[[#This Row],[DISIPLINE]],"-",T_SDLog[[#This Row],[Sub-Dec]],"-",T_SDLog[[#This Row],[DS]],"-",T_SDLog[[#This Row],[DRAWING_SEQ]])</f>
        <v>1300403-ATS-B01-GF-00-ICT-FAS-SD-00</v>
      </c>
      <c r="O718" s="122" t="s">
        <v>443</v>
      </c>
      <c r="P718" s="246">
        <v>45878</v>
      </c>
      <c r="Q71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18" s="156" t="str">
        <f>IF(T_SDLog[[#This Row],[AREF_7]]&lt;&gt;"","07",IF(T_SDLog[[#This Row],[AREF_6]]&lt;&gt;"","06",IF(T_SDLog[[#This Row],[AREF_5]]&lt;&gt;"","05",IF(T_SDLog[[#This Row],[AREF_4]]&lt;&gt;"","04",IF(T_SDLog[[#This Row],[AREF_3]]&lt;&gt;"","03",IF(T_SDLog[[#This Row],[AREF_2]]&lt;&gt;"","02",IF(T_SDLog[[#This Row],[AREF_1]]&lt;&gt;"","01",IF(T_SDLog[[#This Row],[AREF_0]]&lt;&gt;"","00",""))))))))</f>
        <v/>
      </c>
      <c r="T71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8" s="22"/>
      <c r="AB718" s="74"/>
      <c r="AC718" s="22"/>
      <c r="AD718" s="74"/>
      <c r="AE718" s="22"/>
      <c r="AF718" s="190" t="s">
        <v>123</v>
      </c>
      <c r="AG718" s="191"/>
      <c r="AH718" s="190" t="s">
        <v>123</v>
      </c>
      <c r="AI718" s="22"/>
      <c r="AJ718" s="74"/>
      <c r="AK718" s="22"/>
      <c r="AL718" s="22"/>
      <c r="AM718" s="22"/>
      <c r="AN718" s="190" t="s">
        <v>123</v>
      </c>
      <c r="AO718" s="74"/>
      <c r="AP718" s="185" t="s">
        <v>123</v>
      </c>
      <c r="AQ718" s="22"/>
      <c r="AR718" s="74"/>
      <c r="AS718" s="22"/>
      <c r="AT718" s="190" t="s">
        <v>123</v>
      </c>
      <c r="AU718" s="74"/>
      <c r="AV718" s="185" t="s">
        <v>123</v>
      </c>
      <c r="AW718" s="76"/>
      <c r="AX718" s="74"/>
      <c r="AY718" s="22"/>
      <c r="AZ718" s="190" t="s">
        <v>123</v>
      </c>
      <c r="BA718" s="74"/>
      <c r="BB718" s="185" t="s">
        <v>123</v>
      </c>
      <c r="BC718" s="76"/>
      <c r="BD718" s="74"/>
      <c r="BE718" s="22"/>
      <c r="BF718" s="190" t="s">
        <v>123</v>
      </c>
      <c r="BG718" s="74"/>
      <c r="BH718" s="185" t="s">
        <v>123</v>
      </c>
      <c r="BI718" s="76"/>
      <c r="BJ718" s="74"/>
      <c r="BK718" s="22"/>
      <c r="BL718" s="190" t="s">
        <v>123</v>
      </c>
      <c r="BM718" s="74"/>
      <c r="BN718" s="185" t="s">
        <v>123</v>
      </c>
      <c r="BO718" s="22"/>
      <c r="BP718" s="74"/>
      <c r="BQ718" s="22"/>
      <c r="BR718" s="190" t="s">
        <v>123</v>
      </c>
      <c r="BS718" s="22"/>
      <c r="BT718" s="185" t="s">
        <v>123</v>
      </c>
      <c r="BU718" s="22"/>
      <c r="BV718" s="74"/>
      <c r="BW718" s="22"/>
      <c r="BX718" s="190" t="s">
        <v>123</v>
      </c>
      <c r="BY718" s="22"/>
      <c r="BZ718" s="185" t="s">
        <v>123</v>
      </c>
      <c r="CA718" s="185"/>
      <c r="CB718" s="22"/>
    </row>
    <row r="719" spans="2:80" ht="13.8" hidden="1">
      <c r="B719" s="22">
        <f t="shared" si="11"/>
        <v>710</v>
      </c>
      <c r="C719" s="22" t="s">
        <v>112</v>
      </c>
      <c r="D719" s="73" t="s">
        <v>148</v>
      </c>
      <c r="E719" s="118">
        <v>1300403</v>
      </c>
      <c r="F719" s="22" t="s">
        <v>114</v>
      </c>
      <c r="G719" s="73" t="s">
        <v>130</v>
      </c>
      <c r="H719" s="73" t="s">
        <v>116</v>
      </c>
      <c r="I719" s="240" t="s">
        <v>124</v>
      </c>
      <c r="J719" s="79" t="s">
        <v>112</v>
      </c>
      <c r="K719" s="112" t="s">
        <v>149</v>
      </c>
      <c r="L719" s="22" t="s">
        <v>119</v>
      </c>
      <c r="M719" s="22" t="s">
        <v>117</v>
      </c>
      <c r="N719" s="119" t="str">
        <f>CONCATENATE(T_SDLog[[#This Row],[PROJECT_NO]],"-",T_SDLog[[#This Row],[Sub Con]],"-",T_SDLog[[#This Row],[BUILDING_NO]],"-",T_SDLog[[#This Row],[FLOOR_LEVEL]],"-",T_SDLog[[#This Row],[DRAWING_PARTS]],"-",T_SDLog[[#This Row],[DISIPLINE]],"-",T_SDLog[[#This Row],[Sub-Dec]],"-",T_SDLog[[#This Row],[DS]],"-",T_SDLog[[#This Row],[DRAWING_SEQ]])</f>
        <v>1300403-ATS-B01-GF-01-ICT-FAS-SD-00</v>
      </c>
      <c r="O719" s="122" t="s">
        <v>444</v>
      </c>
      <c r="P719" s="246">
        <v>45878</v>
      </c>
      <c r="Q71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19" s="156" t="str">
        <f>IF(T_SDLog[[#This Row],[AREF_7]]&lt;&gt;"","07",IF(T_SDLog[[#This Row],[AREF_6]]&lt;&gt;"","06",IF(T_SDLog[[#This Row],[AREF_5]]&lt;&gt;"","05",IF(T_SDLog[[#This Row],[AREF_4]]&lt;&gt;"","04",IF(T_SDLog[[#This Row],[AREF_3]]&lt;&gt;"","03",IF(T_SDLog[[#This Row],[AREF_2]]&lt;&gt;"","02",IF(T_SDLog[[#This Row],[AREF_1]]&lt;&gt;"","01",IF(T_SDLog[[#This Row],[AREF_0]]&lt;&gt;"","00",""))))))))</f>
        <v/>
      </c>
      <c r="T71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1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19" s="22"/>
      <c r="AB719" s="74"/>
      <c r="AC719" s="22"/>
      <c r="AD719" s="74"/>
      <c r="AE719" s="22"/>
      <c r="AF719" s="190" t="s">
        <v>123</v>
      </c>
      <c r="AG719" s="191"/>
      <c r="AH719" s="190" t="s">
        <v>123</v>
      </c>
      <c r="AI719" s="22"/>
      <c r="AJ719" s="74"/>
      <c r="AK719" s="22"/>
      <c r="AL719" s="22"/>
      <c r="AM719" s="22"/>
      <c r="AN719" s="190" t="s">
        <v>123</v>
      </c>
      <c r="AO719" s="74"/>
      <c r="AP719" s="185" t="s">
        <v>123</v>
      </c>
      <c r="AQ719" s="22"/>
      <c r="AR719" s="74"/>
      <c r="AS719" s="22"/>
      <c r="AT719" s="190" t="s">
        <v>123</v>
      </c>
      <c r="AU719" s="74"/>
      <c r="AV719" s="185" t="s">
        <v>123</v>
      </c>
      <c r="AW719" s="76"/>
      <c r="AX719" s="74"/>
      <c r="AY719" s="22"/>
      <c r="AZ719" s="190" t="s">
        <v>123</v>
      </c>
      <c r="BA719" s="74"/>
      <c r="BB719" s="185" t="s">
        <v>123</v>
      </c>
      <c r="BC719" s="76"/>
      <c r="BD719" s="74"/>
      <c r="BE719" s="22"/>
      <c r="BF719" s="190" t="s">
        <v>123</v>
      </c>
      <c r="BG719" s="74"/>
      <c r="BH719" s="185" t="s">
        <v>123</v>
      </c>
      <c r="BI719" s="76"/>
      <c r="BJ719" s="74"/>
      <c r="BK719" s="22"/>
      <c r="BL719" s="190" t="s">
        <v>123</v>
      </c>
      <c r="BM719" s="74"/>
      <c r="BN719" s="185" t="s">
        <v>123</v>
      </c>
      <c r="BO719" s="22"/>
      <c r="BP719" s="74"/>
      <c r="BQ719" s="22"/>
      <c r="BR719" s="190" t="s">
        <v>123</v>
      </c>
      <c r="BS719" s="22"/>
      <c r="BT719" s="185" t="s">
        <v>123</v>
      </c>
      <c r="BU719" s="22"/>
      <c r="BV719" s="74"/>
      <c r="BW719" s="22"/>
      <c r="BX719" s="190" t="s">
        <v>123</v>
      </c>
      <c r="BY719" s="22"/>
      <c r="BZ719" s="185" t="s">
        <v>123</v>
      </c>
      <c r="CA719" s="185"/>
      <c r="CB719" s="22"/>
    </row>
    <row r="720" spans="2:80" ht="13.8" hidden="1">
      <c r="B720" s="22">
        <f t="shared" si="11"/>
        <v>711</v>
      </c>
      <c r="C720" s="22" t="s">
        <v>112</v>
      </c>
      <c r="D720" s="73" t="s">
        <v>148</v>
      </c>
      <c r="E720" s="118">
        <v>1300403</v>
      </c>
      <c r="F720" s="22" t="s">
        <v>114</v>
      </c>
      <c r="G720" s="73" t="s">
        <v>130</v>
      </c>
      <c r="H720" s="73" t="s">
        <v>116</v>
      </c>
      <c r="I720" s="240" t="s">
        <v>126</v>
      </c>
      <c r="J720" s="79" t="s">
        <v>112</v>
      </c>
      <c r="K720" s="112" t="s">
        <v>149</v>
      </c>
      <c r="L720" s="22" t="s">
        <v>119</v>
      </c>
      <c r="M720" s="22" t="s">
        <v>117</v>
      </c>
      <c r="N720" s="119" t="str">
        <f>CONCATENATE(T_SDLog[[#This Row],[PROJECT_NO]],"-",T_SDLog[[#This Row],[Sub Con]],"-",T_SDLog[[#This Row],[BUILDING_NO]],"-",T_SDLog[[#This Row],[FLOOR_LEVEL]],"-",T_SDLog[[#This Row],[DRAWING_PARTS]],"-",T_SDLog[[#This Row],[DISIPLINE]],"-",T_SDLog[[#This Row],[Sub-Dec]],"-",T_SDLog[[#This Row],[DS]],"-",T_SDLog[[#This Row],[DRAWING_SEQ]])</f>
        <v>1300403-ATS-B01-GF-02-ICT-FAS-SD-00</v>
      </c>
      <c r="O720" s="122" t="s">
        <v>445</v>
      </c>
      <c r="P720" s="246">
        <v>45878</v>
      </c>
      <c r="Q72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0" s="156" t="str">
        <f>IF(T_SDLog[[#This Row],[AREF_7]]&lt;&gt;"","07",IF(T_SDLog[[#This Row],[AREF_6]]&lt;&gt;"","06",IF(T_SDLog[[#This Row],[AREF_5]]&lt;&gt;"","05",IF(T_SDLog[[#This Row],[AREF_4]]&lt;&gt;"","04",IF(T_SDLog[[#This Row],[AREF_3]]&lt;&gt;"","03",IF(T_SDLog[[#This Row],[AREF_2]]&lt;&gt;"","02",IF(T_SDLog[[#This Row],[AREF_1]]&lt;&gt;"","01",IF(T_SDLog[[#This Row],[AREF_0]]&lt;&gt;"","00",""))))))))</f>
        <v/>
      </c>
      <c r="T72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2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0" s="22"/>
      <c r="AB720" s="74"/>
      <c r="AC720" s="22"/>
      <c r="AD720" s="74"/>
      <c r="AE720" s="22"/>
      <c r="AF720" s="190" t="s">
        <v>123</v>
      </c>
      <c r="AG720" s="191"/>
      <c r="AH720" s="190" t="s">
        <v>123</v>
      </c>
      <c r="AI720" s="22"/>
      <c r="AJ720" s="74"/>
      <c r="AK720" s="22"/>
      <c r="AL720" s="22"/>
      <c r="AM720" s="22"/>
      <c r="AN720" s="190" t="s">
        <v>123</v>
      </c>
      <c r="AO720" s="74"/>
      <c r="AP720" s="185" t="s">
        <v>123</v>
      </c>
      <c r="AQ720" s="22"/>
      <c r="AR720" s="74"/>
      <c r="AS720" s="22"/>
      <c r="AT720" s="190" t="s">
        <v>123</v>
      </c>
      <c r="AU720" s="74"/>
      <c r="AV720" s="185" t="s">
        <v>123</v>
      </c>
      <c r="AW720" s="76"/>
      <c r="AX720" s="74"/>
      <c r="AY720" s="22"/>
      <c r="AZ720" s="190" t="s">
        <v>123</v>
      </c>
      <c r="BA720" s="74"/>
      <c r="BB720" s="185" t="s">
        <v>123</v>
      </c>
      <c r="BC720" s="76"/>
      <c r="BD720" s="74"/>
      <c r="BE720" s="22"/>
      <c r="BF720" s="190" t="s">
        <v>123</v>
      </c>
      <c r="BG720" s="74"/>
      <c r="BH720" s="185" t="s">
        <v>123</v>
      </c>
      <c r="BI720" s="76"/>
      <c r="BJ720" s="74"/>
      <c r="BK720" s="22"/>
      <c r="BL720" s="190" t="s">
        <v>123</v>
      </c>
      <c r="BM720" s="74"/>
      <c r="BN720" s="185" t="s">
        <v>123</v>
      </c>
      <c r="BO720" s="22"/>
      <c r="BP720" s="74"/>
      <c r="BQ720" s="22"/>
      <c r="BR720" s="190" t="s">
        <v>123</v>
      </c>
      <c r="BS720" s="22"/>
      <c r="BT720" s="185" t="s">
        <v>123</v>
      </c>
      <c r="BU720" s="22"/>
      <c r="BV720" s="74"/>
      <c r="BW720" s="22"/>
      <c r="BX720" s="190" t="s">
        <v>123</v>
      </c>
      <c r="BY720" s="22"/>
      <c r="BZ720" s="185" t="s">
        <v>123</v>
      </c>
      <c r="CA720" s="185"/>
      <c r="CB720" s="22"/>
    </row>
    <row r="721" spans="2:80" ht="13.8" hidden="1">
      <c r="B721" s="22">
        <f t="shared" si="11"/>
        <v>712</v>
      </c>
      <c r="C721" s="22" t="s">
        <v>112</v>
      </c>
      <c r="D721" s="73" t="s">
        <v>148</v>
      </c>
      <c r="E721" s="118">
        <v>1300403</v>
      </c>
      <c r="F721" s="22" t="s">
        <v>114</v>
      </c>
      <c r="G721" s="73" t="s">
        <v>130</v>
      </c>
      <c r="H721" s="73" t="s">
        <v>116</v>
      </c>
      <c r="I721" s="240" t="s">
        <v>128</v>
      </c>
      <c r="J721" s="79" t="s">
        <v>112</v>
      </c>
      <c r="K721" s="112" t="s">
        <v>149</v>
      </c>
      <c r="L721" s="22" t="s">
        <v>119</v>
      </c>
      <c r="M721" s="22" t="s">
        <v>117</v>
      </c>
      <c r="N721" s="119" t="str">
        <f>CONCATENATE(T_SDLog[[#This Row],[PROJECT_NO]],"-",T_SDLog[[#This Row],[Sub Con]],"-",T_SDLog[[#This Row],[BUILDING_NO]],"-",T_SDLog[[#This Row],[FLOOR_LEVEL]],"-",T_SDLog[[#This Row],[DRAWING_PARTS]],"-",T_SDLog[[#This Row],[DISIPLINE]],"-",T_SDLog[[#This Row],[Sub-Dec]],"-",T_SDLog[[#This Row],[DS]],"-",T_SDLog[[#This Row],[DRAWING_SEQ]])</f>
        <v>1300403-ATS-B01-GF-03-ICT-FAS-SD-00</v>
      </c>
      <c r="O721" s="122" t="s">
        <v>446</v>
      </c>
      <c r="P721" s="246">
        <v>45878</v>
      </c>
      <c r="Q72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1" s="156" t="str">
        <f>IF(T_SDLog[[#This Row],[AREF_7]]&lt;&gt;"","07",IF(T_SDLog[[#This Row],[AREF_6]]&lt;&gt;"","06",IF(T_SDLog[[#This Row],[AREF_5]]&lt;&gt;"","05",IF(T_SDLog[[#This Row],[AREF_4]]&lt;&gt;"","04",IF(T_SDLog[[#This Row],[AREF_3]]&lt;&gt;"","03",IF(T_SDLog[[#This Row],[AREF_2]]&lt;&gt;"","02",IF(T_SDLog[[#This Row],[AREF_1]]&lt;&gt;"","01",IF(T_SDLog[[#This Row],[AREF_0]]&lt;&gt;"","00",""))))))))</f>
        <v/>
      </c>
      <c r="T72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2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1" s="22"/>
      <c r="AB721" s="74"/>
      <c r="AC721" s="22"/>
      <c r="AD721" s="74"/>
      <c r="AE721" s="22"/>
      <c r="AF721" s="190" t="s">
        <v>123</v>
      </c>
      <c r="AG721" s="191"/>
      <c r="AH721" s="190" t="s">
        <v>123</v>
      </c>
      <c r="AI721" s="22"/>
      <c r="AJ721" s="74"/>
      <c r="AK721" s="22"/>
      <c r="AL721" s="22"/>
      <c r="AM721" s="22"/>
      <c r="AN721" s="190" t="s">
        <v>123</v>
      </c>
      <c r="AO721" s="74"/>
      <c r="AP721" s="185" t="s">
        <v>123</v>
      </c>
      <c r="AQ721" s="22"/>
      <c r="AR721" s="74"/>
      <c r="AS721" s="22"/>
      <c r="AT721" s="190" t="s">
        <v>123</v>
      </c>
      <c r="AU721" s="74"/>
      <c r="AV721" s="185" t="s">
        <v>123</v>
      </c>
      <c r="AW721" s="76"/>
      <c r="AX721" s="74"/>
      <c r="AY721" s="22"/>
      <c r="AZ721" s="190" t="s">
        <v>123</v>
      </c>
      <c r="BA721" s="74"/>
      <c r="BB721" s="185" t="s">
        <v>123</v>
      </c>
      <c r="BC721" s="76"/>
      <c r="BD721" s="74"/>
      <c r="BE721" s="22"/>
      <c r="BF721" s="190" t="s">
        <v>123</v>
      </c>
      <c r="BG721" s="74"/>
      <c r="BH721" s="185" t="s">
        <v>123</v>
      </c>
      <c r="BI721" s="76"/>
      <c r="BJ721" s="74"/>
      <c r="BK721" s="22"/>
      <c r="BL721" s="190" t="s">
        <v>123</v>
      </c>
      <c r="BM721" s="74"/>
      <c r="BN721" s="185" t="s">
        <v>123</v>
      </c>
      <c r="BO721" s="22"/>
      <c r="BP721" s="74"/>
      <c r="BQ721" s="22"/>
      <c r="BR721" s="190" t="s">
        <v>123</v>
      </c>
      <c r="BS721" s="22"/>
      <c r="BT721" s="185" t="s">
        <v>123</v>
      </c>
      <c r="BU721" s="22"/>
      <c r="BV721" s="74"/>
      <c r="BW721" s="22"/>
      <c r="BX721" s="190" t="s">
        <v>123</v>
      </c>
      <c r="BY721" s="22"/>
      <c r="BZ721" s="185" t="s">
        <v>123</v>
      </c>
      <c r="CA721" s="185"/>
      <c r="CB721" s="22"/>
    </row>
    <row r="722" spans="2:80" ht="13.8" hidden="1">
      <c r="B722" s="22">
        <f t="shared" si="11"/>
        <v>713</v>
      </c>
      <c r="C722" s="22" t="s">
        <v>112</v>
      </c>
      <c r="D722" s="73" t="s">
        <v>148</v>
      </c>
      <c r="E722" s="118">
        <v>1300403</v>
      </c>
      <c r="F722" s="22" t="s">
        <v>114</v>
      </c>
      <c r="G722" s="73" t="s">
        <v>130</v>
      </c>
      <c r="H722" s="73" t="s">
        <v>116</v>
      </c>
      <c r="I722" s="240" t="s">
        <v>138</v>
      </c>
      <c r="J722" s="79" t="s">
        <v>112</v>
      </c>
      <c r="K722" s="112" t="s">
        <v>149</v>
      </c>
      <c r="L722" s="22" t="s">
        <v>119</v>
      </c>
      <c r="M722" s="22" t="s">
        <v>117</v>
      </c>
      <c r="N722" s="119" t="str">
        <f>CONCATENATE(T_SDLog[[#This Row],[PROJECT_NO]],"-",T_SDLog[[#This Row],[Sub Con]],"-",T_SDLog[[#This Row],[BUILDING_NO]],"-",T_SDLog[[#This Row],[FLOOR_LEVEL]],"-",T_SDLog[[#This Row],[DRAWING_PARTS]],"-",T_SDLog[[#This Row],[DISIPLINE]],"-",T_SDLog[[#This Row],[Sub-Dec]],"-",T_SDLog[[#This Row],[DS]],"-",T_SDLog[[#This Row],[DRAWING_SEQ]])</f>
        <v>1300403-ATS-B01-GF-04-ICT-FAS-SD-00</v>
      </c>
      <c r="O722" s="122" t="s">
        <v>447</v>
      </c>
      <c r="P722" s="246">
        <v>45878</v>
      </c>
      <c r="Q72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2" s="156" t="str">
        <f>IF(T_SDLog[[#This Row],[AREF_7]]&lt;&gt;"","07",IF(T_SDLog[[#This Row],[AREF_6]]&lt;&gt;"","06",IF(T_SDLog[[#This Row],[AREF_5]]&lt;&gt;"","05",IF(T_SDLog[[#This Row],[AREF_4]]&lt;&gt;"","04",IF(T_SDLog[[#This Row],[AREF_3]]&lt;&gt;"","03",IF(T_SDLog[[#This Row],[AREF_2]]&lt;&gt;"","02",IF(T_SDLog[[#This Row],[AREF_1]]&lt;&gt;"","01",IF(T_SDLog[[#This Row],[AREF_0]]&lt;&gt;"","00",""))))))))</f>
        <v/>
      </c>
      <c r="T72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2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2" s="22"/>
      <c r="AB722" s="74"/>
      <c r="AC722" s="22"/>
      <c r="AD722" s="74"/>
      <c r="AE722" s="22"/>
      <c r="AF722" s="190" t="s">
        <v>123</v>
      </c>
      <c r="AG722" s="191"/>
      <c r="AH722" s="190" t="s">
        <v>123</v>
      </c>
      <c r="AI722" s="22"/>
      <c r="AJ722" s="74"/>
      <c r="AK722" s="22"/>
      <c r="AL722" s="22"/>
      <c r="AM722" s="22"/>
      <c r="AN722" s="190" t="s">
        <v>123</v>
      </c>
      <c r="AO722" s="74"/>
      <c r="AP722" s="185" t="s">
        <v>123</v>
      </c>
      <c r="AQ722" s="22"/>
      <c r="AR722" s="74"/>
      <c r="AS722" s="22"/>
      <c r="AT722" s="190" t="s">
        <v>123</v>
      </c>
      <c r="AU722" s="74"/>
      <c r="AV722" s="185" t="s">
        <v>123</v>
      </c>
      <c r="AW722" s="76"/>
      <c r="AX722" s="74"/>
      <c r="AY722" s="22"/>
      <c r="AZ722" s="190" t="s">
        <v>123</v>
      </c>
      <c r="BA722" s="74"/>
      <c r="BB722" s="185" t="s">
        <v>123</v>
      </c>
      <c r="BC722" s="76"/>
      <c r="BD722" s="74"/>
      <c r="BE722" s="22"/>
      <c r="BF722" s="190" t="s">
        <v>123</v>
      </c>
      <c r="BG722" s="74"/>
      <c r="BH722" s="185" t="s">
        <v>123</v>
      </c>
      <c r="BI722" s="76"/>
      <c r="BJ722" s="74"/>
      <c r="BK722" s="22"/>
      <c r="BL722" s="190" t="s">
        <v>123</v>
      </c>
      <c r="BM722" s="74"/>
      <c r="BN722" s="185" t="s">
        <v>123</v>
      </c>
      <c r="BO722" s="22"/>
      <c r="BP722" s="74"/>
      <c r="BQ722" s="22"/>
      <c r="BR722" s="190" t="s">
        <v>123</v>
      </c>
      <c r="BS722" s="22"/>
      <c r="BT722" s="185" t="s">
        <v>123</v>
      </c>
      <c r="BU722" s="22"/>
      <c r="BV722" s="74"/>
      <c r="BW722" s="22"/>
      <c r="BX722" s="190" t="s">
        <v>123</v>
      </c>
      <c r="BY722" s="22"/>
      <c r="BZ722" s="185" t="s">
        <v>123</v>
      </c>
      <c r="CA722" s="185"/>
      <c r="CB722" s="22"/>
    </row>
    <row r="723" spans="2:80" ht="13.8" hidden="1">
      <c r="B723" s="22">
        <f t="shared" si="11"/>
        <v>714</v>
      </c>
      <c r="C723" s="22" t="s">
        <v>112</v>
      </c>
      <c r="D723" s="73" t="s">
        <v>148</v>
      </c>
      <c r="E723" s="118">
        <v>1300403</v>
      </c>
      <c r="F723" s="22" t="s">
        <v>114</v>
      </c>
      <c r="G723" s="73" t="s">
        <v>130</v>
      </c>
      <c r="H723" s="73" t="s">
        <v>116</v>
      </c>
      <c r="I723" s="240" t="s">
        <v>219</v>
      </c>
      <c r="J723" s="79" t="s">
        <v>112</v>
      </c>
      <c r="K723" s="112" t="s">
        <v>149</v>
      </c>
      <c r="L723" s="22" t="s">
        <v>119</v>
      </c>
      <c r="M723" s="22" t="s">
        <v>117</v>
      </c>
      <c r="N723" s="119" t="str">
        <f>CONCATENATE(T_SDLog[[#This Row],[PROJECT_NO]],"-",T_SDLog[[#This Row],[Sub Con]],"-",T_SDLog[[#This Row],[BUILDING_NO]],"-",T_SDLog[[#This Row],[FLOOR_LEVEL]],"-",T_SDLog[[#This Row],[DRAWING_PARTS]],"-",T_SDLog[[#This Row],[DISIPLINE]],"-",T_SDLog[[#This Row],[Sub-Dec]],"-",T_SDLog[[#This Row],[DS]],"-",T_SDLog[[#This Row],[DRAWING_SEQ]])</f>
        <v>1300403-ATS-B01-GF-05-ICT-FAS-SD-00</v>
      </c>
      <c r="O723" s="122" t="s">
        <v>448</v>
      </c>
      <c r="P723" s="246">
        <v>45878</v>
      </c>
      <c r="Q72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2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3" s="156" t="str">
        <f>IF(T_SDLog[[#This Row],[AREF_7]]&lt;&gt;"","07",IF(T_SDLog[[#This Row],[AREF_6]]&lt;&gt;"","06",IF(T_SDLog[[#This Row],[AREF_5]]&lt;&gt;"","05",IF(T_SDLog[[#This Row],[AREF_4]]&lt;&gt;"","04",IF(T_SDLog[[#This Row],[AREF_3]]&lt;&gt;"","03",IF(T_SDLog[[#This Row],[AREF_2]]&lt;&gt;"","02",IF(T_SDLog[[#This Row],[AREF_1]]&lt;&gt;"","01",IF(T_SDLog[[#This Row],[AREF_0]]&lt;&gt;"","00",""))))))))</f>
        <v/>
      </c>
      <c r="T72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3" s="22"/>
      <c r="AB723" s="74"/>
      <c r="AC723" s="22"/>
      <c r="AD723" s="74"/>
      <c r="AE723" s="22"/>
      <c r="AF723" s="190" t="s">
        <v>123</v>
      </c>
      <c r="AG723" s="191"/>
      <c r="AH723" s="190" t="s">
        <v>123</v>
      </c>
      <c r="AI723" s="22"/>
      <c r="AJ723" s="74"/>
      <c r="AK723" s="22"/>
      <c r="AL723" s="22"/>
      <c r="AM723" s="22"/>
      <c r="AN723" s="190" t="s">
        <v>123</v>
      </c>
      <c r="AO723" s="74"/>
      <c r="AP723" s="185" t="s">
        <v>123</v>
      </c>
      <c r="AQ723" s="22"/>
      <c r="AR723" s="74"/>
      <c r="AS723" s="22"/>
      <c r="AT723" s="190" t="s">
        <v>123</v>
      </c>
      <c r="AU723" s="74"/>
      <c r="AV723" s="185" t="s">
        <v>123</v>
      </c>
      <c r="AW723" s="76"/>
      <c r="AX723" s="74"/>
      <c r="AY723" s="22"/>
      <c r="AZ723" s="190" t="s">
        <v>123</v>
      </c>
      <c r="BA723" s="74"/>
      <c r="BB723" s="185" t="s">
        <v>123</v>
      </c>
      <c r="BC723" s="76"/>
      <c r="BD723" s="74"/>
      <c r="BE723" s="22"/>
      <c r="BF723" s="190" t="s">
        <v>123</v>
      </c>
      <c r="BG723" s="74"/>
      <c r="BH723" s="185" t="s">
        <v>123</v>
      </c>
      <c r="BI723" s="76"/>
      <c r="BJ723" s="74"/>
      <c r="BK723" s="22"/>
      <c r="BL723" s="190" t="s">
        <v>123</v>
      </c>
      <c r="BM723" s="74"/>
      <c r="BN723" s="185" t="s">
        <v>123</v>
      </c>
      <c r="BO723" s="22"/>
      <c r="BP723" s="74"/>
      <c r="BQ723" s="22"/>
      <c r="BR723" s="190" t="s">
        <v>123</v>
      </c>
      <c r="BS723" s="22"/>
      <c r="BT723" s="185" t="s">
        <v>123</v>
      </c>
      <c r="BU723" s="22"/>
      <c r="BV723" s="74"/>
      <c r="BW723" s="22"/>
      <c r="BX723" s="190" t="s">
        <v>123</v>
      </c>
      <c r="BY723" s="22"/>
      <c r="BZ723" s="185" t="s">
        <v>123</v>
      </c>
      <c r="CA723" s="185"/>
      <c r="CB723" s="22"/>
    </row>
    <row r="724" spans="2:80" ht="13.8" hidden="1">
      <c r="B724" s="22">
        <f t="shared" si="11"/>
        <v>715</v>
      </c>
      <c r="C724" s="22" t="s">
        <v>112</v>
      </c>
      <c r="D724" s="73" t="s">
        <v>148</v>
      </c>
      <c r="E724" s="118">
        <v>1300403</v>
      </c>
      <c r="F724" s="22" t="s">
        <v>114</v>
      </c>
      <c r="G724" s="73" t="s">
        <v>130</v>
      </c>
      <c r="H724" s="73" t="s">
        <v>116</v>
      </c>
      <c r="I724" s="240" t="s">
        <v>304</v>
      </c>
      <c r="J724" s="79" t="s">
        <v>112</v>
      </c>
      <c r="K724" s="112" t="s">
        <v>149</v>
      </c>
      <c r="L724" s="22" t="s">
        <v>119</v>
      </c>
      <c r="M724" s="22" t="s">
        <v>117</v>
      </c>
      <c r="N724" s="119" t="str">
        <f>CONCATENATE(T_SDLog[[#This Row],[PROJECT_NO]],"-",T_SDLog[[#This Row],[Sub Con]],"-",T_SDLog[[#This Row],[BUILDING_NO]],"-",T_SDLog[[#This Row],[FLOOR_LEVEL]],"-",T_SDLog[[#This Row],[DRAWING_PARTS]],"-",T_SDLog[[#This Row],[DISIPLINE]],"-",T_SDLog[[#This Row],[Sub-Dec]],"-",T_SDLog[[#This Row],[DS]],"-",T_SDLog[[#This Row],[DRAWING_SEQ]])</f>
        <v>1300403-ATS-B01-GF-06-ICT-FAS-SD-00</v>
      </c>
      <c r="O724" s="122" t="s">
        <v>449</v>
      </c>
      <c r="P724" s="246">
        <v>45878</v>
      </c>
      <c r="Q72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2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4" s="156" t="str">
        <f>IF(T_SDLog[[#This Row],[AREF_7]]&lt;&gt;"","07",IF(T_SDLog[[#This Row],[AREF_6]]&lt;&gt;"","06",IF(T_SDLog[[#This Row],[AREF_5]]&lt;&gt;"","05",IF(T_SDLog[[#This Row],[AREF_4]]&lt;&gt;"","04",IF(T_SDLog[[#This Row],[AREF_3]]&lt;&gt;"","03",IF(T_SDLog[[#This Row],[AREF_2]]&lt;&gt;"","02",IF(T_SDLog[[#This Row],[AREF_1]]&lt;&gt;"","01",IF(T_SDLog[[#This Row],[AREF_0]]&lt;&gt;"","00",""))))))))</f>
        <v/>
      </c>
      <c r="T72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4" s="22"/>
      <c r="AB724" s="74"/>
      <c r="AC724" s="22"/>
      <c r="AD724" s="74"/>
      <c r="AE724" s="22"/>
      <c r="AF724" s="190" t="s">
        <v>123</v>
      </c>
      <c r="AG724" s="191"/>
      <c r="AH724" s="190" t="s">
        <v>123</v>
      </c>
      <c r="AI724" s="22"/>
      <c r="AJ724" s="74"/>
      <c r="AK724" s="22"/>
      <c r="AL724" s="22"/>
      <c r="AM724" s="22"/>
      <c r="AN724" s="190" t="s">
        <v>123</v>
      </c>
      <c r="AO724" s="74"/>
      <c r="AP724" s="185" t="s">
        <v>123</v>
      </c>
      <c r="AQ724" s="22"/>
      <c r="AR724" s="74"/>
      <c r="AS724" s="22"/>
      <c r="AT724" s="190" t="s">
        <v>123</v>
      </c>
      <c r="AU724" s="74"/>
      <c r="AV724" s="185" t="s">
        <v>123</v>
      </c>
      <c r="AW724" s="76"/>
      <c r="AX724" s="74"/>
      <c r="AY724" s="22"/>
      <c r="AZ724" s="190" t="s">
        <v>123</v>
      </c>
      <c r="BA724" s="74"/>
      <c r="BB724" s="185" t="s">
        <v>123</v>
      </c>
      <c r="BC724" s="76"/>
      <c r="BD724" s="74"/>
      <c r="BE724" s="22"/>
      <c r="BF724" s="190" t="s">
        <v>123</v>
      </c>
      <c r="BG724" s="74"/>
      <c r="BH724" s="185" t="s">
        <v>123</v>
      </c>
      <c r="BI724" s="76"/>
      <c r="BJ724" s="74"/>
      <c r="BK724" s="22"/>
      <c r="BL724" s="190" t="s">
        <v>123</v>
      </c>
      <c r="BM724" s="74"/>
      <c r="BN724" s="185" t="s">
        <v>123</v>
      </c>
      <c r="BO724" s="22"/>
      <c r="BP724" s="74"/>
      <c r="BQ724" s="22"/>
      <c r="BR724" s="190" t="s">
        <v>123</v>
      </c>
      <c r="BS724" s="22"/>
      <c r="BT724" s="185" t="s">
        <v>123</v>
      </c>
      <c r="BU724" s="22"/>
      <c r="BV724" s="74"/>
      <c r="BW724" s="22"/>
      <c r="BX724" s="190" t="s">
        <v>123</v>
      </c>
      <c r="BY724" s="22"/>
      <c r="BZ724" s="185" t="s">
        <v>123</v>
      </c>
      <c r="CA724" s="185"/>
      <c r="CB724" s="22"/>
    </row>
    <row r="725" spans="2:80" ht="13.8" hidden="1">
      <c r="B725" s="22">
        <f t="shared" si="11"/>
        <v>716</v>
      </c>
      <c r="C725" s="22" t="s">
        <v>112</v>
      </c>
      <c r="D725" s="73" t="s">
        <v>148</v>
      </c>
      <c r="E725" s="118">
        <v>1300403</v>
      </c>
      <c r="F725" s="22" t="s">
        <v>114</v>
      </c>
      <c r="G725" s="73" t="s">
        <v>130</v>
      </c>
      <c r="H725" s="73" t="s">
        <v>116</v>
      </c>
      <c r="I725" s="240" t="s">
        <v>349</v>
      </c>
      <c r="J725" s="79" t="s">
        <v>112</v>
      </c>
      <c r="K725" s="112" t="s">
        <v>149</v>
      </c>
      <c r="L725" s="22" t="s">
        <v>119</v>
      </c>
      <c r="M725" s="22" t="s">
        <v>117</v>
      </c>
      <c r="N725" s="119" t="str">
        <f>CONCATENATE(T_SDLog[[#This Row],[PROJECT_NO]],"-",T_SDLog[[#This Row],[Sub Con]],"-",T_SDLog[[#This Row],[BUILDING_NO]],"-",T_SDLog[[#This Row],[FLOOR_LEVEL]],"-",T_SDLog[[#This Row],[DRAWING_PARTS]],"-",T_SDLog[[#This Row],[DISIPLINE]],"-",T_SDLog[[#This Row],[Sub-Dec]],"-",T_SDLog[[#This Row],[DS]],"-",T_SDLog[[#This Row],[DRAWING_SEQ]])</f>
        <v>1300403-ATS-B01-GF-07-ICT-FAS-SD-00</v>
      </c>
      <c r="O725" s="122" t="s">
        <v>450</v>
      </c>
      <c r="P725" s="246">
        <v>45878</v>
      </c>
      <c r="Q72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2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5" s="156" t="str">
        <f>IF(T_SDLog[[#This Row],[AREF_7]]&lt;&gt;"","07",IF(T_SDLog[[#This Row],[AREF_6]]&lt;&gt;"","06",IF(T_SDLog[[#This Row],[AREF_5]]&lt;&gt;"","05",IF(T_SDLog[[#This Row],[AREF_4]]&lt;&gt;"","04",IF(T_SDLog[[#This Row],[AREF_3]]&lt;&gt;"","03",IF(T_SDLog[[#This Row],[AREF_2]]&lt;&gt;"","02",IF(T_SDLog[[#This Row],[AREF_1]]&lt;&gt;"","01",IF(T_SDLog[[#This Row],[AREF_0]]&lt;&gt;"","00",""))))))))</f>
        <v/>
      </c>
      <c r="T72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5" s="22"/>
      <c r="AB725" s="74"/>
      <c r="AC725" s="22"/>
      <c r="AD725" s="74"/>
      <c r="AE725" s="22"/>
      <c r="AF725" s="190" t="s">
        <v>123</v>
      </c>
      <c r="AG725" s="191"/>
      <c r="AH725" s="190" t="s">
        <v>123</v>
      </c>
      <c r="AI725" s="22"/>
      <c r="AJ725" s="74"/>
      <c r="AK725" s="22"/>
      <c r="AL725" s="22"/>
      <c r="AM725" s="22"/>
      <c r="AN725" s="190" t="s">
        <v>123</v>
      </c>
      <c r="AO725" s="74"/>
      <c r="AP725" s="185" t="s">
        <v>123</v>
      </c>
      <c r="AQ725" s="22"/>
      <c r="AR725" s="74"/>
      <c r="AS725" s="22"/>
      <c r="AT725" s="190" t="s">
        <v>123</v>
      </c>
      <c r="AU725" s="74"/>
      <c r="AV725" s="185" t="s">
        <v>123</v>
      </c>
      <c r="AW725" s="76"/>
      <c r="AX725" s="74"/>
      <c r="AY725" s="22"/>
      <c r="AZ725" s="190" t="s">
        <v>123</v>
      </c>
      <c r="BA725" s="74"/>
      <c r="BB725" s="185" t="s">
        <v>123</v>
      </c>
      <c r="BC725" s="76"/>
      <c r="BD725" s="74"/>
      <c r="BE725" s="22"/>
      <c r="BF725" s="190" t="s">
        <v>123</v>
      </c>
      <c r="BG725" s="74"/>
      <c r="BH725" s="185" t="s">
        <v>123</v>
      </c>
      <c r="BI725" s="76"/>
      <c r="BJ725" s="74"/>
      <c r="BK725" s="22"/>
      <c r="BL725" s="190" t="s">
        <v>123</v>
      </c>
      <c r="BM725" s="74"/>
      <c r="BN725" s="185" t="s">
        <v>123</v>
      </c>
      <c r="BO725" s="22"/>
      <c r="BP725" s="74"/>
      <c r="BQ725" s="22"/>
      <c r="BR725" s="190" t="s">
        <v>123</v>
      </c>
      <c r="BS725" s="22"/>
      <c r="BT725" s="185" t="s">
        <v>123</v>
      </c>
      <c r="BU725" s="22"/>
      <c r="BV725" s="74"/>
      <c r="BW725" s="22"/>
      <c r="BX725" s="190" t="s">
        <v>123</v>
      </c>
      <c r="BY725" s="22"/>
      <c r="BZ725" s="185" t="s">
        <v>123</v>
      </c>
      <c r="CA725" s="185"/>
      <c r="CB725" s="22"/>
    </row>
    <row r="726" spans="2:80" ht="13.8" hidden="1">
      <c r="B726" s="22">
        <f t="shared" si="11"/>
        <v>717</v>
      </c>
      <c r="C726" s="22" t="s">
        <v>112</v>
      </c>
      <c r="D726" s="73" t="s">
        <v>148</v>
      </c>
      <c r="E726" s="118">
        <v>1300403</v>
      </c>
      <c r="F726" s="22" t="s">
        <v>114</v>
      </c>
      <c r="G726" s="73" t="s">
        <v>130</v>
      </c>
      <c r="H726" s="73" t="s">
        <v>116</v>
      </c>
      <c r="I726" s="240" t="s">
        <v>140</v>
      </c>
      <c r="J726" s="79" t="s">
        <v>112</v>
      </c>
      <c r="K726" s="112" t="s">
        <v>149</v>
      </c>
      <c r="L726" s="22" t="s">
        <v>119</v>
      </c>
      <c r="M726" s="22" t="s">
        <v>117</v>
      </c>
      <c r="N726" s="119" t="str">
        <f>CONCATENATE(T_SDLog[[#This Row],[PROJECT_NO]],"-",T_SDLog[[#This Row],[Sub Con]],"-",T_SDLog[[#This Row],[BUILDING_NO]],"-",T_SDLog[[#This Row],[FLOOR_LEVEL]],"-",T_SDLog[[#This Row],[DRAWING_PARTS]],"-",T_SDLog[[#This Row],[DISIPLINE]],"-",T_SDLog[[#This Row],[Sub-Dec]],"-",T_SDLog[[#This Row],[DS]],"-",T_SDLog[[#This Row],[DRAWING_SEQ]])</f>
        <v>1300403-ATS-B01-GF-08-ICT-FAS-SD-00</v>
      </c>
      <c r="O726" s="122" t="s">
        <v>451</v>
      </c>
      <c r="P726" s="246">
        <v>45878</v>
      </c>
      <c r="Q72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2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6" s="156" t="str">
        <f>IF(T_SDLog[[#This Row],[AREF_7]]&lt;&gt;"","07",IF(T_SDLog[[#This Row],[AREF_6]]&lt;&gt;"","06",IF(T_SDLog[[#This Row],[AREF_5]]&lt;&gt;"","05",IF(T_SDLog[[#This Row],[AREF_4]]&lt;&gt;"","04",IF(T_SDLog[[#This Row],[AREF_3]]&lt;&gt;"","03",IF(T_SDLog[[#This Row],[AREF_2]]&lt;&gt;"","02",IF(T_SDLog[[#This Row],[AREF_1]]&lt;&gt;"","01",IF(T_SDLog[[#This Row],[AREF_0]]&lt;&gt;"","00",""))))))))</f>
        <v/>
      </c>
      <c r="T72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2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6" s="22"/>
      <c r="AB726" s="74"/>
      <c r="AC726" s="22"/>
      <c r="AD726" s="74"/>
      <c r="AE726" s="22"/>
      <c r="AF726" s="190" t="s">
        <v>123</v>
      </c>
      <c r="AG726" s="191"/>
      <c r="AH726" s="190" t="s">
        <v>123</v>
      </c>
      <c r="AI726" s="22"/>
      <c r="AJ726" s="74"/>
      <c r="AK726" s="22"/>
      <c r="AL726" s="22"/>
      <c r="AM726" s="22"/>
      <c r="AN726" s="190" t="s">
        <v>123</v>
      </c>
      <c r="AO726" s="74"/>
      <c r="AP726" s="185" t="s">
        <v>123</v>
      </c>
      <c r="AQ726" s="22"/>
      <c r="AR726" s="74"/>
      <c r="AS726" s="22"/>
      <c r="AT726" s="190" t="s">
        <v>123</v>
      </c>
      <c r="AU726" s="74"/>
      <c r="AV726" s="185" t="s">
        <v>123</v>
      </c>
      <c r="AW726" s="76"/>
      <c r="AX726" s="74"/>
      <c r="AY726" s="22"/>
      <c r="AZ726" s="190" t="s">
        <v>123</v>
      </c>
      <c r="BA726" s="74"/>
      <c r="BB726" s="185" t="s">
        <v>123</v>
      </c>
      <c r="BC726" s="76"/>
      <c r="BD726" s="74"/>
      <c r="BE726" s="22"/>
      <c r="BF726" s="190" t="s">
        <v>123</v>
      </c>
      <c r="BG726" s="74"/>
      <c r="BH726" s="185" t="s">
        <v>123</v>
      </c>
      <c r="BI726" s="76"/>
      <c r="BJ726" s="74"/>
      <c r="BK726" s="22"/>
      <c r="BL726" s="190" t="s">
        <v>123</v>
      </c>
      <c r="BM726" s="74"/>
      <c r="BN726" s="185" t="s">
        <v>123</v>
      </c>
      <c r="BO726" s="22"/>
      <c r="BP726" s="74"/>
      <c r="BQ726" s="22"/>
      <c r="BR726" s="190" t="s">
        <v>123</v>
      </c>
      <c r="BS726" s="22"/>
      <c r="BT726" s="185" t="s">
        <v>123</v>
      </c>
      <c r="BU726" s="22"/>
      <c r="BV726" s="74"/>
      <c r="BW726" s="22"/>
      <c r="BX726" s="190" t="s">
        <v>123</v>
      </c>
      <c r="BY726" s="22"/>
      <c r="BZ726" s="185" t="s">
        <v>123</v>
      </c>
      <c r="CA726" s="185"/>
      <c r="CB726" s="22"/>
    </row>
    <row r="727" spans="2:80" ht="13.8" hidden="1">
      <c r="B727" s="22">
        <f t="shared" si="11"/>
        <v>718</v>
      </c>
      <c r="C727" s="22" t="s">
        <v>112</v>
      </c>
      <c r="D727" s="73" t="s">
        <v>148</v>
      </c>
      <c r="E727" s="118">
        <v>1300403</v>
      </c>
      <c r="F727" s="22" t="s">
        <v>114</v>
      </c>
      <c r="G727" s="73" t="s">
        <v>130</v>
      </c>
      <c r="H727" s="73" t="s">
        <v>116</v>
      </c>
      <c r="I727" s="240" t="s">
        <v>351</v>
      </c>
      <c r="J727" s="79" t="s">
        <v>112</v>
      </c>
      <c r="K727" s="112" t="s">
        <v>149</v>
      </c>
      <c r="L727" s="22" t="s">
        <v>119</v>
      </c>
      <c r="M727" s="22" t="s">
        <v>117</v>
      </c>
      <c r="N727" s="119" t="str">
        <f>CONCATENATE(T_SDLog[[#This Row],[PROJECT_NO]],"-",T_SDLog[[#This Row],[Sub Con]],"-",T_SDLog[[#This Row],[BUILDING_NO]],"-",T_SDLog[[#This Row],[FLOOR_LEVEL]],"-",T_SDLog[[#This Row],[DRAWING_PARTS]],"-",T_SDLog[[#This Row],[DISIPLINE]],"-",T_SDLog[[#This Row],[Sub-Dec]],"-",T_SDLog[[#This Row],[DS]],"-",T_SDLog[[#This Row],[DRAWING_SEQ]])</f>
        <v>1300403-ATS-B01-GF-09-ICT-FAS-SD-00</v>
      </c>
      <c r="O727" s="122" t="s">
        <v>452</v>
      </c>
      <c r="P727" s="246">
        <v>45878</v>
      </c>
      <c r="Q72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2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7" s="156" t="str">
        <f>IF(T_SDLog[[#This Row],[AREF_7]]&lt;&gt;"","07",IF(T_SDLog[[#This Row],[AREF_6]]&lt;&gt;"","06",IF(T_SDLog[[#This Row],[AREF_5]]&lt;&gt;"","05",IF(T_SDLog[[#This Row],[AREF_4]]&lt;&gt;"","04",IF(T_SDLog[[#This Row],[AREF_3]]&lt;&gt;"","03",IF(T_SDLog[[#This Row],[AREF_2]]&lt;&gt;"","02",IF(T_SDLog[[#This Row],[AREF_1]]&lt;&gt;"","01",IF(T_SDLog[[#This Row],[AREF_0]]&lt;&gt;"","00",""))))))))</f>
        <v/>
      </c>
      <c r="T72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7" s="22"/>
      <c r="AB727" s="74"/>
      <c r="AC727" s="22"/>
      <c r="AD727" s="74"/>
      <c r="AE727" s="22"/>
      <c r="AF727" s="190" t="s">
        <v>123</v>
      </c>
      <c r="AG727" s="191"/>
      <c r="AH727" s="190" t="s">
        <v>123</v>
      </c>
      <c r="AI727" s="22"/>
      <c r="AJ727" s="74"/>
      <c r="AK727" s="22"/>
      <c r="AL727" s="22"/>
      <c r="AM727" s="22"/>
      <c r="AN727" s="190" t="s">
        <v>123</v>
      </c>
      <c r="AO727" s="74"/>
      <c r="AP727" s="185" t="s">
        <v>123</v>
      </c>
      <c r="AQ727" s="22"/>
      <c r="AR727" s="74"/>
      <c r="AS727" s="22"/>
      <c r="AT727" s="190" t="s">
        <v>123</v>
      </c>
      <c r="AU727" s="74"/>
      <c r="AV727" s="185" t="s">
        <v>123</v>
      </c>
      <c r="AW727" s="76"/>
      <c r="AX727" s="74"/>
      <c r="AY727" s="22"/>
      <c r="AZ727" s="190" t="s">
        <v>123</v>
      </c>
      <c r="BA727" s="74"/>
      <c r="BB727" s="185" t="s">
        <v>123</v>
      </c>
      <c r="BC727" s="76"/>
      <c r="BD727" s="74"/>
      <c r="BE727" s="22"/>
      <c r="BF727" s="190" t="s">
        <v>123</v>
      </c>
      <c r="BG727" s="74"/>
      <c r="BH727" s="185" t="s">
        <v>123</v>
      </c>
      <c r="BI727" s="76"/>
      <c r="BJ727" s="74"/>
      <c r="BK727" s="22"/>
      <c r="BL727" s="190" t="s">
        <v>123</v>
      </c>
      <c r="BM727" s="74"/>
      <c r="BN727" s="185" t="s">
        <v>123</v>
      </c>
      <c r="BO727" s="22"/>
      <c r="BP727" s="74"/>
      <c r="BQ727" s="22"/>
      <c r="BR727" s="190" t="s">
        <v>123</v>
      </c>
      <c r="BS727" s="22"/>
      <c r="BT727" s="185" t="s">
        <v>123</v>
      </c>
      <c r="BU727" s="22"/>
      <c r="BV727" s="74"/>
      <c r="BW727" s="22"/>
      <c r="BX727" s="190" t="s">
        <v>123</v>
      </c>
      <c r="BY727" s="22"/>
      <c r="BZ727" s="185" t="s">
        <v>123</v>
      </c>
      <c r="CA727" s="185"/>
      <c r="CB727" s="22"/>
    </row>
    <row r="728" spans="2:80" ht="13.8" hidden="1">
      <c r="B728" s="22">
        <f t="shared" si="11"/>
        <v>719</v>
      </c>
      <c r="C728" s="22" t="s">
        <v>112</v>
      </c>
      <c r="D728" s="73" t="s">
        <v>148</v>
      </c>
      <c r="E728" s="118">
        <v>1300403</v>
      </c>
      <c r="F728" s="22" t="s">
        <v>114</v>
      </c>
      <c r="G728" s="73" t="s">
        <v>130</v>
      </c>
      <c r="H728" s="73" t="s">
        <v>116</v>
      </c>
      <c r="I728" s="240" t="s">
        <v>438</v>
      </c>
      <c r="J728" s="79" t="s">
        <v>112</v>
      </c>
      <c r="K728" s="112" t="s">
        <v>149</v>
      </c>
      <c r="L728" s="22" t="s">
        <v>119</v>
      </c>
      <c r="M728" s="22" t="s">
        <v>117</v>
      </c>
      <c r="N728" s="119" t="str">
        <f>CONCATENATE(T_SDLog[[#This Row],[PROJECT_NO]],"-",T_SDLog[[#This Row],[Sub Con]],"-",T_SDLog[[#This Row],[BUILDING_NO]],"-",T_SDLog[[#This Row],[FLOOR_LEVEL]],"-",T_SDLog[[#This Row],[DRAWING_PARTS]],"-",T_SDLog[[#This Row],[DISIPLINE]],"-",T_SDLog[[#This Row],[Sub-Dec]],"-",T_SDLog[[#This Row],[DS]],"-",T_SDLog[[#This Row],[DRAWING_SEQ]])</f>
        <v>1300403-ATS-B01-GF-10-ICT-FAS-SD-00</v>
      </c>
      <c r="O728" s="122" t="s">
        <v>453</v>
      </c>
      <c r="P728" s="246">
        <v>45878</v>
      </c>
      <c r="Q72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2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8" s="156" t="str">
        <f>IF(T_SDLog[[#This Row],[AREF_7]]&lt;&gt;"","07",IF(T_SDLog[[#This Row],[AREF_6]]&lt;&gt;"","06",IF(T_SDLog[[#This Row],[AREF_5]]&lt;&gt;"","05",IF(T_SDLog[[#This Row],[AREF_4]]&lt;&gt;"","04",IF(T_SDLog[[#This Row],[AREF_3]]&lt;&gt;"","03",IF(T_SDLog[[#This Row],[AREF_2]]&lt;&gt;"","02",IF(T_SDLog[[#This Row],[AREF_1]]&lt;&gt;"","01",IF(T_SDLog[[#This Row],[AREF_0]]&lt;&gt;"","00",""))))))))</f>
        <v/>
      </c>
      <c r="T72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2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8" s="22"/>
      <c r="AB728" s="74"/>
      <c r="AC728" s="22"/>
      <c r="AD728" s="74"/>
      <c r="AE728" s="22"/>
      <c r="AF728" s="190" t="s">
        <v>123</v>
      </c>
      <c r="AG728" s="191"/>
      <c r="AH728" s="190" t="s">
        <v>123</v>
      </c>
      <c r="AI728" s="22"/>
      <c r="AJ728" s="74"/>
      <c r="AK728" s="22"/>
      <c r="AL728" s="22"/>
      <c r="AM728" s="22"/>
      <c r="AN728" s="190" t="s">
        <v>123</v>
      </c>
      <c r="AO728" s="74"/>
      <c r="AP728" s="185" t="s">
        <v>123</v>
      </c>
      <c r="AQ728" s="22"/>
      <c r="AR728" s="74"/>
      <c r="AS728" s="22"/>
      <c r="AT728" s="190" t="s">
        <v>123</v>
      </c>
      <c r="AU728" s="74"/>
      <c r="AV728" s="185" t="s">
        <v>123</v>
      </c>
      <c r="AW728" s="76"/>
      <c r="AX728" s="74"/>
      <c r="AY728" s="22"/>
      <c r="AZ728" s="190" t="s">
        <v>123</v>
      </c>
      <c r="BA728" s="74"/>
      <c r="BB728" s="185" t="s">
        <v>123</v>
      </c>
      <c r="BC728" s="76"/>
      <c r="BD728" s="74"/>
      <c r="BE728" s="22"/>
      <c r="BF728" s="190" t="s">
        <v>123</v>
      </c>
      <c r="BG728" s="74"/>
      <c r="BH728" s="185" t="s">
        <v>123</v>
      </c>
      <c r="BI728" s="76"/>
      <c r="BJ728" s="74"/>
      <c r="BK728" s="22"/>
      <c r="BL728" s="190" t="s">
        <v>123</v>
      </c>
      <c r="BM728" s="74"/>
      <c r="BN728" s="185" t="s">
        <v>123</v>
      </c>
      <c r="BO728" s="22"/>
      <c r="BP728" s="74"/>
      <c r="BQ728" s="22"/>
      <c r="BR728" s="190" t="s">
        <v>123</v>
      </c>
      <c r="BS728" s="22"/>
      <c r="BT728" s="185" t="s">
        <v>123</v>
      </c>
      <c r="BU728" s="22"/>
      <c r="BV728" s="74"/>
      <c r="BW728" s="22"/>
      <c r="BX728" s="190" t="s">
        <v>123</v>
      </c>
      <c r="BY728" s="22"/>
      <c r="BZ728" s="185" t="s">
        <v>123</v>
      </c>
      <c r="CA728" s="185"/>
      <c r="CB728" s="22"/>
    </row>
    <row r="729" spans="2:80" ht="13.8" hidden="1">
      <c r="B729" s="22">
        <f t="shared" si="11"/>
        <v>720</v>
      </c>
      <c r="C729" s="22" t="s">
        <v>112</v>
      </c>
      <c r="D729" s="73" t="s">
        <v>148</v>
      </c>
      <c r="E729" s="118">
        <v>1300403</v>
      </c>
      <c r="F729" s="22" t="s">
        <v>114</v>
      </c>
      <c r="G729" s="73" t="s">
        <v>130</v>
      </c>
      <c r="H729" s="73" t="s">
        <v>116</v>
      </c>
      <c r="I729" s="240" t="s">
        <v>440</v>
      </c>
      <c r="J729" s="79" t="s">
        <v>112</v>
      </c>
      <c r="K729" s="112" t="s">
        <v>149</v>
      </c>
      <c r="L729" s="22" t="s">
        <v>119</v>
      </c>
      <c r="M729" s="22" t="s">
        <v>117</v>
      </c>
      <c r="N729" s="119" t="str">
        <f>CONCATENATE(T_SDLog[[#This Row],[PROJECT_NO]],"-",T_SDLog[[#This Row],[Sub Con]],"-",T_SDLog[[#This Row],[BUILDING_NO]],"-",T_SDLog[[#This Row],[FLOOR_LEVEL]],"-",T_SDLog[[#This Row],[DRAWING_PARTS]],"-",T_SDLog[[#This Row],[DISIPLINE]],"-",T_SDLog[[#This Row],[Sub-Dec]],"-",T_SDLog[[#This Row],[DS]],"-",T_SDLog[[#This Row],[DRAWING_SEQ]])</f>
        <v>1300403-ATS-B01-GF-11-ICT-FAS-SD-00</v>
      </c>
      <c r="O729" s="122" t="s">
        <v>454</v>
      </c>
      <c r="P729" s="246">
        <v>45878</v>
      </c>
      <c r="Q72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2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29" s="156" t="str">
        <f>IF(T_SDLog[[#This Row],[AREF_7]]&lt;&gt;"","07",IF(T_SDLog[[#This Row],[AREF_6]]&lt;&gt;"","06",IF(T_SDLog[[#This Row],[AREF_5]]&lt;&gt;"","05",IF(T_SDLog[[#This Row],[AREF_4]]&lt;&gt;"","04",IF(T_SDLog[[#This Row],[AREF_3]]&lt;&gt;"","03",IF(T_SDLog[[#This Row],[AREF_2]]&lt;&gt;"","02",IF(T_SDLog[[#This Row],[AREF_1]]&lt;&gt;"","01",IF(T_SDLog[[#This Row],[AREF_0]]&lt;&gt;"","00",""))))))))</f>
        <v/>
      </c>
      <c r="T72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2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29" s="22"/>
      <c r="AB729" s="74"/>
      <c r="AC729" s="22"/>
      <c r="AD729" s="74"/>
      <c r="AE729" s="22"/>
      <c r="AF729" s="190" t="s">
        <v>123</v>
      </c>
      <c r="AG729" s="191"/>
      <c r="AH729" s="190" t="s">
        <v>123</v>
      </c>
      <c r="AI729" s="22"/>
      <c r="AJ729" s="74"/>
      <c r="AK729" s="22"/>
      <c r="AL729" s="22"/>
      <c r="AM729" s="22"/>
      <c r="AN729" s="190" t="s">
        <v>123</v>
      </c>
      <c r="AO729" s="74"/>
      <c r="AP729" s="185" t="s">
        <v>123</v>
      </c>
      <c r="AQ729" s="22"/>
      <c r="AR729" s="74"/>
      <c r="AS729" s="22"/>
      <c r="AT729" s="190" t="s">
        <v>123</v>
      </c>
      <c r="AU729" s="74"/>
      <c r="AV729" s="185" t="s">
        <v>123</v>
      </c>
      <c r="AW729" s="76"/>
      <c r="AX729" s="74"/>
      <c r="AY729" s="22"/>
      <c r="AZ729" s="190" t="s">
        <v>123</v>
      </c>
      <c r="BA729" s="74"/>
      <c r="BB729" s="185" t="s">
        <v>123</v>
      </c>
      <c r="BC729" s="76"/>
      <c r="BD729" s="74"/>
      <c r="BE729" s="22"/>
      <c r="BF729" s="190" t="s">
        <v>123</v>
      </c>
      <c r="BG729" s="74"/>
      <c r="BH729" s="185" t="s">
        <v>123</v>
      </c>
      <c r="BI729" s="76"/>
      <c r="BJ729" s="74"/>
      <c r="BK729" s="22"/>
      <c r="BL729" s="190" t="s">
        <v>123</v>
      </c>
      <c r="BM729" s="74"/>
      <c r="BN729" s="185" t="s">
        <v>123</v>
      </c>
      <c r="BO729" s="22"/>
      <c r="BP729" s="74"/>
      <c r="BQ729" s="22"/>
      <c r="BR729" s="190" t="s">
        <v>123</v>
      </c>
      <c r="BS729" s="22"/>
      <c r="BT729" s="185" t="s">
        <v>123</v>
      </c>
      <c r="BU729" s="22"/>
      <c r="BV729" s="74"/>
      <c r="BW729" s="22"/>
      <c r="BX729" s="190" t="s">
        <v>123</v>
      </c>
      <c r="BY729" s="22"/>
      <c r="BZ729" s="185" t="s">
        <v>123</v>
      </c>
      <c r="CA729" s="185"/>
      <c r="CB729" s="22"/>
    </row>
    <row r="730" spans="2:80" ht="13.8" hidden="1">
      <c r="B730" s="22">
        <f t="shared" si="11"/>
        <v>721</v>
      </c>
      <c r="C730" s="22" t="s">
        <v>112</v>
      </c>
      <c r="D730" s="73" t="s">
        <v>148</v>
      </c>
      <c r="E730" s="118">
        <v>1300403</v>
      </c>
      <c r="F730" s="22" t="s">
        <v>114</v>
      </c>
      <c r="G730" s="73" t="s">
        <v>130</v>
      </c>
      <c r="H730" s="73" t="s">
        <v>116</v>
      </c>
      <c r="I730" s="240" t="s">
        <v>142</v>
      </c>
      <c r="J730" s="79" t="s">
        <v>112</v>
      </c>
      <c r="K730" s="112" t="s">
        <v>149</v>
      </c>
      <c r="L730" s="22" t="s">
        <v>119</v>
      </c>
      <c r="M730" s="22" t="s">
        <v>117</v>
      </c>
      <c r="N730" s="119" t="str">
        <f>CONCATENATE(T_SDLog[[#This Row],[PROJECT_NO]],"-",T_SDLog[[#This Row],[Sub Con]],"-",T_SDLog[[#This Row],[BUILDING_NO]],"-",T_SDLog[[#This Row],[FLOOR_LEVEL]],"-",T_SDLog[[#This Row],[DRAWING_PARTS]],"-",T_SDLog[[#This Row],[DISIPLINE]],"-",T_SDLog[[#This Row],[Sub-Dec]],"-",T_SDLog[[#This Row],[DS]],"-",T_SDLog[[#This Row],[DRAWING_SEQ]])</f>
        <v>1300403-ATS-B01-GF-12-ICT-FAS-SD-00</v>
      </c>
      <c r="O730" s="122" t="s">
        <v>455</v>
      </c>
      <c r="P730" s="246">
        <v>45878</v>
      </c>
      <c r="Q73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3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0" s="156" t="str">
        <f>IF(T_SDLog[[#This Row],[AREF_7]]&lt;&gt;"","07",IF(T_SDLog[[#This Row],[AREF_6]]&lt;&gt;"","06",IF(T_SDLog[[#This Row],[AREF_5]]&lt;&gt;"","05",IF(T_SDLog[[#This Row],[AREF_4]]&lt;&gt;"","04",IF(T_SDLog[[#This Row],[AREF_3]]&lt;&gt;"","03",IF(T_SDLog[[#This Row],[AREF_2]]&lt;&gt;"","02",IF(T_SDLog[[#This Row],[AREF_1]]&lt;&gt;"","01",IF(T_SDLog[[#This Row],[AREF_0]]&lt;&gt;"","00",""))))))))</f>
        <v/>
      </c>
      <c r="T73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0" s="22"/>
      <c r="AB730" s="74"/>
      <c r="AC730" s="22"/>
      <c r="AD730" s="74"/>
      <c r="AE730" s="22"/>
      <c r="AF730" s="190" t="s">
        <v>123</v>
      </c>
      <c r="AG730" s="191"/>
      <c r="AH730" s="190" t="s">
        <v>123</v>
      </c>
      <c r="AI730" s="22"/>
      <c r="AJ730" s="74"/>
      <c r="AK730" s="22"/>
      <c r="AL730" s="22"/>
      <c r="AM730" s="22"/>
      <c r="AN730" s="190" t="s">
        <v>123</v>
      </c>
      <c r="AO730" s="74"/>
      <c r="AP730" s="185" t="s">
        <v>123</v>
      </c>
      <c r="AQ730" s="22"/>
      <c r="AR730" s="74"/>
      <c r="AS730" s="22"/>
      <c r="AT730" s="190" t="s">
        <v>123</v>
      </c>
      <c r="AU730" s="74"/>
      <c r="AV730" s="185" t="s">
        <v>123</v>
      </c>
      <c r="AW730" s="76"/>
      <c r="AX730" s="74"/>
      <c r="AY730" s="22"/>
      <c r="AZ730" s="190" t="s">
        <v>123</v>
      </c>
      <c r="BA730" s="74"/>
      <c r="BB730" s="185" t="s">
        <v>123</v>
      </c>
      <c r="BC730" s="76"/>
      <c r="BD730" s="74"/>
      <c r="BE730" s="22"/>
      <c r="BF730" s="190" t="s">
        <v>123</v>
      </c>
      <c r="BG730" s="74"/>
      <c r="BH730" s="185" t="s">
        <v>123</v>
      </c>
      <c r="BI730" s="76"/>
      <c r="BJ730" s="74"/>
      <c r="BK730" s="22"/>
      <c r="BL730" s="190" t="s">
        <v>123</v>
      </c>
      <c r="BM730" s="74"/>
      <c r="BN730" s="185" t="s">
        <v>123</v>
      </c>
      <c r="BO730" s="22"/>
      <c r="BP730" s="74"/>
      <c r="BQ730" s="22"/>
      <c r="BR730" s="190" t="s">
        <v>123</v>
      </c>
      <c r="BS730" s="22"/>
      <c r="BT730" s="185" t="s">
        <v>123</v>
      </c>
      <c r="BU730" s="22"/>
      <c r="BV730" s="74"/>
      <c r="BW730" s="22"/>
      <c r="BX730" s="190" t="s">
        <v>123</v>
      </c>
      <c r="BY730" s="22"/>
      <c r="BZ730" s="185" t="s">
        <v>123</v>
      </c>
      <c r="CA730" s="185"/>
      <c r="CB730" s="22"/>
    </row>
    <row r="731" spans="2:80" ht="13.8" hidden="1">
      <c r="B731" s="22">
        <f t="shared" si="11"/>
        <v>722</v>
      </c>
      <c r="C731" s="22" t="s">
        <v>112</v>
      </c>
      <c r="D731" s="73" t="s">
        <v>148</v>
      </c>
      <c r="E731" s="118">
        <v>1300403</v>
      </c>
      <c r="F731" s="22" t="s">
        <v>114</v>
      </c>
      <c r="G731" s="73" t="s">
        <v>130</v>
      </c>
      <c r="H731" s="73" t="s">
        <v>116</v>
      </c>
      <c r="I731" s="240" t="s">
        <v>456</v>
      </c>
      <c r="J731" s="79" t="s">
        <v>112</v>
      </c>
      <c r="K731" s="112" t="s">
        <v>149</v>
      </c>
      <c r="L731" s="22" t="s">
        <v>119</v>
      </c>
      <c r="M731" s="22" t="s">
        <v>117</v>
      </c>
      <c r="N731" s="119" t="str">
        <f>CONCATENATE(T_SDLog[[#This Row],[PROJECT_NO]],"-",T_SDLog[[#This Row],[Sub Con]],"-",T_SDLog[[#This Row],[BUILDING_NO]],"-",T_SDLog[[#This Row],[FLOOR_LEVEL]],"-",T_SDLog[[#This Row],[DRAWING_PARTS]],"-",T_SDLog[[#This Row],[DISIPLINE]],"-",T_SDLog[[#This Row],[Sub-Dec]],"-",T_SDLog[[#This Row],[DS]],"-",T_SDLog[[#This Row],[DRAWING_SEQ]])</f>
        <v>1300403-ATS-B01-GF-13-ICT-FAS-SD-00</v>
      </c>
      <c r="O731" s="122" t="s">
        <v>457</v>
      </c>
      <c r="P731" s="246">
        <v>45878</v>
      </c>
      <c r="Q73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3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1" s="156" t="str">
        <f>IF(T_SDLog[[#This Row],[AREF_7]]&lt;&gt;"","07",IF(T_SDLog[[#This Row],[AREF_6]]&lt;&gt;"","06",IF(T_SDLog[[#This Row],[AREF_5]]&lt;&gt;"","05",IF(T_SDLog[[#This Row],[AREF_4]]&lt;&gt;"","04",IF(T_SDLog[[#This Row],[AREF_3]]&lt;&gt;"","03",IF(T_SDLog[[#This Row],[AREF_2]]&lt;&gt;"","02",IF(T_SDLog[[#This Row],[AREF_1]]&lt;&gt;"","01",IF(T_SDLog[[#This Row],[AREF_0]]&lt;&gt;"","00",""))))))))</f>
        <v/>
      </c>
      <c r="T73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1" s="22"/>
      <c r="AB731" s="74"/>
      <c r="AC731" s="22"/>
      <c r="AD731" s="74"/>
      <c r="AE731" s="22"/>
      <c r="AF731" s="190" t="s">
        <v>123</v>
      </c>
      <c r="AG731" s="191"/>
      <c r="AH731" s="190" t="s">
        <v>123</v>
      </c>
      <c r="AI731" s="22"/>
      <c r="AJ731" s="74"/>
      <c r="AK731" s="22"/>
      <c r="AL731" s="22"/>
      <c r="AM731" s="22"/>
      <c r="AN731" s="190" t="s">
        <v>123</v>
      </c>
      <c r="AO731" s="74"/>
      <c r="AP731" s="185" t="s">
        <v>123</v>
      </c>
      <c r="AQ731" s="22"/>
      <c r="AR731" s="74"/>
      <c r="AS731" s="22"/>
      <c r="AT731" s="190" t="s">
        <v>123</v>
      </c>
      <c r="AU731" s="74"/>
      <c r="AV731" s="185" t="s">
        <v>123</v>
      </c>
      <c r="AW731" s="76"/>
      <c r="AX731" s="74"/>
      <c r="AY731" s="22"/>
      <c r="AZ731" s="190" t="s">
        <v>123</v>
      </c>
      <c r="BA731" s="74"/>
      <c r="BB731" s="185" t="s">
        <v>123</v>
      </c>
      <c r="BC731" s="76"/>
      <c r="BD731" s="74"/>
      <c r="BE731" s="22"/>
      <c r="BF731" s="190" t="s">
        <v>123</v>
      </c>
      <c r="BG731" s="74"/>
      <c r="BH731" s="185" t="s">
        <v>123</v>
      </c>
      <c r="BI731" s="76"/>
      <c r="BJ731" s="74"/>
      <c r="BK731" s="22"/>
      <c r="BL731" s="190" t="s">
        <v>123</v>
      </c>
      <c r="BM731" s="74"/>
      <c r="BN731" s="185" t="s">
        <v>123</v>
      </c>
      <c r="BO731" s="22"/>
      <c r="BP731" s="74"/>
      <c r="BQ731" s="22"/>
      <c r="BR731" s="190" t="s">
        <v>123</v>
      </c>
      <c r="BS731" s="22"/>
      <c r="BT731" s="185" t="s">
        <v>123</v>
      </c>
      <c r="BU731" s="22"/>
      <c r="BV731" s="74"/>
      <c r="BW731" s="22"/>
      <c r="BX731" s="190" t="s">
        <v>123</v>
      </c>
      <c r="BY731" s="22"/>
      <c r="BZ731" s="185" t="s">
        <v>123</v>
      </c>
      <c r="CA731" s="185"/>
      <c r="CB731" s="22"/>
    </row>
    <row r="732" spans="2:80" ht="13.8" hidden="1">
      <c r="B732" s="22">
        <f t="shared" si="11"/>
        <v>723</v>
      </c>
      <c r="C732" s="22" t="s">
        <v>112</v>
      </c>
      <c r="D732" s="73" t="s">
        <v>148</v>
      </c>
      <c r="E732" s="118">
        <v>1300403</v>
      </c>
      <c r="F732" s="22" t="s">
        <v>114</v>
      </c>
      <c r="G732" s="73" t="s">
        <v>130</v>
      </c>
      <c r="H732" s="73" t="s">
        <v>116</v>
      </c>
      <c r="I732" s="240" t="s">
        <v>458</v>
      </c>
      <c r="J732" s="79" t="s">
        <v>112</v>
      </c>
      <c r="K732" s="112" t="s">
        <v>149</v>
      </c>
      <c r="L732" s="22" t="s">
        <v>119</v>
      </c>
      <c r="M732" s="22" t="s">
        <v>117</v>
      </c>
      <c r="N732" s="119" t="str">
        <f>CONCATENATE(T_SDLog[[#This Row],[PROJECT_NO]],"-",T_SDLog[[#This Row],[Sub Con]],"-",T_SDLog[[#This Row],[BUILDING_NO]],"-",T_SDLog[[#This Row],[FLOOR_LEVEL]],"-",T_SDLog[[#This Row],[DRAWING_PARTS]],"-",T_SDLog[[#This Row],[DISIPLINE]],"-",T_SDLog[[#This Row],[Sub-Dec]],"-",T_SDLog[[#This Row],[DS]],"-",T_SDLog[[#This Row],[DRAWING_SEQ]])</f>
        <v>1300403-ATS-B01-GF-14-ICT-FAS-SD-00</v>
      </c>
      <c r="O732" s="122" t="s">
        <v>459</v>
      </c>
      <c r="P732" s="246">
        <v>45878</v>
      </c>
      <c r="Q73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3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2" s="156" t="str">
        <f>IF(T_SDLog[[#This Row],[AREF_7]]&lt;&gt;"","07",IF(T_SDLog[[#This Row],[AREF_6]]&lt;&gt;"","06",IF(T_SDLog[[#This Row],[AREF_5]]&lt;&gt;"","05",IF(T_SDLog[[#This Row],[AREF_4]]&lt;&gt;"","04",IF(T_SDLog[[#This Row],[AREF_3]]&lt;&gt;"","03",IF(T_SDLog[[#This Row],[AREF_2]]&lt;&gt;"","02",IF(T_SDLog[[#This Row],[AREF_1]]&lt;&gt;"","01",IF(T_SDLog[[#This Row],[AREF_0]]&lt;&gt;"","00",""))))))))</f>
        <v/>
      </c>
      <c r="T73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3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2" s="22"/>
      <c r="AB732" s="74"/>
      <c r="AC732" s="22"/>
      <c r="AD732" s="74"/>
      <c r="AE732" s="22"/>
      <c r="AF732" s="190" t="s">
        <v>123</v>
      </c>
      <c r="AG732" s="191"/>
      <c r="AH732" s="190" t="s">
        <v>123</v>
      </c>
      <c r="AI732" s="22"/>
      <c r="AJ732" s="74"/>
      <c r="AK732" s="22"/>
      <c r="AL732" s="22"/>
      <c r="AM732" s="22"/>
      <c r="AN732" s="190" t="s">
        <v>123</v>
      </c>
      <c r="AO732" s="74"/>
      <c r="AP732" s="185" t="s">
        <v>123</v>
      </c>
      <c r="AQ732" s="22"/>
      <c r="AR732" s="74"/>
      <c r="AS732" s="22"/>
      <c r="AT732" s="190" t="s">
        <v>123</v>
      </c>
      <c r="AU732" s="74"/>
      <c r="AV732" s="185" t="s">
        <v>123</v>
      </c>
      <c r="AW732" s="76"/>
      <c r="AX732" s="74"/>
      <c r="AY732" s="22"/>
      <c r="AZ732" s="190" t="s">
        <v>123</v>
      </c>
      <c r="BA732" s="74"/>
      <c r="BB732" s="185" t="s">
        <v>123</v>
      </c>
      <c r="BC732" s="76"/>
      <c r="BD732" s="74"/>
      <c r="BE732" s="22"/>
      <c r="BF732" s="190" t="s">
        <v>123</v>
      </c>
      <c r="BG732" s="74"/>
      <c r="BH732" s="185" t="s">
        <v>123</v>
      </c>
      <c r="BI732" s="76"/>
      <c r="BJ732" s="74"/>
      <c r="BK732" s="22"/>
      <c r="BL732" s="190" t="s">
        <v>123</v>
      </c>
      <c r="BM732" s="74"/>
      <c r="BN732" s="185" t="s">
        <v>123</v>
      </c>
      <c r="BO732" s="22"/>
      <c r="BP732" s="74"/>
      <c r="BQ732" s="22"/>
      <c r="BR732" s="190" t="s">
        <v>123</v>
      </c>
      <c r="BS732" s="22"/>
      <c r="BT732" s="185" t="s">
        <v>123</v>
      </c>
      <c r="BU732" s="22"/>
      <c r="BV732" s="74"/>
      <c r="BW732" s="22"/>
      <c r="BX732" s="190" t="s">
        <v>123</v>
      </c>
      <c r="BY732" s="22"/>
      <c r="BZ732" s="185" t="s">
        <v>123</v>
      </c>
      <c r="CA732" s="185"/>
      <c r="CB732" s="22"/>
    </row>
    <row r="733" spans="2:80" ht="13.8" hidden="1">
      <c r="B733" s="22">
        <f t="shared" si="11"/>
        <v>724</v>
      </c>
      <c r="C733" s="22" t="s">
        <v>112</v>
      </c>
      <c r="D733" s="73" t="s">
        <v>148</v>
      </c>
      <c r="E733" s="118">
        <v>1300403</v>
      </c>
      <c r="F733" s="22" t="s">
        <v>114</v>
      </c>
      <c r="G733" s="73" t="s">
        <v>130</v>
      </c>
      <c r="H733" s="73" t="s">
        <v>116</v>
      </c>
      <c r="I733" s="240" t="s">
        <v>460</v>
      </c>
      <c r="J733" s="79" t="s">
        <v>112</v>
      </c>
      <c r="K733" s="112" t="s">
        <v>149</v>
      </c>
      <c r="L733" s="22" t="s">
        <v>119</v>
      </c>
      <c r="M733" s="22" t="s">
        <v>117</v>
      </c>
      <c r="N733" s="119" t="str">
        <f>CONCATENATE(T_SDLog[[#This Row],[PROJECT_NO]],"-",T_SDLog[[#This Row],[Sub Con]],"-",T_SDLog[[#This Row],[BUILDING_NO]],"-",T_SDLog[[#This Row],[FLOOR_LEVEL]],"-",T_SDLog[[#This Row],[DRAWING_PARTS]],"-",T_SDLog[[#This Row],[DISIPLINE]],"-",T_SDLog[[#This Row],[Sub-Dec]],"-",T_SDLog[[#This Row],[DS]],"-",T_SDLog[[#This Row],[DRAWING_SEQ]])</f>
        <v>1300403-ATS-B01-GF-15-ICT-FAS-SD-00</v>
      </c>
      <c r="O733" s="122" t="s">
        <v>461</v>
      </c>
      <c r="P733" s="246">
        <v>45878</v>
      </c>
      <c r="Q73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3" s="156" t="str">
        <f>IF(T_SDLog[[#This Row],[AREF_7]]&lt;&gt;"","07",IF(T_SDLog[[#This Row],[AREF_6]]&lt;&gt;"","06",IF(T_SDLog[[#This Row],[AREF_5]]&lt;&gt;"","05",IF(T_SDLog[[#This Row],[AREF_4]]&lt;&gt;"","04",IF(T_SDLog[[#This Row],[AREF_3]]&lt;&gt;"","03",IF(T_SDLog[[#This Row],[AREF_2]]&lt;&gt;"","02",IF(T_SDLog[[#This Row],[AREF_1]]&lt;&gt;"","01",IF(T_SDLog[[#This Row],[AREF_0]]&lt;&gt;"","00",""))))))))</f>
        <v/>
      </c>
      <c r="T73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3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3" s="22"/>
      <c r="AB733" s="74"/>
      <c r="AC733" s="22"/>
      <c r="AD733" s="74"/>
      <c r="AE733" s="22"/>
      <c r="AF733" s="190" t="s">
        <v>123</v>
      </c>
      <c r="AG733" s="191"/>
      <c r="AH733" s="190" t="s">
        <v>123</v>
      </c>
      <c r="AI733" s="22"/>
      <c r="AJ733" s="74"/>
      <c r="AK733" s="22"/>
      <c r="AL733" s="22"/>
      <c r="AM733" s="22"/>
      <c r="AN733" s="190" t="s">
        <v>123</v>
      </c>
      <c r="AO733" s="74"/>
      <c r="AP733" s="185" t="s">
        <v>123</v>
      </c>
      <c r="AQ733" s="22"/>
      <c r="AR733" s="74"/>
      <c r="AS733" s="22"/>
      <c r="AT733" s="190" t="s">
        <v>123</v>
      </c>
      <c r="AU733" s="74"/>
      <c r="AV733" s="185" t="s">
        <v>123</v>
      </c>
      <c r="AW733" s="76"/>
      <c r="AX733" s="74"/>
      <c r="AY733" s="22"/>
      <c r="AZ733" s="190" t="s">
        <v>123</v>
      </c>
      <c r="BA733" s="74"/>
      <c r="BB733" s="185" t="s">
        <v>123</v>
      </c>
      <c r="BC733" s="76"/>
      <c r="BD733" s="74"/>
      <c r="BE733" s="22"/>
      <c r="BF733" s="190" t="s">
        <v>123</v>
      </c>
      <c r="BG733" s="74"/>
      <c r="BH733" s="185" t="s">
        <v>123</v>
      </c>
      <c r="BI733" s="76"/>
      <c r="BJ733" s="74"/>
      <c r="BK733" s="22"/>
      <c r="BL733" s="190" t="s">
        <v>123</v>
      </c>
      <c r="BM733" s="74"/>
      <c r="BN733" s="185" t="s">
        <v>123</v>
      </c>
      <c r="BO733" s="22"/>
      <c r="BP733" s="74"/>
      <c r="BQ733" s="22"/>
      <c r="BR733" s="190" t="s">
        <v>123</v>
      </c>
      <c r="BS733" s="22"/>
      <c r="BT733" s="185" t="s">
        <v>123</v>
      </c>
      <c r="BU733" s="22"/>
      <c r="BV733" s="74"/>
      <c r="BW733" s="22"/>
      <c r="BX733" s="190" t="s">
        <v>123</v>
      </c>
      <c r="BY733" s="22"/>
      <c r="BZ733" s="185" t="s">
        <v>123</v>
      </c>
      <c r="CA733" s="185"/>
      <c r="CB733" s="22"/>
    </row>
    <row r="734" spans="2:80" ht="13.8" hidden="1">
      <c r="B734" s="22">
        <f t="shared" si="11"/>
        <v>725</v>
      </c>
      <c r="C734" s="22" t="s">
        <v>112</v>
      </c>
      <c r="D734" s="73" t="s">
        <v>148</v>
      </c>
      <c r="E734" s="118">
        <v>1300403</v>
      </c>
      <c r="F734" s="22" t="s">
        <v>114</v>
      </c>
      <c r="G734" s="73" t="s">
        <v>130</v>
      </c>
      <c r="H734" s="73" t="s">
        <v>288</v>
      </c>
      <c r="I734" s="240" t="s">
        <v>117</v>
      </c>
      <c r="J734" s="79" t="s">
        <v>112</v>
      </c>
      <c r="K734" s="112" t="s">
        <v>149</v>
      </c>
      <c r="L734" s="22" t="s">
        <v>119</v>
      </c>
      <c r="M734" s="22" t="s">
        <v>117</v>
      </c>
      <c r="N734" s="119" t="str">
        <f>CONCATENATE(T_SDLog[[#This Row],[PROJECT_NO]],"-",T_SDLog[[#This Row],[Sub Con]],"-",T_SDLog[[#This Row],[BUILDING_NO]],"-",T_SDLog[[#This Row],[FLOOR_LEVEL]],"-",T_SDLog[[#This Row],[DRAWING_PARTS]],"-",T_SDLog[[#This Row],[DISIPLINE]],"-",T_SDLog[[#This Row],[Sub-Dec]],"-",T_SDLog[[#This Row],[DS]],"-",T_SDLog[[#This Row],[DRAWING_SEQ]])</f>
        <v>1300403-ATS-B01-FF-00-ICT-FAS-SD-00</v>
      </c>
      <c r="O734" s="122" t="s">
        <v>443</v>
      </c>
      <c r="P734" s="246">
        <v>45878</v>
      </c>
      <c r="Q73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4" s="156" t="str">
        <f>IF(T_SDLog[[#This Row],[AREF_7]]&lt;&gt;"","07",IF(T_SDLog[[#This Row],[AREF_6]]&lt;&gt;"","06",IF(T_SDLog[[#This Row],[AREF_5]]&lt;&gt;"","05",IF(T_SDLog[[#This Row],[AREF_4]]&lt;&gt;"","04",IF(T_SDLog[[#This Row],[AREF_3]]&lt;&gt;"","03",IF(T_SDLog[[#This Row],[AREF_2]]&lt;&gt;"","02",IF(T_SDLog[[#This Row],[AREF_1]]&lt;&gt;"","01",IF(T_SDLog[[#This Row],[AREF_0]]&lt;&gt;"","00",""))))))))</f>
        <v/>
      </c>
      <c r="T73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3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4" s="22"/>
      <c r="AB734" s="74"/>
      <c r="AC734" s="22"/>
      <c r="AD734" s="74"/>
      <c r="AE734" s="22"/>
      <c r="AF734" s="190" t="s">
        <v>123</v>
      </c>
      <c r="AG734" s="191"/>
      <c r="AH734" s="190" t="s">
        <v>123</v>
      </c>
      <c r="AI734" s="22"/>
      <c r="AJ734" s="74"/>
      <c r="AK734" s="22"/>
      <c r="AL734" s="22"/>
      <c r="AM734" s="22"/>
      <c r="AN734" s="190" t="s">
        <v>123</v>
      </c>
      <c r="AO734" s="74"/>
      <c r="AP734" s="185" t="s">
        <v>123</v>
      </c>
      <c r="AQ734" s="22"/>
      <c r="AR734" s="74"/>
      <c r="AS734" s="22"/>
      <c r="AT734" s="190" t="s">
        <v>123</v>
      </c>
      <c r="AU734" s="74"/>
      <c r="AV734" s="185" t="s">
        <v>123</v>
      </c>
      <c r="AW734" s="76"/>
      <c r="AX734" s="74"/>
      <c r="AY734" s="22"/>
      <c r="AZ734" s="190" t="s">
        <v>123</v>
      </c>
      <c r="BA734" s="74"/>
      <c r="BB734" s="185" t="s">
        <v>123</v>
      </c>
      <c r="BC734" s="76"/>
      <c r="BD734" s="74"/>
      <c r="BE734" s="22"/>
      <c r="BF734" s="190" t="s">
        <v>123</v>
      </c>
      <c r="BG734" s="74"/>
      <c r="BH734" s="185" t="s">
        <v>123</v>
      </c>
      <c r="BI734" s="76"/>
      <c r="BJ734" s="74"/>
      <c r="BK734" s="22"/>
      <c r="BL734" s="190" t="s">
        <v>123</v>
      </c>
      <c r="BM734" s="74"/>
      <c r="BN734" s="185" t="s">
        <v>123</v>
      </c>
      <c r="BO734" s="22"/>
      <c r="BP734" s="74"/>
      <c r="BQ734" s="22"/>
      <c r="BR734" s="190" t="s">
        <v>123</v>
      </c>
      <c r="BS734" s="22"/>
      <c r="BT734" s="185" t="s">
        <v>123</v>
      </c>
      <c r="BU734" s="22"/>
      <c r="BV734" s="74"/>
      <c r="BW734" s="22"/>
      <c r="BX734" s="190" t="s">
        <v>123</v>
      </c>
      <c r="BY734" s="22"/>
      <c r="BZ734" s="185" t="s">
        <v>123</v>
      </c>
      <c r="CA734" s="185"/>
      <c r="CB734" s="22"/>
    </row>
    <row r="735" spans="2:80" ht="13.8" hidden="1">
      <c r="B735" s="22">
        <f t="shared" si="11"/>
        <v>726</v>
      </c>
      <c r="C735" s="22" t="s">
        <v>112</v>
      </c>
      <c r="D735" s="73" t="s">
        <v>148</v>
      </c>
      <c r="E735" s="118">
        <v>1300403</v>
      </c>
      <c r="F735" s="22" t="s">
        <v>114</v>
      </c>
      <c r="G735" s="73" t="s">
        <v>130</v>
      </c>
      <c r="H735" s="73" t="s">
        <v>288</v>
      </c>
      <c r="I735" s="240" t="s">
        <v>124</v>
      </c>
      <c r="J735" s="79" t="s">
        <v>112</v>
      </c>
      <c r="K735" s="112" t="s">
        <v>149</v>
      </c>
      <c r="L735" s="22" t="s">
        <v>119</v>
      </c>
      <c r="M735" s="22" t="s">
        <v>117</v>
      </c>
      <c r="N735" s="119" t="str">
        <f>CONCATENATE(T_SDLog[[#This Row],[PROJECT_NO]],"-",T_SDLog[[#This Row],[Sub Con]],"-",T_SDLog[[#This Row],[BUILDING_NO]],"-",T_SDLog[[#This Row],[FLOOR_LEVEL]],"-",T_SDLog[[#This Row],[DRAWING_PARTS]],"-",T_SDLog[[#This Row],[DISIPLINE]],"-",T_SDLog[[#This Row],[Sub-Dec]],"-",T_SDLog[[#This Row],[DS]],"-",T_SDLog[[#This Row],[DRAWING_SEQ]])</f>
        <v>1300403-ATS-B01-FF-01-ICT-FAS-SD-00</v>
      </c>
      <c r="O735" s="122" t="s">
        <v>444</v>
      </c>
      <c r="P735" s="246">
        <v>45878</v>
      </c>
      <c r="Q73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5" s="156" t="str">
        <f>IF(T_SDLog[[#This Row],[AREF_7]]&lt;&gt;"","07",IF(T_SDLog[[#This Row],[AREF_6]]&lt;&gt;"","06",IF(T_SDLog[[#This Row],[AREF_5]]&lt;&gt;"","05",IF(T_SDLog[[#This Row],[AREF_4]]&lt;&gt;"","04",IF(T_SDLog[[#This Row],[AREF_3]]&lt;&gt;"","03",IF(T_SDLog[[#This Row],[AREF_2]]&lt;&gt;"","02",IF(T_SDLog[[#This Row],[AREF_1]]&lt;&gt;"","01",IF(T_SDLog[[#This Row],[AREF_0]]&lt;&gt;"","00",""))))))))</f>
        <v/>
      </c>
      <c r="T73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3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5" s="22"/>
      <c r="AB735" s="74"/>
      <c r="AC735" s="22"/>
      <c r="AD735" s="74"/>
      <c r="AE735" s="22"/>
      <c r="AF735" s="190" t="s">
        <v>123</v>
      </c>
      <c r="AG735" s="191"/>
      <c r="AH735" s="190" t="s">
        <v>123</v>
      </c>
      <c r="AI735" s="22"/>
      <c r="AJ735" s="74"/>
      <c r="AK735" s="22"/>
      <c r="AL735" s="22"/>
      <c r="AM735" s="22"/>
      <c r="AN735" s="190" t="s">
        <v>123</v>
      </c>
      <c r="AO735" s="74"/>
      <c r="AP735" s="185" t="s">
        <v>123</v>
      </c>
      <c r="AQ735" s="22"/>
      <c r="AR735" s="74"/>
      <c r="AS735" s="22"/>
      <c r="AT735" s="190" t="s">
        <v>123</v>
      </c>
      <c r="AU735" s="74"/>
      <c r="AV735" s="185" t="s">
        <v>123</v>
      </c>
      <c r="AW735" s="76"/>
      <c r="AX735" s="74"/>
      <c r="AY735" s="22"/>
      <c r="AZ735" s="190" t="s">
        <v>123</v>
      </c>
      <c r="BA735" s="74"/>
      <c r="BB735" s="185" t="s">
        <v>123</v>
      </c>
      <c r="BC735" s="76"/>
      <c r="BD735" s="74"/>
      <c r="BE735" s="22"/>
      <c r="BF735" s="190" t="s">
        <v>123</v>
      </c>
      <c r="BG735" s="74"/>
      <c r="BH735" s="185" t="s">
        <v>123</v>
      </c>
      <c r="BI735" s="76"/>
      <c r="BJ735" s="74"/>
      <c r="BK735" s="22"/>
      <c r="BL735" s="190" t="s">
        <v>123</v>
      </c>
      <c r="BM735" s="74"/>
      <c r="BN735" s="185" t="s">
        <v>123</v>
      </c>
      <c r="BO735" s="22"/>
      <c r="BP735" s="74"/>
      <c r="BQ735" s="22"/>
      <c r="BR735" s="190" t="s">
        <v>123</v>
      </c>
      <c r="BS735" s="22"/>
      <c r="BT735" s="185" t="s">
        <v>123</v>
      </c>
      <c r="BU735" s="22"/>
      <c r="BV735" s="74"/>
      <c r="BW735" s="22"/>
      <c r="BX735" s="190" t="s">
        <v>123</v>
      </c>
      <c r="BY735" s="22"/>
      <c r="BZ735" s="185" t="s">
        <v>123</v>
      </c>
      <c r="CA735" s="185"/>
      <c r="CB735" s="22"/>
    </row>
    <row r="736" spans="2:80" ht="13.8" hidden="1">
      <c r="B736" s="22">
        <f t="shared" si="11"/>
        <v>727</v>
      </c>
      <c r="C736" s="22" t="s">
        <v>112</v>
      </c>
      <c r="D736" s="73" t="s">
        <v>148</v>
      </c>
      <c r="E736" s="118">
        <v>1300403</v>
      </c>
      <c r="F736" s="22" t="s">
        <v>114</v>
      </c>
      <c r="G736" s="73" t="s">
        <v>130</v>
      </c>
      <c r="H736" s="73" t="s">
        <v>288</v>
      </c>
      <c r="I736" s="240" t="s">
        <v>126</v>
      </c>
      <c r="J736" s="79" t="s">
        <v>112</v>
      </c>
      <c r="K736" s="112" t="s">
        <v>149</v>
      </c>
      <c r="L736" s="22" t="s">
        <v>119</v>
      </c>
      <c r="M736" s="22" t="s">
        <v>117</v>
      </c>
      <c r="N736" s="119" t="str">
        <f>CONCATENATE(T_SDLog[[#This Row],[PROJECT_NO]],"-",T_SDLog[[#This Row],[Sub Con]],"-",T_SDLog[[#This Row],[BUILDING_NO]],"-",T_SDLog[[#This Row],[FLOOR_LEVEL]],"-",T_SDLog[[#This Row],[DRAWING_PARTS]],"-",T_SDLog[[#This Row],[DISIPLINE]],"-",T_SDLog[[#This Row],[Sub-Dec]],"-",T_SDLog[[#This Row],[DS]],"-",T_SDLog[[#This Row],[DRAWING_SEQ]])</f>
        <v>1300403-ATS-B01-FF-02-ICT-FAS-SD-00</v>
      </c>
      <c r="O736" s="122" t="s">
        <v>445</v>
      </c>
      <c r="P736" s="246">
        <v>45878</v>
      </c>
      <c r="Q73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6" s="156" t="str">
        <f>IF(T_SDLog[[#This Row],[AREF_7]]&lt;&gt;"","07",IF(T_SDLog[[#This Row],[AREF_6]]&lt;&gt;"","06",IF(T_SDLog[[#This Row],[AREF_5]]&lt;&gt;"","05",IF(T_SDLog[[#This Row],[AREF_4]]&lt;&gt;"","04",IF(T_SDLog[[#This Row],[AREF_3]]&lt;&gt;"","03",IF(T_SDLog[[#This Row],[AREF_2]]&lt;&gt;"","02",IF(T_SDLog[[#This Row],[AREF_1]]&lt;&gt;"","01",IF(T_SDLog[[#This Row],[AREF_0]]&lt;&gt;"","00",""))))))))</f>
        <v/>
      </c>
      <c r="T73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3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6" s="22"/>
      <c r="AB736" s="74"/>
      <c r="AC736" s="22"/>
      <c r="AD736" s="74"/>
      <c r="AE736" s="22"/>
      <c r="AF736" s="190" t="s">
        <v>123</v>
      </c>
      <c r="AG736" s="191"/>
      <c r="AH736" s="190" t="s">
        <v>123</v>
      </c>
      <c r="AI736" s="22"/>
      <c r="AJ736" s="74"/>
      <c r="AK736" s="22"/>
      <c r="AL736" s="22"/>
      <c r="AM736" s="22"/>
      <c r="AN736" s="190" t="s">
        <v>123</v>
      </c>
      <c r="AO736" s="74"/>
      <c r="AP736" s="185" t="s">
        <v>123</v>
      </c>
      <c r="AQ736" s="22"/>
      <c r="AR736" s="74"/>
      <c r="AS736" s="22"/>
      <c r="AT736" s="190" t="s">
        <v>123</v>
      </c>
      <c r="AU736" s="74"/>
      <c r="AV736" s="185" t="s">
        <v>123</v>
      </c>
      <c r="AW736" s="76"/>
      <c r="AX736" s="74"/>
      <c r="AY736" s="22"/>
      <c r="AZ736" s="190" t="s">
        <v>123</v>
      </c>
      <c r="BA736" s="74"/>
      <c r="BB736" s="185" t="s">
        <v>123</v>
      </c>
      <c r="BC736" s="76"/>
      <c r="BD736" s="74"/>
      <c r="BE736" s="22"/>
      <c r="BF736" s="190" t="s">
        <v>123</v>
      </c>
      <c r="BG736" s="74"/>
      <c r="BH736" s="185" t="s">
        <v>123</v>
      </c>
      <c r="BI736" s="76"/>
      <c r="BJ736" s="74"/>
      <c r="BK736" s="22"/>
      <c r="BL736" s="190" t="s">
        <v>123</v>
      </c>
      <c r="BM736" s="74"/>
      <c r="BN736" s="185" t="s">
        <v>123</v>
      </c>
      <c r="BO736" s="22"/>
      <c r="BP736" s="74"/>
      <c r="BQ736" s="22"/>
      <c r="BR736" s="190" t="s">
        <v>123</v>
      </c>
      <c r="BS736" s="22"/>
      <c r="BT736" s="185" t="s">
        <v>123</v>
      </c>
      <c r="BU736" s="22"/>
      <c r="BV736" s="74"/>
      <c r="BW736" s="22"/>
      <c r="BX736" s="190" t="s">
        <v>123</v>
      </c>
      <c r="BY736" s="22"/>
      <c r="BZ736" s="185" t="s">
        <v>123</v>
      </c>
      <c r="CA736" s="185"/>
      <c r="CB736" s="22"/>
    </row>
    <row r="737" spans="2:80" ht="13.8" hidden="1">
      <c r="B737" s="22">
        <f t="shared" si="11"/>
        <v>728</v>
      </c>
      <c r="C737" s="22" t="s">
        <v>112</v>
      </c>
      <c r="D737" s="73" t="s">
        <v>148</v>
      </c>
      <c r="E737" s="118">
        <v>1300403</v>
      </c>
      <c r="F737" s="22" t="s">
        <v>114</v>
      </c>
      <c r="G737" s="73" t="s">
        <v>130</v>
      </c>
      <c r="H737" s="73" t="s">
        <v>288</v>
      </c>
      <c r="I737" s="240" t="s">
        <v>128</v>
      </c>
      <c r="J737" s="79" t="s">
        <v>112</v>
      </c>
      <c r="K737" s="112" t="s">
        <v>149</v>
      </c>
      <c r="L737" s="22" t="s">
        <v>119</v>
      </c>
      <c r="M737" s="22" t="s">
        <v>117</v>
      </c>
      <c r="N737" s="119" t="str">
        <f>CONCATENATE(T_SDLog[[#This Row],[PROJECT_NO]],"-",T_SDLog[[#This Row],[Sub Con]],"-",T_SDLog[[#This Row],[BUILDING_NO]],"-",T_SDLog[[#This Row],[FLOOR_LEVEL]],"-",T_SDLog[[#This Row],[DRAWING_PARTS]],"-",T_SDLog[[#This Row],[DISIPLINE]],"-",T_SDLog[[#This Row],[Sub-Dec]],"-",T_SDLog[[#This Row],[DS]],"-",T_SDLog[[#This Row],[DRAWING_SEQ]])</f>
        <v>1300403-ATS-B01-FF-03-ICT-FAS-SD-00</v>
      </c>
      <c r="O737" s="122" t="s">
        <v>446</v>
      </c>
      <c r="P737" s="246">
        <v>45878</v>
      </c>
      <c r="Q73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7" s="156" t="str">
        <f>IF(T_SDLog[[#This Row],[AREF_7]]&lt;&gt;"","07",IF(T_SDLog[[#This Row],[AREF_6]]&lt;&gt;"","06",IF(T_SDLog[[#This Row],[AREF_5]]&lt;&gt;"","05",IF(T_SDLog[[#This Row],[AREF_4]]&lt;&gt;"","04",IF(T_SDLog[[#This Row],[AREF_3]]&lt;&gt;"","03",IF(T_SDLog[[#This Row],[AREF_2]]&lt;&gt;"","02",IF(T_SDLog[[#This Row],[AREF_1]]&lt;&gt;"","01",IF(T_SDLog[[#This Row],[AREF_0]]&lt;&gt;"","00",""))))))))</f>
        <v/>
      </c>
      <c r="T73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3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7" s="22"/>
      <c r="AB737" s="74"/>
      <c r="AC737" s="22"/>
      <c r="AD737" s="74"/>
      <c r="AE737" s="22"/>
      <c r="AF737" s="190" t="s">
        <v>123</v>
      </c>
      <c r="AG737" s="191"/>
      <c r="AH737" s="190" t="s">
        <v>123</v>
      </c>
      <c r="AI737" s="22"/>
      <c r="AJ737" s="74"/>
      <c r="AK737" s="22"/>
      <c r="AL737" s="22"/>
      <c r="AM737" s="22"/>
      <c r="AN737" s="190" t="s">
        <v>123</v>
      </c>
      <c r="AO737" s="74"/>
      <c r="AP737" s="185" t="s">
        <v>123</v>
      </c>
      <c r="AQ737" s="22"/>
      <c r="AR737" s="74"/>
      <c r="AS737" s="22"/>
      <c r="AT737" s="190" t="s">
        <v>123</v>
      </c>
      <c r="AU737" s="74"/>
      <c r="AV737" s="185" t="s">
        <v>123</v>
      </c>
      <c r="AW737" s="76"/>
      <c r="AX737" s="74"/>
      <c r="AY737" s="22"/>
      <c r="AZ737" s="190" t="s">
        <v>123</v>
      </c>
      <c r="BA737" s="74"/>
      <c r="BB737" s="185" t="s">
        <v>123</v>
      </c>
      <c r="BC737" s="76"/>
      <c r="BD737" s="74"/>
      <c r="BE737" s="22"/>
      <c r="BF737" s="190" t="s">
        <v>123</v>
      </c>
      <c r="BG737" s="74"/>
      <c r="BH737" s="185" t="s">
        <v>123</v>
      </c>
      <c r="BI737" s="76"/>
      <c r="BJ737" s="74"/>
      <c r="BK737" s="22"/>
      <c r="BL737" s="190" t="s">
        <v>123</v>
      </c>
      <c r="BM737" s="74"/>
      <c r="BN737" s="185" t="s">
        <v>123</v>
      </c>
      <c r="BO737" s="22"/>
      <c r="BP737" s="74"/>
      <c r="BQ737" s="22"/>
      <c r="BR737" s="190" t="s">
        <v>123</v>
      </c>
      <c r="BS737" s="22"/>
      <c r="BT737" s="185" t="s">
        <v>123</v>
      </c>
      <c r="BU737" s="22"/>
      <c r="BV737" s="74"/>
      <c r="BW737" s="22"/>
      <c r="BX737" s="190" t="s">
        <v>123</v>
      </c>
      <c r="BY737" s="22"/>
      <c r="BZ737" s="185" t="s">
        <v>123</v>
      </c>
      <c r="CA737" s="185"/>
      <c r="CB737" s="22"/>
    </row>
    <row r="738" spans="2:80" ht="13.8" hidden="1">
      <c r="B738" s="22">
        <f t="shared" si="11"/>
        <v>729</v>
      </c>
      <c r="C738" s="22" t="s">
        <v>112</v>
      </c>
      <c r="D738" s="73" t="s">
        <v>148</v>
      </c>
      <c r="E738" s="118">
        <v>1300403</v>
      </c>
      <c r="F738" s="22" t="s">
        <v>114</v>
      </c>
      <c r="G738" s="73" t="s">
        <v>130</v>
      </c>
      <c r="H738" s="73" t="s">
        <v>288</v>
      </c>
      <c r="I738" s="240" t="s">
        <v>138</v>
      </c>
      <c r="J738" s="79" t="s">
        <v>112</v>
      </c>
      <c r="K738" s="112" t="s">
        <v>149</v>
      </c>
      <c r="L738" s="22" t="s">
        <v>119</v>
      </c>
      <c r="M738" s="22" t="s">
        <v>117</v>
      </c>
      <c r="N738" s="119" t="str">
        <f>CONCATENATE(T_SDLog[[#This Row],[PROJECT_NO]],"-",T_SDLog[[#This Row],[Sub Con]],"-",T_SDLog[[#This Row],[BUILDING_NO]],"-",T_SDLog[[#This Row],[FLOOR_LEVEL]],"-",T_SDLog[[#This Row],[DRAWING_PARTS]],"-",T_SDLog[[#This Row],[DISIPLINE]],"-",T_SDLog[[#This Row],[Sub-Dec]],"-",T_SDLog[[#This Row],[DS]],"-",T_SDLog[[#This Row],[DRAWING_SEQ]])</f>
        <v>1300403-ATS-B01-FF-04-ICT-FAS-SD-00</v>
      </c>
      <c r="O738" s="122" t="s">
        <v>447</v>
      </c>
      <c r="P738" s="246">
        <v>45878</v>
      </c>
      <c r="Q73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8" s="156" t="str">
        <f>IF(T_SDLog[[#This Row],[AREF_7]]&lt;&gt;"","07",IF(T_SDLog[[#This Row],[AREF_6]]&lt;&gt;"","06",IF(T_SDLog[[#This Row],[AREF_5]]&lt;&gt;"","05",IF(T_SDLog[[#This Row],[AREF_4]]&lt;&gt;"","04",IF(T_SDLog[[#This Row],[AREF_3]]&lt;&gt;"","03",IF(T_SDLog[[#This Row],[AREF_2]]&lt;&gt;"","02",IF(T_SDLog[[#This Row],[AREF_1]]&lt;&gt;"","01",IF(T_SDLog[[#This Row],[AREF_0]]&lt;&gt;"","00",""))))))))</f>
        <v/>
      </c>
      <c r="T73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3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8" s="22"/>
      <c r="AB738" s="74"/>
      <c r="AC738" s="22"/>
      <c r="AD738" s="74"/>
      <c r="AE738" s="22"/>
      <c r="AF738" s="190" t="s">
        <v>123</v>
      </c>
      <c r="AG738" s="191"/>
      <c r="AH738" s="190" t="s">
        <v>123</v>
      </c>
      <c r="AI738" s="22"/>
      <c r="AJ738" s="74"/>
      <c r="AK738" s="22"/>
      <c r="AL738" s="22"/>
      <c r="AM738" s="22"/>
      <c r="AN738" s="190" t="s">
        <v>123</v>
      </c>
      <c r="AO738" s="74"/>
      <c r="AP738" s="185" t="s">
        <v>123</v>
      </c>
      <c r="AQ738" s="22"/>
      <c r="AR738" s="74"/>
      <c r="AS738" s="22"/>
      <c r="AT738" s="190" t="s">
        <v>123</v>
      </c>
      <c r="AU738" s="74"/>
      <c r="AV738" s="185" t="s">
        <v>123</v>
      </c>
      <c r="AW738" s="76"/>
      <c r="AX738" s="74"/>
      <c r="AY738" s="22"/>
      <c r="AZ738" s="190" t="s">
        <v>123</v>
      </c>
      <c r="BA738" s="74"/>
      <c r="BB738" s="185" t="s">
        <v>123</v>
      </c>
      <c r="BC738" s="76"/>
      <c r="BD738" s="74"/>
      <c r="BE738" s="22"/>
      <c r="BF738" s="190" t="s">
        <v>123</v>
      </c>
      <c r="BG738" s="74"/>
      <c r="BH738" s="185" t="s">
        <v>123</v>
      </c>
      <c r="BI738" s="76"/>
      <c r="BJ738" s="74"/>
      <c r="BK738" s="22"/>
      <c r="BL738" s="190" t="s">
        <v>123</v>
      </c>
      <c r="BM738" s="74"/>
      <c r="BN738" s="185" t="s">
        <v>123</v>
      </c>
      <c r="BO738" s="22"/>
      <c r="BP738" s="74"/>
      <c r="BQ738" s="22"/>
      <c r="BR738" s="190" t="s">
        <v>123</v>
      </c>
      <c r="BS738" s="22"/>
      <c r="BT738" s="185" t="s">
        <v>123</v>
      </c>
      <c r="BU738" s="22"/>
      <c r="BV738" s="74"/>
      <c r="BW738" s="22"/>
      <c r="BX738" s="190" t="s">
        <v>123</v>
      </c>
      <c r="BY738" s="22"/>
      <c r="BZ738" s="185" t="s">
        <v>123</v>
      </c>
      <c r="CA738" s="185"/>
      <c r="CB738" s="22"/>
    </row>
    <row r="739" spans="2:80" ht="13.8" hidden="1">
      <c r="B739" s="22">
        <f t="shared" si="11"/>
        <v>730</v>
      </c>
      <c r="C739" s="22" t="s">
        <v>112</v>
      </c>
      <c r="D739" s="73" t="s">
        <v>148</v>
      </c>
      <c r="E739" s="118">
        <v>1300403</v>
      </c>
      <c r="F739" s="22" t="s">
        <v>114</v>
      </c>
      <c r="G739" s="73" t="s">
        <v>130</v>
      </c>
      <c r="H739" s="73" t="s">
        <v>288</v>
      </c>
      <c r="I739" s="240" t="s">
        <v>219</v>
      </c>
      <c r="J739" s="79" t="s">
        <v>112</v>
      </c>
      <c r="K739" s="112" t="s">
        <v>149</v>
      </c>
      <c r="L739" s="22" t="s">
        <v>119</v>
      </c>
      <c r="M739" s="22" t="s">
        <v>117</v>
      </c>
      <c r="N739" s="119" t="str">
        <f>CONCATENATE(T_SDLog[[#This Row],[PROJECT_NO]],"-",T_SDLog[[#This Row],[Sub Con]],"-",T_SDLog[[#This Row],[BUILDING_NO]],"-",T_SDLog[[#This Row],[FLOOR_LEVEL]],"-",T_SDLog[[#This Row],[DRAWING_PARTS]],"-",T_SDLog[[#This Row],[DISIPLINE]],"-",T_SDLog[[#This Row],[Sub-Dec]],"-",T_SDLog[[#This Row],[DS]],"-",T_SDLog[[#This Row],[DRAWING_SEQ]])</f>
        <v>1300403-ATS-B01-FF-05-ICT-FAS-SD-00</v>
      </c>
      <c r="O739" s="122" t="s">
        <v>448</v>
      </c>
      <c r="P739" s="246">
        <v>45878</v>
      </c>
      <c r="Q73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39" s="156" t="str">
        <f>IF(T_SDLog[[#This Row],[AREF_7]]&lt;&gt;"","07",IF(T_SDLog[[#This Row],[AREF_6]]&lt;&gt;"","06",IF(T_SDLog[[#This Row],[AREF_5]]&lt;&gt;"","05",IF(T_SDLog[[#This Row],[AREF_4]]&lt;&gt;"","04",IF(T_SDLog[[#This Row],[AREF_3]]&lt;&gt;"","03",IF(T_SDLog[[#This Row],[AREF_2]]&lt;&gt;"","02",IF(T_SDLog[[#This Row],[AREF_1]]&lt;&gt;"","01",IF(T_SDLog[[#This Row],[AREF_0]]&lt;&gt;"","00",""))))))))</f>
        <v/>
      </c>
      <c r="T73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3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39" s="22"/>
      <c r="AB739" s="74"/>
      <c r="AC739" s="22"/>
      <c r="AD739" s="74"/>
      <c r="AE739" s="22"/>
      <c r="AF739" s="190" t="s">
        <v>123</v>
      </c>
      <c r="AG739" s="191"/>
      <c r="AH739" s="190" t="s">
        <v>123</v>
      </c>
      <c r="AI739" s="22"/>
      <c r="AJ739" s="74"/>
      <c r="AK739" s="22"/>
      <c r="AL739" s="22"/>
      <c r="AM739" s="22"/>
      <c r="AN739" s="190" t="s">
        <v>123</v>
      </c>
      <c r="AO739" s="74"/>
      <c r="AP739" s="185" t="s">
        <v>123</v>
      </c>
      <c r="AQ739" s="22"/>
      <c r="AR739" s="74"/>
      <c r="AS739" s="22"/>
      <c r="AT739" s="190" t="s">
        <v>123</v>
      </c>
      <c r="AU739" s="74"/>
      <c r="AV739" s="185" t="s">
        <v>123</v>
      </c>
      <c r="AW739" s="76"/>
      <c r="AX739" s="74"/>
      <c r="AY739" s="22"/>
      <c r="AZ739" s="190" t="s">
        <v>123</v>
      </c>
      <c r="BA739" s="74"/>
      <c r="BB739" s="185" t="s">
        <v>123</v>
      </c>
      <c r="BC739" s="76"/>
      <c r="BD739" s="74"/>
      <c r="BE739" s="22"/>
      <c r="BF739" s="190" t="s">
        <v>123</v>
      </c>
      <c r="BG739" s="74"/>
      <c r="BH739" s="185" t="s">
        <v>123</v>
      </c>
      <c r="BI739" s="76"/>
      <c r="BJ739" s="74"/>
      <c r="BK739" s="22"/>
      <c r="BL739" s="190" t="s">
        <v>123</v>
      </c>
      <c r="BM739" s="74"/>
      <c r="BN739" s="185" t="s">
        <v>123</v>
      </c>
      <c r="BO739" s="22"/>
      <c r="BP739" s="74"/>
      <c r="BQ739" s="22"/>
      <c r="BR739" s="190" t="s">
        <v>123</v>
      </c>
      <c r="BS739" s="22"/>
      <c r="BT739" s="185" t="s">
        <v>123</v>
      </c>
      <c r="BU739" s="22"/>
      <c r="BV739" s="74"/>
      <c r="BW739" s="22"/>
      <c r="BX739" s="190" t="s">
        <v>123</v>
      </c>
      <c r="BY739" s="22"/>
      <c r="BZ739" s="185" t="s">
        <v>123</v>
      </c>
      <c r="CA739" s="185"/>
      <c r="CB739" s="22"/>
    </row>
    <row r="740" spans="2:80" ht="13.8" hidden="1">
      <c r="B740" s="22">
        <f t="shared" si="11"/>
        <v>731</v>
      </c>
      <c r="C740" s="22" t="s">
        <v>112</v>
      </c>
      <c r="D740" s="73" t="s">
        <v>148</v>
      </c>
      <c r="E740" s="118">
        <v>1300403</v>
      </c>
      <c r="F740" s="22" t="s">
        <v>114</v>
      </c>
      <c r="G740" s="73" t="s">
        <v>130</v>
      </c>
      <c r="H740" s="73" t="s">
        <v>288</v>
      </c>
      <c r="I740" s="240" t="s">
        <v>304</v>
      </c>
      <c r="J740" s="79" t="s">
        <v>112</v>
      </c>
      <c r="K740" s="112" t="s">
        <v>149</v>
      </c>
      <c r="L740" s="22" t="s">
        <v>119</v>
      </c>
      <c r="M740" s="22" t="s">
        <v>117</v>
      </c>
      <c r="N740" s="119" t="str">
        <f>CONCATENATE(T_SDLog[[#This Row],[PROJECT_NO]],"-",T_SDLog[[#This Row],[Sub Con]],"-",T_SDLog[[#This Row],[BUILDING_NO]],"-",T_SDLog[[#This Row],[FLOOR_LEVEL]],"-",T_SDLog[[#This Row],[DRAWING_PARTS]],"-",T_SDLog[[#This Row],[DISIPLINE]],"-",T_SDLog[[#This Row],[Sub-Dec]],"-",T_SDLog[[#This Row],[DS]],"-",T_SDLog[[#This Row],[DRAWING_SEQ]])</f>
        <v>1300403-ATS-B01-FF-06-ICT-FAS-SD-00</v>
      </c>
      <c r="O740" s="122" t="s">
        <v>449</v>
      </c>
      <c r="P740" s="246">
        <v>45878</v>
      </c>
      <c r="Q74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0" s="156" t="str">
        <f>IF(T_SDLog[[#This Row],[AREF_7]]&lt;&gt;"","07",IF(T_SDLog[[#This Row],[AREF_6]]&lt;&gt;"","06",IF(T_SDLog[[#This Row],[AREF_5]]&lt;&gt;"","05",IF(T_SDLog[[#This Row],[AREF_4]]&lt;&gt;"","04",IF(T_SDLog[[#This Row],[AREF_3]]&lt;&gt;"","03",IF(T_SDLog[[#This Row],[AREF_2]]&lt;&gt;"","02",IF(T_SDLog[[#This Row],[AREF_1]]&lt;&gt;"","01",IF(T_SDLog[[#This Row],[AREF_0]]&lt;&gt;"","00",""))))))))</f>
        <v/>
      </c>
      <c r="T74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4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0" s="22"/>
      <c r="AB740" s="74"/>
      <c r="AC740" s="22"/>
      <c r="AD740" s="74"/>
      <c r="AE740" s="22"/>
      <c r="AF740" s="190" t="s">
        <v>123</v>
      </c>
      <c r="AG740" s="191"/>
      <c r="AH740" s="190" t="s">
        <v>123</v>
      </c>
      <c r="AI740" s="22"/>
      <c r="AJ740" s="74"/>
      <c r="AK740" s="22"/>
      <c r="AL740" s="22"/>
      <c r="AM740" s="22"/>
      <c r="AN740" s="190" t="s">
        <v>123</v>
      </c>
      <c r="AO740" s="74"/>
      <c r="AP740" s="185" t="s">
        <v>123</v>
      </c>
      <c r="AQ740" s="22"/>
      <c r="AR740" s="74"/>
      <c r="AS740" s="22"/>
      <c r="AT740" s="190" t="s">
        <v>123</v>
      </c>
      <c r="AU740" s="74"/>
      <c r="AV740" s="185" t="s">
        <v>123</v>
      </c>
      <c r="AW740" s="76"/>
      <c r="AX740" s="74"/>
      <c r="AY740" s="22"/>
      <c r="AZ740" s="190" t="s">
        <v>123</v>
      </c>
      <c r="BA740" s="74"/>
      <c r="BB740" s="185" t="s">
        <v>123</v>
      </c>
      <c r="BC740" s="76"/>
      <c r="BD740" s="74"/>
      <c r="BE740" s="22"/>
      <c r="BF740" s="190" t="s">
        <v>123</v>
      </c>
      <c r="BG740" s="74"/>
      <c r="BH740" s="185" t="s">
        <v>123</v>
      </c>
      <c r="BI740" s="76"/>
      <c r="BJ740" s="74"/>
      <c r="BK740" s="22"/>
      <c r="BL740" s="190" t="s">
        <v>123</v>
      </c>
      <c r="BM740" s="74"/>
      <c r="BN740" s="185" t="s">
        <v>123</v>
      </c>
      <c r="BO740" s="22"/>
      <c r="BP740" s="74"/>
      <c r="BQ740" s="22"/>
      <c r="BR740" s="190" t="s">
        <v>123</v>
      </c>
      <c r="BS740" s="22"/>
      <c r="BT740" s="185" t="s">
        <v>123</v>
      </c>
      <c r="BU740" s="22"/>
      <c r="BV740" s="74"/>
      <c r="BW740" s="22"/>
      <c r="BX740" s="190" t="s">
        <v>123</v>
      </c>
      <c r="BY740" s="22"/>
      <c r="BZ740" s="185" t="s">
        <v>123</v>
      </c>
      <c r="CA740" s="185"/>
      <c r="CB740" s="22"/>
    </row>
    <row r="741" spans="2:80" ht="13.8" hidden="1">
      <c r="B741" s="22">
        <f t="shared" si="11"/>
        <v>732</v>
      </c>
      <c r="C741" s="22" t="s">
        <v>112</v>
      </c>
      <c r="D741" s="73" t="s">
        <v>148</v>
      </c>
      <c r="E741" s="118">
        <v>1300403</v>
      </c>
      <c r="F741" s="22" t="s">
        <v>114</v>
      </c>
      <c r="G741" s="73" t="s">
        <v>130</v>
      </c>
      <c r="H741" s="73" t="s">
        <v>288</v>
      </c>
      <c r="I741" s="240" t="s">
        <v>349</v>
      </c>
      <c r="J741" s="79" t="s">
        <v>112</v>
      </c>
      <c r="K741" s="112" t="s">
        <v>149</v>
      </c>
      <c r="L741" s="22" t="s">
        <v>119</v>
      </c>
      <c r="M741" s="22" t="s">
        <v>117</v>
      </c>
      <c r="N741" s="119" t="str">
        <f>CONCATENATE(T_SDLog[[#This Row],[PROJECT_NO]],"-",T_SDLog[[#This Row],[Sub Con]],"-",T_SDLog[[#This Row],[BUILDING_NO]],"-",T_SDLog[[#This Row],[FLOOR_LEVEL]],"-",T_SDLog[[#This Row],[DRAWING_PARTS]],"-",T_SDLog[[#This Row],[DISIPLINE]],"-",T_SDLog[[#This Row],[Sub-Dec]],"-",T_SDLog[[#This Row],[DS]],"-",T_SDLog[[#This Row],[DRAWING_SEQ]])</f>
        <v>1300403-ATS-B01-FF-07-ICT-FAS-SD-00</v>
      </c>
      <c r="O741" s="122" t="s">
        <v>450</v>
      </c>
      <c r="P741" s="246">
        <v>45878</v>
      </c>
      <c r="Q74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1" s="156" t="str">
        <f>IF(T_SDLog[[#This Row],[AREF_7]]&lt;&gt;"","07",IF(T_SDLog[[#This Row],[AREF_6]]&lt;&gt;"","06",IF(T_SDLog[[#This Row],[AREF_5]]&lt;&gt;"","05",IF(T_SDLog[[#This Row],[AREF_4]]&lt;&gt;"","04",IF(T_SDLog[[#This Row],[AREF_3]]&lt;&gt;"","03",IF(T_SDLog[[#This Row],[AREF_2]]&lt;&gt;"","02",IF(T_SDLog[[#This Row],[AREF_1]]&lt;&gt;"","01",IF(T_SDLog[[#This Row],[AREF_0]]&lt;&gt;"","00",""))))))))</f>
        <v/>
      </c>
      <c r="T74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4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1" s="22"/>
      <c r="AB741" s="74"/>
      <c r="AC741" s="22"/>
      <c r="AD741" s="74"/>
      <c r="AE741" s="22"/>
      <c r="AF741" s="190" t="s">
        <v>123</v>
      </c>
      <c r="AG741" s="191"/>
      <c r="AH741" s="190" t="s">
        <v>123</v>
      </c>
      <c r="AI741" s="22"/>
      <c r="AJ741" s="74"/>
      <c r="AK741" s="22"/>
      <c r="AL741" s="22"/>
      <c r="AM741" s="22"/>
      <c r="AN741" s="190" t="s">
        <v>123</v>
      </c>
      <c r="AO741" s="74"/>
      <c r="AP741" s="185" t="s">
        <v>123</v>
      </c>
      <c r="AQ741" s="22"/>
      <c r="AR741" s="74"/>
      <c r="AS741" s="22"/>
      <c r="AT741" s="190" t="s">
        <v>123</v>
      </c>
      <c r="AU741" s="74"/>
      <c r="AV741" s="185" t="s">
        <v>123</v>
      </c>
      <c r="AW741" s="76"/>
      <c r="AX741" s="74"/>
      <c r="AY741" s="22"/>
      <c r="AZ741" s="190" t="s">
        <v>123</v>
      </c>
      <c r="BA741" s="74"/>
      <c r="BB741" s="185" t="s">
        <v>123</v>
      </c>
      <c r="BC741" s="76"/>
      <c r="BD741" s="74"/>
      <c r="BE741" s="22"/>
      <c r="BF741" s="190" t="s">
        <v>123</v>
      </c>
      <c r="BG741" s="74"/>
      <c r="BH741" s="185" t="s">
        <v>123</v>
      </c>
      <c r="BI741" s="76"/>
      <c r="BJ741" s="74"/>
      <c r="BK741" s="22"/>
      <c r="BL741" s="190" t="s">
        <v>123</v>
      </c>
      <c r="BM741" s="74"/>
      <c r="BN741" s="185" t="s">
        <v>123</v>
      </c>
      <c r="BO741" s="22"/>
      <c r="BP741" s="74"/>
      <c r="BQ741" s="22"/>
      <c r="BR741" s="190" t="s">
        <v>123</v>
      </c>
      <c r="BS741" s="22"/>
      <c r="BT741" s="185" t="s">
        <v>123</v>
      </c>
      <c r="BU741" s="22"/>
      <c r="BV741" s="74"/>
      <c r="BW741" s="22"/>
      <c r="BX741" s="190" t="s">
        <v>123</v>
      </c>
      <c r="BY741" s="22"/>
      <c r="BZ741" s="185" t="s">
        <v>123</v>
      </c>
      <c r="CA741" s="185"/>
      <c r="CB741" s="22"/>
    </row>
    <row r="742" spans="2:80" ht="13.8" hidden="1">
      <c r="B742" s="22">
        <f t="shared" si="11"/>
        <v>733</v>
      </c>
      <c r="C742" s="22" t="s">
        <v>112</v>
      </c>
      <c r="D742" s="73" t="s">
        <v>148</v>
      </c>
      <c r="E742" s="118">
        <v>1300403</v>
      </c>
      <c r="F742" s="22" t="s">
        <v>114</v>
      </c>
      <c r="G742" s="73" t="s">
        <v>130</v>
      </c>
      <c r="H742" s="73" t="s">
        <v>288</v>
      </c>
      <c r="I742" s="240" t="s">
        <v>140</v>
      </c>
      <c r="J742" s="79" t="s">
        <v>112</v>
      </c>
      <c r="K742" s="112" t="s">
        <v>149</v>
      </c>
      <c r="L742" s="22" t="s">
        <v>119</v>
      </c>
      <c r="M742" s="22" t="s">
        <v>117</v>
      </c>
      <c r="N742" s="119" t="str">
        <f>CONCATENATE(T_SDLog[[#This Row],[PROJECT_NO]],"-",T_SDLog[[#This Row],[Sub Con]],"-",T_SDLog[[#This Row],[BUILDING_NO]],"-",T_SDLog[[#This Row],[FLOOR_LEVEL]],"-",T_SDLog[[#This Row],[DRAWING_PARTS]],"-",T_SDLog[[#This Row],[DISIPLINE]],"-",T_SDLog[[#This Row],[Sub-Dec]],"-",T_SDLog[[#This Row],[DS]],"-",T_SDLog[[#This Row],[DRAWING_SEQ]])</f>
        <v>1300403-ATS-B01-FF-08-ICT-FAS-SD-00</v>
      </c>
      <c r="O742" s="122" t="s">
        <v>451</v>
      </c>
      <c r="P742" s="246">
        <v>45878</v>
      </c>
      <c r="Q74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2" s="156" t="str">
        <f>IF(T_SDLog[[#This Row],[AREF_7]]&lt;&gt;"","07",IF(T_SDLog[[#This Row],[AREF_6]]&lt;&gt;"","06",IF(T_SDLog[[#This Row],[AREF_5]]&lt;&gt;"","05",IF(T_SDLog[[#This Row],[AREF_4]]&lt;&gt;"","04",IF(T_SDLog[[#This Row],[AREF_3]]&lt;&gt;"","03",IF(T_SDLog[[#This Row],[AREF_2]]&lt;&gt;"","02",IF(T_SDLog[[#This Row],[AREF_1]]&lt;&gt;"","01",IF(T_SDLog[[#This Row],[AREF_0]]&lt;&gt;"","00",""))))))))</f>
        <v/>
      </c>
      <c r="T74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4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2" s="22"/>
      <c r="AB742" s="74"/>
      <c r="AC742" s="22"/>
      <c r="AD742" s="74"/>
      <c r="AE742" s="22"/>
      <c r="AF742" s="190" t="s">
        <v>123</v>
      </c>
      <c r="AG742" s="191"/>
      <c r="AH742" s="190" t="s">
        <v>123</v>
      </c>
      <c r="AI742" s="22"/>
      <c r="AJ742" s="74"/>
      <c r="AK742" s="22"/>
      <c r="AL742" s="22"/>
      <c r="AM742" s="22"/>
      <c r="AN742" s="190" t="s">
        <v>123</v>
      </c>
      <c r="AO742" s="74"/>
      <c r="AP742" s="185" t="s">
        <v>123</v>
      </c>
      <c r="AQ742" s="22"/>
      <c r="AR742" s="74"/>
      <c r="AS742" s="22"/>
      <c r="AT742" s="190" t="s">
        <v>123</v>
      </c>
      <c r="AU742" s="74"/>
      <c r="AV742" s="185" t="s">
        <v>123</v>
      </c>
      <c r="AW742" s="76"/>
      <c r="AX742" s="74"/>
      <c r="AY742" s="22"/>
      <c r="AZ742" s="190" t="s">
        <v>123</v>
      </c>
      <c r="BA742" s="74"/>
      <c r="BB742" s="185" t="s">
        <v>123</v>
      </c>
      <c r="BC742" s="76"/>
      <c r="BD742" s="74"/>
      <c r="BE742" s="22"/>
      <c r="BF742" s="190" t="s">
        <v>123</v>
      </c>
      <c r="BG742" s="74"/>
      <c r="BH742" s="185" t="s">
        <v>123</v>
      </c>
      <c r="BI742" s="76"/>
      <c r="BJ742" s="74"/>
      <c r="BK742" s="22"/>
      <c r="BL742" s="190" t="s">
        <v>123</v>
      </c>
      <c r="BM742" s="74"/>
      <c r="BN742" s="185" t="s">
        <v>123</v>
      </c>
      <c r="BO742" s="22"/>
      <c r="BP742" s="74"/>
      <c r="BQ742" s="22"/>
      <c r="BR742" s="190" t="s">
        <v>123</v>
      </c>
      <c r="BS742" s="22"/>
      <c r="BT742" s="185" t="s">
        <v>123</v>
      </c>
      <c r="BU742" s="22"/>
      <c r="BV742" s="74"/>
      <c r="BW742" s="22"/>
      <c r="BX742" s="190" t="s">
        <v>123</v>
      </c>
      <c r="BY742" s="22"/>
      <c r="BZ742" s="185" t="s">
        <v>123</v>
      </c>
      <c r="CA742" s="185"/>
      <c r="CB742" s="22"/>
    </row>
    <row r="743" spans="2:80" ht="13.8" hidden="1">
      <c r="B743" s="22">
        <f t="shared" si="11"/>
        <v>734</v>
      </c>
      <c r="C743" s="22" t="s">
        <v>112</v>
      </c>
      <c r="D743" s="73" t="s">
        <v>148</v>
      </c>
      <c r="E743" s="118">
        <v>1300403</v>
      </c>
      <c r="F743" s="22" t="s">
        <v>114</v>
      </c>
      <c r="G743" s="73" t="s">
        <v>130</v>
      </c>
      <c r="H743" s="73" t="s">
        <v>288</v>
      </c>
      <c r="I743" s="240" t="s">
        <v>351</v>
      </c>
      <c r="J743" s="79" t="s">
        <v>112</v>
      </c>
      <c r="K743" s="112" t="s">
        <v>149</v>
      </c>
      <c r="L743" s="22" t="s">
        <v>119</v>
      </c>
      <c r="M743" s="22" t="s">
        <v>117</v>
      </c>
      <c r="N743" s="119" t="str">
        <f>CONCATENATE(T_SDLog[[#This Row],[PROJECT_NO]],"-",T_SDLog[[#This Row],[Sub Con]],"-",T_SDLog[[#This Row],[BUILDING_NO]],"-",T_SDLog[[#This Row],[FLOOR_LEVEL]],"-",T_SDLog[[#This Row],[DRAWING_PARTS]],"-",T_SDLog[[#This Row],[DISIPLINE]],"-",T_SDLog[[#This Row],[Sub-Dec]],"-",T_SDLog[[#This Row],[DS]],"-",T_SDLog[[#This Row],[DRAWING_SEQ]])</f>
        <v>1300403-ATS-B01-FF-09-ICT-FAS-SD-00</v>
      </c>
      <c r="O743" s="122" t="s">
        <v>452</v>
      </c>
      <c r="P743" s="246">
        <v>45878</v>
      </c>
      <c r="Q74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3" s="156" t="str">
        <f>IF(T_SDLog[[#This Row],[AREF_7]]&lt;&gt;"","07",IF(T_SDLog[[#This Row],[AREF_6]]&lt;&gt;"","06",IF(T_SDLog[[#This Row],[AREF_5]]&lt;&gt;"","05",IF(T_SDLog[[#This Row],[AREF_4]]&lt;&gt;"","04",IF(T_SDLog[[#This Row],[AREF_3]]&lt;&gt;"","03",IF(T_SDLog[[#This Row],[AREF_2]]&lt;&gt;"","02",IF(T_SDLog[[#This Row],[AREF_1]]&lt;&gt;"","01",IF(T_SDLog[[#This Row],[AREF_0]]&lt;&gt;"","00",""))))))))</f>
        <v/>
      </c>
      <c r="T74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4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3" s="22"/>
      <c r="AB743" s="74"/>
      <c r="AC743" s="22"/>
      <c r="AD743" s="74"/>
      <c r="AE743" s="22"/>
      <c r="AF743" s="190" t="s">
        <v>123</v>
      </c>
      <c r="AG743" s="191"/>
      <c r="AH743" s="190" t="s">
        <v>123</v>
      </c>
      <c r="AI743" s="22"/>
      <c r="AJ743" s="74"/>
      <c r="AK743" s="22"/>
      <c r="AL743" s="22"/>
      <c r="AM743" s="22"/>
      <c r="AN743" s="190" t="s">
        <v>123</v>
      </c>
      <c r="AO743" s="74"/>
      <c r="AP743" s="185" t="s">
        <v>123</v>
      </c>
      <c r="AQ743" s="22"/>
      <c r="AR743" s="74"/>
      <c r="AS743" s="22"/>
      <c r="AT743" s="190" t="s">
        <v>123</v>
      </c>
      <c r="AU743" s="74"/>
      <c r="AV743" s="185" t="s">
        <v>123</v>
      </c>
      <c r="AW743" s="76"/>
      <c r="AX743" s="74"/>
      <c r="AY743" s="22"/>
      <c r="AZ743" s="190" t="s">
        <v>123</v>
      </c>
      <c r="BA743" s="74"/>
      <c r="BB743" s="185" t="s">
        <v>123</v>
      </c>
      <c r="BC743" s="76"/>
      <c r="BD743" s="74"/>
      <c r="BE743" s="22"/>
      <c r="BF743" s="190" t="s">
        <v>123</v>
      </c>
      <c r="BG743" s="74"/>
      <c r="BH743" s="185" t="s">
        <v>123</v>
      </c>
      <c r="BI743" s="76"/>
      <c r="BJ743" s="74"/>
      <c r="BK743" s="22"/>
      <c r="BL743" s="190" t="s">
        <v>123</v>
      </c>
      <c r="BM743" s="74"/>
      <c r="BN743" s="185" t="s">
        <v>123</v>
      </c>
      <c r="BO743" s="22"/>
      <c r="BP743" s="74"/>
      <c r="BQ743" s="22"/>
      <c r="BR743" s="190" t="s">
        <v>123</v>
      </c>
      <c r="BS743" s="22"/>
      <c r="BT743" s="185" t="s">
        <v>123</v>
      </c>
      <c r="BU743" s="22"/>
      <c r="BV743" s="74"/>
      <c r="BW743" s="22"/>
      <c r="BX743" s="190" t="s">
        <v>123</v>
      </c>
      <c r="BY743" s="22"/>
      <c r="BZ743" s="185" t="s">
        <v>123</v>
      </c>
      <c r="CA743" s="185"/>
      <c r="CB743" s="22"/>
    </row>
    <row r="744" spans="2:80" ht="13.8" hidden="1">
      <c r="B744" s="22">
        <f t="shared" si="11"/>
        <v>735</v>
      </c>
      <c r="C744" s="22" t="s">
        <v>112</v>
      </c>
      <c r="D744" s="73" t="s">
        <v>148</v>
      </c>
      <c r="E744" s="118">
        <v>1300403</v>
      </c>
      <c r="F744" s="22" t="s">
        <v>114</v>
      </c>
      <c r="G744" s="73" t="s">
        <v>130</v>
      </c>
      <c r="H744" s="73" t="s">
        <v>288</v>
      </c>
      <c r="I744" s="240" t="s">
        <v>438</v>
      </c>
      <c r="J744" s="79" t="s">
        <v>112</v>
      </c>
      <c r="K744" s="112" t="s">
        <v>149</v>
      </c>
      <c r="L744" s="22" t="s">
        <v>119</v>
      </c>
      <c r="M744" s="22" t="s">
        <v>117</v>
      </c>
      <c r="N744" s="119" t="str">
        <f>CONCATENATE(T_SDLog[[#This Row],[PROJECT_NO]],"-",T_SDLog[[#This Row],[Sub Con]],"-",T_SDLog[[#This Row],[BUILDING_NO]],"-",T_SDLog[[#This Row],[FLOOR_LEVEL]],"-",T_SDLog[[#This Row],[DRAWING_PARTS]],"-",T_SDLog[[#This Row],[DISIPLINE]],"-",T_SDLog[[#This Row],[Sub-Dec]],"-",T_SDLog[[#This Row],[DS]],"-",T_SDLog[[#This Row],[DRAWING_SEQ]])</f>
        <v>1300403-ATS-B01-FF-10-ICT-FAS-SD-00</v>
      </c>
      <c r="O744" s="122" t="s">
        <v>453</v>
      </c>
      <c r="P744" s="246">
        <v>45878</v>
      </c>
      <c r="Q74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4" s="156" t="str">
        <f>IF(T_SDLog[[#This Row],[AREF_7]]&lt;&gt;"","07",IF(T_SDLog[[#This Row],[AREF_6]]&lt;&gt;"","06",IF(T_SDLog[[#This Row],[AREF_5]]&lt;&gt;"","05",IF(T_SDLog[[#This Row],[AREF_4]]&lt;&gt;"","04",IF(T_SDLog[[#This Row],[AREF_3]]&lt;&gt;"","03",IF(T_SDLog[[#This Row],[AREF_2]]&lt;&gt;"","02",IF(T_SDLog[[#This Row],[AREF_1]]&lt;&gt;"","01",IF(T_SDLog[[#This Row],[AREF_0]]&lt;&gt;"","00",""))))))))</f>
        <v/>
      </c>
      <c r="T74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4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4" s="22"/>
      <c r="AB744" s="74"/>
      <c r="AC744" s="22"/>
      <c r="AD744" s="74"/>
      <c r="AE744" s="22"/>
      <c r="AF744" s="190" t="s">
        <v>123</v>
      </c>
      <c r="AG744" s="191"/>
      <c r="AH744" s="190" t="s">
        <v>123</v>
      </c>
      <c r="AI744" s="22"/>
      <c r="AJ744" s="74"/>
      <c r="AK744" s="22"/>
      <c r="AL744" s="22"/>
      <c r="AM744" s="22"/>
      <c r="AN744" s="190" t="s">
        <v>123</v>
      </c>
      <c r="AO744" s="74"/>
      <c r="AP744" s="185" t="s">
        <v>123</v>
      </c>
      <c r="AQ744" s="22"/>
      <c r="AR744" s="74"/>
      <c r="AS744" s="22"/>
      <c r="AT744" s="190" t="s">
        <v>123</v>
      </c>
      <c r="AU744" s="74"/>
      <c r="AV744" s="185" t="s">
        <v>123</v>
      </c>
      <c r="AW744" s="76"/>
      <c r="AX744" s="74"/>
      <c r="AY744" s="22"/>
      <c r="AZ744" s="190" t="s">
        <v>123</v>
      </c>
      <c r="BA744" s="74"/>
      <c r="BB744" s="185" t="s">
        <v>123</v>
      </c>
      <c r="BC744" s="76"/>
      <c r="BD744" s="74"/>
      <c r="BE744" s="22"/>
      <c r="BF744" s="190" t="s">
        <v>123</v>
      </c>
      <c r="BG744" s="74"/>
      <c r="BH744" s="185" t="s">
        <v>123</v>
      </c>
      <c r="BI744" s="76"/>
      <c r="BJ744" s="74"/>
      <c r="BK744" s="22"/>
      <c r="BL744" s="190" t="s">
        <v>123</v>
      </c>
      <c r="BM744" s="74"/>
      <c r="BN744" s="185" t="s">
        <v>123</v>
      </c>
      <c r="BO744" s="22"/>
      <c r="BP744" s="74"/>
      <c r="BQ744" s="22"/>
      <c r="BR744" s="190" t="s">
        <v>123</v>
      </c>
      <c r="BS744" s="22"/>
      <c r="BT744" s="185" t="s">
        <v>123</v>
      </c>
      <c r="BU744" s="22"/>
      <c r="BV744" s="74"/>
      <c r="BW744" s="22"/>
      <c r="BX744" s="190" t="s">
        <v>123</v>
      </c>
      <c r="BY744" s="22"/>
      <c r="BZ744" s="185" t="s">
        <v>123</v>
      </c>
      <c r="CA744" s="185"/>
      <c r="CB744" s="22"/>
    </row>
    <row r="745" spans="2:80" ht="13.8" hidden="1">
      <c r="B745" s="22">
        <f t="shared" si="11"/>
        <v>736</v>
      </c>
      <c r="C745" s="22" t="s">
        <v>112</v>
      </c>
      <c r="D745" s="73" t="s">
        <v>148</v>
      </c>
      <c r="E745" s="118">
        <v>1300403</v>
      </c>
      <c r="F745" s="22" t="s">
        <v>114</v>
      </c>
      <c r="G745" s="73" t="s">
        <v>130</v>
      </c>
      <c r="H745" s="73" t="s">
        <v>288</v>
      </c>
      <c r="I745" s="240" t="s">
        <v>440</v>
      </c>
      <c r="J745" s="79" t="s">
        <v>112</v>
      </c>
      <c r="K745" s="112" t="s">
        <v>149</v>
      </c>
      <c r="L745" s="22" t="s">
        <v>119</v>
      </c>
      <c r="M745" s="22" t="s">
        <v>117</v>
      </c>
      <c r="N745" s="119" t="str">
        <f>CONCATENATE(T_SDLog[[#This Row],[PROJECT_NO]],"-",T_SDLog[[#This Row],[Sub Con]],"-",T_SDLog[[#This Row],[BUILDING_NO]],"-",T_SDLog[[#This Row],[FLOOR_LEVEL]],"-",T_SDLog[[#This Row],[DRAWING_PARTS]],"-",T_SDLog[[#This Row],[DISIPLINE]],"-",T_SDLog[[#This Row],[Sub-Dec]],"-",T_SDLog[[#This Row],[DS]],"-",T_SDLog[[#This Row],[DRAWING_SEQ]])</f>
        <v>1300403-ATS-B01-FF-11-ICT-FAS-SD-00</v>
      </c>
      <c r="O745" s="122" t="s">
        <v>454</v>
      </c>
      <c r="P745" s="246">
        <v>45878</v>
      </c>
      <c r="Q74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5" s="156" t="str">
        <f>IF(T_SDLog[[#This Row],[AREF_7]]&lt;&gt;"","07",IF(T_SDLog[[#This Row],[AREF_6]]&lt;&gt;"","06",IF(T_SDLog[[#This Row],[AREF_5]]&lt;&gt;"","05",IF(T_SDLog[[#This Row],[AREF_4]]&lt;&gt;"","04",IF(T_SDLog[[#This Row],[AREF_3]]&lt;&gt;"","03",IF(T_SDLog[[#This Row],[AREF_2]]&lt;&gt;"","02",IF(T_SDLog[[#This Row],[AREF_1]]&lt;&gt;"","01",IF(T_SDLog[[#This Row],[AREF_0]]&lt;&gt;"","00",""))))))))</f>
        <v/>
      </c>
      <c r="T74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4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5" s="22"/>
      <c r="AB745" s="74"/>
      <c r="AC745" s="22"/>
      <c r="AD745" s="74"/>
      <c r="AE745" s="22"/>
      <c r="AF745" s="190" t="s">
        <v>123</v>
      </c>
      <c r="AG745" s="191"/>
      <c r="AH745" s="190" t="s">
        <v>123</v>
      </c>
      <c r="AI745" s="22"/>
      <c r="AJ745" s="74"/>
      <c r="AK745" s="22"/>
      <c r="AL745" s="22"/>
      <c r="AM745" s="22"/>
      <c r="AN745" s="190" t="s">
        <v>123</v>
      </c>
      <c r="AO745" s="74"/>
      <c r="AP745" s="185" t="s">
        <v>123</v>
      </c>
      <c r="AQ745" s="22"/>
      <c r="AR745" s="74"/>
      <c r="AS745" s="22"/>
      <c r="AT745" s="190" t="s">
        <v>123</v>
      </c>
      <c r="AU745" s="74"/>
      <c r="AV745" s="185" t="s">
        <v>123</v>
      </c>
      <c r="AW745" s="76"/>
      <c r="AX745" s="74"/>
      <c r="AY745" s="22"/>
      <c r="AZ745" s="190" t="s">
        <v>123</v>
      </c>
      <c r="BA745" s="74"/>
      <c r="BB745" s="185" t="s">
        <v>123</v>
      </c>
      <c r="BC745" s="76"/>
      <c r="BD745" s="74"/>
      <c r="BE745" s="22"/>
      <c r="BF745" s="190" t="s">
        <v>123</v>
      </c>
      <c r="BG745" s="74"/>
      <c r="BH745" s="185" t="s">
        <v>123</v>
      </c>
      <c r="BI745" s="76"/>
      <c r="BJ745" s="74"/>
      <c r="BK745" s="22"/>
      <c r="BL745" s="190" t="s">
        <v>123</v>
      </c>
      <c r="BM745" s="74"/>
      <c r="BN745" s="185" t="s">
        <v>123</v>
      </c>
      <c r="BO745" s="22"/>
      <c r="BP745" s="74"/>
      <c r="BQ745" s="22"/>
      <c r="BR745" s="190" t="s">
        <v>123</v>
      </c>
      <c r="BS745" s="22"/>
      <c r="BT745" s="185" t="s">
        <v>123</v>
      </c>
      <c r="BU745" s="22"/>
      <c r="BV745" s="74"/>
      <c r="BW745" s="22"/>
      <c r="BX745" s="190" t="s">
        <v>123</v>
      </c>
      <c r="BY745" s="22"/>
      <c r="BZ745" s="185" t="s">
        <v>123</v>
      </c>
      <c r="CA745" s="185"/>
      <c r="CB745" s="22"/>
    </row>
    <row r="746" spans="2:80" ht="13.8" hidden="1">
      <c r="B746" s="22">
        <f t="shared" si="11"/>
        <v>737</v>
      </c>
      <c r="C746" s="22" t="s">
        <v>112</v>
      </c>
      <c r="D746" s="73" t="s">
        <v>148</v>
      </c>
      <c r="E746" s="118">
        <v>1300403</v>
      </c>
      <c r="F746" s="22" t="s">
        <v>114</v>
      </c>
      <c r="G746" s="73" t="s">
        <v>130</v>
      </c>
      <c r="H746" s="73" t="s">
        <v>288</v>
      </c>
      <c r="I746" s="240" t="s">
        <v>142</v>
      </c>
      <c r="J746" s="79" t="s">
        <v>112</v>
      </c>
      <c r="K746" s="112" t="s">
        <v>149</v>
      </c>
      <c r="L746" s="22" t="s">
        <v>119</v>
      </c>
      <c r="M746" s="22" t="s">
        <v>117</v>
      </c>
      <c r="N746" s="119" t="str">
        <f>CONCATENATE(T_SDLog[[#This Row],[PROJECT_NO]],"-",T_SDLog[[#This Row],[Sub Con]],"-",T_SDLog[[#This Row],[BUILDING_NO]],"-",T_SDLog[[#This Row],[FLOOR_LEVEL]],"-",T_SDLog[[#This Row],[DRAWING_PARTS]],"-",T_SDLog[[#This Row],[DISIPLINE]],"-",T_SDLog[[#This Row],[Sub-Dec]],"-",T_SDLog[[#This Row],[DS]],"-",T_SDLog[[#This Row],[DRAWING_SEQ]])</f>
        <v>1300403-ATS-B01-FF-12-ICT-FAS-SD-00</v>
      </c>
      <c r="O746" s="122" t="s">
        <v>455</v>
      </c>
      <c r="P746" s="246">
        <v>45878</v>
      </c>
      <c r="Q74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6" s="156" t="str">
        <f>IF(T_SDLog[[#This Row],[AREF_7]]&lt;&gt;"","07",IF(T_SDLog[[#This Row],[AREF_6]]&lt;&gt;"","06",IF(T_SDLog[[#This Row],[AREF_5]]&lt;&gt;"","05",IF(T_SDLog[[#This Row],[AREF_4]]&lt;&gt;"","04",IF(T_SDLog[[#This Row],[AREF_3]]&lt;&gt;"","03",IF(T_SDLog[[#This Row],[AREF_2]]&lt;&gt;"","02",IF(T_SDLog[[#This Row],[AREF_1]]&lt;&gt;"","01",IF(T_SDLog[[#This Row],[AREF_0]]&lt;&gt;"","00",""))))))))</f>
        <v/>
      </c>
      <c r="T74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4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6" s="22"/>
      <c r="AB746" s="74"/>
      <c r="AC746" s="22"/>
      <c r="AD746" s="74"/>
      <c r="AE746" s="22"/>
      <c r="AF746" s="190" t="s">
        <v>123</v>
      </c>
      <c r="AG746" s="191"/>
      <c r="AH746" s="190" t="s">
        <v>123</v>
      </c>
      <c r="AI746" s="22"/>
      <c r="AJ746" s="74"/>
      <c r="AK746" s="22"/>
      <c r="AL746" s="22"/>
      <c r="AM746" s="22"/>
      <c r="AN746" s="190" t="s">
        <v>123</v>
      </c>
      <c r="AO746" s="74"/>
      <c r="AP746" s="185" t="s">
        <v>123</v>
      </c>
      <c r="AQ746" s="22"/>
      <c r="AR746" s="74"/>
      <c r="AS746" s="22"/>
      <c r="AT746" s="190" t="s">
        <v>123</v>
      </c>
      <c r="AU746" s="74"/>
      <c r="AV746" s="185" t="s">
        <v>123</v>
      </c>
      <c r="AW746" s="76"/>
      <c r="AX746" s="74"/>
      <c r="AY746" s="22"/>
      <c r="AZ746" s="190" t="s">
        <v>123</v>
      </c>
      <c r="BA746" s="74"/>
      <c r="BB746" s="185" t="s">
        <v>123</v>
      </c>
      <c r="BC746" s="76"/>
      <c r="BD746" s="74"/>
      <c r="BE746" s="22"/>
      <c r="BF746" s="190" t="s">
        <v>123</v>
      </c>
      <c r="BG746" s="74"/>
      <c r="BH746" s="185" t="s">
        <v>123</v>
      </c>
      <c r="BI746" s="76"/>
      <c r="BJ746" s="74"/>
      <c r="BK746" s="22"/>
      <c r="BL746" s="190" t="s">
        <v>123</v>
      </c>
      <c r="BM746" s="74"/>
      <c r="BN746" s="185" t="s">
        <v>123</v>
      </c>
      <c r="BO746" s="22"/>
      <c r="BP746" s="74"/>
      <c r="BQ746" s="22"/>
      <c r="BR746" s="190" t="s">
        <v>123</v>
      </c>
      <c r="BS746" s="22"/>
      <c r="BT746" s="185" t="s">
        <v>123</v>
      </c>
      <c r="BU746" s="22"/>
      <c r="BV746" s="74"/>
      <c r="BW746" s="22"/>
      <c r="BX746" s="190" t="s">
        <v>123</v>
      </c>
      <c r="BY746" s="22"/>
      <c r="BZ746" s="185" t="s">
        <v>123</v>
      </c>
      <c r="CA746" s="185"/>
      <c r="CB746" s="22"/>
    </row>
    <row r="747" spans="2:80" ht="13.8" hidden="1">
      <c r="B747" s="22">
        <f t="shared" si="11"/>
        <v>738</v>
      </c>
      <c r="C747" s="22" t="s">
        <v>112</v>
      </c>
      <c r="D747" s="73" t="s">
        <v>148</v>
      </c>
      <c r="E747" s="118">
        <v>1300403</v>
      </c>
      <c r="F747" s="22" t="s">
        <v>114</v>
      </c>
      <c r="G747" s="73" t="s">
        <v>130</v>
      </c>
      <c r="H747" s="73" t="s">
        <v>288</v>
      </c>
      <c r="I747" s="240" t="s">
        <v>456</v>
      </c>
      <c r="J747" s="79" t="s">
        <v>112</v>
      </c>
      <c r="K747" s="112" t="s">
        <v>149</v>
      </c>
      <c r="L747" s="22" t="s">
        <v>119</v>
      </c>
      <c r="M747" s="22" t="s">
        <v>117</v>
      </c>
      <c r="N747" s="119" t="str">
        <f>CONCATENATE(T_SDLog[[#This Row],[PROJECT_NO]],"-",T_SDLog[[#This Row],[Sub Con]],"-",T_SDLog[[#This Row],[BUILDING_NO]],"-",T_SDLog[[#This Row],[FLOOR_LEVEL]],"-",T_SDLog[[#This Row],[DRAWING_PARTS]],"-",T_SDLog[[#This Row],[DISIPLINE]],"-",T_SDLog[[#This Row],[Sub-Dec]],"-",T_SDLog[[#This Row],[DS]],"-",T_SDLog[[#This Row],[DRAWING_SEQ]])</f>
        <v>1300403-ATS-B01-FF-13-ICT-FAS-SD-00</v>
      </c>
      <c r="O747" s="122" t="s">
        <v>457</v>
      </c>
      <c r="P747" s="246">
        <v>45878</v>
      </c>
      <c r="Q74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7" s="156" t="str">
        <f>IF(T_SDLog[[#This Row],[AREF_7]]&lt;&gt;"","07",IF(T_SDLog[[#This Row],[AREF_6]]&lt;&gt;"","06",IF(T_SDLog[[#This Row],[AREF_5]]&lt;&gt;"","05",IF(T_SDLog[[#This Row],[AREF_4]]&lt;&gt;"","04",IF(T_SDLog[[#This Row],[AREF_3]]&lt;&gt;"","03",IF(T_SDLog[[#This Row],[AREF_2]]&lt;&gt;"","02",IF(T_SDLog[[#This Row],[AREF_1]]&lt;&gt;"","01",IF(T_SDLog[[#This Row],[AREF_0]]&lt;&gt;"","00",""))))))))</f>
        <v/>
      </c>
      <c r="T74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7" s="22"/>
      <c r="AB747" s="74"/>
      <c r="AC747" s="22"/>
      <c r="AD747" s="74"/>
      <c r="AE747" s="22"/>
      <c r="AF747" s="190" t="s">
        <v>123</v>
      </c>
      <c r="AG747" s="191"/>
      <c r="AH747" s="190" t="s">
        <v>123</v>
      </c>
      <c r="AI747" s="22"/>
      <c r="AJ747" s="74"/>
      <c r="AK747" s="22"/>
      <c r="AL747" s="22"/>
      <c r="AM747" s="22"/>
      <c r="AN747" s="190" t="s">
        <v>123</v>
      </c>
      <c r="AO747" s="74"/>
      <c r="AP747" s="185" t="s">
        <v>123</v>
      </c>
      <c r="AQ747" s="22"/>
      <c r="AR747" s="74"/>
      <c r="AS747" s="22"/>
      <c r="AT747" s="190" t="s">
        <v>123</v>
      </c>
      <c r="AU747" s="74"/>
      <c r="AV747" s="185" t="s">
        <v>123</v>
      </c>
      <c r="AW747" s="76"/>
      <c r="AX747" s="74"/>
      <c r="AY747" s="22"/>
      <c r="AZ747" s="190" t="s">
        <v>123</v>
      </c>
      <c r="BA747" s="74"/>
      <c r="BB747" s="185" t="s">
        <v>123</v>
      </c>
      <c r="BC747" s="76"/>
      <c r="BD747" s="74"/>
      <c r="BE747" s="22"/>
      <c r="BF747" s="190" t="s">
        <v>123</v>
      </c>
      <c r="BG747" s="74"/>
      <c r="BH747" s="185" t="s">
        <v>123</v>
      </c>
      <c r="BI747" s="76"/>
      <c r="BJ747" s="74"/>
      <c r="BK747" s="22"/>
      <c r="BL747" s="190" t="s">
        <v>123</v>
      </c>
      <c r="BM747" s="74"/>
      <c r="BN747" s="185" t="s">
        <v>123</v>
      </c>
      <c r="BO747" s="22"/>
      <c r="BP747" s="74"/>
      <c r="BQ747" s="22"/>
      <c r="BR747" s="190" t="s">
        <v>123</v>
      </c>
      <c r="BS747" s="22"/>
      <c r="BT747" s="185" t="s">
        <v>123</v>
      </c>
      <c r="BU747" s="22"/>
      <c r="BV747" s="74"/>
      <c r="BW747" s="22"/>
      <c r="BX747" s="190" t="s">
        <v>123</v>
      </c>
      <c r="BY747" s="22"/>
      <c r="BZ747" s="185" t="s">
        <v>123</v>
      </c>
      <c r="CA747" s="185"/>
      <c r="CB747" s="22"/>
    </row>
    <row r="748" spans="2:80" ht="13.8" hidden="1">
      <c r="B748" s="22">
        <f t="shared" si="11"/>
        <v>739</v>
      </c>
      <c r="C748" s="22" t="s">
        <v>112</v>
      </c>
      <c r="D748" s="73" t="s">
        <v>148</v>
      </c>
      <c r="E748" s="118">
        <v>1300403</v>
      </c>
      <c r="F748" s="22" t="s">
        <v>114</v>
      </c>
      <c r="G748" s="73" t="s">
        <v>130</v>
      </c>
      <c r="H748" s="73" t="s">
        <v>288</v>
      </c>
      <c r="I748" s="240" t="s">
        <v>458</v>
      </c>
      <c r="J748" s="79" t="s">
        <v>112</v>
      </c>
      <c r="K748" s="112" t="s">
        <v>149</v>
      </c>
      <c r="L748" s="22" t="s">
        <v>119</v>
      </c>
      <c r="M748" s="22" t="s">
        <v>117</v>
      </c>
      <c r="N748" s="119" t="str">
        <f>CONCATENATE(T_SDLog[[#This Row],[PROJECT_NO]],"-",T_SDLog[[#This Row],[Sub Con]],"-",T_SDLog[[#This Row],[BUILDING_NO]],"-",T_SDLog[[#This Row],[FLOOR_LEVEL]],"-",T_SDLog[[#This Row],[DRAWING_PARTS]],"-",T_SDLog[[#This Row],[DISIPLINE]],"-",T_SDLog[[#This Row],[Sub-Dec]],"-",T_SDLog[[#This Row],[DS]],"-",T_SDLog[[#This Row],[DRAWING_SEQ]])</f>
        <v>1300403-ATS-B01-FF-14-ICT-FAS-SD-00</v>
      </c>
      <c r="O748" s="122" t="s">
        <v>459</v>
      </c>
      <c r="P748" s="246">
        <v>45878</v>
      </c>
      <c r="Q74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8" s="156" t="str">
        <f>IF(T_SDLog[[#This Row],[AREF_7]]&lt;&gt;"","07",IF(T_SDLog[[#This Row],[AREF_6]]&lt;&gt;"","06",IF(T_SDLog[[#This Row],[AREF_5]]&lt;&gt;"","05",IF(T_SDLog[[#This Row],[AREF_4]]&lt;&gt;"","04",IF(T_SDLog[[#This Row],[AREF_3]]&lt;&gt;"","03",IF(T_SDLog[[#This Row],[AREF_2]]&lt;&gt;"","02",IF(T_SDLog[[#This Row],[AREF_1]]&lt;&gt;"","01",IF(T_SDLog[[#This Row],[AREF_0]]&lt;&gt;"","00",""))))))))</f>
        <v/>
      </c>
      <c r="T74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8" s="22"/>
      <c r="AB748" s="74"/>
      <c r="AC748" s="22"/>
      <c r="AD748" s="74"/>
      <c r="AE748" s="22"/>
      <c r="AF748" s="190" t="s">
        <v>123</v>
      </c>
      <c r="AG748" s="191"/>
      <c r="AH748" s="190" t="s">
        <v>123</v>
      </c>
      <c r="AI748" s="22"/>
      <c r="AJ748" s="74"/>
      <c r="AK748" s="22"/>
      <c r="AL748" s="22"/>
      <c r="AM748" s="22"/>
      <c r="AN748" s="190" t="s">
        <v>123</v>
      </c>
      <c r="AO748" s="74"/>
      <c r="AP748" s="185" t="s">
        <v>123</v>
      </c>
      <c r="AQ748" s="22"/>
      <c r="AR748" s="74"/>
      <c r="AS748" s="22"/>
      <c r="AT748" s="190" t="s">
        <v>123</v>
      </c>
      <c r="AU748" s="74"/>
      <c r="AV748" s="185" t="s">
        <v>123</v>
      </c>
      <c r="AW748" s="76"/>
      <c r="AX748" s="74"/>
      <c r="AY748" s="22"/>
      <c r="AZ748" s="190" t="s">
        <v>123</v>
      </c>
      <c r="BA748" s="74"/>
      <c r="BB748" s="185" t="s">
        <v>123</v>
      </c>
      <c r="BC748" s="76"/>
      <c r="BD748" s="74"/>
      <c r="BE748" s="22"/>
      <c r="BF748" s="190" t="s">
        <v>123</v>
      </c>
      <c r="BG748" s="74"/>
      <c r="BH748" s="185" t="s">
        <v>123</v>
      </c>
      <c r="BI748" s="76"/>
      <c r="BJ748" s="74"/>
      <c r="BK748" s="22"/>
      <c r="BL748" s="190" t="s">
        <v>123</v>
      </c>
      <c r="BM748" s="74"/>
      <c r="BN748" s="185" t="s">
        <v>123</v>
      </c>
      <c r="BO748" s="22"/>
      <c r="BP748" s="74"/>
      <c r="BQ748" s="22"/>
      <c r="BR748" s="190" t="s">
        <v>123</v>
      </c>
      <c r="BS748" s="22"/>
      <c r="BT748" s="185" t="s">
        <v>123</v>
      </c>
      <c r="BU748" s="22"/>
      <c r="BV748" s="74"/>
      <c r="BW748" s="22"/>
      <c r="BX748" s="190" t="s">
        <v>123</v>
      </c>
      <c r="BY748" s="22"/>
      <c r="BZ748" s="185" t="s">
        <v>123</v>
      </c>
      <c r="CA748" s="185"/>
      <c r="CB748" s="22"/>
    </row>
    <row r="749" spans="2:80" ht="13.8" hidden="1">
      <c r="B749" s="22">
        <f t="shared" si="11"/>
        <v>740</v>
      </c>
      <c r="C749" s="22" t="s">
        <v>112</v>
      </c>
      <c r="D749" s="73" t="s">
        <v>148</v>
      </c>
      <c r="E749" s="118">
        <v>1300403</v>
      </c>
      <c r="F749" s="22" t="s">
        <v>114</v>
      </c>
      <c r="G749" s="73" t="s">
        <v>130</v>
      </c>
      <c r="H749" s="73" t="s">
        <v>288</v>
      </c>
      <c r="I749" s="240" t="s">
        <v>460</v>
      </c>
      <c r="J749" s="79" t="s">
        <v>112</v>
      </c>
      <c r="K749" s="112" t="s">
        <v>149</v>
      </c>
      <c r="L749" s="22" t="s">
        <v>119</v>
      </c>
      <c r="M749" s="22" t="s">
        <v>117</v>
      </c>
      <c r="N749" s="119" t="str">
        <f>CONCATENATE(T_SDLog[[#This Row],[PROJECT_NO]],"-",T_SDLog[[#This Row],[Sub Con]],"-",T_SDLog[[#This Row],[BUILDING_NO]],"-",T_SDLog[[#This Row],[FLOOR_LEVEL]],"-",T_SDLog[[#This Row],[DRAWING_PARTS]],"-",T_SDLog[[#This Row],[DISIPLINE]],"-",T_SDLog[[#This Row],[Sub-Dec]],"-",T_SDLog[[#This Row],[DS]],"-",T_SDLog[[#This Row],[DRAWING_SEQ]])</f>
        <v>1300403-ATS-B01-FF-15-ICT-FAS-SD-00</v>
      </c>
      <c r="O749" s="122" t="s">
        <v>461</v>
      </c>
      <c r="P749" s="246">
        <v>45878</v>
      </c>
      <c r="Q74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4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49" s="156" t="str">
        <f>IF(T_SDLog[[#This Row],[AREF_7]]&lt;&gt;"","07",IF(T_SDLog[[#This Row],[AREF_6]]&lt;&gt;"","06",IF(T_SDLog[[#This Row],[AREF_5]]&lt;&gt;"","05",IF(T_SDLog[[#This Row],[AREF_4]]&lt;&gt;"","04",IF(T_SDLog[[#This Row],[AREF_3]]&lt;&gt;"","03",IF(T_SDLog[[#This Row],[AREF_2]]&lt;&gt;"","02",IF(T_SDLog[[#This Row],[AREF_1]]&lt;&gt;"","01",IF(T_SDLog[[#This Row],[AREF_0]]&lt;&gt;"","00",""))))))))</f>
        <v/>
      </c>
      <c r="T74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49" s="22"/>
      <c r="AB749" s="74"/>
      <c r="AC749" s="22"/>
      <c r="AD749" s="74"/>
      <c r="AE749" s="22"/>
      <c r="AF749" s="190" t="s">
        <v>123</v>
      </c>
      <c r="AG749" s="191"/>
      <c r="AH749" s="190" t="s">
        <v>123</v>
      </c>
      <c r="AI749" s="22"/>
      <c r="AJ749" s="74"/>
      <c r="AK749" s="22"/>
      <c r="AL749" s="22"/>
      <c r="AM749" s="22"/>
      <c r="AN749" s="190" t="s">
        <v>123</v>
      </c>
      <c r="AO749" s="74"/>
      <c r="AP749" s="185" t="s">
        <v>123</v>
      </c>
      <c r="AQ749" s="22"/>
      <c r="AR749" s="74"/>
      <c r="AS749" s="22"/>
      <c r="AT749" s="190" t="s">
        <v>123</v>
      </c>
      <c r="AU749" s="74"/>
      <c r="AV749" s="185" t="s">
        <v>123</v>
      </c>
      <c r="AW749" s="76"/>
      <c r="AX749" s="74"/>
      <c r="AY749" s="22"/>
      <c r="AZ749" s="190" t="s">
        <v>123</v>
      </c>
      <c r="BA749" s="74"/>
      <c r="BB749" s="185" t="s">
        <v>123</v>
      </c>
      <c r="BC749" s="76"/>
      <c r="BD749" s="74"/>
      <c r="BE749" s="22"/>
      <c r="BF749" s="190" t="s">
        <v>123</v>
      </c>
      <c r="BG749" s="74"/>
      <c r="BH749" s="185" t="s">
        <v>123</v>
      </c>
      <c r="BI749" s="76"/>
      <c r="BJ749" s="74"/>
      <c r="BK749" s="22"/>
      <c r="BL749" s="190" t="s">
        <v>123</v>
      </c>
      <c r="BM749" s="74"/>
      <c r="BN749" s="185" t="s">
        <v>123</v>
      </c>
      <c r="BO749" s="22"/>
      <c r="BP749" s="74"/>
      <c r="BQ749" s="22"/>
      <c r="BR749" s="190" t="s">
        <v>123</v>
      </c>
      <c r="BS749" s="22"/>
      <c r="BT749" s="185" t="s">
        <v>123</v>
      </c>
      <c r="BU749" s="22"/>
      <c r="BV749" s="74"/>
      <c r="BW749" s="22"/>
      <c r="BX749" s="190" t="s">
        <v>123</v>
      </c>
      <c r="BY749" s="22"/>
      <c r="BZ749" s="185" t="s">
        <v>123</v>
      </c>
      <c r="CA749" s="185"/>
      <c r="CB749" s="22"/>
    </row>
    <row r="750" spans="2:80" ht="13.8">
      <c r="B750" s="22">
        <f t="shared" si="11"/>
        <v>741</v>
      </c>
      <c r="C750" s="22" t="s">
        <v>112</v>
      </c>
      <c r="D750" s="73" t="s">
        <v>148</v>
      </c>
      <c r="E750" s="118">
        <v>1300403</v>
      </c>
      <c r="F750" s="22" t="s">
        <v>114</v>
      </c>
      <c r="G750" s="73" t="s">
        <v>130</v>
      </c>
      <c r="H750" s="73" t="s">
        <v>462</v>
      </c>
      <c r="I750" s="240" t="s">
        <v>117</v>
      </c>
      <c r="J750" s="79" t="s">
        <v>112</v>
      </c>
      <c r="K750" s="112" t="s">
        <v>149</v>
      </c>
      <c r="L750" s="22" t="s">
        <v>119</v>
      </c>
      <c r="M750" s="22" t="s">
        <v>117</v>
      </c>
      <c r="N750" s="119" t="str">
        <f>CONCATENATE(T_SDLog[[#This Row],[PROJECT_NO]],"-",T_SDLog[[#This Row],[Sub Con]],"-",T_SDLog[[#This Row],[BUILDING_NO]],"-",T_SDLog[[#This Row],[FLOOR_LEVEL]],"-",T_SDLog[[#This Row],[DRAWING_PARTS]],"-",T_SDLog[[#This Row],[DISIPLINE]],"-",T_SDLog[[#This Row],[Sub-Dec]],"-",T_SDLog[[#This Row],[DS]],"-",T_SDLog[[#This Row],[DRAWING_SEQ]])</f>
        <v>1300403-ATS-B01-MZ-00-ICT-FAS-SD-00</v>
      </c>
      <c r="O750" s="122" t="s">
        <v>463</v>
      </c>
      <c r="P750" s="246">
        <v>45878</v>
      </c>
      <c r="Q750"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5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50" s="156" t="str">
        <f>IF(T_SDLog[[#This Row],[AREF_7]]&lt;&gt;"","07",IF(T_SDLog[[#This Row],[AREF_6]]&lt;&gt;"","06",IF(T_SDLog[[#This Row],[AREF_5]]&lt;&gt;"","05",IF(T_SDLog[[#This Row],[AREF_4]]&lt;&gt;"","04",IF(T_SDLog[[#This Row],[AREF_3]]&lt;&gt;"","03",IF(T_SDLog[[#This Row],[AREF_2]]&lt;&gt;"","02",IF(T_SDLog[[#This Row],[AREF_1]]&lt;&gt;"","01",IF(T_SDLog[[#This Row],[AREF_0]]&lt;&gt;"","00",""))))))))</f>
        <v>00</v>
      </c>
      <c r="T75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5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0" s="22" t="s">
        <v>1931</v>
      </c>
      <c r="AB750" s="74">
        <v>45874</v>
      </c>
      <c r="AC750" s="22"/>
      <c r="AD750" s="74"/>
      <c r="AE750" s="22"/>
      <c r="AF750" s="190" t="s">
        <v>1633</v>
      </c>
      <c r="AG750" s="191"/>
      <c r="AH750" s="190" t="s">
        <v>123</v>
      </c>
      <c r="AI750" s="22"/>
      <c r="AJ750" s="74"/>
      <c r="AK750" s="22"/>
      <c r="AL750" s="22"/>
      <c r="AM750" s="22"/>
      <c r="AN750" s="190" t="s">
        <v>123</v>
      </c>
      <c r="AO750" s="74"/>
      <c r="AP750" s="185" t="s">
        <v>123</v>
      </c>
      <c r="AQ750" s="22"/>
      <c r="AR750" s="74"/>
      <c r="AS750" s="22"/>
      <c r="AT750" s="190" t="s">
        <v>123</v>
      </c>
      <c r="AU750" s="74"/>
      <c r="AV750" s="185" t="s">
        <v>123</v>
      </c>
      <c r="AW750" s="76"/>
      <c r="AX750" s="74"/>
      <c r="AY750" s="22"/>
      <c r="AZ750" s="190" t="s">
        <v>123</v>
      </c>
      <c r="BA750" s="74"/>
      <c r="BB750" s="185" t="s">
        <v>123</v>
      </c>
      <c r="BC750" s="76"/>
      <c r="BD750" s="74"/>
      <c r="BE750" s="22"/>
      <c r="BF750" s="190" t="s">
        <v>123</v>
      </c>
      <c r="BG750" s="74"/>
      <c r="BH750" s="185" t="s">
        <v>123</v>
      </c>
      <c r="BI750" s="76"/>
      <c r="BJ750" s="74"/>
      <c r="BK750" s="22"/>
      <c r="BL750" s="190" t="s">
        <v>123</v>
      </c>
      <c r="BM750" s="74"/>
      <c r="BN750" s="185" t="s">
        <v>123</v>
      </c>
      <c r="BO750" s="22"/>
      <c r="BP750" s="74"/>
      <c r="BQ750" s="22"/>
      <c r="BR750" s="190" t="s">
        <v>123</v>
      </c>
      <c r="BS750" s="22"/>
      <c r="BT750" s="185" t="s">
        <v>123</v>
      </c>
      <c r="BU750" s="22"/>
      <c r="BV750" s="74"/>
      <c r="BW750" s="22"/>
      <c r="BX750" s="190" t="s">
        <v>123</v>
      </c>
      <c r="BY750" s="22"/>
      <c r="BZ750" s="185" t="s">
        <v>123</v>
      </c>
      <c r="CA750" s="185"/>
      <c r="CB750" s="22"/>
    </row>
    <row r="751" spans="2:80" ht="13.8">
      <c r="B751" s="22">
        <f t="shared" si="11"/>
        <v>742</v>
      </c>
      <c r="C751" s="22" t="s">
        <v>112</v>
      </c>
      <c r="D751" s="73" t="s">
        <v>148</v>
      </c>
      <c r="E751" s="118">
        <v>1300403</v>
      </c>
      <c r="F751" s="22" t="s">
        <v>114</v>
      </c>
      <c r="G751" s="73" t="s">
        <v>130</v>
      </c>
      <c r="H751" s="73" t="s">
        <v>462</v>
      </c>
      <c r="I751" s="240" t="s">
        <v>124</v>
      </c>
      <c r="J751" s="79" t="s">
        <v>112</v>
      </c>
      <c r="K751" s="112" t="s">
        <v>149</v>
      </c>
      <c r="L751" s="22" t="s">
        <v>119</v>
      </c>
      <c r="M751" s="22" t="s">
        <v>117</v>
      </c>
      <c r="N751" s="119" t="str">
        <f>CONCATENATE(T_SDLog[[#This Row],[PROJECT_NO]],"-",T_SDLog[[#This Row],[Sub Con]],"-",T_SDLog[[#This Row],[BUILDING_NO]],"-",T_SDLog[[#This Row],[FLOOR_LEVEL]],"-",T_SDLog[[#This Row],[DRAWING_PARTS]],"-",T_SDLog[[#This Row],[DISIPLINE]],"-",T_SDLog[[#This Row],[Sub-Dec]],"-",T_SDLog[[#This Row],[DS]],"-",T_SDLog[[#This Row],[DRAWING_SEQ]])</f>
        <v>1300403-ATS-B01-MZ-01-ICT-FAS-SD-00</v>
      </c>
      <c r="O751" s="122" t="s">
        <v>464</v>
      </c>
      <c r="P751" s="246">
        <v>45878</v>
      </c>
      <c r="Q75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5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51" s="156" t="str">
        <f>IF(T_SDLog[[#This Row],[AREF_7]]&lt;&gt;"","07",IF(T_SDLog[[#This Row],[AREF_6]]&lt;&gt;"","06",IF(T_SDLog[[#This Row],[AREF_5]]&lt;&gt;"","05",IF(T_SDLog[[#This Row],[AREF_4]]&lt;&gt;"","04",IF(T_SDLog[[#This Row],[AREF_3]]&lt;&gt;"","03",IF(T_SDLog[[#This Row],[AREF_2]]&lt;&gt;"","02",IF(T_SDLog[[#This Row],[AREF_1]]&lt;&gt;"","01",IF(T_SDLog[[#This Row],[AREF_0]]&lt;&gt;"","00",""))))))))</f>
        <v>00</v>
      </c>
      <c r="T75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1" s="22" t="s">
        <v>1931</v>
      </c>
      <c r="AB751" s="74">
        <v>45874</v>
      </c>
      <c r="AC751" s="22"/>
      <c r="AD751" s="74"/>
      <c r="AE751" s="22"/>
      <c r="AF751" s="190" t="s">
        <v>1633</v>
      </c>
      <c r="AG751" s="191"/>
      <c r="AH751" s="190" t="s">
        <v>123</v>
      </c>
      <c r="AI751" s="22"/>
      <c r="AJ751" s="74"/>
      <c r="AK751" s="22"/>
      <c r="AL751" s="22"/>
      <c r="AM751" s="22"/>
      <c r="AN751" s="190" t="s">
        <v>123</v>
      </c>
      <c r="AO751" s="74"/>
      <c r="AP751" s="185" t="s">
        <v>123</v>
      </c>
      <c r="AQ751" s="22"/>
      <c r="AR751" s="74"/>
      <c r="AS751" s="22"/>
      <c r="AT751" s="190" t="s">
        <v>123</v>
      </c>
      <c r="AU751" s="74"/>
      <c r="AV751" s="185" t="s">
        <v>123</v>
      </c>
      <c r="AW751" s="76"/>
      <c r="AX751" s="74"/>
      <c r="AY751" s="22"/>
      <c r="AZ751" s="190" t="s">
        <v>123</v>
      </c>
      <c r="BA751" s="74"/>
      <c r="BB751" s="185" t="s">
        <v>123</v>
      </c>
      <c r="BC751" s="76"/>
      <c r="BD751" s="74"/>
      <c r="BE751" s="22"/>
      <c r="BF751" s="190" t="s">
        <v>123</v>
      </c>
      <c r="BG751" s="74"/>
      <c r="BH751" s="185" t="s">
        <v>123</v>
      </c>
      <c r="BI751" s="76"/>
      <c r="BJ751" s="74"/>
      <c r="BK751" s="22"/>
      <c r="BL751" s="190" t="s">
        <v>123</v>
      </c>
      <c r="BM751" s="74"/>
      <c r="BN751" s="185" t="s">
        <v>123</v>
      </c>
      <c r="BO751" s="22"/>
      <c r="BP751" s="74"/>
      <c r="BQ751" s="22"/>
      <c r="BR751" s="190" t="s">
        <v>123</v>
      </c>
      <c r="BS751" s="22"/>
      <c r="BT751" s="185" t="s">
        <v>123</v>
      </c>
      <c r="BU751" s="22"/>
      <c r="BV751" s="74"/>
      <c r="BW751" s="22"/>
      <c r="BX751" s="190" t="s">
        <v>123</v>
      </c>
      <c r="BY751" s="22"/>
      <c r="BZ751" s="185" t="s">
        <v>123</v>
      </c>
      <c r="CA751" s="185"/>
      <c r="CB751" s="22"/>
    </row>
    <row r="752" spans="2:80" ht="13.8">
      <c r="B752" s="22">
        <f t="shared" si="11"/>
        <v>743</v>
      </c>
      <c r="C752" s="22" t="s">
        <v>112</v>
      </c>
      <c r="D752" s="73" t="s">
        <v>148</v>
      </c>
      <c r="E752" s="118">
        <v>1300403</v>
      </c>
      <c r="F752" s="22" t="s">
        <v>114</v>
      </c>
      <c r="G752" s="73" t="s">
        <v>130</v>
      </c>
      <c r="H752" s="73" t="s">
        <v>462</v>
      </c>
      <c r="I752" s="240" t="s">
        <v>126</v>
      </c>
      <c r="J752" s="79" t="s">
        <v>112</v>
      </c>
      <c r="K752" s="112" t="s">
        <v>149</v>
      </c>
      <c r="L752" s="22" t="s">
        <v>119</v>
      </c>
      <c r="M752" s="22" t="s">
        <v>117</v>
      </c>
      <c r="N752" s="119" t="str">
        <f>CONCATENATE(T_SDLog[[#This Row],[PROJECT_NO]],"-",T_SDLog[[#This Row],[Sub Con]],"-",T_SDLog[[#This Row],[BUILDING_NO]],"-",T_SDLog[[#This Row],[FLOOR_LEVEL]],"-",T_SDLog[[#This Row],[DRAWING_PARTS]],"-",T_SDLog[[#This Row],[DISIPLINE]],"-",T_SDLog[[#This Row],[Sub-Dec]],"-",T_SDLog[[#This Row],[DS]],"-",T_SDLog[[#This Row],[DRAWING_SEQ]])</f>
        <v>1300403-ATS-B01-MZ-02-ICT-FAS-SD-00</v>
      </c>
      <c r="O752" s="122" t="s">
        <v>465</v>
      </c>
      <c r="P752" s="246">
        <v>45878</v>
      </c>
      <c r="Q75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5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52" s="156" t="str">
        <f>IF(T_SDLog[[#This Row],[AREF_7]]&lt;&gt;"","07",IF(T_SDLog[[#This Row],[AREF_6]]&lt;&gt;"","06",IF(T_SDLog[[#This Row],[AREF_5]]&lt;&gt;"","05",IF(T_SDLog[[#This Row],[AREF_4]]&lt;&gt;"","04",IF(T_SDLog[[#This Row],[AREF_3]]&lt;&gt;"","03",IF(T_SDLog[[#This Row],[AREF_2]]&lt;&gt;"","02",IF(T_SDLog[[#This Row],[AREF_1]]&lt;&gt;"","01",IF(T_SDLog[[#This Row],[AREF_0]]&lt;&gt;"","00",""))))))))</f>
        <v>00</v>
      </c>
      <c r="T75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2" s="22" t="s">
        <v>1931</v>
      </c>
      <c r="AB752" s="74">
        <v>45874</v>
      </c>
      <c r="AC752" s="22"/>
      <c r="AD752" s="74"/>
      <c r="AE752" s="22"/>
      <c r="AF752" s="190" t="s">
        <v>1633</v>
      </c>
      <c r="AG752" s="191"/>
      <c r="AH752" s="190" t="s">
        <v>123</v>
      </c>
      <c r="AI752" s="22"/>
      <c r="AJ752" s="74"/>
      <c r="AK752" s="22"/>
      <c r="AL752" s="22"/>
      <c r="AM752" s="22"/>
      <c r="AN752" s="190" t="s">
        <v>123</v>
      </c>
      <c r="AO752" s="74"/>
      <c r="AP752" s="185" t="s">
        <v>123</v>
      </c>
      <c r="AQ752" s="22"/>
      <c r="AR752" s="74"/>
      <c r="AS752" s="22"/>
      <c r="AT752" s="190" t="s">
        <v>123</v>
      </c>
      <c r="AU752" s="74"/>
      <c r="AV752" s="185" t="s">
        <v>123</v>
      </c>
      <c r="AW752" s="76"/>
      <c r="AX752" s="74"/>
      <c r="AY752" s="22"/>
      <c r="AZ752" s="190" t="s">
        <v>123</v>
      </c>
      <c r="BA752" s="74"/>
      <c r="BB752" s="185" t="s">
        <v>123</v>
      </c>
      <c r="BC752" s="76"/>
      <c r="BD752" s="74"/>
      <c r="BE752" s="22"/>
      <c r="BF752" s="190" t="s">
        <v>123</v>
      </c>
      <c r="BG752" s="74"/>
      <c r="BH752" s="185" t="s">
        <v>123</v>
      </c>
      <c r="BI752" s="76"/>
      <c r="BJ752" s="74"/>
      <c r="BK752" s="22"/>
      <c r="BL752" s="190" t="s">
        <v>123</v>
      </c>
      <c r="BM752" s="74"/>
      <c r="BN752" s="185" t="s">
        <v>123</v>
      </c>
      <c r="BO752" s="22"/>
      <c r="BP752" s="74"/>
      <c r="BQ752" s="22"/>
      <c r="BR752" s="190" t="s">
        <v>123</v>
      </c>
      <c r="BS752" s="22"/>
      <c r="BT752" s="185" t="s">
        <v>123</v>
      </c>
      <c r="BU752" s="22"/>
      <c r="BV752" s="74"/>
      <c r="BW752" s="22"/>
      <c r="BX752" s="190" t="s">
        <v>123</v>
      </c>
      <c r="BY752" s="22"/>
      <c r="BZ752" s="185" t="s">
        <v>123</v>
      </c>
      <c r="CA752" s="185"/>
      <c r="CB752" s="22"/>
    </row>
    <row r="753" spans="2:80" ht="13.8">
      <c r="B753" s="22">
        <f t="shared" si="11"/>
        <v>744</v>
      </c>
      <c r="C753" s="22" t="s">
        <v>112</v>
      </c>
      <c r="D753" s="73" t="s">
        <v>148</v>
      </c>
      <c r="E753" s="118">
        <v>1300403</v>
      </c>
      <c r="F753" s="22" t="s">
        <v>114</v>
      </c>
      <c r="G753" s="73" t="s">
        <v>130</v>
      </c>
      <c r="H753" s="73" t="s">
        <v>462</v>
      </c>
      <c r="I753" s="240" t="s">
        <v>128</v>
      </c>
      <c r="J753" s="79" t="s">
        <v>112</v>
      </c>
      <c r="K753" s="112" t="s">
        <v>149</v>
      </c>
      <c r="L753" s="22" t="s">
        <v>119</v>
      </c>
      <c r="M753" s="22" t="s">
        <v>117</v>
      </c>
      <c r="N753" s="119" t="str">
        <f>CONCATENATE(T_SDLog[[#This Row],[PROJECT_NO]],"-",T_SDLog[[#This Row],[Sub Con]],"-",T_SDLog[[#This Row],[BUILDING_NO]],"-",T_SDLog[[#This Row],[FLOOR_LEVEL]],"-",T_SDLog[[#This Row],[DRAWING_PARTS]],"-",T_SDLog[[#This Row],[DISIPLINE]],"-",T_SDLog[[#This Row],[Sub-Dec]],"-",T_SDLog[[#This Row],[DS]],"-",T_SDLog[[#This Row],[DRAWING_SEQ]])</f>
        <v>1300403-ATS-B01-MZ-03-ICT-FAS-SD-00</v>
      </c>
      <c r="O753" s="122" t="s">
        <v>466</v>
      </c>
      <c r="P753" s="246">
        <v>45878</v>
      </c>
      <c r="Q753"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5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53" s="156" t="str">
        <f>IF(T_SDLog[[#This Row],[AREF_7]]&lt;&gt;"","07",IF(T_SDLog[[#This Row],[AREF_6]]&lt;&gt;"","06",IF(T_SDLog[[#This Row],[AREF_5]]&lt;&gt;"","05",IF(T_SDLog[[#This Row],[AREF_4]]&lt;&gt;"","04",IF(T_SDLog[[#This Row],[AREF_3]]&lt;&gt;"","03",IF(T_SDLog[[#This Row],[AREF_2]]&lt;&gt;"","02",IF(T_SDLog[[#This Row],[AREF_1]]&lt;&gt;"","01",IF(T_SDLog[[#This Row],[AREF_0]]&lt;&gt;"","00",""))))))))</f>
        <v>00</v>
      </c>
      <c r="T75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3" s="22" t="s">
        <v>1931</v>
      </c>
      <c r="AB753" s="74">
        <v>45874</v>
      </c>
      <c r="AC753" s="22"/>
      <c r="AD753" s="74"/>
      <c r="AE753" s="22"/>
      <c r="AF753" s="190" t="s">
        <v>1633</v>
      </c>
      <c r="AG753" s="191"/>
      <c r="AH753" s="190" t="s">
        <v>123</v>
      </c>
      <c r="AI753" s="22"/>
      <c r="AJ753" s="74"/>
      <c r="AK753" s="22"/>
      <c r="AL753" s="22"/>
      <c r="AM753" s="22"/>
      <c r="AN753" s="190" t="s">
        <v>123</v>
      </c>
      <c r="AO753" s="74"/>
      <c r="AP753" s="185" t="s">
        <v>123</v>
      </c>
      <c r="AQ753" s="22"/>
      <c r="AR753" s="74"/>
      <c r="AS753" s="22"/>
      <c r="AT753" s="190" t="s">
        <v>123</v>
      </c>
      <c r="AU753" s="74"/>
      <c r="AV753" s="185" t="s">
        <v>123</v>
      </c>
      <c r="AW753" s="76"/>
      <c r="AX753" s="74"/>
      <c r="AY753" s="22"/>
      <c r="AZ753" s="190" t="s">
        <v>123</v>
      </c>
      <c r="BA753" s="74"/>
      <c r="BB753" s="185" t="s">
        <v>123</v>
      </c>
      <c r="BC753" s="76"/>
      <c r="BD753" s="74"/>
      <c r="BE753" s="22"/>
      <c r="BF753" s="190" t="s">
        <v>123</v>
      </c>
      <c r="BG753" s="74"/>
      <c r="BH753" s="185" t="s">
        <v>123</v>
      </c>
      <c r="BI753" s="76"/>
      <c r="BJ753" s="74"/>
      <c r="BK753" s="22"/>
      <c r="BL753" s="190" t="s">
        <v>123</v>
      </c>
      <c r="BM753" s="74"/>
      <c r="BN753" s="185" t="s">
        <v>123</v>
      </c>
      <c r="BO753" s="22"/>
      <c r="BP753" s="74"/>
      <c r="BQ753" s="22"/>
      <c r="BR753" s="190" t="s">
        <v>123</v>
      </c>
      <c r="BS753" s="22"/>
      <c r="BT753" s="185" t="s">
        <v>123</v>
      </c>
      <c r="BU753" s="22"/>
      <c r="BV753" s="74"/>
      <c r="BW753" s="22"/>
      <c r="BX753" s="190" t="s">
        <v>123</v>
      </c>
      <c r="BY753" s="22"/>
      <c r="BZ753" s="185" t="s">
        <v>123</v>
      </c>
      <c r="CA753" s="185"/>
      <c r="CB753" s="22"/>
    </row>
    <row r="754" spans="2:80" ht="13.8">
      <c r="B754" s="22">
        <f t="shared" si="11"/>
        <v>745</v>
      </c>
      <c r="C754" s="22" t="s">
        <v>112</v>
      </c>
      <c r="D754" s="73" t="s">
        <v>148</v>
      </c>
      <c r="E754" s="118">
        <v>1300403</v>
      </c>
      <c r="F754" s="22" t="s">
        <v>114</v>
      </c>
      <c r="G754" s="73" t="s">
        <v>130</v>
      </c>
      <c r="H754" s="73" t="s">
        <v>462</v>
      </c>
      <c r="I754" s="240" t="s">
        <v>138</v>
      </c>
      <c r="J754" s="79" t="s">
        <v>112</v>
      </c>
      <c r="K754" s="112" t="s">
        <v>149</v>
      </c>
      <c r="L754" s="22" t="s">
        <v>119</v>
      </c>
      <c r="M754" s="22" t="s">
        <v>117</v>
      </c>
      <c r="N754" s="119" t="str">
        <f>CONCATENATE(T_SDLog[[#This Row],[PROJECT_NO]],"-",T_SDLog[[#This Row],[Sub Con]],"-",T_SDLog[[#This Row],[BUILDING_NO]],"-",T_SDLog[[#This Row],[FLOOR_LEVEL]],"-",T_SDLog[[#This Row],[DRAWING_PARTS]],"-",T_SDLog[[#This Row],[DISIPLINE]],"-",T_SDLog[[#This Row],[Sub-Dec]],"-",T_SDLog[[#This Row],[DS]],"-",T_SDLog[[#This Row],[DRAWING_SEQ]])</f>
        <v>1300403-ATS-B01-MZ-04-ICT-FAS-SD-00</v>
      </c>
      <c r="O754" s="122" t="s">
        <v>467</v>
      </c>
      <c r="P754" s="246">
        <v>45878</v>
      </c>
      <c r="Q754"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5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54" s="156" t="str">
        <f>IF(T_SDLog[[#This Row],[AREF_7]]&lt;&gt;"","07",IF(T_SDLog[[#This Row],[AREF_6]]&lt;&gt;"","06",IF(T_SDLog[[#This Row],[AREF_5]]&lt;&gt;"","05",IF(T_SDLog[[#This Row],[AREF_4]]&lt;&gt;"","04",IF(T_SDLog[[#This Row],[AREF_3]]&lt;&gt;"","03",IF(T_SDLog[[#This Row],[AREF_2]]&lt;&gt;"","02",IF(T_SDLog[[#This Row],[AREF_1]]&lt;&gt;"","01",IF(T_SDLog[[#This Row],[AREF_0]]&lt;&gt;"","00",""))))))))</f>
        <v>00</v>
      </c>
      <c r="T75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4" s="22" t="s">
        <v>1931</v>
      </c>
      <c r="AB754" s="74">
        <v>45874</v>
      </c>
      <c r="AC754" s="22"/>
      <c r="AD754" s="74"/>
      <c r="AE754" s="22"/>
      <c r="AF754" s="190" t="s">
        <v>1633</v>
      </c>
      <c r="AG754" s="191"/>
      <c r="AH754" s="190" t="s">
        <v>123</v>
      </c>
      <c r="AI754" s="22"/>
      <c r="AJ754" s="74"/>
      <c r="AK754" s="22"/>
      <c r="AL754" s="22"/>
      <c r="AM754" s="22"/>
      <c r="AN754" s="190" t="s">
        <v>123</v>
      </c>
      <c r="AO754" s="74"/>
      <c r="AP754" s="185" t="s">
        <v>123</v>
      </c>
      <c r="AQ754" s="22"/>
      <c r="AR754" s="74"/>
      <c r="AS754" s="22"/>
      <c r="AT754" s="190" t="s">
        <v>123</v>
      </c>
      <c r="AU754" s="74"/>
      <c r="AV754" s="185" t="s">
        <v>123</v>
      </c>
      <c r="AW754" s="76"/>
      <c r="AX754" s="74"/>
      <c r="AY754" s="22"/>
      <c r="AZ754" s="190" t="s">
        <v>123</v>
      </c>
      <c r="BA754" s="74"/>
      <c r="BB754" s="185" t="s">
        <v>123</v>
      </c>
      <c r="BC754" s="76"/>
      <c r="BD754" s="74"/>
      <c r="BE754" s="22"/>
      <c r="BF754" s="190" t="s">
        <v>123</v>
      </c>
      <c r="BG754" s="74"/>
      <c r="BH754" s="185" t="s">
        <v>123</v>
      </c>
      <c r="BI754" s="76"/>
      <c r="BJ754" s="74"/>
      <c r="BK754" s="22"/>
      <c r="BL754" s="190" t="s">
        <v>123</v>
      </c>
      <c r="BM754" s="74"/>
      <c r="BN754" s="185" t="s">
        <v>123</v>
      </c>
      <c r="BO754" s="22"/>
      <c r="BP754" s="74"/>
      <c r="BQ754" s="22"/>
      <c r="BR754" s="190" t="s">
        <v>123</v>
      </c>
      <c r="BS754" s="22"/>
      <c r="BT754" s="185" t="s">
        <v>123</v>
      </c>
      <c r="BU754" s="22"/>
      <c r="BV754" s="74"/>
      <c r="BW754" s="22"/>
      <c r="BX754" s="190" t="s">
        <v>123</v>
      </c>
      <c r="BY754" s="22"/>
      <c r="BZ754" s="185" t="s">
        <v>123</v>
      </c>
      <c r="CA754" s="185"/>
      <c r="CB754" s="22"/>
    </row>
    <row r="755" spans="2:80" ht="13.8">
      <c r="B755" s="22">
        <f t="shared" si="11"/>
        <v>746</v>
      </c>
      <c r="C755" s="22" t="s">
        <v>112</v>
      </c>
      <c r="D755" s="73" t="s">
        <v>148</v>
      </c>
      <c r="E755" s="118">
        <v>1300403</v>
      </c>
      <c r="F755" s="22" t="s">
        <v>114</v>
      </c>
      <c r="G755" s="73" t="s">
        <v>130</v>
      </c>
      <c r="H755" s="73" t="s">
        <v>462</v>
      </c>
      <c r="I755" s="240" t="s">
        <v>219</v>
      </c>
      <c r="J755" s="79" t="s">
        <v>112</v>
      </c>
      <c r="K755" s="112" t="s">
        <v>149</v>
      </c>
      <c r="L755" s="22" t="s">
        <v>119</v>
      </c>
      <c r="M755" s="22" t="s">
        <v>117</v>
      </c>
      <c r="N755" s="119" t="str">
        <f>CONCATENATE(T_SDLog[[#This Row],[PROJECT_NO]],"-",T_SDLog[[#This Row],[Sub Con]],"-",T_SDLog[[#This Row],[BUILDING_NO]],"-",T_SDLog[[#This Row],[FLOOR_LEVEL]],"-",T_SDLog[[#This Row],[DRAWING_PARTS]],"-",T_SDLog[[#This Row],[DISIPLINE]],"-",T_SDLog[[#This Row],[Sub-Dec]],"-",T_SDLog[[#This Row],[DS]],"-",T_SDLog[[#This Row],[DRAWING_SEQ]])</f>
        <v>1300403-ATS-B01-MZ-05-ICT-FAS-SD-00</v>
      </c>
      <c r="O755" s="122" t="s">
        <v>468</v>
      </c>
      <c r="P755" s="246">
        <v>45878</v>
      </c>
      <c r="Q75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5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55" s="156" t="str">
        <f>IF(T_SDLog[[#This Row],[AREF_7]]&lt;&gt;"","07",IF(T_SDLog[[#This Row],[AREF_6]]&lt;&gt;"","06",IF(T_SDLog[[#This Row],[AREF_5]]&lt;&gt;"","05",IF(T_SDLog[[#This Row],[AREF_4]]&lt;&gt;"","04",IF(T_SDLog[[#This Row],[AREF_3]]&lt;&gt;"","03",IF(T_SDLog[[#This Row],[AREF_2]]&lt;&gt;"","02",IF(T_SDLog[[#This Row],[AREF_1]]&lt;&gt;"","01",IF(T_SDLog[[#This Row],[AREF_0]]&lt;&gt;"","00",""))))))))</f>
        <v>00</v>
      </c>
      <c r="T75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5" s="22" t="s">
        <v>1931</v>
      </c>
      <c r="AB755" s="74">
        <v>45874</v>
      </c>
      <c r="AC755" s="22"/>
      <c r="AD755" s="74"/>
      <c r="AE755" s="22"/>
      <c r="AF755" s="190" t="s">
        <v>1633</v>
      </c>
      <c r="AG755" s="191"/>
      <c r="AH755" s="190" t="s">
        <v>123</v>
      </c>
      <c r="AI755" s="22"/>
      <c r="AJ755" s="74"/>
      <c r="AK755" s="22"/>
      <c r="AL755" s="22"/>
      <c r="AM755" s="22"/>
      <c r="AN755" s="190" t="s">
        <v>123</v>
      </c>
      <c r="AO755" s="74"/>
      <c r="AP755" s="185" t="s">
        <v>123</v>
      </c>
      <c r="AQ755" s="22"/>
      <c r="AR755" s="74"/>
      <c r="AS755" s="22"/>
      <c r="AT755" s="190" t="s">
        <v>123</v>
      </c>
      <c r="AU755" s="74"/>
      <c r="AV755" s="185" t="s">
        <v>123</v>
      </c>
      <c r="AW755" s="76"/>
      <c r="AX755" s="74"/>
      <c r="AY755" s="22"/>
      <c r="AZ755" s="190" t="s">
        <v>123</v>
      </c>
      <c r="BA755" s="74"/>
      <c r="BB755" s="185" t="s">
        <v>123</v>
      </c>
      <c r="BC755" s="76"/>
      <c r="BD755" s="74"/>
      <c r="BE755" s="22"/>
      <c r="BF755" s="190" t="s">
        <v>123</v>
      </c>
      <c r="BG755" s="74"/>
      <c r="BH755" s="185" t="s">
        <v>123</v>
      </c>
      <c r="BI755" s="76"/>
      <c r="BJ755" s="74"/>
      <c r="BK755" s="22"/>
      <c r="BL755" s="190" t="s">
        <v>123</v>
      </c>
      <c r="BM755" s="74"/>
      <c r="BN755" s="185" t="s">
        <v>123</v>
      </c>
      <c r="BO755" s="22"/>
      <c r="BP755" s="74"/>
      <c r="BQ755" s="22"/>
      <c r="BR755" s="190" t="s">
        <v>123</v>
      </c>
      <c r="BS755" s="22"/>
      <c r="BT755" s="185" t="s">
        <v>123</v>
      </c>
      <c r="BU755" s="22"/>
      <c r="BV755" s="74"/>
      <c r="BW755" s="22"/>
      <c r="BX755" s="190" t="s">
        <v>123</v>
      </c>
      <c r="BY755" s="22"/>
      <c r="BZ755" s="185" t="s">
        <v>123</v>
      </c>
      <c r="CA755" s="185"/>
      <c r="CB755" s="22"/>
    </row>
    <row r="756" spans="2:80" ht="13.8">
      <c r="B756" s="22">
        <f t="shared" si="11"/>
        <v>747</v>
      </c>
      <c r="C756" s="22" t="s">
        <v>112</v>
      </c>
      <c r="D756" s="73" t="s">
        <v>148</v>
      </c>
      <c r="E756" s="118">
        <v>1300403</v>
      </c>
      <c r="F756" s="22" t="s">
        <v>114</v>
      </c>
      <c r="G756" s="73" t="s">
        <v>130</v>
      </c>
      <c r="H756" s="73" t="s">
        <v>462</v>
      </c>
      <c r="I756" s="240" t="s">
        <v>304</v>
      </c>
      <c r="J756" s="79" t="s">
        <v>112</v>
      </c>
      <c r="K756" s="112" t="s">
        <v>149</v>
      </c>
      <c r="L756" s="22" t="s">
        <v>119</v>
      </c>
      <c r="M756" s="22" t="s">
        <v>117</v>
      </c>
      <c r="N756" s="119" t="str">
        <f>CONCATENATE(T_SDLog[[#This Row],[PROJECT_NO]],"-",T_SDLog[[#This Row],[Sub Con]],"-",T_SDLog[[#This Row],[BUILDING_NO]],"-",T_SDLog[[#This Row],[FLOOR_LEVEL]],"-",T_SDLog[[#This Row],[DRAWING_PARTS]],"-",T_SDLog[[#This Row],[DISIPLINE]],"-",T_SDLog[[#This Row],[Sub-Dec]],"-",T_SDLog[[#This Row],[DS]],"-",T_SDLog[[#This Row],[DRAWING_SEQ]])</f>
        <v>1300403-ATS-B01-MZ-06-ICT-FAS-SD-00</v>
      </c>
      <c r="O756" s="122" t="s">
        <v>469</v>
      </c>
      <c r="P756" s="246">
        <v>45878</v>
      </c>
      <c r="Q756"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5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56" s="156" t="str">
        <f>IF(T_SDLog[[#This Row],[AREF_7]]&lt;&gt;"","07",IF(T_SDLog[[#This Row],[AREF_6]]&lt;&gt;"","06",IF(T_SDLog[[#This Row],[AREF_5]]&lt;&gt;"","05",IF(T_SDLog[[#This Row],[AREF_4]]&lt;&gt;"","04",IF(T_SDLog[[#This Row],[AREF_3]]&lt;&gt;"","03",IF(T_SDLog[[#This Row],[AREF_2]]&lt;&gt;"","02",IF(T_SDLog[[#This Row],[AREF_1]]&lt;&gt;"","01",IF(T_SDLog[[#This Row],[AREF_0]]&lt;&gt;"","00",""))))))))</f>
        <v>00</v>
      </c>
      <c r="T75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5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6" s="22" t="s">
        <v>1931</v>
      </c>
      <c r="AB756" s="74">
        <v>45874</v>
      </c>
      <c r="AC756" s="22"/>
      <c r="AD756" s="74"/>
      <c r="AE756" s="22"/>
      <c r="AF756" s="190" t="s">
        <v>1633</v>
      </c>
      <c r="AG756" s="191"/>
      <c r="AH756" s="190" t="s">
        <v>123</v>
      </c>
      <c r="AI756" s="22"/>
      <c r="AJ756" s="74"/>
      <c r="AK756" s="22"/>
      <c r="AL756" s="22"/>
      <c r="AM756" s="22"/>
      <c r="AN756" s="190" t="s">
        <v>123</v>
      </c>
      <c r="AO756" s="74"/>
      <c r="AP756" s="185" t="s">
        <v>123</v>
      </c>
      <c r="AQ756" s="22"/>
      <c r="AR756" s="74"/>
      <c r="AS756" s="22"/>
      <c r="AT756" s="190" t="s">
        <v>123</v>
      </c>
      <c r="AU756" s="74"/>
      <c r="AV756" s="185" t="s">
        <v>123</v>
      </c>
      <c r="AW756" s="76"/>
      <c r="AX756" s="74"/>
      <c r="AY756" s="22"/>
      <c r="AZ756" s="190" t="s">
        <v>123</v>
      </c>
      <c r="BA756" s="74"/>
      <c r="BB756" s="185" t="s">
        <v>123</v>
      </c>
      <c r="BC756" s="76"/>
      <c r="BD756" s="74"/>
      <c r="BE756" s="22"/>
      <c r="BF756" s="190" t="s">
        <v>123</v>
      </c>
      <c r="BG756" s="74"/>
      <c r="BH756" s="185" t="s">
        <v>123</v>
      </c>
      <c r="BI756" s="76"/>
      <c r="BJ756" s="74"/>
      <c r="BK756" s="22"/>
      <c r="BL756" s="190" t="s">
        <v>123</v>
      </c>
      <c r="BM756" s="74"/>
      <c r="BN756" s="185" t="s">
        <v>123</v>
      </c>
      <c r="BO756" s="22"/>
      <c r="BP756" s="74"/>
      <c r="BQ756" s="22"/>
      <c r="BR756" s="190" t="s">
        <v>123</v>
      </c>
      <c r="BS756" s="22"/>
      <c r="BT756" s="185" t="s">
        <v>123</v>
      </c>
      <c r="BU756" s="22"/>
      <c r="BV756" s="74"/>
      <c r="BW756" s="22"/>
      <c r="BX756" s="190" t="s">
        <v>123</v>
      </c>
      <c r="BY756" s="22"/>
      <c r="BZ756" s="185" t="s">
        <v>123</v>
      </c>
      <c r="CA756" s="185"/>
      <c r="CB756" s="22"/>
    </row>
    <row r="757" spans="2:80" ht="13.8">
      <c r="B757" s="22">
        <f t="shared" si="11"/>
        <v>748</v>
      </c>
      <c r="C757" s="22" t="s">
        <v>112</v>
      </c>
      <c r="D757" s="73" t="s">
        <v>148</v>
      </c>
      <c r="E757" s="118">
        <v>1300403</v>
      </c>
      <c r="F757" s="22" t="s">
        <v>114</v>
      </c>
      <c r="G757" s="73" t="s">
        <v>130</v>
      </c>
      <c r="H757" s="73" t="s">
        <v>462</v>
      </c>
      <c r="I757" s="240" t="s">
        <v>349</v>
      </c>
      <c r="J757" s="79" t="s">
        <v>112</v>
      </c>
      <c r="K757" s="112" t="s">
        <v>149</v>
      </c>
      <c r="L757" s="22" t="s">
        <v>119</v>
      </c>
      <c r="M757" s="22" t="s">
        <v>117</v>
      </c>
      <c r="N757" s="119" t="str">
        <f>CONCATENATE(T_SDLog[[#This Row],[PROJECT_NO]],"-",T_SDLog[[#This Row],[Sub Con]],"-",T_SDLog[[#This Row],[BUILDING_NO]],"-",T_SDLog[[#This Row],[FLOOR_LEVEL]],"-",T_SDLog[[#This Row],[DRAWING_PARTS]],"-",T_SDLog[[#This Row],[DISIPLINE]],"-",T_SDLog[[#This Row],[Sub-Dec]],"-",T_SDLog[[#This Row],[DS]],"-",T_SDLog[[#This Row],[DRAWING_SEQ]])</f>
        <v>1300403-ATS-B01-MZ-07-ICT-FAS-SD-00</v>
      </c>
      <c r="O757" s="122" t="s">
        <v>470</v>
      </c>
      <c r="P757" s="246">
        <v>45878</v>
      </c>
      <c r="Q757"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5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57" s="156" t="str">
        <f>IF(T_SDLog[[#This Row],[AREF_7]]&lt;&gt;"","07",IF(T_SDLog[[#This Row],[AREF_6]]&lt;&gt;"","06",IF(T_SDLog[[#This Row],[AREF_5]]&lt;&gt;"","05",IF(T_SDLog[[#This Row],[AREF_4]]&lt;&gt;"","04",IF(T_SDLog[[#This Row],[AREF_3]]&lt;&gt;"","03",IF(T_SDLog[[#This Row],[AREF_2]]&lt;&gt;"","02",IF(T_SDLog[[#This Row],[AREF_1]]&lt;&gt;"","01",IF(T_SDLog[[#This Row],[AREF_0]]&lt;&gt;"","00",""))))))))</f>
        <v>00</v>
      </c>
      <c r="T75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5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7" s="22" t="s">
        <v>1931</v>
      </c>
      <c r="AB757" s="74">
        <v>45874</v>
      </c>
      <c r="AC757" s="22"/>
      <c r="AD757" s="74"/>
      <c r="AE757" s="22"/>
      <c r="AF757" s="190" t="s">
        <v>1633</v>
      </c>
      <c r="AG757" s="191"/>
      <c r="AH757" s="190" t="s">
        <v>123</v>
      </c>
      <c r="AI757" s="22"/>
      <c r="AJ757" s="74"/>
      <c r="AK757" s="22"/>
      <c r="AL757" s="22"/>
      <c r="AM757" s="22"/>
      <c r="AN757" s="190" t="s">
        <v>123</v>
      </c>
      <c r="AO757" s="74"/>
      <c r="AP757" s="185" t="s">
        <v>123</v>
      </c>
      <c r="AQ757" s="22"/>
      <c r="AR757" s="74"/>
      <c r="AS757" s="22"/>
      <c r="AT757" s="190" t="s">
        <v>123</v>
      </c>
      <c r="AU757" s="74"/>
      <c r="AV757" s="185" t="s">
        <v>123</v>
      </c>
      <c r="AW757" s="76"/>
      <c r="AX757" s="74"/>
      <c r="AY757" s="22"/>
      <c r="AZ757" s="190" t="s">
        <v>123</v>
      </c>
      <c r="BA757" s="74"/>
      <c r="BB757" s="185" t="s">
        <v>123</v>
      </c>
      <c r="BC757" s="76"/>
      <c r="BD757" s="74"/>
      <c r="BE757" s="22"/>
      <c r="BF757" s="190" t="s">
        <v>123</v>
      </c>
      <c r="BG757" s="74"/>
      <c r="BH757" s="185" t="s">
        <v>123</v>
      </c>
      <c r="BI757" s="76"/>
      <c r="BJ757" s="74"/>
      <c r="BK757" s="22"/>
      <c r="BL757" s="190" t="s">
        <v>123</v>
      </c>
      <c r="BM757" s="74"/>
      <c r="BN757" s="185" t="s">
        <v>123</v>
      </c>
      <c r="BO757" s="22"/>
      <c r="BP757" s="74"/>
      <c r="BQ757" s="22"/>
      <c r="BR757" s="190" t="s">
        <v>123</v>
      </c>
      <c r="BS757" s="22"/>
      <c r="BT757" s="185" t="s">
        <v>123</v>
      </c>
      <c r="BU757" s="22"/>
      <c r="BV757" s="74"/>
      <c r="BW757" s="22"/>
      <c r="BX757" s="190" t="s">
        <v>123</v>
      </c>
      <c r="BY757" s="22"/>
      <c r="BZ757" s="185" t="s">
        <v>123</v>
      </c>
      <c r="CA757" s="185"/>
      <c r="CB757" s="22"/>
    </row>
    <row r="758" spans="2:80" ht="13.8">
      <c r="B758" s="22">
        <f t="shared" si="11"/>
        <v>749</v>
      </c>
      <c r="C758" s="22" t="s">
        <v>112</v>
      </c>
      <c r="D758" s="73" t="s">
        <v>148</v>
      </c>
      <c r="E758" s="118">
        <v>1300403</v>
      </c>
      <c r="F758" s="22" t="s">
        <v>114</v>
      </c>
      <c r="G758" s="73" t="s">
        <v>130</v>
      </c>
      <c r="H758" s="73" t="s">
        <v>462</v>
      </c>
      <c r="I758" s="240" t="s">
        <v>140</v>
      </c>
      <c r="J758" s="79" t="s">
        <v>112</v>
      </c>
      <c r="K758" s="112" t="s">
        <v>149</v>
      </c>
      <c r="L758" s="22" t="s">
        <v>119</v>
      </c>
      <c r="M758" s="22" t="s">
        <v>117</v>
      </c>
      <c r="N758" s="119" t="str">
        <f>CONCATENATE(T_SDLog[[#This Row],[PROJECT_NO]],"-",T_SDLog[[#This Row],[Sub Con]],"-",T_SDLog[[#This Row],[BUILDING_NO]],"-",T_SDLog[[#This Row],[FLOOR_LEVEL]],"-",T_SDLog[[#This Row],[DRAWING_PARTS]],"-",T_SDLog[[#This Row],[DISIPLINE]],"-",T_SDLog[[#This Row],[Sub-Dec]],"-",T_SDLog[[#This Row],[DS]],"-",T_SDLog[[#This Row],[DRAWING_SEQ]])</f>
        <v>1300403-ATS-B01-MZ-08-ICT-FAS-SD-00</v>
      </c>
      <c r="O758" s="122" t="s">
        <v>471</v>
      </c>
      <c r="P758" s="246">
        <v>45878</v>
      </c>
      <c r="Q758"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5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58" s="156" t="str">
        <f>IF(T_SDLog[[#This Row],[AREF_7]]&lt;&gt;"","07",IF(T_SDLog[[#This Row],[AREF_6]]&lt;&gt;"","06",IF(T_SDLog[[#This Row],[AREF_5]]&lt;&gt;"","05",IF(T_SDLog[[#This Row],[AREF_4]]&lt;&gt;"","04",IF(T_SDLog[[#This Row],[AREF_3]]&lt;&gt;"","03",IF(T_SDLog[[#This Row],[AREF_2]]&lt;&gt;"","02",IF(T_SDLog[[#This Row],[AREF_1]]&lt;&gt;"","01",IF(T_SDLog[[#This Row],[AREF_0]]&lt;&gt;"","00",""))))))))</f>
        <v>00</v>
      </c>
      <c r="T75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5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8" s="22" t="s">
        <v>1931</v>
      </c>
      <c r="AB758" s="74">
        <v>45874</v>
      </c>
      <c r="AC758" s="22"/>
      <c r="AD758" s="74"/>
      <c r="AE758" s="22"/>
      <c r="AF758" s="190" t="s">
        <v>1633</v>
      </c>
      <c r="AG758" s="191"/>
      <c r="AH758" s="190" t="s">
        <v>123</v>
      </c>
      <c r="AI758" s="22"/>
      <c r="AJ758" s="74"/>
      <c r="AK758" s="22"/>
      <c r="AL758" s="22"/>
      <c r="AM758" s="22"/>
      <c r="AN758" s="190" t="s">
        <v>123</v>
      </c>
      <c r="AO758" s="74"/>
      <c r="AP758" s="185" t="s">
        <v>123</v>
      </c>
      <c r="AQ758" s="22"/>
      <c r="AR758" s="74"/>
      <c r="AS758" s="22"/>
      <c r="AT758" s="190" t="s">
        <v>123</v>
      </c>
      <c r="AU758" s="74"/>
      <c r="AV758" s="185" t="s">
        <v>123</v>
      </c>
      <c r="AW758" s="76"/>
      <c r="AX758" s="74"/>
      <c r="AY758" s="22"/>
      <c r="AZ758" s="190" t="s">
        <v>123</v>
      </c>
      <c r="BA758" s="74"/>
      <c r="BB758" s="185" t="s">
        <v>123</v>
      </c>
      <c r="BC758" s="76"/>
      <c r="BD758" s="74"/>
      <c r="BE758" s="22"/>
      <c r="BF758" s="190" t="s">
        <v>123</v>
      </c>
      <c r="BG758" s="74"/>
      <c r="BH758" s="185" t="s">
        <v>123</v>
      </c>
      <c r="BI758" s="76"/>
      <c r="BJ758" s="74"/>
      <c r="BK758" s="22"/>
      <c r="BL758" s="190" t="s">
        <v>123</v>
      </c>
      <c r="BM758" s="74"/>
      <c r="BN758" s="185" t="s">
        <v>123</v>
      </c>
      <c r="BO758" s="22"/>
      <c r="BP758" s="74"/>
      <c r="BQ758" s="22"/>
      <c r="BR758" s="190" t="s">
        <v>123</v>
      </c>
      <c r="BS758" s="22"/>
      <c r="BT758" s="185" t="s">
        <v>123</v>
      </c>
      <c r="BU758" s="22"/>
      <c r="BV758" s="74"/>
      <c r="BW758" s="22"/>
      <c r="BX758" s="190" t="s">
        <v>123</v>
      </c>
      <c r="BY758" s="22"/>
      <c r="BZ758" s="185" t="s">
        <v>123</v>
      </c>
      <c r="CA758" s="185"/>
      <c r="CB758" s="22"/>
    </row>
    <row r="759" spans="2:80" ht="13.8">
      <c r="B759" s="22">
        <f t="shared" si="11"/>
        <v>750</v>
      </c>
      <c r="C759" s="22" t="s">
        <v>112</v>
      </c>
      <c r="D759" s="73" t="s">
        <v>148</v>
      </c>
      <c r="E759" s="118">
        <v>1300403</v>
      </c>
      <c r="F759" s="22" t="s">
        <v>114</v>
      </c>
      <c r="G759" s="73" t="s">
        <v>130</v>
      </c>
      <c r="H759" s="73" t="s">
        <v>462</v>
      </c>
      <c r="I759" s="240" t="s">
        <v>351</v>
      </c>
      <c r="J759" s="79" t="s">
        <v>112</v>
      </c>
      <c r="K759" s="112" t="s">
        <v>149</v>
      </c>
      <c r="L759" s="22" t="s">
        <v>119</v>
      </c>
      <c r="M759" s="22" t="s">
        <v>117</v>
      </c>
      <c r="N759" s="119" t="str">
        <f>CONCATENATE(T_SDLog[[#This Row],[PROJECT_NO]],"-",T_SDLog[[#This Row],[Sub Con]],"-",T_SDLog[[#This Row],[BUILDING_NO]],"-",T_SDLog[[#This Row],[FLOOR_LEVEL]],"-",T_SDLog[[#This Row],[DRAWING_PARTS]],"-",T_SDLog[[#This Row],[DISIPLINE]],"-",T_SDLog[[#This Row],[Sub-Dec]],"-",T_SDLog[[#This Row],[DS]],"-",T_SDLog[[#This Row],[DRAWING_SEQ]])</f>
        <v>1300403-ATS-B01-MZ-09-ICT-FAS-SD-00</v>
      </c>
      <c r="O759" s="122" t="s">
        <v>472</v>
      </c>
      <c r="P759" s="246">
        <v>45878</v>
      </c>
      <c r="Q759"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5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59" s="156" t="str">
        <f>IF(T_SDLog[[#This Row],[AREF_7]]&lt;&gt;"","07",IF(T_SDLog[[#This Row],[AREF_6]]&lt;&gt;"","06",IF(T_SDLog[[#This Row],[AREF_5]]&lt;&gt;"","05",IF(T_SDLog[[#This Row],[AREF_4]]&lt;&gt;"","04",IF(T_SDLog[[#This Row],[AREF_3]]&lt;&gt;"","03",IF(T_SDLog[[#This Row],[AREF_2]]&lt;&gt;"","02",IF(T_SDLog[[#This Row],[AREF_1]]&lt;&gt;"","01",IF(T_SDLog[[#This Row],[AREF_0]]&lt;&gt;"","00",""))))))))</f>
        <v>00</v>
      </c>
      <c r="T75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5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59" s="22" t="s">
        <v>1931</v>
      </c>
      <c r="AB759" s="74">
        <v>45874</v>
      </c>
      <c r="AC759" s="22"/>
      <c r="AD759" s="74"/>
      <c r="AE759" s="22"/>
      <c r="AF759" s="190" t="s">
        <v>1633</v>
      </c>
      <c r="AG759" s="191"/>
      <c r="AH759" s="190" t="s">
        <v>123</v>
      </c>
      <c r="AI759" s="22"/>
      <c r="AJ759" s="74"/>
      <c r="AK759" s="22"/>
      <c r="AL759" s="22"/>
      <c r="AM759" s="22"/>
      <c r="AN759" s="190" t="s">
        <v>123</v>
      </c>
      <c r="AO759" s="74"/>
      <c r="AP759" s="185" t="s">
        <v>123</v>
      </c>
      <c r="AQ759" s="22"/>
      <c r="AR759" s="74"/>
      <c r="AS759" s="22"/>
      <c r="AT759" s="190" t="s">
        <v>123</v>
      </c>
      <c r="AU759" s="74"/>
      <c r="AV759" s="185" t="s">
        <v>123</v>
      </c>
      <c r="AW759" s="76"/>
      <c r="AX759" s="74"/>
      <c r="AY759" s="22"/>
      <c r="AZ759" s="190" t="s">
        <v>123</v>
      </c>
      <c r="BA759" s="74"/>
      <c r="BB759" s="185" t="s">
        <v>123</v>
      </c>
      <c r="BC759" s="76"/>
      <c r="BD759" s="74"/>
      <c r="BE759" s="22"/>
      <c r="BF759" s="190" t="s">
        <v>123</v>
      </c>
      <c r="BG759" s="74"/>
      <c r="BH759" s="185" t="s">
        <v>123</v>
      </c>
      <c r="BI759" s="76"/>
      <c r="BJ759" s="74"/>
      <c r="BK759" s="22"/>
      <c r="BL759" s="190" t="s">
        <v>123</v>
      </c>
      <c r="BM759" s="74"/>
      <c r="BN759" s="185" t="s">
        <v>123</v>
      </c>
      <c r="BO759" s="22"/>
      <c r="BP759" s="74"/>
      <c r="BQ759" s="22"/>
      <c r="BR759" s="190" t="s">
        <v>123</v>
      </c>
      <c r="BS759" s="22"/>
      <c r="BT759" s="185" t="s">
        <v>123</v>
      </c>
      <c r="BU759" s="22"/>
      <c r="BV759" s="74"/>
      <c r="BW759" s="22"/>
      <c r="BX759" s="190" t="s">
        <v>123</v>
      </c>
      <c r="BY759" s="22"/>
      <c r="BZ759" s="185" t="s">
        <v>123</v>
      </c>
      <c r="CA759" s="185"/>
      <c r="CB759" s="22"/>
    </row>
    <row r="760" spans="2:80" ht="13.8">
      <c r="B760" s="22">
        <f t="shared" si="11"/>
        <v>751</v>
      </c>
      <c r="C760" s="22" t="s">
        <v>112</v>
      </c>
      <c r="D760" s="73" t="s">
        <v>148</v>
      </c>
      <c r="E760" s="118">
        <v>1300403</v>
      </c>
      <c r="F760" s="22" t="s">
        <v>114</v>
      </c>
      <c r="G760" s="73" t="s">
        <v>130</v>
      </c>
      <c r="H760" s="73" t="s">
        <v>462</v>
      </c>
      <c r="I760" s="240" t="s">
        <v>438</v>
      </c>
      <c r="J760" s="79" t="s">
        <v>112</v>
      </c>
      <c r="K760" s="112" t="s">
        <v>149</v>
      </c>
      <c r="L760" s="22" t="s">
        <v>119</v>
      </c>
      <c r="M760" s="22" t="s">
        <v>117</v>
      </c>
      <c r="N760" s="119" t="str">
        <f>CONCATENATE(T_SDLog[[#This Row],[PROJECT_NO]],"-",T_SDLog[[#This Row],[Sub Con]],"-",T_SDLog[[#This Row],[BUILDING_NO]],"-",T_SDLog[[#This Row],[FLOOR_LEVEL]],"-",T_SDLog[[#This Row],[DRAWING_PARTS]],"-",T_SDLog[[#This Row],[DISIPLINE]],"-",T_SDLog[[#This Row],[Sub-Dec]],"-",T_SDLog[[#This Row],[DS]],"-",T_SDLog[[#This Row],[DRAWING_SEQ]])</f>
        <v>1300403-ATS-B01-MZ-10-ICT-FAS-SD-00</v>
      </c>
      <c r="O760" s="122" t="s">
        <v>473</v>
      </c>
      <c r="P760" s="246">
        <v>45878</v>
      </c>
      <c r="Q760"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6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60" s="156" t="str">
        <f>IF(T_SDLog[[#This Row],[AREF_7]]&lt;&gt;"","07",IF(T_SDLog[[#This Row],[AREF_6]]&lt;&gt;"","06",IF(T_SDLog[[#This Row],[AREF_5]]&lt;&gt;"","05",IF(T_SDLog[[#This Row],[AREF_4]]&lt;&gt;"","04",IF(T_SDLog[[#This Row],[AREF_3]]&lt;&gt;"","03",IF(T_SDLog[[#This Row],[AREF_2]]&lt;&gt;"","02",IF(T_SDLog[[#This Row],[AREF_1]]&lt;&gt;"","01",IF(T_SDLog[[#This Row],[AREF_0]]&lt;&gt;"","00",""))))))))</f>
        <v>00</v>
      </c>
      <c r="T76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6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0" s="22" t="s">
        <v>1931</v>
      </c>
      <c r="AB760" s="74">
        <v>45874</v>
      </c>
      <c r="AC760" s="22"/>
      <c r="AD760" s="74"/>
      <c r="AE760" s="22"/>
      <c r="AF760" s="190" t="s">
        <v>1633</v>
      </c>
      <c r="AG760" s="191"/>
      <c r="AH760" s="190" t="s">
        <v>123</v>
      </c>
      <c r="AI760" s="22"/>
      <c r="AJ760" s="74"/>
      <c r="AK760" s="22"/>
      <c r="AL760" s="22"/>
      <c r="AM760" s="22"/>
      <c r="AN760" s="190" t="s">
        <v>123</v>
      </c>
      <c r="AO760" s="74"/>
      <c r="AP760" s="185" t="s">
        <v>123</v>
      </c>
      <c r="AQ760" s="22"/>
      <c r="AR760" s="74"/>
      <c r="AS760" s="22"/>
      <c r="AT760" s="190" t="s">
        <v>123</v>
      </c>
      <c r="AU760" s="74"/>
      <c r="AV760" s="185" t="s">
        <v>123</v>
      </c>
      <c r="AW760" s="76"/>
      <c r="AX760" s="74"/>
      <c r="AY760" s="22"/>
      <c r="AZ760" s="190" t="s">
        <v>123</v>
      </c>
      <c r="BA760" s="74"/>
      <c r="BB760" s="185" t="s">
        <v>123</v>
      </c>
      <c r="BC760" s="76"/>
      <c r="BD760" s="74"/>
      <c r="BE760" s="22"/>
      <c r="BF760" s="190" t="s">
        <v>123</v>
      </c>
      <c r="BG760" s="74"/>
      <c r="BH760" s="185" t="s">
        <v>123</v>
      </c>
      <c r="BI760" s="76"/>
      <c r="BJ760" s="74"/>
      <c r="BK760" s="22"/>
      <c r="BL760" s="190" t="s">
        <v>123</v>
      </c>
      <c r="BM760" s="74"/>
      <c r="BN760" s="185" t="s">
        <v>123</v>
      </c>
      <c r="BO760" s="22"/>
      <c r="BP760" s="74"/>
      <c r="BQ760" s="22"/>
      <c r="BR760" s="190" t="s">
        <v>123</v>
      </c>
      <c r="BS760" s="22"/>
      <c r="BT760" s="185" t="s">
        <v>123</v>
      </c>
      <c r="BU760" s="22"/>
      <c r="BV760" s="74"/>
      <c r="BW760" s="22"/>
      <c r="BX760" s="190" t="s">
        <v>123</v>
      </c>
      <c r="BY760" s="22"/>
      <c r="BZ760" s="185" t="s">
        <v>123</v>
      </c>
      <c r="CA760" s="185"/>
      <c r="CB760" s="22"/>
    </row>
    <row r="761" spans="2:80" ht="13.8">
      <c r="B761" s="22">
        <f t="shared" si="11"/>
        <v>752</v>
      </c>
      <c r="C761" s="22" t="s">
        <v>112</v>
      </c>
      <c r="D761" s="73" t="s">
        <v>148</v>
      </c>
      <c r="E761" s="118">
        <v>1300403</v>
      </c>
      <c r="F761" s="22" t="s">
        <v>114</v>
      </c>
      <c r="G761" s="73" t="s">
        <v>130</v>
      </c>
      <c r="H761" s="73" t="s">
        <v>462</v>
      </c>
      <c r="I761" s="240" t="s">
        <v>440</v>
      </c>
      <c r="J761" s="79" t="s">
        <v>112</v>
      </c>
      <c r="K761" s="112" t="s">
        <v>149</v>
      </c>
      <c r="L761" s="22" t="s">
        <v>119</v>
      </c>
      <c r="M761" s="22" t="s">
        <v>117</v>
      </c>
      <c r="N761" s="119" t="str">
        <f>CONCATENATE(T_SDLog[[#This Row],[PROJECT_NO]],"-",T_SDLog[[#This Row],[Sub Con]],"-",T_SDLog[[#This Row],[BUILDING_NO]],"-",T_SDLog[[#This Row],[FLOOR_LEVEL]],"-",T_SDLog[[#This Row],[DRAWING_PARTS]],"-",T_SDLog[[#This Row],[DISIPLINE]],"-",T_SDLog[[#This Row],[Sub-Dec]],"-",T_SDLog[[#This Row],[DS]],"-",T_SDLog[[#This Row],[DRAWING_SEQ]])</f>
        <v>1300403-ATS-B01-MZ-11-ICT-FAS-SD-00</v>
      </c>
      <c r="O761" s="122" t="s">
        <v>474</v>
      </c>
      <c r="P761" s="246">
        <v>45878</v>
      </c>
      <c r="Q76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6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61" s="156" t="str">
        <f>IF(T_SDLog[[#This Row],[AREF_7]]&lt;&gt;"","07",IF(T_SDLog[[#This Row],[AREF_6]]&lt;&gt;"","06",IF(T_SDLog[[#This Row],[AREF_5]]&lt;&gt;"","05",IF(T_SDLog[[#This Row],[AREF_4]]&lt;&gt;"","04",IF(T_SDLog[[#This Row],[AREF_3]]&lt;&gt;"","03",IF(T_SDLog[[#This Row],[AREF_2]]&lt;&gt;"","02",IF(T_SDLog[[#This Row],[AREF_1]]&lt;&gt;"","01",IF(T_SDLog[[#This Row],[AREF_0]]&lt;&gt;"","00",""))))))))</f>
        <v>00</v>
      </c>
      <c r="T76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1" s="22" t="s">
        <v>1931</v>
      </c>
      <c r="AB761" s="74">
        <v>45874</v>
      </c>
      <c r="AC761" s="22"/>
      <c r="AD761" s="74"/>
      <c r="AE761" s="22"/>
      <c r="AF761" s="190" t="s">
        <v>1633</v>
      </c>
      <c r="AG761" s="191"/>
      <c r="AH761" s="190" t="s">
        <v>123</v>
      </c>
      <c r="AI761" s="22"/>
      <c r="AJ761" s="74"/>
      <c r="AK761" s="22"/>
      <c r="AL761" s="22"/>
      <c r="AM761" s="22"/>
      <c r="AN761" s="190" t="s">
        <v>123</v>
      </c>
      <c r="AO761" s="74"/>
      <c r="AP761" s="185" t="s">
        <v>123</v>
      </c>
      <c r="AQ761" s="22"/>
      <c r="AR761" s="74"/>
      <c r="AS761" s="22"/>
      <c r="AT761" s="190" t="s">
        <v>123</v>
      </c>
      <c r="AU761" s="74"/>
      <c r="AV761" s="185" t="s">
        <v>123</v>
      </c>
      <c r="AW761" s="76"/>
      <c r="AX761" s="74"/>
      <c r="AY761" s="22"/>
      <c r="AZ761" s="190" t="s">
        <v>123</v>
      </c>
      <c r="BA761" s="74"/>
      <c r="BB761" s="185" t="s">
        <v>123</v>
      </c>
      <c r="BC761" s="76"/>
      <c r="BD761" s="74"/>
      <c r="BE761" s="22"/>
      <c r="BF761" s="190" t="s">
        <v>123</v>
      </c>
      <c r="BG761" s="74"/>
      <c r="BH761" s="185" t="s">
        <v>123</v>
      </c>
      <c r="BI761" s="76"/>
      <c r="BJ761" s="74"/>
      <c r="BK761" s="22"/>
      <c r="BL761" s="190" t="s">
        <v>123</v>
      </c>
      <c r="BM761" s="74"/>
      <c r="BN761" s="185" t="s">
        <v>123</v>
      </c>
      <c r="BO761" s="22"/>
      <c r="BP761" s="74"/>
      <c r="BQ761" s="22"/>
      <c r="BR761" s="190" t="s">
        <v>123</v>
      </c>
      <c r="BS761" s="22"/>
      <c r="BT761" s="185" t="s">
        <v>123</v>
      </c>
      <c r="BU761" s="22"/>
      <c r="BV761" s="74"/>
      <c r="BW761" s="22"/>
      <c r="BX761" s="190" t="s">
        <v>123</v>
      </c>
      <c r="BY761" s="22"/>
      <c r="BZ761" s="185" t="s">
        <v>123</v>
      </c>
      <c r="CA761" s="185"/>
      <c r="CB761" s="22"/>
    </row>
    <row r="762" spans="2:80" ht="13.8">
      <c r="B762" s="22">
        <f t="shared" si="11"/>
        <v>753</v>
      </c>
      <c r="C762" s="22" t="s">
        <v>112</v>
      </c>
      <c r="D762" s="73" t="s">
        <v>148</v>
      </c>
      <c r="E762" s="118">
        <v>1300403</v>
      </c>
      <c r="F762" s="22" t="s">
        <v>114</v>
      </c>
      <c r="G762" s="73" t="s">
        <v>130</v>
      </c>
      <c r="H762" s="73" t="s">
        <v>462</v>
      </c>
      <c r="I762" s="240" t="s">
        <v>142</v>
      </c>
      <c r="J762" s="79" t="s">
        <v>112</v>
      </c>
      <c r="K762" s="112" t="s">
        <v>149</v>
      </c>
      <c r="L762" s="22" t="s">
        <v>119</v>
      </c>
      <c r="M762" s="22" t="s">
        <v>117</v>
      </c>
      <c r="N762" s="119" t="str">
        <f>CONCATENATE(T_SDLog[[#This Row],[PROJECT_NO]],"-",T_SDLog[[#This Row],[Sub Con]],"-",T_SDLog[[#This Row],[BUILDING_NO]],"-",T_SDLog[[#This Row],[FLOOR_LEVEL]],"-",T_SDLog[[#This Row],[DRAWING_PARTS]],"-",T_SDLog[[#This Row],[DISIPLINE]],"-",T_SDLog[[#This Row],[Sub-Dec]],"-",T_SDLog[[#This Row],[DS]],"-",T_SDLog[[#This Row],[DRAWING_SEQ]])</f>
        <v>1300403-ATS-B01-MZ-12-ICT-FAS-SD-00</v>
      </c>
      <c r="O762" s="122" t="s">
        <v>475</v>
      </c>
      <c r="P762" s="246">
        <v>45878</v>
      </c>
      <c r="Q76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6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62" s="156" t="str">
        <f>IF(T_SDLog[[#This Row],[AREF_7]]&lt;&gt;"","07",IF(T_SDLog[[#This Row],[AREF_6]]&lt;&gt;"","06",IF(T_SDLog[[#This Row],[AREF_5]]&lt;&gt;"","05",IF(T_SDLog[[#This Row],[AREF_4]]&lt;&gt;"","04",IF(T_SDLog[[#This Row],[AREF_3]]&lt;&gt;"","03",IF(T_SDLog[[#This Row],[AREF_2]]&lt;&gt;"","02",IF(T_SDLog[[#This Row],[AREF_1]]&lt;&gt;"","01",IF(T_SDLog[[#This Row],[AREF_0]]&lt;&gt;"","00",""))))))))</f>
        <v>00</v>
      </c>
      <c r="T76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6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2" s="22" t="s">
        <v>1931</v>
      </c>
      <c r="AB762" s="74">
        <v>45874</v>
      </c>
      <c r="AC762" s="22"/>
      <c r="AD762" s="74"/>
      <c r="AE762" s="22"/>
      <c r="AF762" s="190" t="s">
        <v>1633</v>
      </c>
      <c r="AG762" s="191"/>
      <c r="AH762" s="190" t="s">
        <v>123</v>
      </c>
      <c r="AI762" s="22"/>
      <c r="AJ762" s="74"/>
      <c r="AK762" s="22"/>
      <c r="AL762" s="22"/>
      <c r="AM762" s="22"/>
      <c r="AN762" s="190" t="s">
        <v>123</v>
      </c>
      <c r="AO762" s="74"/>
      <c r="AP762" s="185" t="s">
        <v>123</v>
      </c>
      <c r="AQ762" s="22"/>
      <c r="AR762" s="74"/>
      <c r="AS762" s="22"/>
      <c r="AT762" s="190" t="s">
        <v>123</v>
      </c>
      <c r="AU762" s="74"/>
      <c r="AV762" s="185" t="s">
        <v>123</v>
      </c>
      <c r="AW762" s="76"/>
      <c r="AX762" s="74"/>
      <c r="AY762" s="22"/>
      <c r="AZ762" s="190" t="s">
        <v>123</v>
      </c>
      <c r="BA762" s="74"/>
      <c r="BB762" s="185" t="s">
        <v>123</v>
      </c>
      <c r="BC762" s="76"/>
      <c r="BD762" s="74"/>
      <c r="BE762" s="22"/>
      <c r="BF762" s="190" t="s">
        <v>123</v>
      </c>
      <c r="BG762" s="74"/>
      <c r="BH762" s="185" t="s">
        <v>123</v>
      </c>
      <c r="BI762" s="76"/>
      <c r="BJ762" s="74"/>
      <c r="BK762" s="22"/>
      <c r="BL762" s="190" t="s">
        <v>123</v>
      </c>
      <c r="BM762" s="74"/>
      <c r="BN762" s="185" t="s">
        <v>123</v>
      </c>
      <c r="BO762" s="22"/>
      <c r="BP762" s="74"/>
      <c r="BQ762" s="22"/>
      <c r="BR762" s="190" t="s">
        <v>123</v>
      </c>
      <c r="BS762" s="22"/>
      <c r="BT762" s="185" t="s">
        <v>123</v>
      </c>
      <c r="BU762" s="22"/>
      <c r="BV762" s="74"/>
      <c r="BW762" s="22"/>
      <c r="BX762" s="190" t="s">
        <v>123</v>
      </c>
      <c r="BY762" s="22"/>
      <c r="BZ762" s="185" t="s">
        <v>123</v>
      </c>
      <c r="CA762" s="185"/>
      <c r="CB762" s="22"/>
    </row>
    <row r="763" spans="2:80" ht="13.8">
      <c r="B763" s="22">
        <f t="shared" si="11"/>
        <v>754</v>
      </c>
      <c r="C763" s="22" t="s">
        <v>112</v>
      </c>
      <c r="D763" s="73" t="s">
        <v>148</v>
      </c>
      <c r="E763" s="118">
        <v>1300403</v>
      </c>
      <c r="F763" s="22" t="s">
        <v>114</v>
      </c>
      <c r="G763" s="73" t="s">
        <v>130</v>
      </c>
      <c r="H763" s="73" t="s">
        <v>462</v>
      </c>
      <c r="I763" s="240" t="s">
        <v>456</v>
      </c>
      <c r="J763" s="79" t="s">
        <v>112</v>
      </c>
      <c r="K763" s="112" t="s">
        <v>149</v>
      </c>
      <c r="L763" s="22" t="s">
        <v>119</v>
      </c>
      <c r="M763" s="22" t="s">
        <v>117</v>
      </c>
      <c r="N763" s="119" t="str">
        <f>CONCATENATE(T_SDLog[[#This Row],[PROJECT_NO]],"-",T_SDLog[[#This Row],[Sub Con]],"-",T_SDLog[[#This Row],[BUILDING_NO]],"-",T_SDLog[[#This Row],[FLOOR_LEVEL]],"-",T_SDLog[[#This Row],[DRAWING_PARTS]],"-",T_SDLog[[#This Row],[DISIPLINE]],"-",T_SDLog[[#This Row],[Sub-Dec]],"-",T_SDLog[[#This Row],[DS]],"-",T_SDLog[[#This Row],[DRAWING_SEQ]])</f>
        <v>1300403-ATS-B01-MZ-13-ICT-FAS-SD-00</v>
      </c>
      <c r="O763" s="122" t="s">
        <v>476</v>
      </c>
      <c r="P763" s="246">
        <v>45878</v>
      </c>
      <c r="Q763"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6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63" s="156" t="str">
        <f>IF(T_SDLog[[#This Row],[AREF_7]]&lt;&gt;"","07",IF(T_SDLog[[#This Row],[AREF_6]]&lt;&gt;"","06",IF(T_SDLog[[#This Row],[AREF_5]]&lt;&gt;"","05",IF(T_SDLog[[#This Row],[AREF_4]]&lt;&gt;"","04",IF(T_SDLog[[#This Row],[AREF_3]]&lt;&gt;"","03",IF(T_SDLog[[#This Row],[AREF_2]]&lt;&gt;"","02",IF(T_SDLog[[#This Row],[AREF_1]]&lt;&gt;"","01",IF(T_SDLog[[#This Row],[AREF_0]]&lt;&gt;"","00",""))))))))</f>
        <v>00</v>
      </c>
      <c r="T76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6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3" s="22" t="s">
        <v>1931</v>
      </c>
      <c r="AB763" s="74">
        <v>45874</v>
      </c>
      <c r="AC763" s="22"/>
      <c r="AD763" s="74"/>
      <c r="AE763" s="22"/>
      <c r="AF763" s="190" t="s">
        <v>1633</v>
      </c>
      <c r="AG763" s="191"/>
      <c r="AH763" s="190" t="s">
        <v>123</v>
      </c>
      <c r="AI763" s="22"/>
      <c r="AJ763" s="74"/>
      <c r="AK763" s="22"/>
      <c r="AL763" s="22"/>
      <c r="AM763" s="22"/>
      <c r="AN763" s="190" t="s">
        <v>123</v>
      </c>
      <c r="AO763" s="74"/>
      <c r="AP763" s="185" t="s">
        <v>123</v>
      </c>
      <c r="AQ763" s="22"/>
      <c r="AR763" s="74"/>
      <c r="AS763" s="22"/>
      <c r="AT763" s="190" t="s">
        <v>123</v>
      </c>
      <c r="AU763" s="74"/>
      <c r="AV763" s="185" t="s">
        <v>123</v>
      </c>
      <c r="AW763" s="76"/>
      <c r="AX763" s="74"/>
      <c r="AY763" s="22"/>
      <c r="AZ763" s="190" t="s">
        <v>123</v>
      </c>
      <c r="BA763" s="74"/>
      <c r="BB763" s="185" t="s">
        <v>123</v>
      </c>
      <c r="BC763" s="76"/>
      <c r="BD763" s="74"/>
      <c r="BE763" s="22"/>
      <c r="BF763" s="190" t="s">
        <v>123</v>
      </c>
      <c r="BG763" s="74"/>
      <c r="BH763" s="185" t="s">
        <v>123</v>
      </c>
      <c r="BI763" s="76"/>
      <c r="BJ763" s="74"/>
      <c r="BK763" s="22"/>
      <c r="BL763" s="190" t="s">
        <v>123</v>
      </c>
      <c r="BM763" s="74"/>
      <c r="BN763" s="185" t="s">
        <v>123</v>
      </c>
      <c r="BO763" s="22"/>
      <c r="BP763" s="74"/>
      <c r="BQ763" s="22"/>
      <c r="BR763" s="190" t="s">
        <v>123</v>
      </c>
      <c r="BS763" s="22"/>
      <c r="BT763" s="185" t="s">
        <v>123</v>
      </c>
      <c r="BU763" s="22"/>
      <c r="BV763" s="74"/>
      <c r="BW763" s="22"/>
      <c r="BX763" s="190" t="s">
        <v>123</v>
      </c>
      <c r="BY763" s="22"/>
      <c r="BZ763" s="185" t="s">
        <v>123</v>
      </c>
      <c r="CA763" s="185"/>
      <c r="CB763" s="22"/>
    </row>
    <row r="764" spans="2:80" ht="13.8">
      <c r="B764" s="22">
        <f t="shared" si="11"/>
        <v>755</v>
      </c>
      <c r="C764" s="22" t="s">
        <v>112</v>
      </c>
      <c r="D764" s="73" t="s">
        <v>148</v>
      </c>
      <c r="E764" s="118">
        <v>1300403</v>
      </c>
      <c r="F764" s="22" t="s">
        <v>114</v>
      </c>
      <c r="G764" s="73" t="s">
        <v>130</v>
      </c>
      <c r="H764" s="73" t="s">
        <v>462</v>
      </c>
      <c r="I764" s="240" t="s">
        <v>458</v>
      </c>
      <c r="J764" s="79" t="s">
        <v>112</v>
      </c>
      <c r="K764" s="112" t="s">
        <v>149</v>
      </c>
      <c r="L764" s="22" t="s">
        <v>119</v>
      </c>
      <c r="M764" s="22" t="s">
        <v>117</v>
      </c>
      <c r="N764" s="119" t="str">
        <f>CONCATENATE(T_SDLog[[#This Row],[PROJECT_NO]],"-",T_SDLog[[#This Row],[Sub Con]],"-",T_SDLog[[#This Row],[BUILDING_NO]],"-",T_SDLog[[#This Row],[FLOOR_LEVEL]],"-",T_SDLog[[#This Row],[DRAWING_PARTS]],"-",T_SDLog[[#This Row],[DISIPLINE]],"-",T_SDLog[[#This Row],[Sub-Dec]],"-",T_SDLog[[#This Row],[DS]],"-",T_SDLog[[#This Row],[DRAWING_SEQ]])</f>
        <v>1300403-ATS-B01-MZ-14-ICT-FAS-SD-00</v>
      </c>
      <c r="O764" s="122" t="s">
        <v>477</v>
      </c>
      <c r="P764" s="246">
        <v>45878</v>
      </c>
      <c r="Q764"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6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64" s="156" t="str">
        <f>IF(T_SDLog[[#This Row],[AREF_7]]&lt;&gt;"","07",IF(T_SDLog[[#This Row],[AREF_6]]&lt;&gt;"","06",IF(T_SDLog[[#This Row],[AREF_5]]&lt;&gt;"","05",IF(T_SDLog[[#This Row],[AREF_4]]&lt;&gt;"","04",IF(T_SDLog[[#This Row],[AREF_3]]&lt;&gt;"","03",IF(T_SDLog[[#This Row],[AREF_2]]&lt;&gt;"","02",IF(T_SDLog[[#This Row],[AREF_1]]&lt;&gt;"","01",IF(T_SDLog[[#This Row],[AREF_0]]&lt;&gt;"","00",""))))))))</f>
        <v>00</v>
      </c>
      <c r="T76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6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4" s="22" t="s">
        <v>1931</v>
      </c>
      <c r="AB764" s="74">
        <v>45874</v>
      </c>
      <c r="AC764" s="22"/>
      <c r="AD764" s="74"/>
      <c r="AE764" s="22"/>
      <c r="AF764" s="190" t="s">
        <v>1633</v>
      </c>
      <c r="AG764" s="191"/>
      <c r="AH764" s="190" t="s">
        <v>123</v>
      </c>
      <c r="AI764" s="22"/>
      <c r="AJ764" s="74"/>
      <c r="AK764" s="22"/>
      <c r="AL764" s="22"/>
      <c r="AM764" s="22"/>
      <c r="AN764" s="190" t="s">
        <v>123</v>
      </c>
      <c r="AO764" s="74"/>
      <c r="AP764" s="185" t="s">
        <v>123</v>
      </c>
      <c r="AQ764" s="22"/>
      <c r="AR764" s="74"/>
      <c r="AS764" s="22"/>
      <c r="AT764" s="190" t="s">
        <v>123</v>
      </c>
      <c r="AU764" s="74"/>
      <c r="AV764" s="185" t="s">
        <v>123</v>
      </c>
      <c r="AW764" s="76"/>
      <c r="AX764" s="74"/>
      <c r="AY764" s="22"/>
      <c r="AZ764" s="190" t="s">
        <v>123</v>
      </c>
      <c r="BA764" s="74"/>
      <c r="BB764" s="185" t="s">
        <v>123</v>
      </c>
      <c r="BC764" s="76"/>
      <c r="BD764" s="74"/>
      <c r="BE764" s="22"/>
      <c r="BF764" s="190" t="s">
        <v>123</v>
      </c>
      <c r="BG764" s="74"/>
      <c r="BH764" s="185" t="s">
        <v>123</v>
      </c>
      <c r="BI764" s="76"/>
      <c r="BJ764" s="74"/>
      <c r="BK764" s="22"/>
      <c r="BL764" s="190" t="s">
        <v>123</v>
      </c>
      <c r="BM764" s="74"/>
      <c r="BN764" s="185" t="s">
        <v>123</v>
      </c>
      <c r="BO764" s="22"/>
      <c r="BP764" s="74"/>
      <c r="BQ764" s="22"/>
      <c r="BR764" s="190" t="s">
        <v>123</v>
      </c>
      <c r="BS764" s="22"/>
      <c r="BT764" s="185" t="s">
        <v>123</v>
      </c>
      <c r="BU764" s="22"/>
      <c r="BV764" s="74"/>
      <c r="BW764" s="22"/>
      <c r="BX764" s="190" t="s">
        <v>123</v>
      </c>
      <c r="BY764" s="22"/>
      <c r="BZ764" s="185" t="s">
        <v>123</v>
      </c>
      <c r="CA764" s="185"/>
      <c r="CB764" s="22"/>
    </row>
    <row r="765" spans="2:80" ht="13.8">
      <c r="B765" s="22">
        <f t="shared" si="11"/>
        <v>756</v>
      </c>
      <c r="C765" s="22" t="s">
        <v>112</v>
      </c>
      <c r="D765" s="73" t="s">
        <v>148</v>
      </c>
      <c r="E765" s="118">
        <v>1300403</v>
      </c>
      <c r="F765" s="22" t="s">
        <v>114</v>
      </c>
      <c r="G765" s="73" t="s">
        <v>130</v>
      </c>
      <c r="H765" s="73" t="s">
        <v>462</v>
      </c>
      <c r="I765" s="240" t="s">
        <v>460</v>
      </c>
      <c r="J765" s="79" t="s">
        <v>112</v>
      </c>
      <c r="K765" s="112" t="s">
        <v>149</v>
      </c>
      <c r="L765" s="22" t="s">
        <v>119</v>
      </c>
      <c r="M765" s="22" t="s">
        <v>117</v>
      </c>
      <c r="N765" s="119" t="str">
        <f>CONCATENATE(T_SDLog[[#This Row],[PROJECT_NO]],"-",T_SDLog[[#This Row],[Sub Con]],"-",T_SDLog[[#This Row],[BUILDING_NO]],"-",T_SDLog[[#This Row],[FLOOR_LEVEL]],"-",T_SDLog[[#This Row],[DRAWING_PARTS]],"-",T_SDLog[[#This Row],[DISIPLINE]],"-",T_SDLog[[#This Row],[Sub-Dec]],"-",T_SDLog[[#This Row],[DS]],"-",T_SDLog[[#This Row],[DRAWING_SEQ]])</f>
        <v>1300403-ATS-B01-MZ-15-ICT-FAS-SD-00</v>
      </c>
      <c r="O765" s="122" t="s">
        <v>478</v>
      </c>
      <c r="P765" s="246">
        <v>45878</v>
      </c>
      <c r="Q76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0</v>
      </c>
      <c r="R76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765" s="156" t="str">
        <f>IF(T_SDLog[[#This Row],[AREF_7]]&lt;&gt;"","07",IF(T_SDLog[[#This Row],[AREF_6]]&lt;&gt;"","06",IF(T_SDLog[[#This Row],[AREF_5]]&lt;&gt;"","05",IF(T_SDLog[[#This Row],[AREF_4]]&lt;&gt;"","04",IF(T_SDLog[[#This Row],[AREF_3]]&lt;&gt;"","03",IF(T_SDLog[[#This Row],[AREF_2]]&lt;&gt;"","02",IF(T_SDLog[[#This Row],[AREF_1]]&lt;&gt;"","01",IF(T_SDLog[[#This Row],[AREF_0]]&lt;&gt;"","00",""))))))))</f>
        <v>00</v>
      </c>
      <c r="T76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45874</v>
      </c>
      <c r="U7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ATLS-004-SD-ICT-00118-R00</v>
      </c>
      <c r="V7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7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7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5" s="22" t="s">
        <v>1931</v>
      </c>
      <c r="AB765" s="74">
        <v>45874</v>
      </c>
      <c r="AC765" s="22"/>
      <c r="AD765" s="74"/>
      <c r="AE765" s="22"/>
      <c r="AF765" s="190" t="s">
        <v>1633</v>
      </c>
      <c r="AG765" s="191"/>
      <c r="AH765" s="190" t="s">
        <v>123</v>
      </c>
      <c r="AI765" s="22"/>
      <c r="AJ765" s="74"/>
      <c r="AK765" s="22"/>
      <c r="AL765" s="22"/>
      <c r="AM765" s="22"/>
      <c r="AN765" s="190" t="s">
        <v>123</v>
      </c>
      <c r="AO765" s="74"/>
      <c r="AP765" s="185" t="s">
        <v>123</v>
      </c>
      <c r="AQ765" s="22"/>
      <c r="AR765" s="74"/>
      <c r="AS765" s="22"/>
      <c r="AT765" s="190" t="s">
        <v>123</v>
      </c>
      <c r="AU765" s="74"/>
      <c r="AV765" s="185" t="s">
        <v>123</v>
      </c>
      <c r="AW765" s="76"/>
      <c r="AX765" s="74"/>
      <c r="AY765" s="22"/>
      <c r="AZ765" s="190" t="s">
        <v>123</v>
      </c>
      <c r="BA765" s="74"/>
      <c r="BB765" s="185" t="s">
        <v>123</v>
      </c>
      <c r="BC765" s="76"/>
      <c r="BD765" s="74"/>
      <c r="BE765" s="22"/>
      <c r="BF765" s="190" t="s">
        <v>123</v>
      </c>
      <c r="BG765" s="74"/>
      <c r="BH765" s="185" t="s">
        <v>123</v>
      </c>
      <c r="BI765" s="76"/>
      <c r="BJ765" s="74"/>
      <c r="BK765" s="22"/>
      <c r="BL765" s="190" t="s">
        <v>123</v>
      </c>
      <c r="BM765" s="74"/>
      <c r="BN765" s="185" t="s">
        <v>123</v>
      </c>
      <c r="BO765" s="22"/>
      <c r="BP765" s="74"/>
      <c r="BQ765" s="22"/>
      <c r="BR765" s="190" t="s">
        <v>123</v>
      </c>
      <c r="BS765" s="22"/>
      <c r="BT765" s="185" t="s">
        <v>123</v>
      </c>
      <c r="BU765" s="22"/>
      <c r="BV765" s="74"/>
      <c r="BW765" s="22"/>
      <c r="BX765" s="190" t="s">
        <v>123</v>
      </c>
      <c r="BY765" s="22"/>
      <c r="BZ765" s="185" t="s">
        <v>123</v>
      </c>
      <c r="CA765" s="185"/>
      <c r="CB765" s="22"/>
    </row>
    <row r="766" spans="2:80" ht="13.8" hidden="1">
      <c r="B766" s="22">
        <f t="shared" si="11"/>
        <v>757</v>
      </c>
      <c r="C766" s="22" t="s">
        <v>112</v>
      </c>
      <c r="D766" s="73" t="s">
        <v>148</v>
      </c>
      <c r="E766" s="118">
        <v>1300403</v>
      </c>
      <c r="F766" s="22" t="s">
        <v>114</v>
      </c>
      <c r="G766" s="73" t="s">
        <v>130</v>
      </c>
      <c r="H766" s="73" t="s">
        <v>116</v>
      </c>
      <c r="I766" s="240" t="s">
        <v>117</v>
      </c>
      <c r="J766" s="79" t="s">
        <v>112</v>
      </c>
      <c r="K766" s="112" t="s">
        <v>149</v>
      </c>
      <c r="L766" s="22" t="s">
        <v>119</v>
      </c>
      <c r="M766" s="22" t="s">
        <v>124</v>
      </c>
      <c r="N766" s="119" t="str">
        <f>CONCATENATE(T_SDLog[[#This Row],[PROJECT_NO]],"-",T_SDLog[[#This Row],[Sub Con]],"-",T_SDLog[[#This Row],[BUILDING_NO]],"-",T_SDLog[[#This Row],[FLOOR_LEVEL]],"-",T_SDLog[[#This Row],[DRAWING_PARTS]],"-",T_SDLog[[#This Row],[DISIPLINE]],"-",T_SDLog[[#This Row],[Sub-Dec]],"-",T_SDLog[[#This Row],[DS]],"-",T_SDLog[[#This Row],[DRAWING_SEQ]])</f>
        <v>1300403-ATS-B01-GF-00-ICT-FAS-SD-01</v>
      </c>
      <c r="O766" s="122" t="s">
        <v>479</v>
      </c>
      <c r="P766" s="246">
        <v>45878</v>
      </c>
      <c r="Q76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66" s="156" t="str">
        <f>IF(T_SDLog[[#This Row],[AREF_7]]&lt;&gt;"","07",IF(T_SDLog[[#This Row],[AREF_6]]&lt;&gt;"","06",IF(T_SDLog[[#This Row],[AREF_5]]&lt;&gt;"","05",IF(T_SDLog[[#This Row],[AREF_4]]&lt;&gt;"","04",IF(T_SDLog[[#This Row],[AREF_3]]&lt;&gt;"","03",IF(T_SDLog[[#This Row],[AREF_2]]&lt;&gt;"","02",IF(T_SDLog[[#This Row],[AREF_1]]&lt;&gt;"","01",IF(T_SDLog[[#This Row],[AREF_0]]&lt;&gt;"","00",""))))))))</f>
        <v/>
      </c>
      <c r="T76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6" s="22"/>
      <c r="AB766" s="74"/>
      <c r="AC766" s="22"/>
      <c r="AD766" s="74"/>
      <c r="AE766" s="22"/>
      <c r="AF766" s="190" t="s">
        <v>123</v>
      </c>
      <c r="AG766" s="191"/>
      <c r="AH766" s="190" t="s">
        <v>123</v>
      </c>
      <c r="AI766" s="22"/>
      <c r="AJ766" s="74"/>
      <c r="AK766" s="22"/>
      <c r="AL766" s="22"/>
      <c r="AM766" s="22"/>
      <c r="AN766" s="190" t="s">
        <v>123</v>
      </c>
      <c r="AO766" s="74"/>
      <c r="AP766" s="185" t="s">
        <v>123</v>
      </c>
      <c r="AQ766" s="22"/>
      <c r="AR766" s="74"/>
      <c r="AS766" s="22"/>
      <c r="AT766" s="190" t="s">
        <v>123</v>
      </c>
      <c r="AU766" s="74"/>
      <c r="AV766" s="185" t="s">
        <v>123</v>
      </c>
      <c r="AW766" s="76"/>
      <c r="AX766" s="74"/>
      <c r="AY766" s="22"/>
      <c r="AZ766" s="190" t="s">
        <v>123</v>
      </c>
      <c r="BA766" s="74"/>
      <c r="BB766" s="185" t="s">
        <v>123</v>
      </c>
      <c r="BC766" s="76"/>
      <c r="BD766" s="74"/>
      <c r="BE766" s="22"/>
      <c r="BF766" s="190" t="s">
        <v>123</v>
      </c>
      <c r="BG766" s="74"/>
      <c r="BH766" s="185" t="s">
        <v>123</v>
      </c>
      <c r="BI766" s="76"/>
      <c r="BJ766" s="74"/>
      <c r="BK766" s="22"/>
      <c r="BL766" s="190" t="s">
        <v>123</v>
      </c>
      <c r="BM766" s="74"/>
      <c r="BN766" s="185" t="s">
        <v>123</v>
      </c>
      <c r="BO766" s="22"/>
      <c r="BP766" s="74"/>
      <c r="BQ766" s="22"/>
      <c r="BR766" s="190" t="s">
        <v>123</v>
      </c>
      <c r="BS766" s="22"/>
      <c r="BT766" s="185" t="s">
        <v>123</v>
      </c>
      <c r="BU766" s="22"/>
      <c r="BV766" s="74"/>
      <c r="BW766" s="22"/>
      <c r="BX766" s="190" t="s">
        <v>123</v>
      </c>
      <c r="BY766" s="22"/>
      <c r="BZ766" s="185" t="s">
        <v>123</v>
      </c>
      <c r="CA766" s="185"/>
      <c r="CB766" s="22"/>
    </row>
    <row r="767" spans="2:80" ht="13.8" hidden="1">
      <c r="B767" s="22">
        <f t="shared" si="11"/>
        <v>758</v>
      </c>
      <c r="C767" s="22" t="s">
        <v>112</v>
      </c>
      <c r="D767" s="73" t="s">
        <v>290</v>
      </c>
      <c r="E767" s="118">
        <v>1300403</v>
      </c>
      <c r="F767" s="22" t="s">
        <v>114</v>
      </c>
      <c r="G767" s="73" t="s">
        <v>130</v>
      </c>
      <c r="H767" s="73" t="s">
        <v>286</v>
      </c>
      <c r="I767" s="240" t="s">
        <v>117</v>
      </c>
      <c r="J767" s="79" t="s">
        <v>112</v>
      </c>
      <c r="K767" s="112" t="s">
        <v>291</v>
      </c>
      <c r="L767" s="22" t="s">
        <v>119</v>
      </c>
      <c r="M767" s="22" t="s">
        <v>117</v>
      </c>
      <c r="N767" s="119" t="str">
        <f>CONCATENATE(T_SDLog[[#This Row],[PROJECT_NO]],"-",T_SDLog[[#This Row],[Sub Con]],"-",T_SDLog[[#This Row],[BUILDING_NO]],"-",T_SDLog[[#This Row],[FLOOR_LEVEL]],"-",T_SDLog[[#This Row],[DRAWING_PARTS]],"-",T_SDLog[[#This Row],[DISIPLINE]],"-",T_SDLog[[#This Row],[Sub-Dec]],"-",T_SDLog[[#This Row],[DS]],"-",T_SDLog[[#This Row],[DRAWING_SEQ]])</f>
        <v>1300403-ATS-B01-BF-00-ICT-PAS-SD-00</v>
      </c>
      <c r="O767" s="122" t="s">
        <v>480</v>
      </c>
      <c r="P767" s="246">
        <v>45888</v>
      </c>
      <c r="Q76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67" s="156" t="str">
        <f>IF(T_SDLog[[#This Row],[AREF_7]]&lt;&gt;"","07",IF(T_SDLog[[#This Row],[AREF_6]]&lt;&gt;"","06",IF(T_SDLog[[#This Row],[AREF_5]]&lt;&gt;"","05",IF(T_SDLog[[#This Row],[AREF_4]]&lt;&gt;"","04",IF(T_SDLog[[#This Row],[AREF_3]]&lt;&gt;"","03",IF(T_SDLog[[#This Row],[AREF_2]]&lt;&gt;"","02",IF(T_SDLog[[#This Row],[AREF_1]]&lt;&gt;"","01",IF(T_SDLog[[#This Row],[AREF_0]]&lt;&gt;"","00",""))))))))</f>
        <v/>
      </c>
      <c r="T76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7" s="22"/>
      <c r="AB767" s="74"/>
      <c r="AC767" s="22"/>
      <c r="AD767" s="74"/>
      <c r="AE767" s="22"/>
      <c r="AF767" s="190" t="s">
        <v>123</v>
      </c>
      <c r="AG767" s="191"/>
      <c r="AH767" s="190" t="s">
        <v>123</v>
      </c>
      <c r="AI767" s="22"/>
      <c r="AJ767" s="74"/>
      <c r="AK767" s="22"/>
      <c r="AL767" s="22"/>
      <c r="AM767" s="22"/>
      <c r="AN767" s="190" t="s">
        <v>123</v>
      </c>
      <c r="AO767" s="74"/>
      <c r="AP767" s="185" t="s">
        <v>123</v>
      </c>
      <c r="AQ767" s="22"/>
      <c r="AR767" s="74"/>
      <c r="AS767" s="22"/>
      <c r="AT767" s="190" t="s">
        <v>123</v>
      </c>
      <c r="AU767" s="74"/>
      <c r="AV767" s="185" t="s">
        <v>123</v>
      </c>
      <c r="AW767" s="76"/>
      <c r="AX767" s="74"/>
      <c r="AY767" s="22"/>
      <c r="AZ767" s="190" t="s">
        <v>123</v>
      </c>
      <c r="BA767" s="74"/>
      <c r="BB767" s="185" t="s">
        <v>123</v>
      </c>
      <c r="BC767" s="76"/>
      <c r="BD767" s="74"/>
      <c r="BE767" s="22"/>
      <c r="BF767" s="190" t="s">
        <v>123</v>
      </c>
      <c r="BG767" s="74"/>
      <c r="BH767" s="185" t="s">
        <v>123</v>
      </c>
      <c r="BI767" s="76"/>
      <c r="BJ767" s="74"/>
      <c r="BK767" s="22"/>
      <c r="BL767" s="190" t="s">
        <v>123</v>
      </c>
      <c r="BM767" s="74"/>
      <c r="BN767" s="185" t="s">
        <v>123</v>
      </c>
      <c r="BO767" s="22"/>
      <c r="BP767" s="74"/>
      <c r="BQ767" s="22"/>
      <c r="BR767" s="190" t="s">
        <v>123</v>
      </c>
      <c r="BS767" s="22"/>
      <c r="BT767" s="185" t="s">
        <v>123</v>
      </c>
      <c r="BU767" s="22"/>
      <c r="BV767" s="74"/>
      <c r="BW767" s="22"/>
      <c r="BX767" s="190" t="s">
        <v>123</v>
      </c>
      <c r="BY767" s="22"/>
      <c r="BZ767" s="185" t="s">
        <v>123</v>
      </c>
      <c r="CA767" s="185" t="s">
        <v>1668</v>
      </c>
      <c r="CB767" s="22" t="s">
        <v>1669</v>
      </c>
    </row>
    <row r="768" spans="2:80" ht="13.8" hidden="1">
      <c r="B768" s="22">
        <f t="shared" si="11"/>
        <v>759</v>
      </c>
      <c r="C768" s="22" t="s">
        <v>112</v>
      </c>
      <c r="D768" s="73" t="s">
        <v>290</v>
      </c>
      <c r="E768" s="118">
        <v>1300403</v>
      </c>
      <c r="F768" s="22" t="s">
        <v>114</v>
      </c>
      <c r="G768" s="73" t="s">
        <v>130</v>
      </c>
      <c r="H768" s="73" t="s">
        <v>286</v>
      </c>
      <c r="I768" s="240" t="s">
        <v>124</v>
      </c>
      <c r="J768" s="79" t="s">
        <v>112</v>
      </c>
      <c r="K768" s="112" t="s">
        <v>291</v>
      </c>
      <c r="L768" s="22" t="s">
        <v>119</v>
      </c>
      <c r="M768" s="22" t="s">
        <v>117</v>
      </c>
      <c r="N768" s="119" t="str">
        <f>CONCATENATE(T_SDLog[[#This Row],[PROJECT_NO]],"-",T_SDLog[[#This Row],[Sub Con]],"-",T_SDLog[[#This Row],[BUILDING_NO]],"-",T_SDLog[[#This Row],[FLOOR_LEVEL]],"-",T_SDLog[[#This Row],[DRAWING_PARTS]],"-",T_SDLog[[#This Row],[DISIPLINE]],"-",T_SDLog[[#This Row],[Sub-Dec]],"-",T_SDLog[[#This Row],[DS]],"-",T_SDLog[[#This Row],[DRAWING_SEQ]])</f>
        <v>1300403-ATS-B01-BF-01-ICT-PAS-SD-00</v>
      </c>
      <c r="O768" s="122" t="s">
        <v>481</v>
      </c>
      <c r="P768" s="246">
        <v>45888</v>
      </c>
      <c r="Q76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68" s="156" t="str">
        <f>IF(T_SDLog[[#This Row],[AREF_7]]&lt;&gt;"","07",IF(T_SDLog[[#This Row],[AREF_6]]&lt;&gt;"","06",IF(T_SDLog[[#This Row],[AREF_5]]&lt;&gt;"","05",IF(T_SDLog[[#This Row],[AREF_4]]&lt;&gt;"","04",IF(T_SDLog[[#This Row],[AREF_3]]&lt;&gt;"","03",IF(T_SDLog[[#This Row],[AREF_2]]&lt;&gt;"","02",IF(T_SDLog[[#This Row],[AREF_1]]&lt;&gt;"","01",IF(T_SDLog[[#This Row],[AREF_0]]&lt;&gt;"","00",""))))))))</f>
        <v/>
      </c>
      <c r="T76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8" s="22"/>
      <c r="AB768" s="74"/>
      <c r="AC768" s="22"/>
      <c r="AD768" s="74"/>
      <c r="AE768" s="22"/>
      <c r="AF768" s="190" t="s">
        <v>123</v>
      </c>
      <c r="AG768" s="191"/>
      <c r="AH768" s="190" t="s">
        <v>123</v>
      </c>
      <c r="AI768" s="22"/>
      <c r="AJ768" s="74"/>
      <c r="AK768" s="22"/>
      <c r="AL768" s="22"/>
      <c r="AM768" s="22"/>
      <c r="AN768" s="190" t="s">
        <v>123</v>
      </c>
      <c r="AO768" s="74"/>
      <c r="AP768" s="185" t="s">
        <v>123</v>
      </c>
      <c r="AQ768" s="22"/>
      <c r="AR768" s="74"/>
      <c r="AS768" s="22"/>
      <c r="AT768" s="190" t="s">
        <v>123</v>
      </c>
      <c r="AU768" s="74"/>
      <c r="AV768" s="185" t="s">
        <v>123</v>
      </c>
      <c r="AW768" s="76"/>
      <c r="AX768" s="74"/>
      <c r="AY768" s="22"/>
      <c r="AZ768" s="190" t="s">
        <v>123</v>
      </c>
      <c r="BA768" s="74"/>
      <c r="BB768" s="185" t="s">
        <v>123</v>
      </c>
      <c r="BC768" s="76"/>
      <c r="BD768" s="74"/>
      <c r="BE768" s="22"/>
      <c r="BF768" s="190" t="s">
        <v>123</v>
      </c>
      <c r="BG768" s="74"/>
      <c r="BH768" s="185" t="s">
        <v>123</v>
      </c>
      <c r="BI768" s="76"/>
      <c r="BJ768" s="74"/>
      <c r="BK768" s="22"/>
      <c r="BL768" s="190" t="s">
        <v>123</v>
      </c>
      <c r="BM768" s="74"/>
      <c r="BN768" s="185" t="s">
        <v>123</v>
      </c>
      <c r="BO768" s="22"/>
      <c r="BP768" s="74"/>
      <c r="BQ768" s="22"/>
      <c r="BR768" s="190" t="s">
        <v>123</v>
      </c>
      <c r="BS768" s="22"/>
      <c r="BT768" s="185" t="s">
        <v>123</v>
      </c>
      <c r="BU768" s="22"/>
      <c r="BV768" s="74"/>
      <c r="BW768" s="22"/>
      <c r="BX768" s="190" t="s">
        <v>123</v>
      </c>
      <c r="BY768" s="22"/>
      <c r="BZ768" s="185" t="s">
        <v>123</v>
      </c>
      <c r="CA768" s="185" t="s">
        <v>1668</v>
      </c>
      <c r="CB768" s="22" t="s">
        <v>1669</v>
      </c>
    </row>
    <row r="769" spans="2:80" ht="13.8" hidden="1">
      <c r="B769" s="22">
        <f t="shared" si="11"/>
        <v>760</v>
      </c>
      <c r="C769" s="22" t="s">
        <v>112</v>
      </c>
      <c r="D769" s="73" t="s">
        <v>290</v>
      </c>
      <c r="E769" s="118">
        <v>1300403</v>
      </c>
      <c r="F769" s="22" t="s">
        <v>114</v>
      </c>
      <c r="G769" s="73" t="s">
        <v>130</v>
      </c>
      <c r="H769" s="73" t="s">
        <v>286</v>
      </c>
      <c r="I769" s="240" t="s">
        <v>126</v>
      </c>
      <c r="J769" s="79" t="s">
        <v>112</v>
      </c>
      <c r="K769" s="112" t="s">
        <v>291</v>
      </c>
      <c r="L769" s="22" t="s">
        <v>119</v>
      </c>
      <c r="M769" s="22" t="s">
        <v>117</v>
      </c>
      <c r="N769" s="119" t="str">
        <f>CONCATENATE(T_SDLog[[#This Row],[PROJECT_NO]],"-",T_SDLog[[#This Row],[Sub Con]],"-",T_SDLog[[#This Row],[BUILDING_NO]],"-",T_SDLog[[#This Row],[FLOOR_LEVEL]],"-",T_SDLog[[#This Row],[DRAWING_PARTS]],"-",T_SDLog[[#This Row],[DISIPLINE]],"-",T_SDLog[[#This Row],[Sub-Dec]],"-",T_SDLog[[#This Row],[DS]],"-",T_SDLog[[#This Row],[DRAWING_SEQ]])</f>
        <v>1300403-ATS-B01-BF-02-ICT-PAS-SD-00</v>
      </c>
      <c r="O769" s="122" t="s">
        <v>482</v>
      </c>
      <c r="P769" s="246">
        <v>45888</v>
      </c>
      <c r="Q76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69" s="156" t="str">
        <f>IF(T_SDLog[[#This Row],[AREF_7]]&lt;&gt;"","07",IF(T_SDLog[[#This Row],[AREF_6]]&lt;&gt;"","06",IF(T_SDLog[[#This Row],[AREF_5]]&lt;&gt;"","05",IF(T_SDLog[[#This Row],[AREF_4]]&lt;&gt;"","04",IF(T_SDLog[[#This Row],[AREF_3]]&lt;&gt;"","03",IF(T_SDLog[[#This Row],[AREF_2]]&lt;&gt;"","02",IF(T_SDLog[[#This Row],[AREF_1]]&lt;&gt;"","01",IF(T_SDLog[[#This Row],[AREF_0]]&lt;&gt;"","00",""))))))))</f>
        <v/>
      </c>
      <c r="T76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69" s="22"/>
      <c r="AB769" s="74"/>
      <c r="AC769" s="22"/>
      <c r="AD769" s="74"/>
      <c r="AE769" s="22"/>
      <c r="AF769" s="190" t="s">
        <v>123</v>
      </c>
      <c r="AG769" s="191"/>
      <c r="AH769" s="190" t="s">
        <v>123</v>
      </c>
      <c r="AI769" s="22"/>
      <c r="AJ769" s="74"/>
      <c r="AK769" s="22"/>
      <c r="AL769" s="22"/>
      <c r="AM769" s="22"/>
      <c r="AN769" s="190" t="s">
        <v>123</v>
      </c>
      <c r="AO769" s="74"/>
      <c r="AP769" s="185" t="s">
        <v>123</v>
      </c>
      <c r="AQ769" s="22"/>
      <c r="AR769" s="74"/>
      <c r="AS769" s="22"/>
      <c r="AT769" s="190" t="s">
        <v>123</v>
      </c>
      <c r="AU769" s="74"/>
      <c r="AV769" s="185" t="s">
        <v>123</v>
      </c>
      <c r="AW769" s="76"/>
      <c r="AX769" s="74"/>
      <c r="AY769" s="22"/>
      <c r="AZ769" s="190" t="s">
        <v>123</v>
      </c>
      <c r="BA769" s="74"/>
      <c r="BB769" s="185" t="s">
        <v>123</v>
      </c>
      <c r="BC769" s="76"/>
      <c r="BD769" s="74"/>
      <c r="BE769" s="22"/>
      <c r="BF769" s="190" t="s">
        <v>123</v>
      </c>
      <c r="BG769" s="74"/>
      <c r="BH769" s="185" t="s">
        <v>123</v>
      </c>
      <c r="BI769" s="76"/>
      <c r="BJ769" s="74"/>
      <c r="BK769" s="22"/>
      <c r="BL769" s="190" t="s">
        <v>123</v>
      </c>
      <c r="BM769" s="74"/>
      <c r="BN769" s="185" t="s">
        <v>123</v>
      </c>
      <c r="BO769" s="22"/>
      <c r="BP769" s="74"/>
      <c r="BQ769" s="22"/>
      <c r="BR769" s="190" t="s">
        <v>123</v>
      </c>
      <c r="BS769" s="22"/>
      <c r="BT769" s="185" t="s">
        <v>123</v>
      </c>
      <c r="BU769" s="22"/>
      <c r="BV769" s="74"/>
      <c r="BW769" s="22"/>
      <c r="BX769" s="190" t="s">
        <v>123</v>
      </c>
      <c r="BY769" s="22"/>
      <c r="BZ769" s="185" t="s">
        <v>123</v>
      </c>
      <c r="CA769" s="185" t="s">
        <v>1668</v>
      </c>
      <c r="CB769" s="22" t="s">
        <v>1669</v>
      </c>
    </row>
    <row r="770" spans="2:80" ht="13.8" hidden="1">
      <c r="B770" s="22">
        <f t="shared" si="11"/>
        <v>761</v>
      </c>
      <c r="C770" s="22" t="s">
        <v>112</v>
      </c>
      <c r="D770" s="73" t="s">
        <v>290</v>
      </c>
      <c r="E770" s="118">
        <v>1300403</v>
      </c>
      <c r="F770" s="22" t="s">
        <v>114</v>
      </c>
      <c r="G770" s="73" t="s">
        <v>130</v>
      </c>
      <c r="H770" s="73" t="s">
        <v>286</v>
      </c>
      <c r="I770" s="240" t="s">
        <v>128</v>
      </c>
      <c r="J770" s="79" t="s">
        <v>112</v>
      </c>
      <c r="K770" s="112" t="s">
        <v>291</v>
      </c>
      <c r="L770" s="22" t="s">
        <v>119</v>
      </c>
      <c r="M770" s="22" t="s">
        <v>117</v>
      </c>
      <c r="N770" s="119" t="str">
        <f>CONCATENATE(T_SDLog[[#This Row],[PROJECT_NO]],"-",T_SDLog[[#This Row],[Sub Con]],"-",T_SDLog[[#This Row],[BUILDING_NO]],"-",T_SDLog[[#This Row],[FLOOR_LEVEL]],"-",T_SDLog[[#This Row],[DRAWING_PARTS]],"-",T_SDLog[[#This Row],[DISIPLINE]],"-",T_SDLog[[#This Row],[Sub-Dec]],"-",T_SDLog[[#This Row],[DS]],"-",T_SDLog[[#This Row],[DRAWING_SEQ]])</f>
        <v>1300403-ATS-B01-BF-03-ICT-PAS-SD-00</v>
      </c>
      <c r="O770" s="122" t="s">
        <v>483</v>
      </c>
      <c r="P770" s="246">
        <v>45888</v>
      </c>
      <c r="Q77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0" s="156" t="str">
        <f>IF(T_SDLog[[#This Row],[AREF_7]]&lt;&gt;"","07",IF(T_SDLog[[#This Row],[AREF_6]]&lt;&gt;"","06",IF(T_SDLog[[#This Row],[AREF_5]]&lt;&gt;"","05",IF(T_SDLog[[#This Row],[AREF_4]]&lt;&gt;"","04",IF(T_SDLog[[#This Row],[AREF_3]]&lt;&gt;"","03",IF(T_SDLog[[#This Row],[AREF_2]]&lt;&gt;"","02",IF(T_SDLog[[#This Row],[AREF_1]]&lt;&gt;"","01",IF(T_SDLog[[#This Row],[AREF_0]]&lt;&gt;"","00",""))))))))</f>
        <v/>
      </c>
      <c r="T77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0" s="22"/>
      <c r="AB770" s="74"/>
      <c r="AC770" s="22"/>
      <c r="AD770" s="74"/>
      <c r="AE770" s="22"/>
      <c r="AF770" s="190" t="s">
        <v>123</v>
      </c>
      <c r="AG770" s="191"/>
      <c r="AH770" s="190" t="s">
        <v>123</v>
      </c>
      <c r="AI770" s="22"/>
      <c r="AJ770" s="74"/>
      <c r="AK770" s="22"/>
      <c r="AL770" s="22"/>
      <c r="AM770" s="22"/>
      <c r="AN770" s="190" t="s">
        <v>123</v>
      </c>
      <c r="AO770" s="74"/>
      <c r="AP770" s="185" t="s">
        <v>123</v>
      </c>
      <c r="AQ770" s="22"/>
      <c r="AR770" s="74"/>
      <c r="AS770" s="22"/>
      <c r="AT770" s="190" t="s">
        <v>123</v>
      </c>
      <c r="AU770" s="74"/>
      <c r="AV770" s="185" t="s">
        <v>123</v>
      </c>
      <c r="AW770" s="76"/>
      <c r="AX770" s="74"/>
      <c r="AY770" s="22"/>
      <c r="AZ770" s="190" t="s">
        <v>123</v>
      </c>
      <c r="BA770" s="74"/>
      <c r="BB770" s="185" t="s">
        <v>123</v>
      </c>
      <c r="BC770" s="76"/>
      <c r="BD770" s="74"/>
      <c r="BE770" s="22"/>
      <c r="BF770" s="190" t="s">
        <v>123</v>
      </c>
      <c r="BG770" s="74"/>
      <c r="BH770" s="185" t="s">
        <v>123</v>
      </c>
      <c r="BI770" s="76"/>
      <c r="BJ770" s="74"/>
      <c r="BK770" s="22"/>
      <c r="BL770" s="190" t="s">
        <v>123</v>
      </c>
      <c r="BM770" s="74"/>
      <c r="BN770" s="185" t="s">
        <v>123</v>
      </c>
      <c r="BO770" s="22"/>
      <c r="BP770" s="74"/>
      <c r="BQ770" s="22"/>
      <c r="BR770" s="190" t="s">
        <v>123</v>
      </c>
      <c r="BS770" s="22"/>
      <c r="BT770" s="185" t="s">
        <v>123</v>
      </c>
      <c r="BU770" s="22"/>
      <c r="BV770" s="74"/>
      <c r="BW770" s="22"/>
      <c r="BX770" s="190" t="s">
        <v>123</v>
      </c>
      <c r="BY770" s="22"/>
      <c r="BZ770" s="185" t="s">
        <v>123</v>
      </c>
      <c r="CA770" s="185" t="s">
        <v>1668</v>
      </c>
      <c r="CB770" s="22" t="s">
        <v>1669</v>
      </c>
    </row>
    <row r="771" spans="2:80" ht="13.8" hidden="1">
      <c r="B771" s="22">
        <f t="shared" si="11"/>
        <v>762</v>
      </c>
      <c r="C771" s="22" t="s">
        <v>112</v>
      </c>
      <c r="D771" s="73" t="s">
        <v>290</v>
      </c>
      <c r="E771" s="118">
        <v>1300403</v>
      </c>
      <c r="F771" s="22" t="s">
        <v>114</v>
      </c>
      <c r="G771" s="73" t="s">
        <v>130</v>
      </c>
      <c r="H771" s="73" t="s">
        <v>286</v>
      </c>
      <c r="I771" s="240" t="s">
        <v>138</v>
      </c>
      <c r="J771" s="79" t="s">
        <v>112</v>
      </c>
      <c r="K771" s="112" t="s">
        <v>291</v>
      </c>
      <c r="L771" s="22" t="s">
        <v>119</v>
      </c>
      <c r="M771" s="22" t="s">
        <v>117</v>
      </c>
      <c r="N771" s="119" t="str">
        <f>CONCATENATE(T_SDLog[[#This Row],[PROJECT_NO]],"-",T_SDLog[[#This Row],[Sub Con]],"-",T_SDLog[[#This Row],[BUILDING_NO]],"-",T_SDLog[[#This Row],[FLOOR_LEVEL]],"-",T_SDLog[[#This Row],[DRAWING_PARTS]],"-",T_SDLog[[#This Row],[DISIPLINE]],"-",T_SDLog[[#This Row],[Sub-Dec]],"-",T_SDLog[[#This Row],[DS]],"-",T_SDLog[[#This Row],[DRAWING_SEQ]])</f>
        <v>1300403-ATS-B01-BF-04-ICT-PAS-SD-00</v>
      </c>
      <c r="O771" s="122" t="s">
        <v>484</v>
      </c>
      <c r="P771" s="246">
        <v>45888</v>
      </c>
      <c r="Q77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1" s="156" t="str">
        <f>IF(T_SDLog[[#This Row],[AREF_7]]&lt;&gt;"","07",IF(T_SDLog[[#This Row],[AREF_6]]&lt;&gt;"","06",IF(T_SDLog[[#This Row],[AREF_5]]&lt;&gt;"","05",IF(T_SDLog[[#This Row],[AREF_4]]&lt;&gt;"","04",IF(T_SDLog[[#This Row],[AREF_3]]&lt;&gt;"","03",IF(T_SDLog[[#This Row],[AREF_2]]&lt;&gt;"","02",IF(T_SDLog[[#This Row],[AREF_1]]&lt;&gt;"","01",IF(T_SDLog[[#This Row],[AREF_0]]&lt;&gt;"","00",""))))))))</f>
        <v/>
      </c>
      <c r="T77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1" s="22"/>
      <c r="AB771" s="74"/>
      <c r="AC771" s="22"/>
      <c r="AD771" s="74"/>
      <c r="AE771" s="22"/>
      <c r="AF771" s="190" t="s">
        <v>123</v>
      </c>
      <c r="AG771" s="191"/>
      <c r="AH771" s="190" t="s">
        <v>123</v>
      </c>
      <c r="AI771" s="22"/>
      <c r="AJ771" s="74"/>
      <c r="AK771" s="22"/>
      <c r="AL771" s="22"/>
      <c r="AM771" s="22"/>
      <c r="AN771" s="190" t="s">
        <v>123</v>
      </c>
      <c r="AO771" s="74"/>
      <c r="AP771" s="185" t="s">
        <v>123</v>
      </c>
      <c r="AQ771" s="22"/>
      <c r="AR771" s="74"/>
      <c r="AS771" s="22"/>
      <c r="AT771" s="190" t="s">
        <v>123</v>
      </c>
      <c r="AU771" s="74"/>
      <c r="AV771" s="185" t="s">
        <v>123</v>
      </c>
      <c r="AW771" s="76"/>
      <c r="AX771" s="74"/>
      <c r="AY771" s="22"/>
      <c r="AZ771" s="190" t="s">
        <v>123</v>
      </c>
      <c r="BA771" s="74"/>
      <c r="BB771" s="185" t="s">
        <v>123</v>
      </c>
      <c r="BC771" s="76"/>
      <c r="BD771" s="74"/>
      <c r="BE771" s="22"/>
      <c r="BF771" s="190" t="s">
        <v>123</v>
      </c>
      <c r="BG771" s="74"/>
      <c r="BH771" s="185" t="s">
        <v>123</v>
      </c>
      <c r="BI771" s="76"/>
      <c r="BJ771" s="74"/>
      <c r="BK771" s="22"/>
      <c r="BL771" s="190" t="s">
        <v>123</v>
      </c>
      <c r="BM771" s="74"/>
      <c r="BN771" s="185" t="s">
        <v>123</v>
      </c>
      <c r="BO771" s="22"/>
      <c r="BP771" s="74"/>
      <c r="BQ771" s="22"/>
      <c r="BR771" s="190" t="s">
        <v>123</v>
      </c>
      <c r="BS771" s="22"/>
      <c r="BT771" s="185" t="s">
        <v>123</v>
      </c>
      <c r="BU771" s="22"/>
      <c r="BV771" s="74"/>
      <c r="BW771" s="22"/>
      <c r="BX771" s="190" t="s">
        <v>123</v>
      </c>
      <c r="BY771" s="22"/>
      <c r="BZ771" s="185" t="s">
        <v>123</v>
      </c>
      <c r="CA771" s="185" t="s">
        <v>1668</v>
      </c>
      <c r="CB771" s="22" t="s">
        <v>1669</v>
      </c>
    </row>
    <row r="772" spans="2:80" ht="13.8" hidden="1">
      <c r="B772" s="22">
        <f t="shared" si="11"/>
        <v>763</v>
      </c>
      <c r="C772" s="22" t="s">
        <v>112</v>
      </c>
      <c r="D772" s="73" t="s">
        <v>290</v>
      </c>
      <c r="E772" s="118">
        <v>1300403</v>
      </c>
      <c r="F772" s="22" t="s">
        <v>114</v>
      </c>
      <c r="G772" s="73" t="s">
        <v>130</v>
      </c>
      <c r="H772" s="73" t="s">
        <v>286</v>
      </c>
      <c r="I772" s="240" t="s">
        <v>219</v>
      </c>
      <c r="J772" s="79" t="s">
        <v>112</v>
      </c>
      <c r="K772" s="112" t="s">
        <v>291</v>
      </c>
      <c r="L772" s="22" t="s">
        <v>119</v>
      </c>
      <c r="M772" s="22" t="s">
        <v>117</v>
      </c>
      <c r="N772" s="119" t="str">
        <f>CONCATENATE(T_SDLog[[#This Row],[PROJECT_NO]],"-",T_SDLog[[#This Row],[Sub Con]],"-",T_SDLog[[#This Row],[BUILDING_NO]],"-",T_SDLog[[#This Row],[FLOOR_LEVEL]],"-",T_SDLog[[#This Row],[DRAWING_PARTS]],"-",T_SDLog[[#This Row],[DISIPLINE]],"-",T_SDLog[[#This Row],[Sub-Dec]],"-",T_SDLog[[#This Row],[DS]],"-",T_SDLog[[#This Row],[DRAWING_SEQ]])</f>
        <v>1300403-ATS-B01-BF-05-ICT-PAS-SD-00</v>
      </c>
      <c r="O772" s="122" t="s">
        <v>485</v>
      </c>
      <c r="P772" s="246">
        <v>45888</v>
      </c>
      <c r="Q77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2" s="156" t="str">
        <f>IF(T_SDLog[[#This Row],[AREF_7]]&lt;&gt;"","07",IF(T_SDLog[[#This Row],[AREF_6]]&lt;&gt;"","06",IF(T_SDLog[[#This Row],[AREF_5]]&lt;&gt;"","05",IF(T_SDLog[[#This Row],[AREF_4]]&lt;&gt;"","04",IF(T_SDLog[[#This Row],[AREF_3]]&lt;&gt;"","03",IF(T_SDLog[[#This Row],[AREF_2]]&lt;&gt;"","02",IF(T_SDLog[[#This Row],[AREF_1]]&lt;&gt;"","01",IF(T_SDLog[[#This Row],[AREF_0]]&lt;&gt;"","00",""))))))))</f>
        <v/>
      </c>
      <c r="T77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2" s="22"/>
      <c r="AB772" s="74"/>
      <c r="AC772" s="22"/>
      <c r="AD772" s="74"/>
      <c r="AE772" s="22"/>
      <c r="AF772" s="190" t="s">
        <v>123</v>
      </c>
      <c r="AG772" s="191"/>
      <c r="AH772" s="190" t="s">
        <v>123</v>
      </c>
      <c r="AI772" s="22"/>
      <c r="AJ772" s="74"/>
      <c r="AK772" s="22"/>
      <c r="AL772" s="22"/>
      <c r="AM772" s="22"/>
      <c r="AN772" s="190" t="s">
        <v>123</v>
      </c>
      <c r="AO772" s="74"/>
      <c r="AP772" s="185" t="s">
        <v>123</v>
      </c>
      <c r="AQ772" s="22"/>
      <c r="AR772" s="74"/>
      <c r="AS772" s="22"/>
      <c r="AT772" s="190" t="s">
        <v>123</v>
      </c>
      <c r="AU772" s="74"/>
      <c r="AV772" s="185" t="s">
        <v>123</v>
      </c>
      <c r="AW772" s="76"/>
      <c r="AX772" s="74"/>
      <c r="AY772" s="22"/>
      <c r="AZ772" s="190" t="s">
        <v>123</v>
      </c>
      <c r="BA772" s="74"/>
      <c r="BB772" s="185" t="s">
        <v>123</v>
      </c>
      <c r="BC772" s="76"/>
      <c r="BD772" s="74"/>
      <c r="BE772" s="22"/>
      <c r="BF772" s="190" t="s">
        <v>123</v>
      </c>
      <c r="BG772" s="74"/>
      <c r="BH772" s="185" t="s">
        <v>123</v>
      </c>
      <c r="BI772" s="76"/>
      <c r="BJ772" s="74"/>
      <c r="BK772" s="22"/>
      <c r="BL772" s="190" t="s">
        <v>123</v>
      </c>
      <c r="BM772" s="74"/>
      <c r="BN772" s="185" t="s">
        <v>123</v>
      </c>
      <c r="BO772" s="22"/>
      <c r="BP772" s="74"/>
      <c r="BQ772" s="22"/>
      <c r="BR772" s="190" t="s">
        <v>123</v>
      </c>
      <c r="BS772" s="22"/>
      <c r="BT772" s="185" t="s">
        <v>123</v>
      </c>
      <c r="BU772" s="22"/>
      <c r="BV772" s="74"/>
      <c r="BW772" s="22"/>
      <c r="BX772" s="190" t="s">
        <v>123</v>
      </c>
      <c r="BY772" s="22"/>
      <c r="BZ772" s="185" t="s">
        <v>123</v>
      </c>
      <c r="CA772" s="185" t="s">
        <v>1668</v>
      </c>
      <c r="CB772" s="22" t="s">
        <v>1669</v>
      </c>
    </row>
    <row r="773" spans="2:80" ht="13.8" hidden="1">
      <c r="B773" s="22">
        <f t="shared" si="11"/>
        <v>764</v>
      </c>
      <c r="C773" s="22" t="s">
        <v>112</v>
      </c>
      <c r="D773" s="73" t="s">
        <v>290</v>
      </c>
      <c r="E773" s="118">
        <v>1300403</v>
      </c>
      <c r="F773" s="22" t="s">
        <v>114</v>
      </c>
      <c r="G773" s="73" t="s">
        <v>130</v>
      </c>
      <c r="H773" s="73" t="s">
        <v>286</v>
      </c>
      <c r="I773" s="240" t="s">
        <v>304</v>
      </c>
      <c r="J773" s="79" t="s">
        <v>112</v>
      </c>
      <c r="K773" s="112" t="s">
        <v>291</v>
      </c>
      <c r="L773" s="22" t="s">
        <v>119</v>
      </c>
      <c r="M773" s="22" t="s">
        <v>117</v>
      </c>
      <c r="N773" s="119" t="str">
        <f>CONCATENATE(T_SDLog[[#This Row],[PROJECT_NO]],"-",T_SDLog[[#This Row],[Sub Con]],"-",T_SDLog[[#This Row],[BUILDING_NO]],"-",T_SDLog[[#This Row],[FLOOR_LEVEL]],"-",T_SDLog[[#This Row],[DRAWING_PARTS]],"-",T_SDLog[[#This Row],[DISIPLINE]],"-",T_SDLog[[#This Row],[Sub-Dec]],"-",T_SDLog[[#This Row],[DS]],"-",T_SDLog[[#This Row],[DRAWING_SEQ]])</f>
        <v>1300403-ATS-B01-BF-06-ICT-PAS-SD-00</v>
      </c>
      <c r="O773" s="122" t="s">
        <v>486</v>
      </c>
      <c r="P773" s="246">
        <v>45888</v>
      </c>
      <c r="Q77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7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3" s="156" t="str">
        <f>IF(T_SDLog[[#This Row],[AREF_7]]&lt;&gt;"","07",IF(T_SDLog[[#This Row],[AREF_6]]&lt;&gt;"","06",IF(T_SDLog[[#This Row],[AREF_5]]&lt;&gt;"","05",IF(T_SDLog[[#This Row],[AREF_4]]&lt;&gt;"","04",IF(T_SDLog[[#This Row],[AREF_3]]&lt;&gt;"","03",IF(T_SDLog[[#This Row],[AREF_2]]&lt;&gt;"","02",IF(T_SDLog[[#This Row],[AREF_1]]&lt;&gt;"","01",IF(T_SDLog[[#This Row],[AREF_0]]&lt;&gt;"","00",""))))))))</f>
        <v/>
      </c>
      <c r="T77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3" s="22"/>
      <c r="AB773" s="74"/>
      <c r="AC773" s="22"/>
      <c r="AD773" s="74"/>
      <c r="AE773" s="22"/>
      <c r="AF773" s="190" t="s">
        <v>123</v>
      </c>
      <c r="AG773" s="191"/>
      <c r="AH773" s="190" t="s">
        <v>123</v>
      </c>
      <c r="AI773" s="22"/>
      <c r="AJ773" s="74"/>
      <c r="AK773" s="22"/>
      <c r="AL773" s="22"/>
      <c r="AM773" s="22"/>
      <c r="AN773" s="190" t="s">
        <v>123</v>
      </c>
      <c r="AO773" s="74"/>
      <c r="AP773" s="185" t="s">
        <v>123</v>
      </c>
      <c r="AQ773" s="22"/>
      <c r="AR773" s="74"/>
      <c r="AS773" s="22"/>
      <c r="AT773" s="190" t="s">
        <v>123</v>
      </c>
      <c r="AU773" s="74"/>
      <c r="AV773" s="185" t="s">
        <v>123</v>
      </c>
      <c r="AW773" s="76"/>
      <c r="AX773" s="74"/>
      <c r="AY773" s="22"/>
      <c r="AZ773" s="190" t="s">
        <v>123</v>
      </c>
      <c r="BA773" s="74"/>
      <c r="BB773" s="185" t="s">
        <v>123</v>
      </c>
      <c r="BC773" s="76"/>
      <c r="BD773" s="74"/>
      <c r="BE773" s="22"/>
      <c r="BF773" s="190" t="s">
        <v>123</v>
      </c>
      <c r="BG773" s="74"/>
      <c r="BH773" s="185" t="s">
        <v>123</v>
      </c>
      <c r="BI773" s="76"/>
      <c r="BJ773" s="74"/>
      <c r="BK773" s="22"/>
      <c r="BL773" s="190" t="s">
        <v>123</v>
      </c>
      <c r="BM773" s="74"/>
      <c r="BN773" s="185" t="s">
        <v>123</v>
      </c>
      <c r="BO773" s="22"/>
      <c r="BP773" s="74"/>
      <c r="BQ773" s="22"/>
      <c r="BR773" s="190" t="s">
        <v>123</v>
      </c>
      <c r="BS773" s="22"/>
      <c r="BT773" s="185" t="s">
        <v>123</v>
      </c>
      <c r="BU773" s="22"/>
      <c r="BV773" s="74"/>
      <c r="BW773" s="22"/>
      <c r="BX773" s="190" t="s">
        <v>123</v>
      </c>
      <c r="BY773" s="22"/>
      <c r="BZ773" s="185" t="s">
        <v>123</v>
      </c>
      <c r="CA773" s="185" t="s">
        <v>1668</v>
      </c>
      <c r="CB773" s="22" t="s">
        <v>1669</v>
      </c>
    </row>
    <row r="774" spans="2:80" ht="13.8" hidden="1">
      <c r="B774" s="22">
        <f t="shared" si="11"/>
        <v>765</v>
      </c>
      <c r="C774" s="22" t="s">
        <v>112</v>
      </c>
      <c r="D774" s="73" t="s">
        <v>290</v>
      </c>
      <c r="E774" s="118">
        <v>1300403</v>
      </c>
      <c r="F774" s="22" t="s">
        <v>114</v>
      </c>
      <c r="G774" s="73" t="s">
        <v>130</v>
      </c>
      <c r="H774" s="73" t="s">
        <v>286</v>
      </c>
      <c r="I774" s="240" t="s">
        <v>349</v>
      </c>
      <c r="J774" s="79" t="s">
        <v>112</v>
      </c>
      <c r="K774" s="112" t="s">
        <v>291</v>
      </c>
      <c r="L774" s="22" t="s">
        <v>119</v>
      </c>
      <c r="M774" s="22" t="s">
        <v>117</v>
      </c>
      <c r="N774" s="119" t="str">
        <f>CONCATENATE(T_SDLog[[#This Row],[PROJECT_NO]],"-",T_SDLog[[#This Row],[Sub Con]],"-",T_SDLog[[#This Row],[BUILDING_NO]],"-",T_SDLog[[#This Row],[FLOOR_LEVEL]],"-",T_SDLog[[#This Row],[DRAWING_PARTS]],"-",T_SDLog[[#This Row],[DISIPLINE]],"-",T_SDLog[[#This Row],[Sub-Dec]],"-",T_SDLog[[#This Row],[DS]],"-",T_SDLog[[#This Row],[DRAWING_SEQ]])</f>
        <v>1300403-ATS-B01-BF-07-ICT-PAS-SD-00</v>
      </c>
      <c r="O774" s="122" t="s">
        <v>487</v>
      </c>
      <c r="P774" s="246">
        <v>45888</v>
      </c>
      <c r="Q77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7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4" s="156" t="str">
        <f>IF(T_SDLog[[#This Row],[AREF_7]]&lt;&gt;"","07",IF(T_SDLog[[#This Row],[AREF_6]]&lt;&gt;"","06",IF(T_SDLog[[#This Row],[AREF_5]]&lt;&gt;"","05",IF(T_SDLog[[#This Row],[AREF_4]]&lt;&gt;"","04",IF(T_SDLog[[#This Row],[AREF_3]]&lt;&gt;"","03",IF(T_SDLog[[#This Row],[AREF_2]]&lt;&gt;"","02",IF(T_SDLog[[#This Row],[AREF_1]]&lt;&gt;"","01",IF(T_SDLog[[#This Row],[AREF_0]]&lt;&gt;"","00",""))))))))</f>
        <v/>
      </c>
      <c r="T77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7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4" s="22"/>
      <c r="AB774" s="74"/>
      <c r="AC774" s="22"/>
      <c r="AD774" s="74"/>
      <c r="AE774" s="22"/>
      <c r="AF774" s="190" t="s">
        <v>123</v>
      </c>
      <c r="AG774" s="191"/>
      <c r="AH774" s="190" t="s">
        <v>123</v>
      </c>
      <c r="AI774" s="22"/>
      <c r="AJ774" s="74"/>
      <c r="AK774" s="22"/>
      <c r="AL774" s="22"/>
      <c r="AM774" s="22"/>
      <c r="AN774" s="190" t="s">
        <v>123</v>
      </c>
      <c r="AO774" s="74"/>
      <c r="AP774" s="185" t="s">
        <v>123</v>
      </c>
      <c r="AQ774" s="22"/>
      <c r="AR774" s="74"/>
      <c r="AS774" s="22"/>
      <c r="AT774" s="190" t="s">
        <v>123</v>
      </c>
      <c r="AU774" s="74"/>
      <c r="AV774" s="185" t="s">
        <v>123</v>
      </c>
      <c r="AW774" s="76"/>
      <c r="AX774" s="74"/>
      <c r="AY774" s="22"/>
      <c r="AZ774" s="190" t="s">
        <v>123</v>
      </c>
      <c r="BA774" s="74"/>
      <c r="BB774" s="185" t="s">
        <v>123</v>
      </c>
      <c r="BC774" s="76"/>
      <c r="BD774" s="74"/>
      <c r="BE774" s="22"/>
      <c r="BF774" s="190" t="s">
        <v>123</v>
      </c>
      <c r="BG774" s="74"/>
      <c r="BH774" s="185" t="s">
        <v>123</v>
      </c>
      <c r="BI774" s="76"/>
      <c r="BJ774" s="74"/>
      <c r="BK774" s="22"/>
      <c r="BL774" s="190" t="s">
        <v>123</v>
      </c>
      <c r="BM774" s="74"/>
      <c r="BN774" s="185" t="s">
        <v>123</v>
      </c>
      <c r="BO774" s="22"/>
      <c r="BP774" s="74"/>
      <c r="BQ774" s="22"/>
      <c r="BR774" s="190" t="s">
        <v>123</v>
      </c>
      <c r="BS774" s="22"/>
      <c r="BT774" s="185" t="s">
        <v>123</v>
      </c>
      <c r="BU774" s="22"/>
      <c r="BV774" s="74"/>
      <c r="BW774" s="22"/>
      <c r="BX774" s="190" t="s">
        <v>123</v>
      </c>
      <c r="BY774" s="22"/>
      <c r="BZ774" s="185" t="s">
        <v>123</v>
      </c>
      <c r="CA774" s="185" t="s">
        <v>1668</v>
      </c>
      <c r="CB774" s="22" t="s">
        <v>1669</v>
      </c>
    </row>
    <row r="775" spans="2:80" ht="13.8" hidden="1">
      <c r="B775" s="22">
        <f t="shared" si="11"/>
        <v>766</v>
      </c>
      <c r="C775" s="22" t="s">
        <v>112</v>
      </c>
      <c r="D775" s="73" t="s">
        <v>290</v>
      </c>
      <c r="E775" s="118">
        <v>1300403</v>
      </c>
      <c r="F775" s="22" t="s">
        <v>114</v>
      </c>
      <c r="G775" s="73" t="s">
        <v>130</v>
      </c>
      <c r="H775" s="73" t="s">
        <v>286</v>
      </c>
      <c r="I775" s="240" t="s">
        <v>140</v>
      </c>
      <c r="J775" s="79" t="s">
        <v>112</v>
      </c>
      <c r="K775" s="112" t="s">
        <v>291</v>
      </c>
      <c r="L775" s="22" t="s">
        <v>119</v>
      </c>
      <c r="M775" s="22" t="s">
        <v>117</v>
      </c>
      <c r="N775" s="119" t="str">
        <f>CONCATENATE(T_SDLog[[#This Row],[PROJECT_NO]],"-",T_SDLog[[#This Row],[Sub Con]],"-",T_SDLog[[#This Row],[BUILDING_NO]],"-",T_SDLog[[#This Row],[FLOOR_LEVEL]],"-",T_SDLog[[#This Row],[DRAWING_PARTS]],"-",T_SDLog[[#This Row],[DISIPLINE]],"-",T_SDLog[[#This Row],[Sub-Dec]],"-",T_SDLog[[#This Row],[DS]],"-",T_SDLog[[#This Row],[DRAWING_SEQ]])</f>
        <v>1300403-ATS-B01-BF-08-ICT-PAS-SD-00</v>
      </c>
      <c r="O775" s="122" t="s">
        <v>488</v>
      </c>
      <c r="P775" s="246">
        <v>45888</v>
      </c>
      <c r="Q77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7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5" s="156" t="str">
        <f>IF(T_SDLog[[#This Row],[AREF_7]]&lt;&gt;"","07",IF(T_SDLog[[#This Row],[AREF_6]]&lt;&gt;"","06",IF(T_SDLog[[#This Row],[AREF_5]]&lt;&gt;"","05",IF(T_SDLog[[#This Row],[AREF_4]]&lt;&gt;"","04",IF(T_SDLog[[#This Row],[AREF_3]]&lt;&gt;"","03",IF(T_SDLog[[#This Row],[AREF_2]]&lt;&gt;"","02",IF(T_SDLog[[#This Row],[AREF_1]]&lt;&gt;"","01",IF(T_SDLog[[#This Row],[AREF_0]]&lt;&gt;"","00",""))))))))</f>
        <v/>
      </c>
      <c r="T77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7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5" s="22"/>
      <c r="AB775" s="74"/>
      <c r="AC775" s="22"/>
      <c r="AD775" s="74"/>
      <c r="AE775" s="22"/>
      <c r="AF775" s="190" t="s">
        <v>123</v>
      </c>
      <c r="AG775" s="191"/>
      <c r="AH775" s="190" t="s">
        <v>123</v>
      </c>
      <c r="AI775" s="22"/>
      <c r="AJ775" s="74"/>
      <c r="AK775" s="22"/>
      <c r="AL775" s="22"/>
      <c r="AM775" s="22"/>
      <c r="AN775" s="190" t="s">
        <v>123</v>
      </c>
      <c r="AO775" s="74"/>
      <c r="AP775" s="185" t="s">
        <v>123</v>
      </c>
      <c r="AQ775" s="22"/>
      <c r="AR775" s="74"/>
      <c r="AS775" s="22"/>
      <c r="AT775" s="190" t="s">
        <v>123</v>
      </c>
      <c r="AU775" s="74"/>
      <c r="AV775" s="185" t="s">
        <v>123</v>
      </c>
      <c r="AW775" s="76"/>
      <c r="AX775" s="74"/>
      <c r="AY775" s="22"/>
      <c r="AZ775" s="190" t="s">
        <v>123</v>
      </c>
      <c r="BA775" s="74"/>
      <c r="BB775" s="185" t="s">
        <v>123</v>
      </c>
      <c r="BC775" s="76"/>
      <c r="BD775" s="74"/>
      <c r="BE775" s="22"/>
      <c r="BF775" s="190" t="s">
        <v>123</v>
      </c>
      <c r="BG775" s="74"/>
      <c r="BH775" s="185" t="s">
        <v>123</v>
      </c>
      <c r="BI775" s="76"/>
      <c r="BJ775" s="74"/>
      <c r="BK775" s="22"/>
      <c r="BL775" s="190" t="s">
        <v>123</v>
      </c>
      <c r="BM775" s="74"/>
      <c r="BN775" s="185" t="s">
        <v>123</v>
      </c>
      <c r="BO775" s="22"/>
      <c r="BP775" s="74"/>
      <c r="BQ775" s="22"/>
      <c r="BR775" s="190" t="s">
        <v>123</v>
      </c>
      <c r="BS775" s="22"/>
      <c r="BT775" s="185" t="s">
        <v>123</v>
      </c>
      <c r="BU775" s="22"/>
      <c r="BV775" s="74"/>
      <c r="BW775" s="22"/>
      <c r="BX775" s="190" t="s">
        <v>123</v>
      </c>
      <c r="BY775" s="22"/>
      <c r="BZ775" s="185" t="s">
        <v>123</v>
      </c>
      <c r="CA775" s="185" t="s">
        <v>1668</v>
      </c>
      <c r="CB775" s="22" t="s">
        <v>1669</v>
      </c>
    </row>
    <row r="776" spans="2:80" ht="13.8" hidden="1">
      <c r="B776" s="22">
        <f t="shared" si="11"/>
        <v>767</v>
      </c>
      <c r="C776" s="22" t="s">
        <v>112</v>
      </c>
      <c r="D776" s="73" t="s">
        <v>290</v>
      </c>
      <c r="E776" s="118">
        <v>1300403</v>
      </c>
      <c r="F776" s="22" t="s">
        <v>114</v>
      </c>
      <c r="G776" s="73" t="s">
        <v>130</v>
      </c>
      <c r="H776" s="73" t="s">
        <v>286</v>
      </c>
      <c r="I776" s="240" t="s">
        <v>351</v>
      </c>
      <c r="J776" s="79" t="s">
        <v>112</v>
      </c>
      <c r="K776" s="112" t="s">
        <v>291</v>
      </c>
      <c r="L776" s="22" t="s">
        <v>119</v>
      </c>
      <c r="M776" s="22" t="s">
        <v>117</v>
      </c>
      <c r="N776" s="119" t="str">
        <f>CONCATENATE(T_SDLog[[#This Row],[PROJECT_NO]],"-",T_SDLog[[#This Row],[Sub Con]],"-",T_SDLog[[#This Row],[BUILDING_NO]],"-",T_SDLog[[#This Row],[FLOOR_LEVEL]],"-",T_SDLog[[#This Row],[DRAWING_PARTS]],"-",T_SDLog[[#This Row],[DISIPLINE]],"-",T_SDLog[[#This Row],[Sub-Dec]],"-",T_SDLog[[#This Row],[DS]],"-",T_SDLog[[#This Row],[DRAWING_SEQ]])</f>
        <v>1300403-ATS-B01-BF-09-ICT-PAS-SD-00</v>
      </c>
      <c r="O776" s="122" t="s">
        <v>489</v>
      </c>
      <c r="P776" s="246">
        <v>45888</v>
      </c>
      <c r="Q77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7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6" s="156" t="str">
        <f>IF(T_SDLog[[#This Row],[AREF_7]]&lt;&gt;"","07",IF(T_SDLog[[#This Row],[AREF_6]]&lt;&gt;"","06",IF(T_SDLog[[#This Row],[AREF_5]]&lt;&gt;"","05",IF(T_SDLog[[#This Row],[AREF_4]]&lt;&gt;"","04",IF(T_SDLog[[#This Row],[AREF_3]]&lt;&gt;"","03",IF(T_SDLog[[#This Row],[AREF_2]]&lt;&gt;"","02",IF(T_SDLog[[#This Row],[AREF_1]]&lt;&gt;"","01",IF(T_SDLog[[#This Row],[AREF_0]]&lt;&gt;"","00",""))))))))</f>
        <v/>
      </c>
      <c r="T77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7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6" s="22"/>
      <c r="AB776" s="74"/>
      <c r="AC776" s="22"/>
      <c r="AD776" s="74"/>
      <c r="AE776" s="22"/>
      <c r="AF776" s="190" t="s">
        <v>123</v>
      </c>
      <c r="AG776" s="191"/>
      <c r="AH776" s="190" t="s">
        <v>123</v>
      </c>
      <c r="AI776" s="22"/>
      <c r="AJ776" s="74"/>
      <c r="AK776" s="22"/>
      <c r="AL776" s="22"/>
      <c r="AM776" s="22"/>
      <c r="AN776" s="190" t="s">
        <v>123</v>
      </c>
      <c r="AO776" s="74"/>
      <c r="AP776" s="185" t="s">
        <v>123</v>
      </c>
      <c r="AQ776" s="22"/>
      <c r="AR776" s="74"/>
      <c r="AS776" s="22"/>
      <c r="AT776" s="190" t="s">
        <v>123</v>
      </c>
      <c r="AU776" s="74"/>
      <c r="AV776" s="185" t="s">
        <v>123</v>
      </c>
      <c r="AW776" s="76"/>
      <c r="AX776" s="74"/>
      <c r="AY776" s="22"/>
      <c r="AZ776" s="190" t="s">
        <v>123</v>
      </c>
      <c r="BA776" s="74"/>
      <c r="BB776" s="185" t="s">
        <v>123</v>
      </c>
      <c r="BC776" s="76"/>
      <c r="BD776" s="74"/>
      <c r="BE776" s="22"/>
      <c r="BF776" s="190" t="s">
        <v>123</v>
      </c>
      <c r="BG776" s="74"/>
      <c r="BH776" s="185" t="s">
        <v>123</v>
      </c>
      <c r="BI776" s="76"/>
      <c r="BJ776" s="74"/>
      <c r="BK776" s="22"/>
      <c r="BL776" s="190" t="s">
        <v>123</v>
      </c>
      <c r="BM776" s="74"/>
      <c r="BN776" s="185" t="s">
        <v>123</v>
      </c>
      <c r="BO776" s="22"/>
      <c r="BP776" s="74"/>
      <c r="BQ776" s="22"/>
      <c r="BR776" s="190" t="s">
        <v>123</v>
      </c>
      <c r="BS776" s="22"/>
      <c r="BT776" s="185" t="s">
        <v>123</v>
      </c>
      <c r="BU776" s="22"/>
      <c r="BV776" s="74"/>
      <c r="BW776" s="22"/>
      <c r="BX776" s="190" t="s">
        <v>123</v>
      </c>
      <c r="BY776" s="22"/>
      <c r="BZ776" s="185" t="s">
        <v>123</v>
      </c>
      <c r="CA776" s="185" t="s">
        <v>1668</v>
      </c>
      <c r="CB776" s="22" t="s">
        <v>1669</v>
      </c>
    </row>
    <row r="777" spans="2:80" ht="13.8" hidden="1">
      <c r="B777" s="22">
        <f t="shared" si="11"/>
        <v>768</v>
      </c>
      <c r="C777" s="22" t="s">
        <v>112</v>
      </c>
      <c r="D777" s="73" t="s">
        <v>290</v>
      </c>
      <c r="E777" s="118">
        <v>1300403</v>
      </c>
      <c r="F777" s="22" t="s">
        <v>114</v>
      </c>
      <c r="G777" s="73" t="s">
        <v>130</v>
      </c>
      <c r="H777" s="73" t="s">
        <v>286</v>
      </c>
      <c r="I777" s="240" t="s">
        <v>438</v>
      </c>
      <c r="J777" s="79" t="s">
        <v>112</v>
      </c>
      <c r="K777" s="112" t="s">
        <v>291</v>
      </c>
      <c r="L777" s="22" t="s">
        <v>119</v>
      </c>
      <c r="M777" s="22" t="s">
        <v>117</v>
      </c>
      <c r="N777" s="119" t="str">
        <f>CONCATENATE(T_SDLog[[#This Row],[PROJECT_NO]],"-",T_SDLog[[#This Row],[Sub Con]],"-",T_SDLog[[#This Row],[BUILDING_NO]],"-",T_SDLog[[#This Row],[FLOOR_LEVEL]],"-",T_SDLog[[#This Row],[DRAWING_PARTS]],"-",T_SDLog[[#This Row],[DISIPLINE]],"-",T_SDLog[[#This Row],[Sub-Dec]],"-",T_SDLog[[#This Row],[DS]],"-",T_SDLog[[#This Row],[DRAWING_SEQ]])</f>
        <v>1300403-ATS-B01-BF-10-ICT-PAS-SD-00</v>
      </c>
      <c r="O777" s="122" t="s">
        <v>490</v>
      </c>
      <c r="P777" s="246">
        <v>45888</v>
      </c>
      <c r="Q77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7" s="156" t="str">
        <f>IF(T_SDLog[[#This Row],[AREF_7]]&lt;&gt;"","07",IF(T_SDLog[[#This Row],[AREF_6]]&lt;&gt;"","06",IF(T_SDLog[[#This Row],[AREF_5]]&lt;&gt;"","05",IF(T_SDLog[[#This Row],[AREF_4]]&lt;&gt;"","04",IF(T_SDLog[[#This Row],[AREF_3]]&lt;&gt;"","03",IF(T_SDLog[[#This Row],[AREF_2]]&lt;&gt;"","02",IF(T_SDLog[[#This Row],[AREF_1]]&lt;&gt;"","01",IF(T_SDLog[[#This Row],[AREF_0]]&lt;&gt;"","00",""))))))))</f>
        <v/>
      </c>
      <c r="T77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7" s="22"/>
      <c r="AB777" s="74"/>
      <c r="AC777" s="22"/>
      <c r="AD777" s="74"/>
      <c r="AE777" s="22"/>
      <c r="AF777" s="190" t="s">
        <v>123</v>
      </c>
      <c r="AG777" s="191"/>
      <c r="AH777" s="190" t="s">
        <v>123</v>
      </c>
      <c r="AI777" s="22"/>
      <c r="AJ777" s="74"/>
      <c r="AK777" s="22"/>
      <c r="AL777" s="22"/>
      <c r="AM777" s="22"/>
      <c r="AN777" s="190" t="s">
        <v>123</v>
      </c>
      <c r="AO777" s="74"/>
      <c r="AP777" s="185" t="s">
        <v>123</v>
      </c>
      <c r="AQ777" s="22"/>
      <c r="AR777" s="74"/>
      <c r="AS777" s="22"/>
      <c r="AT777" s="190" t="s">
        <v>123</v>
      </c>
      <c r="AU777" s="74"/>
      <c r="AV777" s="185" t="s">
        <v>123</v>
      </c>
      <c r="AW777" s="76"/>
      <c r="AX777" s="74"/>
      <c r="AY777" s="22"/>
      <c r="AZ777" s="190" t="s">
        <v>123</v>
      </c>
      <c r="BA777" s="74"/>
      <c r="BB777" s="185" t="s">
        <v>123</v>
      </c>
      <c r="BC777" s="76"/>
      <c r="BD777" s="74"/>
      <c r="BE777" s="22"/>
      <c r="BF777" s="190" t="s">
        <v>123</v>
      </c>
      <c r="BG777" s="74"/>
      <c r="BH777" s="185" t="s">
        <v>123</v>
      </c>
      <c r="BI777" s="76"/>
      <c r="BJ777" s="74"/>
      <c r="BK777" s="22"/>
      <c r="BL777" s="190" t="s">
        <v>123</v>
      </c>
      <c r="BM777" s="74"/>
      <c r="BN777" s="185" t="s">
        <v>123</v>
      </c>
      <c r="BO777" s="22"/>
      <c r="BP777" s="74"/>
      <c r="BQ777" s="22"/>
      <c r="BR777" s="190" t="s">
        <v>123</v>
      </c>
      <c r="BS777" s="22"/>
      <c r="BT777" s="185" t="s">
        <v>123</v>
      </c>
      <c r="BU777" s="22"/>
      <c r="BV777" s="74"/>
      <c r="BW777" s="22"/>
      <c r="BX777" s="190" t="s">
        <v>123</v>
      </c>
      <c r="BY777" s="22"/>
      <c r="BZ777" s="185" t="s">
        <v>123</v>
      </c>
      <c r="CA777" s="185" t="s">
        <v>1668</v>
      </c>
      <c r="CB777" s="22" t="s">
        <v>1669</v>
      </c>
    </row>
    <row r="778" spans="2:80" ht="13.8" hidden="1">
      <c r="B778" s="22">
        <f t="shared" si="11"/>
        <v>769</v>
      </c>
      <c r="C778" s="22" t="s">
        <v>112</v>
      </c>
      <c r="D778" s="73" t="s">
        <v>290</v>
      </c>
      <c r="E778" s="118">
        <v>1300403</v>
      </c>
      <c r="F778" s="22" t="s">
        <v>114</v>
      </c>
      <c r="G778" s="73" t="s">
        <v>130</v>
      </c>
      <c r="H778" s="73" t="s">
        <v>286</v>
      </c>
      <c r="I778" s="240" t="s">
        <v>440</v>
      </c>
      <c r="J778" s="79" t="s">
        <v>112</v>
      </c>
      <c r="K778" s="112" t="s">
        <v>291</v>
      </c>
      <c r="L778" s="22" t="s">
        <v>119</v>
      </c>
      <c r="M778" s="22" t="s">
        <v>117</v>
      </c>
      <c r="N778" s="119" t="str">
        <f>CONCATENATE(T_SDLog[[#This Row],[PROJECT_NO]],"-",T_SDLog[[#This Row],[Sub Con]],"-",T_SDLog[[#This Row],[BUILDING_NO]],"-",T_SDLog[[#This Row],[FLOOR_LEVEL]],"-",T_SDLog[[#This Row],[DRAWING_PARTS]],"-",T_SDLog[[#This Row],[DISIPLINE]],"-",T_SDLog[[#This Row],[Sub-Dec]],"-",T_SDLog[[#This Row],[DS]],"-",T_SDLog[[#This Row],[DRAWING_SEQ]])</f>
        <v>1300403-ATS-B01-BF-11-ICT-PAS-SD-00</v>
      </c>
      <c r="O778" s="122" t="s">
        <v>491</v>
      </c>
      <c r="P778" s="246">
        <v>45888</v>
      </c>
      <c r="Q77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7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8" s="156" t="str">
        <f>IF(T_SDLog[[#This Row],[AREF_7]]&lt;&gt;"","07",IF(T_SDLog[[#This Row],[AREF_6]]&lt;&gt;"","06",IF(T_SDLog[[#This Row],[AREF_5]]&lt;&gt;"","05",IF(T_SDLog[[#This Row],[AREF_4]]&lt;&gt;"","04",IF(T_SDLog[[#This Row],[AREF_3]]&lt;&gt;"","03",IF(T_SDLog[[#This Row],[AREF_2]]&lt;&gt;"","02",IF(T_SDLog[[#This Row],[AREF_1]]&lt;&gt;"","01",IF(T_SDLog[[#This Row],[AREF_0]]&lt;&gt;"","00",""))))))))</f>
        <v/>
      </c>
      <c r="T77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8" s="22"/>
      <c r="AB778" s="74"/>
      <c r="AC778" s="22"/>
      <c r="AD778" s="74"/>
      <c r="AE778" s="22"/>
      <c r="AF778" s="190" t="s">
        <v>123</v>
      </c>
      <c r="AG778" s="191"/>
      <c r="AH778" s="190" t="s">
        <v>123</v>
      </c>
      <c r="AI778" s="22"/>
      <c r="AJ778" s="74"/>
      <c r="AK778" s="22"/>
      <c r="AL778" s="22"/>
      <c r="AM778" s="22"/>
      <c r="AN778" s="190" t="s">
        <v>123</v>
      </c>
      <c r="AO778" s="74"/>
      <c r="AP778" s="185" t="s">
        <v>123</v>
      </c>
      <c r="AQ778" s="22"/>
      <c r="AR778" s="74"/>
      <c r="AS778" s="22"/>
      <c r="AT778" s="190" t="s">
        <v>123</v>
      </c>
      <c r="AU778" s="74"/>
      <c r="AV778" s="185" t="s">
        <v>123</v>
      </c>
      <c r="AW778" s="76"/>
      <c r="AX778" s="74"/>
      <c r="AY778" s="22"/>
      <c r="AZ778" s="190" t="s">
        <v>123</v>
      </c>
      <c r="BA778" s="74"/>
      <c r="BB778" s="185" t="s">
        <v>123</v>
      </c>
      <c r="BC778" s="76"/>
      <c r="BD778" s="74"/>
      <c r="BE778" s="22"/>
      <c r="BF778" s="190" t="s">
        <v>123</v>
      </c>
      <c r="BG778" s="74"/>
      <c r="BH778" s="185" t="s">
        <v>123</v>
      </c>
      <c r="BI778" s="76"/>
      <c r="BJ778" s="74"/>
      <c r="BK778" s="22"/>
      <c r="BL778" s="190" t="s">
        <v>123</v>
      </c>
      <c r="BM778" s="74"/>
      <c r="BN778" s="185" t="s">
        <v>123</v>
      </c>
      <c r="BO778" s="22"/>
      <c r="BP778" s="74"/>
      <c r="BQ778" s="22"/>
      <c r="BR778" s="190" t="s">
        <v>123</v>
      </c>
      <c r="BS778" s="22"/>
      <c r="BT778" s="185" t="s">
        <v>123</v>
      </c>
      <c r="BU778" s="22"/>
      <c r="BV778" s="74"/>
      <c r="BW778" s="22"/>
      <c r="BX778" s="190" t="s">
        <v>123</v>
      </c>
      <c r="BY778" s="22"/>
      <c r="BZ778" s="185" t="s">
        <v>123</v>
      </c>
      <c r="CA778" s="185" t="s">
        <v>1668</v>
      </c>
      <c r="CB778" s="22" t="s">
        <v>1669</v>
      </c>
    </row>
    <row r="779" spans="2:80" ht="13.8" hidden="1">
      <c r="B779" s="22">
        <f t="shared" si="11"/>
        <v>770</v>
      </c>
      <c r="C779" s="22" t="s">
        <v>112</v>
      </c>
      <c r="D779" s="73" t="s">
        <v>290</v>
      </c>
      <c r="E779" s="118">
        <v>1300403</v>
      </c>
      <c r="F779" s="22" t="s">
        <v>114</v>
      </c>
      <c r="G779" s="73" t="s">
        <v>130</v>
      </c>
      <c r="H779" s="73" t="s">
        <v>286</v>
      </c>
      <c r="I779" s="240" t="s">
        <v>142</v>
      </c>
      <c r="J779" s="79" t="s">
        <v>112</v>
      </c>
      <c r="K779" s="112" t="s">
        <v>291</v>
      </c>
      <c r="L779" s="22" t="s">
        <v>119</v>
      </c>
      <c r="M779" s="22" t="s">
        <v>117</v>
      </c>
      <c r="N779" s="119" t="str">
        <f>CONCATENATE(T_SDLog[[#This Row],[PROJECT_NO]],"-",T_SDLog[[#This Row],[Sub Con]],"-",T_SDLog[[#This Row],[BUILDING_NO]],"-",T_SDLog[[#This Row],[FLOOR_LEVEL]],"-",T_SDLog[[#This Row],[DRAWING_PARTS]],"-",T_SDLog[[#This Row],[DISIPLINE]],"-",T_SDLog[[#This Row],[Sub-Dec]],"-",T_SDLog[[#This Row],[DS]],"-",T_SDLog[[#This Row],[DRAWING_SEQ]])</f>
        <v>1300403-ATS-B01-BF-12-ICT-PAS-SD-00</v>
      </c>
      <c r="O779" s="122" t="s">
        <v>492</v>
      </c>
      <c r="P779" s="246">
        <v>45888</v>
      </c>
      <c r="Q77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79" s="156" t="str">
        <f>IF(T_SDLog[[#This Row],[AREF_7]]&lt;&gt;"","07",IF(T_SDLog[[#This Row],[AREF_6]]&lt;&gt;"","06",IF(T_SDLog[[#This Row],[AREF_5]]&lt;&gt;"","05",IF(T_SDLog[[#This Row],[AREF_4]]&lt;&gt;"","04",IF(T_SDLog[[#This Row],[AREF_3]]&lt;&gt;"","03",IF(T_SDLog[[#This Row],[AREF_2]]&lt;&gt;"","02",IF(T_SDLog[[#This Row],[AREF_1]]&lt;&gt;"","01",IF(T_SDLog[[#This Row],[AREF_0]]&lt;&gt;"","00",""))))))))</f>
        <v/>
      </c>
      <c r="T77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79" s="22"/>
      <c r="AB779" s="74"/>
      <c r="AC779" s="22"/>
      <c r="AD779" s="74"/>
      <c r="AE779" s="22"/>
      <c r="AF779" s="190" t="s">
        <v>123</v>
      </c>
      <c r="AG779" s="191"/>
      <c r="AH779" s="190" t="s">
        <v>123</v>
      </c>
      <c r="AI779" s="22"/>
      <c r="AJ779" s="74"/>
      <c r="AK779" s="22"/>
      <c r="AL779" s="22"/>
      <c r="AM779" s="22"/>
      <c r="AN779" s="190" t="s">
        <v>123</v>
      </c>
      <c r="AO779" s="74"/>
      <c r="AP779" s="185" t="s">
        <v>123</v>
      </c>
      <c r="AQ779" s="22"/>
      <c r="AR779" s="74"/>
      <c r="AS779" s="22"/>
      <c r="AT779" s="190" t="s">
        <v>123</v>
      </c>
      <c r="AU779" s="74"/>
      <c r="AV779" s="185" t="s">
        <v>123</v>
      </c>
      <c r="AW779" s="76"/>
      <c r="AX779" s="74"/>
      <c r="AY779" s="22"/>
      <c r="AZ779" s="190" t="s">
        <v>123</v>
      </c>
      <c r="BA779" s="74"/>
      <c r="BB779" s="185" t="s">
        <v>123</v>
      </c>
      <c r="BC779" s="76"/>
      <c r="BD779" s="74"/>
      <c r="BE779" s="22"/>
      <c r="BF779" s="190" t="s">
        <v>123</v>
      </c>
      <c r="BG779" s="74"/>
      <c r="BH779" s="185" t="s">
        <v>123</v>
      </c>
      <c r="BI779" s="76"/>
      <c r="BJ779" s="74"/>
      <c r="BK779" s="22"/>
      <c r="BL779" s="190" t="s">
        <v>123</v>
      </c>
      <c r="BM779" s="74"/>
      <c r="BN779" s="185" t="s">
        <v>123</v>
      </c>
      <c r="BO779" s="22"/>
      <c r="BP779" s="74"/>
      <c r="BQ779" s="22"/>
      <c r="BR779" s="190" t="s">
        <v>123</v>
      </c>
      <c r="BS779" s="22"/>
      <c r="BT779" s="185" t="s">
        <v>123</v>
      </c>
      <c r="BU779" s="22"/>
      <c r="BV779" s="74"/>
      <c r="BW779" s="22"/>
      <c r="BX779" s="190" t="s">
        <v>123</v>
      </c>
      <c r="BY779" s="22"/>
      <c r="BZ779" s="185" t="s">
        <v>123</v>
      </c>
      <c r="CA779" s="185" t="s">
        <v>1668</v>
      </c>
      <c r="CB779" s="22" t="s">
        <v>1669</v>
      </c>
    </row>
    <row r="780" spans="2:80" ht="13.8" hidden="1">
      <c r="B780" s="22">
        <f t="shared" si="11"/>
        <v>771</v>
      </c>
      <c r="C780" s="22" t="s">
        <v>112</v>
      </c>
      <c r="D780" s="73" t="s">
        <v>290</v>
      </c>
      <c r="E780" s="118">
        <v>1300403</v>
      </c>
      <c r="F780" s="22" t="s">
        <v>114</v>
      </c>
      <c r="G780" s="73" t="s">
        <v>130</v>
      </c>
      <c r="H780" s="73" t="s">
        <v>116</v>
      </c>
      <c r="I780" s="240" t="s">
        <v>117</v>
      </c>
      <c r="J780" s="79" t="s">
        <v>112</v>
      </c>
      <c r="K780" s="112" t="s">
        <v>291</v>
      </c>
      <c r="L780" s="22" t="s">
        <v>119</v>
      </c>
      <c r="M780" s="22" t="s">
        <v>117</v>
      </c>
      <c r="N780" s="119" t="str">
        <f>CONCATENATE(T_SDLog[[#This Row],[PROJECT_NO]],"-",T_SDLog[[#This Row],[Sub Con]],"-",T_SDLog[[#This Row],[BUILDING_NO]],"-",T_SDLog[[#This Row],[FLOOR_LEVEL]],"-",T_SDLog[[#This Row],[DRAWING_PARTS]],"-",T_SDLog[[#This Row],[DISIPLINE]],"-",T_SDLog[[#This Row],[Sub-Dec]],"-",T_SDLog[[#This Row],[DS]],"-",T_SDLog[[#This Row],[DRAWING_SEQ]])</f>
        <v>1300403-ATS-B01-GF-00-ICT-PAS-SD-00</v>
      </c>
      <c r="O780" s="122" t="s">
        <v>493</v>
      </c>
      <c r="P780" s="246">
        <v>45888</v>
      </c>
      <c r="Q78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0" s="156" t="str">
        <f>IF(T_SDLog[[#This Row],[AREF_7]]&lt;&gt;"","07",IF(T_SDLog[[#This Row],[AREF_6]]&lt;&gt;"","06",IF(T_SDLog[[#This Row],[AREF_5]]&lt;&gt;"","05",IF(T_SDLog[[#This Row],[AREF_4]]&lt;&gt;"","04",IF(T_SDLog[[#This Row],[AREF_3]]&lt;&gt;"","03",IF(T_SDLog[[#This Row],[AREF_2]]&lt;&gt;"","02",IF(T_SDLog[[#This Row],[AREF_1]]&lt;&gt;"","01",IF(T_SDLog[[#This Row],[AREF_0]]&lt;&gt;"","00",""))))))))</f>
        <v/>
      </c>
      <c r="T78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0" s="22"/>
      <c r="AB780" s="74"/>
      <c r="AC780" s="22"/>
      <c r="AD780" s="74"/>
      <c r="AE780" s="22"/>
      <c r="AF780" s="190" t="s">
        <v>123</v>
      </c>
      <c r="AG780" s="191"/>
      <c r="AH780" s="190" t="s">
        <v>123</v>
      </c>
      <c r="AI780" s="22"/>
      <c r="AJ780" s="74"/>
      <c r="AK780" s="22"/>
      <c r="AL780" s="22"/>
      <c r="AM780" s="22"/>
      <c r="AN780" s="190" t="s">
        <v>123</v>
      </c>
      <c r="AO780" s="74"/>
      <c r="AP780" s="185" t="s">
        <v>123</v>
      </c>
      <c r="AQ780" s="22"/>
      <c r="AR780" s="74"/>
      <c r="AS780" s="22"/>
      <c r="AT780" s="190" t="s">
        <v>123</v>
      </c>
      <c r="AU780" s="74"/>
      <c r="AV780" s="185" t="s">
        <v>123</v>
      </c>
      <c r="AW780" s="76"/>
      <c r="AX780" s="74"/>
      <c r="AY780" s="22"/>
      <c r="AZ780" s="190" t="s">
        <v>123</v>
      </c>
      <c r="BA780" s="74"/>
      <c r="BB780" s="185" t="s">
        <v>123</v>
      </c>
      <c r="BC780" s="76"/>
      <c r="BD780" s="74"/>
      <c r="BE780" s="22"/>
      <c r="BF780" s="190" t="s">
        <v>123</v>
      </c>
      <c r="BG780" s="74"/>
      <c r="BH780" s="185" t="s">
        <v>123</v>
      </c>
      <c r="BI780" s="76"/>
      <c r="BJ780" s="74"/>
      <c r="BK780" s="22"/>
      <c r="BL780" s="190" t="s">
        <v>123</v>
      </c>
      <c r="BM780" s="74"/>
      <c r="BN780" s="185" t="s">
        <v>123</v>
      </c>
      <c r="BO780" s="22"/>
      <c r="BP780" s="74"/>
      <c r="BQ780" s="22"/>
      <c r="BR780" s="190" t="s">
        <v>123</v>
      </c>
      <c r="BS780" s="22"/>
      <c r="BT780" s="185" t="s">
        <v>123</v>
      </c>
      <c r="BU780" s="22"/>
      <c r="BV780" s="74"/>
      <c r="BW780" s="22"/>
      <c r="BX780" s="190" t="s">
        <v>123</v>
      </c>
      <c r="BY780" s="22"/>
      <c r="BZ780" s="185" t="s">
        <v>123</v>
      </c>
      <c r="CA780" s="185" t="s">
        <v>1668</v>
      </c>
      <c r="CB780" s="22" t="s">
        <v>1669</v>
      </c>
    </row>
    <row r="781" spans="2:80" ht="13.8" hidden="1">
      <c r="B781" s="22">
        <f t="shared" ref="B781:B844" si="12">1+B780</f>
        <v>772</v>
      </c>
      <c r="C781" s="22" t="s">
        <v>112</v>
      </c>
      <c r="D781" s="73" t="s">
        <v>290</v>
      </c>
      <c r="E781" s="118">
        <v>1300403</v>
      </c>
      <c r="F781" s="22" t="s">
        <v>114</v>
      </c>
      <c r="G781" s="73" t="s">
        <v>130</v>
      </c>
      <c r="H781" s="73" t="s">
        <v>116</v>
      </c>
      <c r="I781" s="240" t="s">
        <v>124</v>
      </c>
      <c r="J781" s="79" t="s">
        <v>112</v>
      </c>
      <c r="K781" s="112" t="s">
        <v>291</v>
      </c>
      <c r="L781" s="22" t="s">
        <v>119</v>
      </c>
      <c r="M781" s="22" t="s">
        <v>117</v>
      </c>
      <c r="N781" s="119" t="str">
        <f>CONCATENATE(T_SDLog[[#This Row],[PROJECT_NO]],"-",T_SDLog[[#This Row],[Sub Con]],"-",T_SDLog[[#This Row],[BUILDING_NO]],"-",T_SDLog[[#This Row],[FLOOR_LEVEL]],"-",T_SDLog[[#This Row],[DRAWING_PARTS]],"-",T_SDLog[[#This Row],[DISIPLINE]],"-",T_SDLog[[#This Row],[Sub-Dec]],"-",T_SDLog[[#This Row],[DS]],"-",T_SDLog[[#This Row],[DRAWING_SEQ]])</f>
        <v>1300403-ATS-B01-GF-01-ICT-PAS-SD-00</v>
      </c>
      <c r="O781" s="122" t="s">
        <v>494</v>
      </c>
      <c r="P781" s="246">
        <v>45888</v>
      </c>
      <c r="Q78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1" s="156" t="str">
        <f>IF(T_SDLog[[#This Row],[AREF_7]]&lt;&gt;"","07",IF(T_SDLog[[#This Row],[AREF_6]]&lt;&gt;"","06",IF(T_SDLog[[#This Row],[AREF_5]]&lt;&gt;"","05",IF(T_SDLog[[#This Row],[AREF_4]]&lt;&gt;"","04",IF(T_SDLog[[#This Row],[AREF_3]]&lt;&gt;"","03",IF(T_SDLog[[#This Row],[AREF_2]]&lt;&gt;"","02",IF(T_SDLog[[#This Row],[AREF_1]]&lt;&gt;"","01",IF(T_SDLog[[#This Row],[AREF_0]]&lt;&gt;"","00",""))))))))</f>
        <v/>
      </c>
      <c r="T78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8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1" s="22"/>
      <c r="AB781" s="74"/>
      <c r="AC781" s="22"/>
      <c r="AD781" s="74"/>
      <c r="AE781" s="22"/>
      <c r="AF781" s="190" t="s">
        <v>123</v>
      </c>
      <c r="AG781" s="191"/>
      <c r="AH781" s="190" t="s">
        <v>123</v>
      </c>
      <c r="AI781" s="22"/>
      <c r="AJ781" s="74"/>
      <c r="AK781" s="22"/>
      <c r="AL781" s="22"/>
      <c r="AM781" s="22"/>
      <c r="AN781" s="190" t="s">
        <v>123</v>
      </c>
      <c r="AO781" s="74"/>
      <c r="AP781" s="185" t="s">
        <v>123</v>
      </c>
      <c r="AQ781" s="22"/>
      <c r="AR781" s="74"/>
      <c r="AS781" s="22"/>
      <c r="AT781" s="190" t="s">
        <v>123</v>
      </c>
      <c r="AU781" s="74"/>
      <c r="AV781" s="185" t="s">
        <v>123</v>
      </c>
      <c r="AW781" s="76"/>
      <c r="AX781" s="74"/>
      <c r="AY781" s="22"/>
      <c r="AZ781" s="190" t="s">
        <v>123</v>
      </c>
      <c r="BA781" s="74"/>
      <c r="BB781" s="185" t="s">
        <v>123</v>
      </c>
      <c r="BC781" s="76"/>
      <c r="BD781" s="74"/>
      <c r="BE781" s="22"/>
      <c r="BF781" s="190" t="s">
        <v>123</v>
      </c>
      <c r="BG781" s="74"/>
      <c r="BH781" s="185" t="s">
        <v>123</v>
      </c>
      <c r="BI781" s="76"/>
      <c r="BJ781" s="74"/>
      <c r="BK781" s="22"/>
      <c r="BL781" s="190" t="s">
        <v>123</v>
      </c>
      <c r="BM781" s="74"/>
      <c r="BN781" s="185" t="s">
        <v>123</v>
      </c>
      <c r="BO781" s="22"/>
      <c r="BP781" s="74"/>
      <c r="BQ781" s="22"/>
      <c r="BR781" s="190" t="s">
        <v>123</v>
      </c>
      <c r="BS781" s="22"/>
      <c r="BT781" s="185" t="s">
        <v>123</v>
      </c>
      <c r="BU781" s="22"/>
      <c r="BV781" s="74"/>
      <c r="BW781" s="22"/>
      <c r="BX781" s="190" t="s">
        <v>123</v>
      </c>
      <c r="BY781" s="22"/>
      <c r="BZ781" s="185" t="s">
        <v>123</v>
      </c>
      <c r="CA781" s="185" t="s">
        <v>1668</v>
      </c>
      <c r="CB781" s="22" t="s">
        <v>1669</v>
      </c>
    </row>
    <row r="782" spans="2:80" ht="13.8" hidden="1">
      <c r="B782" s="22">
        <f t="shared" si="12"/>
        <v>773</v>
      </c>
      <c r="C782" s="22" t="s">
        <v>112</v>
      </c>
      <c r="D782" s="73" t="s">
        <v>290</v>
      </c>
      <c r="E782" s="118">
        <v>1300403</v>
      </c>
      <c r="F782" s="22" t="s">
        <v>114</v>
      </c>
      <c r="G782" s="73" t="s">
        <v>130</v>
      </c>
      <c r="H782" s="73" t="s">
        <v>116</v>
      </c>
      <c r="I782" s="240" t="s">
        <v>126</v>
      </c>
      <c r="J782" s="79" t="s">
        <v>112</v>
      </c>
      <c r="K782" s="112" t="s">
        <v>291</v>
      </c>
      <c r="L782" s="22" t="s">
        <v>119</v>
      </c>
      <c r="M782" s="22" t="s">
        <v>117</v>
      </c>
      <c r="N782" s="119" t="str">
        <f>CONCATENATE(T_SDLog[[#This Row],[PROJECT_NO]],"-",T_SDLog[[#This Row],[Sub Con]],"-",T_SDLog[[#This Row],[BUILDING_NO]],"-",T_SDLog[[#This Row],[FLOOR_LEVEL]],"-",T_SDLog[[#This Row],[DRAWING_PARTS]],"-",T_SDLog[[#This Row],[DISIPLINE]],"-",T_SDLog[[#This Row],[Sub-Dec]],"-",T_SDLog[[#This Row],[DS]],"-",T_SDLog[[#This Row],[DRAWING_SEQ]])</f>
        <v>1300403-ATS-B01-GF-02-ICT-PAS-SD-00</v>
      </c>
      <c r="O782" s="122" t="s">
        <v>495</v>
      </c>
      <c r="P782" s="246">
        <v>45888</v>
      </c>
      <c r="Q78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2" s="156" t="str">
        <f>IF(T_SDLog[[#This Row],[AREF_7]]&lt;&gt;"","07",IF(T_SDLog[[#This Row],[AREF_6]]&lt;&gt;"","06",IF(T_SDLog[[#This Row],[AREF_5]]&lt;&gt;"","05",IF(T_SDLog[[#This Row],[AREF_4]]&lt;&gt;"","04",IF(T_SDLog[[#This Row],[AREF_3]]&lt;&gt;"","03",IF(T_SDLog[[#This Row],[AREF_2]]&lt;&gt;"","02",IF(T_SDLog[[#This Row],[AREF_1]]&lt;&gt;"","01",IF(T_SDLog[[#This Row],[AREF_0]]&lt;&gt;"","00",""))))))))</f>
        <v/>
      </c>
      <c r="T78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8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2" s="22"/>
      <c r="AB782" s="74"/>
      <c r="AC782" s="22"/>
      <c r="AD782" s="74"/>
      <c r="AE782" s="22"/>
      <c r="AF782" s="190" t="s">
        <v>123</v>
      </c>
      <c r="AG782" s="191"/>
      <c r="AH782" s="190" t="s">
        <v>123</v>
      </c>
      <c r="AI782" s="22"/>
      <c r="AJ782" s="74"/>
      <c r="AK782" s="22"/>
      <c r="AL782" s="22"/>
      <c r="AM782" s="22"/>
      <c r="AN782" s="190" t="s">
        <v>123</v>
      </c>
      <c r="AO782" s="74"/>
      <c r="AP782" s="185" t="s">
        <v>123</v>
      </c>
      <c r="AQ782" s="22"/>
      <c r="AR782" s="74"/>
      <c r="AS782" s="22"/>
      <c r="AT782" s="190" t="s">
        <v>123</v>
      </c>
      <c r="AU782" s="74"/>
      <c r="AV782" s="185" t="s">
        <v>123</v>
      </c>
      <c r="AW782" s="76"/>
      <c r="AX782" s="74"/>
      <c r="AY782" s="22"/>
      <c r="AZ782" s="190" t="s">
        <v>123</v>
      </c>
      <c r="BA782" s="74"/>
      <c r="BB782" s="185" t="s">
        <v>123</v>
      </c>
      <c r="BC782" s="76"/>
      <c r="BD782" s="74"/>
      <c r="BE782" s="22"/>
      <c r="BF782" s="190" t="s">
        <v>123</v>
      </c>
      <c r="BG782" s="74"/>
      <c r="BH782" s="185" t="s">
        <v>123</v>
      </c>
      <c r="BI782" s="76"/>
      <c r="BJ782" s="74"/>
      <c r="BK782" s="22"/>
      <c r="BL782" s="190" t="s">
        <v>123</v>
      </c>
      <c r="BM782" s="74"/>
      <c r="BN782" s="185" t="s">
        <v>123</v>
      </c>
      <c r="BO782" s="22"/>
      <c r="BP782" s="74"/>
      <c r="BQ782" s="22"/>
      <c r="BR782" s="190" t="s">
        <v>123</v>
      </c>
      <c r="BS782" s="22"/>
      <c r="BT782" s="185" t="s">
        <v>123</v>
      </c>
      <c r="BU782" s="22"/>
      <c r="BV782" s="74"/>
      <c r="BW782" s="22"/>
      <c r="BX782" s="190" t="s">
        <v>123</v>
      </c>
      <c r="BY782" s="22"/>
      <c r="BZ782" s="185" t="s">
        <v>123</v>
      </c>
      <c r="CA782" s="185" t="s">
        <v>1668</v>
      </c>
      <c r="CB782" s="22" t="s">
        <v>1669</v>
      </c>
    </row>
    <row r="783" spans="2:80" ht="13.8" hidden="1">
      <c r="B783" s="22">
        <f t="shared" si="12"/>
        <v>774</v>
      </c>
      <c r="C783" s="22" t="s">
        <v>112</v>
      </c>
      <c r="D783" s="73" t="s">
        <v>290</v>
      </c>
      <c r="E783" s="118">
        <v>1300403</v>
      </c>
      <c r="F783" s="22" t="s">
        <v>114</v>
      </c>
      <c r="G783" s="73" t="s">
        <v>130</v>
      </c>
      <c r="H783" s="73" t="s">
        <v>116</v>
      </c>
      <c r="I783" s="240" t="s">
        <v>128</v>
      </c>
      <c r="J783" s="79" t="s">
        <v>112</v>
      </c>
      <c r="K783" s="112" t="s">
        <v>291</v>
      </c>
      <c r="L783" s="22" t="s">
        <v>119</v>
      </c>
      <c r="M783" s="22" t="s">
        <v>117</v>
      </c>
      <c r="N783" s="119" t="str">
        <f>CONCATENATE(T_SDLog[[#This Row],[PROJECT_NO]],"-",T_SDLog[[#This Row],[Sub Con]],"-",T_SDLog[[#This Row],[BUILDING_NO]],"-",T_SDLog[[#This Row],[FLOOR_LEVEL]],"-",T_SDLog[[#This Row],[DRAWING_PARTS]],"-",T_SDLog[[#This Row],[DISIPLINE]],"-",T_SDLog[[#This Row],[Sub-Dec]],"-",T_SDLog[[#This Row],[DS]],"-",T_SDLog[[#This Row],[DRAWING_SEQ]])</f>
        <v>1300403-ATS-B01-GF-03-ICT-PAS-SD-00</v>
      </c>
      <c r="O783" s="122" t="s">
        <v>496</v>
      </c>
      <c r="P783" s="246">
        <v>45888</v>
      </c>
      <c r="Q78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8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3" s="156" t="str">
        <f>IF(T_SDLog[[#This Row],[AREF_7]]&lt;&gt;"","07",IF(T_SDLog[[#This Row],[AREF_6]]&lt;&gt;"","06",IF(T_SDLog[[#This Row],[AREF_5]]&lt;&gt;"","05",IF(T_SDLog[[#This Row],[AREF_4]]&lt;&gt;"","04",IF(T_SDLog[[#This Row],[AREF_3]]&lt;&gt;"","03",IF(T_SDLog[[#This Row],[AREF_2]]&lt;&gt;"","02",IF(T_SDLog[[#This Row],[AREF_1]]&lt;&gt;"","01",IF(T_SDLog[[#This Row],[AREF_0]]&lt;&gt;"","00",""))))))))</f>
        <v/>
      </c>
      <c r="T78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3" s="22"/>
      <c r="AB783" s="74"/>
      <c r="AC783" s="22"/>
      <c r="AD783" s="74"/>
      <c r="AE783" s="22"/>
      <c r="AF783" s="190" t="s">
        <v>123</v>
      </c>
      <c r="AG783" s="191"/>
      <c r="AH783" s="190" t="s">
        <v>123</v>
      </c>
      <c r="AI783" s="22"/>
      <c r="AJ783" s="74"/>
      <c r="AK783" s="22"/>
      <c r="AL783" s="22"/>
      <c r="AM783" s="22"/>
      <c r="AN783" s="190" t="s">
        <v>123</v>
      </c>
      <c r="AO783" s="74"/>
      <c r="AP783" s="185" t="s">
        <v>123</v>
      </c>
      <c r="AQ783" s="22"/>
      <c r="AR783" s="74"/>
      <c r="AS783" s="22"/>
      <c r="AT783" s="190" t="s">
        <v>123</v>
      </c>
      <c r="AU783" s="74"/>
      <c r="AV783" s="185" t="s">
        <v>123</v>
      </c>
      <c r="AW783" s="76"/>
      <c r="AX783" s="74"/>
      <c r="AY783" s="22"/>
      <c r="AZ783" s="190" t="s">
        <v>123</v>
      </c>
      <c r="BA783" s="74"/>
      <c r="BB783" s="185" t="s">
        <v>123</v>
      </c>
      <c r="BC783" s="76"/>
      <c r="BD783" s="74"/>
      <c r="BE783" s="22"/>
      <c r="BF783" s="190" t="s">
        <v>123</v>
      </c>
      <c r="BG783" s="74"/>
      <c r="BH783" s="185" t="s">
        <v>123</v>
      </c>
      <c r="BI783" s="76"/>
      <c r="BJ783" s="74"/>
      <c r="BK783" s="22"/>
      <c r="BL783" s="190" t="s">
        <v>123</v>
      </c>
      <c r="BM783" s="74"/>
      <c r="BN783" s="185" t="s">
        <v>123</v>
      </c>
      <c r="BO783" s="22"/>
      <c r="BP783" s="74"/>
      <c r="BQ783" s="22"/>
      <c r="BR783" s="190" t="s">
        <v>123</v>
      </c>
      <c r="BS783" s="22"/>
      <c r="BT783" s="185" t="s">
        <v>123</v>
      </c>
      <c r="BU783" s="22"/>
      <c r="BV783" s="74"/>
      <c r="BW783" s="22"/>
      <c r="BX783" s="190" t="s">
        <v>123</v>
      </c>
      <c r="BY783" s="22"/>
      <c r="BZ783" s="185" t="s">
        <v>123</v>
      </c>
      <c r="CA783" s="185" t="s">
        <v>1668</v>
      </c>
      <c r="CB783" s="22" t="s">
        <v>1669</v>
      </c>
    </row>
    <row r="784" spans="2:80" ht="13.8" hidden="1">
      <c r="B784" s="22">
        <f t="shared" si="12"/>
        <v>775</v>
      </c>
      <c r="C784" s="22" t="s">
        <v>112</v>
      </c>
      <c r="D784" s="73" t="s">
        <v>290</v>
      </c>
      <c r="E784" s="118">
        <v>1300403</v>
      </c>
      <c r="F784" s="22" t="s">
        <v>114</v>
      </c>
      <c r="G784" s="73" t="s">
        <v>130</v>
      </c>
      <c r="H784" s="73" t="s">
        <v>116</v>
      </c>
      <c r="I784" s="240" t="s">
        <v>138</v>
      </c>
      <c r="J784" s="79" t="s">
        <v>112</v>
      </c>
      <c r="K784" s="112" t="s">
        <v>291</v>
      </c>
      <c r="L784" s="22" t="s">
        <v>119</v>
      </c>
      <c r="M784" s="22" t="s">
        <v>117</v>
      </c>
      <c r="N784" s="119" t="str">
        <f>CONCATENATE(T_SDLog[[#This Row],[PROJECT_NO]],"-",T_SDLog[[#This Row],[Sub Con]],"-",T_SDLog[[#This Row],[BUILDING_NO]],"-",T_SDLog[[#This Row],[FLOOR_LEVEL]],"-",T_SDLog[[#This Row],[DRAWING_PARTS]],"-",T_SDLog[[#This Row],[DISIPLINE]],"-",T_SDLog[[#This Row],[Sub-Dec]],"-",T_SDLog[[#This Row],[DS]],"-",T_SDLog[[#This Row],[DRAWING_SEQ]])</f>
        <v>1300403-ATS-B01-GF-04-ICT-PAS-SD-00</v>
      </c>
      <c r="O784" s="122" t="s">
        <v>497</v>
      </c>
      <c r="P784" s="246">
        <v>45888</v>
      </c>
      <c r="Q78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4" s="156" t="str">
        <f>IF(T_SDLog[[#This Row],[AREF_7]]&lt;&gt;"","07",IF(T_SDLog[[#This Row],[AREF_6]]&lt;&gt;"","06",IF(T_SDLog[[#This Row],[AREF_5]]&lt;&gt;"","05",IF(T_SDLog[[#This Row],[AREF_4]]&lt;&gt;"","04",IF(T_SDLog[[#This Row],[AREF_3]]&lt;&gt;"","03",IF(T_SDLog[[#This Row],[AREF_2]]&lt;&gt;"","02",IF(T_SDLog[[#This Row],[AREF_1]]&lt;&gt;"","01",IF(T_SDLog[[#This Row],[AREF_0]]&lt;&gt;"","00",""))))))))</f>
        <v/>
      </c>
      <c r="T78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4" s="22"/>
      <c r="AB784" s="74"/>
      <c r="AC784" s="22"/>
      <c r="AD784" s="74"/>
      <c r="AE784" s="22"/>
      <c r="AF784" s="190" t="s">
        <v>123</v>
      </c>
      <c r="AG784" s="191"/>
      <c r="AH784" s="190" t="s">
        <v>123</v>
      </c>
      <c r="AI784" s="22"/>
      <c r="AJ784" s="74"/>
      <c r="AK784" s="22"/>
      <c r="AL784" s="22"/>
      <c r="AM784" s="22"/>
      <c r="AN784" s="190" t="s">
        <v>123</v>
      </c>
      <c r="AO784" s="74"/>
      <c r="AP784" s="185" t="s">
        <v>123</v>
      </c>
      <c r="AQ784" s="22"/>
      <c r="AR784" s="74"/>
      <c r="AS784" s="22"/>
      <c r="AT784" s="190" t="s">
        <v>123</v>
      </c>
      <c r="AU784" s="74"/>
      <c r="AV784" s="185" t="s">
        <v>123</v>
      </c>
      <c r="AW784" s="76"/>
      <c r="AX784" s="74"/>
      <c r="AY784" s="22"/>
      <c r="AZ784" s="190" t="s">
        <v>123</v>
      </c>
      <c r="BA784" s="74"/>
      <c r="BB784" s="185" t="s">
        <v>123</v>
      </c>
      <c r="BC784" s="76"/>
      <c r="BD784" s="74"/>
      <c r="BE784" s="22"/>
      <c r="BF784" s="190" t="s">
        <v>123</v>
      </c>
      <c r="BG784" s="74"/>
      <c r="BH784" s="185" t="s">
        <v>123</v>
      </c>
      <c r="BI784" s="76"/>
      <c r="BJ784" s="74"/>
      <c r="BK784" s="22"/>
      <c r="BL784" s="190" t="s">
        <v>123</v>
      </c>
      <c r="BM784" s="74"/>
      <c r="BN784" s="185" t="s">
        <v>123</v>
      </c>
      <c r="BO784" s="22"/>
      <c r="BP784" s="74"/>
      <c r="BQ784" s="22"/>
      <c r="BR784" s="190" t="s">
        <v>123</v>
      </c>
      <c r="BS784" s="22"/>
      <c r="BT784" s="185" t="s">
        <v>123</v>
      </c>
      <c r="BU784" s="22"/>
      <c r="BV784" s="74"/>
      <c r="BW784" s="22"/>
      <c r="BX784" s="190" t="s">
        <v>123</v>
      </c>
      <c r="BY784" s="22"/>
      <c r="BZ784" s="185" t="s">
        <v>123</v>
      </c>
      <c r="CA784" s="185" t="s">
        <v>1668</v>
      </c>
      <c r="CB784" s="22" t="s">
        <v>1669</v>
      </c>
    </row>
    <row r="785" spans="2:80" ht="13.8" hidden="1">
      <c r="B785" s="22">
        <f t="shared" si="12"/>
        <v>776</v>
      </c>
      <c r="C785" s="22" t="s">
        <v>112</v>
      </c>
      <c r="D785" s="73" t="s">
        <v>290</v>
      </c>
      <c r="E785" s="118">
        <v>1300403</v>
      </c>
      <c r="F785" s="22" t="s">
        <v>114</v>
      </c>
      <c r="G785" s="73" t="s">
        <v>130</v>
      </c>
      <c r="H785" s="73" t="s">
        <v>116</v>
      </c>
      <c r="I785" s="240" t="s">
        <v>219</v>
      </c>
      <c r="J785" s="79" t="s">
        <v>112</v>
      </c>
      <c r="K785" s="112" t="s">
        <v>291</v>
      </c>
      <c r="L785" s="22" t="s">
        <v>119</v>
      </c>
      <c r="M785" s="22" t="s">
        <v>117</v>
      </c>
      <c r="N785" s="119" t="str">
        <f>CONCATENATE(T_SDLog[[#This Row],[PROJECT_NO]],"-",T_SDLog[[#This Row],[Sub Con]],"-",T_SDLog[[#This Row],[BUILDING_NO]],"-",T_SDLog[[#This Row],[FLOOR_LEVEL]],"-",T_SDLog[[#This Row],[DRAWING_PARTS]],"-",T_SDLog[[#This Row],[DISIPLINE]],"-",T_SDLog[[#This Row],[Sub-Dec]],"-",T_SDLog[[#This Row],[DS]],"-",T_SDLog[[#This Row],[DRAWING_SEQ]])</f>
        <v>1300403-ATS-B01-GF-05-ICT-PAS-SD-00</v>
      </c>
      <c r="O785" s="122" t="s">
        <v>498</v>
      </c>
      <c r="P785" s="246">
        <v>45888</v>
      </c>
      <c r="Q78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8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5" s="156" t="str">
        <f>IF(T_SDLog[[#This Row],[AREF_7]]&lt;&gt;"","07",IF(T_SDLog[[#This Row],[AREF_6]]&lt;&gt;"","06",IF(T_SDLog[[#This Row],[AREF_5]]&lt;&gt;"","05",IF(T_SDLog[[#This Row],[AREF_4]]&lt;&gt;"","04",IF(T_SDLog[[#This Row],[AREF_3]]&lt;&gt;"","03",IF(T_SDLog[[#This Row],[AREF_2]]&lt;&gt;"","02",IF(T_SDLog[[#This Row],[AREF_1]]&lt;&gt;"","01",IF(T_SDLog[[#This Row],[AREF_0]]&lt;&gt;"","00",""))))))))</f>
        <v/>
      </c>
      <c r="T78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5" s="22"/>
      <c r="AB785" s="74"/>
      <c r="AC785" s="22"/>
      <c r="AD785" s="74"/>
      <c r="AE785" s="22"/>
      <c r="AF785" s="190" t="s">
        <v>123</v>
      </c>
      <c r="AG785" s="191"/>
      <c r="AH785" s="190" t="s">
        <v>123</v>
      </c>
      <c r="AI785" s="22"/>
      <c r="AJ785" s="74"/>
      <c r="AK785" s="22"/>
      <c r="AL785" s="22"/>
      <c r="AM785" s="22"/>
      <c r="AN785" s="190" t="s">
        <v>123</v>
      </c>
      <c r="AO785" s="74"/>
      <c r="AP785" s="185" t="s">
        <v>123</v>
      </c>
      <c r="AQ785" s="22"/>
      <c r="AR785" s="74"/>
      <c r="AS785" s="22"/>
      <c r="AT785" s="190" t="s">
        <v>123</v>
      </c>
      <c r="AU785" s="74"/>
      <c r="AV785" s="185" t="s">
        <v>123</v>
      </c>
      <c r="AW785" s="76"/>
      <c r="AX785" s="74"/>
      <c r="AY785" s="22"/>
      <c r="AZ785" s="190" t="s">
        <v>123</v>
      </c>
      <c r="BA785" s="74"/>
      <c r="BB785" s="185" t="s">
        <v>123</v>
      </c>
      <c r="BC785" s="76"/>
      <c r="BD785" s="74"/>
      <c r="BE785" s="22"/>
      <c r="BF785" s="190" t="s">
        <v>123</v>
      </c>
      <c r="BG785" s="74"/>
      <c r="BH785" s="185" t="s">
        <v>123</v>
      </c>
      <c r="BI785" s="76"/>
      <c r="BJ785" s="74"/>
      <c r="BK785" s="22"/>
      <c r="BL785" s="190" t="s">
        <v>123</v>
      </c>
      <c r="BM785" s="74"/>
      <c r="BN785" s="185" t="s">
        <v>123</v>
      </c>
      <c r="BO785" s="22"/>
      <c r="BP785" s="74"/>
      <c r="BQ785" s="22"/>
      <c r="BR785" s="190" t="s">
        <v>123</v>
      </c>
      <c r="BS785" s="22"/>
      <c r="BT785" s="185" t="s">
        <v>123</v>
      </c>
      <c r="BU785" s="22"/>
      <c r="BV785" s="74"/>
      <c r="BW785" s="22"/>
      <c r="BX785" s="190" t="s">
        <v>123</v>
      </c>
      <c r="BY785" s="22"/>
      <c r="BZ785" s="185" t="s">
        <v>123</v>
      </c>
      <c r="CA785" s="185" t="s">
        <v>1668</v>
      </c>
      <c r="CB785" s="22" t="s">
        <v>1669</v>
      </c>
    </row>
    <row r="786" spans="2:80" ht="13.8" hidden="1">
      <c r="B786" s="22">
        <f t="shared" si="12"/>
        <v>777</v>
      </c>
      <c r="C786" s="22" t="s">
        <v>112</v>
      </c>
      <c r="D786" s="73" t="s">
        <v>290</v>
      </c>
      <c r="E786" s="118">
        <v>1300403</v>
      </c>
      <c r="F786" s="22" t="s">
        <v>114</v>
      </c>
      <c r="G786" s="73" t="s">
        <v>130</v>
      </c>
      <c r="H786" s="73" t="s">
        <v>116</v>
      </c>
      <c r="I786" s="240" t="s">
        <v>304</v>
      </c>
      <c r="J786" s="79" t="s">
        <v>112</v>
      </c>
      <c r="K786" s="112" t="s">
        <v>291</v>
      </c>
      <c r="L786" s="22" t="s">
        <v>119</v>
      </c>
      <c r="M786" s="22" t="s">
        <v>117</v>
      </c>
      <c r="N786" s="119" t="str">
        <f>CONCATENATE(T_SDLog[[#This Row],[PROJECT_NO]],"-",T_SDLog[[#This Row],[Sub Con]],"-",T_SDLog[[#This Row],[BUILDING_NO]],"-",T_SDLog[[#This Row],[FLOOR_LEVEL]],"-",T_SDLog[[#This Row],[DRAWING_PARTS]],"-",T_SDLog[[#This Row],[DISIPLINE]],"-",T_SDLog[[#This Row],[Sub-Dec]],"-",T_SDLog[[#This Row],[DS]],"-",T_SDLog[[#This Row],[DRAWING_SEQ]])</f>
        <v>1300403-ATS-B01-GF-06-ICT-PAS-SD-00</v>
      </c>
      <c r="O786" s="122" t="s">
        <v>499</v>
      </c>
      <c r="P786" s="246">
        <v>45888</v>
      </c>
      <c r="Q78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8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6" s="156" t="str">
        <f>IF(T_SDLog[[#This Row],[AREF_7]]&lt;&gt;"","07",IF(T_SDLog[[#This Row],[AREF_6]]&lt;&gt;"","06",IF(T_SDLog[[#This Row],[AREF_5]]&lt;&gt;"","05",IF(T_SDLog[[#This Row],[AREF_4]]&lt;&gt;"","04",IF(T_SDLog[[#This Row],[AREF_3]]&lt;&gt;"","03",IF(T_SDLog[[#This Row],[AREF_2]]&lt;&gt;"","02",IF(T_SDLog[[#This Row],[AREF_1]]&lt;&gt;"","01",IF(T_SDLog[[#This Row],[AREF_0]]&lt;&gt;"","00",""))))))))</f>
        <v/>
      </c>
      <c r="T78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6" s="22"/>
      <c r="AB786" s="74"/>
      <c r="AC786" s="22"/>
      <c r="AD786" s="74"/>
      <c r="AE786" s="22"/>
      <c r="AF786" s="190" t="s">
        <v>123</v>
      </c>
      <c r="AG786" s="191"/>
      <c r="AH786" s="190" t="s">
        <v>123</v>
      </c>
      <c r="AI786" s="22"/>
      <c r="AJ786" s="74"/>
      <c r="AK786" s="22"/>
      <c r="AL786" s="22"/>
      <c r="AM786" s="22"/>
      <c r="AN786" s="190" t="s">
        <v>123</v>
      </c>
      <c r="AO786" s="74"/>
      <c r="AP786" s="185" t="s">
        <v>123</v>
      </c>
      <c r="AQ786" s="22"/>
      <c r="AR786" s="74"/>
      <c r="AS786" s="22"/>
      <c r="AT786" s="190" t="s">
        <v>123</v>
      </c>
      <c r="AU786" s="74"/>
      <c r="AV786" s="185" t="s">
        <v>123</v>
      </c>
      <c r="AW786" s="76"/>
      <c r="AX786" s="74"/>
      <c r="AY786" s="22"/>
      <c r="AZ786" s="190" t="s">
        <v>123</v>
      </c>
      <c r="BA786" s="74"/>
      <c r="BB786" s="185" t="s">
        <v>123</v>
      </c>
      <c r="BC786" s="76"/>
      <c r="BD786" s="74"/>
      <c r="BE786" s="22"/>
      <c r="BF786" s="190" t="s">
        <v>123</v>
      </c>
      <c r="BG786" s="74"/>
      <c r="BH786" s="185" t="s">
        <v>123</v>
      </c>
      <c r="BI786" s="76"/>
      <c r="BJ786" s="74"/>
      <c r="BK786" s="22"/>
      <c r="BL786" s="190" t="s">
        <v>123</v>
      </c>
      <c r="BM786" s="74"/>
      <c r="BN786" s="185" t="s">
        <v>123</v>
      </c>
      <c r="BO786" s="22"/>
      <c r="BP786" s="74"/>
      <c r="BQ786" s="22"/>
      <c r="BR786" s="190" t="s">
        <v>123</v>
      </c>
      <c r="BS786" s="22"/>
      <c r="BT786" s="185" t="s">
        <v>123</v>
      </c>
      <c r="BU786" s="22"/>
      <c r="BV786" s="74"/>
      <c r="BW786" s="22"/>
      <c r="BX786" s="190" t="s">
        <v>123</v>
      </c>
      <c r="BY786" s="22"/>
      <c r="BZ786" s="185" t="s">
        <v>123</v>
      </c>
      <c r="CA786" s="185" t="s">
        <v>1668</v>
      </c>
      <c r="CB786" s="22" t="s">
        <v>1669</v>
      </c>
    </row>
    <row r="787" spans="2:80" ht="13.8" hidden="1">
      <c r="B787" s="22">
        <f t="shared" si="12"/>
        <v>778</v>
      </c>
      <c r="C787" s="22" t="s">
        <v>112</v>
      </c>
      <c r="D787" s="73" t="s">
        <v>290</v>
      </c>
      <c r="E787" s="118">
        <v>1300403</v>
      </c>
      <c r="F787" s="22" t="s">
        <v>114</v>
      </c>
      <c r="G787" s="73" t="s">
        <v>130</v>
      </c>
      <c r="H787" s="73" t="s">
        <v>116</v>
      </c>
      <c r="I787" s="240" t="s">
        <v>349</v>
      </c>
      <c r="J787" s="79" t="s">
        <v>112</v>
      </c>
      <c r="K787" s="112" t="s">
        <v>291</v>
      </c>
      <c r="L787" s="22" t="s">
        <v>119</v>
      </c>
      <c r="M787" s="22" t="s">
        <v>117</v>
      </c>
      <c r="N787" s="119" t="str">
        <f>CONCATENATE(T_SDLog[[#This Row],[PROJECT_NO]],"-",T_SDLog[[#This Row],[Sub Con]],"-",T_SDLog[[#This Row],[BUILDING_NO]],"-",T_SDLog[[#This Row],[FLOOR_LEVEL]],"-",T_SDLog[[#This Row],[DRAWING_PARTS]],"-",T_SDLog[[#This Row],[DISIPLINE]],"-",T_SDLog[[#This Row],[Sub-Dec]],"-",T_SDLog[[#This Row],[DS]],"-",T_SDLog[[#This Row],[DRAWING_SEQ]])</f>
        <v>1300403-ATS-B01-GF-07-ICT-PAS-SD-00</v>
      </c>
      <c r="O787" s="122" t="s">
        <v>500</v>
      </c>
      <c r="P787" s="246">
        <v>45888</v>
      </c>
      <c r="Q78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8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7" s="156" t="str">
        <f>IF(T_SDLog[[#This Row],[AREF_7]]&lt;&gt;"","07",IF(T_SDLog[[#This Row],[AREF_6]]&lt;&gt;"","06",IF(T_SDLog[[#This Row],[AREF_5]]&lt;&gt;"","05",IF(T_SDLog[[#This Row],[AREF_4]]&lt;&gt;"","04",IF(T_SDLog[[#This Row],[AREF_3]]&lt;&gt;"","03",IF(T_SDLog[[#This Row],[AREF_2]]&lt;&gt;"","02",IF(T_SDLog[[#This Row],[AREF_1]]&lt;&gt;"","01",IF(T_SDLog[[#This Row],[AREF_0]]&lt;&gt;"","00",""))))))))</f>
        <v/>
      </c>
      <c r="T78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7" s="22"/>
      <c r="AB787" s="74"/>
      <c r="AC787" s="22"/>
      <c r="AD787" s="74"/>
      <c r="AE787" s="22"/>
      <c r="AF787" s="190" t="s">
        <v>123</v>
      </c>
      <c r="AG787" s="191"/>
      <c r="AH787" s="190" t="s">
        <v>123</v>
      </c>
      <c r="AI787" s="22"/>
      <c r="AJ787" s="74"/>
      <c r="AK787" s="22"/>
      <c r="AL787" s="22"/>
      <c r="AM787" s="22"/>
      <c r="AN787" s="190" t="s">
        <v>123</v>
      </c>
      <c r="AO787" s="74"/>
      <c r="AP787" s="185" t="s">
        <v>123</v>
      </c>
      <c r="AQ787" s="22"/>
      <c r="AR787" s="74"/>
      <c r="AS787" s="22"/>
      <c r="AT787" s="190" t="s">
        <v>123</v>
      </c>
      <c r="AU787" s="74"/>
      <c r="AV787" s="185" t="s">
        <v>123</v>
      </c>
      <c r="AW787" s="76"/>
      <c r="AX787" s="74"/>
      <c r="AY787" s="22"/>
      <c r="AZ787" s="190" t="s">
        <v>123</v>
      </c>
      <c r="BA787" s="74"/>
      <c r="BB787" s="185" t="s">
        <v>123</v>
      </c>
      <c r="BC787" s="76"/>
      <c r="BD787" s="74"/>
      <c r="BE787" s="22"/>
      <c r="BF787" s="190" t="s">
        <v>123</v>
      </c>
      <c r="BG787" s="74"/>
      <c r="BH787" s="185" t="s">
        <v>123</v>
      </c>
      <c r="BI787" s="76"/>
      <c r="BJ787" s="74"/>
      <c r="BK787" s="22"/>
      <c r="BL787" s="190" t="s">
        <v>123</v>
      </c>
      <c r="BM787" s="74"/>
      <c r="BN787" s="185" t="s">
        <v>123</v>
      </c>
      <c r="BO787" s="22"/>
      <c r="BP787" s="74"/>
      <c r="BQ787" s="22"/>
      <c r="BR787" s="190" t="s">
        <v>123</v>
      </c>
      <c r="BS787" s="22"/>
      <c r="BT787" s="185" t="s">
        <v>123</v>
      </c>
      <c r="BU787" s="22"/>
      <c r="BV787" s="74"/>
      <c r="BW787" s="22"/>
      <c r="BX787" s="190" t="s">
        <v>123</v>
      </c>
      <c r="BY787" s="22"/>
      <c r="BZ787" s="185" t="s">
        <v>123</v>
      </c>
      <c r="CA787" s="185" t="s">
        <v>1668</v>
      </c>
      <c r="CB787" s="22" t="s">
        <v>1669</v>
      </c>
    </row>
    <row r="788" spans="2:80" ht="13.8" hidden="1">
      <c r="B788" s="22">
        <f t="shared" si="12"/>
        <v>779</v>
      </c>
      <c r="C788" s="22" t="s">
        <v>112</v>
      </c>
      <c r="D788" s="73" t="s">
        <v>290</v>
      </c>
      <c r="E788" s="118">
        <v>1300403</v>
      </c>
      <c r="F788" s="22" t="s">
        <v>114</v>
      </c>
      <c r="G788" s="73" t="s">
        <v>130</v>
      </c>
      <c r="H788" s="73" t="s">
        <v>116</v>
      </c>
      <c r="I788" s="240" t="s">
        <v>140</v>
      </c>
      <c r="J788" s="79" t="s">
        <v>112</v>
      </c>
      <c r="K788" s="112" t="s">
        <v>291</v>
      </c>
      <c r="L788" s="22" t="s">
        <v>119</v>
      </c>
      <c r="M788" s="22" t="s">
        <v>117</v>
      </c>
      <c r="N788" s="119" t="str">
        <f>CONCATENATE(T_SDLog[[#This Row],[PROJECT_NO]],"-",T_SDLog[[#This Row],[Sub Con]],"-",T_SDLog[[#This Row],[BUILDING_NO]],"-",T_SDLog[[#This Row],[FLOOR_LEVEL]],"-",T_SDLog[[#This Row],[DRAWING_PARTS]],"-",T_SDLog[[#This Row],[DISIPLINE]],"-",T_SDLog[[#This Row],[Sub-Dec]],"-",T_SDLog[[#This Row],[DS]],"-",T_SDLog[[#This Row],[DRAWING_SEQ]])</f>
        <v>1300403-ATS-B01-GF-08-ICT-PAS-SD-00</v>
      </c>
      <c r="O788" s="122" t="s">
        <v>501</v>
      </c>
      <c r="P788" s="246">
        <v>45888</v>
      </c>
      <c r="Q78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8" s="156" t="str">
        <f>IF(T_SDLog[[#This Row],[AREF_7]]&lt;&gt;"","07",IF(T_SDLog[[#This Row],[AREF_6]]&lt;&gt;"","06",IF(T_SDLog[[#This Row],[AREF_5]]&lt;&gt;"","05",IF(T_SDLog[[#This Row],[AREF_4]]&lt;&gt;"","04",IF(T_SDLog[[#This Row],[AREF_3]]&lt;&gt;"","03",IF(T_SDLog[[#This Row],[AREF_2]]&lt;&gt;"","02",IF(T_SDLog[[#This Row],[AREF_1]]&lt;&gt;"","01",IF(T_SDLog[[#This Row],[AREF_0]]&lt;&gt;"","00",""))))))))</f>
        <v/>
      </c>
      <c r="T78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8" s="22"/>
      <c r="AB788" s="74"/>
      <c r="AC788" s="22"/>
      <c r="AD788" s="74"/>
      <c r="AE788" s="22"/>
      <c r="AF788" s="190" t="s">
        <v>123</v>
      </c>
      <c r="AG788" s="191"/>
      <c r="AH788" s="190" t="s">
        <v>123</v>
      </c>
      <c r="AI788" s="22"/>
      <c r="AJ788" s="74"/>
      <c r="AK788" s="22"/>
      <c r="AL788" s="22"/>
      <c r="AM788" s="22"/>
      <c r="AN788" s="190" t="s">
        <v>123</v>
      </c>
      <c r="AO788" s="74"/>
      <c r="AP788" s="185" t="s">
        <v>123</v>
      </c>
      <c r="AQ788" s="22"/>
      <c r="AR788" s="74"/>
      <c r="AS788" s="22"/>
      <c r="AT788" s="190" t="s">
        <v>123</v>
      </c>
      <c r="AU788" s="74"/>
      <c r="AV788" s="185" t="s">
        <v>123</v>
      </c>
      <c r="AW788" s="76"/>
      <c r="AX788" s="74"/>
      <c r="AY788" s="22"/>
      <c r="AZ788" s="190" t="s">
        <v>123</v>
      </c>
      <c r="BA788" s="74"/>
      <c r="BB788" s="185" t="s">
        <v>123</v>
      </c>
      <c r="BC788" s="76"/>
      <c r="BD788" s="74"/>
      <c r="BE788" s="22"/>
      <c r="BF788" s="190" t="s">
        <v>123</v>
      </c>
      <c r="BG788" s="74"/>
      <c r="BH788" s="185" t="s">
        <v>123</v>
      </c>
      <c r="BI788" s="76"/>
      <c r="BJ788" s="74"/>
      <c r="BK788" s="22"/>
      <c r="BL788" s="190" t="s">
        <v>123</v>
      </c>
      <c r="BM788" s="74"/>
      <c r="BN788" s="185" t="s">
        <v>123</v>
      </c>
      <c r="BO788" s="22"/>
      <c r="BP788" s="74"/>
      <c r="BQ788" s="22"/>
      <c r="BR788" s="190" t="s">
        <v>123</v>
      </c>
      <c r="BS788" s="22"/>
      <c r="BT788" s="185" t="s">
        <v>123</v>
      </c>
      <c r="BU788" s="22"/>
      <c r="BV788" s="74"/>
      <c r="BW788" s="22"/>
      <c r="BX788" s="190" t="s">
        <v>123</v>
      </c>
      <c r="BY788" s="22"/>
      <c r="BZ788" s="185" t="s">
        <v>123</v>
      </c>
      <c r="CA788" s="185" t="s">
        <v>1668</v>
      </c>
      <c r="CB788" s="22" t="s">
        <v>1669</v>
      </c>
    </row>
    <row r="789" spans="2:80" ht="13.8" hidden="1">
      <c r="B789" s="22">
        <f t="shared" si="12"/>
        <v>780</v>
      </c>
      <c r="C789" s="22" t="s">
        <v>112</v>
      </c>
      <c r="D789" s="73" t="s">
        <v>290</v>
      </c>
      <c r="E789" s="118">
        <v>1300403</v>
      </c>
      <c r="F789" s="22" t="s">
        <v>114</v>
      </c>
      <c r="G789" s="73" t="s">
        <v>130</v>
      </c>
      <c r="H789" s="73" t="s">
        <v>116</v>
      </c>
      <c r="I789" s="240" t="s">
        <v>351</v>
      </c>
      <c r="J789" s="79" t="s">
        <v>112</v>
      </c>
      <c r="K789" s="112" t="s">
        <v>291</v>
      </c>
      <c r="L789" s="22" t="s">
        <v>119</v>
      </c>
      <c r="M789" s="22" t="s">
        <v>117</v>
      </c>
      <c r="N789" s="119" t="str">
        <f>CONCATENATE(T_SDLog[[#This Row],[PROJECT_NO]],"-",T_SDLog[[#This Row],[Sub Con]],"-",T_SDLog[[#This Row],[BUILDING_NO]],"-",T_SDLog[[#This Row],[FLOOR_LEVEL]],"-",T_SDLog[[#This Row],[DRAWING_PARTS]],"-",T_SDLog[[#This Row],[DISIPLINE]],"-",T_SDLog[[#This Row],[Sub-Dec]],"-",T_SDLog[[#This Row],[DS]],"-",T_SDLog[[#This Row],[DRAWING_SEQ]])</f>
        <v>1300403-ATS-B01-GF-09-ICT-PAS-SD-00</v>
      </c>
      <c r="O789" s="122" t="s">
        <v>502</v>
      </c>
      <c r="P789" s="246">
        <v>45888</v>
      </c>
      <c r="Q78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8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89" s="156" t="str">
        <f>IF(T_SDLog[[#This Row],[AREF_7]]&lt;&gt;"","07",IF(T_SDLog[[#This Row],[AREF_6]]&lt;&gt;"","06",IF(T_SDLog[[#This Row],[AREF_5]]&lt;&gt;"","05",IF(T_SDLog[[#This Row],[AREF_4]]&lt;&gt;"","04",IF(T_SDLog[[#This Row],[AREF_3]]&lt;&gt;"","03",IF(T_SDLog[[#This Row],[AREF_2]]&lt;&gt;"","02",IF(T_SDLog[[#This Row],[AREF_1]]&lt;&gt;"","01",IF(T_SDLog[[#This Row],[AREF_0]]&lt;&gt;"","00",""))))))))</f>
        <v/>
      </c>
      <c r="T78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89" s="22"/>
      <c r="AB789" s="74"/>
      <c r="AC789" s="22"/>
      <c r="AD789" s="74"/>
      <c r="AE789" s="22"/>
      <c r="AF789" s="190" t="s">
        <v>123</v>
      </c>
      <c r="AG789" s="191"/>
      <c r="AH789" s="190" t="s">
        <v>123</v>
      </c>
      <c r="AI789" s="22"/>
      <c r="AJ789" s="74"/>
      <c r="AK789" s="22"/>
      <c r="AL789" s="22"/>
      <c r="AM789" s="22"/>
      <c r="AN789" s="190" t="s">
        <v>123</v>
      </c>
      <c r="AO789" s="74"/>
      <c r="AP789" s="185" t="s">
        <v>123</v>
      </c>
      <c r="AQ789" s="22"/>
      <c r="AR789" s="74"/>
      <c r="AS789" s="22"/>
      <c r="AT789" s="190" t="s">
        <v>123</v>
      </c>
      <c r="AU789" s="74"/>
      <c r="AV789" s="185" t="s">
        <v>123</v>
      </c>
      <c r="AW789" s="76"/>
      <c r="AX789" s="74"/>
      <c r="AY789" s="22"/>
      <c r="AZ789" s="190" t="s">
        <v>123</v>
      </c>
      <c r="BA789" s="74"/>
      <c r="BB789" s="185" t="s">
        <v>123</v>
      </c>
      <c r="BC789" s="76"/>
      <c r="BD789" s="74"/>
      <c r="BE789" s="22"/>
      <c r="BF789" s="190" t="s">
        <v>123</v>
      </c>
      <c r="BG789" s="74"/>
      <c r="BH789" s="185" t="s">
        <v>123</v>
      </c>
      <c r="BI789" s="76"/>
      <c r="BJ789" s="74"/>
      <c r="BK789" s="22"/>
      <c r="BL789" s="190" t="s">
        <v>123</v>
      </c>
      <c r="BM789" s="74"/>
      <c r="BN789" s="185" t="s">
        <v>123</v>
      </c>
      <c r="BO789" s="22"/>
      <c r="BP789" s="74"/>
      <c r="BQ789" s="22"/>
      <c r="BR789" s="190" t="s">
        <v>123</v>
      </c>
      <c r="BS789" s="22"/>
      <c r="BT789" s="185" t="s">
        <v>123</v>
      </c>
      <c r="BU789" s="22"/>
      <c r="BV789" s="74"/>
      <c r="BW789" s="22"/>
      <c r="BX789" s="190" t="s">
        <v>123</v>
      </c>
      <c r="BY789" s="22"/>
      <c r="BZ789" s="185" t="s">
        <v>123</v>
      </c>
      <c r="CA789" s="185" t="s">
        <v>1668</v>
      </c>
      <c r="CB789" s="22" t="s">
        <v>1669</v>
      </c>
    </row>
    <row r="790" spans="2:80" ht="13.8" hidden="1">
      <c r="B790" s="22">
        <f t="shared" si="12"/>
        <v>781</v>
      </c>
      <c r="C790" s="22" t="s">
        <v>112</v>
      </c>
      <c r="D790" s="73" t="s">
        <v>290</v>
      </c>
      <c r="E790" s="118">
        <v>1300403</v>
      </c>
      <c r="F790" s="22" t="s">
        <v>114</v>
      </c>
      <c r="G790" s="73" t="s">
        <v>130</v>
      </c>
      <c r="H790" s="73" t="s">
        <v>116</v>
      </c>
      <c r="I790" s="240" t="s">
        <v>438</v>
      </c>
      <c r="J790" s="79" t="s">
        <v>112</v>
      </c>
      <c r="K790" s="112" t="s">
        <v>291</v>
      </c>
      <c r="L790" s="22" t="s">
        <v>119</v>
      </c>
      <c r="M790" s="22" t="s">
        <v>117</v>
      </c>
      <c r="N790" s="119" t="str">
        <f>CONCATENATE(T_SDLog[[#This Row],[PROJECT_NO]],"-",T_SDLog[[#This Row],[Sub Con]],"-",T_SDLog[[#This Row],[BUILDING_NO]],"-",T_SDLog[[#This Row],[FLOOR_LEVEL]],"-",T_SDLog[[#This Row],[DRAWING_PARTS]],"-",T_SDLog[[#This Row],[DISIPLINE]],"-",T_SDLog[[#This Row],[Sub-Dec]],"-",T_SDLog[[#This Row],[DS]],"-",T_SDLog[[#This Row],[DRAWING_SEQ]])</f>
        <v>1300403-ATS-B01-GF-10-ICT-PAS-SD-00</v>
      </c>
      <c r="O790" s="122" t="s">
        <v>503</v>
      </c>
      <c r="P790" s="246">
        <v>45888</v>
      </c>
      <c r="Q79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0" s="156" t="str">
        <f>IF(T_SDLog[[#This Row],[AREF_7]]&lt;&gt;"","07",IF(T_SDLog[[#This Row],[AREF_6]]&lt;&gt;"","06",IF(T_SDLog[[#This Row],[AREF_5]]&lt;&gt;"","05",IF(T_SDLog[[#This Row],[AREF_4]]&lt;&gt;"","04",IF(T_SDLog[[#This Row],[AREF_3]]&lt;&gt;"","03",IF(T_SDLog[[#This Row],[AREF_2]]&lt;&gt;"","02",IF(T_SDLog[[#This Row],[AREF_1]]&lt;&gt;"","01",IF(T_SDLog[[#This Row],[AREF_0]]&lt;&gt;"","00",""))))))))</f>
        <v/>
      </c>
      <c r="T79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0" s="22"/>
      <c r="AB790" s="74"/>
      <c r="AC790" s="22"/>
      <c r="AD790" s="74"/>
      <c r="AE790" s="22"/>
      <c r="AF790" s="190" t="s">
        <v>123</v>
      </c>
      <c r="AG790" s="191"/>
      <c r="AH790" s="190" t="s">
        <v>123</v>
      </c>
      <c r="AI790" s="22"/>
      <c r="AJ790" s="74"/>
      <c r="AK790" s="22"/>
      <c r="AL790" s="22"/>
      <c r="AM790" s="22"/>
      <c r="AN790" s="190" t="s">
        <v>123</v>
      </c>
      <c r="AO790" s="74"/>
      <c r="AP790" s="185" t="s">
        <v>123</v>
      </c>
      <c r="AQ790" s="22"/>
      <c r="AR790" s="74"/>
      <c r="AS790" s="22"/>
      <c r="AT790" s="190" t="s">
        <v>123</v>
      </c>
      <c r="AU790" s="74"/>
      <c r="AV790" s="185" t="s">
        <v>123</v>
      </c>
      <c r="AW790" s="76"/>
      <c r="AX790" s="74"/>
      <c r="AY790" s="22"/>
      <c r="AZ790" s="190" t="s">
        <v>123</v>
      </c>
      <c r="BA790" s="74"/>
      <c r="BB790" s="185" t="s">
        <v>123</v>
      </c>
      <c r="BC790" s="76"/>
      <c r="BD790" s="74"/>
      <c r="BE790" s="22"/>
      <c r="BF790" s="190" t="s">
        <v>123</v>
      </c>
      <c r="BG790" s="74"/>
      <c r="BH790" s="185" t="s">
        <v>123</v>
      </c>
      <c r="BI790" s="76"/>
      <c r="BJ790" s="74"/>
      <c r="BK790" s="22"/>
      <c r="BL790" s="190" t="s">
        <v>123</v>
      </c>
      <c r="BM790" s="74"/>
      <c r="BN790" s="185" t="s">
        <v>123</v>
      </c>
      <c r="BO790" s="22"/>
      <c r="BP790" s="74"/>
      <c r="BQ790" s="22"/>
      <c r="BR790" s="190" t="s">
        <v>123</v>
      </c>
      <c r="BS790" s="22"/>
      <c r="BT790" s="185" t="s">
        <v>123</v>
      </c>
      <c r="BU790" s="22"/>
      <c r="BV790" s="74"/>
      <c r="BW790" s="22"/>
      <c r="BX790" s="190" t="s">
        <v>123</v>
      </c>
      <c r="BY790" s="22"/>
      <c r="BZ790" s="185" t="s">
        <v>123</v>
      </c>
      <c r="CA790" s="185" t="s">
        <v>1668</v>
      </c>
      <c r="CB790" s="22" t="s">
        <v>1669</v>
      </c>
    </row>
    <row r="791" spans="2:80" ht="13.8" hidden="1">
      <c r="B791" s="22">
        <f t="shared" si="12"/>
        <v>782</v>
      </c>
      <c r="C791" s="22" t="s">
        <v>112</v>
      </c>
      <c r="D791" s="73" t="s">
        <v>290</v>
      </c>
      <c r="E791" s="118">
        <v>1300403</v>
      </c>
      <c r="F791" s="22" t="s">
        <v>114</v>
      </c>
      <c r="G791" s="73" t="s">
        <v>130</v>
      </c>
      <c r="H791" s="73" t="s">
        <v>116</v>
      </c>
      <c r="I791" s="240" t="s">
        <v>440</v>
      </c>
      <c r="J791" s="79" t="s">
        <v>112</v>
      </c>
      <c r="K791" s="112" t="s">
        <v>291</v>
      </c>
      <c r="L791" s="22" t="s">
        <v>119</v>
      </c>
      <c r="M791" s="22" t="s">
        <v>117</v>
      </c>
      <c r="N791" s="119" t="str">
        <f>CONCATENATE(T_SDLog[[#This Row],[PROJECT_NO]],"-",T_SDLog[[#This Row],[Sub Con]],"-",T_SDLog[[#This Row],[BUILDING_NO]],"-",T_SDLog[[#This Row],[FLOOR_LEVEL]],"-",T_SDLog[[#This Row],[DRAWING_PARTS]],"-",T_SDLog[[#This Row],[DISIPLINE]],"-",T_SDLog[[#This Row],[Sub-Dec]],"-",T_SDLog[[#This Row],[DS]],"-",T_SDLog[[#This Row],[DRAWING_SEQ]])</f>
        <v>1300403-ATS-B01-GF-11-ICT-PAS-SD-00</v>
      </c>
      <c r="O791" s="122" t="s">
        <v>504</v>
      </c>
      <c r="P791" s="246">
        <v>45888</v>
      </c>
      <c r="Q79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9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1" s="156" t="str">
        <f>IF(T_SDLog[[#This Row],[AREF_7]]&lt;&gt;"","07",IF(T_SDLog[[#This Row],[AREF_6]]&lt;&gt;"","06",IF(T_SDLog[[#This Row],[AREF_5]]&lt;&gt;"","05",IF(T_SDLog[[#This Row],[AREF_4]]&lt;&gt;"","04",IF(T_SDLog[[#This Row],[AREF_3]]&lt;&gt;"","03",IF(T_SDLog[[#This Row],[AREF_2]]&lt;&gt;"","02",IF(T_SDLog[[#This Row],[AREF_1]]&lt;&gt;"","01",IF(T_SDLog[[#This Row],[AREF_0]]&lt;&gt;"","00",""))))))))</f>
        <v/>
      </c>
      <c r="T79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9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1" s="22"/>
      <c r="AB791" s="74"/>
      <c r="AC791" s="22"/>
      <c r="AD791" s="74"/>
      <c r="AE791" s="22"/>
      <c r="AF791" s="190" t="s">
        <v>123</v>
      </c>
      <c r="AG791" s="191"/>
      <c r="AH791" s="190" t="s">
        <v>123</v>
      </c>
      <c r="AI791" s="22"/>
      <c r="AJ791" s="74"/>
      <c r="AK791" s="22"/>
      <c r="AL791" s="22"/>
      <c r="AM791" s="22"/>
      <c r="AN791" s="190" t="s">
        <v>123</v>
      </c>
      <c r="AO791" s="74"/>
      <c r="AP791" s="185" t="s">
        <v>123</v>
      </c>
      <c r="AQ791" s="22"/>
      <c r="AR791" s="74"/>
      <c r="AS791" s="22"/>
      <c r="AT791" s="190" t="s">
        <v>123</v>
      </c>
      <c r="AU791" s="74"/>
      <c r="AV791" s="185" t="s">
        <v>123</v>
      </c>
      <c r="AW791" s="76"/>
      <c r="AX791" s="74"/>
      <c r="AY791" s="22"/>
      <c r="AZ791" s="190" t="s">
        <v>123</v>
      </c>
      <c r="BA791" s="74"/>
      <c r="BB791" s="185" t="s">
        <v>123</v>
      </c>
      <c r="BC791" s="76"/>
      <c r="BD791" s="74"/>
      <c r="BE791" s="22"/>
      <c r="BF791" s="190" t="s">
        <v>123</v>
      </c>
      <c r="BG791" s="74"/>
      <c r="BH791" s="185" t="s">
        <v>123</v>
      </c>
      <c r="BI791" s="76"/>
      <c r="BJ791" s="74"/>
      <c r="BK791" s="22"/>
      <c r="BL791" s="190" t="s">
        <v>123</v>
      </c>
      <c r="BM791" s="74"/>
      <c r="BN791" s="185" t="s">
        <v>123</v>
      </c>
      <c r="BO791" s="22"/>
      <c r="BP791" s="74"/>
      <c r="BQ791" s="22"/>
      <c r="BR791" s="190" t="s">
        <v>123</v>
      </c>
      <c r="BS791" s="22"/>
      <c r="BT791" s="185" t="s">
        <v>123</v>
      </c>
      <c r="BU791" s="22"/>
      <c r="BV791" s="74"/>
      <c r="BW791" s="22"/>
      <c r="BX791" s="190" t="s">
        <v>123</v>
      </c>
      <c r="BY791" s="22"/>
      <c r="BZ791" s="185" t="s">
        <v>123</v>
      </c>
      <c r="CA791" s="185" t="s">
        <v>1668</v>
      </c>
      <c r="CB791" s="22" t="s">
        <v>1669</v>
      </c>
    </row>
    <row r="792" spans="2:80" ht="13.8" hidden="1">
      <c r="B792" s="22">
        <f t="shared" si="12"/>
        <v>783</v>
      </c>
      <c r="C792" s="22" t="s">
        <v>112</v>
      </c>
      <c r="D792" s="73" t="s">
        <v>290</v>
      </c>
      <c r="E792" s="118">
        <v>1300403</v>
      </c>
      <c r="F792" s="22" t="s">
        <v>114</v>
      </c>
      <c r="G792" s="73" t="s">
        <v>130</v>
      </c>
      <c r="H792" s="73" t="s">
        <v>116</v>
      </c>
      <c r="I792" s="240" t="s">
        <v>142</v>
      </c>
      <c r="J792" s="79" t="s">
        <v>112</v>
      </c>
      <c r="K792" s="112" t="s">
        <v>291</v>
      </c>
      <c r="L792" s="22" t="s">
        <v>119</v>
      </c>
      <c r="M792" s="22" t="s">
        <v>117</v>
      </c>
      <c r="N792" s="119" t="str">
        <f>CONCATENATE(T_SDLog[[#This Row],[PROJECT_NO]],"-",T_SDLog[[#This Row],[Sub Con]],"-",T_SDLog[[#This Row],[BUILDING_NO]],"-",T_SDLog[[#This Row],[FLOOR_LEVEL]],"-",T_SDLog[[#This Row],[DRAWING_PARTS]],"-",T_SDLog[[#This Row],[DISIPLINE]],"-",T_SDLog[[#This Row],[Sub-Dec]],"-",T_SDLog[[#This Row],[DS]],"-",T_SDLog[[#This Row],[DRAWING_SEQ]])</f>
        <v>1300403-ATS-B01-GF-12-ICT-PAS-SD-00</v>
      </c>
      <c r="O792" s="122" t="s">
        <v>505</v>
      </c>
      <c r="P792" s="246">
        <v>45888</v>
      </c>
      <c r="Q79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9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2" s="156" t="str">
        <f>IF(T_SDLog[[#This Row],[AREF_7]]&lt;&gt;"","07",IF(T_SDLog[[#This Row],[AREF_6]]&lt;&gt;"","06",IF(T_SDLog[[#This Row],[AREF_5]]&lt;&gt;"","05",IF(T_SDLog[[#This Row],[AREF_4]]&lt;&gt;"","04",IF(T_SDLog[[#This Row],[AREF_3]]&lt;&gt;"","03",IF(T_SDLog[[#This Row],[AREF_2]]&lt;&gt;"","02",IF(T_SDLog[[#This Row],[AREF_1]]&lt;&gt;"","01",IF(T_SDLog[[#This Row],[AREF_0]]&lt;&gt;"","00",""))))))))</f>
        <v/>
      </c>
      <c r="T79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9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2" s="22"/>
      <c r="AB792" s="74"/>
      <c r="AC792" s="22"/>
      <c r="AD792" s="74"/>
      <c r="AE792" s="22"/>
      <c r="AF792" s="190" t="s">
        <v>123</v>
      </c>
      <c r="AG792" s="191"/>
      <c r="AH792" s="190" t="s">
        <v>123</v>
      </c>
      <c r="AI792" s="22"/>
      <c r="AJ792" s="74"/>
      <c r="AK792" s="22"/>
      <c r="AL792" s="22"/>
      <c r="AM792" s="22"/>
      <c r="AN792" s="190" t="s">
        <v>123</v>
      </c>
      <c r="AO792" s="74"/>
      <c r="AP792" s="185" t="s">
        <v>123</v>
      </c>
      <c r="AQ792" s="22"/>
      <c r="AR792" s="74"/>
      <c r="AS792" s="22"/>
      <c r="AT792" s="190" t="s">
        <v>123</v>
      </c>
      <c r="AU792" s="74"/>
      <c r="AV792" s="185" t="s">
        <v>123</v>
      </c>
      <c r="AW792" s="76"/>
      <c r="AX792" s="74"/>
      <c r="AY792" s="22"/>
      <c r="AZ792" s="190" t="s">
        <v>123</v>
      </c>
      <c r="BA792" s="74"/>
      <c r="BB792" s="185" t="s">
        <v>123</v>
      </c>
      <c r="BC792" s="76"/>
      <c r="BD792" s="74"/>
      <c r="BE792" s="22"/>
      <c r="BF792" s="190" t="s">
        <v>123</v>
      </c>
      <c r="BG792" s="74"/>
      <c r="BH792" s="185" t="s">
        <v>123</v>
      </c>
      <c r="BI792" s="76"/>
      <c r="BJ792" s="74"/>
      <c r="BK792" s="22"/>
      <c r="BL792" s="190" t="s">
        <v>123</v>
      </c>
      <c r="BM792" s="74"/>
      <c r="BN792" s="185" t="s">
        <v>123</v>
      </c>
      <c r="BO792" s="22"/>
      <c r="BP792" s="74"/>
      <c r="BQ792" s="22"/>
      <c r="BR792" s="190" t="s">
        <v>123</v>
      </c>
      <c r="BS792" s="22"/>
      <c r="BT792" s="185" t="s">
        <v>123</v>
      </c>
      <c r="BU792" s="22"/>
      <c r="BV792" s="74"/>
      <c r="BW792" s="22"/>
      <c r="BX792" s="190" t="s">
        <v>123</v>
      </c>
      <c r="BY792" s="22"/>
      <c r="BZ792" s="185" t="s">
        <v>123</v>
      </c>
      <c r="CA792" s="185" t="s">
        <v>1668</v>
      </c>
      <c r="CB792" s="22" t="s">
        <v>1669</v>
      </c>
    </row>
    <row r="793" spans="2:80" ht="13.8" hidden="1">
      <c r="B793" s="22">
        <f t="shared" si="12"/>
        <v>784</v>
      </c>
      <c r="C793" s="22" t="s">
        <v>112</v>
      </c>
      <c r="D793" s="73" t="s">
        <v>290</v>
      </c>
      <c r="E793" s="118">
        <v>1300403</v>
      </c>
      <c r="F793" s="22" t="s">
        <v>114</v>
      </c>
      <c r="G793" s="73" t="s">
        <v>130</v>
      </c>
      <c r="H793" s="73" t="s">
        <v>116</v>
      </c>
      <c r="I793" s="240" t="s">
        <v>456</v>
      </c>
      <c r="J793" s="79" t="s">
        <v>112</v>
      </c>
      <c r="K793" s="112" t="s">
        <v>291</v>
      </c>
      <c r="L793" s="22" t="s">
        <v>119</v>
      </c>
      <c r="M793" s="22" t="s">
        <v>117</v>
      </c>
      <c r="N793" s="119" t="str">
        <f>CONCATENATE(T_SDLog[[#This Row],[PROJECT_NO]],"-",T_SDLog[[#This Row],[Sub Con]],"-",T_SDLog[[#This Row],[BUILDING_NO]],"-",T_SDLog[[#This Row],[FLOOR_LEVEL]],"-",T_SDLog[[#This Row],[DRAWING_PARTS]],"-",T_SDLog[[#This Row],[DISIPLINE]],"-",T_SDLog[[#This Row],[Sub-Dec]],"-",T_SDLog[[#This Row],[DS]],"-",T_SDLog[[#This Row],[DRAWING_SEQ]])</f>
        <v>1300403-ATS-B01-GF-13-ICT-PAS-SD-00</v>
      </c>
      <c r="O793" s="122" t="s">
        <v>506</v>
      </c>
      <c r="P793" s="246">
        <v>45888</v>
      </c>
      <c r="Q79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9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3" s="156" t="str">
        <f>IF(T_SDLog[[#This Row],[AREF_7]]&lt;&gt;"","07",IF(T_SDLog[[#This Row],[AREF_6]]&lt;&gt;"","06",IF(T_SDLog[[#This Row],[AREF_5]]&lt;&gt;"","05",IF(T_SDLog[[#This Row],[AREF_4]]&lt;&gt;"","04",IF(T_SDLog[[#This Row],[AREF_3]]&lt;&gt;"","03",IF(T_SDLog[[#This Row],[AREF_2]]&lt;&gt;"","02",IF(T_SDLog[[#This Row],[AREF_1]]&lt;&gt;"","01",IF(T_SDLog[[#This Row],[AREF_0]]&lt;&gt;"","00",""))))))))</f>
        <v/>
      </c>
      <c r="T79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3" s="22"/>
      <c r="AB793" s="74"/>
      <c r="AC793" s="22"/>
      <c r="AD793" s="74"/>
      <c r="AE793" s="22"/>
      <c r="AF793" s="190" t="s">
        <v>123</v>
      </c>
      <c r="AG793" s="191"/>
      <c r="AH793" s="190" t="s">
        <v>123</v>
      </c>
      <c r="AI793" s="22"/>
      <c r="AJ793" s="74"/>
      <c r="AK793" s="22"/>
      <c r="AL793" s="22"/>
      <c r="AM793" s="22"/>
      <c r="AN793" s="190" t="s">
        <v>123</v>
      </c>
      <c r="AO793" s="74"/>
      <c r="AP793" s="185" t="s">
        <v>123</v>
      </c>
      <c r="AQ793" s="22"/>
      <c r="AR793" s="74"/>
      <c r="AS793" s="22"/>
      <c r="AT793" s="190" t="s">
        <v>123</v>
      </c>
      <c r="AU793" s="74"/>
      <c r="AV793" s="185" t="s">
        <v>123</v>
      </c>
      <c r="AW793" s="76"/>
      <c r="AX793" s="74"/>
      <c r="AY793" s="22"/>
      <c r="AZ793" s="190" t="s">
        <v>123</v>
      </c>
      <c r="BA793" s="74"/>
      <c r="BB793" s="185" t="s">
        <v>123</v>
      </c>
      <c r="BC793" s="76"/>
      <c r="BD793" s="74"/>
      <c r="BE793" s="22"/>
      <c r="BF793" s="190" t="s">
        <v>123</v>
      </c>
      <c r="BG793" s="74"/>
      <c r="BH793" s="185" t="s">
        <v>123</v>
      </c>
      <c r="BI793" s="76"/>
      <c r="BJ793" s="74"/>
      <c r="BK793" s="22"/>
      <c r="BL793" s="190" t="s">
        <v>123</v>
      </c>
      <c r="BM793" s="74"/>
      <c r="BN793" s="185" t="s">
        <v>123</v>
      </c>
      <c r="BO793" s="22"/>
      <c r="BP793" s="74"/>
      <c r="BQ793" s="22"/>
      <c r="BR793" s="190" t="s">
        <v>123</v>
      </c>
      <c r="BS793" s="22"/>
      <c r="BT793" s="185" t="s">
        <v>123</v>
      </c>
      <c r="BU793" s="22"/>
      <c r="BV793" s="74"/>
      <c r="BW793" s="22"/>
      <c r="BX793" s="190" t="s">
        <v>123</v>
      </c>
      <c r="BY793" s="22"/>
      <c r="BZ793" s="185" t="s">
        <v>123</v>
      </c>
      <c r="CA793" s="185" t="s">
        <v>1668</v>
      </c>
      <c r="CB793" s="22" t="s">
        <v>1669</v>
      </c>
    </row>
    <row r="794" spans="2:80" ht="13.8" hidden="1">
      <c r="B794" s="22">
        <f t="shared" si="12"/>
        <v>785</v>
      </c>
      <c r="C794" s="22" t="s">
        <v>112</v>
      </c>
      <c r="D794" s="73" t="s">
        <v>290</v>
      </c>
      <c r="E794" s="118">
        <v>1300403</v>
      </c>
      <c r="F794" s="22" t="s">
        <v>114</v>
      </c>
      <c r="G794" s="73" t="s">
        <v>130</v>
      </c>
      <c r="H794" s="73" t="s">
        <v>116</v>
      </c>
      <c r="I794" s="240" t="s">
        <v>458</v>
      </c>
      <c r="J794" s="79" t="s">
        <v>112</v>
      </c>
      <c r="K794" s="112" t="s">
        <v>291</v>
      </c>
      <c r="L794" s="22" t="s">
        <v>119</v>
      </c>
      <c r="M794" s="22" t="s">
        <v>117</v>
      </c>
      <c r="N794" s="119" t="str">
        <f>CONCATENATE(T_SDLog[[#This Row],[PROJECT_NO]],"-",T_SDLog[[#This Row],[Sub Con]],"-",T_SDLog[[#This Row],[BUILDING_NO]],"-",T_SDLog[[#This Row],[FLOOR_LEVEL]],"-",T_SDLog[[#This Row],[DRAWING_PARTS]],"-",T_SDLog[[#This Row],[DISIPLINE]],"-",T_SDLog[[#This Row],[Sub-Dec]],"-",T_SDLog[[#This Row],[DS]],"-",T_SDLog[[#This Row],[DRAWING_SEQ]])</f>
        <v>1300403-ATS-B01-GF-14-ICT-PAS-SD-00</v>
      </c>
      <c r="O794" s="122" t="s">
        <v>507</v>
      </c>
      <c r="P794" s="246">
        <v>45888</v>
      </c>
      <c r="Q79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4" s="156" t="str">
        <f>IF(T_SDLog[[#This Row],[AREF_7]]&lt;&gt;"","07",IF(T_SDLog[[#This Row],[AREF_6]]&lt;&gt;"","06",IF(T_SDLog[[#This Row],[AREF_5]]&lt;&gt;"","05",IF(T_SDLog[[#This Row],[AREF_4]]&lt;&gt;"","04",IF(T_SDLog[[#This Row],[AREF_3]]&lt;&gt;"","03",IF(T_SDLog[[#This Row],[AREF_2]]&lt;&gt;"","02",IF(T_SDLog[[#This Row],[AREF_1]]&lt;&gt;"","01",IF(T_SDLog[[#This Row],[AREF_0]]&lt;&gt;"","00",""))))))))</f>
        <v/>
      </c>
      <c r="T79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4" s="22"/>
      <c r="AB794" s="74"/>
      <c r="AC794" s="22"/>
      <c r="AD794" s="74"/>
      <c r="AE794" s="22"/>
      <c r="AF794" s="190" t="s">
        <v>123</v>
      </c>
      <c r="AG794" s="191"/>
      <c r="AH794" s="190" t="s">
        <v>123</v>
      </c>
      <c r="AI794" s="22"/>
      <c r="AJ794" s="74"/>
      <c r="AK794" s="22"/>
      <c r="AL794" s="22"/>
      <c r="AM794" s="22"/>
      <c r="AN794" s="190" t="s">
        <v>123</v>
      </c>
      <c r="AO794" s="74"/>
      <c r="AP794" s="185" t="s">
        <v>123</v>
      </c>
      <c r="AQ794" s="22"/>
      <c r="AR794" s="74"/>
      <c r="AS794" s="22"/>
      <c r="AT794" s="190" t="s">
        <v>123</v>
      </c>
      <c r="AU794" s="74"/>
      <c r="AV794" s="185" t="s">
        <v>123</v>
      </c>
      <c r="AW794" s="76"/>
      <c r="AX794" s="74"/>
      <c r="AY794" s="22"/>
      <c r="AZ794" s="190" t="s">
        <v>123</v>
      </c>
      <c r="BA794" s="74"/>
      <c r="BB794" s="185" t="s">
        <v>123</v>
      </c>
      <c r="BC794" s="76"/>
      <c r="BD794" s="74"/>
      <c r="BE794" s="22"/>
      <c r="BF794" s="190" t="s">
        <v>123</v>
      </c>
      <c r="BG794" s="74"/>
      <c r="BH794" s="185" t="s">
        <v>123</v>
      </c>
      <c r="BI794" s="76"/>
      <c r="BJ794" s="74"/>
      <c r="BK794" s="22"/>
      <c r="BL794" s="190" t="s">
        <v>123</v>
      </c>
      <c r="BM794" s="74"/>
      <c r="BN794" s="185" t="s">
        <v>123</v>
      </c>
      <c r="BO794" s="22"/>
      <c r="BP794" s="74"/>
      <c r="BQ794" s="22"/>
      <c r="BR794" s="190" t="s">
        <v>123</v>
      </c>
      <c r="BS794" s="22"/>
      <c r="BT794" s="185" t="s">
        <v>123</v>
      </c>
      <c r="BU794" s="22"/>
      <c r="BV794" s="74"/>
      <c r="BW794" s="22"/>
      <c r="BX794" s="190" t="s">
        <v>123</v>
      </c>
      <c r="BY794" s="22"/>
      <c r="BZ794" s="185" t="s">
        <v>123</v>
      </c>
      <c r="CA794" s="185" t="s">
        <v>1668</v>
      </c>
      <c r="CB794" s="22" t="s">
        <v>1669</v>
      </c>
    </row>
    <row r="795" spans="2:80" ht="13.8" hidden="1">
      <c r="B795" s="22">
        <f t="shared" si="12"/>
        <v>786</v>
      </c>
      <c r="C795" s="22" t="s">
        <v>112</v>
      </c>
      <c r="D795" s="73" t="s">
        <v>290</v>
      </c>
      <c r="E795" s="118">
        <v>1300403</v>
      </c>
      <c r="F795" s="22" t="s">
        <v>114</v>
      </c>
      <c r="G795" s="73" t="s">
        <v>130</v>
      </c>
      <c r="H795" s="73" t="s">
        <v>116</v>
      </c>
      <c r="I795" s="240" t="s">
        <v>460</v>
      </c>
      <c r="J795" s="79" t="s">
        <v>112</v>
      </c>
      <c r="K795" s="112" t="s">
        <v>291</v>
      </c>
      <c r="L795" s="22" t="s">
        <v>119</v>
      </c>
      <c r="M795" s="22" t="s">
        <v>117</v>
      </c>
      <c r="N795" s="119" t="str">
        <f>CONCATENATE(T_SDLog[[#This Row],[PROJECT_NO]],"-",T_SDLog[[#This Row],[Sub Con]],"-",T_SDLog[[#This Row],[BUILDING_NO]],"-",T_SDLog[[#This Row],[FLOOR_LEVEL]],"-",T_SDLog[[#This Row],[DRAWING_PARTS]],"-",T_SDLog[[#This Row],[DISIPLINE]],"-",T_SDLog[[#This Row],[Sub-Dec]],"-",T_SDLog[[#This Row],[DS]],"-",T_SDLog[[#This Row],[DRAWING_SEQ]])</f>
        <v>1300403-ATS-B01-GF-15-ICT-PAS-SD-00</v>
      </c>
      <c r="O795" s="122" t="s">
        <v>508</v>
      </c>
      <c r="P795" s="246">
        <v>45888</v>
      </c>
      <c r="Q79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5" s="156" t="str">
        <f>IF(T_SDLog[[#This Row],[AREF_7]]&lt;&gt;"","07",IF(T_SDLog[[#This Row],[AREF_6]]&lt;&gt;"","06",IF(T_SDLog[[#This Row],[AREF_5]]&lt;&gt;"","05",IF(T_SDLog[[#This Row],[AREF_4]]&lt;&gt;"","04",IF(T_SDLog[[#This Row],[AREF_3]]&lt;&gt;"","03",IF(T_SDLog[[#This Row],[AREF_2]]&lt;&gt;"","02",IF(T_SDLog[[#This Row],[AREF_1]]&lt;&gt;"","01",IF(T_SDLog[[#This Row],[AREF_0]]&lt;&gt;"","00",""))))))))</f>
        <v/>
      </c>
      <c r="T79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9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5" s="22"/>
      <c r="AB795" s="74"/>
      <c r="AC795" s="22"/>
      <c r="AD795" s="74"/>
      <c r="AE795" s="22"/>
      <c r="AF795" s="190" t="s">
        <v>123</v>
      </c>
      <c r="AG795" s="191"/>
      <c r="AH795" s="190" t="s">
        <v>123</v>
      </c>
      <c r="AI795" s="22"/>
      <c r="AJ795" s="74"/>
      <c r="AK795" s="22"/>
      <c r="AL795" s="22"/>
      <c r="AM795" s="22"/>
      <c r="AN795" s="190" t="s">
        <v>123</v>
      </c>
      <c r="AO795" s="74"/>
      <c r="AP795" s="185" t="s">
        <v>123</v>
      </c>
      <c r="AQ795" s="22"/>
      <c r="AR795" s="74"/>
      <c r="AS795" s="22"/>
      <c r="AT795" s="190" t="s">
        <v>123</v>
      </c>
      <c r="AU795" s="74"/>
      <c r="AV795" s="185" t="s">
        <v>123</v>
      </c>
      <c r="AW795" s="76"/>
      <c r="AX795" s="74"/>
      <c r="AY795" s="22"/>
      <c r="AZ795" s="190" t="s">
        <v>123</v>
      </c>
      <c r="BA795" s="74"/>
      <c r="BB795" s="185" t="s">
        <v>123</v>
      </c>
      <c r="BC795" s="76"/>
      <c r="BD795" s="74"/>
      <c r="BE795" s="22"/>
      <c r="BF795" s="190" t="s">
        <v>123</v>
      </c>
      <c r="BG795" s="74"/>
      <c r="BH795" s="185" t="s">
        <v>123</v>
      </c>
      <c r="BI795" s="76"/>
      <c r="BJ795" s="74"/>
      <c r="BK795" s="22"/>
      <c r="BL795" s="190" t="s">
        <v>123</v>
      </c>
      <c r="BM795" s="74"/>
      <c r="BN795" s="185" t="s">
        <v>123</v>
      </c>
      <c r="BO795" s="22"/>
      <c r="BP795" s="74"/>
      <c r="BQ795" s="22"/>
      <c r="BR795" s="190" t="s">
        <v>123</v>
      </c>
      <c r="BS795" s="22"/>
      <c r="BT795" s="185" t="s">
        <v>123</v>
      </c>
      <c r="BU795" s="22"/>
      <c r="BV795" s="74"/>
      <c r="BW795" s="22"/>
      <c r="BX795" s="190" t="s">
        <v>123</v>
      </c>
      <c r="BY795" s="22"/>
      <c r="BZ795" s="185" t="s">
        <v>123</v>
      </c>
      <c r="CA795" s="185" t="s">
        <v>1668</v>
      </c>
      <c r="CB795" s="22" t="s">
        <v>1669</v>
      </c>
    </row>
    <row r="796" spans="2:80" ht="13.8" hidden="1">
      <c r="B796" s="22">
        <f t="shared" si="12"/>
        <v>787</v>
      </c>
      <c r="C796" s="22" t="s">
        <v>112</v>
      </c>
      <c r="D796" s="73" t="s">
        <v>290</v>
      </c>
      <c r="E796" s="118">
        <v>1300403</v>
      </c>
      <c r="F796" s="22" t="s">
        <v>114</v>
      </c>
      <c r="G796" s="73" t="s">
        <v>130</v>
      </c>
      <c r="H796" s="73" t="s">
        <v>117</v>
      </c>
      <c r="I796" s="240" t="s">
        <v>117</v>
      </c>
      <c r="J796" s="79" t="s">
        <v>112</v>
      </c>
      <c r="K796" s="112" t="s">
        <v>291</v>
      </c>
      <c r="L796" s="22" t="s">
        <v>119</v>
      </c>
      <c r="M796" s="22" t="s">
        <v>117</v>
      </c>
      <c r="N796" s="119" t="str">
        <f>CONCATENATE(T_SDLog[[#This Row],[PROJECT_NO]],"-",T_SDLog[[#This Row],[Sub Con]],"-",T_SDLog[[#This Row],[BUILDING_NO]],"-",T_SDLog[[#This Row],[FLOOR_LEVEL]],"-",T_SDLog[[#This Row],[DRAWING_PARTS]],"-",T_SDLog[[#This Row],[DISIPLINE]],"-",T_SDLog[[#This Row],[Sub-Dec]],"-",T_SDLog[[#This Row],[DS]],"-",T_SDLog[[#This Row],[DRAWING_SEQ]])</f>
        <v>1300403-ATS-B01-00-00-ICT-PAS-SD-00</v>
      </c>
      <c r="O796" s="122" t="s">
        <v>509</v>
      </c>
      <c r="P796" s="246">
        <v>45890</v>
      </c>
      <c r="Q79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6" s="156" t="str">
        <f>IF(T_SDLog[[#This Row],[AREF_7]]&lt;&gt;"","07",IF(T_SDLog[[#This Row],[AREF_6]]&lt;&gt;"","06",IF(T_SDLog[[#This Row],[AREF_5]]&lt;&gt;"","05",IF(T_SDLog[[#This Row],[AREF_4]]&lt;&gt;"","04",IF(T_SDLog[[#This Row],[AREF_3]]&lt;&gt;"","03",IF(T_SDLog[[#This Row],[AREF_2]]&lt;&gt;"","02",IF(T_SDLog[[#This Row],[AREF_1]]&lt;&gt;"","01",IF(T_SDLog[[#This Row],[AREF_0]]&lt;&gt;"","00",""))))))))</f>
        <v/>
      </c>
      <c r="T79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9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6" s="22"/>
      <c r="AB796" s="74"/>
      <c r="AC796" s="22"/>
      <c r="AD796" s="74"/>
      <c r="AE796" s="22"/>
      <c r="AF796" s="190" t="s">
        <v>123</v>
      </c>
      <c r="AG796" s="191"/>
      <c r="AH796" s="190" t="s">
        <v>123</v>
      </c>
      <c r="AI796" s="22"/>
      <c r="AJ796" s="74"/>
      <c r="AK796" s="22"/>
      <c r="AL796" s="22"/>
      <c r="AM796" s="22"/>
      <c r="AN796" s="190" t="s">
        <v>123</v>
      </c>
      <c r="AO796" s="74"/>
      <c r="AP796" s="185" t="s">
        <v>123</v>
      </c>
      <c r="AQ796" s="22"/>
      <c r="AR796" s="74"/>
      <c r="AS796" s="22"/>
      <c r="AT796" s="190" t="s">
        <v>123</v>
      </c>
      <c r="AU796" s="74"/>
      <c r="AV796" s="185" t="s">
        <v>123</v>
      </c>
      <c r="AW796" s="76"/>
      <c r="AX796" s="74"/>
      <c r="AY796" s="22"/>
      <c r="AZ796" s="190" t="s">
        <v>123</v>
      </c>
      <c r="BA796" s="74"/>
      <c r="BB796" s="185" t="s">
        <v>123</v>
      </c>
      <c r="BC796" s="76"/>
      <c r="BD796" s="74"/>
      <c r="BE796" s="22"/>
      <c r="BF796" s="190" t="s">
        <v>123</v>
      </c>
      <c r="BG796" s="74"/>
      <c r="BH796" s="185" t="s">
        <v>123</v>
      </c>
      <c r="BI796" s="76"/>
      <c r="BJ796" s="74"/>
      <c r="BK796" s="22"/>
      <c r="BL796" s="190" t="s">
        <v>123</v>
      </c>
      <c r="BM796" s="74"/>
      <c r="BN796" s="185" t="s">
        <v>123</v>
      </c>
      <c r="BO796" s="22"/>
      <c r="BP796" s="74"/>
      <c r="BQ796" s="22"/>
      <c r="BR796" s="190" t="s">
        <v>123</v>
      </c>
      <c r="BS796" s="22"/>
      <c r="BT796" s="185" t="s">
        <v>123</v>
      </c>
      <c r="BU796" s="22"/>
      <c r="BV796" s="74"/>
      <c r="BW796" s="22"/>
      <c r="BX796" s="190" t="s">
        <v>123</v>
      </c>
      <c r="BY796" s="22"/>
      <c r="BZ796" s="185" t="s">
        <v>123</v>
      </c>
      <c r="CA796" s="185" t="s">
        <v>1668</v>
      </c>
      <c r="CB796" s="22" t="s">
        <v>1669</v>
      </c>
    </row>
    <row r="797" spans="2:80" ht="13.8" hidden="1">
      <c r="B797" s="22">
        <f t="shared" si="12"/>
        <v>788</v>
      </c>
      <c r="C797" s="22" t="s">
        <v>112</v>
      </c>
      <c r="D797" s="73" t="s">
        <v>290</v>
      </c>
      <c r="E797" s="118">
        <v>1300403</v>
      </c>
      <c r="F797" s="22" t="s">
        <v>114</v>
      </c>
      <c r="G797" s="73" t="s">
        <v>130</v>
      </c>
      <c r="H797" s="73" t="s">
        <v>288</v>
      </c>
      <c r="I797" s="240" t="s">
        <v>117</v>
      </c>
      <c r="J797" s="79" t="s">
        <v>112</v>
      </c>
      <c r="K797" s="112" t="s">
        <v>291</v>
      </c>
      <c r="L797" s="22" t="s">
        <v>119</v>
      </c>
      <c r="M797" s="22" t="s">
        <v>117</v>
      </c>
      <c r="N797" s="119" t="str">
        <f>CONCATENATE(T_SDLog[[#This Row],[PROJECT_NO]],"-",T_SDLog[[#This Row],[Sub Con]],"-",T_SDLog[[#This Row],[BUILDING_NO]],"-",T_SDLog[[#This Row],[FLOOR_LEVEL]],"-",T_SDLog[[#This Row],[DRAWING_PARTS]],"-",T_SDLog[[#This Row],[DISIPLINE]],"-",T_SDLog[[#This Row],[Sub-Dec]],"-",T_SDLog[[#This Row],[DS]],"-",T_SDLog[[#This Row],[DRAWING_SEQ]])</f>
        <v>1300403-ATS-B01-FF-00-ICT-PAS-SD-00</v>
      </c>
      <c r="O797" s="122" t="s">
        <v>510</v>
      </c>
      <c r="P797" s="246">
        <v>45890</v>
      </c>
      <c r="Q79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7" s="156" t="str">
        <f>IF(T_SDLog[[#This Row],[AREF_7]]&lt;&gt;"","07",IF(T_SDLog[[#This Row],[AREF_6]]&lt;&gt;"","06",IF(T_SDLog[[#This Row],[AREF_5]]&lt;&gt;"","05",IF(T_SDLog[[#This Row],[AREF_4]]&lt;&gt;"","04",IF(T_SDLog[[#This Row],[AREF_3]]&lt;&gt;"","03",IF(T_SDLog[[#This Row],[AREF_2]]&lt;&gt;"","02",IF(T_SDLog[[#This Row],[AREF_1]]&lt;&gt;"","01",IF(T_SDLog[[#This Row],[AREF_0]]&lt;&gt;"","00",""))))))))</f>
        <v/>
      </c>
      <c r="T79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9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7" s="22"/>
      <c r="AB797" s="74"/>
      <c r="AC797" s="22"/>
      <c r="AD797" s="74"/>
      <c r="AE797" s="22"/>
      <c r="AF797" s="190" t="s">
        <v>123</v>
      </c>
      <c r="AG797" s="191"/>
      <c r="AH797" s="190" t="s">
        <v>123</v>
      </c>
      <c r="AI797" s="22"/>
      <c r="AJ797" s="74"/>
      <c r="AK797" s="22"/>
      <c r="AL797" s="22"/>
      <c r="AM797" s="22"/>
      <c r="AN797" s="190" t="s">
        <v>123</v>
      </c>
      <c r="AO797" s="74"/>
      <c r="AP797" s="185" t="s">
        <v>123</v>
      </c>
      <c r="AQ797" s="22"/>
      <c r="AR797" s="74"/>
      <c r="AS797" s="22"/>
      <c r="AT797" s="190" t="s">
        <v>123</v>
      </c>
      <c r="AU797" s="74"/>
      <c r="AV797" s="185" t="s">
        <v>123</v>
      </c>
      <c r="AW797" s="76"/>
      <c r="AX797" s="74"/>
      <c r="AY797" s="22"/>
      <c r="AZ797" s="190" t="s">
        <v>123</v>
      </c>
      <c r="BA797" s="74"/>
      <c r="BB797" s="185" t="s">
        <v>123</v>
      </c>
      <c r="BC797" s="76"/>
      <c r="BD797" s="74"/>
      <c r="BE797" s="22"/>
      <c r="BF797" s="190" t="s">
        <v>123</v>
      </c>
      <c r="BG797" s="74"/>
      <c r="BH797" s="185" t="s">
        <v>123</v>
      </c>
      <c r="BI797" s="76"/>
      <c r="BJ797" s="74"/>
      <c r="BK797" s="22"/>
      <c r="BL797" s="190" t="s">
        <v>123</v>
      </c>
      <c r="BM797" s="74"/>
      <c r="BN797" s="185" t="s">
        <v>123</v>
      </c>
      <c r="BO797" s="22"/>
      <c r="BP797" s="74"/>
      <c r="BQ797" s="22"/>
      <c r="BR797" s="190" t="s">
        <v>123</v>
      </c>
      <c r="BS797" s="22"/>
      <c r="BT797" s="185" t="s">
        <v>123</v>
      </c>
      <c r="BU797" s="22"/>
      <c r="BV797" s="74"/>
      <c r="BW797" s="22"/>
      <c r="BX797" s="190" t="s">
        <v>123</v>
      </c>
      <c r="BY797" s="22"/>
      <c r="BZ797" s="185" t="s">
        <v>123</v>
      </c>
      <c r="CA797" s="185" t="s">
        <v>1668</v>
      </c>
      <c r="CB797" s="22" t="s">
        <v>1669</v>
      </c>
    </row>
    <row r="798" spans="2:80" ht="13.8" hidden="1">
      <c r="B798" s="22">
        <f t="shared" si="12"/>
        <v>789</v>
      </c>
      <c r="C798" s="22" t="s">
        <v>112</v>
      </c>
      <c r="D798" s="73" t="s">
        <v>290</v>
      </c>
      <c r="E798" s="118">
        <v>1300403</v>
      </c>
      <c r="F798" s="22" t="s">
        <v>114</v>
      </c>
      <c r="G798" s="73" t="s">
        <v>130</v>
      </c>
      <c r="H798" s="73" t="s">
        <v>288</v>
      </c>
      <c r="I798" s="240" t="s">
        <v>124</v>
      </c>
      <c r="J798" s="79" t="s">
        <v>112</v>
      </c>
      <c r="K798" s="112" t="s">
        <v>291</v>
      </c>
      <c r="L798" s="22" t="s">
        <v>119</v>
      </c>
      <c r="M798" s="22" t="s">
        <v>117</v>
      </c>
      <c r="N798" s="119" t="str">
        <f>CONCATENATE(T_SDLog[[#This Row],[PROJECT_NO]],"-",T_SDLog[[#This Row],[Sub Con]],"-",T_SDLog[[#This Row],[BUILDING_NO]],"-",T_SDLog[[#This Row],[FLOOR_LEVEL]],"-",T_SDLog[[#This Row],[DRAWING_PARTS]],"-",T_SDLog[[#This Row],[DISIPLINE]],"-",T_SDLog[[#This Row],[Sub-Dec]],"-",T_SDLog[[#This Row],[DS]],"-",T_SDLog[[#This Row],[DRAWING_SEQ]])</f>
        <v>1300403-ATS-B01-FF-01-ICT-PAS-SD-00</v>
      </c>
      <c r="O798" s="122" t="s">
        <v>511</v>
      </c>
      <c r="P798" s="246">
        <v>45890</v>
      </c>
      <c r="Q79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8" s="156" t="str">
        <f>IF(T_SDLog[[#This Row],[AREF_7]]&lt;&gt;"","07",IF(T_SDLog[[#This Row],[AREF_6]]&lt;&gt;"","06",IF(T_SDLog[[#This Row],[AREF_5]]&lt;&gt;"","05",IF(T_SDLog[[#This Row],[AREF_4]]&lt;&gt;"","04",IF(T_SDLog[[#This Row],[AREF_3]]&lt;&gt;"","03",IF(T_SDLog[[#This Row],[AREF_2]]&lt;&gt;"","02",IF(T_SDLog[[#This Row],[AREF_1]]&lt;&gt;"","01",IF(T_SDLog[[#This Row],[AREF_0]]&lt;&gt;"","00",""))))))))</f>
        <v/>
      </c>
      <c r="T79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9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8" s="22"/>
      <c r="AB798" s="74"/>
      <c r="AC798" s="22"/>
      <c r="AD798" s="74"/>
      <c r="AE798" s="22"/>
      <c r="AF798" s="190" t="s">
        <v>123</v>
      </c>
      <c r="AG798" s="191"/>
      <c r="AH798" s="190" t="s">
        <v>123</v>
      </c>
      <c r="AI798" s="22"/>
      <c r="AJ798" s="74"/>
      <c r="AK798" s="22"/>
      <c r="AL798" s="22"/>
      <c r="AM798" s="22"/>
      <c r="AN798" s="190" t="s">
        <v>123</v>
      </c>
      <c r="AO798" s="74"/>
      <c r="AP798" s="185" t="s">
        <v>123</v>
      </c>
      <c r="AQ798" s="22"/>
      <c r="AR798" s="74"/>
      <c r="AS798" s="22"/>
      <c r="AT798" s="190" t="s">
        <v>123</v>
      </c>
      <c r="AU798" s="74"/>
      <c r="AV798" s="185" t="s">
        <v>123</v>
      </c>
      <c r="AW798" s="76"/>
      <c r="AX798" s="74"/>
      <c r="AY798" s="22"/>
      <c r="AZ798" s="190" t="s">
        <v>123</v>
      </c>
      <c r="BA798" s="74"/>
      <c r="BB798" s="185" t="s">
        <v>123</v>
      </c>
      <c r="BC798" s="76"/>
      <c r="BD798" s="74"/>
      <c r="BE798" s="22"/>
      <c r="BF798" s="190" t="s">
        <v>123</v>
      </c>
      <c r="BG798" s="74"/>
      <c r="BH798" s="185" t="s">
        <v>123</v>
      </c>
      <c r="BI798" s="76"/>
      <c r="BJ798" s="74"/>
      <c r="BK798" s="22"/>
      <c r="BL798" s="190" t="s">
        <v>123</v>
      </c>
      <c r="BM798" s="74"/>
      <c r="BN798" s="185" t="s">
        <v>123</v>
      </c>
      <c r="BO798" s="22"/>
      <c r="BP798" s="74"/>
      <c r="BQ798" s="22"/>
      <c r="BR798" s="190" t="s">
        <v>123</v>
      </c>
      <c r="BS798" s="22"/>
      <c r="BT798" s="185" t="s">
        <v>123</v>
      </c>
      <c r="BU798" s="22"/>
      <c r="BV798" s="74"/>
      <c r="BW798" s="22"/>
      <c r="BX798" s="190" t="s">
        <v>123</v>
      </c>
      <c r="BY798" s="22"/>
      <c r="BZ798" s="185" t="s">
        <v>123</v>
      </c>
      <c r="CA798" s="185" t="s">
        <v>1668</v>
      </c>
      <c r="CB798" s="22" t="s">
        <v>1669</v>
      </c>
    </row>
    <row r="799" spans="2:80" ht="13.8" hidden="1">
      <c r="B799" s="22">
        <f t="shared" si="12"/>
        <v>790</v>
      </c>
      <c r="C799" s="22" t="s">
        <v>112</v>
      </c>
      <c r="D799" s="73" t="s">
        <v>290</v>
      </c>
      <c r="E799" s="118">
        <v>1300403</v>
      </c>
      <c r="F799" s="22" t="s">
        <v>114</v>
      </c>
      <c r="G799" s="73" t="s">
        <v>130</v>
      </c>
      <c r="H799" s="73" t="s">
        <v>288</v>
      </c>
      <c r="I799" s="240" t="s">
        <v>126</v>
      </c>
      <c r="J799" s="79" t="s">
        <v>112</v>
      </c>
      <c r="K799" s="112" t="s">
        <v>291</v>
      </c>
      <c r="L799" s="22" t="s">
        <v>119</v>
      </c>
      <c r="M799" s="22" t="s">
        <v>117</v>
      </c>
      <c r="N799" s="119" t="str">
        <f>CONCATENATE(T_SDLog[[#This Row],[PROJECT_NO]],"-",T_SDLog[[#This Row],[Sub Con]],"-",T_SDLog[[#This Row],[BUILDING_NO]],"-",T_SDLog[[#This Row],[FLOOR_LEVEL]],"-",T_SDLog[[#This Row],[DRAWING_PARTS]],"-",T_SDLog[[#This Row],[DISIPLINE]],"-",T_SDLog[[#This Row],[Sub-Dec]],"-",T_SDLog[[#This Row],[DS]],"-",T_SDLog[[#This Row],[DRAWING_SEQ]])</f>
        <v>1300403-ATS-B01-FF-02-ICT-PAS-SD-00</v>
      </c>
      <c r="O799" s="122" t="s">
        <v>512</v>
      </c>
      <c r="P799" s="246">
        <v>45890</v>
      </c>
      <c r="Q79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79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799" s="156" t="str">
        <f>IF(T_SDLog[[#This Row],[AREF_7]]&lt;&gt;"","07",IF(T_SDLog[[#This Row],[AREF_6]]&lt;&gt;"","06",IF(T_SDLog[[#This Row],[AREF_5]]&lt;&gt;"","05",IF(T_SDLog[[#This Row],[AREF_4]]&lt;&gt;"","04",IF(T_SDLog[[#This Row],[AREF_3]]&lt;&gt;"","03",IF(T_SDLog[[#This Row],[AREF_2]]&lt;&gt;"","02",IF(T_SDLog[[#This Row],[AREF_1]]&lt;&gt;"","01",IF(T_SDLog[[#This Row],[AREF_0]]&lt;&gt;"","00",""))))))))</f>
        <v/>
      </c>
      <c r="T79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7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7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79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7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7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7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799" s="22"/>
      <c r="AB799" s="74"/>
      <c r="AC799" s="22"/>
      <c r="AD799" s="74"/>
      <c r="AE799" s="22"/>
      <c r="AF799" s="190" t="s">
        <v>123</v>
      </c>
      <c r="AG799" s="191"/>
      <c r="AH799" s="190" t="s">
        <v>123</v>
      </c>
      <c r="AI799" s="22"/>
      <c r="AJ799" s="74"/>
      <c r="AK799" s="22"/>
      <c r="AL799" s="22"/>
      <c r="AM799" s="22"/>
      <c r="AN799" s="190" t="s">
        <v>123</v>
      </c>
      <c r="AO799" s="74"/>
      <c r="AP799" s="185" t="s">
        <v>123</v>
      </c>
      <c r="AQ799" s="22"/>
      <c r="AR799" s="74"/>
      <c r="AS799" s="22"/>
      <c r="AT799" s="190" t="s">
        <v>123</v>
      </c>
      <c r="AU799" s="74"/>
      <c r="AV799" s="185" t="s">
        <v>123</v>
      </c>
      <c r="AW799" s="76"/>
      <c r="AX799" s="74"/>
      <c r="AY799" s="22"/>
      <c r="AZ799" s="190" t="s">
        <v>123</v>
      </c>
      <c r="BA799" s="74"/>
      <c r="BB799" s="185" t="s">
        <v>123</v>
      </c>
      <c r="BC799" s="76"/>
      <c r="BD799" s="74"/>
      <c r="BE799" s="22"/>
      <c r="BF799" s="190" t="s">
        <v>123</v>
      </c>
      <c r="BG799" s="74"/>
      <c r="BH799" s="185" t="s">
        <v>123</v>
      </c>
      <c r="BI799" s="76"/>
      <c r="BJ799" s="74"/>
      <c r="BK799" s="22"/>
      <c r="BL799" s="190" t="s">
        <v>123</v>
      </c>
      <c r="BM799" s="74"/>
      <c r="BN799" s="185" t="s">
        <v>123</v>
      </c>
      <c r="BO799" s="22"/>
      <c r="BP799" s="74"/>
      <c r="BQ799" s="22"/>
      <c r="BR799" s="190" t="s">
        <v>123</v>
      </c>
      <c r="BS799" s="22"/>
      <c r="BT799" s="185" t="s">
        <v>123</v>
      </c>
      <c r="BU799" s="22"/>
      <c r="BV799" s="74"/>
      <c r="BW799" s="22"/>
      <c r="BX799" s="190" t="s">
        <v>123</v>
      </c>
      <c r="BY799" s="22"/>
      <c r="BZ799" s="185" t="s">
        <v>123</v>
      </c>
      <c r="CA799" s="185" t="s">
        <v>1668</v>
      </c>
      <c r="CB799" s="22" t="s">
        <v>1669</v>
      </c>
    </row>
    <row r="800" spans="2:80" ht="13.8" hidden="1">
      <c r="B800" s="22">
        <f t="shared" si="12"/>
        <v>791</v>
      </c>
      <c r="C800" s="22" t="s">
        <v>112</v>
      </c>
      <c r="D800" s="73" t="s">
        <v>290</v>
      </c>
      <c r="E800" s="118">
        <v>1300403</v>
      </c>
      <c r="F800" s="22" t="s">
        <v>114</v>
      </c>
      <c r="G800" s="73" t="s">
        <v>130</v>
      </c>
      <c r="H800" s="73" t="s">
        <v>288</v>
      </c>
      <c r="I800" s="240" t="s">
        <v>128</v>
      </c>
      <c r="J800" s="79" t="s">
        <v>112</v>
      </c>
      <c r="K800" s="112" t="s">
        <v>291</v>
      </c>
      <c r="L800" s="22" t="s">
        <v>119</v>
      </c>
      <c r="M800" s="22" t="s">
        <v>117</v>
      </c>
      <c r="N800" s="119" t="str">
        <f>CONCATENATE(T_SDLog[[#This Row],[PROJECT_NO]],"-",T_SDLog[[#This Row],[Sub Con]],"-",T_SDLog[[#This Row],[BUILDING_NO]],"-",T_SDLog[[#This Row],[FLOOR_LEVEL]],"-",T_SDLog[[#This Row],[DRAWING_PARTS]],"-",T_SDLog[[#This Row],[DISIPLINE]],"-",T_SDLog[[#This Row],[Sub-Dec]],"-",T_SDLog[[#This Row],[DS]],"-",T_SDLog[[#This Row],[DRAWING_SEQ]])</f>
        <v>1300403-ATS-B01-FF-03-ICT-PAS-SD-00</v>
      </c>
      <c r="O800" s="122" t="s">
        <v>513</v>
      </c>
      <c r="P800" s="246">
        <v>45890</v>
      </c>
      <c r="Q80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0" s="156" t="str">
        <f>IF(T_SDLog[[#This Row],[AREF_7]]&lt;&gt;"","07",IF(T_SDLog[[#This Row],[AREF_6]]&lt;&gt;"","06",IF(T_SDLog[[#This Row],[AREF_5]]&lt;&gt;"","05",IF(T_SDLog[[#This Row],[AREF_4]]&lt;&gt;"","04",IF(T_SDLog[[#This Row],[AREF_3]]&lt;&gt;"","03",IF(T_SDLog[[#This Row],[AREF_2]]&lt;&gt;"","02",IF(T_SDLog[[#This Row],[AREF_1]]&lt;&gt;"","01",IF(T_SDLog[[#This Row],[AREF_0]]&lt;&gt;"","00",""))))))))</f>
        <v/>
      </c>
      <c r="T80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0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0" s="22"/>
      <c r="AB800" s="74"/>
      <c r="AC800" s="22"/>
      <c r="AD800" s="74"/>
      <c r="AE800" s="22"/>
      <c r="AF800" s="190" t="s">
        <v>123</v>
      </c>
      <c r="AG800" s="191"/>
      <c r="AH800" s="190" t="s">
        <v>123</v>
      </c>
      <c r="AI800" s="22"/>
      <c r="AJ800" s="74"/>
      <c r="AK800" s="22"/>
      <c r="AL800" s="22"/>
      <c r="AM800" s="22"/>
      <c r="AN800" s="190" t="s">
        <v>123</v>
      </c>
      <c r="AO800" s="74"/>
      <c r="AP800" s="185" t="s">
        <v>123</v>
      </c>
      <c r="AQ800" s="22"/>
      <c r="AR800" s="74"/>
      <c r="AS800" s="22"/>
      <c r="AT800" s="190" t="s">
        <v>123</v>
      </c>
      <c r="AU800" s="74"/>
      <c r="AV800" s="185" t="s">
        <v>123</v>
      </c>
      <c r="AW800" s="76"/>
      <c r="AX800" s="74"/>
      <c r="AY800" s="22"/>
      <c r="AZ800" s="190" t="s">
        <v>123</v>
      </c>
      <c r="BA800" s="74"/>
      <c r="BB800" s="185" t="s">
        <v>123</v>
      </c>
      <c r="BC800" s="76"/>
      <c r="BD800" s="74"/>
      <c r="BE800" s="22"/>
      <c r="BF800" s="190" t="s">
        <v>123</v>
      </c>
      <c r="BG800" s="74"/>
      <c r="BH800" s="185" t="s">
        <v>123</v>
      </c>
      <c r="BI800" s="76"/>
      <c r="BJ800" s="74"/>
      <c r="BK800" s="22"/>
      <c r="BL800" s="190" t="s">
        <v>123</v>
      </c>
      <c r="BM800" s="74"/>
      <c r="BN800" s="185" t="s">
        <v>123</v>
      </c>
      <c r="BO800" s="22"/>
      <c r="BP800" s="74"/>
      <c r="BQ800" s="22"/>
      <c r="BR800" s="190" t="s">
        <v>123</v>
      </c>
      <c r="BS800" s="22"/>
      <c r="BT800" s="185" t="s">
        <v>123</v>
      </c>
      <c r="BU800" s="22"/>
      <c r="BV800" s="74"/>
      <c r="BW800" s="22"/>
      <c r="BX800" s="190" t="s">
        <v>123</v>
      </c>
      <c r="BY800" s="22"/>
      <c r="BZ800" s="185" t="s">
        <v>123</v>
      </c>
      <c r="CA800" s="185" t="s">
        <v>1668</v>
      </c>
      <c r="CB800" s="22" t="s">
        <v>1669</v>
      </c>
    </row>
    <row r="801" spans="2:80" ht="13.8" hidden="1">
      <c r="B801" s="22">
        <f t="shared" si="12"/>
        <v>792</v>
      </c>
      <c r="C801" s="22" t="s">
        <v>112</v>
      </c>
      <c r="D801" s="73" t="s">
        <v>290</v>
      </c>
      <c r="E801" s="118">
        <v>1300403</v>
      </c>
      <c r="F801" s="22" t="s">
        <v>114</v>
      </c>
      <c r="G801" s="73" t="s">
        <v>130</v>
      </c>
      <c r="H801" s="73" t="s">
        <v>288</v>
      </c>
      <c r="I801" s="240" t="s">
        <v>138</v>
      </c>
      <c r="J801" s="79" t="s">
        <v>112</v>
      </c>
      <c r="K801" s="112" t="s">
        <v>291</v>
      </c>
      <c r="L801" s="22" t="s">
        <v>119</v>
      </c>
      <c r="M801" s="22" t="s">
        <v>117</v>
      </c>
      <c r="N801" s="119" t="str">
        <f>CONCATENATE(T_SDLog[[#This Row],[PROJECT_NO]],"-",T_SDLog[[#This Row],[Sub Con]],"-",T_SDLog[[#This Row],[BUILDING_NO]],"-",T_SDLog[[#This Row],[FLOOR_LEVEL]],"-",T_SDLog[[#This Row],[DRAWING_PARTS]],"-",T_SDLog[[#This Row],[DISIPLINE]],"-",T_SDLog[[#This Row],[Sub-Dec]],"-",T_SDLog[[#This Row],[DS]],"-",T_SDLog[[#This Row],[DRAWING_SEQ]])</f>
        <v>1300403-ATS-B01-FF-04-ICT-PAS-SD-00</v>
      </c>
      <c r="O801" s="122" t="s">
        <v>514</v>
      </c>
      <c r="P801" s="246">
        <v>45890</v>
      </c>
      <c r="Q80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0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1" s="156" t="str">
        <f>IF(T_SDLog[[#This Row],[AREF_7]]&lt;&gt;"","07",IF(T_SDLog[[#This Row],[AREF_6]]&lt;&gt;"","06",IF(T_SDLog[[#This Row],[AREF_5]]&lt;&gt;"","05",IF(T_SDLog[[#This Row],[AREF_4]]&lt;&gt;"","04",IF(T_SDLog[[#This Row],[AREF_3]]&lt;&gt;"","03",IF(T_SDLog[[#This Row],[AREF_2]]&lt;&gt;"","02",IF(T_SDLog[[#This Row],[AREF_1]]&lt;&gt;"","01",IF(T_SDLog[[#This Row],[AREF_0]]&lt;&gt;"","00",""))))))))</f>
        <v/>
      </c>
      <c r="T80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0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1" s="22"/>
      <c r="AB801" s="74"/>
      <c r="AC801" s="22"/>
      <c r="AD801" s="74"/>
      <c r="AE801" s="22"/>
      <c r="AF801" s="190" t="s">
        <v>123</v>
      </c>
      <c r="AG801" s="191"/>
      <c r="AH801" s="190" t="s">
        <v>123</v>
      </c>
      <c r="AI801" s="22"/>
      <c r="AJ801" s="74"/>
      <c r="AK801" s="22"/>
      <c r="AL801" s="22"/>
      <c r="AM801" s="22"/>
      <c r="AN801" s="190" t="s">
        <v>123</v>
      </c>
      <c r="AO801" s="74"/>
      <c r="AP801" s="185" t="s">
        <v>123</v>
      </c>
      <c r="AQ801" s="22"/>
      <c r="AR801" s="74"/>
      <c r="AS801" s="22"/>
      <c r="AT801" s="190" t="s">
        <v>123</v>
      </c>
      <c r="AU801" s="74"/>
      <c r="AV801" s="185" t="s">
        <v>123</v>
      </c>
      <c r="AW801" s="76"/>
      <c r="AX801" s="74"/>
      <c r="AY801" s="22"/>
      <c r="AZ801" s="190" t="s">
        <v>123</v>
      </c>
      <c r="BA801" s="74"/>
      <c r="BB801" s="185" t="s">
        <v>123</v>
      </c>
      <c r="BC801" s="76"/>
      <c r="BD801" s="74"/>
      <c r="BE801" s="22"/>
      <c r="BF801" s="190" t="s">
        <v>123</v>
      </c>
      <c r="BG801" s="74"/>
      <c r="BH801" s="185" t="s">
        <v>123</v>
      </c>
      <c r="BI801" s="76"/>
      <c r="BJ801" s="74"/>
      <c r="BK801" s="22"/>
      <c r="BL801" s="190" t="s">
        <v>123</v>
      </c>
      <c r="BM801" s="74"/>
      <c r="BN801" s="185" t="s">
        <v>123</v>
      </c>
      <c r="BO801" s="22"/>
      <c r="BP801" s="74"/>
      <c r="BQ801" s="22"/>
      <c r="BR801" s="190" t="s">
        <v>123</v>
      </c>
      <c r="BS801" s="22"/>
      <c r="BT801" s="185" t="s">
        <v>123</v>
      </c>
      <c r="BU801" s="22"/>
      <c r="BV801" s="74"/>
      <c r="BW801" s="22"/>
      <c r="BX801" s="190" t="s">
        <v>123</v>
      </c>
      <c r="BY801" s="22"/>
      <c r="BZ801" s="185" t="s">
        <v>123</v>
      </c>
      <c r="CA801" s="185" t="s">
        <v>1668</v>
      </c>
      <c r="CB801" s="22" t="s">
        <v>1669</v>
      </c>
    </row>
    <row r="802" spans="2:80" ht="13.8" hidden="1">
      <c r="B802" s="22">
        <f t="shared" si="12"/>
        <v>793</v>
      </c>
      <c r="C802" s="22" t="s">
        <v>112</v>
      </c>
      <c r="D802" s="73" t="s">
        <v>290</v>
      </c>
      <c r="E802" s="118">
        <v>1300403</v>
      </c>
      <c r="F802" s="22" t="s">
        <v>114</v>
      </c>
      <c r="G802" s="73" t="s">
        <v>130</v>
      </c>
      <c r="H802" s="73" t="s">
        <v>288</v>
      </c>
      <c r="I802" s="240" t="s">
        <v>219</v>
      </c>
      <c r="J802" s="79" t="s">
        <v>112</v>
      </c>
      <c r="K802" s="112" t="s">
        <v>291</v>
      </c>
      <c r="L802" s="22" t="s">
        <v>119</v>
      </c>
      <c r="M802" s="22" t="s">
        <v>117</v>
      </c>
      <c r="N802" s="119" t="str">
        <f>CONCATENATE(T_SDLog[[#This Row],[PROJECT_NO]],"-",T_SDLog[[#This Row],[Sub Con]],"-",T_SDLog[[#This Row],[BUILDING_NO]],"-",T_SDLog[[#This Row],[FLOOR_LEVEL]],"-",T_SDLog[[#This Row],[DRAWING_PARTS]],"-",T_SDLog[[#This Row],[DISIPLINE]],"-",T_SDLog[[#This Row],[Sub-Dec]],"-",T_SDLog[[#This Row],[DS]],"-",T_SDLog[[#This Row],[DRAWING_SEQ]])</f>
        <v>1300403-ATS-B01-FF-05-ICT-PAS-SD-00</v>
      </c>
      <c r="O802" s="122" t="s">
        <v>515</v>
      </c>
      <c r="P802" s="246">
        <v>45890</v>
      </c>
      <c r="Q80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0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2" s="156" t="str">
        <f>IF(T_SDLog[[#This Row],[AREF_7]]&lt;&gt;"","07",IF(T_SDLog[[#This Row],[AREF_6]]&lt;&gt;"","06",IF(T_SDLog[[#This Row],[AREF_5]]&lt;&gt;"","05",IF(T_SDLog[[#This Row],[AREF_4]]&lt;&gt;"","04",IF(T_SDLog[[#This Row],[AREF_3]]&lt;&gt;"","03",IF(T_SDLog[[#This Row],[AREF_2]]&lt;&gt;"","02",IF(T_SDLog[[#This Row],[AREF_1]]&lt;&gt;"","01",IF(T_SDLog[[#This Row],[AREF_0]]&lt;&gt;"","00",""))))))))</f>
        <v/>
      </c>
      <c r="T80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0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2" s="22"/>
      <c r="AB802" s="74"/>
      <c r="AC802" s="22"/>
      <c r="AD802" s="74"/>
      <c r="AE802" s="22"/>
      <c r="AF802" s="190" t="s">
        <v>123</v>
      </c>
      <c r="AG802" s="191"/>
      <c r="AH802" s="190" t="s">
        <v>123</v>
      </c>
      <c r="AI802" s="22"/>
      <c r="AJ802" s="74"/>
      <c r="AK802" s="22"/>
      <c r="AL802" s="22"/>
      <c r="AM802" s="22"/>
      <c r="AN802" s="190" t="s">
        <v>123</v>
      </c>
      <c r="AO802" s="74"/>
      <c r="AP802" s="185" t="s">
        <v>123</v>
      </c>
      <c r="AQ802" s="22"/>
      <c r="AR802" s="74"/>
      <c r="AS802" s="22"/>
      <c r="AT802" s="190" t="s">
        <v>123</v>
      </c>
      <c r="AU802" s="74"/>
      <c r="AV802" s="185" t="s">
        <v>123</v>
      </c>
      <c r="AW802" s="76"/>
      <c r="AX802" s="74"/>
      <c r="AY802" s="22"/>
      <c r="AZ802" s="190" t="s">
        <v>123</v>
      </c>
      <c r="BA802" s="74"/>
      <c r="BB802" s="185" t="s">
        <v>123</v>
      </c>
      <c r="BC802" s="76"/>
      <c r="BD802" s="74"/>
      <c r="BE802" s="22"/>
      <c r="BF802" s="190" t="s">
        <v>123</v>
      </c>
      <c r="BG802" s="74"/>
      <c r="BH802" s="185" t="s">
        <v>123</v>
      </c>
      <c r="BI802" s="76"/>
      <c r="BJ802" s="74"/>
      <c r="BK802" s="22"/>
      <c r="BL802" s="190" t="s">
        <v>123</v>
      </c>
      <c r="BM802" s="74"/>
      <c r="BN802" s="185" t="s">
        <v>123</v>
      </c>
      <c r="BO802" s="22"/>
      <c r="BP802" s="74"/>
      <c r="BQ802" s="22"/>
      <c r="BR802" s="190" t="s">
        <v>123</v>
      </c>
      <c r="BS802" s="22"/>
      <c r="BT802" s="185" t="s">
        <v>123</v>
      </c>
      <c r="BU802" s="22"/>
      <c r="BV802" s="74"/>
      <c r="BW802" s="22"/>
      <c r="BX802" s="190" t="s">
        <v>123</v>
      </c>
      <c r="BY802" s="22"/>
      <c r="BZ802" s="185" t="s">
        <v>123</v>
      </c>
      <c r="CA802" s="185" t="s">
        <v>1668</v>
      </c>
      <c r="CB802" s="22" t="s">
        <v>1669</v>
      </c>
    </row>
    <row r="803" spans="2:80" ht="13.8" hidden="1">
      <c r="B803" s="22">
        <f t="shared" si="12"/>
        <v>794</v>
      </c>
      <c r="C803" s="22" t="s">
        <v>112</v>
      </c>
      <c r="D803" s="73" t="s">
        <v>290</v>
      </c>
      <c r="E803" s="118">
        <v>1300403</v>
      </c>
      <c r="F803" s="22" t="s">
        <v>114</v>
      </c>
      <c r="G803" s="73" t="s">
        <v>130</v>
      </c>
      <c r="H803" s="73" t="s">
        <v>288</v>
      </c>
      <c r="I803" s="240" t="s">
        <v>304</v>
      </c>
      <c r="J803" s="79" t="s">
        <v>112</v>
      </c>
      <c r="K803" s="112" t="s">
        <v>291</v>
      </c>
      <c r="L803" s="22" t="s">
        <v>119</v>
      </c>
      <c r="M803" s="22" t="s">
        <v>117</v>
      </c>
      <c r="N803" s="119" t="str">
        <f>CONCATENATE(T_SDLog[[#This Row],[PROJECT_NO]],"-",T_SDLog[[#This Row],[Sub Con]],"-",T_SDLog[[#This Row],[BUILDING_NO]],"-",T_SDLog[[#This Row],[FLOOR_LEVEL]],"-",T_SDLog[[#This Row],[DRAWING_PARTS]],"-",T_SDLog[[#This Row],[DISIPLINE]],"-",T_SDLog[[#This Row],[Sub-Dec]],"-",T_SDLog[[#This Row],[DS]],"-",T_SDLog[[#This Row],[DRAWING_SEQ]])</f>
        <v>1300403-ATS-B01-FF-06-ICT-PAS-SD-00</v>
      </c>
      <c r="O803" s="122" t="s">
        <v>516</v>
      </c>
      <c r="P803" s="246">
        <v>45890</v>
      </c>
      <c r="Q80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0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3" s="156" t="str">
        <f>IF(T_SDLog[[#This Row],[AREF_7]]&lt;&gt;"","07",IF(T_SDLog[[#This Row],[AREF_6]]&lt;&gt;"","06",IF(T_SDLog[[#This Row],[AREF_5]]&lt;&gt;"","05",IF(T_SDLog[[#This Row],[AREF_4]]&lt;&gt;"","04",IF(T_SDLog[[#This Row],[AREF_3]]&lt;&gt;"","03",IF(T_SDLog[[#This Row],[AREF_2]]&lt;&gt;"","02",IF(T_SDLog[[#This Row],[AREF_1]]&lt;&gt;"","01",IF(T_SDLog[[#This Row],[AREF_0]]&lt;&gt;"","00",""))))))))</f>
        <v/>
      </c>
      <c r="T80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0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3" s="22"/>
      <c r="AB803" s="74"/>
      <c r="AC803" s="22"/>
      <c r="AD803" s="74"/>
      <c r="AE803" s="22"/>
      <c r="AF803" s="190" t="s">
        <v>123</v>
      </c>
      <c r="AG803" s="191"/>
      <c r="AH803" s="190" t="s">
        <v>123</v>
      </c>
      <c r="AI803" s="22"/>
      <c r="AJ803" s="74"/>
      <c r="AK803" s="22"/>
      <c r="AL803" s="22"/>
      <c r="AM803" s="22"/>
      <c r="AN803" s="190" t="s">
        <v>123</v>
      </c>
      <c r="AO803" s="74"/>
      <c r="AP803" s="185" t="s">
        <v>123</v>
      </c>
      <c r="AQ803" s="22"/>
      <c r="AR803" s="74"/>
      <c r="AS803" s="22"/>
      <c r="AT803" s="190" t="s">
        <v>123</v>
      </c>
      <c r="AU803" s="74"/>
      <c r="AV803" s="185" t="s">
        <v>123</v>
      </c>
      <c r="AW803" s="76"/>
      <c r="AX803" s="74"/>
      <c r="AY803" s="22"/>
      <c r="AZ803" s="190" t="s">
        <v>123</v>
      </c>
      <c r="BA803" s="74"/>
      <c r="BB803" s="185" t="s">
        <v>123</v>
      </c>
      <c r="BC803" s="76"/>
      <c r="BD803" s="74"/>
      <c r="BE803" s="22"/>
      <c r="BF803" s="190" t="s">
        <v>123</v>
      </c>
      <c r="BG803" s="74"/>
      <c r="BH803" s="185" t="s">
        <v>123</v>
      </c>
      <c r="BI803" s="76"/>
      <c r="BJ803" s="74"/>
      <c r="BK803" s="22"/>
      <c r="BL803" s="190" t="s">
        <v>123</v>
      </c>
      <c r="BM803" s="74"/>
      <c r="BN803" s="185" t="s">
        <v>123</v>
      </c>
      <c r="BO803" s="22"/>
      <c r="BP803" s="74"/>
      <c r="BQ803" s="22"/>
      <c r="BR803" s="190" t="s">
        <v>123</v>
      </c>
      <c r="BS803" s="22"/>
      <c r="BT803" s="185" t="s">
        <v>123</v>
      </c>
      <c r="BU803" s="22"/>
      <c r="BV803" s="74"/>
      <c r="BW803" s="22"/>
      <c r="BX803" s="190" t="s">
        <v>123</v>
      </c>
      <c r="BY803" s="22"/>
      <c r="BZ803" s="185" t="s">
        <v>123</v>
      </c>
      <c r="CA803" s="185" t="s">
        <v>1668</v>
      </c>
      <c r="CB803" s="22" t="s">
        <v>1669</v>
      </c>
    </row>
    <row r="804" spans="2:80" ht="13.8" hidden="1">
      <c r="B804" s="22">
        <f t="shared" si="12"/>
        <v>795</v>
      </c>
      <c r="C804" s="22" t="s">
        <v>112</v>
      </c>
      <c r="D804" s="73" t="s">
        <v>290</v>
      </c>
      <c r="E804" s="118">
        <v>1300403</v>
      </c>
      <c r="F804" s="22" t="s">
        <v>114</v>
      </c>
      <c r="G804" s="73" t="s">
        <v>130</v>
      </c>
      <c r="H804" s="73" t="s">
        <v>288</v>
      </c>
      <c r="I804" s="240" t="s">
        <v>349</v>
      </c>
      <c r="J804" s="79" t="s">
        <v>112</v>
      </c>
      <c r="K804" s="112" t="s">
        <v>291</v>
      </c>
      <c r="L804" s="22" t="s">
        <v>119</v>
      </c>
      <c r="M804" s="22" t="s">
        <v>117</v>
      </c>
      <c r="N804" s="119" t="str">
        <f>CONCATENATE(T_SDLog[[#This Row],[PROJECT_NO]],"-",T_SDLog[[#This Row],[Sub Con]],"-",T_SDLog[[#This Row],[BUILDING_NO]],"-",T_SDLog[[#This Row],[FLOOR_LEVEL]],"-",T_SDLog[[#This Row],[DRAWING_PARTS]],"-",T_SDLog[[#This Row],[DISIPLINE]],"-",T_SDLog[[#This Row],[Sub-Dec]],"-",T_SDLog[[#This Row],[DS]],"-",T_SDLog[[#This Row],[DRAWING_SEQ]])</f>
        <v>1300403-ATS-B01-FF-07-ICT-PAS-SD-00</v>
      </c>
      <c r="O804" s="122" t="s">
        <v>517</v>
      </c>
      <c r="P804" s="246">
        <v>45890</v>
      </c>
      <c r="Q80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0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4" s="156" t="str">
        <f>IF(T_SDLog[[#This Row],[AREF_7]]&lt;&gt;"","07",IF(T_SDLog[[#This Row],[AREF_6]]&lt;&gt;"","06",IF(T_SDLog[[#This Row],[AREF_5]]&lt;&gt;"","05",IF(T_SDLog[[#This Row],[AREF_4]]&lt;&gt;"","04",IF(T_SDLog[[#This Row],[AREF_3]]&lt;&gt;"","03",IF(T_SDLog[[#This Row],[AREF_2]]&lt;&gt;"","02",IF(T_SDLog[[#This Row],[AREF_1]]&lt;&gt;"","01",IF(T_SDLog[[#This Row],[AREF_0]]&lt;&gt;"","00",""))))))))</f>
        <v/>
      </c>
      <c r="T80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0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4" s="22"/>
      <c r="AB804" s="74"/>
      <c r="AC804" s="22"/>
      <c r="AD804" s="74"/>
      <c r="AE804" s="22"/>
      <c r="AF804" s="190" t="s">
        <v>123</v>
      </c>
      <c r="AG804" s="191"/>
      <c r="AH804" s="190" t="s">
        <v>123</v>
      </c>
      <c r="AI804" s="22"/>
      <c r="AJ804" s="74"/>
      <c r="AK804" s="22"/>
      <c r="AL804" s="22"/>
      <c r="AM804" s="22"/>
      <c r="AN804" s="190" t="s">
        <v>123</v>
      </c>
      <c r="AO804" s="74"/>
      <c r="AP804" s="185" t="s">
        <v>123</v>
      </c>
      <c r="AQ804" s="22"/>
      <c r="AR804" s="74"/>
      <c r="AS804" s="22"/>
      <c r="AT804" s="190" t="s">
        <v>123</v>
      </c>
      <c r="AU804" s="74"/>
      <c r="AV804" s="185" t="s">
        <v>123</v>
      </c>
      <c r="AW804" s="76"/>
      <c r="AX804" s="74"/>
      <c r="AY804" s="22"/>
      <c r="AZ804" s="190" t="s">
        <v>123</v>
      </c>
      <c r="BA804" s="74"/>
      <c r="BB804" s="185" t="s">
        <v>123</v>
      </c>
      <c r="BC804" s="76"/>
      <c r="BD804" s="74"/>
      <c r="BE804" s="22"/>
      <c r="BF804" s="190" t="s">
        <v>123</v>
      </c>
      <c r="BG804" s="74"/>
      <c r="BH804" s="185" t="s">
        <v>123</v>
      </c>
      <c r="BI804" s="76"/>
      <c r="BJ804" s="74"/>
      <c r="BK804" s="22"/>
      <c r="BL804" s="190" t="s">
        <v>123</v>
      </c>
      <c r="BM804" s="74"/>
      <c r="BN804" s="185" t="s">
        <v>123</v>
      </c>
      <c r="BO804" s="22"/>
      <c r="BP804" s="74"/>
      <c r="BQ804" s="22"/>
      <c r="BR804" s="190" t="s">
        <v>123</v>
      </c>
      <c r="BS804" s="22"/>
      <c r="BT804" s="185" t="s">
        <v>123</v>
      </c>
      <c r="BU804" s="22"/>
      <c r="BV804" s="74"/>
      <c r="BW804" s="22"/>
      <c r="BX804" s="190" t="s">
        <v>123</v>
      </c>
      <c r="BY804" s="22"/>
      <c r="BZ804" s="185" t="s">
        <v>123</v>
      </c>
      <c r="CA804" s="185" t="s">
        <v>1668</v>
      </c>
      <c r="CB804" s="22" t="s">
        <v>1669</v>
      </c>
    </row>
    <row r="805" spans="2:80" ht="13.8" hidden="1">
      <c r="B805" s="22">
        <f t="shared" si="12"/>
        <v>796</v>
      </c>
      <c r="C805" s="22" t="s">
        <v>112</v>
      </c>
      <c r="D805" s="73" t="s">
        <v>290</v>
      </c>
      <c r="E805" s="118">
        <v>1300403</v>
      </c>
      <c r="F805" s="22" t="s">
        <v>114</v>
      </c>
      <c r="G805" s="73" t="s">
        <v>130</v>
      </c>
      <c r="H805" s="73" t="s">
        <v>288</v>
      </c>
      <c r="I805" s="240" t="s">
        <v>140</v>
      </c>
      <c r="J805" s="79" t="s">
        <v>112</v>
      </c>
      <c r="K805" s="112" t="s">
        <v>291</v>
      </c>
      <c r="L805" s="22" t="s">
        <v>119</v>
      </c>
      <c r="M805" s="22" t="s">
        <v>117</v>
      </c>
      <c r="N805" s="119" t="str">
        <f>CONCATENATE(T_SDLog[[#This Row],[PROJECT_NO]],"-",T_SDLog[[#This Row],[Sub Con]],"-",T_SDLog[[#This Row],[BUILDING_NO]],"-",T_SDLog[[#This Row],[FLOOR_LEVEL]],"-",T_SDLog[[#This Row],[DRAWING_PARTS]],"-",T_SDLog[[#This Row],[DISIPLINE]],"-",T_SDLog[[#This Row],[Sub-Dec]],"-",T_SDLog[[#This Row],[DS]],"-",T_SDLog[[#This Row],[DRAWING_SEQ]])</f>
        <v>1300403-ATS-B01-FF-08-ICT-PAS-SD-00</v>
      </c>
      <c r="O805" s="122" t="s">
        <v>518</v>
      </c>
      <c r="P805" s="246">
        <v>45890</v>
      </c>
      <c r="Q80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0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5" s="156" t="str">
        <f>IF(T_SDLog[[#This Row],[AREF_7]]&lt;&gt;"","07",IF(T_SDLog[[#This Row],[AREF_6]]&lt;&gt;"","06",IF(T_SDLog[[#This Row],[AREF_5]]&lt;&gt;"","05",IF(T_SDLog[[#This Row],[AREF_4]]&lt;&gt;"","04",IF(T_SDLog[[#This Row],[AREF_3]]&lt;&gt;"","03",IF(T_SDLog[[#This Row],[AREF_2]]&lt;&gt;"","02",IF(T_SDLog[[#This Row],[AREF_1]]&lt;&gt;"","01",IF(T_SDLog[[#This Row],[AREF_0]]&lt;&gt;"","00",""))))))))</f>
        <v/>
      </c>
      <c r="T80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0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5" s="22"/>
      <c r="AB805" s="74"/>
      <c r="AC805" s="22"/>
      <c r="AD805" s="74"/>
      <c r="AE805" s="22"/>
      <c r="AF805" s="190" t="s">
        <v>123</v>
      </c>
      <c r="AG805" s="191"/>
      <c r="AH805" s="190" t="s">
        <v>123</v>
      </c>
      <c r="AI805" s="22"/>
      <c r="AJ805" s="74"/>
      <c r="AK805" s="22"/>
      <c r="AL805" s="22"/>
      <c r="AM805" s="22"/>
      <c r="AN805" s="190" t="s">
        <v>123</v>
      </c>
      <c r="AO805" s="74"/>
      <c r="AP805" s="185" t="s">
        <v>123</v>
      </c>
      <c r="AQ805" s="22"/>
      <c r="AR805" s="74"/>
      <c r="AS805" s="22"/>
      <c r="AT805" s="190" t="s">
        <v>123</v>
      </c>
      <c r="AU805" s="74"/>
      <c r="AV805" s="185" t="s">
        <v>123</v>
      </c>
      <c r="AW805" s="76"/>
      <c r="AX805" s="74"/>
      <c r="AY805" s="22"/>
      <c r="AZ805" s="190" t="s">
        <v>123</v>
      </c>
      <c r="BA805" s="74"/>
      <c r="BB805" s="185" t="s">
        <v>123</v>
      </c>
      <c r="BC805" s="76"/>
      <c r="BD805" s="74"/>
      <c r="BE805" s="22"/>
      <c r="BF805" s="190" t="s">
        <v>123</v>
      </c>
      <c r="BG805" s="74"/>
      <c r="BH805" s="185" t="s">
        <v>123</v>
      </c>
      <c r="BI805" s="76"/>
      <c r="BJ805" s="74"/>
      <c r="BK805" s="22"/>
      <c r="BL805" s="190" t="s">
        <v>123</v>
      </c>
      <c r="BM805" s="74"/>
      <c r="BN805" s="185" t="s">
        <v>123</v>
      </c>
      <c r="BO805" s="22"/>
      <c r="BP805" s="74"/>
      <c r="BQ805" s="22"/>
      <c r="BR805" s="190" t="s">
        <v>123</v>
      </c>
      <c r="BS805" s="22"/>
      <c r="BT805" s="185" t="s">
        <v>123</v>
      </c>
      <c r="BU805" s="22"/>
      <c r="BV805" s="74"/>
      <c r="BW805" s="22"/>
      <c r="BX805" s="190" t="s">
        <v>123</v>
      </c>
      <c r="BY805" s="22"/>
      <c r="BZ805" s="185" t="s">
        <v>123</v>
      </c>
      <c r="CA805" s="185" t="s">
        <v>1668</v>
      </c>
      <c r="CB805" s="22" t="s">
        <v>1669</v>
      </c>
    </row>
    <row r="806" spans="2:80" ht="13.8" hidden="1">
      <c r="B806" s="22">
        <f t="shared" si="12"/>
        <v>797</v>
      </c>
      <c r="C806" s="22" t="s">
        <v>112</v>
      </c>
      <c r="D806" s="73" t="s">
        <v>290</v>
      </c>
      <c r="E806" s="118">
        <v>1300403</v>
      </c>
      <c r="F806" s="22" t="s">
        <v>114</v>
      </c>
      <c r="G806" s="73" t="s">
        <v>130</v>
      </c>
      <c r="H806" s="73" t="s">
        <v>288</v>
      </c>
      <c r="I806" s="240" t="s">
        <v>351</v>
      </c>
      <c r="J806" s="79" t="s">
        <v>112</v>
      </c>
      <c r="K806" s="112" t="s">
        <v>291</v>
      </c>
      <c r="L806" s="22" t="s">
        <v>119</v>
      </c>
      <c r="M806" s="22" t="s">
        <v>117</v>
      </c>
      <c r="N806" s="119" t="str">
        <f>CONCATENATE(T_SDLog[[#This Row],[PROJECT_NO]],"-",T_SDLog[[#This Row],[Sub Con]],"-",T_SDLog[[#This Row],[BUILDING_NO]],"-",T_SDLog[[#This Row],[FLOOR_LEVEL]],"-",T_SDLog[[#This Row],[DRAWING_PARTS]],"-",T_SDLog[[#This Row],[DISIPLINE]],"-",T_SDLog[[#This Row],[Sub-Dec]],"-",T_SDLog[[#This Row],[DS]],"-",T_SDLog[[#This Row],[DRAWING_SEQ]])</f>
        <v>1300403-ATS-B01-FF-09-ICT-PAS-SD-00</v>
      </c>
      <c r="O806" s="122" t="s">
        <v>519</v>
      </c>
      <c r="P806" s="246">
        <v>45890</v>
      </c>
      <c r="Q80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0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6" s="156" t="str">
        <f>IF(T_SDLog[[#This Row],[AREF_7]]&lt;&gt;"","07",IF(T_SDLog[[#This Row],[AREF_6]]&lt;&gt;"","06",IF(T_SDLog[[#This Row],[AREF_5]]&lt;&gt;"","05",IF(T_SDLog[[#This Row],[AREF_4]]&lt;&gt;"","04",IF(T_SDLog[[#This Row],[AREF_3]]&lt;&gt;"","03",IF(T_SDLog[[#This Row],[AREF_2]]&lt;&gt;"","02",IF(T_SDLog[[#This Row],[AREF_1]]&lt;&gt;"","01",IF(T_SDLog[[#This Row],[AREF_0]]&lt;&gt;"","00",""))))))))</f>
        <v/>
      </c>
      <c r="T80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0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6" s="22"/>
      <c r="AB806" s="74"/>
      <c r="AC806" s="22"/>
      <c r="AD806" s="74"/>
      <c r="AE806" s="22"/>
      <c r="AF806" s="190" t="s">
        <v>123</v>
      </c>
      <c r="AG806" s="191"/>
      <c r="AH806" s="190" t="s">
        <v>123</v>
      </c>
      <c r="AI806" s="22"/>
      <c r="AJ806" s="74"/>
      <c r="AK806" s="22"/>
      <c r="AL806" s="22"/>
      <c r="AM806" s="22"/>
      <c r="AN806" s="190" t="s">
        <v>123</v>
      </c>
      <c r="AO806" s="74"/>
      <c r="AP806" s="185" t="s">
        <v>123</v>
      </c>
      <c r="AQ806" s="22"/>
      <c r="AR806" s="74"/>
      <c r="AS806" s="22"/>
      <c r="AT806" s="190" t="s">
        <v>123</v>
      </c>
      <c r="AU806" s="74"/>
      <c r="AV806" s="185" t="s">
        <v>123</v>
      </c>
      <c r="AW806" s="76"/>
      <c r="AX806" s="74"/>
      <c r="AY806" s="22"/>
      <c r="AZ806" s="190" t="s">
        <v>123</v>
      </c>
      <c r="BA806" s="74"/>
      <c r="BB806" s="185" t="s">
        <v>123</v>
      </c>
      <c r="BC806" s="76"/>
      <c r="BD806" s="74"/>
      <c r="BE806" s="22"/>
      <c r="BF806" s="190" t="s">
        <v>123</v>
      </c>
      <c r="BG806" s="74"/>
      <c r="BH806" s="185" t="s">
        <v>123</v>
      </c>
      <c r="BI806" s="76"/>
      <c r="BJ806" s="74"/>
      <c r="BK806" s="22"/>
      <c r="BL806" s="190" t="s">
        <v>123</v>
      </c>
      <c r="BM806" s="74"/>
      <c r="BN806" s="185" t="s">
        <v>123</v>
      </c>
      <c r="BO806" s="22"/>
      <c r="BP806" s="74"/>
      <c r="BQ806" s="22"/>
      <c r="BR806" s="190" t="s">
        <v>123</v>
      </c>
      <c r="BS806" s="22"/>
      <c r="BT806" s="185" t="s">
        <v>123</v>
      </c>
      <c r="BU806" s="22"/>
      <c r="BV806" s="74"/>
      <c r="BW806" s="22"/>
      <c r="BX806" s="190" t="s">
        <v>123</v>
      </c>
      <c r="BY806" s="22"/>
      <c r="BZ806" s="185" t="s">
        <v>123</v>
      </c>
      <c r="CA806" s="185" t="s">
        <v>1668</v>
      </c>
      <c r="CB806" s="22" t="s">
        <v>1669</v>
      </c>
    </row>
    <row r="807" spans="2:80" ht="13.8" hidden="1">
      <c r="B807" s="22">
        <f t="shared" si="12"/>
        <v>798</v>
      </c>
      <c r="C807" s="22" t="s">
        <v>112</v>
      </c>
      <c r="D807" s="73" t="s">
        <v>290</v>
      </c>
      <c r="E807" s="118">
        <v>1300403</v>
      </c>
      <c r="F807" s="22" t="s">
        <v>114</v>
      </c>
      <c r="G807" s="73" t="s">
        <v>130</v>
      </c>
      <c r="H807" s="73" t="s">
        <v>288</v>
      </c>
      <c r="I807" s="240" t="s">
        <v>438</v>
      </c>
      <c r="J807" s="79" t="s">
        <v>112</v>
      </c>
      <c r="K807" s="112" t="s">
        <v>291</v>
      </c>
      <c r="L807" s="22" t="s">
        <v>119</v>
      </c>
      <c r="M807" s="22" t="s">
        <v>117</v>
      </c>
      <c r="N807" s="119" t="str">
        <f>CONCATENATE(T_SDLog[[#This Row],[PROJECT_NO]],"-",T_SDLog[[#This Row],[Sub Con]],"-",T_SDLog[[#This Row],[BUILDING_NO]],"-",T_SDLog[[#This Row],[FLOOR_LEVEL]],"-",T_SDLog[[#This Row],[DRAWING_PARTS]],"-",T_SDLog[[#This Row],[DISIPLINE]],"-",T_SDLog[[#This Row],[Sub-Dec]],"-",T_SDLog[[#This Row],[DS]],"-",T_SDLog[[#This Row],[DRAWING_SEQ]])</f>
        <v>1300403-ATS-B01-FF-10-ICT-PAS-SD-00</v>
      </c>
      <c r="O807" s="122" t="s">
        <v>520</v>
      </c>
      <c r="P807" s="246">
        <v>45890</v>
      </c>
      <c r="Q80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0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7" s="156" t="str">
        <f>IF(T_SDLog[[#This Row],[AREF_7]]&lt;&gt;"","07",IF(T_SDLog[[#This Row],[AREF_6]]&lt;&gt;"","06",IF(T_SDLog[[#This Row],[AREF_5]]&lt;&gt;"","05",IF(T_SDLog[[#This Row],[AREF_4]]&lt;&gt;"","04",IF(T_SDLog[[#This Row],[AREF_3]]&lt;&gt;"","03",IF(T_SDLog[[#This Row],[AREF_2]]&lt;&gt;"","02",IF(T_SDLog[[#This Row],[AREF_1]]&lt;&gt;"","01",IF(T_SDLog[[#This Row],[AREF_0]]&lt;&gt;"","00",""))))))))</f>
        <v/>
      </c>
      <c r="T80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0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7" s="22"/>
      <c r="AB807" s="74"/>
      <c r="AC807" s="22"/>
      <c r="AD807" s="74"/>
      <c r="AE807" s="22"/>
      <c r="AF807" s="190" t="s">
        <v>123</v>
      </c>
      <c r="AG807" s="191"/>
      <c r="AH807" s="190" t="s">
        <v>123</v>
      </c>
      <c r="AI807" s="22"/>
      <c r="AJ807" s="74"/>
      <c r="AK807" s="22"/>
      <c r="AL807" s="22"/>
      <c r="AM807" s="22"/>
      <c r="AN807" s="190" t="s">
        <v>123</v>
      </c>
      <c r="AO807" s="74"/>
      <c r="AP807" s="185" t="s">
        <v>123</v>
      </c>
      <c r="AQ807" s="22"/>
      <c r="AR807" s="74"/>
      <c r="AS807" s="22"/>
      <c r="AT807" s="190" t="s">
        <v>123</v>
      </c>
      <c r="AU807" s="74"/>
      <c r="AV807" s="185" t="s">
        <v>123</v>
      </c>
      <c r="AW807" s="76"/>
      <c r="AX807" s="74"/>
      <c r="AY807" s="22"/>
      <c r="AZ807" s="190" t="s">
        <v>123</v>
      </c>
      <c r="BA807" s="74"/>
      <c r="BB807" s="185" t="s">
        <v>123</v>
      </c>
      <c r="BC807" s="76"/>
      <c r="BD807" s="74"/>
      <c r="BE807" s="22"/>
      <c r="BF807" s="190" t="s">
        <v>123</v>
      </c>
      <c r="BG807" s="74"/>
      <c r="BH807" s="185" t="s">
        <v>123</v>
      </c>
      <c r="BI807" s="76"/>
      <c r="BJ807" s="74"/>
      <c r="BK807" s="22"/>
      <c r="BL807" s="190" t="s">
        <v>123</v>
      </c>
      <c r="BM807" s="74"/>
      <c r="BN807" s="185" t="s">
        <v>123</v>
      </c>
      <c r="BO807" s="22"/>
      <c r="BP807" s="74"/>
      <c r="BQ807" s="22"/>
      <c r="BR807" s="190" t="s">
        <v>123</v>
      </c>
      <c r="BS807" s="22"/>
      <c r="BT807" s="185" t="s">
        <v>123</v>
      </c>
      <c r="BU807" s="22"/>
      <c r="BV807" s="74"/>
      <c r="BW807" s="22"/>
      <c r="BX807" s="190" t="s">
        <v>123</v>
      </c>
      <c r="BY807" s="22"/>
      <c r="BZ807" s="185" t="s">
        <v>123</v>
      </c>
      <c r="CA807" s="185" t="s">
        <v>1668</v>
      </c>
      <c r="CB807" s="22" t="s">
        <v>1669</v>
      </c>
    </row>
    <row r="808" spans="2:80" ht="13.8" hidden="1">
      <c r="B808" s="22">
        <f t="shared" si="12"/>
        <v>799</v>
      </c>
      <c r="C808" s="22" t="s">
        <v>112</v>
      </c>
      <c r="D808" s="73" t="s">
        <v>290</v>
      </c>
      <c r="E808" s="118">
        <v>1300403</v>
      </c>
      <c r="F808" s="22" t="s">
        <v>114</v>
      </c>
      <c r="G808" s="73" t="s">
        <v>130</v>
      </c>
      <c r="H808" s="73" t="s">
        <v>288</v>
      </c>
      <c r="I808" s="240" t="s">
        <v>440</v>
      </c>
      <c r="J808" s="79" t="s">
        <v>112</v>
      </c>
      <c r="K808" s="112" t="s">
        <v>291</v>
      </c>
      <c r="L808" s="22" t="s">
        <v>119</v>
      </c>
      <c r="M808" s="22" t="s">
        <v>117</v>
      </c>
      <c r="N808" s="119" t="str">
        <f>CONCATENATE(T_SDLog[[#This Row],[PROJECT_NO]],"-",T_SDLog[[#This Row],[Sub Con]],"-",T_SDLog[[#This Row],[BUILDING_NO]],"-",T_SDLog[[#This Row],[FLOOR_LEVEL]],"-",T_SDLog[[#This Row],[DRAWING_PARTS]],"-",T_SDLog[[#This Row],[DISIPLINE]],"-",T_SDLog[[#This Row],[Sub-Dec]],"-",T_SDLog[[#This Row],[DS]],"-",T_SDLog[[#This Row],[DRAWING_SEQ]])</f>
        <v>1300403-ATS-B01-FF-11-ICT-PAS-SD-00</v>
      </c>
      <c r="O808" s="122" t="s">
        <v>521</v>
      </c>
      <c r="P808" s="246">
        <v>45890</v>
      </c>
      <c r="Q80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0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8" s="156" t="str">
        <f>IF(T_SDLog[[#This Row],[AREF_7]]&lt;&gt;"","07",IF(T_SDLog[[#This Row],[AREF_6]]&lt;&gt;"","06",IF(T_SDLog[[#This Row],[AREF_5]]&lt;&gt;"","05",IF(T_SDLog[[#This Row],[AREF_4]]&lt;&gt;"","04",IF(T_SDLog[[#This Row],[AREF_3]]&lt;&gt;"","03",IF(T_SDLog[[#This Row],[AREF_2]]&lt;&gt;"","02",IF(T_SDLog[[#This Row],[AREF_1]]&lt;&gt;"","01",IF(T_SDLog[[#This Row],[AREF_0]]&lt;&gt;"","00",""))))))))</f>
        <v/>
      </c>
      <c r="T80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0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8" s="22"/>
      <c r="AB808" s="74"/>
      <c r="AC808" s="22"/>
      <c r="AD808" s="74"/>
      <c r="AE808" s="22"/>
      <c r="AF808" s="190" t="s">
        <v>123</v>
      </c>
      <c r="AG808" s="191"/>
      <c r="AH808" s="190" t="s">
        <v>123</v>
      </c>
      <c r="AI808" s="22"/>
      <c r="AJ808" s="74"/>
      <c r="AK808" s="22"/>
      <c r="AL808" s="22"/>
      <c r="AM808" s="22"/>
      <c r="AN808" s="190" t="s">
        <v>123</v>
      </c>
      <c r="AO808" s="74"/>
      <c r="AP808" s="185" t="s">
        <v>123</v>
      </c>
      <c r="AQ808" s="22"/>
      <c r="AR808" s="74"/>
      <c r="AS808" s="22"/>
      <c r="AT808" s="190" t="s">
        <v>123</v>
      </c>
      <c r="AU808" s="74"/>
      <c r="AV808" s="185" t="s">
        <v>123</v>
      </c>
      <c r="AW808" s="76"/>
      <c r="AX808" s="74"/>
      <c r="AY808" s="22"/>
      <c r="AZ808" s="190" t="s">
        <v>123</v>
      </c>
      <c r="BA808" s="74"/>
      <c r="BB808" s="185" t="s">
        <v>123</v>
      </c>
      <c r="BC808" s="76"/>
      <c r="BD808" s="74"/>
      <c r="BE808" s="22"/>
      <c r="BF808" s="190" t="s">
        <v>123</v>
      </c>
      <c r="BG808" s="74"/>
      <c r="BH808" s="185" t="s">
        <v>123</v>
      </c>
      <c r="BI808" s="76"/>
      <c r="BJ808" s="74"/>
      <c r="BK808" s="22"/>
      <c r="BL808" s="190" t="s">
        <v>123</v>
      </c>
      <c r="BM808" s="74"/>
      <c r="BN808" s="185" t="s">
        <v>123</v>
      </c>
      <c r="BO808" s="22"/>
      <c r="BP808" s="74"/>
      <c r="BQ808" s="22"/>
      <c r="BR808" s="190" t="s">
        <v>123</v>
      </c>
      <c r="BS808" s="22"/>
      <c r="BT808" s="185" t="s">
        <v>123</v>
      </c>
      <c r="BU808" s="22"/>
      <c r="BV808" s="74"/>
      <c r="BW808" s="22"/>
      <c r="BX808" s="190" t="s">
        <v>123</v>
      </c>
      <c r="BY808" s="22"/>
      <c r="BZ808" s="185" t="s">
        <v>123</v>
      </c>
      <c r="CA808" s="185" t="s">
        <v>1668</v>
      </c>
      <c r="CB808" s="22" t="s">
        <v>1669</v>
      </c>
    </row>
    <row r="809" spans="2:80" ht="13.8" hidden="1">
      <c r="B809" s="22">
        <f t="shared" si="12"/>
        <v>800</v>
      </c>
      <c r="C809" s="22" t="s">
        <v>112</v>
      </c>
      <c r="D809" s="73" t="s">
        <v>290</v>
      </c>
      <c r="E809" s="118">
        <v>1300403</v>
      </c>
      <c r="F809" s="22" t="s">
        <v>114</v>
      </c>
      <c r="G809" s="73" t="s">
        <v>130</v>
      </c>
      <c r="H809" s="73" t="s">
        <v>288</v>
      </c>
      <c r="I809" s="240" t="s">
        <v>142</v>
      </c>
      <c r="J809" s="79" t="s">
        <v>112</v>
      </c>
      <c r="K809" s="112" t="s">
        <v>291</v>
      </c>
      <c r="L809" s="22" t="s">
        <v>119</v>
      </c>
      <c r="M809" s="22" t="s">
        <v>117</v>
      </c>
      <c r="N809" s="119" t="str">
        <f>CONCATENATE(T_SDLog[[#This Row],[PROJECT_NO]],"-",T_SDLog[[#This Row],[Sub Con]],"-",T_SDLog[[#This Row],[BUILDING_NO]],"-",T_SDLog[[#This Row],[FLOOR_LEVEL]],"-",T_SDLog[[#This Row],[DRAWING_PARTS]],"-",T_SDLog[[#This Row],[DISIPLINE]],"-",T_SDLog[[#This Row],[Sub-Dec]],"-",T_SDLog[[#This Row],[DS]],"-",T_SDLog[[#This Row],[DRAWING_SEQ]])</f>
        <v>1300403-ATS-B01-FF-12-ICT-PAS-SD-00</v>
      </c>
      <c r="O809" s="122" t="s">
        <v>522</v>
      </c>
      <c r="P809" s="246">
        <v>45890</v>
      </c>
      <c r="Q80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0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09" s="156" t="str">
        <f>IF(T_SDLog[[#This Row],[AREF_7]]&lt;&gt;"","07",IF(T_SDLog[[#This Row],[AREF_6]]&lt;&gt;"","06",IF(T_SDLog[[#This Row],[AREF_5]]&lt;&gt;"","05",IF(T_SDLog[[#This Row],[AREF_4]]&lt;&gt;"","04",IF(T_SDLog[[#This Row],[AREF_3]]&lt;&gt;"","03",IF(T_SDLog[[#This Row],[AREF_2]]&lt;&gt;"","02",IF(T_SDLog[[#This Row],[AREF_1]]&lt;&gt;"","01",IF(T_SDLog[[#This Row],[AREF_0]]&lt;&gt;"","00",""))))))))</f>
        <v/>
      </c>
      <c r="T80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0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09" s="22"/>
      <c r="AB809" s="74"/>
      <c r="AC809" s="22"/>
      <c r="AD809" s="74"/>
      <c r="AE809" s="22"/>
      <c r="AF809" s="190" t="s">
        <v>123</v>
      </c>
      <c r="AG809" s="191"/>
      <c r="AH809" s="190" t="s">
        <v>123</v>
      </c>
      <c r="AI809" s="22"/>
      <c r="AJ809" s="74"/>
      <c r="AK809" s="22"/>
      <c r="AL809" s="22"/>
      <c r="AM809" s="22"/>
      <c r="AN809" s="190" t="s">
        <v>123</v>
      </c>
      <c r="AO809" s="74"/>
      <c r="AP809" s="185" t="s">
        <v>123</v>
      </c>
      <c r="AQ809" s="22"/>
      <c r="AR809" s="74"/>
      <c r="AS809" s="22"/>
      <c r="AT809" s="190" t="s">
        <v>123</v>
      </c>
      <c r="AU809" s="74"/>
      <c r="AV809" s="185" t="s">
        <v>123</v>
      </c>
      <c r="AW809" s="76"/>
      <c r="AX809" s="74"/>
      <c r="AY809" s="22"/>
      <c r="AZ809" s="190" t="s">
        <v>123</v>
      </c>
      <c r="BA809" s="74"/>
      <c r="BB809" s="185" t="s">
        <v>123</v>
      </c>
      <c r="BC809" s="76"/>
      <c r="BD809" s="74"/>
      <c r="BE809" s="22"/>
      <c r="BF809" s="190" t="s">
        <v>123</v>
      </c>
      <c r="BG809" s="74"/>
      <c r="BH809" s="185" t="s">
        <v>123</v>
      </c>
      <c r="BI809" s="76"/>
      <c r="BJ809" s="74"/>
      <c r="BK809" s="22"/>
      <c r="BL809" s="190" t="s">
        <v>123</v>
      </c>
      <c r="BM809" s="74"/>
      <c r="BN809" s="185" t="s">
        <v>123</v>
      </c>
      <c r="BO809" s="22"/>
      <c r="BP809" s="74"/>
      <c r="BQ809" s="22"/>
      <c r="BR809" s="190" t="s">
        <v>123</v>
      </c>
      <c r="BS809" s="22"/>
      <c r="BT809" s="185" t="s">
        <v>123</v>
      </c>
      <c r="BU809" s="22"/>
      <c r="BV809" s="74"/>
      <c r="BW809" s="22"/>
      <c r="BX809" s="190" t="s">
        <v>123</v>
      </c>
      <c r="BY809" s="22"/>
      <c r="BZ809" s="185" t="s">
        <v>123</v>
      </c>
      <c r="CA809" s="185" t="s">
        <v>1668</v>
      </c>
      <c r="CB809" s="22" t="s">
        <v>1669</v>
      </c>
    </row>
    <row r="810" spans="2:80" ht="13.8" hidden="1">
      <c r="B810" s="22">
        <f t="shared" si="12"/>
        <v>801</v>
      </c>
      <c r="C810" s="22" t="s">
        <v>112</v>
      </c>
      <c r="D810" s="73" t="s">
        <v>290</v>
      </c>
      <c r="E810" s="118">
        <v>1300403</v>
      </c>
      <c r="F810" s="22" t="s">
        <v>114</v>
      </c>
      <c r="G810" s="73" t="s">
        <v>130</v>
      </c>
      <c r="H810" s="73" t="s">
        <v>288</v>
      </c>
      <c r="I810" s="240" t="s">
        <v>456</v>
      </c>
      <c r="J810" s="79" t="s">
        <v>112</v>
      </c>
      <c r="K810" s="112" t="s">
        <v>291</v>
      </c>
      <c r="L810" s="22" t="s">
        <v>119</v>
      </c>
      <c r="M810" s="22" t="s">
        <v>117</v>
      </c>
      <c r="N810" s="119" t="str">
        <f>CONCATENATE(T_SDLog[[#This Row],[PROJECT_NO]],"-",T_SDLog[[#This Row],[Sub Con]],"-",T_SDLog[[#This Row],[BUILDING_NO]],"-",T_SDLog[[#This Row],[FLOOR_LEVEL]],"-",T_SDLog[[#This Row],[DRAWING_PARTS]],"-",T_SDLog[[#This Row],[DISIPLINE]],"-",T_SDLog[[#This Row],[Sub-Dec]],"-",T_SDLog[[#This Row],[DS]],"-",T_SDLog[[#This Row],[DRAWING_SEQ]])</f>
        <v>1300403-ATS-B01-FF-13-ICT-PAS-SD-00</v>
      </c>
      <c r="O810" s="122" t="s">
        <v>523</v>
      </c>
      <c r="P810" s="246">
        <v>45890</v>
      </c>
      <c r="Q81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0" s="156" t="str">
        <f>IF(T_SDLog[[#This Row],[AREF_7]]&lt;&gt;"","07",IF(T_SDLog[[#This Row],[AREF_6]]&lt;&gt;"","06",IF(T_SDLog[[#This Row],[AREF_5]]&lt;&gt;"","05",IF(T_SDLog[[#This Row],[AREF_4]]&lt;&gt;"","04",IF(T_SDLog[[#This Row],[AREF_3]]&lt;&gt;"","03",IF(T_SDLog[[#This Row],[AREF_2]]&lt;&gt;"","02",IF(T_SDLog[[#This Row],[AREF_1]]&lt;&gt;"","01",IF(T_SDLog[[#This Row],[AREF_0]]&lt;&gt;"","00",""))))))))</f>
        <v/>
      </c>
      <c r="T81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1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0" s="22"/>
      <c r="AB810" s="74"/>
      <c r="AC810" s="22"/>
      <c r="AD810" s="74"/>
      <c r="AE810" s="22"/>
      <c r="AF810" s="190" t="s">
        <v>123</v>
      </c>
      <c r="AG810" s="191"/>
      <c r="AH810" s="190" t="s">
        <v>123</v>
      </c>
      <c r="AI810" s="22"/>
      <c r="AJ810" s="74"/>
      <c r="AK810" s="22"/>
      <c r="AL810" s="22"/>
      <c r="AM810" s="22"/>
      <c r="AN810" s="190" t="s">
        <v>123</v>
      </c>
      <c r="AO810" s="74"/>
      <c r="AP810" s="185" t="s">
        <v>123</v>
      </c>
      <c r="AQ810" s="22"/>
      <c r="AR810" s="74"/>
      <c r="AS810" s="22"/>
      <c r="AT810" s="190" t="s">
        <v>123</v>
      </c>
      <c r="AU810" s="74"/>
      <c r="AV810" s="185" t="s">
        <v>123</v>
      </c>
      <c r="AW810" s="76"/>
      <c r="AX810" s="74"/>
      <c r="AY810" s="22"/>
      <c r="AZ810" s="190" t="s">
        <v>123</v>
      </c>
      <c r="BA810" s="74"/>
      <c r="BB810" s="185" t="s">
        <v>123</v>
      </c>
      <c r="BC810" s="76"/>
      <c r="BD810" s="74"/>
      <c r="BE810" s="22"/>
      <c r="BF810" s="190" t="s">
        <v>123</v>
      </c>
      <c r="BG810" s="74"/>
      <c r="BH810" s="185" t="s">
        <v>123</v>
      </c>
      <c r="BI810" s="76"/>
      <c r="BJ810" s="74"/>
      <c r="BK810" s="22"/>
      <c r="BL810" s="190" t="s">
        <v>123</v>
      </c>
      <c r="BM810" s="74"/>
      <c r="BN810" s="185" t="s">
        <v>123</v>
      </c>
      <c r="BO810" s="22"/>
      <c r="BP810" s="74"/>
      <c r="BQ810" s="22"/>
      <c r="BR810" s="190" t="s">
        <v>123</v>
      </c>
      <c r="BS810" s="22"/>
      <c r="BT810" s="185" t="s">
        <v>123</v>
      </c>
      <c r="BU810" s="22"/>
      <c r="BV810" s="74"/>
      <c r="BW810" s="22"/>
      <c r="BX810" s="190" t="s">
        <v>123</v>
      </c>
      <c r="BY810" s="22"/>
      <c r="BZ810" s="185" t="s">
        <v>123</v>
      </c>
      <c r="CA810" s="185" t="s">
        <v>1668</v>
      </c>
      <c r="CB810" s="22" t="s">
        <v>1669</v>
      </c>
    </row>
    <row r="811" spans="2:80" ht="13.8" hidden="1">
      <c r="B811" s="22">
        <f t="shared" si="12"/>
        <v>802</v>
      </c>
      <c r="C811" s="22" t="s">
        <v>112</v>
      </c>
      <c r="D811" s="73" t="s">
        <v>290</v>
      </c>
      <c r="E811" s="118">
        <v>1300403</v>
      </c>
      <c r="F811" s="22" t="s">
        <v>114</v>
      </c>
      <c r="G811" s="73" t="s">
        <v>130</v>
      </c>
      <c r="H811" s="73" t="s">
        <v>288</v>
      </c>
      <c r="I811" s="240" t="s">
        <v>458</v>
      </c>
      <c r="J811" s="79" t="s">
        <v>112</v>
      </c>
      <c r="K811" s="112" t="s">
        <v>291</v>
      </c>
      <c r="L811" s="22" t="s">
        <v>119</v>
      </c>
      <c r="M811" s="22" t="s">
        <v>117</v>
      </c>
      <c r="N811" s="119" t="str">
        <f>CONCATENATE(T_SDLog[[#This Row],[PROJECT_NO]],"-",T_SDLog[[#This Row],[Sub Con]],"-",T_SDLog[[#This Row],[BUILDING_NO]],"-",T_SDLog[[#This Row],[FLOOR_LEVEL]],"-",T_SDLog[[#This Row],[DRAWING_PARTS]],"-",T_SDLog[[#This Row],[DISIPLINE]],"-",T_SDLog[[#This Row],[Sub-Dec]],"-",T_SDLog[[#This Row],[DS]],"-",T_SDLog[[#This Row],[DRAWING_SEQ]])</f>
        <v>1300403-ATS-B01-FF-14-ICT-PAS-SD-00</v>
      </c>
      <c r="O811" s="122" t="s">
        <v>524</v>
      </c>
      <c r="P811" s="246">
        <v>45890</v>
      </c>
      <c r="Q81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1" s="156" t="str">
        <f>IF(T_SDLog[[#This Row],[AREF_7]]&lt;&gt;"","07",IF(T_SDLog[[#This Row],[AREF_6]]&lt;&gt;"","06",IF(T_SDLog[[#This Row],[AREF_5]]&lt;&gt;"","05",IF(T_SDLog[[#This Row],[AREF_4]]&lt;&gt;"","04",IF(T_SDLog[[#This Row],[AREF_3]]&lt;&gt;"","03",IF(T_SDLog[[#This Row],[AREF_2]]&lt;&gt;"","02",IF(T_SDLog[[#This Row],[AREF_1]]&lt;&gt;"","01",IF(T_SDLog[[#This Row],[AREF_0]]&lt;&gt;"","00",""))))))))</f>
        <v/>
      </c>
      <c r="T81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1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1" s="22"/>
      <c r="AB811" s="74"/>
      <c r="AC811" s="22"/>
      <c r="AD811" s="74"/>
      <c r="AE811" s="22"/>
      <c r="AF811" s="190" t="s">
        <v>123</v>
      </c>
      <c r="AG811" s="191"/>
      <c r="AH811" s="190" t="s">
        <v>123</v>
      </c>
      <c r="AI811" s="22"/>
      <c r="AJ811" s="74"/>
      <c r="AK811" s="22"/>
      <c r="AL811" s="22"/>
      <c r="AM811" s="22"/>
      <c r="AN811" s="190" t="s">
        <v>123</v>
      </c>
      <c r="AO811" s="74"/>
      <c r="AP811" s="185" t="s">
        <v>123</v>
      </c>
      <c r="AQ811" s="22"/>
      <c r="AR811" s="74"/>
      <c r="AS811" s="22"/>
      <c r="AT811" s="190" t="s">
        <v>123</v>
      </c>
      <c r="AU811" s="74"/>
      <c r="AV811" s="185" t="s">
        <v>123</v>
      </c>
      <c r="AW811" s="76"/>
      <c r="AX811" s="74"/>
      <c r="AY811" s="22"/>
      <c r="AZ811" s="190" t="s">
        <v>123</v>
      </c>
      <c r="BA811" s="74"/>
      <c r="BB811" s="185" t="s">
        <v>123</v>
      </c>
      <c r="BC811" s="76"/>
      <c r="BD811" s="74"/>
      <c r="BE811" s="22"/>
      <c r="BF811" s="190" t="s">
        <v>123</v>
      </c>
      <c r="BG811" s="74"/>
      <c r="BH811" s="185" t="s">
        <v>123</v>
      </c>
      <c r="BI811" s="76"/>
      <c r="BJ811" s="74"/>
      <c r="BK811" s="22"/>
      <c r="BL811" s="190" t="s">
        <v>123</v>
      </c>
      <c r="BM811" s="74"/>
      <c r="BN811" s="185" t="s">
        <v>123</v>
      </c>
      <c r="BO811" s="22"/>
      <c r="BP811" s="74"/>
      <c r="BQ811" s="22"/>
      <c r="BR811" s="190" t="s">
        <v>123</v>
      </c>
      <c r="BS811" s="22"/>
      <c r="BT811" s="185" t="s">
        <v>123</v>
      </c>
      <c r="BU811" s="22"/>
      <c r="BV811" s="74"/>
      <c r="BW811" s="22"/>
      <c r="BX811" s="190" t="s">
        <v>123</v>
      </c>
      <c r="BY811" s="22"/>
      <c r="BZ811" s="185" t="s">
        <v>123</v>
      </c>
      <c r="CA811" s="185" t="s">
        <v>1668</v>
      </c>
      <c r="CB811" s="22" t="s">
        <v>1669</v>
      </c>
    </row>
    <row r="812" spans="2:80" ht="13.8" hidden="1">
      <c r="B812" s="22">
        <f t="shared" si="12"/>
        <v>803</v>
      </c>
      <c r="C812" s="22" t="s">
        <v>112</v>
      </c>
      <c r="D812" s="73" t="s">
        <v>290</v>
      </c>
      <c r="E812" s="118">
        <v>1300403</v>
      </c>
      <c r="F812" s="22" t="s">
        <v>114</v>
      </c>
      <c r="G812" s="73" t="s">
        <v>130</v>
      </c>
      <c r="H812" s="73" t="s">
        <v>288</v>
      </c>
      <c r="I812" s="240" t="s">
        <v>460</v>
      </c>
      <c r="J812" s="79" t="s">
        <v>112</v>
      </c>
      <c r="K812" s="112" t="s">
        <v>291</v>
      </c>
      <c r="L812" s="22" t="s">
        <v>119</v>
      </c>
      <c r="M812" s="22" t="s">
        <v>117</v>
      </c>
      <c r="N812" s="119" t="str">
        <f>CONCATENATE(T_SDLog[[#This Row],[PROJECT_NO]],"-",T_SDLog[[#This Row],[Sub Con]],"-",T_SDLog[[#This Row],[BUILDING_NO]],"-",T_SDLog[[#This Row],[FLOOR_LEVEL]],"-",T_SDLog[[#This Row],[DRAWING_PARTS]],"-",T_SDLog[[#This Row],[DISIPLINE]],"-",T_SDLog[[#This Row],[Sub-Dec]],"-",T_SDLog[[#This Row],[DS]],"-",T_SDLog[[#This Row],[DRAWING_SEQ]])</f>
        <v>1300403-ATS-B01-FF-15-ICT-PAS-SD-00</v>
      </c>
      <c r="O812" s="122" t="s">
        <v>525</v>
      </c>
      <c r="P812" s="246">
        <v>45890</v>
      </c>
      <c r="Q81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2" s="156" t="str">
        <f>IF(T_SDLog[[#This Row],[AREF_7]]&lt;&gt;"","07",IF(T_SDLog[[#This Row],[AREF_6]]&lt;&gt;"","06",IF(T_SDLog[[#This Row],[AREF_5]]&lt;&gt;"","05",IF(T_SDLog[[#This Row],[AREF_4]]&lt;&gt;"","04",IF(T_SDLog[[#This Row],[AREF_3]]&lt;&gt;"","03",IF(T_SDLog[[#This Row],[AREF_2]]&lt;&gt;"","02",IF(T_SDLog[[#This Row],[AREF_1]]&lt;&gt;"","01",IF(T_SDLog[[#This Row],[AREF_0]]&lt;&gt;"","00",""))))))))</f>
        <v/>
      </c>
      <c r="T81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1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2" s="22"/>
      <c r="AB812" s="74"/>
      <c r="AC812" s="22"/>
      <c r="AD812" s="74"/>
      <c r="AE812" s="22"/>
      <c r="AF812" s="190" t="s">
        <v>123</v>
      </c>
      <c r="AG812" s="191"/>
      <c r="AH812" s="190" t="s">
        <v>123</v>
      </c>
      <c r="AI812" s="22"/>
      <c r="AJ812" s="74"/>
      <c r="AK812" s="22"/>
      <c r="AL812" s="22"/>
      <c r="AM812" s="22"/>
      <c r="AN812" s="190" t="s">
        <v>123</v>
      </c>
      <c r="AO812" s="74"/>
      <c r="AP812" s="185" t="s">
        <v>123</v>
      </c>
      <c r="AQ812" s="22"/>
      <c r="AR812" s="74"/>
      <c r="AS812" s="22"/>
      <c r="AT812" s="190" t="s">
        <v>123</v>
      </c>
      <c r="AU812" s="74"/>
      <c r="AV812" s="185" t="s">
        <v>123</v>
      </c>
      <c r="AW812" s="76"/>
      <c r="AX812" s="74"/>
      <c r="AY812" s="22"/>
      <c r="AZ812" s="190" t="s">
        <v>123</v>
      </c>
      <c r="BA812" s="74"/>
      <c r="BB812" s="185" t="s">
        <v>123</v>
      </c>
      <c r="BC812" s="76"/>
      <c r="BD812" s="74"/>
      <c r="BE812" s="22"/>
      <c r="BF812" s="190" t="s">
        <v>123</v>
      </c>
      <c r="BG812" s="74"/>
      <c r="BH812" s="185" t="s">
        <v>123</v>
      </c>
      <c r="BI812" s="76"/>
      <c r="BJ812" s="74"/>
      <c r="BK812" s="22"/>
      <c r="BL812" s="190" t="s">
        <v>123</v>
      </c>
      <c r="BM812" s="74"/>
      <c r="BN812" s="185" t="s">
        <v>123</v>
      </c>
      <c r="BO812" s="22"/>
      <c r="BP812" s="74"/>
      <c r="BQ812" s="22"/>
      <c r="BR812" s="190" t="s">
        <v>123</v>
      </c>
      <c r="BS812" s="22"/>
      <c r="BT812" s="185" t="s">
        <v>123</v>
      </c>
      <c r="BU812" s="22"/>
      <c r="BV812" s="74"/>
      <c r="BW812" s="22"/>
      <c r="BX812" s="190" t="s">
        <v>123</v>
      </c>
      <c r="BY812" s="22"/>
      <c r="BZ812" s="185" t="s">
        <v>123</v>
      </c>
      <c r="CA812" s="185" t="s">
        <v>1668</v>
      </c>
      <c r="CB812" s="22" t="s">
        <v>1669</v>
      </c>
    </row>
    <row r="813" spans="2:80" ht="13.8" hidden="1">
      <c r="B813" s="22">
        <f t="shared" si="12"/>
        <v>804</v>
      </c>
      <c r="C813" s="22" t="s">
        <v>112</v>
      </c>
      <c r="D813" s="73" t="s">
        <v>290</v>
      </c>
      <c r="E813" s="118">
        <v>1300403</v>
      </c>
      <c r="F813" s="22" t="s">
        <v>114</v>
      </c>
      <c r="G813" s="73" t="s">
        <v>130</v>
      </c>
      <c r="H813" s="73" t="s">
        <v>462</v>
      </c>
      <c r="I813" s="240" t="s">
        <v>117</v>
      </c>
      <c r="J813" s="79" t="s">
        <v>112</v>
      </c>
      <c r="K813" s="112" t="s">
        <v>291</v>
      </c>
      <c r="L813" s="22" t="s">
        <v>119</v>
      </c>
      <c r="M813" s="22" t="s">
        <v>117</v>
      </c>
      <c r="N813" s="119" t="str">
        <f>CONCATENATE(T_SDLog[[#This Row],[PROJECT_NO]],"-",T_SDLog[[#This Row],[Sub Con]],"-",T_SDLog[[#This Row],[BUILDING_NO]],"-",T_SDLog[[#This Row],[FLOOR_LEVEL]],"-",T_SDLog[[#This Row],[DRAWING_PARTS]],"-",T_SDLog[[#This Row],[DISIPLINE]],"-",T_SDLog[[#This Row],[Sub-Dec]],"-",T_SDLog[[#This Row],[DS]],"-",T_SDLog[[#This Row],[DRAWING_SEQ]])</f>
        <v>1300403-ATS-B01-MZ-00-ICT-PAS-SD-00</v>
      </c>
      <c r="O813" s="122" t="s">
        <v>526</v>
      </c>
      <c r="P813" s="246">
        <v>45890</v>
      </c>
      <c r="Q81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3" s="156" t="str">
        <f>IF(T_SDLog[[#This Row],[AREF_7]]&lt;&gt;"","07",IF(T_SDLog[[#This Row],[AREF_6]]&lt;&gt;"","06",IF(T_SDLog[[#This Row],[AREF_5]]&lt;&gt;"","05",IF(T_SDLog[[#This Row],[AREF_4]]&lt;&gt;"","04",IF(T_SDLog[[#This Row],[AREF_3]]&lt;&gt;"","03",IF(T_SDLog[[#This Row],[AREF_2]]&lt;&gt;"","02",IF(T_SDLog[[#This Row],[AREF_1]]&lt;&gt;"","01",IF(T_SDLog[[#This Row],[AREF_0]]&lt;&gt;"","00",""))))))))</f>
        <v/>
      </c>
      <c r="T81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1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3" s="22"/>
      <c r="AB813" s="74"/>
      <c r="AC813" s="22"/>
      <c r="AD813" s="74"/>
      <c r="AE813" s="22"/>
      <c r="AF813" s="190" t="s">
        <v>123</v>
      </c>
      <c r="AG813" s="191"/>
      <c r="AH813" s="190" t="s">
        <v>123</v>
      </c>
      <c r="AI813" s="22"/>
      <c r="AJ813" s="74"/>
      <c r="AK813" s="22"/>
      <c r="AL813" s="22"/>
      <c r="AM813" s="22"/>
      <c r="AN813" s="190" t="s">
        <v>123</v>
      </c>
      <c r="AO813" s="74"/>
      <c r="AP813" s="185" t="s">
        <v>123</v>
      </c>
      <c r="AQ813" s="22"/>
      <c r="AR813" s="74"/>
      <c r="AS813" s="22"/>
      <c r="AT813" s="190" t="s">
        <v>123</v>
      </c>
      <c r="AU813" s="74"/>
      <c r="AV813" s="185" t="s">
        <v>123</v>
      </c>
      <c r="AW813" s="76"/>
      <c r="AX813" s="74"/>
      <c r="AY813" s="22"/>
      <c r="AZ813" s="190" t="s">
        <v>123</v>
      </c>
      <c r="BA813" s="74"/>
      <c r="BB813" s="185" t="s">
        <v>123</v>
      </c>
      <c r="BC813" s="76"/>
      <c r="BD813" s="74"/>
      <c r="BE813" s="22"/>
      <c r="BF813" s="190" t="s">
        <v>123</v>
      </c>
      <c r="BG813" s="74"/>
      <c r="BH813" s="185" t="s">
        <v>123</v>
      </c>
      <c r="BI813" s="76"/>
      <c r="BJ813" s="74"/>
      <c r="BK813" s="22"/>
      <c r="BL813" s="190" t="s">
        <v>123</v>
      </c>
      <c r="BM813" s="74"/>
      <c r="BN813" s="185" t="s">
        <v>123</v>
      </c>
      <c r="BO813" s="22"/>
      <c r="BP813" s="74"/>
      <c r="BQ813" s="22"/>
      <c r="BR813" s="190" t="s">
        <v>123</v>
      </c>
      <c r="BS813" s="22"/>
      <c r="BT813" s="185" t="s">
        <v>123</v>
      </c>
      <c r="BU813" s="22"/>
      <c r="BV813" s="74"/>
      <c r="BW813" s="22"/>
      <c r="BX813" s="190" t="s">
        <v>123</v>
      </c>
      <c r="BY813" s="22"/>
      <c r="BZ813" s="185" t="s">
        <v>123</v>
      </c>
      <c r="CA813" s="185" t="s">
        <v>1668</v>
      </c>
      <c r="CB813" s="22" t="s">
        <v>1669</v>
      </c>
    </row>
    <row r="814" spans="2:80" ht="13.8" hidden="1">
      <c r="B814" s="22">
        <f t="shared" si="12"/>
        <v>805</v>
      </c>
      <c r="C814" s="22" t="s">
        <v>112</v>
      </c>
      <c r="D814" s="73" t="s">
        <v>290</v>
      </c>
      <c r="E814" s="118">
        <v>1300403</v>
      </c>
      <c r="F814" s="22" t="s">
        <v>114</v>
      </c>
      <c r="G814" s="73" t="s">
        <v>130</v>
      </c>
      <c r="H814" s="73" t="s">
        <v>462</v>
      </c>
      <c r="I814" s="240" t="s">
        <v>124</v>
      </c>
      <c r="J814" s="79" t="s">
        <v>112</v>
      </c>
      <c r="K814" s="112" t="s">
        <v>291</v>
      </c>
      <c r="L814" s="22" t="s">
        <v>119</v>
      </c>
      <c r="M814" s="22" t="s">
        <v>117</v>
      </c>
      <c r="N814" s="119" t="str">
        <f>CONCATENATE(T_SDLog[[#This Row],[PROJECT_NO]],"-",T_SDLog[[#This Row],[Sub Con]],"-",T_SDLog[[#This Row],[BUILDING_NO]],"-",T_SDLog[[#This Row],[FLOOR_LEVEL]],"-",T_SDLog[[#This Row],[DRAWING_PARTS]],"-",T_SDLog[[#This Row],[DISIPLINE]],"-",T_SDLog[[#This Row],[Sub-Dec]],"-",T_SDLog[[#This Row],[DS]],"-",T_SDLog[[#This Row],[DRAWING_SEQ]])</f>
        <v>1300403-ATS-B01-MZ-01-ICT-PAS-SD-00</v>
      </c>
      <c r="O814" s="122" t="s">
        <v>527</v>
      </c>
      <c r="P814" s="246">
        <v>45890</v>
      </c>
      <c r="Q81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1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4" s="156" t="str">
        <f>IF(T_SDLog[[#This Row],[AREF_7]]&lt;&gt;"","07",IF(T_SDLog[[#This Row],[AREF_6]]&lt;&gt;"","06",IF(T_SDLog[[#This Row],[AREF_5]]&lt;&gt;"","05",IF(T_SDLog[[#This Row],[AREF_4]]&lt;&gt;"","04",IF(T_SDLog[[#This Row],[AREF_3]]&lt;&gt;"","03",IF(T_SDLog[[#This Row],[AREF_2]]&lt;&gt;"","02",IF(T_SDLog[[#This Row],[AREF_1]]&lt;&gt;"","01",IF(T_SDLog[[#This Row],[AREF_0]]&lt;&gt;"","00",""))))))))</f>
        <v/>
      </c>
      <c r="T81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1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4" s="22"/>
      <c r="AB814" s="74"/>
      <c r="AC814" s="22"/>
      <c r="AD814" s="74"/>
      <c r="AE814" s="22"/>
      <c r="AF814" s="190" t="s">
        <v>123</v>
      </c>
      <c r="AG814" s="191"/>
      <c r="AH814" s="190" t="s">
        <v>123</v>
      </c>
      <c r="AI814" s="22"/>
      <c r="AJ814" s="74"/>
      <c r="AK814" s="22"/>
      <c r="AL814" s="22"/>
      <c r="AM814" s="22"/>
      <c r="AN814" s="190" t="s">
        <v>123</v>
      </c>
      <c r="AO814" s="74"/>
      <c r="AP814" s="185" t="s">
        <v>123</v>
      </c>
      <c r="AQ814" s="22"/>
      <c r="AR814" s="74"/>
      <c r="AS814" s="22"/>
      <c r="AT814" s="190" t="s">
        <v>123</v>
      </c>
      <c r="AU814" s="74"/>
      <c r="AV814" s="185" t="s">
        <v>123</v>
      </c>
      <c r="AW814" s="76"/>
      <c r="AX814" s="74"/>
      <c r="AY814" s="22"/>
      <c r="AZ814" s="190" t="s">
        <v>123</v>
      </c>
      <c r="BA814" s="74"/>
      <c r="BB814" s="185" t="s">
        <v>123</v>
      </c>
      <c r="BC814" s="76"/>
      <c r="BD814" s="74"/>
      <c r="BE814" s="22"/>
      <c r="BF814" s="190" t="s">
        <v>123</v>
      </c>
      <c r="BG814" s="74"/>
      <c r="BH814" s="185" t="s">
        <v>123</v>
      </c>
      <c r="BI814" s="76"/>
      <c r="BJ814" s="74"/>
      <c r="BK814" s="22"/>
      <c r="BL814" s="190" t="s">
        <v>123</v>
      </c>
      <c r="BM814" s="74"/>
      <c r="BN814" s="185" t="s">
        <v>123</v>
      </c>
      <c r="BO814" s="22"/>
      <c r="BP814" s="74"/>
      <c r="BQ814" s="22"/>
      <c r="BR814" s="190" t="s">
        <v>123</v>
      </c>
      <c r="BS814" s="22"/>
      <c r="BT814" s="185" t="s">
        <v>123</v>
      </c>
      <c r="BU814" s="22"/>
      <c r="BV814" s="74"/>
      <c r="BW814" s="22"/>
      <c r="BX814" s="190" t="s">
        <v>123</v>
      </c>
      <c r="BY814" s="22"/>
      <c r="BZ814" s="185" t="s">
        <v>123</v>
      </c>
      <c r="CA814" s="185" t="s">
        <v>1668</v>
      </c>
      <c r="CB814" s="22" t="s">
        <v>1669</v>
      </c>
    </row>
    <row r="815" spans="2:80" ht="13.8" hidden="1">
      <c r="B815" s="22">
        <f t="shared" si="12"/>
        <v>806</v>
      </c>
      <c r="C815" s="22" t="s">
        <v>112</v>
      </c>
      <c r="D815" s="73" t="s">
        <v>290</v>
      </c>
      <c r="E815" s="118">
        <v>1300403</v>
      </c>
      <c r="F815" s="22" t="s">
        <v>114</v>
      </c>
      <c r="G815" s="73" t="s">
        <v>130</v>
      </c>
      <c r="H815" s="73" t="s">
        <v>462</v>
      </c>
      <c r="I815" s="240" t="s">
        <v>126</v>
      </c>
      <c r="J815" s="79" t="s">
        <v>112</v>
      </c>
      <c r="K815" s="112" t="s">
        <v>291</v>
      </c>
      <c r="L815" s="22" t="s">
        <v>119</v>
      </c>
      <c r="M815" s="22" t="s">
        <v>117</v>
      </c>
      <c r="N815" s="119" t="str">
        <f>CONCATENATE(T_SDLog[[#This Row],[PROJECT_NO]],"-",T_SDLog[[#This Row],[Sub Con]],"-",T_SDLog[[#This Row],[BUILDING_NO]],"-",T_SDLog[[#This Row],[FLOOR_LEVEL]],"-",T_SDLog[[#This Row],[DRAWING_PARTS]],"-",T_SDLog[[#This Row],[DISIPLINE]],"-",T_SDLog[[#This Row],[Sub-Dec]],"-",T_SDLog[[#This Row],[DS]],"-",T_SDLog[[#This Row],[DRAWING_SEQ]])</f>
        <v>1300403-ATS-B01-MZ-02-ICT-PAS-SD-00</v>
      </c>
      <c r="O815" s="122" t="s">
        <v>528</v>
      </c>
      <c r="P815" s="246">
        <v>45890</v>
      </c>
      <c r="Q81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1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5" s="156" t="str">
        <f>IF(T_SDLog[[#This Row],[AREF_7]]&lt;&gt;"","07",IF(T_SDLog[[#This Row],[AREF_6]]&lt;&gt;"","06",IF(T_SDLog[[#This Row],[AREF_5]]&lt;&gt;"","05",IF(T_SDLog[[#This Row],[AREF_4]]&lt;&gt;"","04",IF(T_SDLog[[#This Row],[AREF_3]]&lt;&gt;"","03",IF(T_SDLog[[#This Row],[AREF_2]]&lt;&gt;"","02",IF(T_SDLog[[#This Row],[AREF_1]]&lt;&gt;"","01",IF(T_SDLog[[#This Row],[AREF_0]]&lt;&gt;"","00",""))))))))</f>
        <v/>
      </c>
      <c r="T81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1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5" s="22"/>
      <c r="AB815" s="74"/>
      <c r="AC815" s="22"/>
      <c r="AD815" s="74"/>
      <c r="AE815" s="22"/>
      <c r="AF815" s="190" t="s">
        <v>123</v>
      </c>
      <c r="AG815" s="191"/>
      <c r="AH815" s="190" t="s">
        <v>123</v>
      </c>
      <c r="AI815" s="22"/>
      <c r="AJ815" s="74"/>
      <c r="AK815" s="22"/>
      <c r="AL815" s="22"/>
      <c r="AM815" s="22"/>
      <c r="AN815" s="190" t="s">
        <v>123</v>
      </c>
      <c r="AO815" s="74"/>
      <c r="AP815" s="185" t="s">
        <v>123</v>
      </c>
      <c r="AQ815" s="22"/>
      <c r="AR815" s="74"/>
      <c r="AS815" s="22"/>
      <c r="AT815" s="190" t="s">
        <v>123</v>
      </c>
      <c r="AU815" s="74"/>
      <c r="AV815" s="185" t="s">
        <v>123</v>
      </c>
      <c r="AW815" s="76"/>
      <c r="AX815" s="74"/>
      <c r="AY815" s="22"/>
      <c r="AZ815" s="190" t="s">
        <v>123</v>
      </c>
      <c r="BA815" s="74"/>
      <c r="BB815" s="185" t="s">
        <v>123</v>
      </c>
      <c r="BC815" s="76"/>
      <c r="BD815" s="74"/>
      <c r="BE815" s="22"/>
      <c r="BF815" s="190" t="s">
        <v>123</v>
      </c>
      <c r="BG815" s="74"/>
      <c r="BH815" s="185" t="s">
        <v>123</v>
      </c>
      <c r="BI815" s="76"/>
      <c r="BJ815" s="74"/>
      <c r="BK815" s="22"/>
      <c r="BL815" s="190" t="s">
        <v>123</v>
      </c>
      <c r="BM815" s="74"/>
      <c r="BN815" s="185" t="s">
        <v>123</v>
      </c>
      <c r="BO815" s="22"/>
      <c r="BP815" s="74"/>
      <c r="BQ815" s="22"/>
      <c r="BR815" s="190" t="s">
        <v>123</v>
      </c>
      <c r="BS815" s="22"/>
      <c r="BT815" s="185" t="s">
        <v>123</v>
      </c>
      <c r="BU815" s="22"/>
      <c r="BV815" s="74"/>
      <c r="BW815" s="22"/>
      <c r="BX815" s="190" t="s">
        <v>123</v>
      </c>
      <c r="BY815" s="22"/>
      <c r="BZ815" s="185" t="s">
        <v>123</v>
      </c>
      <c r="CA815" s="185" t="s">
        <v>1668</v>
      </c>
      <c r="CB815" s="22" t="s">
        <v>1669</v>
      </c>
    </row>
    <row r="816" spans="2:80" ht="13.8" hidden="1">
      <c r="B816" s="22">
        <f t="shared" si="12"/>
        <v>807</v>
      </c>
      <c r="C816" s="22" t="s">
        <v>112</v>
      </c>
      <c r="D816" s="73" t="s">
        <v>290</v>
      </c>
      <c r="E816" s="118">
        <v>1300403</v>
      </c>
      <c r="F816" s="22" t="s">
        <v>114</v>
      </c>
      <c r="G816" s="73" t="s">
        <v>130</v>
      </c>
      <c r="H816" s="73" t="s">
        <v>462</v>
      </c>
      <c r="I816" s="240" t="s">
        <v>128</v>
      </c>
      <c r="J816" s="79" t="s">
        <v>112</v>
      </c>
      <c r="K816" s="112" t="s">
        <v>291</v>
      </c>
      <c r="L816" s="22" t="s">
        <v>119</v>
      </c>
      <c r="M816" s="22" t="s">
        <v>117</v>
      </c>
      <c r="N816" s="119" t="str">
        <f>CONCATENATE(T_SDLog[[#This Row],[PROJECT_NO]],"-",T_SDLog[[#This Row],[Sub Con]],"-",T_SDLog[[#This Row],[BUILDING_NO]],"-",T_SDLog[[#This Row],[FLOOR_LEVEL]],"-",T_SDLog[[#This Row],[DRAWING_PARTS]],"-",T_SDLog[[#This Row],[DISIPLINE]],"-",T_SDLog[[#This Row],[Sub-Dec]],"-",T_SDLog[[#This Row],[DS]],"-",T_SDLog[[#This Row],[DRAWING_SEQ]])</f>
        <v>1300403-ATS-B01-MZ-03-ICT-PAS-SD-00</v>
      </c>
      <c r="O816" s="122" t="s">
        <v>529</v>
      </c>
      <c r="P816" s="246">
        <v>45890</v>
      </c>
      <c r="Q81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6" s="156" t="str">
        <f>IF(T_SDLog[[#This Row],[AREF_7]]&lt;&gt;"","07",IF(T_SDLog[[#This Row],[AREF_6]]&lt;&gt;"","06",IF(T_SDLog[[#This Row],[AREF_5]]&lt;&gt;"","05",IF(T_SDLog[[#This Row],[AREF_4]]&lt;&gt;"","04",IF(T_SDLog[[#This Row],[AREF_3]]&lt;&gt;"","03",IF(T_SDLog[[#This Row],[AREF_2]]&lt;&gt;"","02",IF(T_SDLog[[#This Row],[AREF_1]]&lt;&gt;"","01",IF(T_SDLog[[#This Row],[AREF_0]]&lt;&gt;"","00",""))))))))</f>
        <v/>
      </c>
      <c r="T81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1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6" s="22"/>
      <c r="AB816" s="74"/>
      <c r="AC816" s="22"/>
      <c r="AD816" s="74"/>
      <c r="AE816" s="22"/>
      <c r="AF816" s="190" t="s">
        <v>123</v>
      </c>
      <c r="AG816" s="191"/>
      <c r="AH816" s="190" t="s">
        <v>123</v>
      </c>
      <c r="AI816" s="22"/>
      <c r="AJ816" s="74"/>
      <c r="AK816" s="22"/>
      <c r="AL816" s="22"/>
      <c r="AM816" s="22"/>
      <c r="AN816" s="190" t="s">
        <v>123</v>
      </c>
      <c r="AO816" s="74"/>
      <c r="AP816" s="185" t="s">
        <v>123</v>
      </c>
      <c r="AQ816" s="22"/>
      <c r="AR816" s="74"/>
      <c r="AS816" s="22"/>
      <c r="AT816" s="190" t="s">
        <v>123</v>
      </c>
      <c r="AU816" s="74"/>
      <c r="AV816" s="185" t="s">
        <v>123</v>
      </c>
      <c r="AW816" s="76"/>
      <c r="AX816" s="74"/>
      <c r="AY816" s="22"/>
      <c r="AZ816" s="190" t="s">
        <v>123</v>
      </c>
      <c r="BA816" s="74"/>
      <c r="BB816" s="185" t="s">
        <v>123</v>
      </c>
      <c r="BC816" s="76"/>
      <c r="BD816" s="74"/>
      <c r="BE816" s="22"/>
      <c r="BF816" s="190" t="s">
        <v>123</v>
      </c>
      <c r="BG816" s="74"/>
      <c r="BH816" s="185" t="s">
        <v>123</v>
      </c>
      <c r="BI816" s="76"/>
      <c r="BJ816" s="74"/>
      <c r="BK816" s="22"/>
      <c r="BL816" s="190" t="s">
        <v>123</v>
      </c>
      <c r="BM816" s="74"/>
      <c r="BN816" s="185" t="s">
        <v>123</v>
      </c>
      <c r="BO816" s="22"/>
      <c r="BP816" s="74"/>
      <c r="BQ816" s="22"/>
      <c r="BR816" s="190" t="s">
        <v>123</v>
      </c>
      <c r="BS816" s="22"/>
      <c r="BT816" s="185" t="s">
        <v>123</v>
      </c>
      <c r="BU816" s="22"/>
      <c r="BV816" s="74"/>
      <c r="BW816" s="22"/>
      <c r="BX816" s="190" t="s">
        <v>123</v>
      </c>
      <c r="BY816" s="22"/>
      <c r="BZ816" s="185" t="s">
        <v>123</v>
      </c>
      <c r="CA816" s="185" t="s">
        <v>1668</v>
      </c>
      <c r="CB816" s="22" t="s">
        <v>1669</v>
      </c>
    </row>
    <row r="817" spans="2:80" ht="13.8" hidden="1">
      <c r="B817" s="22">
        <f t="shared" si="12"/>
        <v>808</v>
      </c>
      <c r="C817" s="22" t="s">
        <v>112</v>
      </c>
      <c r="D817" s="73" t="s">
        <v>290</v>
      </c>
      <c r="E817" s="118">
        <v>1300403</v>
      </c>
      <c r="F817" s="22" t="s">
        <v>114</v>
      </c>
      <c r="G817" s="73" t="s">
        <v>130</v>
      </c>
      <c r="H817" s="73" t="s">
        <v>462</v>
      </c>
      <c r="I817" s="240" t="s">
        <v>138</v>
      </c>
      <c r="J817" s="79" t="s">
        <v>112</v>
      </c>
      <c r="K817" s="112" t="s">
        <v>291</v>
      </c>
      <c r="L817" s="22" t="s">
        <v>119</v>
      </c>
      <c r="M817" s="22" t="s">
        <v>117</v>
      </c>
      <c r="N817" s="119" t="str">
        <f>CONCATENATE(T_SDLog[[#This Row],[PROJECT_NO]],"-",T_SDLog[[#This Row],[Sub Con]],"-",T_SDLog[[#This Row],[BUILDING_NO]],"-",T_SDLog[[#This Row],[FLOOR_LEVEL]],"-",T_SDLog[[#This Row],[DRAWING_PARTS]],"-",T_SDLog[[#This Row],[DISIPLINE]],"-",T_SDLog[[#This Row],[Sub-Dec]],"-",T_SDLog[[#This Row],[DS]],"-",T_SDLog[[#This Row],[DRAWING_SEQ]])</f>
        <v>1300403-ATS-B01-MZ-04-ICT-PAS-SD-00</v>
      </c>
      <c r="O817" s="122" t="s">
        <v>530</v>
      </c>
      <c r="P817" s="246">
        <v>45890</v>
      </c>
      <c r="Q81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7" s="156" t="str">
        <f>IF(T_SDLog[[#This Row],[AREF_7]]&lt;&gt;"","07",IF(T_SDLog[[#This Row],[AREF_6]]&lt;&gt;"","06",IF(T_SDLog[[#This Row],[AREF_5]]&lt;&gt;"","05",IF(T_SDLog[[#This Row],[AREF_4]]&lt;&gt;"","04",IF(T_SDLog[[#This Row],[AREF_3]]&lt;&gt;"","03",IF(T_SDLog[[#This Row],[AREF_2]]&lt;&gt;"","02",IF(T_SDLog[[#This Row],[AREF_1]]&lt;&gt;"","01",IF(T_SDLog[[#This Row],[AREF_0]]&lt;&gt;"","00",""))))))))</f>
        <v/>
      </c>
      <c r="T81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1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7" s="22"/>
      <c r="AB817" s="74"/>
      <c r="AC817" s="22"/>
      <c r="AD817" s="74"/>
      <c r="AE817" s="22"/>
      <c r="AF817" s="190" t="s">
        <v>123</v>
      </c>
      <c r="AG817" s="191"/>
      <c r="AH817" s="190" t="s">
        <v>123</v>
      </c>
      <c r="AI817" s="22"/>
      <c r="AJ817" s="74"/>
      <c r="AK817" s="22"/>
      <c r="AL817" s="22"/>
      <c r="AM817" s="22"/>
      <c r="AN817" s="190" t="s">
        <v>123</v>
      </c>
      <c r="AO817" s="74"/>
      <c r="AP817" s="185" t="s">
        <v>123</v>
      </c>
      <c r="AQ817" s="22"/>
      <c r="AR817" s="74"/>
      <c r="AS817" s="22"/>
      <c r="AT817" s="190" t="s">
        <v>123</v>
      </c>
      <c r="AU817" s="74"/>
      <c r="AV817" s="185" t="s">
        <v>123</v>
      </c>
      <c r="AW817" s="76"/>
      <c r="AX817" s="74"/>
      <c r="AY817" s="22"/>
      <c r="AZ817" s="190" t="s">
        <v>123</v>
      </c>
      <c r="BA817" s="74"/>
      <c r="BB817" s="185" t="s">
        <v>123</v>
      </c>
      <c r="BC817" s="76"/>
      <c r="BD817" s="74"/>
      <c r="BE817" s="22"/>
      <c r="BF817" s="190" t="s">
        <v>123</v>
      </c>
      <c r="BG817" s="74"/>
      <c r="BH817" s="185" t="s">
        <v>123</v>
      </c>
      <c r="BI817" s="76"/>
      <c r="BJ817" s="74"/>
      <c r="BK817" s="22"/>
      <c r="BL817" s="190" t="s">
        <v>123</v>
      </c>
      <c r="BM817" s="74"/>
      <c r="BN817" s="185" t="s">
        <v>123</v>
      </c>
      <c r="BO817" s="22"/>
      <c r="BP817" s="74"/>
      <c r="BQ817" s="22"/>
      <c r="BR817" s="190" t="s">
        <v>123</v>
      </c>
      <c r="BS817" s="22"/>
      <c r="BT817" s="185" t="s">
        <v>123</v>
      </c>
      <c r="BU817" s="22"/>
      <c r="BV817" s="74"/>
      <c r="BW817" s="22"/>
      <c r="BX817" s="190" t="s">
        <v>123</v>
      </c>
      <c r="BY817" s="22"/>
      <c r="BZ817" s="185" t="s">
        <v>123</v>
      </c>
      <c r="CA817" s="185" t="s">
        <v>1668</v>
      </c>
      <c r="CB817" s="22" t="s">
        <v>1669</v>
      </c>
    </row>
    <row r="818" spans="2:80" ht="13.8" hidden="1">
      <c r="B818" s="22">
        <f t="shared" si="12"/>
        <v>809</v>
      </c>
      <c r="C818" s="22" t="s">
        <v>112</v>
      </c>
      <c r="D818" s="73" t="s">
        <v>290</v>
      </c>
      <c r="E818" s="118">
        <v>1300403</v>
      </c>
      <c r="F818" s="22" t="s">
        <v>114</v>
      </c>
      <c r="G818" s="73" t="s">
        <v>130</v>
      </c>
      <c r="H818" s="73" t="s">
        <v>462</v>
      </c>
      <c r="I818" s="240" t="s">
        <v>219</v>
      </c>
      <c r="J818" s="79" t="s">
        <v>112</v>
      </c>
      <c r="K818" s="112" t="s">
        <v>291</v>
      </c>
      <c r="L818" s="22" t="s">
        <v>119</v>
      </c>
      <c r="M818" s="22" t="s">
        <v>117</v>
      </c>
      <c r="N818" s="119" t="str">
        <f>CONCATENATE(T_SDLog[[#This Row],[PROJECT_NO]],"-",T_SDLog[[#This Row],[Sub Con]],"-",T_SDLog[[#This Row],[BUILDING_NO]],"-",T_SDLog[[#This Row],[FLOOR_LEVEL]],"-",T_SDLog[[#This Row],[DRAWING_PARTS]],"-",T_SDLog[[#This Row],[DISIPLINE]],"-",T_SDLog[[#This Row],[Sub-Dec]],"-",T_SDLog[[#This Row],[DS]],"-",T_SDLog[[#This Row],[DRAWING_SEQ]])</f>
        <v>1300403-ATS-B01-MZ-05-ICT-PAS-SD-00</v>
      </c>
      <c r="O818" s="122" t="s">
        <v>531</v>
      </c>
      <c r="P818" s="246">
        <v>45890</v>
      </c>
      <c r="Q81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8" s="156" t="str">
        <f>IF(T_SDLog[[#This Row],[AREF_7]]&lt;&gt;"","07",IF(T_SDLog[[#This Row],[AREF_6]]&lt;&gt;"","06",IF(T_SDLog[[#This Row],[AREF_5]]&lt;&gt;"","05",IF(T_SDLog[[#This Row],[AREF_4]]&lt;&gt;"","04",IF(T_SDLog[[#This Row],[AREF_3]]&lt;&gt;"","03",IF(T_SDLog[[#This Row],[AREF_2]]&lt;&gt;"","02",IF(T_SDLog[[#This Row],[AREF_1]]&lt;&gt;"","01",IF(T_SDLog[[#This Row],[AREF_0]]&lt;&gt;"","00",""))))))))</f>
        <v/>
      </c>
      <c r="T81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8" s="22"/>
      <c r="AB818" s="74"/>
      <c r="AC818" s="22"/>
      <c r="AD818" s="74"/>
      <c r="AE818" s="22"/>
      <c r="AF818" s="190" t="s">
        <v>123</v>
      </c>
      <c r="AG818" s="191"/>
      <c r="AH818" s="190" t="s">
        <v>123</v>
      </c>
      <c r="AI818" s="22"/>
      <c r="AJ818" s="74"/>
      <c r="AK818" s="22"/>
      <c r="AL818" s="22"/>
      <c r="AM818" s="22"/>
      <c r="AN818" s="190" t="s">
        <v>123</v>
      </c>
      <c r="AO818" s="74"/>
      <c r="AP818" s="185" t="s">
        <v>123</v>
      </c>
      <c r="AQ818" s="22"/>
      <c r="AR818" s="74"/>
      <c r="AS818" s="22"/>
      <c r="AT818" s="190" t="s">
        <v>123</v>
      </c>
      <c r="AU818" s="74"/>
      <c r="AV818" s="185" t="s">
        <v>123</v>
      </c>
      <c r="AW818" s="76"/>
      <c r="AX818" s="74"/>
      <c r="AY818" s="22"/>
      <c r="AZ818" s="190" t="s">
        <v>123</v>
      </c>
      <c r="BA818" s="74"/>
      <c r="BB818" s="185" t="s">
        <v>123</v>
      </c>
      <c r="BC818" s="76"/>
      <c r="BD818" s="74"/>
      <c r="BE818" s="22"/>
      <c r="BF818" s="190" t="s">
        <v>123</v>
      </c>
      <c r="BG818" s="74"/>
      <c r="BH818" s="185" t="s">
        <v>123</v>
      </c>
      <c r="BI818" s="76"/>
      <c r="BJ818" s="74"/>
      <c r="BK818" s="22"/>
      <c r="BL818" s="190" t="s">
        <v>123</v>
      </c>
      <c r="BM818" s="74"/>
      <c r="BN818" s="185" t="s">
        <v>123</v>
      </c>
      <c r="BO818" s="22"/>
      <c r="BP818" s="74"/>
      <c r="BQ818" s="22"/>
      <c r="BR818" s="190" t="s">
        <v>123</v>
      </c>
      <c r="BS818" s="22"/>
      <c r="BT818" s="185" t="s">
        <v>123</v>
      </c>
      <c r="BU818" s="22"/>
      <c r="BV818" s="74"/>
      <c r="BW818" s="22"/>
      <c r="BX818" s="190" t="s">
        <v>123</v>
      </c>
      <c r="BY818" s="22"/>
      <c r="BZ818" s="185" t="s">
        <v>123</v>
      </c>
      <c r="CA818" s="185" t="s">
        <v>1668</v>
      </c>
      <c r="CB818" s="22" t="s">
        <v>1669</v>
      </c>
    </row>
    <row r="819" spans="2:80" ht="13.8" hidden="1">
      <c r="B819" s="22">
        <f t="shared" si="12"/>
        <v>810</v>
      </c>
      <c r="C819" s="22" t="s">
        <v>112</v>
      </c>
      <c r="D819" s="73" t="s">
        <v>290</v>
      </c>
      <c r="E819" s="118">
        <v>1300403</v>
      </c>
      <c r="F819" s="22" t="s">
        <v>114</v>
      </c>
      <c r="G819" s="73" t="s">
        <v>130</v>
      </c>
      <c r="H819" s="73" t="s">
        <v>462</v>
      </c>
      <c r="I819" s="240" t="s">
        <v>304</v>
      </c>
      <c r="J819" s="79" t="s">
        <v>112</v>
      </c>
      <c r="K819" s="112" t="s">
        <v>291</v>
      </c>
      <c r="L819" s="22" t="s">
        <v>119</v>
      </c>
      <c r="M819" s="22" t="s">
        <v>117</v>
      </c>
      <c r="N819" s="119" t="str">
        <f>CONCATENATE(T_SDLog[[#This Row],[PROJECT_NO]],"-",T_SDLog[[#This Row],[Sub Con]],"-",T_SDLog[[#This Row],[BUILDING_NO]],"-",T_SDLog[[#This Row],[FLOOR_LEVEL]],"-",T_SDLog[[#This Row],[DRAWING_PARTS]],"-",T_SDLog[[#This Row],[DISIPLINE]],"-",T_SDLog[[#This Row],[Sub-Dec]],"-",T_SDLog[[#This Row],[DS]],"-",T_SDLog[[#This Row],[DRAWING_SEQ]])</f>
        <v>1300403-ATS-B01-MZ-06-ICT-PAS-SD-00</v>
      </c>
      <c r="O819" s="122" t="s">
        <v>532</v>
      </c>
      <c r="P819" s="246">
        <v>45890</v>
      </c>
      <c r="Q81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19" s="156" t="str">
        <f>IF(T_SDLog[[#This Row],[AREF_7]]&lt;&gt;"","07",IF(T_SDLog[[#This Row],[AREF_6]]&lt;&gt;"","06",IF(T_SDLog[[#This Row],[AREF_5]]&lt;&gt;"","05",IF(T_SDLog[[#This Row],[AREF_4]]&lt;&gt;"","04",IF(T_SDLog[[#This Row],[AREF_3]]&lt;&gt;"","03",IF(T_SDLog[[#This Row],[AREF_2]]&lt;&gt;"","02",IF(T_SDLog[[#This Row],[AREF_1]]&lt;&gt;"","01",IF(T_SDLog[[#This Row],[AREF_0]]&lt;&gt;"","00",""))))))))</f>
        <v/>
      </c>
      <c r="T81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1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19" s="22"/>
      <c r="AB819" s="74"/>
      <c r="AC819" s="22"/>
      <c r="AD819" s="74"/>
      <c r="AE819" s="22"/>
      <c r="AF819" s="190" t="s">
        <v>123</v>
      </c>
      <c r="AG819" s="191"/>
      <c r="AH819" s="190" t="s">
        <v>123</v>
      </c>
      <c r="AI819" s="22"/>
      <c r="AJ819" s="74"/>
      <c r="AK819" s="22"/>
      <c r="AL819" s="22"/>
      <c r="AM819" s="22"/>
      <c r="AN819" s="190" t="s">
        <v>123</v>
      </c>
      <c r="AO819" s="74"/>
      <c r="AP819" s="185" t="s">
        <v>123</v>
      </c>
      <c r="AQ819" s="22"/>
      <c r="AR819" s="74"/>
      <c r="AS819" s="22"/>
      <c r="AT819" s="190" t="s">
        <v>123</v>
      </c>
      <c r="AU819" s="74"/>
      <c r="AV819" s="185" t="s">
        <v>123</v>
      </c>
      <c r="AW819" s="76"/>
      <c r="AX819" s="74"/>
      <c r="AY819" s="22"/>
      <c r="AZ819" s="190" t="s">
        <v>123</v>
      </c>
      <c r="BA819" s="74"/>
      <c r="BB819" s="185" t="s">
        <v>123</v>
      </c>
      <c r="BC819" s="76"/>
      <c r="BD819" s="74"/>
      <c r="BE819" s="22"/>
      <c r="BF819" s="190" t="s">
        <v>123</v>
      </c>
      <c r="BG819" s="74"/>
      <c r="BH819" s="185" t="s">
        <v>123</v>
      </c>
      <c r="BI819" s="76"/>
      <c r="BJ819" s="74"/>
      <c r="BK819" s="22"/>
      <c r="BL819" s="190" t="s">
        <v>123</v>
      </c>
      <c r="BM819" s="74"/>
      <c r="BN819" s="185" t="s">
        <v>123</v>
      </c>
      <c r="BO819" s="22"/>
      <c r="BP819" s="74"/>
      <c r="BQ819" s="22"/>
      <c r="BR819" s="190" t="s">
        <v>123</v>
      </c>
      <c r="BS819" s="22"/>
      <c r="BT819" s="185" t="s">
        <v>123</v>
      </c>
      <c r="BU819" s="22"/>
      <c r="BV819" s="74"/>
      <c r="BW819" s="22"/>
      <c r="BX819" s="190" t="s">
        <v>123</v>
      </c>
      <c r="BY819" s="22"/>
      <c r="BZ819" s="185" t="s">
        <v>123</v>
      </c>
      <c r="CA819" s="185" t="s">
        <v>1668</v>
      </c>
      <c r="CB819" s="22" t="s">
        <v>1669</v>
      </c>
    </row>
    <row r="820" spans="2:80" ht="13.8" hidden="1">
      <c r="B820" s="22">
        <f t="shared" si="12"/>
        <v>811</v>
      </c>
      <c r="C820" s="22" t="s">
        <v>112</v>
      </c>
      <c r="D820" s="73" t="s">
        <v>290</v>
      </c>
      <c r="E820" s="118">
        <v>1300403</v>
      </c>
      <c r="F820" s="22" t="s">
        <v>114</v>
      </c>
      <c r="G820" s="73" t="s">
        <v>130</v>
      </c>
      <c r="H820" s="73" t="s">
        <v>462</v>
      </c>
      <c r="I820" s="240" t="s">
        <v>349</v>
      </c>
      <c r="J820" s="79" t="s">
        <v>112</v>
      </c>
      <c r="K820" s="112" t="s">
        <v>291</v>
      </c>
      <c r="L820" s="22" t="s">
        <v>119</v>
      </c>
      <c r="M820" s="22" t="s">
        <v>117</v>
      </c>
      <c r="N820" s="119" t="str">
        <f>CONCATENATE(T_SDLog[[#This Row],[PROJECT_NO]],"-",T_SDLog[[#This Row],[Sub Con]],"-",T_SDLog[[#This Row],[BUILDING_NO]],"-",T_SDLog[[#This Row],[FLOOR_LEVEL]],"-",T_SDLog[[#This Row],[DRAWING_PARTS]],"-",T_SDLog[[#This Row],[DISIPLINE]],"-",T_SDLog[[#This Row],[Sub-Dec]],"-",T_SDLog[[#This Row],[DS]],"-",T_SDLog[[#This Row],[DRAWING_SEQ]])</f>
        <v>1300403-ATS-B01-MZ-07-ICT-PAS-SD-00</v>
      </c>
      <c r="O820" s="122" t="s">
        <v>533</v>
      </c>
      <c r="P820" s="246">
        <v>45890</v>
      </c>
      <c r="Q82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20" s="156" t="str">
        <f>IF(T_SDLog[[#This Row],[AREF_7]]&lt;&gt;"","07",IF(T_SDLog[[#This Row],[AREF_6]]&lt;&gt;"","06",IF(T_SDLog[[#This Row],[AREF_5]]&lt;&gt;"","05",IF(T_SDLog[[#This Row],[AREF_4]]&lt;&gt;"","04",IF(T_SDLog[[#This Row],[AREF_3]]&lt;&gt;"","03",IF(T_SDLog[[#This Row],[AREF_2]]&lt;&gt;"","02",IF(T_SDLog[[#This Row],[AREF_1]]&lt;&gt;"","01",IF(T_SDLog[[#This Row],[AREF_0]]&lt;&gt;"","00",""))))))))</f>
        <v/>
      </c>
      <c r="T82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2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0" s="22"/>
      <c r="AB820" s="74"/>
      <c r="AC820" s="22"/>
      <c r="AD820" s="74"/>
      <c r="AE820" s="22"/>
      <c r="AF820" s="190" t="s">
        <v>123</v>
      </c>
      <c r="AG820" s="191"/>
      <c r="AH820" s="190" t="s">
        <v>123</v>
      </c>
      <c r="AI820" s="22"/>
      <c r="AJ820" s="74"/>
      <c r="AK820" s="22"/>
      <c r="AL820" s="22"/>
      <c r="AM820" s="22"/>
      <c r="AN820" s="190" t="s">
        <v>123</v>
      </c>
      <c r="AO820" s="74"/>
      <c r="AP820" s="185" t="s">
        <v>123</v>
      </c>
      <c r="AQ820" s="22"/>
      <c r="AR820" s="74"/>
      <c r="AS820" s="22"/>
      <c r="AT820" s="190" t="s">
        <v>123</v>
      </c>
      <c r="AU820" s="74"/>
      <c r="AV820" s="185" t="s">
        <v>123</v>
      </c>
      <c r="AW820" s="76"/>
      <c r="AX820" s="74"/>
      <c r="AY820" s="22"/>
      <c r="AZ820" s="190" t="s">
        <v>123</v>
      </c>
      <c r="BA820" s="74"/>
      <c r="BB820" s="185" t="s">
        <v>123</v>
      </c>
      <c r="BC820" s="76"/>
      <c r="BD820" s="74"/>
      <c r="BE820" s="22"/>
      <c r="BF820" s="190" t="s">
        <v>123</v>
      </c>
      <c r="BG820" s="74"/>
      <c r="BH820" s="185" t="s">
        <v>123</v>
      </c>
      <c r="BI820" s="76"/>
      <c r="BJ820" s="74"/>
      <c r="BK820" s="22"/>
      <c r="BL820" s="190" t="s">
        <v>123</v>
      </c>
      <c r="BM820" s="74"/>
      <c r="BN820" s="185" t="s">
        <v>123</v>
      </c>
      <c r="BO820" s="22"/>
      <c r="BP820" s="74"/>
      <c r="BQ820" s="22"/>
      <c r="BR820" s="190" t="s">
        <v>123</v>
      </c>
      <c r="BS820" s="22"/>
      <c r="BT820" s="185" t="s">
        <v>123</v>
      </c>
      <c r="BU820" s="22"/>
      <c r="BV820" s="74"/>
      <c r="BW820" s="22"/>
      <c r="BX820" s="190" t="s">
        <v>123</v>
      </c>
      <c r="BY820" s="22"/>
      <c r="BZ820" s="185" t="s">
        <v>123</v>
      </c>
      <c r="CA820" s="185" t="s">
        <v>1668</v>
      </c>
      <c r="CB820" s="22" t="s">
        <v>1669</v>
      </c>
    </row>
    <row r="821" spans="2:80" ht="13.8" hidden="1">
      <c r="B821" s="22">
        <f t="shared" si="12"/>
        <v>812</v>
      </c>
      <c r="C821" s="22" t="s">
        <v>112</v>
      </c>
      <c r="D821" s="73" t="s">
        <v>290</v>
      </c>
      <c r="E821" s="118">
        <v>1300403</v>
      </c>
      <c r="F821" s="22" t="s">
        <v>114</v>
      </c>
      <c r="G821" s="73" t="s">
        <v>130</v>
      </c>
      <c r="H821" s="73" t="s">
        <v>462</v>
      </c>
      <c r="I821" s="240" t="s">
        <v>140</v>
      </c>
      <c r="J821" s="79" t="s">
        <v>112</v>
      </c>
      <c r="K821" s="112" t="s">
        <v>291</v>
      </c>
      <c r="L821" s="22" t="s">
        <v>119</v>
      </c>
      <c r="M821" s="22" t="s">
        <v>117</v>
      </c>
      <c r="N821" s="119" t="str">
        <f>CONCATENATE(T_SDLog[[#This Row],[PROJECT_NO]],"-",T_SDLog[[#This Row],[Sub Con]],"-",T_SDLog[[#This Row],[BUILDING_NO]],"-",T_SDLog[[#This Row],[FLOOR_LEVEL]],"-",T_SDLog[[#This Row],[DRAWING_PARTS]],"-",T_SDLog[[#This Row],[DISIPLINE]],"-",T_SDLog[[#This Row],[Sub-Dec]],"-",T_SDLog[[#This Row],[DS]],"-",T_SDLog[[#This Row],[DRAWING_SEQ]])</f>
        <v>1300403-ATS-B01-MZ-08-ICT-PAS-SD-00</v>
      </c>
      <c r="O821" s="122" t="s">
        <v>534</v>
      </c>
      <c r="P821" s="246">
        <v>45890</v>
      </c>
      <c r="Q82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21" s="156" t="str">
        <f>IF(T_SDLog[[#This Row],[AREF_7]]&lt;&gt;"","07",IF(T_SDLog[[#This Row],[AREF_6]]&lt;&gt;"","06",IF(T_SDLog[[#This Row],[AREF_5]]&lt;&gt;"","05",IF(T_SDLog[[#This Row],[AREF_4]]&lt;&gt;"","04",IF(T_SDLog[[#This Row],[AREF_3]]&lt;&gt;"","03",IF(T_SDLog[[#This Row],[AREF_2]]&lt;&gt;"","02",IF(T_SDLog[[#This Row],[AREF_1]]&lt;&gt;"","01",IF(T_SDLog[[#This Row],[AREF_0]]&lt;&gt;"","00",""))))))))</f>
        <v/>
      </c>
      <c r="T82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2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1" s="22"/>
      <c r="AB821" s="74"/>
      <c r="AC821" s="22"/>
      <c r="AD821" s="74"/>
      <c r="AE821" s="22"/>
      <c r="AF821" s="190" t="s">
        <v>123</v>
      </c>
      <c r="AG821" s="191"/>
      <c r="AH821" s="190" t="s">
        <v>123</v>
      </c>
      <c r="AI821" s="22"/>
      <c r="AJ821" s="74"/>
      <c r="AK821" s="22"/>
      <c r="AL821" s="22"/>
      <c r="AM821" s="22"/>
      <c r="AN821" s="190" t="s">
        <v>123</v>
      </c>
      <c r="AO821" s="74"/>
      <c r="AP821" s="185" t="s">
        <v>123</v>
      </c>
      <c r="AQ821" s="22"/>
      <c r="AR821" s="74"/>
      <c r="AS821" s="22"/>
      <c r="AT821" s="190" t="s">
        <v>123</v>
      </c>
      <c r="AU821" s="74"/>
      <c r="AV821" s="185" t="s">
        <v>123</v>
      </c>
      <c r="AW821" s="76"/>
      <c r="AX821" s="74"/>
      <c r="AY821" s="22"/>
      <c r="AZ821" s="190" t="s">
        <v>123</v>
      </c>
      <c r="BA821" s="74"/>
      <c r="BB821" s="185" t="s">
        <v>123</v>
      </c>
      <c r="BC821" s="76"/>
      <c r="BD821" s="74"/>
      <c r="BE821" s="22"/>
      <c r="BF821" s="190" t="s">
        <v>123</v>
      </c>
      <c r="BG821" s="74"/>
      <c r="BH821" s="185" t="s">
        <v>123</v>
      </c>
      <c r="BI821" s="76"/>
      <c r="BJ821" s="74"/>
      <c r="BK821" s="22"/>
      <c r="BL821" s="190" t="s">
        <v>123</v>
      </c>
      <c r="BM821" s="74"/>
      <c r="BN821" s="185" t="s">
        <v>123</v>
      </c>
      <c r="BO821" s="22"/>
      <c r="BP821" s="74"/>
      <c r="BQ821" s="22"/>
      <c r="BR821" s="190" t="s">
        <v>123</v>
      </c>
      <c r="BS821" s="22"/>
      <c r="BT821" s="185" t="s">
        <v>123</v>
      </c>
      <c r="BU821" s="22"/>
      <c r="BV821" s="74"/>
      <c r="BW821" s="22"/>
      <c r="BX821" s="190" t="s">
        <v>123</v>
      </c>
      <c r="BY821" s="22"/>
      <c r="BZ821" s="185" t="s">
        <v>123</v>
      </c>
      <c r="CA821" s="185" t="s">
        <v>1668</v>
      </c>
      <c r="CB821" s="22" t="s">
        <v>1669</v>
      </c>
    </row>
    <row r="822" spans="2:80" ht="13.8" hidden="1">
      <c r="B822" s="22">
        <f t="shared" si="12"/>
        <v>813</v>
      </c>
      <c r="C822" s="22" t="s">
        <v>112</v>
      </c>
      <c r="D822" s="73" t="s">
        <v>290</v>
      </c>
      <c r="E822" s="118">
        <v>1300403</v>
      </c>
      <c r="F822" s="22" t="s">
        <v>114</v>
      </c>
      <c r="G822" s="73" t="s">
        <v>130</v>
      </c>
      <c r="H822" s="73" t="s">
        <v>462</v>
      </c>
      <c r="I822" s="240" t="s">
        <v>351</v>
      </c>
      <c r="J822" s="79" t="s">
        <v>112</v>
      </c>
      <c r="K822" s="112" t="s">
        <v>291</v>
      </c>
      <c r="L822" s="22" t="s">
        <v>119</v>
      </c>
      <c r="M822" s="22" t="s">
        <v>117</v>
      </c>
      <c r="N822" s="119" t="str">
        <f>CONCATENATE(T_SDLog[[#This Row],[PROJECT_NO]],"-",T_SDLog[[#This Row],[Sub Con]],"-",T_SDLog[[#This Row],[BUILDING_NO]],"-",T_SDLog[[#This Row],[FLOOR_LEVEL]],"-",T_SDLog[[#This Row],[DRAWING_PARTS]],"-",T_SDLog[[#This Row],[DISIPLINE]],"-",T_SDLog[[#This Row],[Sub-Dec]],"-",T_SDLog[[#This Row],[DS]],"-",T_SDLog[[#This Row],[DRAWING_SEQ]])</f>
        <v>1300403-ATS-B01-MZ-09-ICT-PAS-SD-00</v>
      </c>
      <c r="O822" s="122" t="s">
        <v>535</v>
      </c>
      <c r="P822" s="246">
        <v>45890</v>
      </c>
      <c r="Q82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22" s="156" t="str">
        <f>IF(T_SDLog[[#This Row],[AREF_7]]&lt;&gt;"","07",IF(T_SDLog[[#This Row],[AREF_6]]&lt;&gt;"","06",IF(T_SDLog[[#This Row],[AREF_5]]&lt;&gt;"","05",IF(T_SDLog[[#This Row],[AREF_4]]&lt;&gt;"","04",IF(T_SDLog[[#This Row],[AREF_3]]&lt;&gt;"","03",IF(T_SDLog[[#This Row],[AREF_2]]&lt;&gt;"","02",IF(T_SDLog[[#This Row],[AREF_1]]&lt;&gt;"","01",IF(T_SDLog[[#This Row],[AREF_0]]&lt;&gt;"","00",""))))))))</f>
        <v/>
      </c>
      <c r="T82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2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2" s="22"/>
      <c r="AB822" s="74"/>
      <c r="AC822" s="22"/>
      <c r="AD822" s="74"/>
      <c r="AE822" s="22"/>
      <c r="AF822" s="190" t="s">
        <v>123</v>
      </c>
      <c r="AG822" s="191"/>
      <c r="AH822" s="190" t="s">
        <v>123</v>
      </c>
      <c r="AI822" s="22"/>
      <c r="AJ822" s="74"/>
      <c r="AK822" s="22"/>
      <c r="AL822" s="22"/>
      <c r="AM822" s="22"/>
      <c r="AN822" s="190" t="s">
        <v>123</v>
      </c>
      <c r="AO822" s="74"/>
      <c r="AP822" s="185" t="s">
        <v>123</v>
      </c>
      <c r="AQ822" s="22"/>
      <c r="AR822" s="74"/>
      <c r="AS822" s="22"/>
      <c r="AT822" s="190" t="s">
        <v>123</v>
      </c>
      <c r="AU822" s="74"/>
      <c r="AV822" s="185" t="s">
        <v>123</v>
      </c>
      <c r="AW822" s="76"/>
      <c r="AX822" s="74"/>
      <c r="AY822" s="22"/>
      <c r="AZ822" s="190" t="s">
        <v>123</v>
      </c>
      <c r="BA822" s="74"/>
      <c r="BB822" s="185" t="s">
        <v>123</v>
      </c>
      <c r="BC822" s="76"/>
      <c r="BD822" s="74"/>
      <c r="BE822" s="22"/>
      <c r="BF822" s="190" t="s">
        <v>123</v>
      </c>
      <c r="BG822" s="74"/>
      <c r="BH822" s="185" t="s">
        <v>123</v>
      </c>
      <c r="BI822" s="76"/>
      <c r="BJ822" s="74"/>
      <c r="BK822" s="22"/>
      <c r="BL822" s="190" t="s">
        <v>123</v>
      </c>
      <c r="BM822" s="74"/>
      <c r="BN822" s="185" t="s">
        <v>123</v>
      </c>
      <c r="BO822" s="22"/>
      <c r="BP822" s="74"/>
      <c r="BQ822" s="22"/>
      <c r="BR822" s="190" t="s">
        <v>123</v>
      </c>
      <c r="BS822" s="22"/>
      <c r="BT822" s="185" t="s">
        <v>123</v>
      </c>
      <c r="BU822" s="22"/>
      <c r="BV822" s="74"/>
      <c r="BW822" s="22"/>
      <c r="BX822" s="190" t="s">
        <v>123</v>
      </c>
      <c r="BY822" s="22"/>
      <c r="BZ822" s="185" t="s">
        <v>123</v>
      </c>
      <c r="CA822" s="185" t="s">
        <v>1668</v>
      </c>
      <c r="CB822" s="22" t="s">
        <v>1669</v>
      </c>
    </row>
    <row r="823" spans="2:80" ht="13.8" hidden="1">
      <c r="B823" s="22">
        <f t="shared" si="12"/>
        <v>814</v>
      </c>
      <c r="C823" s="22" t="s">
        <v>112</v>
      </c>
      <c r="D823" s="73" t="s">
        <v>290</v>
      </c>
      <c r="E823" s="118">
        <v>1300403</v>
      </c>
      <c r="F823" s="22" t="s">
        <v>114</v>
      </c>
      <c r="G823" s="73" t="s">
        <v>130</v>
      </c>
      <c r="H823" s="73" t="s">
        <v>462</v>
      </c>
      <c r="I823" s="240" t="s">
        <v>438</v>
      </c>
      <c r="J823" s="79" t="s">
        <v>112</v>
      </c>
      <c r="K823" s="112" t="s">
        <v>291</v>
      </c>
      <c r="L823" s="22" t="s">
        <v>119</v>
      </c>
      <c r="M823" s="22" t="s">
        <v>117</v>
      </c>
      <c r="N823" s="119" t="str">
        <f>CONCATENATE(T_SDLog[[#This Row],[PROJECT_NO]],"-",T_SDLog[[#This Row],[Sub Con]],"-",T_SDLog[[#This Row],[BUILDING_NO]],"-",T_SDLog[[#This Row],[FLOOR_LEVEL]],"-",T_SDLog[[#This Row],[DRAWING_PARTS]],"-",T_SDLog[[#This Row],[DISIPLINE]],"-",T_SDLog[[#This Row],[Sub-Dec]],"-",T_SDLog[[#This Row],[DS]],"-",T_SDLog[[#This Row],[DRAWING_SEQ]])</f>
        <v>1300403-ATS-B01-MZ-10-ICT-PAS-SD-00</v>
      </c>
      <c r="O823" s="122" t="s">
        <v>536</v>
      </c>
      <c r="P823" s="246">
        <v>45890</v>
      </c>
      <c r="Q82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2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23" s="156" t="str">
        <f>IF(T_SDLog[[#This Row],[AREF_7]]&lt;&gt;"","07",IF(T_SDLog[[#This Row],[AREF_6]]&lt;&gt;"","06",IF(T_SDLog[[#This Row],[AREF_5]]&lt;&gt;"","05",IF(T_SDLog[[#This Row],[AREF_4]]&lt;&gt;"","04",IF(T_SDLog[[#This Row],[AREF_3]]&lt;&gt;"","03",IF(T_SDLog[[#This Row],[AREF_2]]&lt;&gt;"","02",IF(T_SDLog[[#This Row],[AREF_1]]&lt;&gt;"","01",IF(T_SDLog[[#This Row],[AREF_0]]&lt;&gt;"","00",""))))))))</f>
        <v/>
      </c>
      <c r="T82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3" s="22"/>
      <c r="AB823" s="74"/>
      <c r="AC823" s="22"/>
      <c r="AD823" s="74"/>
      <c r="AE823" s="22"/>
      <c r="AF823" s="190" t="s">
        <v>123</v>
      </c>
      <c r="AG823" s="191"/>
      <c r="AH823" s="190" t="s">
        <v>123</v>
      </c>
      <c r="AI823" s="22"/>
      <c r="AJ823" s="74"/>
      <c r="AK823" s="22"/>
      <c r="AL823" s="22"/>
      <c r="AM823" s="22"/>
      <c r="AN823" s="190" t="s">
        <v>123</v>
      </c>
      <c r="AO823" s="74"/>
      <c r="AP823" s="185" t="s">
        <v>123</v>
      </c>
      <c r="AQ823" s="22"/>
      <c r="AR823" s="74"/>
      <c r="AS823" s="22"/>
      <c r="AT823" s="190" t="s">
        <v>123</v>
      </c>
      <c r="AU823" s="74"/>
      <c r="AV823" s="185" t="s">
        <v>123</v>
      </c>
      <c r="AW823" s="76"/>
      <c r="AX823" s="74"/>
      <c r="AY823" s="22"/>
      <c r="AZ823" s="190" t="s">
        <v>123</v>
      </c>
      <c r="BA823" s="74"/>
      <c r="BB823" s="185" t="s">
        <v>123</v>
      </c>
      <c r="BC823" s="76"/>
      <c r="BD823" s="74"/>
      <c r="BE823" s="22"/>
      <c r="BF823" s="190" t="s">
        <v>123</v>
      </c>
      <c r="BG823" s="74"/>
      <c r="BH823" s="185" t="s">
        <v>123</v>
      </c>
      <c r="BI823" s="76"/>
      <c r="BJ823" s="74"/>
      <c r="BK823" s="22"/>
      <c r="BL823" s="190" t="s">
        <v>123</v>
      </c>
      <c r="BM823" s="74"/>
      <c r="BN823" s="185" t="s">
        <v>123</v>
      </c>
      <c r="BO823" s="22"/>
      <c r="BP823" s="74"/>
      <c r="BQ823" s="22"/>
      <c r="BR823" s="190" t="s">
        <v>123</v>
      </c>
      <c r="BS823" s="22"/>
      <c r="BT823" s="185" t="s">
        <v>123</v>
      </c>
      <c r="BU823" s="22"/>
      <c r="BV823" s="74"/>
      <c r="BW823" s="22"/>
      <c r="BX823" s="190" t="s">
        <v>123</v>
      </c>
      <c r="BY823" s="22"/>
      <c r="BZ823" s="185" t="s">
        <v>123</v>
      </c>
      <c r="CA823" s="185" t="s">
        <v>1668</v>
      </c>
      <c r="CB823" s="22" t="s">
        <v>1669</v>
      </c>
    </row>
    <row r="824" spans="2:80" ht="13.8" hidden="1">
      <c r="B824" s="22">
        <f t="shared" si="12"/>
        <v>815</v>
      </c>
      <c r="C824" s="22" t="s">
        <v>112</v>
      </c>
      <c r="D824" s="73" t="s">
        <v>290</v>
      </c>
      <c r="E824" s="118">
        <v>1300403</v>
      </c>
      <c r="F824" s="22" t="s">
        <v>114</v>
      </c>
      <c r="G824" s="73" t="s">
        <v>130</v>
      </c>
      <c r="H824" s="73" t="s">
        <v>462</v>
      </c>
      <c r="I824" s="240" t="s">
        <v>440</v>
      </c>
      <c r="J824" s="79" t="s">
        <v>112</v>
      </c>
      <c r="K824" s="112" t="s">
        <v>291</v>
      </c>
      <c r="L824" s="22" t="s">
        <v>119</v>
      </c>
      <c r="M824" s="22" t="s">
        <v>117</v>
      </c>
      <c r="N824" s="119" t="str">
        <f>CONCATENATE(T_SDLog[[#This Row],[PROJECT_NO]],"-",T_SDLog[[#This Row],[Sub Con]],"-",T_SDLog[[#This Row],[BUILDING_NO]],"-",T_SDLog[[#This Row],[FLOOR_LEVEL]],"-",T_SDLog[[#This Row],[DRAWING_PARTS]],"-",T_SDLog[[#This Row],[DISIPLINE]],"-",T_SDLog[[#This Row],[Sub-Dec]],"-",T_SDLog[[#This Row],[DS]],"-",T_SDLog[[#This Row],[DRAWING_SEQ]])</f>
        <v>1300403-ATS-B01-MZ-11-ICT-PAS-SD-00</v>
      </c>
      <c r="O824" s="122" t="s">
        <v>537</v>
      </c>
      <c r="P824" s="246">
        <v>45890</v>
      </c>
      <c r="Q82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2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24" s="156" t="str">
        <f>IF(T_SDLog[[#This Row],[AREF_7]]&lt;&gt;"","07",IF(T_SDLog[[#This Row],[AREF_6]]&lt;&gt;"","06",IF(T_SDLog[[#This Row],[AREF_5]]&lt;&gt;"","05",IF(T_SDLog[[#This Row],[AREF_4]]&lt;&gt;"","04",IF(T_SDLog[[#This Row],[AREF_3]]&lt;&gt;"","03",IF(T_SDLog[[#This Row],[AREF_2]]&lt;&gt;"","02",IF(T_SDLog[[#This Row],[AREF_1]]&lt;&gt;"","01",IF(T_SDLog[[#This Row],[AREF_0]]&lt;&gt;"","00",""))))))))</f>
        <v/>
      </c>
      <c r="T82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4" s="22"/>
      <c r="AB824" s="74"/>
      <c r="AC824" s="22"/>
      <c r="AD824" s="74"/>
      <c r="AE824" s="22"/>
      <c r="AF824" s="190" t="s">
        <v>123</v>
      </c>
      <c r="AG824" s="191"/>
      <c r="AH824" s="190" t="s">
        <v>123</v>
      </c>
      <c r="AI824" s="22"/>
      <c r="AJ824" s="74"/>
      <c r="AK824" s="22"/>
      <c r="AL824" s="22"/>
      <c r="AM824" s="22"/>
      <c r="AN824" s="190" t="s">
        <v>123</v>
      </c>
      <c r="AO824" s="74"/>
      <c r="AP824" s="185" t="s">
        <v>123</v>
      </c>
      <c r="AQ824" s="22"/>
      <c r="AR824" s="74"/>
      <c r="AS824" s="22"/>
      <c r="AT824" s="190" t="s">
        <v>123</v>
      </c>
      <c r="AU824" s="74"/>
      <c r="AV824" s="185" t="s">
        <v>123</v>
      </c>
      <c r="AW824" s="76"/>
      <c r="AX824" s="74"/>
      <c r="AY824" s="22"/>
      <c r="AZ824" s="190" t="s">
        <v>123</v>
      </c>
      <c r="BA824" s="74"/>
      <c r="BB824" s="185" t="s">
        <v>123</v>
      </c>
      <c r="BC824" s="76"/>
      <c r="BD824" s="74"/>
      <c r="BE824" s="22"/>
      <c r="BF824" s="190" t="s">
        <v>123</v>
      </c>
      <c r="BG824" s="74"/>
      <c r="BH824" s="185" t="s">
        <v>123</v>
      </c>
      <c r="BI824" s="76"/>
      <c r="BJ824" s="74"/>
      <c r="BK824" s="22"/>
      <c r="BL824" s="190" t="s">
        <v>123</v>
      </c>
      <c r="BM824" s="74"/>
      <c r="BN824" s="185" t="s">
        <v>123</v>
      </c>
      <c r="BO824" s="22"/>
      <c r="BP824" s="74"/>
      <c r="BQ824" s="22"/>
      <c r="BR824" s="190" t="s">
        <v>123</v>
      </c>
      <c r="BS824" s="22"/>
      <c r="BT824" s="185" t="s">
        <v>123</v>
      </c>
      <c r="BU824" s="22"/>
      <c r="BV824" s="74"/>
      <c r="BW824" s="22"/>
      <c r="BX824" s="190" t="s">
        <v>123</v>
      </c>
      <c r="BY824" s="22"/>
      <c r="BZ824" s="185" t="s">
        <v>123</v>
      </c>
      <c r="CA824" s="185" t="s">
        <v>1668</v>
      </c>
      <c r="CB824" s="22" t="s">
        <v>1669</v>
      </c>
    </row>
    <row r="825" spans="2:80" ht="13.8" hidden="1">
      <c r="B825" s="22">
        <f t="shared" si="12"/>
        <v>816</v>
      </c>
      <c r="C825" s="22" t="s">
        <v>112</v>
      </c>
      <c r="D825" s="73" t="s">
        <v>290</v>
      </c>
      <c r="E825" s="118">
        <v>1300403</v>
      </c>
      <c r="F825" s="22" t="s">
        <v>114</v>
      </c>
      <c r="G825" s="73" t="s">
        <v>130</v>
      </c>
      <c r="H825" s="73" t="s">
        <v>462</v>
      </c>
      <c r="I825" s="240" t="s">
        <v>142</v>
      </c>
      <c r="J825" s="79" t="s">
        <v>112</v>
      </c>
      <c r="K825" s="112" t="s">
        <v>291</v>
      </c>
      <c r="L825" s="22" t="s">
        <v>119</v>
      </c>
      <c r="M825" s="22" t="s">
        <v>117</v>
      </c>
      <c r="N825" s="119" t="str">
        <f>CONCATENATE(T_SDLog[[#This Row],[PROJECT_NO]],"-",T_SDLog[[#This Row],[Sub Con]],"-",T_SDLog[[#This Row],[BUILDING_NO]],"-",T_SDLog[[#This Row],[FLOOR_LEVEL]],"-",T_SDLog[[#This Row],[DRAWING_PARTS]],"-",T_SDLog[[#This Row],[DISIPLINE]],"-",T_SDLog[[#This Row],[Sub-Dec]],"-",T_SDLog[[#This Row],[DS]],"-",T_SDLog[[#This Row],[DRAWING_SEQ]])</f>
        <v>1300403-ATS-B01-MZ-12-ICT-PAS-SD-00</v>
      </c>
      <c r="O825" s="122" t="s">
        <v>538</v>
      </c>
      <c r="P825" s="246">
        <v>45890</v>
      </c>
      <c r="Q82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2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25" s="156" t="str">
        <f>IF(T_SDLog[[#This Row],[AREF_7]]&lt;&gt;"","07",IF(T_SDLog[[#This Row],[AREF_6]]&lt;&gt;"","06",IF(T_SDLog[[#This Row],[AREF_5]]&lt;&gt;"","05",IF(T_SDLog[[#This Row],[AREF_4]]&lt;&gt;"","04",IF(T_SDLog[[#This Row],[AREF_3]]&lt;&gt;"","03",IF(T_SDLog[[#This Row],[AREF_2]]&lt;&gt;"","02",IF(T_SDLog[[#This Row],[AREF_1]]&lt;&gt;"","01",IF(T_SDLog[[#This Row],[AREF_0]]&lt;&gt;"","00",""))))))))</f>
        <v/>
      </c>
      <c r="T82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5" s="22"/>
      <c r="AB825" s="74"/>
      <c r="AC825" s="22"/>
      <c r="AD825" s="74"/>
      <c r="AE825" s="22"/>
      <c r="AF825" s="190" t="s">
        <v>123</v>
      </c>
      <c r="AG825" s="191"/>
      <c r="AH825" s="190" t="s">
        <v>123</v>
      </c>
      <c r="AI825" s="22"/>
      <c r="AJ825" s="74"/>
      <c r="AK825" s="22"/>
      <c r="AL825" s="22"/>
      <c r="AM825" s="22"/>
      <c r="AN825" s="190" t="s">
        <v>123</v>
      </c>
      <c r="AO825" s="74"/>
      <c r="AP825" s="185" t="s">
        <v>123</v>
      </c>
      <c r="AQ825" s="22"/>
      <c r="AR825" s="74"/>
      <c r="AS825" s="22"/>
      <c r="AT825" s="190" t="s">
        <v>123</v>
      </c>
      <c r="AU825" s="74"/>
      <c r="AV825" s="185" t="s">
        <v>123</v>
      </c>
      <c r="AW825" s="76"/>
      <c r="AX825" s="74"/>
      <c r="AY825" s="22"/>
      <c r="AZ825" s="190" t="s">
        <v>123</v>
      </c>
      <c r="BA825" s="74"/>
      <c r="BB825" s="185" t="s">
        <v>123</v>
      </c>
      <c r="BC825" s="76"/>
      <c r="BD825" s="74"/>
      <c r="BE825" s="22"/>
      <c r="BF825" s="190" t="s">
        <v>123</v>
      </c>
      <c r="BG825" s="74"/>
      <c r="BH825" s="185" t="s">
        <v>123</v>
      </c>
      <c r="BI825" s="76"/>
      <c r="BJ825" s="74"/>
      <c r="BK825" s="22"/>
      <c r="BL825" s="190" t="s">
        <v>123</v>
      </c>
      <c r="BM825" s="74"/>
      <c r="BN825" s="185" t="s">
        <v>123</v>
      </c>
      <c r="BO825" s="22"/>
      <c r="BP825" s="74"/>
      <c r="BQ825" s="22"/>
      <c r="BR825" s="190" t="s">
        <v>123</v>
      </c>
      <c r="BS825" s="22"/>
      <c r="BT825" s="185" t="s">
        <v>123</v>
      </c>
      <c r="BU825" s="22"/>
      <c r="BV825" s="74"/>
      <c r="BW825" s="22"/>
      <c r="BX825" s="190" t="s">
        <v>123</v>
      </c>
      <c r="BY825" s="22"/>
      <c r="BZ825" s="185" t="s">
        <v>123</v>
      </c>
      <c r="CA825" s="185" t="s">
        <v>1668</v>
      </c>
      <c r="CB825" s="22" t="s">
        <v>1669</v>
      </c>
    </row>
    <row r="826" spans="2:80" ht="13.8" hidden="1">
      <c r="B826" s="22">
        <f t="shared" si="12"/>
        <v>817</v>
      </c>
      <c r="C826" s="22" t="s">
        <v>112</v>
      </c>
      <c r="D826" s="73" t="s">
        <v>154</v>
      </c>
      <c r="E826" s="118">
        <v>1300403</v>
      </c>
      <c r="F826" s="22" t="s">
        <v>114</v>
      </c>
      <c r="G826" s="73" t="s">
        <v>130</v>
      </c>
      <c r="H826" s="73" t="s">
        <v>286</v>
      </c>
      <c r="I826" s="240" t="s">
        <v>124</v>
      </c>
      <c r="J826" s="79" t="s">
        <v>112</v>
      </c>
      <c r="K826" s="112" t="s">
        <v>155</v>
      </c>
      <c r="L826" s="22" t="s">
        <v>119</v>
      </c>
      <c r="M826" s="22" t="s">
        <v>117</v>
      </c>
      <c r="N826" s="119" t="str">
        <f>CONCATENATE(T_SDLog[[#This Row],[PROJECT_NO]],"-",T_SDLog[[#This Row],[Sub Con]],"-",T_SDLog[[#This Row],[BUILDING_NO]],"-",T_SDLog[[#This Row],[FLOOR_LEVEL]],"-",T_SDLog[[#This Row],[DRAWING_PARTS]],"-",T_SDLog[[#This Row],[DISIPLINE]],"-",T_SDLog[[#This Row],[Sub-Dec]],"-",T_SDLog[[#This Row],[DS]],"-",T_SDLog[[#This Row],[DRAWING_SEQ]])</f>
        <v>1300403-ATS-B01-BF-01-ICT-TEL-SD-00</v>
      </c>
      <c r="O826" s="122" t="s">
        <v>656</v>
      </c>
      <c r="P826" s="246">
        <v>45874</v>
      </c>
      <c r="Q826"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82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826" s="156" t="str">
        <f>IF(T_SDLog[[#This Row],[AREF_7]]&lt;&gt;"","07",IF(T_SDLog[[#This Row],[AREF_6]]&lt;&gt;"","06",IF(T_SDLog[[#This Row],[AREF_5]]&lt;&gt;"","05",IF(T_SDLog[[#This Row],[AREF_4]]&lt;&gt;"","04",IF(T_SDLog[[#This Row],[AREF_3]]&lt;&gt;"","03",IF(T_SDLog[[#This Row],[AREF_2]]&lt;&gt;"","02",IF(T_SDLog[[#This Row],[AREF_1]]&lt;&gt;"","01",IF(T_SDLog[[#This Row],[AREF_0]]&lt;&gt;"","00",""))))))))</f>
        <v>00</v>
      </c>
      <c r="T82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8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ATLS-004-SD-ICT-00117-R00</v>
      </c>
      <c r="V8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82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8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6" s="22" t="s">
        <v>1928</v>
      </c>
      <c r="AB826" s="74">
        <v>45873</v>
      </c>
      <c r="AC826" s="22"/>
      <c r="AD826" s="74"/>
      <c r="AE826" s="22"/>
      <c r="AF826" s="190" t="s">
        <v>1633</v>
      </c>
      <c r="AG826" s="191"/>
      <c r="AH826" s="190" t="s">
        <v>123</v>
      </c>
      <c r="AI826" s="22"/>
      <c r="AJ826" s="74"/>
      <c r="AK826" s="22"/>
      <c r="AL826" s="22"/>
      <c r="AM826" s="22"/>
      <c r="AN826" s="190" t="s">
        <v>123</v>
      </c>
      <c r="AO826" s="74"/>
      <c r="AP826" s="185" t="s">
        <v>123</v>
      </c>
      <c r="AQ826" s="22"/>
      <c r="AR826" s="74"/>
      <c r="AS826" s="22"/>
      <c r="AT826" s="190" t="s">
        <v>123</v>
      </c>
      <c r="AU826" s="74"/>
      <c r="AV826" s="185" t="s">
        <v>123</v>
      </c>
      <c r="AW826" s="76"/>
      <c r="AX826" s="74"/>
      <c r="AY826" s="22"/>
      <c r="AZ826" s="190" t="s">
        <v>123</v>
      </c>
      <c r="BA826" s="74"/>
      <c r="BB826" s="185" t="s">
        <v>123</v>
      </c>
      <c r="BC826" s="76"/>
      <c r="BD826" s="74"/>
      <c r="BE826" s="22"/>
      <c r="BF826" s="190" t="s">
        <v>123</v>
      </c>
      <c r="BG826" s="74"/>
      <c r="BH826" s="185" t="s">
        <v>123</v>
      </c>
      <c r="BI826" s="76"/>
      <c r="BJ826" s="74"/>
      <c r="BK826" s="22"/>
      <c r="BL826" s="190" t="s">
        <v>123</v>
      </c>
      <c r="BM826" s="74"/>
      <c r="BN826" s="185" t="s">
        <v>123</v>
      </c>
      <c r="BO826" s="22"/>
      <c r="BP826" s="74"/>
      <c r="BQ826" s="22"/>
      <c r="BR826" s="190" t="s">
        <v>123</v>
      </c>
      <c r="BS826" s="22"/>
      <c r="BT826" s="185" t="s">
        <v>123</v>
      </c>
      <c r="BU826" s="22"/>
      <c r="BV826" s="74"/>
      <c r="BW826" s="22"/>
      <c r="BX826" s="190" t="s">
        <v>123</v>
      </c>
      <c r="BY826" s="22"/>
      <c r="BZ826" s="185" t="s">
        <v>123</v>
      </c>
      <c r="CA826" s="185" t="s">
        <v>1664</v>
      </c>
      <c r="CB826" s="22" t="s">
        <v>1665</v>
      </c>
    </row>
    <row r="827" spans="2:80" ht="13.8" hidden="1">
      <c r="B827" s="22">
        <f t="shared" si="12"/>
        <v>818</v>
      </c>
      <c r="C827" s="22" t="s">
        <v>112</v>
      </c>
      <c r="D827" s="73" t="s">
        <v>154</v>
      </c>
      <c r="E827" s="118">
        <v>1300403</v>
      </c>
      <c r="F827" s="22" t="s">
        <v>114</v>
      </c>
      <c r="G827" s="73" t="s">
        <v>130</v>
      </c>
      <c r="H827" s="73" t="s">
        <v>286</v>
      </c>
      <c r="I827" s="240" t="s">
        <v>351</v>
      </c>
      <c r="J827" s="79" t="s">
        <v>112</v>
      </c>
      <c r="K827" s="112" t="s">
        <v>155</v>
      </c>
      <c r="L827" s="22" t="s">
        <v>119</v>
      </c>
      <c r="M827" s="22" t="s">
        <v>117</v>
      </c>
      <c r="N827" s="119" t="str">
        <f>CONCATENATE(T_SDLog[[#This Row],[PROJECT_NO]],"-",T_SDLog[[#This Row],[Sub Con]],"-",T_SDLog[[#This Row],[BUILDING_NO]],"-",T_SDLog[[#This Row],[FLOOR_LEVEL]],"-",T_SDLog[[#This Row],[DRAWING_PARTS]],"-",T_SDLog[[#This Row],[DISIPLINE]],"-",T_SDLog[[#This Row],[Sub-Dec]],"-",T_SDLog[[#This Row],[DS]],"-",T_SDLog[[#This Row],[DRAWING_SEQ]])</f>
        <v>1300403-ATS-B01-BF-09-ICT-TEL-SD-00</v>
      </c>
      <c r="O827" s="122" t="s">
        <v>664</v>
      </c>
      <c r="P827" s="246">
        <v>45874</v>
      </c>
      <c r="Q827"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82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827" s="156" t="str">
        <f>IF(T_SDLog[[#This Row],[AREF_7]]&lt;&gt;"","07",IF(T_SDLog[[#This Row],[AREF_6]]&lt;&gt;"","06",IF(T_SDLog[[#This Row],[AREF_5]]&lt;&gt;"","05",IF(T_SDLog[[#This Row],[AREF_4]]&lt;&gt;"","04",IF(T_SDLog[[#This Row],[AREF_3]]&lt;&gt;"","03",IF(T_SDLog[[#This Row],[AREF_2]]&lt;&gt;"","02",IF(T_SDLog[[#This Row],[AREF_1]]&lt;&gt;"","01",IF(T_SDLog[[#This Row],[AREF_0]]&lt;&gt;"","00",""))))))))</f>
        <v>00</v>
      </c>
      <c r="T82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8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ATLS-004-SD-ICT-00117-R00</v>
      </c>
      <c r="V8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8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8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7" s="22" t="s">
        <v>1928</v>
      </c>
      <c r="AB827" s="74">
        <v>45873</v>
      </c>
      <c r="AC827" s="22"/>
      <c r="AD827" s="74"/>
      <c r="AE827" s="22"/>
      <c r="AF827" s="190" t="s">
        <v>1633</v>
      </c>
      <c r="AG827" s="191"/>
      <c r="AH827" s="190" t="s">
        <v>123</v>
      </c>
      <c r="AI827" s="22"/>
      <c r="AJ827" s="74"/>
      <c r="AK827" s="22"/>
      <c r="AL827" s="22"/>
      <c r="AM827" s="22"/>
      <c r="AN827" s="190" t="s">
        <v>123</v>
      </c>
      <c r="AO827" s="74"/>
      <c r="AP827" s="185" t="s">
        <v>123</v>
      </c>
      <c r="AQ827" s="22"/>
      <c r="AR827" s="74"/>
      <c r="AS827" s="22"/>
      <c r="AT827" s="190" t="s">
        <v>123</v>
      </c>
      <c r="AU827" s="74"/>
      <c r="AV827" s="185" t="s">
        <v>123</v>
      </c>
      <c r="AW827" s="76"/>
      <c r="AX827" s="74"/>
      <c r="AY827" s="22"/>
      <c r="AZ827" s="190" t="s">
        <v>123</v>
      </c>
      <c r="BA827" s="74"/>
      <c r="BB827" s="185" t="s">
        <v>123</v>
      </c>
      <c r="BC827" s="76"/>
      <c r="BD827" s="74"/>
      <c r="BE827" s="22"/>
      <c r="BF827" s="190" t="s">
        <v>123</v>
      </c>
      <c r="BG827" s="74"/>
      <c r="BH827" s="185" t="s">
        <v>123</v>
      </c>
      <c r="BI827" s="76"/>
      <c r="BJ827" s="74"/>
      <c r="BK827" s="22"/>
      <c r="BL827" s="190" t="s">
        <v>123</v>
      </c>
      <c r="BM827" s="74"/>
      <c r="BN827" s="185" t="s">
        <v>123</v>
      </c>
      <c r="BO827" s="22"/>
      <c r="BP827" s="74"/>
      <c r="BQ827" s="22"/>
      <c r="BR827" s="190" t="s">
        <v>123</v>
      </c>
      <c r="BS827" s="22"/>
      <c r="BT827" s="185" t="s">
        <v>123</v>
      </c>
      <c r="BU827" s="22"/>
      <c r="BV827" s="74"/>
      <c r="BW827" s="22"/>
      <c r="BX827" s="190" t="s">
        <v>123</v>
      </c>
      <c r="BY827" s="22"/>
      <c r="BZ827" s="185" t="s">
        <v>123</v>
      </c>
      <c r="CA827" s="185" t="s">
        <v>1664</v>
      </c>
      <c r="CB827" s="22" t="s">
        <v>1665</v>
      </c>
    </row>
    <row r="828" spans="2:80" ht="13.8" hidden="1">
      <c r="B828" s="22">
        <f t="shared" si="12"/>
        <v>819</v>
      </c>
      <c r="C828" s="22" t="s">
        <v>112</v>
      </c>
      <c r="D828" s="73" t="s">
        <v>154</v>
      </c>
      <c r="E828" s="118">
        <v>1300403</v>
      </c>
      <c r="F828" s="22" t="s">
        <v>114</v>
      </c>
      <c r="G828" s="73" t="s">
        <v>130</v>
      </c>
      <c r="H828" s="73" t="s">
        <v>286</v>
      </c>
      <c r="I828" s="240" t="s">
        <v>142</v>
      </c>
      <c r="J828" s="79" t="s">
        <v>112</v>
      </c>
      <c r="K828" s="112" t="s">
        <v>155</v>
      </c>
      <c r="L828" s="22" t="s">
        <v>119</v>
      </c>
      <c r="M828" s="22" t="s">
        <v>117</v>
      </c>
      <c r="N828" s="119" t="str">
        <f>CONCATENATE(T_SDLog[[#This Row],[PROJECT_NO]],"-",T_SDLog[[#This Row],[Sub Con]],"-",T_SDLog[[#This Row],[BUILDING_NO]],"-",T_SDLog[[#This Row],[FLOOR_LEVEL]],"-",T_SDLog[[#This Row],[DRAWING_PARTS]],"-",T_SDLog[[#This Row],[DISIPLINE]],"-",T_SDLog[[#This Row],[Sub-Dec]],"-",T_SDLog[[#This Row],[DS]],"-",T_SDLog[[#This Row],[DRAWING_SEQ]])</f>
        <v>1300403-ATS-B01-BF-12-ICT-TEL-SD-00</v>
      </c>
      <c r="O828" s="122" t="s">
        <v>667</v>
      </c>
      <c r="P828" s="246">
        <v>45874</v>
      </c>
      <c r="Q828"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82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828" s="156" t="str">
        <f>IF(T_SDLog[[#This Row],[AREF_7]]&lt;&gt;"","07",IF(T_SDLog[[#This Row],[AREF_6]]&lt;&gt;"","06",IF(T_SDLog[[#This Row],[AREF_5]]&lt;&gt;"","05",IF(T_SDLog[[#This Row],[AREF_4]]&lt;&gt;"","04",IF(T_SDLog[[#This Row],[AREF_3]]&lt;&gt;"","03",IF(T_SDLog[[#This Row],[AREF_2]]&lt;&gt;"","02",IF(T_SDLog[[#This Row],[AREF_1]]&lt;&gt;"","01",IF(T_SDLog[[#This Row],[AREF_0]]&lt;&gt;"","00",""))))))))</f>
        <v>00</v>
      </c>
      <c r="T82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8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ATLS-004-SD-ICT-00117-R00</v>
      </c>
      <c r="V8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82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8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8" s="22" t="s">
        <v>1928</v>
      </c>
      <c r="AB828" s="74">
        <v>45873</v>
      </c>
      <c r="AC828" s="22"/>
      <c r="AD828" s="74"/>
      <c r="AE828" s="22"/>
      <c r="AF828" s="190" t="s">
        <v>1633</v>
      </c>
      <c r="AG828" s="191"/>
      <c r="AH828" s="190" t="s">
        <v>123</v>
      </c>
      <c r="AI828" s="22"/>
      <c r="AJ828" s="74"/>
      <c r="AK828" s="22"/>
      <c r="AL828" s="22"/>
      <c r="AM828" s="22"/>
      <c r="AN828" s="190" t="s">
        <v>123</v>
      </c>
      <c r="AO828" s="74"/>
      <c r="AP828" s="185" t="s">
        <v>123</v>
      </c>
      <c r="AQ828" s="22"/>
      <c r="AR828" s="74"/>
      <c r="AS828" s="22"/>
      <c r="AT828" s="190" t="s">
        <v>123</v>
      </c>
      <c r="AU828" s="74"/>
      <c r="AV828" s="185" t="s">
        <v>123</v>
      </c>
      <c r="AW828" s="76"/>
      <c r="AX828" s="74"/>
      <c r="AY828" s="22"/>
      <c r="AZ828" s="190" t="s">
        <v>123</v>
      </c>
      <c r="BA828" s="74"/>
      <c r="BB828" s="185" t="s">
        <v>123</v>
      </c>
      <c r="BC828" s="76"/>
      <c r="BD828" s="74"/>
      <c r="BE828" s="22"/>
      <c r="BF828" s="190" t="s">
        <v>123</v>
      </c>
      <c r="BG828" s="74"/>
      <c r="BH828" s="185" t="s">
        <v>123</v>
      </c>
      <c r="BI828" s="76"/>
      <c r="BJ828" s="74"/>
      <c r="BK828" s="22"/>
      <c r="BL828" s="190" t="s">
        <v>123</v>
      </c>
      <c r="BM828" s="74"/>
      <c r="BN828" s="185" t="s">
        <v>123</v>
      </c>
      <c r="BO828" s="22"/>
      <c r="BP828" s="74"/>
      <c r="BQ828" s="22"/>
      <c r="BR828" s="190" t="s">
        <v>123</v>
      </c>
      <c r="BS828" s="22"/>
      <c r="BT828" s="185" t="s">
        <v>123</v>
      </c>
      <c r="BU828" s="22"/>
      <c r="BV828" s="74"/>
      <c r="BW828" s="22"/>
      <c r="BX828" s="190" t="s">
        <v>123</v>
      </c>
      <c r="BY828" s="22"/>
      <c r="BZ828" s="185" t="s">
        <v>123</v>
      </c>
      <c r="CA828" s="185" t="s">
        <v>1664</v>
      </c>
      <c r="CB828" s="22" t="s">
        <v>1665</v>
      </c>
    </row>
    <row r="829" spans="2:80" ht="13.8" hidden="1">
      <c r="B829" s="22">
        <f t="shared" si="12"/>
        <v>820</v>
      </c>
      <c r="C829" s="22" t="s">
        <v>112</v>
      </c>
      <c r="D829" s="73" t="s">
        <v>154</v>
      </c>
      <c r="E829" s="118">
        <v>1300403</v>
      </c>
      <c r="F829" s="22" t="s">
        <v>114</v>
      </c>
      <c r="G829" s="73" t="s">
        <v>130</v>
      </c>
      <c r="H829" s="73" t="s">
        <v>117</v>
      </c>
      <c r="I829" s="240" t="s">
        <v>117</v>
      </c>
      <c r="J829" s="79" t="s">
        <v>112</v>
      </c>
      <c r="K829" s="112" t="s">
        <v>155</v>
      </c>
      <c r="L829" s="22" t="s">
        <v>119</v>
      </c>
      <c r="M829" s="22" t="s">
        <v>117</v>
      </c>
      <c r="N829" s="119" t="str">
        <f>CONCATENATE(T_SDLog[[#This Row],[PROJECT_NO]],"-",T_SDLog[[#This Row],[Sub Con]],"-",T_SDLog[[#This Row],[BUILDING_NO]],"-",T_SDLog[[#This Row],[FLOOR_LEVEL]],"-",T_SDLog[[#This Row],[DRAWING_PARTS]],"-",T_SDLog[[#This Row],[DISIPLINE]],"-",T_SDLog[[#This Row],[Sub-Dec]],"-",T_SDLog[[#This Row],[DS]],"-",T_SDLog[[#This Row],[DRAWING_SEQ]])</f>
        <v>1300403-ATS-B01-00-00-ICT-TEL-SD-00</v>
      </c>
      <c r="O829" s="122" t="s">
        <v>684</v>
      </c>
      <c r="P829" s="246">
        <v>45874</v>
      </c>
      <c r="Q82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2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29" s="156" t="str">
        <f>IF(T_SDLog[[#This Row],[AREF_7]]&lt;&gt;"","07",IF(T_SDLog[[#This Row],[AREF_6]]&lt;&gt;"","06",IF(T_SDLog[[#This Row],[AREF_5]]&lt;&gt;"","05",IF(T_SDLog[[#This Row],[AREF_4]]&lt;&gt;"","04",IF(T_SDLog[[#This Row],[AREF_3]]&lt;&gt;"","03",IF(T_SDLog[[#This Row],[AREF_2]]&lt;&gt;"","02",IF(T_SDLog[[#This Row],[AREF_1]]&lt;&gt;"","01",IF(T_SDLog[[#This Row],[AREF_0]]&lt;&gt;"","00",""))))))))</f>
        <v/>
      </c>
      <c r="T82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2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29" s="22"/>
      <c r="AB829" s="74"/>
      <c r="AC829" s="22"/>
      <c r="AD829" s="74"/>
      <c r="AE829" s="22"/>
      <c r="AF829" s="190" t="s">
        <v>123</v>
      </c>
      <c r="AG829" s="191"/>
      <c r="AH829" s="190" t="s">
        <v>123</v>
      </c>
      <c r="AI829" s="22"/>
      <c r="AJ829" s="74"/>
      <c r="AK829" s="22"/>
      <c r="AL829" s="22"/>
      <c r="AM829" s="22"/>
      <c r="AN829" s="190" t="s">
        <v>123</v>
      </c>
      <c r="AO829" s="74"/>
      <c r="AP829" s="185" t="s">
        <v>123</v>
      </c>
      <c r="AQ829" s="22"/>
      <c r="AR829" s="74"/>
      <c r="AS829" s="22"/>
      <c r="AT829" s="190" t="s">
        <v>123</v>
      </c>
      <c r="AU829" s="74"/>
      <c r="AV829" s="185" t="s">
        <v>123</v>
      </c>
      <c r="AW829" s="76"/>
      <c r="AX829" s="74"/>
      <c r="AY829" s="22"/>
      <c r="AZ829" s="190" t="s">
        <v>123</v>
      </c>
      <c r="BA829" s="74"/>
      <c r="BB829" s="185" t="s">
        <v>123</v>
      </c>
      <c r="BC829" s="76"/>
      <c r="BD829" s="74"/>
      <c r="BE829" s="22"/>
      <c r="BF829" s="190" t="s">
        <v>123</v>
      </c>
      <c r="BG829" s="74"/>
      <c r="BH829" s="185" t="s">
        <v>123</v>
      </c>
      <c r="BI829" s="76"/>
      <c r="BJ829" s="74"/>
      <c r="BK829" s="22"/>
      <c r="BL829" s="190" t="s">
        <v>123</v>
      </c>
      <c r="BM829" s="74"/>
      <c r="BN829" s="185" t="s">
        <v>123</v>
      </c>
      <c r="BO829" s="22"/>
      <c r="BP829" s="74"/>
      <c r="BQ829" s="22"/>
      <c r="BR829" s="190" t="s">
        <v>123</v>
      </c>
      <c r="BS829" s="22"/>
      <c r="BT829" s="185" t="s">
        <v>123</v>
      </c>
      <c r="BU829" s="22"/>
      <c r="BV829" s="74"/>
      <c r="BW829" s="22"/>
      <c r="BX829" s="190" t="s">
        <v>123</v>
      </c>
      <c r="BY829" s="22"/>
      <c r="BZ829" s="185" t="s">
        <v>123</v>
      </c>
      <c r="CA829" s="185" t="s">
        <v>1664</v>
      </c>
      <c r="CB829" s="22" t="s">
        <v>1665</v>
      </c>
    </row>
    <row r="830" spans="2:80" ht="13.8" hidden="1">
      <c r="B830" s="22">
        <f t="shared" si="12"/>
        <v>821</v>
      </c>
      <c r="C830" s="22" t="s">
        <v>112</v>
      </c>
      <c r="D830" s="73" t="s">
        <v>154</v>
      </c>
      <c r="E830" s="118">
        <v>1300403</v>
      </c>
      <c r="F830" s="22" t="s">
        <v>114</v>
      </c>
      <c r="G830" s="73" t="s">
        <v>130</v>
      </c>
      <c r="H830" s="73" t="s">
        <v>288</v>
      </c>
      <c r="I830" s="240" t="s">
        <v>304</v>
      </c>
      <c r="J830" s="79" t="s">
        <v>112</v>
      </c>
      <c r="K830" s="112" t="s">
        <v>155</v>
      </c>
      <c r="L830" s="22" t="s">
        <v>119</v>
      </c>
      <c r="M830" s="22" t="s">
        <v>117</v>
      </c>
      <c r="N830" s="119" t="str">
        <f>CONCATENATE(T_SDLog[[#This Row],[PROJECT_NO]],"-",T_SDLog[[#This Row],[Sub Con]],"-",T_SDLog[[#This Row],[BUILDING_NO]],"-",T_SDLog[[#This Row],[FLOOR_LEVEL]],"-",T_SDLog[[#This Row],[DRAWING_PARTS]],"-",T_SDLog[[#This Row],[DISIPLINE]],"-",T_SDLog[[#This Row],[Sub-Dec]],"-",T_SDLog[[#This Row],[DS]],"-",T_SDLog[[#This Row],[DRAWING_SEQ]])</f>
        <v>1300403-ATS-B01-FF-06-ICT-TEL-SD-00</v>
      </c>
      <c r="O830" s="122" t="s">
        <v>691</v>
      </c>
      <c r="P830" s="246">
        <v>45874</v>
      </c>
      <c r="Q83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3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0" s="156" t="str">
        <f>IF(T_SDLog[[#This Row],[AREF_7]]&lt;&gt;"","07",IF(T_SDLog[[#This Row],[AREF_6]]&lt;&gt;"","06",IF(T_SDLog[[#This Row],[AREF_5]]&lt;&gt;"","05",IF(T_SDLog[[#This Row],[AREF_4]]&lt;&gt;"","04",IF(T_SDLog[[#This Row],[AREF_3]]&lt;&gt;"","03",IF(T_SDLog[[#This Row],[AREF_2]]&lt;&gt;"","02",IF(T_SDLog[[#This Row],[AREF_1]]&lt;&gt;"","01",IF(T_SDLog[[#This Row],[AREF_0]]&lt;&gt;"","00",""))))))))</f>
        <v/>
      </c>
      <c r="T83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0" s="22"/>
      <c r="AB830" s="74"/>
      <c r="AC830" s="22"/>
      <c r="AD830" s="74"/>
      <c r="AE830" s="22"/>
      <c r="AF830" s="190" t="s">
        <v>123</v>
      </c>
      <c r="AG830" s="191"/>
      <c r="AH830" s="190" t="s">
        <v>123</v>
      </c>
      <c r="AI830" s="22"/>
      <c r="AJ830" s="74"/>
      <c r="AK830" s="22"/>
      <c r="AL830" s="22"/>
      <c r="AM830" s="22"/>
      <c r="AN830" s="190" t="s">
        <v>123</v>
      </c>
      <c r="AO830" s="74"/>
      <c r="AP830" s="185" t="s">
        <v>123</v>
      </c>
      <c r="AQ830" s="22"/>
      <c r="AR830" s="74"/>
      <c r="AS830" s="22"/>
      <c r="AT830" s="190" t="s">
        <v>123</v>
      </c>
      <c r="AU830" s="74"/>
      <c r="AV830" s="185" t="s">
        <v>123</v>
      </c>
      <c r="AW830" s="76"/>
      <c r="AX830" s="74"/>
      <c r="AY830" s="22"/>
      <c r="AZ830" s="190" t="s">
        <v>123</v>
      </c>
      <c r="BA830" s="74"/>
      <c r="BB830" s="185" t="s">
        <v>123</v>
      </c>
      <c r="BC830" s="76"/>
      <c r="BD830" s="74"/>
      <c r="BE830" s="22"/>
      <c r="BF830" s="190" t="s">
        <v>123</v>
      </c>
      <c r="BG830" s="74"/>
      <c r="BH830" s="185" t="s">
        <v>123</v>
      </c>
      <c r="BI830" s="76"/>
      <c r="BJ830" s="74"/>
      <c r="BK830" s="22"/>
      <c r="BL830" s="190" t="s">
        <v>123</v>
      </c>
      <c r="BM830" s="74"/>
      <c r="BN830" s="185" t="s">
        <v>123</v>
      </c>
      <c r="BO830" s="22"/>
      <c r="BP830" s="74"/>
      <c r="BQ830" s="22"/>
      <c r="BR830" s="190" t="s">
        <v>123</v>
      </c>
      <c r="BS830" s="22"/>
      <c r="BT830" s="185" t="s">
        <v>123</v>
      </c>
      <c r="BU830" s="22"/>
      <c r="BV830" s="74"/>
      <c r="BW830" s="22"/>
      <c r="BX830" s="190" t="s">
        <v>123</v>
      </c>
      <c r="BY830" s="22"/>
      <c r="BZ830" s="185" t="s">
        <v>123</v>
      </c>
      <c r="CA830" s="185" t="s">
        <v>1664</v>
      </c>
      <c r="CB830" s="22" t="s">
        <v>1665</v>
      </c>
    </row>
    <row r="831" spans="2:80" ht="13.8" hidden="1">
      <c r="B831" s="22">
        <f t="shared" si="12"/>
        <v>822</v>
      </c>
      <c r="C831" s="22" t="s">
        <v>112</v>
      </c>
      <c r="D831" s="73" t="s">
        <v>154</v>
      </c>
      <c r="E831" s="118">
        <v>1300403</v>
      </c>
      <c r="F831" s="22" t="s">
        <v>114</v>
      </c>
      <c r="G831" s="73" t="s">
        <v>130</v>
      </c>
      <c r="H831" s="73" t="s">
        <v>288</v>
      </c>
      <c r="I831" s="240" t="s">
        <v>349</v>
      </c>
      <c r="J831" s="79" t="s">
        <v>112</v>
      </c>
      <c r="K831" s="112" t="s">
        <v>155</v>
      </c>
      <c r="L831" s="22" t="s">
        <v>119</v>
      </c>
      <c r="M831" s="22" t="s">
        <v>117</v>
      </c>
      <c r="N831" s="119" t="str">
        <f>CONCATENATE(T_SDLog[[#This Row],[PROJECT_NO]],"-",T_SDLog[[#This Row],[Sub Con]],"-",T_SDLog[[#This Row],[BUILDING_NO]],"-",T_SDLog[[#This Row],[FLOOR_LEVEL]],"-",T_SDLog[[#This Row],[DRAWING_PARTS]],"-",T_SDLog[[#This Row],[DISIPLINE]],"-",T_SDLog[[#This Row],[Sub-Dec]],"-",T_SDLog[[#This Row],[DS]],"-",T_SDLog[[#This Row],[DRAWING_SEQ]])</f>
        <v>1300403-ATS-B01-FF-07-ICT-TEL-SD-00</v>
      </c>
      <c r="O831" s="122" t="s">
        <v>692</v>
      </c>
      <c r="P831" s="246">
        <v>45874</v>
      </c>
      <c r="Q83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3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1" s="156" t="str">
        <f>IF(T_SDLog[[#This Row],[AREF_7]]&lt;&gt;"","07",IF(T_SDLog[[#This Row],[AREF_6]]&lt;&gt;"","06",IF(T_SDLog[[#This Row],[AREF_5]]&lt;&gt;"","05",IF(T_SDLog[[#This Row],[AREF_4]]&lt;&gt;"","04",IF(T_SDLog[[#This Row],[AREF_3]]&lt;&gt;"","03",IF(T_SDLog[[#This Row],[AREF_2]]&lt;&gt;"","02",IF(T_SDLog[[#This Row],[AREF_1]]&lt;&gt;"","01",IF(T_SDLog[[#This Row],[AREF_0]]&lt;&gt;"","00",""))))))))</f>
        <v/>
      </c>
      <c r="T83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1" s="22"/>
      <c r="AB831" s="74"/>
      <c r="AC831" s="22"/>
      <c r="AD831" s="74"/>
      <c r="AE831" s="22"/>
      <c r="AF831" s="190" t="s">
        <v>123</v>
      </c>
      <c r="AG831" s="191"/>
      <c r="AH831" s="190" t="s">
        <v>123</v>
      </c>
      <c r="AI831" s="22"/>
      <c r="AJ831" s="74"/>
      <c r="AK831" s="22"/>
      <c r="AL831" s="22"/>
      <c r="AM831" s="22"/>
      <c r="AN831" s="190" t="s">
        <v>123</v>
      </c>
      <c r="AO831" s="74"/>
      <c r="AP831" s="185" t="s">
        <v>123</v>
      </c>
      <c r="AQ831" s="22"/>
      <c r="AR831" s="74"/>
      <c r="AS831" s="22"/>
      <c r="AT831" s="190" t="s">
        <v>123</v>
      </c>
      <c r="AU831" s="74"/>
      <c r="AV831" s="185" t="s">
        <v>123</v>
      </c>
      <c r="AW831" s="76"/>
      <c r="AX831" s="74"/>
      <c r="AY831" s="22"/>
      <c r="AZ831" s="190" t="s">
        <v>123</v>
      </c>
      <c r="BA831" s="74"/>
      <c r="BB831" s="185" t="s">
        <v>123</v>
      </c>
      <c r="BC831" s="76"/>
      <c r="BD831" s="74"/>
      <c r="BE831" s="22"/>
      <c r="BF831" s="190" t="s">
        <v>123</v>
      </c>
      <c r="BG831" s="74"/>
      <c r="BH831" s="185" t="s">
        <v>123</v>
      </c>
      <c r="BI831" s="76"/>
      <c r="BJ831" s="74"/>
      <c r="BK831" s="22"/>
      <c r="BL831" s="190" t="s">
        <v>123</v>
      </c>
      <c r="BM831" s="74"/>
      <c r="BN831" s="185" t="s">
        <v>123</v>
      </c>
      <c r="BO831" s="22"/>
      <c r="BP831" s="74"/>
      <c r="BQ831" s="22"/>
      <c r="BR831" s="190" t="s">
        <v>123</v>
      </c>
      <c r="BS831" s="22"/>
      <c r="BT831" s="185" t="s">
        <v>123</v>
      </c>
      <c r="BU831" s="22"/>
      <c r="BV831" s="74"/>
      <c r="BW831" s="22"/>
      <c r="BX831" s="190" t="s">
        <v>123</v>
      </c>
      <c r="BY831" s="22"/>
      <c r="BZ831" s="185" t="s">
        <v>123</v>
      </c>
      <c r="CA831" s="185" t="s">
        <v>1664</v>
      </c>
      <c r="CB831" s="22" t="s">
        <v>1665</v>
      </c>
    </row>
    <row r="832" spans="2:80" ht="13.8" hidden="1">
      <c r="B832" s="22">
        <f t="shared" si="12"/>
        <v>823</v>
      </c>
      <c r="C832" s="22" t="s">
        <v>112</v>
      </c>
      <c r="D832" s="73" t="s">
        <v>154</v>
      </c>
      <c r="E832" s="118">
        <v>1300403</v>
      </c>
      <c r="F832" s="22" t="s">
        <v>114</v>
      </c>
      <c r="G832" s="73" t="s">
        <v>130</v>
      </c>
      <c r="H832" s="73" t="s">
        <v>288</v>
      </c>
      <c r="I832" s="240" t="s">
        <v>438</v>
      </c>
      <c r="J832" s="79" t="s">
        <v>112</v>
      </c>
      <c r="K832" s="112" t="s">
        <v>155</v>
      </c>
      <c r="L832" s="22" t="s">
        <v>119</v>
      </c>
      <c r="M832" s="22" t="s">
        <v>117</v>
      </c>
      <c r="N832" s="119" t="str">
        <f>CONCATENATE(T_SDLog[[#This Row],[PROJECT_NO]],"-",T_SDLog[[#This Row],[Sub Con]],"-",T_SDLog[[#This Row],[BUILDING_NO]],"-",T_SDLog[[#This Row],[FLOOR_LEVEL]],"-",T_SDLog[[#This Row],[DRAWING_PARTS]],"-",T_SDLog[[#This Row],[DISIPLINE]],"-",T_SDLog[[#This Row],[Sub-Dec]],"-",T_SDLog[[#This Row],[DS]],"-",T_SDLog[[#This Row],[DRAWING_SEQ]])</f>
        <v>1300403-ATS-B01-FF-10-ICT-TEL-SD-00</v>
      </c>
      <c r="O832" s="122" t="s">
        <v>695</v>
      </c>
      <c r="P832" s="246">
        <v>45874</v>
      </c>
      <c r="Q83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3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2" s="156" t="str">
        <f>IF(T_SDLog[[#This Row],[AREF_7]]&lt;&gt;"","07",IF(T_SDLog[[#This Row],[AREF_6]]&lt;&gt;"","06",IF(T_SDLog[[#This Row],[AREF_5]]&lt;&gt;"","05",IF(T_SDLog[[#This Row],[AREF_4]]&lt;&gt;"","04",IF(T_SDLog[[#This Row],[AREF_3]]&lt;&gt;"","03",IF(T_SDLog[[#This Row],[AREF_2]]&lt;&gt;"","02",IF(T_SDLog[[#This Row],[AREF_1]]&lt;&gt;"","01",IF(T_SDLog[[#This Row],[AREF_0]]&lt;&gt;"","00",""))))))))</f>
        <v/>
      </c>
      <c r="T83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3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2" s="22"/>
      <c r="AB832" s="74"/>
      <c r="AC832" s="22"/>
      <c r="AD832" s="74"/>
      <c r="AE832" s="22"/>
      <c r="AF832" s="190" t="s">
        <v>123</v>
      </c>
      <c r="AG832" s="191"/>
      <c r="AH832" s="190" t="s">
        <v>123</v>
      </c>
      <c r="AI832" s="22"/>
      <c r="AJ832" s="74"/>
      <c r="AK832" s="22"/>
      <c r="AL832" s="22"/>
      <c r="AM832" s="22"/>
      <c r="AN832" s="190" t="s">
        <v>123</v>
      </c>
      <c r="AO832" s="74"/>
      <c r="AP832" s="185" t="s">
        <v>123</v>
      </c>
      <c r="AQ832" s="22"/>
      <c r="AR832" s="74"/>
      <c r="AS832" s="22"/>
      <c r="AT832" s="190" t="s">
        <v>123</v>
      </c>
      <c r="AU832" s="74"/>
      <c r="AV832" s="185" t="s">
        <v>123</v>
      </c>
      <c r="AW832" s="76"/>
      <c r="AX832" s="74"/>
      <c r="AY832" s="22"/>
      <c r="AZ832" s="190" t="s">
        <v>123</v>
      </c>
      <c r="BA832" s="74"/>
      <c r="BB832" s="185" t="s">
        <v>123</v>
      </c>
      <c r="BC832" s="76"/>
      <c r="BD832" s="74"/>
      <c r="BE832" s="22"/>
      <c r="BF832" s="190" t="s">
        <v>123</v>
      </c>
      <c r="BG832" s="74"/>
      <c r="BH832" s="185" t="s">
        <v>123</v>
      </c>
      <c r="BI832" s="76"/>
      <c r="BJ832" s="74"/>
      <c r="BK832" s="22"/>
      <c r="BL832" s="190" t="s">
        <v>123</v>
      </c>
      <c r="BM832" s="74"/>
      <c r="BN832" s="185" t="s">
        <v>123</v>
      </c>
      <c r="BO832" s="22"/>
      <c r="BP832" s="74"/>
      <c r="BQ832" s="22"/>
      <c r="BR832" s="190" t="s">
        <v>123</v>
      </c>
      <c r="BS832" s="22"/>
      <c r="BT832" s="185" t="s">
        <v>123</v>
      </c>
      <c r="BU832" s="22"/>
      <c r="BV832" s="74"/>
      <c r="BW832" s="22"/>
      <c r="BX832" s="190" t="s">
        <v>123</v>
      </c>
      <c r="BY832" s="22"/>
      <c r="BZ832" s="185" t="s">
        <v>123</v>
      </c>
      <c r="CA832" s="185" t="s">
        <v>1664</v>
      </c>
      <c r="CB832" s="22" t="s">
        <v>1665</v>
      </c>
    </row>
    <row r="833" spans="2:80" ht="13.8" hidden="1">
      <c r="B833" s="22">
        <f t="shared" si="12"/>
        <v>824</v>
      </c>
      <c r="C833" s="22" t="s">
        <v>112</v>
      </c>
      <c r="D833" s="73" t="s">
        <v>154</v>
      </c>
      <c r="E833" s="118">
        <v>1300403</v>
      </c>
      <c r="F833" s="22" t="s">
        <v>114</v>
      </c>
      <c r="G833" s="73" t="s">
        <v>130</v>
      </c>
      <c r="H833" s="73" t="s">
        <v>288</v>
      </c>
      <c r="I833" s="240" t="s">
        <v>460</v>
      </c>
      <c r="J833" s="79" t="s">
        <v>112</v>
      </c>
      <c r="K833" s="112" t="s">
        <v>155</v>
      </c>
      <c r="L833" s="22" t="s">
        <v>119</v>
      </c>
      <c r="M833" s="22" t="s">
        <v>117</v>
      </c>
      <c r="N833" s="119" t="str">
        <f>CONCATENATE(T_SDLog[[#This Row],[PROJECT_NO]],"-",T_SDLog[[#This Row],[Sub Con]],"-",T_SDLog[[#This Row],[BUILDING_NO]],"-",T_SDLog[[#This Row],[FLOOR_LEVEL]],"-",T_SDLog[[#This Row],[DRAWING_PARTS]],"-",T_SDLog[[#This Row],[DISIPLINE]],"-",T_SDLog[[#This Row],[Sub-Dec]],"-",T_SDLog[[#This Row],[DS]],"-",T_SDLog[[#This Row],[DRAWING_SEQ]])</f>
        <v>1300403-ATS-B01-FF-15-ICT-TEL-SD-00</v>
      </c>
      <c r="O833" s="122" t="s">
        <v>700</v>
      </c>
      <c r="P833" s="246">
        <v>45874</v>
      </c>
      <c r="Q83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3" s="156" t="str">
        <f>IF(T_SDLog[[#This Row],[AREF_7]]&lt;&gt;"","07",IF(T_SDLog[[#This Row],[AREF_6]]&lt;&gt;"","06",IF(T_SDLog[[#This Row],[AREF_5]]&lt;&gt;"","05",IF(T_SDLog[[#This Row],[AREF_4]]&lt;&gt;"","04",IF(T_SDLog[[#This Row],[AREF_3]]&lt;&gt;"","03",IF(T_SDLog[[#This Row],[AREF_2]]&lt;&gt;"","02",IF(T_SDLog[[#This Row],[AREF_1]]&lt;&gt;"","01",IF(T_SDLog[[#This Row],[AREF_0]]&lt;&gt;"","00",""))))))))</f>
        <v/>
      </c>
      <c r="T83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3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3" s="22"/>
      <c r="AB833" s="74"/>
      <c r="AC833" s="22"/>
      <c r="AD833" s="74"/>
      <c r="AE833" s="22"/>
      <c r="AF833" s="190" t="s">
        <v>123</v>
      </c>
      <c r="AG833" s="191"/>
      <c r="AH833" s="190" t="s">
        <v>123</v>
      </c>
      <c r="AI833" s="22"/>
      <c r="AJ833" s="74"/>
      <c r="AK833" s="22"/>
      <c r="AL833" s="22"/>
      <c r="AM833" s="22"/>
      <c r="AN833" s="190" t="s">
        <v>123</v>
      </c>
      <c r="AO833" s="74"/>
      <c r="AP833" s="185" t="s">
        <v>123</v>
      </c>
      <c r="AQ833" s="22"/>
      <c r="AR833" s="74"/>
      <c r="AS833" s="22"/>
      <c r="AT833" s="190" t="s">
        <v>123</v>
      </c>
      <c r="AU833" s="74"/>
      <c r="AV833" s="185" t="s">
        <v>123</v>
      </c>
      <c r="AW833" s="76"/>
      <c r="AX833" s="74"/>
      <c r="AY833" s="22"/>
      <c r="AZ833" s="190" t="s">
        <v>123</v>
      </c>
      <c r="BA833" s="74"/>
      <c r="BB833" s="185" t="s">
        <v>123</v>
      </c>
      <c r="BC833" s="76"/>
      <c r="BD833" s="74"/>
      <c r="BE833" s="22"/>
      <c r="BF833" s="190" t="s">
        <v>123</v>
      </c>
      <c r="BG833" s="74"/>
      <c r="BH833" s="185" t="s">
        <v>123</v>
      </c>
      <c r="BI833" s="76"/>
      <c r="BJ833" s="74"/>
      <c r="BK833" s="22"/>
      <c r="BL833" s="190" t="s">
        <v>123</v>
      </c>
      <c r="BM833" s="74"/>
      <c r="BN833" s="185" t="s">
        <v>123</v>
      </c>
      <c r="BO833" s="22"/>
      <c r="BP833" s="74"/>
      <c r="BQ833" s="22"/>
      <c r="BR833" s="190" t="s">
        <v>123</v>
      </c>
      <c r="BS833" s="22"/>
      <c r="BT833" s="185" t="s">
        <v>123</v>
      </c>
      <c r="BU833" s="22"/>
      <c r="BV833" s="74"/>
      <c r="BW833" s="22"/>
      <c r="BX833" s="190" t="s">
        <v>123</v>
      </c>
      <c r="BY833" s="22"/>
      <c r="BZ833" s="185" t="s">
        <v>123</v>
      </c>
      <c r="CA833" s="185" t="s">
        <v>1664</v>
      </c>
      <c r="CB833" s="22" t="s">
        <v>1665</v>
      </c>
    </row>
    <row r="834" spans="2:80" ht="13.8" hidden="1">
      <c r="B834" s="22">
        <f t="shared" si="12"/>
        <v>825</v>
      </c>
      <c r="C834" s="22" t="s">
        <v>112</v>
      </c>
      <c r="D834" s="73" t="s">
        <v>166</v>
      </c>
      <c r="E834" s="118">
        <v>1300403</v>
      </c>
      <c r="F834" s="22" t="s">
        <v>114</v>
      </c>
      <c r="G834" s="73" t="s">
        <v>130</v>
      </c>
      <c r="H834" s="73" t="s">
        <v>117</v>
      </c>
      <c r="I834" s="240" t="s">
        <v>117</v>
      </c>
      <c r="J834" s="79" t="s">
        <v>112</v>
      </c>
      <c r="K834" s="112" t="s">
        <v>167</v>
      </c>
      <c r="L834" s="22" t="s">
        <v>119</v>
      </c>
      <c r="M834" s="22" t="s">
        <v>117</v>
      </c>
      <c r="N834" s="119" t="str">
        <f>CONCATENATE(T_SDLog[[#This Row],[PROJECT_NO]],"-",T_SDLog[[#This Row],[Sub Con]],"-",T_SDLog[[#This Row],[BUILDING_NO]],"-",T_SDLog[[#This Row],[FLOOR_LEVEL]],"-",T_SDLog[[#This Row],[DRAWING_PARTS]],"-",T_SDLog[[#This Row],[DISIPLINE]],"-",T_SDLog[[#This Row],[Sub-Dec]],"-",T_SDLog[[#This Row],[DS]],"-",T_SDLog[[#This Row],[DRAWING_SEQ]])</f>
        <v>1300403-ATS-B01-00-00-ICT-SLD-SD-00</v>
      </c>
      <c r="O834" s="122" t="s">
        <v>715</v>
      </c>
      <c r="P834" s="245">
        <v>45911</v>
      </c>
      <c r="Q83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4" s="156" t="str">
        <f>IF(T_SDLog[[#This Row],[AREF_7]]&lt;&gt;"","07",IF(T_SDLog[[#This Row],[AREF_6]]&lt;&gt;"","06",IF(T_SDLog[[#This Row],[AREF_5]]&lt;&gt;"","05",IF(T_SDLog[[#This Row],[AREF_4]]&lt;&gt;"","04",IF(T_SDLog[[#This Row],[AREF_3]]&lt;&gt;"","03",IF(T_SDLog[[#This Row],[AREF_2]]&lt;&gt;"","02",IF(T_SDLog[[#This Row],[AREF_1]]&lt;&gt;"","01",IF(T_SDLog[[#This Row],[AREF_0]]&lt;&gt;"","00",""))))))))</f>
        <v/>
      </c>
      <c r="T83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3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4" s="22"/>
      <c r="AB834" s="74"/>
      <c r="AC834" s="22"/>
      <c r="AD834" s="74"/>
      <c r="AE834" s="22"/>
      <c r="AF834" s="190" t="s">
        <v>123</v>
      </c>
      <c r="AG834" s="191"/>
      <c r="AH834" s="190" t="s">
        <v>123</v>
      </c>
      <c r="AI834" s="22"/>
      <c r="AJ834" s="74"/>
      <c r="AK834" s="22"/>
      <c r="AL834" s="22"/>
      <c r="AM834" s="22"/>
      <c r="AN834" s="190" t="s">
        <v>123</v>
      </c>
      <c r="AO834" s="74"/>
      <c r="AP834" s="185" t="s">
        <v>123</v>
      </c>
      <c r="AQ834" s="22"/>
      <c r="AR834" s="74"/>
      <c r="AS834" s="22"/>
      <c r="AT834" s="190" t="s">
        <v>123</v>
      </c>
      <c r="AU834" s="74"/>
      <c r="AV834" s="185" t="s">
        <v>123</v>
      </c>
      <c r="AW834" s="76"/>
      <c r="AX834" s="74"/>
      <c r="AY834" s="22"/>
      <c r="AZ834" s="190" t="s">
        <v>123</v>
      </c>
      <c r="BA834" s="74"/>
      <c r="BB834" s="185" t="s">
        <v>123</v>
      </c>
      <c r="BC834" s="76"/>
      <c r="BD834" s="74"/>
      <c r="BE834" s="22"/>
      <c r="BF834" s="190" t="s">
        <v>123</v>
      </c>
      <c r="BG834" s="74"/>
      <c r="BH834" s="185" t="s">
        <v>123</v>
      </c>
      <c r="BI834" s="76"/>
      <c r="BJ834" s="74"/>
      <c r="BK834" s="22"/>
      <c r="BL834" s="190" t="s">
        <v>123</v>
      </c>
      <c r="BM834" s="74"/>
      <c r="BN834" s="185" t="s">
        <v>123</v>
      </c>
      <c r="BO834" s="22"/>
      <c r="BP834" s="74"/>
      <c r="BQ834" s="22"/>
      <c r="BR834" s="190" t="s">
        <v>123</v>
      </c>
      <c r="BS834" s="22"/>
      <c r="BT834" s="185" t="s">
        <v>123</v>
      </c>
      <c r="BU834" s="22"/>
      <c r="BV834" s="74"/>
      <c r="BW834" s="22"/>
      <c r="BX834" s="190" t="s">
        <v>123</v>
      </c>
      <c r="BY834" s="22"/>
      <c r="BZ834" s="185" t="s">
        <v>123</v>
      </c>
      <c r="CA834" s="185"/>
      <c r="CB834" s="22"/>
    </row>
    <row r="835" spans="2:80" ht="13.8" hidden="1">
      <c r="B835" s="22">
        <f t="shared" si="12"/>
        <v>826</v>
      </c>
      <c r="C835" s="22" t="s">
        <v>112</v>
      </c>
      <c r="D835" s="73" t="s">
        <v>166</v>
      </c>
      <c r="E835" s="118">
        <v>1300403</v>
      </c>
      <c r="F835" s="22" t="s">
        <v>114</v>
      </c>
      <c r="G835" s="73" t="s">
        <v>130</v>
      </c>
      <c r="H835" s="73" t="s">
        <v>117</v>
      </c>
      <c r="I835" s="240" t="s">
        <v>117</v>
      </c>
      <c r="J835" s="79" t="s">
        <v>112</v>
      </c>
      <c r="K835" s="112" t="s">
        <v>167</v>
      </c>
      <c r="L835" s="22" t="s">
        <v>119</v>
      </c>
      <c r="M835" s="22" t="s">
        <v>124</v>
      </c>
      <c r="N835" s="119" t="str">
        <f>CONCATENATE(T_SDLog[[#This Row],[PROJECT_NO]],"-",T_SDLog[[#This Row],[Sub Con]],"-",T_SDLog[[#This Row],[BUILDING_NO]],"-",T_SDLog[[#This Row],[FLOOR_LEVEL]],"-",T_SDLog[[#This Row],[DRAWING_PARTS]],"-",T_SDLog[[#This Row],[DISIPLINE]],"-",T_SDLog[[#This Row],[Sub-Dec]],"-",T_SDLog[[#This Row],[DS]],"-",T_SDLog[[#This Row],[DRAWING_SEQ]])</f>
        <v>1300403-ATS-B01-00-00-ICT-SLD-SD-01</v>
      </c>
      <c r="O835" s="122" t="s">
        <v>716</v>
      </c>
      <c r="P835" s="245">
        <v>45911</v>
      </c>
      <c r="Q83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5" s="156" t="str">
        <f>IF(T_SDLog[[#This Row],[AREF_7]]&lt;&gt;"","07",IF(T_SDLog[[#This Row],[AREF_6]]&lt;&gt;"","06",IF(T_SDLog[[#This Row],[AREF_5]]&lt;&gt;"","05",IF(T_SDLog[[#This Row],[AREF_4]]&lt;&gt;"","04",IF(T_SDLog[[#This Row],[AREF_3]]&lt;&gt;"","03",IF(T_SDLog[[#This Row],[AREF_2]]&lt;&gt;"","02",IF(T_SDLog[[#This Row],[AREF_1]]&lt;&gt;"","01",IF(T_SDLog[[#This Row],[AREF_0]]&lt;&gt;"","00",""))))))))</f>
        <v/>
      </c>
      <c r="T83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3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5" s="22"/>
      <c r="AB835" s="74"/>
      <c r="AC835" s="22"/>
      <c r="AD835" s="74"/>
      <c r="AE835" s="22"/>
      <c r="AF835" s="190" t="s">
        <v>123</v>
      </c>
      <c r="AG835" s="191"/>
      <c r="AH835" s="190" t="s">
        <v>123</v>
      </c>
      <c r="AI835" s="22"/>
      <c r="AJ835" s="74"/>
      <c r="AK835" s="22"/>
      <c r="AL835" s="22"/>
      <c r="AM835" s="22"/>
      <c r="AN835" s="190" t="s">
        <v>123</v>
      </c>
      <c r="AO835" s="74"/>
      <c r="AP835" s="185" t="s">
        <v>123</v>
      </c>
      <c r="AQ835" s="22"/>
      <c r="AR835" s="74"/>
      <c r="AS835" s="22"/>
      <c r="AT835" s="190" t="s">
        <v>123</v>
      </c>
      <c r="AU835" s="74"/>
      <c r="AV835" s="185" t="s">
        <v>123</v>
      </c>
      <c r="AW835" s="76"/>
      <c r="AX835" s="74"/>
      <c r="AY835" s="22"/>
      <c r="AZ835" s="190" t="s">
        <v>123</v>
      </c>
      <c r="BA835" s="74"/>
      <c r="BB835" s="185" t="s">
        <v>123</v>
      </c>
      <c r="BC835" s="76"/>
      <c r="BD835" s="74"/>
      <c r="BE835" s="22"/>
      <c r="BF835" s="190" t="s">
        <v>123</v>
      </c>
      <c r="BG835" s="74"/>
      <c r="BH835" s="185" t="s">
        <v>123</v>
      </c>
      <c r="BI835" s="76"/>
      <c r="BJ835" s="74"/>
      <c r="BK835" s="22"/>
      <c r="BL835" s="190" t="s">
        <v>123</v>
      </c>
      <c r="BM835" s="74"/>
      <c r="BN835" s="185" t="s">
        <v>123</v>
      </c>
      <c r="BO835" s="22"/>
      <c r="BP835" s="74"/>
      <c r="BQ835" s="22"/>
      <c r="BR835" s="190" t="s">
        <v>123</v>
      </c>
      <c r="BS835" s="22"/>
      <c r="BT835" s="185" t="s">
        <v>123</v>
      </c>
      <c r="BU835" s="22"/>
      <c r="BV835" s="74"/>
      <c r="BW835" s="22"/>
      <c r="BX835" s="190" t="s">
        <v>123</v>
      </c>
      <c r="BY835" s="22"/>
      <c r="BZ835" s="185" t="s">
        <v>123</v>
      </c>
      <c r="CA835" s="185"/>
      <c r="CB835" s="22"/>
    </row>
    <row r="836" spans="2:80" ht="13.8" hidden="1">
      <c r="B836" s="22">
        <f t="shared" si="12"/>
        <v>827</v>
      </c>
      <c r="C836" s="22" t="s">
        <v>112</v>
      </c>
      <c r="D836" s="73" t="s">
        <v>166</v>
      </c>
      <c r="E836" s="118">
        <v>1300403</v>
      </c>
      <c r="F836" s="22" t="s">
        <v>114</v>
      </c>
      <c r="G836" s="73" t="s">
        <v>130</v>
      </c>
      <c r="H836" s="73" t="s">
        <v>117</v>
      </c>
      <c r="I836" s="240" t="s">
        <v>117</v>
      </c>
      <c r="J836" s="79" t="s">
        <v>112</v>
      </c>
      <c r="K836" s="112" t="s">
        <v>167</v>
      </c>
      <c r="L836" s="22" t="s">
        <v>119</v>
      </c>
      <c r="M836" s="22" t="s">
        <v>126</v>
      </c>
      <c r="N836" s="119" t="str">
        <f>CONCATENATE(T_SDLog[[#This Row],[PROJECT_NO]],"-",T_SDLog[[#This Row],[Sub Con]],"-",T_SDLog[[#This Row],[BUILDING_NO]],"-",T_SDLog[[#This Row],[FLOOR_LEVEL]],"-",T_SDLog[[#This Row],[DRAWING_PARTS]],"-",T_SDLog[[#This Row],[DISIPLINE]],"-",T_SDLog[[#This Row],[Sub-Dec]],"-",T_SDLog[[#This Row],[DS]],"-",T_SDLog[[#This Row],[DRAWING_SEQ]])</f>
        <v>1300403-ATS-B01-00-00-ICT-SLD-SD-02</v>
      </c>
      <c r="O836" s="122" t="s">
        <v>717</v>
      </c>
      <c r="P836" s="245">
        <v>45911</v>
      </c>
      <c r="Q83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6" s="156" t="str">
        <f>IF(T_SDLog[[#This Row],[AREF_7]]&lt;&gt;"","07",IF(T_SDLog[[#This Row],[AREF_6]]&lt;&gt;"","06",IF(T_SDLog[[#This Row],[AREF_5]]&lt;&gt;"","05",IF(T_SDLog[[#This Row],[AREF_4]]&lt;&gt;"","04",IF(T_SDLog[[#This Row],[AREF_3]]&lt;&gt;"","03",IF(T_SDLog[[#This Row],[AREF_2]]&lt;&gt;"","02",IF(T_SDLog[[#This Row],[AREF_1]]&lt;&gt;"","01",IF(T_SDLog[[#This Row],[AREF_0]]&lt;&gt;"","00",""))))))))</f>
        <v/>
      </c>
      <c r="T83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3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6" s="22"/>
      <c r="AB836" s="74"/>
      <c r="AC836" s="22"/>
      <c r="AD836" s="74"/>
      <c r="AE836" s="22"/>
      <c r="AF836" s="190" t="s">
        <v>123</v>
      </c>
      <c r="AG836" s="191"/>
      <c r="AH836" s="190" t="s">
        <v>123</v>
      </c>
      <c r="AI836" s="22"/>
      <c r="AJ836" s="74"/>
      <c r="AK836" s="22"/>
      <c r="AL836" s="22"/>
      <c r="AM836" s="22"/>
      <c r="AN836" s="190" t="s">
        <v>123</v>
      </c>
      <c r="AO836" s="74"/>
      <c r="AP836" s="185" t="s">
        <v>123</v>
      </c>
      <c r="AQ836" s="22"/>
      <c r="AR836" s="74"/>
      <c r="AS836" s="22"/>
      <c r="AT836" s="190" t="s">
        <v>123</v>
      </c>
      <c r="AU836" s="74"/>
      <c r="AV836" s="185" t="s">
        <v>123</v>
      </c>
      <c r="AW836" s="76"/>
      <c r="AX836" s="74"/>
      <c r="AY836" s="22"/>
      <c r="AZ836" s="190" t="s">
        <v>123</v>
      </c>
      <c r="BA836" s="74"/>
      <c r="BB836" s="185" t="s">
        <v>123</v>
      </c>
      <c r="BC836" s="76"/>
      <c r="BD836" s="74"/>
      <c r="BE836" s="22"/>
      <c r="BF836" s="190" t="s">
        <v>123</v>
      </c>
      <c r="BG836" s="74"/>
      <c r="BH836" s="185" t="s">
        <v>123</v>
      </c>
      <c r="BI836" s="76"/>
      <c r="BJ836" s="74"/>
      <c r="BK836" s="22"/>
      <c r="BL836" s="190" t="s">
        <v>123</v>
      </c>
      <c r="BM836" s="74"/>
      <c r="BN836" s="185" t="s">
        <v>123</v>
      </c>
      <c r="BO836" s="22"/>
      <c r="BP836" s="74"/>
      <c r="BQ836" s="22"/>
      <c r="BR836" s="190" t="s">
        <v>123</v>
      </c>
      <c r="BS836" s="22"/>
      <c r="BT836" s="185" t="s">
        <v>123</v>
      </c>
      <c r="BU836" s="22"/>
      <c r="BV836" s="74"/>
      <c r="BW836" s="22"/>
      <c r="BX836" s="190" t="s">
        <v>123</v>
      </c>
      <c r="BY836" s="22"/>
      <c r="BZ836" s="185" t="s">
        <v>123</v>
      </c>
      <c r="CA836" s="185"/>
      <c r="CB836" s="22"/>
    </row>
    <row r="837" spans="2:80" ht="13.8" hidden="1">
      <c r="B837" s="22">
        <f t="shared" si="12"/>
        <v>828</v>
      </c>
      <c r="C837" s="22" t="s">
        <v>112</v>
      </c>
      <c r="D837" s="73" t="s">
        <v>166</v>
      </c>
      <c r="E837" s="118">
        <v>1300403</v>
      </c>
      <c r="F837" s="22" t="s">
        <v>114</v>
      </c>
      <c r="G837" s="73" t="s">
        <v>130</v>
      </c>
      <c r="H837" s="73" t="s">
        <v>117</v>
      </c>
      <c r="I837" s="240" t="s">
        <v>117</v>
      </c>
      <c r="J837" s="79" t="s">
        <v>112</v>
      </c>
      <c r="K837" s="112" t="s">
        <v>167</v>
      </c>
      <c r="L837" s="22" t="s">
        <v>119</v>
      </c>
      <c r="M837" s="22" t="s">
        <v>128</v>
      </c>
      <c r="N837" s="119" t="str">
        <f>CONCATENATE(T_SDLog[[#This Row],[PROJECT_NO]],"-",T_SDLog[[#This Row],[Sub Con]],"-",T_SDLog[[#This Row],[BUILDING_NO]],"-",T_SDLog[[#This Row],[FLOOR_LEVEL]],"-",T_SDLog[[#This Row],[DRAWING_PARTS]],"-",T_SDLog[[#This Row],[DISIPLINE]],"-",T_SDLog[[#This Row],[Sub-Dec]],"-",T_SDLog[[#This Row],[DS]],"-",T_SDLog[[#This Row],[DRAWING_SEQ]])</f>
        <v>1300403-ATS-B01-00-00-ICT-SLD-SD-03</v>
      </c>
      <c r="O837" s="122" t="s">
        <v>718</v>
      </c>
      <c r="P837" s="245">
        <v>45911</v>
      </c>
      <c r="Q83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7" s="156" t="str">
        <f>IF(T_SDLog[[#This Row],[AREF_7]]&lt;&gt;"","07",IF(T_SDLog[[#This Row],[AREF_6]]&lt;&gt;"","06",IF(T_SDLog[[#This Row],[AREF_5]]&lt;&gt;"","05",IF(T_SDLog[[#This Row],[AREF_4]]&lt;&gt;"","04",IF(T_SDLog[[#This Row],[AREF_3]]&lt;&gt;"","03",IF(T_SDLog[[#This Row],[AREF_2]]&lt;&gt;"","02",IF(T_SDLog[[#This Row],[AREF_1]]&lt;&gt;"","01",IF(T_SDLog[[#This Row],[AREF_0]]&lt;&gt;"","00",""))))))))</f>
        <v/>
      </c>
      <c r="T83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3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7" s="22"/>
      <c r="AB837" s="74"/>
      <c r="AC837" s="22"/>
      <c r="AD837" s="74"/>
      <c r="AE837" s="22"/>
      <c r="AF837" s="190" t="s">
        <v>123</v>
      </c>
      <c r="AG837" s="191"/>
      <c r="AH837" s="190" t="s">
        <v>123</v>
      </c>
      <c r="AI837" s="22"/>
      <c r="AJ837" s="74"/>
      <c r="AK837" s="22"/>
      <c r="AL837" s="22"/>
      <c r="AM837" s="22"/>
      <c r="AN837" s="190" t="s">
        <v>123</v>
      </c>
      <c r="AO837" s="74"/>
      <c r="AP837" s="185" t="s">
        <v>123</v>
      </c>
      <c r="AQ837" s="22"/>
      <c r="AR837" s="74"/>
      <c r="AS837" s="22"/>
      <c r="AT837" s="190" t="s">
        <v>123</v>
      </c>
      <c r="AU837" s="74"/>
      <c r="AV837" s="185" t="s">
        <v>123</v>
      </c>
      <c r="AW837" s="76"/>
      <c r="AX837" s="74"/>
      <c r="AY837" s="22"/>
      <c r="AZ837" s="190" t="s">
        <v>123</v>
      </c>
      <c r="BA837" s="74"/>
      <c r="BB837" s="185" t="s">
        <v>123</v>
      </c>
      <c r="BC837" s="76"/>
      <c r="BD837" s="74"/>
      <c r="BE837" s="22"/>
      <c r="BF837" s="190" t="s">
        <v>123</v>
      </c>
      <c r="BG837" s="74"/>
      <c r="BH837" s="185" t="s">
        <v>123</v>
      </c>
      <c r="BI837" s="76"/>
      <c r="BJ837" s="74"/>
      <c r="BK837" s="22"/>
      <c r="BL837" s="190" t="s">
        <v>123</v>
      </c>
      <c r="BM837" s="74"/>
      <c r="BN837" s="185" t="s">
        <v>123</v>
      </c>
      <c r="BO837" s="22"/>
      <c r="BP837" s="74"/>
      <c r="BQ837" s="22"/>
      <c r="BR837" s="190" t="s">
        <v>123</v>
      </c>
      <c r="BS837" s="22"/>
      <c r="BT837" s="185" t="s">
        <v>123</v>
      </c>
      <c r="BU837" s="22"/>
      <c r="BV837" s="74"/>
      <c r="BW837" s="22"/>
      <c r="BX837" s="190" t="s">
        <v>123</v>
      </c>
      <c r="BY837" s="22"/>
      <c r="BZ837" s="185" t="s">
        <v>123</v>
      </c>
      <c r="CA837" s="185"/>
      <c r="CB837" s="22"/>
    </row>
    <row r="838" spans="2:80" ht="13.8" hidden="1">
      <c r="B838" s="22">
        <f t="shared" si="12"/>
        <v>829</v>
      </c>
      <c r="C838" s="22" t="s">
        <v>112</v>
      </c>
      <c r="D838" s="73" t="s">
        <v>166</v>
      </c>
      <c r="E838" s="118">
        <v>1300403</v>
      </c>
      <c r="F838" s="22" t="s">
        <v>114</v>
      </c>
      <c r="G838" s="73" t="s">
        <v>130</v>
      </c>
      <c r="H838" s="73" t="s">
        <v>117</v>
      </c>
      <c r="I838" s="240" t="s">
        <v>117</v>
      </c>
      <c r="J838" s="79" t="s">
        <v>112</v>
      </c>
      <c r="K838" s="112" t="s">
        <v>167</v>
      </c>
      <c r="L838" s="22" t="s">
        <v>119</v>
      </c>
      <c r="M838" s="22" t="s">
        <v>138</v>
      </c>
      <c r="N838" s="119" t="str">
        <f>CONCATENATE(T_SDLog[[#This Row],[PROJECT_NO]],"-",T_SDLog[[#This Row],[Sub Con]],"-",T_SDLog[[#This Row],[BUILDING_NO]],"-",T_SDLog[[#This Row],[FLOOR_LEVEL]],"-",T_SDLog[[#This Row],[DRAWING_PARTS]],"-",T_SDLog[[#This Row],[DISIPLINE]],"-",T_SDLog[[#This Row],[Sub-Dec]],"-",T_SDLog[[#This Row],[DS]],"-",T_SDLog[[#This Row],[DRAWING_SEQ]])</f>
        <v>1300403-ATS-B01-00-00-ICT-SLD-SD-04</v>
      </c>
      <c r="O838" s="122" t="s">
        <v>719</v>
      </c>
      <c r="P838" s="245">
        <v>45911</v>
      </c>
      <c r="Q83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8" s="156" t="str">
        <f>IF(T_SDLog[[#This Row],[AREF_7]]&lt;&gt;"","07",IF(T_SDLog[[#This Row],[AREF_6]]&lt;&gt;"","06",IF(T_SDLog[[#This Row],[AREF_5]]&lt;&gt;"","05",IF(T_SDLog[[#This Row],[AREF_4]]&lt;&gt;"","04",IF(T_SDLog[[#This Row],[AREF_3]]&lt;&gt;"","03",IF(T_SDLog[[#This Row],[AREF_2]]&lt;&gt;"","02",IF(T_SDLog[[#This Row],[AREF_1]]&lt;&gt;"","01",IF(T_SDLog[[#This Row],[AREF_0]]&lt;&gt;"","00",""))))))))</f>
        <v/>
      </c>
      <c r="T83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3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8" s="22"/>
      <c r="AB838" s="74"/>
      <c r="AC838" s="22"/>
      <c r="AD838" s="74"/>
      <c r="AE838" s="22"/>
      <c r="AF838" s="190" t="s">
        <v>123</v>
      </c>
      <c r="AG838" s="191"/>
      <c r="AH838" s="190" t="s">
        <v>123</v>
      </c>
      <c r="AI838" s="22"/>
      <c r="AJ838" s="74"/>
      <c r="AK838" s="22"/>
      <c r="AL838" s="22"/>
      <c r="AM838" s="22"/>
      <c r="AN838" s="190" t="s">
        <v>123</v>
      </c>
      <c r="AO838" s="74"/>
      <c r="AP838" s="185" t="s">
        <v>123</v>
      </c>
      <c r="AQ838" s="22"/>
      <c r="AR838" s="74"/>
      <c r="AS838" s="22"/>
      <c r="AT838" s="190" t="s">
        <v>123</v>
      </c>
      <c r="AU838" s="74"/>
      <c r="AV838" s="185" t="s">
        <v>123</v>
      </c>
      <c r="AW838" s="76"/>
      <c r="AX838" s="74"/>
      <c r="AY838" s="22"/>
      <c r="AZ838" s="190" t="s">
        <v>123</v>
      </c>
      <c r="BA838" s="74"/>
      <c r="BB838" s="185" t="s">
        <v>123</v>
      </c>
      <c r="BC838" s="76"/>
      <c r="BD838" s="74"/>
      <c r="BE838" s="22"/>
      <c r="BF838" s="190" t="s">
        <v>123</v>
      </c>
      <c r="BG838" s="74"/>
      <c r="BH838" s="185" t="s">
        <v>123</v>
      </c>
      <c r="BI838" s="76"/>
      <c r="BJ838" s="74"/>
      <c r="BK838" s="22"/>
      <c r="BL838" s="190" t="s">
        <v>123</v>
      </c>
      <c r="BM838" s="74"/>
      <c r="BN838" s="185" t="s">
        <v>123</v>
      </c>
      <c r="BO838" s="22"/>
      <c r="BP838" s="74"/>
      <c r="BQ838" s="22"/>
      <c r="BR838" s="190" t="s">
        <v>123</v>
      </c>
      <c r="BS838" s="22"/>
      <c r="BT838" s="185" t="s">
        <v>123</v>
      </c>
      <c r="BU838" s="22"/>
      <c r="BV838" s="74"/>
      <c r="BW838" s="22"/>
      <c r="BX838" s="190" t="s">
        <v>123</v>
      </c>
      <c r="BY838" s="22"/>
      <c r="BZ838" s="185" t="s">
        <v>123</v>
      </c>
      <c r="CA838" s="185"/>
      <c r="CB838" s="22"/>
    </row>
    <row r="839" spans="2:80" ht="13.8" hidden="1">
      <c r="B839" s="22">
        <f t="shared" si="12"/>
        <v>830</v>
      </c>
      <c r="C839" s="22" t="s">
        <v>112</v>
      </c>
      <c r="D839" s="73" t="s">
        <v>166</v>
      </c>
      <c r="E839" s="118">
        <v>1300403</v>
      </c>
      <c r="F839" s="22" t="s">
        <v>114</v>
      </c>
      <c r="G839" s="73" t="s">
        <v>130</v>
      </c>
      <c r="H839" s="73" t="s">
        <v>117</v>
      </c>
      <c r="I839" s="240" t="s">
        <v>117</v>
      </c>
      <c r="J839" s="79" t="s">
        <v>112</v>
      </c>
      <c r="K839" s="112" t="s">
        <v>167</v>
      </c>
      <c r="L839" s="22" t="s">
        <v>119</v>
      </c>
      <c r="M839" s="22" t="s">
        <v>219</v>
      </c>
      <c r="N839" s="119" t="str">
        <f>CONCATENATE(T_SDLog[[#This Row],[PROJECT_NO]],"-",T_SDLog[[#This Row],[Sub Con]],"-",T_SDLog[[#This Row],[BUILDING_NO]],"-",T_SDLog[[#This Row],[FLOOR_LEVEL]],"-",T_SDLog[[#This Row],[DRAWING_PARTS]],"-",T_SDLog[[#This Row],[DISIPLINE]],"-",T_SDLog[[#This Row],[Sub-Dec]],"-",T_SDLog[[#This Row],[DS]],"-",T_SDLog[[#This Row],[DRAWING_SEQ]])</f>
        <v>1300403-ATS-B01-00-00-ICT-SLD-SD-05</v>
      </c>
      <c r="O839" s="122" t="s">
        <v>720</v>
      </c>
      <c r="P839" s="245">
        <v>45911</v>
      </c>
      <c r="Q83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39" s="156" t="str">
        <f>IF(T_SDLog[[#This Row],[AREF_7]]&lt;&gt;"","07",IF(T_SDLog[[#This Row],[AREF_6]]&lt;&gt;"","06",IF(T_SDLog[[#This Row],[AREF_5]]&lt;&gt;"","05",IF(T_SDLog[[#This Row],[AREF_4]]&lt;&gt;"","04",IF(T_SDLog[[#This Row],[AREF_3]]&lt;&gt;"","03",IF(T_SDLog[[#This Row],[AREF_2]]&lt;&gt;"","02",IF(T_SDLog[[#This Row],[AREF_1]]&lt;&gt;"","01",IF(T_SDLog[[#This Row],[AREF_0]]&lt;&gt;"","00",""))))))))</f>
        <v/>
      </c>
      <c r="T83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3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39" s="22"/>
      <c r="AB839" s="74"/>
      <c r="AC839" s="22"/>
      <c r="AD839" s="74"/>
      <c r="AE839" s="22"/>
      <c r="AF839" s="190" t="s">
        <v>123</v>
      </c>
      <c r="AG839" s="191"/>
      <c r="AH839" s="190" t="s">
        <v>123</v>
      </c>
      <c r="AI839" s="22"/>
      <c r="AJ839" s="74"/>
      <c r="AK839" s="22"/>
      <c r="AL839" s="22"/>
      <c r="AM839" s="22"/>
      <c r="AN839" s="190" t="s">
        <v>123</v>
      </c>
      <c r="AO839" s="74"/>
      <c r="AP839" s="185" t="s">
        <v>123</v>
      </c>
      <c r="AQ839" s="22"/>
      <c r="AR839" s="74"/>
      <c r="AS839" s="22"/>
      <c r="AT839" s="190" t="s">
        <v>123</v>
      </c>
      <c r="AU839" s="74"/>
      <c r="AV839" s="185" t="s">
        <v>123</v>
      </c>
      <c r="AW839" s="76"/>
      <c r="AX839" s="74"/>
      <c r="AY839" s="22"/>
      <c r="AZ839" s="190" t="s">
        <v>123</v>
      </c>
      <c r="BA839" s="74"/>
      <c r="BB839" s="185" t="s">
        <v>123</v>
      </c>
      <c r="BC839" s="76"/>
      <c r="BD839" s="74"/>
      <c r="BE839" s="22"/>
      <c r="BF839" s="190" t="s">
        <v>123</v>
      </c>
      <c r="BG839" s="74"/>
      <c r="BH839" s="185" t="s">
        <v>123</v>
      </c>
      <c r="BI839" s="76"/>
      <c r="BJ839" s="74"/>
      <c r="BK839" s="22"/>
      <c r="BL839" s="190" t="s">
        <v>123</v>
      </c>
      <c r="BM839" s="74"/>
      <c r="BN839" s="185" t="s">
        <v>123</v>
      </c>
      <c r="BO839" s="22"/>
      <c r="BP839" s="74"/>
      <c r="BQ839" s="22"/>
      <c r="BR839" s="190" t="s">
        <v>123</v>
      </c>
      <c r="BS839" s="22"/>
      <c r="BT839" s="185" t="s">
        <v>123</v>
      </c>
      <c r="BU839" s="22"/>
      <c r="BV839" s="74"/>
      <c r="BW839" s="22"/>
      <c r="BX839" s="190" t="s">
        <v>123</v>
      </c>
      <c r="BY839" s="22"/>
      <c r="BZ839" s="185" t="s">
        <v>123</v>
      </c>
      <c r="CA839" s="185"/>
      <c r="CB839" s="22"/>
    </row>
    <row r="840" spans="2:80" ht="13.8" hidden="1">
      <c r="B840" s="22">
        <f t="shared" si="12"/>
        <v>831</v>
      </c>
      <c r="C840" s="22" t="s">
        <v>112</v>
      </c>
      <c r="D840" s="73" t="s">
        <v>166</v>
      </c>
      <c r="E840" s="118">
        <v>1300403</v>
      </c>
      <c r="F840" s="22" t="s">
        <v>114</v>
      </c>
      <c r="G840" s="73" t="s">
        <v>130</v>
      </c>
      <c r="H840" s="73" t="s">
        <v>117</v>
      </c>
      <c r="I840" s="240" t="s">
        <v>117</v>
      </c>
      <c r="J840" s="79" t="s">
        <v>112</v>
      </c>
      <c r="K840" s="112" t="s">
        <v>167</v>
      </c>
      <c r="L840" s="22" t="s">
        <v>119</v>
      </c>
      <c r="M840" s="22" t="s">
        <v>304</v>
      </c>
      <c r="N840" s="119" t="str">
        <f>CONCATENATE(T_SDLog[[#This Row],[PROJECT_NO]],"-",T_SDLog[[#This Row],[Sub Con]],"-",T_SDLog[[#This Row],[BUILDING_NO]],"-",T_SDLog[[#This Row],[FLOOR_LEVEL]],"-",T_SDLog[[#This Row],[DRAWING_PARTS]],"-",T_SDLog[[#This Row],[DISIPLINE]],"-",T_SDLog[[#This Row],[Sub-Dec]],"-",T_SDLog[[#This Row],[DS]],"-",T_SDLog[[#This Row],[DRAWING_SEQ]])</f>
        <v>1300403-ATS-B01-00-00-ICT-SLD-SD-06</v>
      </c>
      <c r="O840" s="122" t="s">
        <v>721</v>
      </c>
      <c r="P840" s="245">
        <v>45911</v>
      </c>
      <c r="Q84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0" s="156" t="str">
        <f>IF(T_SDLog[[#This Row],[AREF_7]]&lt;&gt;"","07",IF(T_SDLog[[#This Row],[AREF_6]]&lt;&gt;"","06",IF(T_SDLog[[#This Row],[AREF_5]]&lt;&gt;"","05",IF(T_SDLog[[#This Row],[AREF_4]]&lt;&gt;"","04",IF(T_SDLog[[#This Row],[AREF_3]]&lt;&gt;"","03",IF(T_SDLog[[#This Row],[AREF_2]]&lt;&gt;"","02",IF(T_SDLog[[#This Row],[AREF_1]]&lt;&gt;"","01",IF(T_SDLog[[#This Row],[AREF_0]]&lt;&gt;"","00",""))))))))</f>
        <v/>
      </c>
      <c r="T84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4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0" s="22"/>
      <c r="AB840" s="74"/>
      <c r="AC840" s="22"/>
      <c r="AD840" s="74"/>
      <c r="AE840" s="22"/>
      <c r="AF840" s="190" t="s">
        <v>123</v>
      </c>
      <c r="AG840" s="191"/>
      <c r="AH840" s="190" t="s">
        <v>123</v>
      </c>
      <c r="AI840" s="22"/>
      <c r="AJ840" s="74"/>
      <c r="AK840" s="22"/>
      <c r="AL840" s="22"/>
      <c r="AM840" s="22"/>
      <c r="AN840" s="190" t="s">
        <v>123</v>
      </c>
      <c r="AO840" s="74"/>
      <c r="AP840" s="185" t="s">
        <v>123</v>
      </c>
      <c r="AQ840" s="22"/>
      <c r="AR840" s="74"/>
      <c r="AS840" s="22"/>
      <c r="AT840" s="190" t="s">
        <v>123</v>
      </c>
      <c r="AU840" s="74"/>
      <c r="AV840" s="185" t="s">
        <v>123</v>
      </c>
      <c r="AW840" s="76"/>
      <c r="AX840" s="74"/>
      <c r="AY840" s="22"/>
      <c r="AZ840" s="190" t="s">
        <v>123</v>
      </c>
      <c r="BA840" s="74"/>
      <c r="BB840" s="185" t="s">
        <v>123</v>
      </c>
      <c r="BC840" s="76"/>
      <c r="BD840" s="74"/>
      <c r="BE840" s="22"/>
      <c r="BF840" s="190" t="s">
        <v>123</v>
      </c>
      <c r="BG840" s="74"/>
      <c r="BH840" s="185" t="s">
        <v>123</v>
      </c>
      <c r="BI840" s="76"/>
      <c r="BJ840" s="74"/>
      <c r="BK840" s="22"/>
      <c r="BL840" s="190" t="s">
        <v>123</v>
      </c>
      <c r="BM840" s="74"/>
      <c r="BN840" s="185" t="s">
        <v>123</v>
      </c>
      <c r="BO840" s="22"/>
      <c r="BP840" s="74"/>
      <c r="BQ840" s="22"/>
      <c r="BR840" s="190" t="s">
        <v>123</v>
      </c>
      <c r="BS840" s="22"/>
      <c r="BT840" s="185" t="s">
        <v>123</v>
      </c>
      <c r="BU840" s="22"/>
      <c r="BV840" s="74"/>
      <c r="BW840" s="22"/>
      <c r="BX840" s="190" t="s">
        <v>123</v>
      </c>
      <c r="BY840" s="22"/>
      <c r="BZ840" s="185" t="s">
        <v>123</v>
      </c>
      <c r="CA840" s="185"/>
      <c r="CB840" s="22"/>
    </row>
    <row r="841" spans="2:80" ht="13.8" hidden="1">
      <c r="B841" s="22">
        <f t="shared" si="12"/>
        <v>832</v>
      </c>
      <c r="C841" s="22" t="s">
        <v>112</v>
      </c>
      <c r="D841" s="73" t="s">
        <v>166</v>
      </c>
      <c r="E841" s="118">
        <v>1300403</v>
      </c>
      <c r="F841" s="22" t="s">
        <v>114</v>
      </c>
      <c r="G841" s="73" t="s">
        <v>130</v>
      </c>
      <c r="H841" s="73" t="s">
        <v>117</v>
      </c>
      <c r="I841" s="240" t="s">
        <v>117</v>
      </c>
      <c r="J841" s="79" t="s">
        <v>112</v>
      </c>
      <c r="K841" s="112" t="s">
        <v>167</v>
      </c>
      <c r="L841" s="22" t="s">
        <v>119</v>
      </c>
      <c r="M841" s="22" t="s">
        <v>349</v>
      </c>
      <c r="N841" s="119" t="str">
        <f>CONCATENATE(T_SDLog[[#This Row],[PROJECT_NO]],"-",T_SDLog[[#This Row],[Sub Con]],"-",T_SDLog[[#This Row],[BUILDING_NO]],"-",T_SDLog[[#This Row],[FLOOR_LEVEL]],"-",T_SDLog[[#This Row],[DRAWING_PARTS]],"-",T_SDLog[[#This Row],[DISIPLINE]],"-",T_SDLog[[#This Row],[Sub-Dec]],"-",T_SDLog[[#This Row],[DS]],"-",T_SDLog[[#This Row],[DRAWING_SEQ]])</f>
        <v>1300403-ATS-B01-00-00-ICT-SLD-SD-07</v>
      </c>
      <c r="O841" s="122" t="s">
        <v>722</v>
      </c>
      <c r="P841" s="245">
        <v>45911</v>
      </c>
      <c r="Q84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1" s="156" t="str">
        <f>IF(T_SDLog[[#This Row],[AREF_7]]&lt;&gt;"","07",IF(T_SDLog[[#This Row],[AREF_6]]&lt;&gt;"","06",IF(T_SDLog[[#This Row],[AREF_5]]&lt;&gt;"","05",IF(T_SDLog[[#This Row],[AREF_4]]&lt;&gt;"","04",IF(T_SDLog[[#This Row],[AREF_3]]&lt;&gt;"","03",IF(T_SDLog[[#This Row],[AREF_2]]&lt;&gt;"","02",IF(T_SDLog[[#This Row],[AREF_1]]&lt;&gt;"","01",IF(T_SDLog[[#This Row],[AREF_0]]&lt;&gt;"","00",""))))))))</f>
        <v/>
      </c>
      <c r="T84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4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1" s="22"/>
      <c r="AB841" s="74"/>
      <c r="AC841" s="22"/>
      <c r="AD841" s="74"/>
      <c r="AE841" s="22"/>
      <c r="AF841" s="190" t="s">
        <v>123</v>
      </c>
      <c r="AG841" s="191"/>
      <c r="AH841" s="190" t="s">
        <v>123</v>
      </c>
      <c r="AI841" s="22"/>
      <c r="AJ841" s="74"/>
      <c r="AK841" s="22"/>
      <c r="AL841" s="22"/>
      <c r="AM841" s="22"/>
      <c r="AN841" s="190" t="s">
        <v>123</v>
      </c>
      <c r="AO841" s="74"/>
      <c r="AP841" s="185" t="s">
        <v>123</v>
      </c>
      <c r="AQ841" s="22"/>
      <c r="AR841" s="74"/>
      <c r="AS841" s="22"/>
      <c r="AT841" s="190" t="s">
        <v>123</v>
      </c>
      <c r="AU841" s="74"/>
      <c r="AV841" s="185" t="s">
        <v>123</v>
      </c>
      <c r="AW841" s="76"/>
      <c r="AX841" s="74"/>
      <c r="AY841" s="22"/>
      <c r="AZ841" s="190" t="s">
        <v>123</v>
      </c>
      <c r="BA841" s="74"/>
      <c r="BB841" s="185" t="s">
        <v>123</v>
      </c>
      <c r="BC841" s="76"/>
      <c r="BD841" s="74"/>
      <c r="BE841" s="22"/>
      <c r="BF841" s="190" t="s">
        <v>123</v>
      </c>
      <c r="BG841" s="74"/>
      <c r="BH841" s="185" t="s">
        <v>123</v>
      </c>
      <c r="BI841" s="76"/>
      <c r="BJ841" s="74"/>
      <c r="BK841" s="22"/>
      <c r="BL841" s="190" t="s">
        <v>123</v>
      </c>
      <c r="BM841" s="74"/>
      <c r="BN841" s="185" t="s">
        <v>123</v>
      </c>
      <c r="BO841" s="22"/>
      <c r="BP841" s="74"/>
      <c r="BQ841" s="22"/>
      <c r="BR841" s="190" t="s">
        <v>123</v>
      </c>
      <c r="BS841" s="22"/>
      <c r="BT841" s="185" t="s">
        <v>123</v>
      </c>
      <c r="BU841" s="22"/>
      <c r="BV841" s="74"/>
      <c r="BW841" s="22"/>
      <c r="BX841" s="190" t="s">
        <v>123</v>
      </c>
      <c r="BY841" s="22"/>
      <c r="BZ841" s="185" t="s">
        <v>123</v>
      </c>
      <c r="CA841" s="185"/>
      <c r="CB841" s="22"/>
    </row>
    <row r="842" spans="2:80" ht="13.8" hidden="1">
      <c r="B842" s="22">
        <f t="shared" si="12"/>
        <v>833</v>
      </c>
      <c r="C842" s="22" t="s">
        <v>112</v>
      </c>
      <c r="D842" s="73" t="s">
        <v>166</v>
      </c>
      <c r="E842" s="118">
        <v>1300403</v>
      </c>
      <c r="F842" s="22" t="s">
        <v>114</v>
      </c>
      <c r="G842" s="73" t="s">
        <v>130</v>
      </c>
      <c r="H842" s="73" t="s">
        <v>117</v>
      </c>
      <c r="I842" s="240" t="s">
        <v>117</v>
      </c>
      <c r="J842" s="79" t="s">
        <v>112</v>
      </c>
      <c r="K842" s="112" t="s">
        <v>167</v>
      </c>
      <c r="L842" s="22" t="s">
        <v>119</v>
      </c>
      <c r="M842" s="22" t="s">
        <v>140</v>
      </c>
      <c r="N842" s="119" t="str">
        <f>CONCATENATE(T_SDLog[[#This Row],[PROJECT_NO]],"-",T_SDLog[[#This Row],[Sub Con]],"-",T_SDLog[[#This Row],[BUILDING_NO]],"-",T_SDLog[[#This Row],[FLOOR_LEVEL]],"-",T_SDLog[[#This Row],[DRAWING_PARTS]],"-",T_SDLog[[#This Row],[DISIPLINE]],"-",T_SDLog[[#This Row],[Sub-Dec]],"-",T_SDLog[[#This Row],[DS]],"-",T_SDLog[[#This Row],[DRAWING_SEQ]])</f>
        <v>1300403-ATS-B01-00-00-ICT-SLD-SD-08</v>
      </c>
      <c r="O842" s="122" t="s">
        <v>723</v>
      </c>
      <c r="P842" s="245">
        <v>45911</v>
      </c>
      <c r="Q84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2" s="156" t="str">
        <f>IF(T_SDLog[[#This Row],[AREF_7]]&lt;&gt;"","07",IF(T_SDLog[[#This Row],[AREF_6]]&lt;&gt;"","06",IF(T_SDLog[[#This Row],[AREF_5]]&lt;&gt;"","05",IF(T_SDLog[[#This Row],[AREF_4]]&lt;&gt;"","04",IF(T_SDLog[[#This Row],[AREF_3]]&lt;&gt;"","03",IF(T_SDLog[[#This Row],[AREF_2]]&lt;&gt;"","02",IF(T_SDLog[[#This Row],[AREF_1]]&lt;&gt;"","01",IF(T_SDLog[[#This Row],[AREF_0]]&lt;&gt;"","00",""))))))))</f>
        <v/>
      </c>
      <c r="T84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4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2" s="22"/>
      <c r="AB842" s="74"/>
      <c r="AC842" s="22"/>
      <c r="AD842" s="74"/>
      <c r="AE842" s="22"/>
      <c r="AF842" s="190" t="s">
        <v>123</v>
      </c>
      <c r="AG842" s="191"/>
      <c r="AH842" s="190" t="s">
        <v>123</v>
      </c>
      <c r="AI842" s="22"/>
      <c r="AJ842" s="74"/>
      <c r="AK842" s="22"/>
      <c r="AL842" s="22"/>
      <c r="AM842" s="22"/>
      <c r="AN842" s="190" t="s">
        <v>123</v>
      </c>
      <c r="AO842" s="74"/>
      <c r="AP842" s="185" t="s">
        <v>123</v>
      </c>
      <c r="AQ842" s="22"/>
      <c r="AR842" s="74"/>
      <c r="AS842" s="22"/>
      <c r="AT842" s="190" t="s">
        <v>123</v>
      </c>
      <c r="AU842" s="74"/>
      <c r="AV842" s="185" t="s">
        <v>123</v>
      </c>
      <c r="AW842" s="76"/>
      <c r="AX842" s="74"/>
      <c r="AY842" s="22"/>
      <c r="AZ842" s="190" t="s">
        <v>123</v>
      </c>
      <c r="BA842" s="74"/>
      <c r="BB842" s="185" t="s">
        <v>123</v>
      </c>
      <c r="BC842" s="76"/>
      <c r="BD842" s="74"/>
      <c r="BE842" s="22"/>
      <c r="BF842" s="190" t="s">
        <v>123</v>
      </c>
      <c r="BG842" s="74"/>
      <c r="BH842" s="185" t="s">
        <v>123</v>
      </c>
      <c r="BI842" s="76"/>
      <c r="BJ842" s="74"/>
      <c r="BK842" s="22"/>
      <c r="BL842" s="190" t="s">
        <v>123</v>
      </c>
      <c r="BM842" s="74"/>
      <c r="BN842" s="185" t="s">
        <v>123</v>
      </c>
      <c r="BO842" s="22"/>
      <c r="BP842" s="74"/>
      <c r="BQ842" s="22"/>
      <c r="BR842" s="190" t="s">
        <v>123</v>
      </c>
      <c r="BS842" s="22"/>
      <c r="BT842" s="185" t="s">
        <v>123</v>
      </c>
      <c r="BU842" s="22"/>
      <c r="BV842" s="74"/>
      <c r="BW842" s="22"/>
      <c r="BX842" s="190" t="s">
        <v>123</v>
      </c>
      <c r="BY842" s="22"/>
      <c r="BZ842" s="185" t="s">
        <v>123</v>
      </c>
      <c r="CA842" s="185"/>
      <c r="CB842" s="22"/>
    </row>
    <row r="843" spans="2:80" ht="13.8" hidden="1">
      <c r="B843" s="22">
        <f t="shared" si="12"/>
        <v>834</v>
      </c>
      <c r="C843" s="22" t="s">
        <v>112</v>
      </c>
      <c r="D843" s="73" t="s">
        <v>166</v>
      </c>
      <c r="E843" s="118">
        <v>1300403</v>
      </c>
      <c r="F843" s="22" t="s">
        <v>114</v>
      </c>
      <c r="G843" s="73" t="s">
        <v>130</v>
      </c>
      <c r="H843" s="73" t="s">
        <v>117</v>
      </c>
      <c r="I843" s="240" t="s">
        <v>117</v>
      </c>
      <c r="J843" s="79" t="s">
        <v>112</v>
      </c>
      <c r="K843" s="112" t="s">
        <v>167</v>
      </c>
      <c r="L843" s="22" t="s">
        <v>119</v>
      </c>
      <c r="M843" s="22" t="s">
        <v>351</v>
      </c>
      <c r="N843" s="119" t="str">
        <f>CONCATENATE(T_SDLog[[#This Row],[PROJECT_NO]],"-",T_SDLog[[#This Row],[Sub Con]],"-",T_SDLog[[#This Row],[BUILDING_NO]],"-",T_SDLog[[#This Row],[FLOOR_LEVEL]],"-",T_SDLog[[#This Row],[DRAWING_PARTS]],"-",T_SDLog[[#This Row],[DISIPLINE]],"-",T_SDLog[[#This Row],[Sub-Dec]],"-",T_SDLog[[#This Row],[DS]],"-",T_SDLog[[#This Row],[DRAWING_SEQ]])</f>
        <v>1300403-ATS-B01-00-00-ICT-SLD-SD-09</v>
      </c>
      <c r="O843" s="122" t="s">
        <v>724</v>
      </c>
      <c r="P843" s="245">
        <v>45911</v>
      </c>
      <c r="Q84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3" s="156" t="str">
        <f>IF(T_SDLog[[#This Row],[AREF_7]]&lt;&gt;"","07",IF(T_SDLog[[#This Row],[AREF_6]]&lt;&gt;"","06",IF(T_SDLog[[#This Row],[AREF_5]]&lt;&gt;"","05",IF(T_SDLog[[#This Row],[AREF_4]]&lt;&gt;"","04",IF(T_SDLog[[#This Row],[AREF_3]]&lt;&gt;"","03",IF(T_SDLog[[#This Row],[AREF_2]]&lt;&gt;"","02",IF(T_SDLog[[#This Row],[AREF_1]]&lt;&gt;"","01",IF(T_SDLog[[#This Row],[AREF_0]]&lt;&gt;"","00",""))))))))</f>
        <v/>
      </c>
      <c r="T84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4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3" s="22"/>
      <c r="AB843" s="74"/>
      <c r="AC843" s="22"/>
      <c r="AD843" s="74"/>
      <c r="AE843" s="22"/>
      <c r="AF843" s="190" t="s">
        <v>123</v>
      </c>
      <c r="AG843" s="191"/>
      <c r="AH843" s="190" t="s">
        <v>123</v>
      </c>
      <c r="AI843" s="22"/>
      <c r="AJ843" s="74"/>
      <c r="AK843" s="22"/>
      <c r="AL843" s="22"/>
      <c r="AM843" s="22"/>
      <c r="AN843" s="190" t="s">
        <v>123</v>
      </c>
      <c r="AO843" s="74"/>
      <c r="AP843" s="185" t="s">
        <v>123</v>
      </c>
      <c r="AQ843" s="22"/>
      <c r="AR843" s="74"/>
      <c r="AS843" s="22"/>
      <c r="AT843" s="190" t="s">
        <v>123</v>
      </c>
      <c r="AU843" s="74"/>
      <c r="AV843" s="185" t="s">
        <v>123</v>
      </c>
      <c r="AW843" s="76"/>
      <c r="AX843" s="74"/>
      <c r="AY843" s="22"/>
      <c r="AZ843" s="190" t="s">
        <v>123</v>
      </c>
      <c r="BA843" s="74"/>
      <c r="BB843" s="185" t="s">
        <v>123</v>
      </c>
      <c r="BC843" s="76"/>
      <c r="BD843" s="74"/>
      <c r="BE843" s="22"/>
      <c r="BF843" s="190" t="s">
        <v>123</v>
      </c>
      <c r="BG843" s="74"/>
      <c r="BH843" s="185" t="s">
        <v>123</v>
      </c>
      <c r="BI843" s="76"/>
      <c r="BJ843" s="74"/>
      <c r="BK843" s="22"/>
      <c r="BL843" s="190" t="s">
        <v>123</v>
      </c>
      <c r="BM843" s="74"/>
      <c r="BN843" s="185" t="s">
        <v>123</v>
      </c>
      <c r="BO843" s="22"/>
      <c r="BP843" s="74"/>
      <c r="BQ843" s="22"/>
      <c r="BR843" s="190" t="s">
        <v>123</v>
      </c>
      <c r="BS843" s="22"/>
      <c r="BT843" s="185" t="s">
        <v>123</v>
      </c>
      <c r="BU843" s="22"/>
      <c r="BV843" s="74"/>
      <c r="BW843" s="22"/>
      <c r="BX843" s="190" t="s">
        <v>123</v>
      </c>
      <c r="BY843" s="22"/>
      <c r="BZ843" s="185" t="s">
        <v>123</v>
      </c>
      <c r="CA843" s="185"/>
      <c r="CB843" s="22"/>
    </row>
    <row r="844" spans="2:80" ht="13.8" hidden="1">
      <c r="B844" s="22">
        <f t="shared" si="12"/>
        <v>835</v>
      </c>
      <c r="C844" s="22" t="s">
        <v>112</v>
      </c>
      <c r="D844" s="73" t="s">
        <v>166</v>
      </c>
      <c r="E844" s="118">
        <v>1300403</v>
      </c>
      <c r="F844" s="22" t="s">
        <v>114</v>
      </c>
      <c r="G844" s="73" t="s">
        <v>130</v>
      </c>
      <c r="H844" s="73" t="s">
        <v>117</v>
      </c>
      <c r="I844" s="240" t="s">
        <v>117</v>
      </c>
      <c r="J844" s="79" t="s">
        <v>112</v>
      </c>
      <c r="K844" s="112" t="s">
        <v>167</v>
      </c>
      <c r="L844" s="22" t="s">
        <v>119</v>
      </c>
      <c r="M844" s="22">
        <v>10</v>
      </c>
      <c r="N844" s="119" t="str">
        <f>CONCATENATE(T_SDLog[[#This Row],[PROJECT_NO]],"-",T_SDLog[[#This Row],[Sub Con]],"-",T_SDLog[[#This Row],[BUILDING_NO]],"-",T_SDLog[[#This Row],[FLOOR_LEVEL]],"-",T_SDLog[[#This Row],[DRAWING_PARTS]],"-",T_SDLog[[#This Row],[DISIPLINE]],"-",T_SDLog[[#This Row],[Sub-Dec]],"-",T_SDLog[[#This Row],[DS]],"-",T_SDLog[[#This Row],[DRAWING_SEQ]])</f>
        <v>1300403-ATS-B01-00-00-ICT-SLD-SD-10</v>
      </c>
      <c r="O844" s="122" t="s">
        <v>725</v>
      </c>
      <c r="P844" s="245">
        <v>45911</v>
      </c>
      <c r="Q84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4" s="156" t="str">
        <f>IF(T_SDLog[[#This Row],[AREF_7]]&lt;&gt;"","07",IF(T_SDLog[[#This Row],[AREF_6]]&lt;&gt;"","06",IF(T_SDLog[[#This Row],[AREF_5]]&lt;&gt;"","05",IF(T_SDLog[[#This Row],[AREF_4]]&lt;&gt;"","04",IF(T_SDLog[[#This Row],[AREF_3]]&lt;&gt;"","03",IF(T_SDLog[[#This Row],[AREF_2]]&lt;&gt;"","02",IF(T_SDLog[[#This Row],[AREF_1]]&lt;&gt;"","01",IF(T_SDLog[[#This Row],[AREF_0]]&lt;&gt;"","00",""))))))))</f>
        <v/>
      </c>
      <c r="T84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4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4" s="22"/>
      <c r="AB844" s="74"/>
      <c r="AC844" s="22"/>
      <c r="AD844" s="74"/>
      <c r="AE844" s="22"/>
      <c r="AF844" s="190" t="s">
        <v>123</v>
      </c>
      <c r="AG844" s="191"/>
      <c r="AH844" s="190" t="s">
        <v>123</v>
      </c>
      <c r="AI844" s="22"/>
      <c r="AJ844" s="74"/>
      <c r="AK844" s="22"/>
      <c r="AL844" s="22"/>
      <c r="AM844" s="22"/>
      <c r="AN844" s="190" t="s">
        <v>123</v>
      </c>
      <c r="AO844" s="74"/>
      <c r="AP844" s="185" t="s">
        <v>123</v>
      </c>
      <c r="AQ844" s="22"/>
      <c r="AR844" s="74"/>
      <c r="AS844" s="22"/>
      <c r="AT844" s="190" t="s">
        <v>123</v>
      </c>
      <c r="AU844" s="74"/>
      <c r="AV844" s="185" t="s">
        <v>123</v>
      </c>
      <c r="AW844" s="76"/>
      <c r="AX844" s="74"/>
      <c r="AY844" s="22"/>
      <c r="AZ844" s="190" t="s">
        <v>123</v>
      </c>
      <c r="BA844" s="74"/>
      <c r="BB844" s="185" t="s">
        <v>123</v>
      </c>
      <c r="BC844" s="76"/>
      <c r="BD844" s="74"/>
      <c r="BE844" s="22"/>
      <c r="BF844" s="190" t="s">
        <v>123</v>
      </c>
      <c r="BG844" s="74"/>
      <c r="BH844" s="185" t="s">
        <v>123</v>
      </c>
      <c r="BI844" s="76"/>
      <c r="BJ844" s="74"/>
      <c r="BK844" s="22"/>
      <c r="BL844" s="190" t="s">
        <v>123</v>
      </c>
      <c r="BM844" s="74"/>
      <c r="BN844" s="185" t="s">
        <v>123</v>
      </c>
      <c r="BO844" s="22"/>
      <c r="BP844" s="74"/>
      <c r="BQ844" s="22"/>
      <c r="BR844" s="190" t="s">
        <v>123</v>
      </c>
      <c r="BS844" s="22"/>
      <c r="BT844" s="185" t="s">
        <v>123</v>
      </c>
      <c r="BU844" s="22"/>
      <c r="BV844" s="74"/>
      <c r="BW844" s="22"/>
      <c r="BX844" s="190" t="s">
        <v>123</v>
      </c>
      <c r="BY844" s="22"/>
      <c r="BZ844" s="185" t="s">
        <v>123</v>
      </c>
      <c r="CA844" s="185"/>
      <c r="CB844" s="22"/>
    </row>
    <row r="845" spans="2:80" ht="12" hidden="1" customHeight="1">
      <c r="B845" s="22">
        <f t="shared" ref="B845:B908" si="13">1+B844</f>
        <v>836</v>
      </c>
      <c r="C845" s="22" t="s">
        <v>112</v>
      </c>
      <c r="D845" s="73" t="s">
        <v>166</v>
      </c>
      <c r="E845" s="118">
        <v>1300403</v>
      </c>
      <c r="F845" s="22" t="s">
        <v>114</v>
      </c>
      <c r="G845" s="73" t="s">
        <v>130</v>
      </c>
      <c r="H845" s="73" t="s">
        <v>117</v>
      </c>
      <c r="I845" s="240" t="s">
        <v>117</v>
      </c>
      <c r="J845" s="79" t="s">
        <v>112</v>
      </c>
      <c r="K845" s="112" t="s">
        <v>167</v>
      </c>
      <c r="L845" s="22" t="s">
        <v>119</v>
      </c>
      <c r="M845" s="22">
        <v>11</v>
      </c>
      <c r="N845" s="119" t="str">
        <f>CONCATENATE(T_SDLog[[#This Row],[PROJECT_NO]],"-",T_SDLog[[#This Row],[Sub Con]],"-",T_SDLog[[#This Row],[BUILDING_NO]],"-",T_SDLog[[#This Row],[FLOOR_LEVEL]],"-",T_SDLog[[#This Row],[DRAWING_PARTS]],"-",T_SDLog[[#This Row],[DISIPLINE]],"-",T_SDLog[[#This Row],[Sub-Dec]],"-",T_SDLog[[#This Row],[DS]],"-",T_SDLog[[#This Row],[DRAWING_SEQ]])</f>
        <v>1300403-ATS-B01-00-00-ICT-SLD-SD-11</v>
      </c>
      <c r="O845" s="122" t="s">
        <v>726</v>
      </c>
      <c r="P845" s="245">
        <v>45911</v>
      </c>
      <c r="Q84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5" s="156" t="str">
        <f>IF(T_SDLog[[#This Row],[AREF_7]]&lt;&gt;"","07",IF(T_SDLog[[#This Row],[AREF_6]]&lt;&gt;"","06",IF(T_SDLog[[#This Row],[AREF_5]]&lt;&gt;"","05",IF(T_SDLog[[#This Row],[AREF_4]]&lt;&gt;"","04",IF(T_SDLog[[#This Row],[AREF_3]]&lt;&gt;"","03",IF(T_SDLog[[#This Row],[AREF_2]]&lt;&gt;"","02",IF(T_SDLog[[#This Row],[AREF_1]]&lt;&gt;"","01",IF(T_SDLog[[#This Row],[AREF_0]]&lt;&gt;"","00",""))))))))</f>
        <v/>
      </c>
      <c r="T84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4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5" s="22"/>
      <c r="AB845" s="74"/>
      <c r="AC845" s="22"/>
      <c r="AD845" s="74"/>
      <c r="AE845" s="22"/>
      <c r="AF845" s="190" t="s">
        <v>123</v>
      </c>
      <c r="AG845" s="191"/>
      <c r="AH845" s="190" t="s">
        <v>123</v>
      </c>
      <c r="AI845" s="22"/>
      <c r="AJ845" s="74"/>
      <c r="AK845" s="22"/>
      <c r="AL845" s="22"/>
      <c r="AM845" s="22"/>
      <c r="AN845" s="190" t="s">
        <v>123</v>
      </c>
      <c r="AO845" s="74"/>
      <c r="AP845" s="185" t="s">
        <v>123</v>
      </c>
      <c r="AQ845" s="22"/>
      <c r="AR845" s="74"/>
      <c r="AS845" s="22"/>
      <c r="AT845" s="190" t="s">
        <v>123</v>
      </c>
      <c r="AU845" s="74"/>
      <c r="AV845" s="185" t="s">
        <v>123</v>
      </c>
      <c r="AW845" s="76"/>
      <c r="AX845" s="74"/>
      <c r="AY845" s="22"/>
      <c r="AZ845" s="190" t="s">
        <v>123</v>
      </c>
      <c r="BA845" s="74"/>
      <c r="BB845" s="185" t="s">
        <v>123</v>
      </c>
      <c r="BC845" s="76"/>
      <c r="BD845" s="74"/>
      <c r="BE845" s="22"/>
      <c r="BF845" s="190" t="s">
        <v>123</v>
      </c>
      <c r="BG845" s="74"/>
      <c r="BH845" s="185" t="s">
        <v>123</v>
      </c>
      <c r="BI845" s="76"/>
      <c r="BJ845" s="74"/>
      <c r="BK845" s="22"/>
      <c r="BL845" s="190" t="s">
        <v>123</v>
      </c>
      <c r="BM845" s="74"/>
      <c r="BN845" s="185" t="s">
        <v>123</v>
      </c>
      <c r="BO845" s="22"/>
      <c r="BP845" s="74"/>
      <c r="BQ845" s="22"/>
      <c r="BR845" s="190" t="s">
        <v>123</v>
      </c>
      <c r="BS845" s="22"/>
      <c r="BT845" s="185" t="s">
        <v>123</v>
      </c>
      <c r="BU845" s="22"/>
      <c r="BV845" s="74"/>
      <c r="BW845" s="22"/>
      <c r="BX845" s="190" t="s">
        <v>123</v>
      </c>
      <c r="BY845" s="22"/>
      <c r="BZ845" s="185" t="s">
        <v>123</v>
      </c>
      <c r="CA845" s="185"/>
      <c r="CB845" s="22"/>
    </row>
    <row r="846" spans="2:80" ht="13.8" hidden="1">
      <c r="B846" s="22">
        <f t="shared" si="13"/>
        <v>837</v>
      </c>
      <c r="C846" s="22" t="s">
        <v>112</v>
      </c>
      <c r="D846" s="73" t="s">
        <v>166</v>
      </c>
      <c r="E846" s="118">
        <v>1300403</v>
      </c>
      <c r="F846" s="22" t="s">
        <v>114</v>
      </c>
      <c r="G846" s="73" t="s">
        <v>130</v>
      </c>
      <c r="H846" s="73" t="s">
        <v>117</v>
      </c>
      <c r="I846" s="240" t="s">
        <v>117</v>
      </c>
      <c r="J846" s="79" t="s">
        <v>112</v>
      </c>
      <c r="K846" s="112" t="s">
        <v>167</v>
      </c>
      <c r="L846" s="22" t="s">
        <v>119</v>
      </c>
      <c r="M846" s="22">
        <v>12</v>
      </c>
      <c r="N846" s="119" t="str">
        <f>CONCATENATE(T_SDLog[[#This Row],[PROJECT_NO]],"-",T_SDLog[[#This Row],[Sub Con]],"-",T_SDLog[[#This Row],[BUILDING_NO]],"-",T_SDLog[[#This Row],[FLOOR_LEVEL]],"-",T_SDLog[[#This Row],[DRAWING_PARTS]],"-",T_SDLog[[#This Row],[DISIPLINE]],"-",T_SDLog[[#This Row],[Sub-Dec]],"-",T_SDLog[[#This Row],[DS]],"-",T_SDLog[[#This Row],[DRAWING_SEQ]])</f>
        <v>1300403-ATS-B01-00-00-ICT-SLD-SD-12</v>
      </c>
      <c r="O846" s="122" t="s">
        <v>727</v>
      </c>
      <c r="P846" s="245">
        <v>45911</v>
      </c>
      <c r="Q84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6" s="156" t="str">
        <f>IF(T_SDLog[[#This Row],[AREF_7]]&lt;&gt;"","07",IF(T_SDLog[[#This Row],[AREF_6]]&lt;&gt;"","06",IF(T_SDLog[[#This Row],[AREF_5]]&lt;&gt;"","05",IF(T_SDLog[[#This Row],[AREF_4]]&lt;&gt;"","04",IF(T_SDLog[[#This Row],[AREF_3]]&lt;&gt;"","03",IF(T_SDLog[[#This Row],[AREF_2]]&lt;&gt;"","02",IF(T_SDLog[[#This Row],[AREF_1]]&lt;&gt;"","01",IF(T_SDLog[[#This Row],[AREF_0]]&lt;&gt;"","00",""))))))))</f>
        <v/>
      </c>
      <c r="T84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4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6" s="22"/>
      <c r="AB846" s="74"/>
      <c r="AC846" s="22"/>
      <c r="AD846" s="74"/>
      <c r="AE846" s="22"/>
      <c r="AF846" s="190" t="s">
        <v>123</v>
      </c>
      <c r="AG846" s="191"/>
      <c r="AH846" s="190" t="s">
        <v>123</v>
      </c>
      <c r="AI846" s="22"/>
      <c r="AJ846" s="74"/>
      <c r="AK846" s="22"/>
      <c r="AL846" s="22"/>
      <c r="AM846" s="22"/>
      <c r="AN846" s="190" t="s">
        <v>123</v>
      </c>
      <c r="AO846" s="74"/>
      <c r="AP846" s="185" t="s">
        <v>123</v>
      </c>
      <c r="AQ846" s="22"/>
      <c r="AR846" s="74"/>
      <c r="AS846" s="22"/>
      <c r="AT846" s="190" t="s">
        <v>123</v>
      </c>
      <c r="AU846" s="74"/>
      <c r="AV846" s="185" t="s">
        <v>123</v>
      </c>
      <c r="AW846" s="76"/>
      <c r="AX846" s="74"/>
      <c r="AY846" s="22"/>
      <c r="AZ846" s="190" t="s">
        <v>123</v>
      </c>
      <c r="BA846" s="74"/>
      <c r="BB846" s="185" t="s">
        <v>123</v>
      </c>
      <c r="BC846" s="76"/>
      <c r="BD846" s="74"/>
      <c r="BE846" s="22"/>
      <c r="BF846" s="190" t="s">
        <v>123</v>
      </c>
      <c r="BG846" s="74"/>
      <c r="BH846" s="185" t="s">
        <v>123</v>
      </c>
      <c r="BI846" s="76"/>
      <c r="BJ846" s="74"/>
      <c r="BK846" s="22"/>
      <c r="BL846" s="190" t="s">
        <v>123</v>
      </c>
      <c r="BM846" s="74"/>
      <c r="BN846" s="185" t="s">
        <v>123</v>
      </c>
      <c r="BO846" s="22"/>
      <c r="BP846" s="74"/>
      <c r="BQ846" s="22"/>
      <c r="BR846" s="190" t="s">
        <v>123</v>
      </c>
      <c r="BS846" s="22"/>
      <c r="BT846" s="185" t="s">
        <v>123</v>
      </c>
      <c r="BU846" s="22"/>
      <c r="BV846" s="74"/>
      <c r="BW846" s="22"/>
      <c r="BX846" s="190" t="s">
        <v>123</v>
      </c>
      <c r="BY846" s="22"/>
      <c r="BZ846" s="185" t="s">
        <v>123</v>
      </c>
      <c r="CA846" s="185"/>
      <c r="CB846" s="22"/>
    </row>
    <row r="847" spans="2:80" ht="13.8" hidden="1">
      <c r="B847" s="22">
        <f t="shared" si="13"/>
        <v>838</v>
      </c>
      <c r="C847" s="22" t="s">
        <v>112</v>
      </c>
      <c r="D847" s="73" t="s">
        <v>166</v>
      </c>
      <c r="E847" s="118">
        <v>1300403</v>
      </c>
      <c r="F847" s="22" t="s">
        <v>114</v>
      </c>
      <c r="G847" s="73" t="s">
        <v>130</v>
      </c>
      <c r="H847" s="73" t="s">
        <v>117</v>
      </c>
      <c r="I847" s="240" t="s">
        <v>117</v>
      </c>
      <c r="J847" s="79" t="s">
        <v>112</v>
      </c>
      <c r="K847" s="112" t="s">
        <v>167</v>
      </c>
      <c r="L847" s="22" t="s">
        <v>119</v>
      </c>
      <c r="M847" s="22">
        <v>13</v>
      </c>
      <c r="N847" s="119" t="str">
        <f>CONCATENATE(T_SDLog[[#This Row],[PROJECT_NO]],"-",T_SDLog[[#This Row],[Sub Con]],"-",T_SDLog[[#This Row],[BUILDING_NO]],"-",T_SDLog[[#This Row],[FLOOR_LEVEL]],"-",T_SDLog[[#This Row],[DRAWING_PARTS]],"-",T_SDLog[[#This Row],[DISIPLINE]],"-",T_SDLog[[#This Row],[Sub-Dec]],"-",T_SDLog[[#This Row],[DS]],"-",T_SDLog[[#This Row],[DRAWING_SEQ]])</f>
        <v>1300403-ATS-B01-00-00-ICT-SLD-SD-13</v>
      </c>
      <c r="O847" s="122" t="s">
        <v>728</v>
      </c>
      <c r="P847" s="245">
        <v>45911</v>
      </c>
      <c r="Q84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7" s="156" t="str">
        <f>IF(T_SDLog[[#This Row],[AREF_7]]&lt;&gt;"","07",IF(T_SDLog[[#This Row],[AREF_6]]&lt;&gt;"","06",IF(T_SDLog[[#This Row],[AREF_5]]&lt;&gt;"","05",IF(T_SDLog[[#This Row],[AREF_4]]&lt;&gt;"","04",IF(T_SDLog[[#This Row],[AREF_3]]&lt;&gt;"","03",IF(T_SDLog[[#This Row],[AREF_2]]&lt;&gt;"","02",IF(T_SDLog[[#This Row],[AREF_1]]&lt;&gt;"","01",IF(T_SDLog[[#This Row],[AREF_0]]&lt;&gt;"","00",""))))))))</f>
        <v/>
      </c>
      <c r="T84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7" s="22"/>
      <c r="AB847" s="74"/>
      <c r="AC847" s="22"/>
      <c r="AD847" s="74"/>
      <c r="AE847" s="22"/>
      <c r="AF847" s="190" t="s">
        <v>123</v>
      </c>
      <c r="AG847" s="191"/>
      <c r="AH847" s="190" t="s">
        <v>123</v>
      </c>
      <c r="AI847" s="22"/>
      <c r="AJ847" s="74"/>
      <c r="AK847" s="22"/>
      <c r="AL847" s="22"/>
      <c r="AM847" s="22"/>
      <c r="AN847" s="190" t="s">
        <v>123</v>
      </c>
      <c r="AO847" s="74"/>
      <c r="AP847" s="185" t="s">
        <v>123</v>
      </c>
      <c r="AQ847" s="22"/>
      <c r="AR847" s="74"/>
      <c r="AS847" s="22"/>
      <c r="AT847" s="190" t="s">
        <v>123</v>
      </c>
      <c r="AU847" s="74"/>
      <c r="AV847" s="185" t="s">
        <v>123</v>
      </c>
      <c r="AW847" s="76"/>
      <c r="AX847" s="74"/>
      <c r="AY847" s="22"/>
      <c r="AZ847" s="190" t="s">
        <v>123</v>
      </c>
      <c r="BA847" s="74"/>
      <c r="BB847" s="185" t="s">
        <v>123</v>
      </c>
      <c r="BC847" s="76"/>
      <c r="BD847" s="74"/>
      <c r="BE847" s="22"/>
      <c r="BF847" s="190" t="s">
        <v>123</v>
      </c>
      <c r="BG847" s="74"/>
      <c r="BH847" s="185" t="s">
        <v>123</v>
      </c>
      <c r="BI847" s="76"/>
      <c r="BJ847" s="74"/>
      <c r="BK847" s="22"/>
      <c r="BL847" s="190" t="s">
        <v>123</v>
      </c>
      <c r="BM847" s="74"/>
      <c r="BN847" s="185" t="s">
        <v>123</v>
      </c>
      <c r="BO847" s="22"/>
      <c r="BP847" s="74"/>
      <c r="BQ847" s="22"/>
      <c r="BR847" s="190" t="s">
        <v>123</v>
      </c>
      <c r="BS847" s="22"/>
      <c r="BT847" s="185" t="s">
        <v>123</v>
      </c>
      <c r="BU847" s="22"/>
      <c r="BV847" s="74"/>
      <c r="BW847" s="22"/>
      <c r="BX847" s="190" t="s">
        <v>123</v>
      </c>
      <c r="BY847" s="22"/>
      <c r="BZ847" s="185" t="s">
        <v>123</v>
      </c>
      <c r="CA847" s="185"/>
      <c r="CB847" s="22"/>
    </row>
    <row r="848" spans="2:80" ht="13.8" hidden="1">
      <c r="B848" s="22">
        <f t="shared" si="13"/>
        <v>839</v>
      </c>
      <c r="C848" s="22" t="s">
        <v>112</v>
      </c>
      <c r="D848" s="73" t="s">
        <v>166</v>
      </c>
      <c r="E848" s="118">
        <v>1300403</v>
      </c>
      <c r="F848" s="22" t="s">
        <v>114</v>
      </c>
      <c r="G848" s="73" t="s">
        <v>130</v>
      </c>
      <c r="H848" s="73" t="s">
        <v>117</v>
      </c>
      <c r="I848" s="240" t="s">
        <v>117</v>
      </c>
      <c r="J848" s="79" t="s">
        <v>112</v>
      </c>
      <c r="K848" s="112" t="s">
        <v>167</v>
      </c>
      <c r="L848" s="22" t="s">
        <v>119</v>
      </c>
      <c r="M848" s="22">
        <v>14</v>
      </c>
      <c r="N848" s="119" t="str">
        <f>CONCATENATE(T_SDLog[[#This Row],[PROJECT_NO]],"-",T_SDLog[[#This Row],[Sub Con]],"-",T_SDLog[[#This Row],[BUILDING_NO]],"-",T_SDLog[[#This Row],[FLOOR_LEVEL]],"-",T_SDLog[[#This Row],[DRAWING_PARTS]],"-",T_SDLog[[#This Row],[DISIPLINE]],"-",T_SDLog[[#This Row],[Sub-Dec]],"-",T_SDLog[[#This Row],[DS]],"-",T_SDLog[[#This Row],[DRAWING_SEQ]])</f>
        <v>1300403-ATS-B01-00-00-ICT-SLD-SD-14</v>
      </c>
      <c r="O848" s="122" t="s">
        <v>729</v>
      </c>
      <c r="P848" s="245">
        <v>45911</v>
      </c>
      <c r="Q84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8" s="156" t="str">
        <f>IF(T_SDLog[[#This Row],[AREF_7]]&lt;&gt;"","07",IF(T_SDLog[[#This Row],[AREF_6]]&lt;&gt;"","06",IF(T_SDLog[[#This Row],[AREF_5]]&lt;&gt;"","05",IF(T_SDLog[[#This Row],[AREF_4]]&lt;&gt;"","04",IF(T_SDLog[[#This Row],[AREF_3]]&lt;&gt;"","03",IF(T_SDLog[[#This Row],[AREF_2]]&lt;&gt;"","02",IF(T_SDLog[[#This Row],[AREF_1]]&lt;&gt;"","01",IF(T_SDLog[[#This Row],[AREF_0]]&lt;&gt;"","00",""))))))))</f>
        <v/>
      </c>
      <c r="T84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8" s="22"/>
      <c r="AB848" s="74"/>
      <c r="AC848" s="22"/>
      <c r="AD848" s="74"/>
      <c r="AE848" s="22"/>
      <c r="AF848" s="190" t="s">
        <v>123</v>
      </c>
      <c r="AG848" s="191"/>
      <c r="AH848" s="190" t="s">
        <v>123</v>
      </c>
      <c r="AI848" s="22"/>
      <c r="AJ848" s="74"/>
      <c r="AK848" s="22"/>
      <c r="AL848" s="22"/>
      <c r="AM848" s="22"/>
      <c r="AN848" s="190" t="s">
        <v>123</v>
      </c>
      <c r="AO848" s="74"/>
      <c r="AP848" s="185" t="s">
        <v>123</v>
      </c>
      <c r="AQ848" s="22"/>
      <c r="AR848" s="74"/>
      <c r="AS848" s="22"/>
      <c r="AT848" s="190" t="s">
        <v>123</v>
      </c>
      <c r="AU848" s="74"/>
      <c r="AV848" s="185" t="s">
        <v>123</v>
      </c>
      <c r="AW848" s="76"/>
      <c r="AX848" s="74"/>
      <c r="AY848" s="22"/>
      <c r="AZ848" s="190" t="s">
        <v>123</v>
      </c>
      <c r="BA848" s="74"/>
      <c r="BB848" s="185" t="s">
        <v>123</v>
      </c>
      <c r="BC848" s="76"/>
      <c r="BD848" s="74"/>
      <c r="BE848" s="22"/>
      <c r="BF848" s="190" t="s">
        <v>123</v>
      </c>
      <c r="BG848" s="74"/>
      <c r="BH848" s="185" t="s">
        <v>123</v>
      </c>
      <c r="BI848" s="76"/>
      <c r="BJ848" s="74"/>
      <c r="BK848" s="22"/>
      <c r="BL848" s="190" t="s">
        <v>123</v>
      </c>
      <c r="BM848" s="74"/>
      <c r="BN848" s="185" t="s">
        <v>123</v>
      </c>
      <c r="BO848" s="22"/>
      <c r="BP848" s="74"/>
      <c r="BQ848" s="22"/>
      <c r="BR848" s="190" t="s">
        <v>123</v>
      </c>
      <c r="BS848" s="22"/>
      <c r="BT848" s="185" t="s">
        <v>123</v>
      </c>
      <c r="BU848" s="22"/>
      <c r="BV848" s="74"/>
      <c r="BW848" s="22"/>
      <c r="BX848" s="190" t="s">
        <v>123</v>
      </c>
      <c r="BY848" s="22"/>
      <c r="BZ848" s="185" t="s">
        <v>123</v>
      </c>
      <c r="CA848" s="185"/>
      <c r="CB848" s="22"/>
    </row>
    <row r="849" spans="2:80" ht="13.8" hidden="1">
      <c r="B849" s="22">
        <f t="shared" si="13"/>
        <v>840</v>
      </c>
      <c r="C849" s="22" t="s">
        <v>112</v>
      </c>
      <c r="D849" s="73" t="s">
        <v>166</v>
      </c>
      <c r="E849" s="118">
        <v>1300403</v>
      </c>
      <c r="F849" s="22" t="s">
        <v>114</v>
      </c>
      <c r="G849" s="73" t="s">
        <v>130</v>
      </c>
      <c r="H849" s="73" t="s">
        <v>117</v>
      </c>
      <c r="I849" s="240" t="s">
        <v>117</v>
      </c>
      <c r="J849" s="79" t="s">
        <v>112</v>
      </c>
      <c r="K849" s="112" t="s">
        <v>167</v>
      </c>
      <c r="L849" s="22" t="s">
        <v>119</v>
      </c>
      <c r="M849" s="22">
        <v>15</v>
      </c>
      <c r="N849" s="119" t="str">
        <f>CONCATENATE(T_SDLog[[#This Row],[PROJECT_NO]],"-",T_SDLog[[#This Row],[Sub Con]],"-",T_SDLog[[#This Row],[BUILDING_NO]],"-",T_SDLog[[#This Row],[FLOOR_LEVEL]],"-",T_SDLog[[#This Row],[DRAWING_PARTS]],"-",T_SDLog[[#This Row],[DISIPLINE]],"-",T_SDLog[[#This Row],[Sub-Dec]],"-",T_SDLog[[#This Row],[DS]],"-",T_SDLog[[#This Row],[DRAWING_SEQ]])</f>
        <v>1300403-ATS-B01-00-00-ICT-SLD-SD-15</v>
      </c>
      <c r="O849" s="122" t="s">
        <v>730</v>
      </c>
      <c r="P849" s="245">
        <v>45911</v>
      </c>
      <c r="Q84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4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49" s="156" t="str">
        <f>IF(T_SDLog[[#This Row],[AREF_7]]&lt;&gt;"","07",IF(T_SDLog[[#This Row],[AREF_6]]&lt;&gt;"","06",IF(T_SDLog[[#This Row],[AREF_5]]&lt;&gt;"","05",IF(T_SDLog[[#This Row],[AREF_4]]&lt;&gt;"","04",IF(T_SDLog[[#This Row],[AREF_3]]&lt;&gt;"","03",IF(T_SDLog[[#This Row],[AREF_2]]&lt;&gt;"","02",IF(T_SDLog[[#This Row],[AREF_1]]&lt;&gt;"","01",IF(T_SDLog[[#This Row],[AREF_0]]&lt;&gt;"","00",""))))))))</f>
        <v/>
      </c>
      <c r="T84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49" s="22"/>
      <c r="AB849" s="74"/>
      <c r="AC849" s="22"/>
      <c r="AD849" s="74"/>
      <c r="AE849" s="22"/>
      <c r="AF849" s="190" t="s">
        <v>123</v>
      </c>
      <c r="AG849" s="191"/>
      <c r="AH849" s="190" t="s">
        <v>123</v>
      </c>
      <c r="AI849" s="22"/>
      <c r="AJ849" s="74"/>
      <c r="AK849" s="22"/>
      <c r="AL849" s="22"/>
      <c r="AM849" s="22"/>
      <c r="AN849" s="190" t="s">
        <v>123</v>
      </c>
      <c r="AO849" s="74"/>
      <c r="AP849" s="185" t="s">
        <v>123</v>
      </c>
      <c r="AQ849" s="22"/>
      <c r="AR849" s="74"/>
      <c r="AS849" s="22"/>
      <c r="AT849" s="190" t="s">
        <v>123</v>
      </c>
      <c r="AU849" s="74"/>
      <c r="AV849" s="185" t="s">
        <v>123</v>
      </c>
      <c r="AW849" s="76"/>
      <c r="AX849" s="74"/>
      <c r="AY849" s="22"/>
      <c r="AZ849" s="190" t="s">
        <v>123</v>
      </c>
      <c r="BA849" s="74"/>
      <c r="BB849" s="185" t="s">
        <v>123</v>
      </c>
      <c r="BC849" s="76"/>
      <c r="BD849" s="74"/>
      <c r="BE849" s="22"/>
      <c r="BF849" s="190" t="s">
        <v>123</v>
      </c>
      <c r="BG849" s="74"/>
      <c r="BH849" s="185" t="s">
        <v>123</v>
      </c>
      <c r="BI849" s="76"/>
      <c r="BJ849" s="74"/>
      <c r="BK849" s="22"/>
      <c r="BL849" s="190" t="s">
        <v>123</v>
      </c>
      <c r="BM849" s="74"/>
      <c r="BN849" s="185" t="s">
        <v>123</v>
      </c>
      <c r="BO849" s="22"/>
      <c r="BP849" s="74"/>
      <c r="BQ849" s="22"/>
      <c r="BR849" s="190" t="s">
        <v>123</v>
      </c>
      <c r="BS849" s="22"/>
      <c r="BT849" s="185" t="s">
        <v>123</v>
      </c>
      <c r="BU849" s="22"/>
      <c r="BV849" s="74"/>
      <c r="BW849" s="22"/>
      <c r="BX849" s="190" t="s">
        <v>123</v>
      </c>
      <c r="BY849" s="22"/>
      <c r="BZ849" s="185" t="s">
        <v>123</v>
      </c>
      <c r="CA849" s="185"/>
      <c r="CB849" s="22"/>
    </row>
    <row r="850" spans="2:80" ht="13.8" hidden="1">
      <c r="B850" s="22">
        <f t="shared" si="13"/>
        <v>841</v>
      </c>
      <c r="C850" s="22" t="s">
        <v>112</v>
      </c>
      <c r="D850" s="73" t="s">
        <v>166</v>
      </c>
      <c r="E850" s="118">
        <v>1300403</v>
      </c>
      <c r="F850" s="22" t="s">
        <v>114</v>
      </c>
      <c r="G850" s="73" t="s">
        <v>130</v>
      </c>
      <c r="H850" s="73" t="s">
        <v>117</v>
      </c>
      <c r="I850" s="240" t="s">
        <v>117</v>
      </c>
      <c r="J850" s="79" t="s">
        <v>112</v>
      </c>
      <c r="K850" s="112" t="s">
        <v>167</v>
      </c>
      <c r="L850" s="22" t="s">
        <v>119</v>
      </c>
      <c r="M850" s="22">
        <v>16</v>
      </c>
      <c r="N850" s="119" t="str">
        <f>CONCATENATE(T_SDLog[[#This Row],[PROJECT_NO]],"-",T_SDLog[[#This Row],[Sub Con]],"-",T_SDLog[[#This Row],[BUILDING_NO]],"-",T_SDLog[[#This Row],[FLOOR_LEVEL]],"-",T_SDLog[[#This Row],[DRAWING_PARTS]],"-",T_SDLog[[#This Row],[DISIPLINE]],"-",T_SDLog[[#This Row],[Sub-Dec]],"-",T_SDLog[[#This Row],[DS]],"-",T_SDLog[[#This Row],[DRAWING_SEQ]])</f>
        <v>1300403-ATS-B01-00-00-ICT-SLD-SD-16</v>
      </c>
      <c r="O850" s="122" t="s">
        <v>731</v>
      </c>
      <c r="P850" s="245">
        <v>45911</v>
      </c>
      <c r="Q85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5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50" s="156" t="str">
        <f>IF(T_SDLog[[#This Row],[AREF_7]]&lt;&gt;"","07",IF(T_SDLog[[#This Row],[AREF_6]]&lt;&gt;"","06",IF(T_SDLog[[#This Row],[AREF_5]]&lt;&gt;"","05",IF(T_SDLog[[#This Row],[AREF_4]]&lt;&gt;"","04",IF(T_SDLog[[#This Row],[AREF_3]]&lt;&gt;"","03",IF(T_SDLog[[#This Row],[AREF_2]]&lt;&gt;"","02",IF(T_SDLog[[#This Row],[AREF_1]]&lt;&gt;"","01",IF(T_SDLog[[#This Row],[AREF_0]]&lt;&gt;"","00",""))))))))</f>
        <v/>
      </c>
      <c r="T85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5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0" s="22"/>
      <c r="AB850" s="74"/>
      <c r="AC850" s="22"/>
      <c r="AD850" s="74"/>
      <c r="AE850" s="22"/>
      <c r="AF850" s="190" t="s">
        <v>123</v>
      </c>
      <c r="AG850" s="191"/>
      <c r="AH850" s="190" t="s">
        <v>123</v>
      </c>
      <c r="AI850" s="22"/>
      <c r="AJ850" s="74"/>
      <c r="AK850" s="22"/>
      <c r="AL850" s="22"/>
      <c r="AM850" s="22"/>
      <c r="AN850" s="190" t="s">
        <v>123</v>
      </c>
      <c r="AO850" s="74"/>
      <c r="AP850" s="185" t="s">
        <v>123</v>
      </c>
      <c r="AQ850" s="22"/>
      <c r="AR850" s="74"/>
      <c r="AS850" s="22"/>
      <c r="AT850" s="190" t="s">
        <v>123</v>
      </c>
      <c r="AU850" s="74"/>
      <c r="AV850" s="185" t="s">
        <v>123</v>
      </c>
      <c r="AW850" s="76"/>
      <c r="AX850" s="74"/>
      <c r="AY850" s="22"/>
      <c r="AZ850" s="190" t="s">
        <v>123</v>
      </c>
      <c r="BA850" s="74"/>
      <c r="BB850" s="185" t="s">
        <v>123</v>
      </c>
      <c r="BC850" s="76"/>
      <c r="BD850" s="74"/>
      <c r="BE850" s="22"/>
      <c r="BF850" s="190" t="s">
        <v>123</v>
      </c>
      <c r="BG850" s="74"/>
      <c r="BH850" s="185" t="s">
        <v>123</v>
      </c>
      <c r="BI850" s="76"/>
      <c r="BJ850" s="74"/>
      <c r="BK850" s="22"/>
      <c r="BL850" s="190" t="s">
        <v>123</v>
      </c>
      <c r="BM850" s="74"/>
      <c r="BN850" s="185" t="s">
        <v>123</v>
      </c>
      <c r="BO850" s="22"/>
      <c r="BP850" s="74"/>
      <c r="BQ850" s="22"/>
      <c r="BR850" s="190" t="s">
        <v>123</v>
      </c>
      <c r="BS850" s="22"/>
      <c r="BT850" s="185" t="s">
        <v>123</v>
      </c>
      <c r="BU850" s="22"/>
      <c r="BV850" s="74"/>
      <c r="BW850" s="22"/>
      <c r="BX850" s="190" t="s">
        <v>123</v>
      </c>
      <c r="BY850" s="22"/>
      <c r="BZ850" s="185" t="s">
        <v>123</v>
      </c>
      <c r="CA850" s="185"/>
      <c r="CB850" s="22"/>
    </row>
    <row r="851" spans="2:80" ht="13.8" hidden="1">
      <c r="B851" s="22">
        <f t="shared" si="13"/>
        <v>842</v>
      </c>
      <c r="C851" s="22" t="s">
        <v>112</v>
      </c>
      <c r="D851" s="73" t="s">
        <v>166</v>
      </c>
      <c r="E851" s="118">
        <v>1300403</v>
      </c>
      <c r="F851" s="22" t="s">
        <v>114</v>
      </c>
      <c r="G851" s="73" t="s">
        <v>130</v>
      </c>
      <c r="H851" s="73" t="s">
        <v>117</v>
      </c>
      <c r="I851" s="240" t="s">
        <v>117</v>
      </c>
      <c r="J851" s="79" t="s">
        <v>112</v>
      </c>
      <c r="K851" s="112" t="s">
        <v>167</v>
      </c>
      <c r="L851" s="22" t="s">
        <v>119</v>
      </c>
      <c r="M851" s="22">
        <v>17</v>
      </c>
      <c r="N851" s="119" t="str">
        <f>CONCATENATE(T_SDLog[[#This Row],[PROJECT_NO]],"-",T_SDLog[[#This Row],[Sub Con]],"-",T_SDLog[[#This Row],[BUILDING_NO]],"-",T_SDLog[[#This Row],[FLOOR_LEVEL]],"-",T_SDLog[[#This Row],[DRAWING_PARTS]],"-",T_SDLog[[#This Row],[DISIPLINE]],"-",T_SDLog[[#This Row],[Sub-Dec]],"-",T_SDLog[[#This Row],[DS]],"-",T_SDLog[[#This Row],[DRAWING_SEQ]])</f>
        <v>1300403-ATS-B01-00-00-ICT-SLD-SD-17</v>
      </c>
      <c r="O851" s="122" t="s">
        <v>732</v>
      </c>
      <c r="P851" s="245">
        <v>45911</v>
      </c>
      <c r="Q85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5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51" s="156" t="str">
        <f>IF(T_SDLog[[#This Row],[AREF_7]]&lt;&gt;"","07",IF(T_SDLog[[#This Row],[AREF_6]]&lt;&gt;"","06",IF(T_SDLog[[#This Row],[AREF_5]]&lt;&gt;"","05",IF(T_SDLog[[#This Row],[AREF_4]]&lt;&gt;"","04",IF(T_SDLog[[#This Row],[AREF_3]]&lt;&gt;"","03",IF(T_SDLog[[#This Row],[AREF_2]]&lt;&gt;"","02",IF(T_SDLog[[#This Row],[AREF_1]]&lt;&gt;"","01",IF(T_SDLog[[#This Row],[AREF_0]]&lt;&gt;"","00",""))))))))</f>
        <v/>
      </c>
      <c r="T85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1" s="22"/>
      <c r="AB851" s="74"/>
      <c r="AC851" s="22"/>
      <c r="AD851" s="74"/>
      <c r="AE851" s="22"/>
      <c r="AF851" s="190" t="s">
        <v>123</v>
      </c>
      <c r="AG851" s="191"/>
      <c r="AH851" s="190" t="s">
        <v>123</v>
      </c>
      <c r="AI851" s="22"/>
      <c r="AJ851" s="74"/>
      <c r="AK851" s="22"/>
      <c r="AL851" s="22"/>
      <c r="AM851" s="22"/>
      <c r="AN851" s="190" t="s">
        <v>123</v>
      </c>
      <c r="AO851" s="74"/>
      <c r="AP851" s="185" t="s">
        <v>123</v>
      </c>
      <c r="AQ851" s="22"/>
      <c r="AR851" s="74"/>
      <c r="AS851" s="22"/>
      <c r="AT851" s="190" t="s">
        <v>123</v>
      </c>
      <c r="AU851" s="74"/>
      <c r="AV851" s="185" t="s">
        <v>123</v>
      </c>
      <c r="AW851" s="76"/>
      <c r="AX851" s="74"/>
      <c r="AY851" s="22"/>
      <c r="AZ851" s="190" t="s">
        <v>123</v>
      </c>
      <c r="BA851" s="74"/>
      <c r="BB851" s="185" t="s">
        <v>123</v>
      </c>
      <c r="BC851" s="76"/>
      <c r="BD851" s="74"/>
      <c r="BE851" s="22"/>
      <c r="BF851" s="190" t="s">
        <v>123</v>
      </c>
      <c r="BG851" s="74"/>
      <c r="BH851" s="185" t="s">
        <v>123</v>
      </c>
      <c r="BI851" s="76"/>
      <c r="BJ851" s="74"/>
      <c r="BK851" s="22"/>
      <c r="BL851" s="190" t="s">
        <v>123</v>
      </c>
      <c r="BM851" s="74"/>
      <c r="BN851" s="185" t="s">
        <v>123</v>
      </c>
      <c r="BO851" s="22"/>
      <c r="BP851" s="74"/>
      <c r="BQ851" s="22"/>
      <c r="BR851" s="190" t="s">
        <v>123</v>
      </c>
      <c r="BS851" s="22"/>
      <c r="BT851" s="185" t="s">
        <v>123</v>
      </c>
      <c r="BU851" s="22"/>
      <c r="BV851" s="74"/>
      <c r="BW851" s="22"/>
      <c r="BX851" s="190" t="s">
        <v>123</v>
      </c>
      <c r="BY851" s="22"/>
      <c r="BZ851" s="185" t="s">
        <v>123</v>
      </c>
      <c r="CA851" s="185"/>
      <c r="CB851" s="22"/>
    </row>
    <row r="852" spans="2:80" ht="13.8" hidden="1">
      <c r="B852" s="22">
        <f t="shared" si="13"/>
        <v>843</v>
      </c>
      <c r="C852" s="22" t="s">
        <v>112</v>
      </c>
      <c r="D852" s="73" t="s">
        <v>166</v>
      </c>
      <c r="E852" s="118">
        <v>1300403</v>
      </c>
      <c r="F852" s="22" t="s">
        <v>114</v>
      </c>
      <c r="G852" s="73" t="s">
        <v>130</v>
      </c>
      <c r="H852" s="73" t="s">
        <v>117</v>
      </c>
      <c r="I852" s="240" t="s">
        <v>117</v>
      </c>
      <c r="J852" s="79" t="s">
        <v>112</v>
      </c>
      <c r="K852" s="112" t="s">
        <v>167</v>
      </c>
      <c r="L852" s="22" t="s">
        <v>119</v>
      </c>
      <c r="M852" s="22">
        <v>18</v>
      </c>
      <c r="N852" s="119" t="str">
        <f>CONCATENATE(T_SDLog[[#This Row],[PROJECT_NO]],"-",T_SDLog[[#This Row],[Sub Con]],"-",T_SDLog[[#This Row],[BUILDING_NO]],"-",T_SDLog[[#This Row],[FLOOR_LEVEL]],"-",T_SDLog[[#This Row],[DRAWING_PARTS]],"-",T_SDLog[[#This Row],[DISIPLINE]],"-",T_SDLog[[#This Row],[Sub-Dec]],"-",T_SDLog[[#This Row],[DS]],"-",T_SDLog[[#This Row],[DRAWING_SEQ]])</f>
        <v>1300403-ATS-B01-00-00-ICT-SLD-SD-18</v>
      </c>
      <c r="O852" s="122" t="s">
        <v>733</v>
      </c>
      <c r="P852" s="245">
        <v>45911</v>
      </c>
      <c r="Q85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85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52" s="156" t="str">
        <f>IF(T_SDLog[[#This Row],[AREF_7]]&lt;&gt;"","07",IF(T_SDLog[[#This Row],[AREF_6]]&lt;&gt;"","06",IF(T_SDLog[[#This Row],[AREF_5]]&lt;&gt;"","05",IF(T_SDLog[[#This Row],[AREF_4]]&lt;&gt;"","04",IF(T_SDLog[[#This Row],[AREF_3]]&lt;&gt;"","03",IF(T_SDLog[[#This Row],[AREF_2]]&lt;&gt;"","02",IF(T_SDLog[[#This Row],[AREF_1]]&lt;&gt;"","01",IF(T_SDLog[[#This Row],[AREF_0]]&lt;&gt;"","00",""))))))))</f>
        <v/>
      </c>
      <c r="T85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8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8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8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8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2" s="22"/>
      <c r="AB852" s="74"/>
      <c r="AC852" s="22"/>
      <c r="AD852" s="74"/>
      <c r="AE852" s="22"/>
      <c r="AF852" s="190" t="s">
        <v>123</v>
      </c>
      <c r="AG852" s="191"/>
      <c r="AH852" s="190" t="s">
        <v>123</v>
      </c>
      <c r="AI852" s="22"/>
      <c r="AJ852" s="74"/>
      <c r="AK852" s="22"/>
      <c r="AL852" s="22"/>
      <c r="AM852" s="22"/>
      <c r="AN852" s="190" t="s">
        <v>123</v>
      </c>
      <c r="AO852" s="74"/>
      <c r="AP852" s="185" t="s">
        <v>123</v>
      </c>
      <c r="AQ852" s="22"/>
      <c r="AR852" s="74"/>
      <c r="AS852" s="22"/>
      <c r="AT852" s="190" t="s">
        <v>123</v>
      </c>
      <c r="AU852" s="74"/>
      <c r="AV852" s="185" t="s">
        <v>123</v>
      </c>
      <c r="AW852" s="76"/>
      <c r="AX852" s="74"/>
      <c r="AY852" s="22"/>
      <c r="AZ852" s="190" t="s">
        <v>123</v>
      </c>
      <c r="BA852" s="74"/>
      <c r="BB852" s="185" t="s">
        <v>123</v>
      </c>
      <c r="BC852" s="76"/>
      <c r="BD852" s="74"/>
      <c r="BE852" s="22"/>
      <c r="BF852" s="190" t="s">
        <v>123</v>
      </c>
      <c r="BG852" s="74"/>
      <c r="BH852" s="185" t="s">
        <v>123</v>
      </c>
      <c r="BI852" s="76"/>
      <c r="BJ852" s="74"/>
      <c r="BK852" s="22"/>
      <c r="BL852" s="190" t="s">
        <v>123</v>
      </c>
      <c r="BM852" s="74"/>
      <c r="BN852" s="185" t="s">
        <v>123</v>
      </c>
      <c r="BO852" s="22"/>
      <c r="BP852" s="74"/>
      <c r="BQ852" s="22"/>
      <c r="BR852" s="190" t="s">
        <v>123</v>
      </c>
      <c r="BS852" s="22"/>
      <c r="BT852" s="185" t="s">
        <v>123</v>
      </c>
      <c r="BU852" s="22"/>
      <c r="BV852" s="74"/>
      <c r="BW852" s="22"/>
      <c r="BX852" s="190" t="s">
        <v>123</v>
      </c>
      <c r="BY852" s="22"/>
      <c r="BZ852" s="185" t="s">
        <v>123</v>
      </c>
      <c r="CA852" s="185"/>
      <c r="CB852" s="22"/>
    </row>
    <row r="853" spans="2:80" ht="13.8" hidden="1">
      <c r="B853" s="22">
        <f t="shared" si="13"/>
        <v>844</v>
      </c>
      <c r="C853" s="22" t="s">
        <v>112</v>
      </c>
      <c r="D853" s="73" t="s">
        <v>734</v>
      </c>
      <c r="E853" s="118">
        <v>1300403</v>
      </c>
      <c r="F853" s="22" t="s">
        <v>114</v>
      </c>
      <c r="G853" s="73" t="s">
        <v>130</v>
      </c>
      <c r="H853" s="73" t="s">
        <v>116</v>
      </c>
      <c r="I853" s="240" t="s">
        <v>117</v>
      </c>
      <c r="J853" s="79" t="s">
        <v>112</v>
      </c>
      <c r="K853" s="112" t="s">
        <v>735</v>
      </c>
      <c r="L853" s="22" t="s">
        <v>119</v>
      </c>
      <c r="M853" s="22" t="s">
        <v>117</v>
      </c>
      <c r="N853" s="119" t="str">
        <f>CONCATENATE(T_SDLog[[#This Row],[PROJECT_NO]],"-",T_SDLog[[#This Row],[Sub Con]],"-",T_SDLog[[#This Row],[BUILDING_NO]],"-",T_SDLog[[#This Row],[FLOOR_LEVEL]],"-",T_SDLog[[#This Row],[DRAWING_PARTS]],"-",T_SDLog[[#This Row],[DISIPLINE]],"-",T_SDLog[[#This Row],[Sub-Dec]],"-",T_SDLog[[#This Row],[DS]],"-",T_SDLog[[#This Row],[DRAWING_SEQ]])</f>
        <v>1300403-ATS-B01-GF-00-ICT-BRS-SD-00</v>
      </c>
      <c r="O853" s="122" t="s">
        <v>736</v>
      </c>
      <c r="P853" s="247">
        <v>45834</v>
      </c>
      <c r="Q85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85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853" s="156" t="str">
        <f>IF(T_SDLog[[#This Row],[AREF_7]]&lt;&gt;"","07",IF(T_SDLog[[#This Row],[AREF_6]]&lt;&gt;"","06",IF(T_SDLog[[#This Row],[AREF_5]]&lt;&gt;"","05",IF(T_SDLog[[#This Row],[AREF_4]]&lt;&gt;"","04",IF(T_SDLog[[#This Row],[AREF_3]]&lt;&gt;"","03",IF(T_SDLog[[#This Row],[AREF_2]]&lt;&gt;"","02",IF(T_SDLog[[#This Row],[AREF_1]]&lt;&gt;"","01",IF(T_SDLog[[#This Row],[AREF_0]]&lt;&gt;"","00",""))))))))</f>
        <v>00</v>
      </c>
      <c r="T85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45836</v>
      </c>
      <c r="U8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ATLS-004-SD-ICT-00089-R00</v>
      </c>
      <c r="V8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8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8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3" s="22" t="s">
        <v>1797</v>
      </c>
      <c r="AB853" s="74">
        <v>45836</v>
      </c>
      <c r="AC853" s="22"/>
      <c r="AD853" s="74"/>
      <c r="AE853" s="22"/>
      <c r="AF853" s="190" t="s">
        <v>1638</v>
      </c>
      <c r="AG853" s="191"/>
      <c r="AH853" s="190" t="s">
        <v>123</v>
      </c>
      <c r="AI853" s="22"/>
      <c r="AJ853" s="74"/>
      <c r="AK853" s="22"/>
      <c r="AL853" s="22"/>
      <c r="AM853" s="22"/>
      <c r="AN853" s="190" t="s">
        <v>123</v>
      </c>
      <c r="AO853" s="74"/>
      <c r="AP853" s="185" t="s">
        <v>123</v>
      </c>
      <c r="AQ853" s="22"/>
      <c r="AR853" s="74"/>
      <c r="AS853" s="22"/>
      <c r="AT853" s="190" t="s">
        <v>123</v>
      </c>
      <c r="AU853" s="74"/>
      <c r="AV853" s="185" t="s">
        <v>123</v>
      </c>
      <c r="AW853" s="76"/>
      <c r="AX853" s="74"/>
      <c r="AY853" s="22"/>
      <c r="AZ853" s="190" t="s">
        <v>123</v>
      </c>
      <c r="BA853" s="74"/>
      <c r="BB853" s="185" t="s">
        <v>123</v>
      </c>
      <c r="BC853" s="76"/>
      <c r="BD853" s="74"/>
      <c r="BE853" s="22"/>
      <c r="BF853" s="190" t="s">
        <v>123</v>
      </c>
      <c r="BG853" s="74"/>
      <c r="BH853" s="185" t="s">
        <v>123</v>
      </c>
      <c r="BI853" s="76"/>
      <c r="BJ853" s="74"/>
      <c r="BK853" s="22"/>
      <c r="BL853" s="190" t="s">
        <v>123</v>
      </c>
      <c r="BM853" s="74"/>
      <c r="BN853" s="185" t="s">
        <v>123</v>
      </c>
      <c r="BO853" s="22"/>
      <c r="BP853" s="74"/>
      <c r="BQ853" s="22"/>
      <c r="BR853" s="190" t="s">
        <v>123</v>
      </c>
      <c r="BS853" s="22"/>
      <c r="BT853" s="185" t="s">
        <v>123</v>
      </c>
      <c r="BU853" s="22"/>
      <c r="BV853" s="74"/>
      <c r="BW853" s="22"/>
      <c r="BX853" s="190" t="s">
        <v>123</v>
      </c>
      <c r="BY853" s="22"/>
      <c r="BZ853" s="185" t="s">
        <v>123</v>
      </c>
      <c r="CA853" s="185"/>
      <c r="CB853" s="22"/>
    </row>
    <row r="854" spans="2:80" ht="13.8" hidden="1">
      <c r="B854" s="22">
        <f t="shared" si="13"/>
        <v>845</v>
      </c>
      <c r="C854" s="22" t="s">
        <v>112</v>
      </c>
      <c r="D854" s="204" t="s">
        <v>734</v>
      </c>
      <c r="E854" s="118">
        <v>1300403</v>
      </c>
      <c r="F854" s="22" t="s">
        <v>114</v>
      </c>
      <c r="G854" s="73" t="s">
        <v>130</v>
      </c>
      <c r="H854" s="73" t="s">
        <v>116</v>
      </c>
      <c r="I854" s="240" t="s">
        <v>219</v>
      </c>
      <c r="J854" s="79" t="s">
        <v>112</v>
      </c>
      <c r="K854" s="112" t="s">
        <v>735</v>
      </c>
      <c r="L854" s="22" t="s">
        <v>119</v>
      </c>
      <c r="M854" s="22" t="s">
        <v>117</v>
      </c>
      <c r="N854" s="119" t="str">
        <f>CONCATENATE(T_SDLog[[#This Row],[PROJECT_NO]],"-",T_SDLog[[#This Row],[Sub Con]],"-",T_SDLog[[#This Row],[BUILDING_NO]],"-",T_SDLog[[#This Row],[FLOOR_LEVEL]],"-",T_SDLog[[#This Row],[DRAWING_PARTS]],"-",T_SDLog[[#This Row],[DISIPLINE]],"-",T_SDLog[[#This Row],[Sub-Dec]],"-",T_SDLog[[#This Row],[DS]],"-",T_SDLog[[#This Row],[DRAWING_SEQ]])</f>
        <v>1300403-ATS-B01-GF-05-ICT-BRS-SD-00</v>
      </c>
      <c r="O854" s="122" t="s">
        <v>737</v>
      </c>
      <c r="P854" s="247">
        <v>45834</v>
      </c>
      <c r="Q85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85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854" s="156" t="str">
        <f>IF(T_SDLog[[#This Row],[AREF_7]]&lt;&gt;"","07",IF(T_SDLog[[#This Row],[AREF_6]]&lt;&gt;"","06",IF(T_SDLog[[#This Row],[AREF_5]]&lt;&gt;"","05",IF(T_SDLog[[#This Row],[AREF_4]]&lt;&gt;"","04",IF(T_SDLog[[#This Row],[AREF_3]]&lt;&gt;"","03",IF(T_SDLog[[#This Row],[AREF_2]]&lt;&gt;"","02",IF(T_SDLog[[#This Row],[AREF_1]]&lt;&gt;"","01",IF(T_SDLog[[#This Row],[AREF_0]]&lt;&gt;"","00",""))))))))</f>
        <v>00</v>
      </c>
      <c r="T85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45836</v>
      </c>
      <c r="U8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ATLS-004-SD-ICT-00089-R00</v>
      </c>
      <c r="V8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8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8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4" s="22" t="s">
        <v>1797</v>
      </c>
      <c r="AB854" s="74">
        <v>45836</v>
      </c>
      <c r="AC854" s="22"/>
      <c r="AD854" s="74"/>
      <c r="AE854" s="22"/>
      <c r="AF854" s="190" t="s">
        <v>1638</v>
      </c>
      <c r="AG854" s="191"/>
      <c r="AH854" s="190" t="s">
        <v>123</v>
      </c>
      <c r="AI854" s="22"/>
      <c r="AJ854" s="74"/>
      <c r="AK854" s="22"/>
      <c r="AL854" s="22"/>
      <c r="AM854" s="22"/>
      <c r="AN854" s="190" t="s">
        <v>123</v>
      </c>
      <c r="AO854" s="74"/>
      <c r="AP854" s="185" t="s">
        <v>123</v>
      </c>
      <c r="AQ854" s="22"/>
      <c r="AR854" s="74"/>
      <c r="AS854" s="22"/>
      <c r="AT854" s="190" t="s">
        <v>123</v>
      </c>
      <c r="AU854" s="74"/>
      <c r="AV854" s="185" t="s">
        <v>123</v>
      </c>
      <c r="AW854" s="76"/>
      <c r="AX854" s="74"/>
      <c r="AY854" s="22"/>
      <c r="AZ854" s="190" t="s">
        <v>123</v>
      </c>
      <c r="BA854" s="74"/>
      <c r="BB854" s="185" t="s">
        <v>123</v>
      </c>
      <c r="BC854" s="76"/>
      <c r="BD854" s="74"/>
      <c r="BE854" s="22"/>
      <c r="BF854" s="190" t="s">
        <v>123</v>
      </c>
      <c r="BG854" s="74"/>
      <c r="BH854" s="185" t="s">
        <v>123</v>
      </c>
      <c r="BI854" s="76"/>
      <c r="BJ854" s="74"/>
      <c r="BK854" s="22"/>
      <c r="BL854" s="190" t="s">
        <v>123</v>
      </c>
      <c r="BM854" s="74"/>
      <c r="BN854" s="185" t="s">
        <v>123</v>
      </c>
      <c r="BO854" s="22"/>
      <c r="BP854" s="74"/>
      <c r="BQ854" s="22"/>
      <c r="BR854" s="190" t="s">
        <v>123</v>
      </c>
      <c r="BS854" s="22"/>
      <c r="BT854" s="185" t="s">
        <v>123</v>
      </c>
      <c r="BU854" s="22"/>
      <c r="BV854" s="74"/>
      <c r="BW854" s="22"/>
      <c r="BX854" s="190" t="s">
        <v>123</v>
      </c>
      <c r="BY854" s="22"/>
      <c r="BZ854" s="185" t="s">
        <v>123</v>
      </c>
      <c r="CA854" s="185"/>
      <c r="CB854" s="22"/>
    </row>
    <row r="855" spans="2:80" ht="13.8" hidden="1">
      <c r="B855" s="22">
        <f t="shared" si="13"/>
        <v>846</v>
      </c>
      <c r="C855" s="22" t="s">
        <v>112</v>
      </c>
      <c r="D855" s="204" t="s">
        <v>734</v>
      </c>
      <c r="E855" s="118">
        <v>1300403</v>
      </c>
      <c r="F855" s="22" t="s">
        <v>114</v>
      </c>
      <c r="G855" s="73" t="s">
        <v>130</v>
      </c>
      <c r="H855" s="73" t="s">
        <v>116</v>
      </c>
      <c r="I855" s="240" t="s">
        <v>351</v>
      </c>
      <c r="J855" s="79" t="s">
        <v>112</v>
      </c>
      <c r="K855" s="112" t="s">
        <v>735</v>
      </c>
      <c r="L855" s="22" t="s">
        <v>119</v>
      </c>
      <c r="M855" s="22" t="s">
        <v>117</v>
      </c>
      <c r="N855" s="119" t="str">
        <f>CONCATENATE(T_SDLog[[#This Row],[PROJECT_NO]],"-",T_SDLog[[#This Row],[Sub Con]],"-",T_SDLog[[#This Row],[BUILDING_NO]],"-",T_SDLog[[#This Row],[FLOOR_LEVEL]],"-",T_SDLog[[#This Row],[DRAWING_PARTS]],"-",T_SDLog[[#This Row],[DISIPLINE]],"-",T_SDLog[[#This Row],[Sub-Dec]],"-",T_SDLog[[#This Row],[DS]],"-",T_SDLog[[#This Row],[DRAWING_SEQ]])</f>
        <v>1300403-ATS-B01-GF-09-ICT-BRS-SD-00</v>
      </c>
      <c r="O855" s="122" t="s">
        <v>738</v>
      </c>
      <c r="P855" s="247">
        <v>45834</v>
      </c>
      <c r="Q85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85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855" s="156" t="str">
        <f>IF(T_SDLog[[#This Row],[AREF_7]]&lt;&gt;"","07",IF(T_SDLog[[#This Row],[AREF_6]]&lt;&gt;"","06",IF(T_SDLog[[#This Row],[AREF_5]]&lt;&gt;"","05",IF(T_SDLog[[#This Row],[AREF_4]]&lt;&gt;"","04",IF(T_SDLog[[#This Row],[AREF_3]]&lt;&gt;"","03",IF(T_SDLog[[#This Row],[AREF_2]]&lt;&gt;"","02",IF(T_SDLog[[#This Row],[AREF_1]]&lt;&gt;"","01",IF(T_SDLog[[#This Row],[AREF_0]]&lt;&gt;"","00",""))))))))</f>
        <v>00</v>
      </c>
      <c r="T85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45836</v>
      </c>
      <c r="U8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ATLS-004-SD-ICT-00089-R00</v>
      </c>
      <c r="V8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8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8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5" s="22" t="s">
        <v>1797</v>
      </c>
      <c r="AB855" s="74">
        <v>45836</v>
      </c>
      <c r="AC855" s="22"/>
      <c r="AD855" s="74"/>
      <c r="AE855" s="22"/>
      <c r="AF855" s="190" t="s">
        <v>1638</v>
      </c>
      <c r="AG855" s="191"/>
      <c r="AH855" s="190" t="s">
        <v>123</v>
      </c>
      <c r="AI855" s="22"/>
      <c r="AJ855" s="74"/>
      <c r="AK855" s="22"/>
      <c r="AL855" s="22"/>
      <c r="AM855" s="22"/>
      <c r="AN855" s="190" t="s">
        <v>123</v>
      </c>
      <c r="AO855" s="74"/>
      <c r="AP855" s="185" t="s">
        <v>123</v>
      </c>
      <c r="AQ855" s="22"/>
      <c r="AR855" s="74"/>
      <c r="AS855" s="22"/>
      <c r="AT855" s="190" t="s">
        <v>123</v>
      </c>
      <c r="AU855" s="74"/>
      <c r="AV855" s="185" t="s">
        <v>123</v>
      </c>
      <c r="AW855" s="76"/>
      <c r="AX855" s="74"/>
      <c r="AY855" s="22"/>
      <c r="AZ855" s="190" t="s">
        <v>123</v>
      </c>
      <c r="BA855" s="74"/>
      <c r="BB855" s="185" t="s">
        <v>123</v>
      </c>
      <c r="BC855" s="76"/>
      <c r="BD855" s="74"/>
      <c r="BE855" s="22"/>
      <c r="BF855" s="190" t="s">
        <v>123</v>
      </c>
      <c r="BG855" s="74"/>
      <c r="BH855" s="185" t="s">
        <v>123</v>
      </c>
      <c r="BI855" s="76"/>
      <c r="BJ855" s="74"/>
      <c r="BK855" s="22"/>
      <c r="BL855" s="190" t="s">
        <v>123</v>
      </c>
      <c r="BM855" s="74"/>
      <c r="BN855" s="185" t="s">
        <v>123</v>
      </c>
      <c r="BO855" s="22"/>
      <c r="BP855" s="74"/>
      <c r="BQ855" s="22"/>
      <c r="BR855" s="190" t="s">
        <v>123</v>
      </c>
      <c r="BS855" s="22"/>
      <c r="BT855" s="185" t="s">
        <v>123</v>
      </c>
      <c r="BU855" s="22"/>
      <c r="BV855" s="74"/>
      <c r="BW855" s="22"/>
      <c r="BX855" s="190" t="s">
        <v>123</v>
      </c>
      <c r="BY855" s="22"/>
      <c r="BZ855" s="185" t="s">
        <v>123</v>
      </c>
      <c r="CA855" s="185"/>
      <c r="CB855" s="22"/>
    </row>
    <row r="856" spans="2:80" ht="13.8" hidden="1">
      <c r="B856" s="22">
        <f t="shared" si="13"/>
        <v>847</v>
      </c>
      <c r="C856" s="22" t="s">
        <v>112</v>
      </c>
      <c r="D856" s="204" t="s">
        <v>734</v>
      </c>
      <c r="E856" s="118">
        <v>1300403</v>
      </c>
      <c r="F856" s="22" t="s">
        <v>114</v>
      </c>
      <c r="G856" s="73" t="s">
        <v>130</v>
      </c>
      <c r="H856" s="73" t="s">
        <v>116</v>
      </c>
      <c r="I856" s="240">
        <v>13</v>
      </c>
      <c r="J856" s="79" t="s">
        <v>112</v>
      </c>
      <c r="K856" s="112" t="s">
        <v>735</v>
      </c>
      <c r="L856" s="22" t="s">
        <v>119</v>
      </c>
      <c r="M856" s="22" t="s">
        <v>117</v>
      </c>
      <c r="N856" s="119" t="str">
        <f>CONCATENATE(T_SDLog[[#This Row],[PROJECT_NO]],"-",T_SDLog[[#This Row],[Sub Con]],"-",T_SDLog[[#This Row],[BUILDING_NO]],"-",T_SDLog[[#This Row],[FLOOR_LEVEL]],"-",T_SDLog[[#This Row],[DRAWING_PARTS]],"-",T_SDLog[[#This Row],[DISIPLINE]],"-",T_SDLog[[#This Row],[Sub-Dec]],"-",T_SDLog[[#This Row],[DS]],"-",T_SDLog[[#This Row],[DRAWING_SEQ]])</f>
        <v>1300403-ATS-B01-GF-13-ICT-BRS-SD-00</v>
      </c>
      <c r="O856" s="122" t="s">
        <v>739</v>
      </c>
      <c r="P856" s="247">
        <v>45834</v>
      </c>
      <c r="Q85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85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856" s="156" t="str">
        <f>IF(T_SDLog[[#This Row],[AREF_7]]&lt;&gt;"","07",IF(T_SDLog[[#This Row],[AREF_6]]&lt;&gt;"","06",IF(T_SDLog[[#This Row],[AREF_5]]&lt;&gt;"","05",IF(T_SDLog[[#This Row],[AREF_4]]&lt;&gt;"","04",IF(T_SDLog[[#This Row],[AREF_3]]&lt;&gt;"","03",IF(T_SDLog[[#This Row],[AREF_2]]&lt;&gt;"","02",IF(T_SDLog[[#This Row],[AREF_1]]&lt;&gt;"","01",IF(T_SDLog[[#This Row],[AREF_0]]&lt;&gt;"","00",""))))))))</f>
        <v>00</v>
      </c>
      <c r="T85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45836</v>
      </c>
      <c r="U8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ATLS-004-SD-ICT-00089-R00</v>
      </c>
      <c r="V8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85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8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6" s="22" t="s">
        <v>1797</v>
      </c>
      <c r="AB856" s="74">
        <v>45836</v>
      </c>
      <c r="AC856" s="22"/>
      <c r="AD856" s="74"/>
      <c r="AE856" s="22"/>
      <c r="AF856" s="190" t="s">
        <v>1638</v>
      </c>
      <c r="AG856" s="191"/>
      <c r="AH856" s="190" t="s">
        <v>123</v>
      </c>
      <c r="AI856" s="22"/>
      <c r="AJ856" s="74"/>
      <c r="AK856" s="22"/>
      <c r="AL856" s="22"/>
      <c r="AM856" s="22"/>
      <c r="AN856" s="190" t="s">
        <v>123</v>
      </c>
      <c r="AO856" s="74"/>
      <c r="AP856" s="185" t="s">
        <v>123</v>
      </c>
      <c r="AQ856" s="22"/>
      <c r="AR856" s="74"/>
      <c r="AS856" s="22"/>
      <c r="AT856" s="190" t="s">
        <v>123</v>
      </c>
      <c r="AU856" s="74"/>
      <c r="AV856" s="185" t="s">
        <v>123</v>
      </c>
      <c r="AW856" s="76"/>
      <c r="AX856" s="74"/>
      <c r="AY856" s="22"/>
      <c r="AZ856" s="190" t="s">
        <v>123</v>
      </c>
      <c r="BA856" s="74"/>
      <c r="BB856" s="185" t="s">
        <v>123</v>
      </c>
      <c r="BC856" s="76"/>
      <c r="BD856" s="74"/>
      <c r="BE856" s="22"/>
      <c r="BF856" s="190" t="s">
        <v>123</v>
      </c>
      <c r="BG856" s="74"/>
      <c r="BH856" s="185" t="s">
        <v>123</v>
      </c>
      <c r="BI856" s="76"/>
      <c r="BJ856" s="74"/>
      <c r="BK856" s="22"/>
      <c r="BL856" s="190" t="s">
        <v>123</v>
      </c>
      <c r="BM856" s="74"/>
      <c r="BN856" s="185" t="s">
        <v>123</v>
      </c>
      <c r="BO856" s="22"/>
      <c r="BP856" s="74"/>
      <c r="BQ856" s="22"/>
      <c r="BR856" s="190" t="s">
        <v>123</v>
      </c>
      <c r="BS856" s="22"/>
      <c r="BT856" s="185" t="s">
        <v>123</v>
      </c>
      <c r="BU856" s="22"/>
      <c r="BV856" s="74"/>
      <c r="BW856" s="22"/>
      <c r="BX856" s="190" t="s">
        <v>123</v>
      </c>
      <c r="BY856" s="22"/>
      <c r="BZ856" s="185" t="s">
        <v>123</v>
      </c>
      <c r="CA856" s="185"/>
      <c r="CB856" s="22"/>
    </row>
    <row r="857" spans="2:80" ht="13.8" hidden="1">
      <c r="B857" s="22">
        <f t="shared" si="13"/>
        <v>848</v>
      </c>
      <c r="C857" s="22" t="s">
        <v>112</v>
      </c>
      <c r="D857" s="204" t="s">
        <v>734</v>
      </c>
      <c r="E857" s="118">
        <v>1300403</v>
      </c>
      <c r="F857" s="22" t="s">
        <v>114</v>
      </c>
      <c r="G857" s="73" t="s">
        <v>130</v>
      </c>
      <c r="H857" s="73" t="s">
        <v>116</v>
      </c>
      <c r="I857" s="240">
        <v>14</v>
      </c>
      <c r="J857" s="79" t="s">
        <v>112</v>
      </c>
      <c r="K857" s="112" t="s">
        <v>735</v>
      </c>
      <c r="L857" s="22" t="s">
        <v>119</v>
      </c>
      <c r="M857" s="22" t="s">
        <v>117</v>
      </c>
      <c r="N857" s="119" t="str">
        <f>CONCATENATE(T_SDLog[[#This Row],[PROJECT_NO]],"-",T_SDLog[[#This Row],[Sub Con]],"-",T_SDLog[[#This Row],[BUILDING_NO]],"-",T_SDLog[[#This Row],[FLOOR_LEVEL]],"-",T_SDLog[[#This Row],[DRAWING_PARTS]],"-",T_SDLog[[#This Row],[DISIPLINE]],"-",T_SDLog[[#This Row],[Sub-Dec]],"-",T_SDLog[[#This Row],[DS]],"-",T_SDLog[[#This Row],[DRAWING_SEQ]])</f>
        <v>1300403-ATS-B01-GF-14-ICT-BRS-SD-00</v>
      </c>
      <c r="O857" s="122" t="s">
        <v>740</v>
      </c>
      <c r="P857" s="247">
        <v>45834</v>
      </c>
      <c r="Q85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85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857" s="156" t="str">
        <f>IF(T_SDLog[[#This Row],[AREF_7]]&lt;&gt;"","07",IF(T_SDLog[[#This Row],[AREF_6]]&lt;&gt;"","06",IF(T_SDLog[[#This Row],[AREF_5]]&lt;&gt;"","05",IF(T_SDLog[[#This Row],[AREF_4]]&lt;&gt;"","04",IF(T_SDLog[[#This Row],[AREF_3]]&lt;&gt;"","03",IF(T_SDLog[[#This Row],[AREF_2]]&lt;&gt;"","02",IF(T_SDLog[[#This Row],[AREF_1]]&lt;&gt;"","01",IF(T_SDLog[[#This Row],[AREF_0]]&lt;&gt;"","00",""))))))))</f>
        <v>00</v>
      </c>
      <c r="T85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45836</v>
      </c>
      <c r="U8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ATLS-004-SD-ICT-00089-R00</v>
      </c>
      <c r="V8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85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8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7" s="22" t="s">
        <v>1797</v>
      </c>
      <c r="AB857" s="74">
        <v>45836</v>
      </c>
      <c r="AC857" s="22"/>
      <c r="AD857" s="74"/>
      <c r="AE857" s="22"/>
      <c r="AF857" s="190" t="s">
        <v>1638</v>
      </c>
      <c r="AG857" s="191"/>
      <c r="AH857" s="190" t="s">
        <v>123</v>
      </c>
      <c r="AI857" s="22"/>
      <c r="AJ857" s="74"/>
      <c r="AK857" s="22"/>
      <c r="AL857" s="22"/>
      <c r="AM857" s="22"/>
      <c r="AN857" s="190" t="s">
        <v>123</v>
      </c>
      <c r="AO857" s="74"/>
      <c r="AP857" s="185" t="s">
        <v>123</v>
      </c>
      <c r="AQ857" s="22"/>
      <c r="AR857" s="74"/>
      <c r="AS857" s="22"/>
      <c r="AT857" s="190" t="s">
        <v>123</v>
      </c>
      <c r="AU857" s="74"/>
      <c r="AV857" s="185" t="s">
        <v>123</v>
      </c>
      <c r="AW857" s="76"/>
      <c r="AX857" s="74"/>
      <c r="AY857" s="22"/>
      <c r="AZ857" s="190" t="s">
        <v>123</v>
      </c>
      <c r="BA857" s="74"/>
      <c r="BB857" s="185" t="s">
        <v>123</v>
      </c>
      <c r="BC857" s="76"/>
      <c r="BD857" s="74"/>
      <c r="BE857" s="22"/>
      <c r="BF857" s="190" t="s">
        <v>123</v>
      </c>
      <c r="BG857" s="74"/>
      <c r="BH857" s="185" t="s">
        <v>123</v>
      </c>
      <c r="BI857" s="76"/>
      <c r="BJ857" s="74"/>
      <c r="BK857" s="22"/>
      <c r="BL857" s="190" t="s">
        <v>123</v>
      </c>
      <c r="BM857" s="74"/>
      <c r="BN857" s="185" t="s">
        <v>123</v>
      </c>
      <c r="BO857" s="22"/>
      <c r="BP857" s="74"/>
      <c r="BQ857" s="22"/>
      <c r="BR857" s="190" t="s">
        <v>123</v>
      </c>
      <c r="BS857" s="22"/>
      <c r="BT857" s="185" t="s">
        <v>123</v>
      </c>
      <c r="BU857" s="22"/>
      <c r="BV857" s="74"/>
      <c r="BW857" s="22"/>
      <c r="BX857" s="190" t="s">
        <v>123</v>
      </c>
      <c r="BY857" s="22"/>
      <c r="BZ857" s="185" t="s">
        <v>123</v>
      </c>
      <c r="CA857" s="185"/>
      <c r="CB857" s="22"/>
    </row>
    <row r="858" spans="2:80" ht="13.8" hidden="1">
      <c r="B858" s="22">
        <f t="shared" si="13"/>
        <v>849</v>
      </c>
      <c r="C858" s="22" t="s">
        <v>112</v>
      </c>
      <c r="D858" s="204" t="s">
        <v>734</v>
      </c>
      <c r="E858" s="118">
        <v>1300403</v>
      </c>
      <c r="F858" s="22" t="s">
        <v>114</v>
      </c>
      <c r="G858" s="73" t="s">
        <v>130</v>
      </c>
      <c r="H858" s="73" t="s">
        <v>116</v>
      </c>
      <c r="I858" s="240">
        <v>15</v>
      </c>
      <c r="J858" s="79" t="s">
        <v>112</v>
      </c>
      <c r="K858" s="112" t="s">
        <v>735</v>
      </c>
      <c r="L858" s="22" t="s">
        <v>119</v>
      </c>
      <c r="M858" s="22" t="s">
        <v>117</v>
      </c>
      <c r="N858" s="119" t="str">
        <f>CONCATENATE(T_SDLog[[#This Row],[PROJECT_NO]],"-",T_SDLog[[#This Row],[Sub Con]],"-",T_SDLog[[#This Row],[BUILDING_NO]],"-",T_SDLog[[#This Row],[FLOOR_LEVEL]],"-",T_SDLog[[#This Row],[DRAWING_PARTS]],"-",T_SDLog[[#This Row],[DISIPLINE]],"-",T_SDLog[[#This Row],[Sub-Dec]],"-",T_SDLog[[#This Row],[DS]],"-",T_SDLog[[#This Row],[DRAWING_SEQ]])</f>
        <v>1300403-ATS-B01-GF-15-ICT-BRS-SD-00</v>
      </c>
      <c r="O858" s="122" t="s">
        <v>741</v>
      </c>
      <c r="P858" s="247">
        <v>45834</v>
      </c>
      <c r="Q85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85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858" s="156" t="str">
        <f>IF(T_SDLog[[#This Row],[AREF_7]]&lt;&gt;"","07",IF(T_SDLog[[#This Row],[AREF_6]]&lt;&gt;"","06",IF(T_SDLog[[#This Row],[AREF_5]]&lt;&gt;"","05",IF(T_SDLog[[#This Row],[AREF_4]]&lt;&gt;"","04",IF(T_SDLog[[#This Row],[AREF_3]]&lt;&gt;"","03",IF(T_SDLog[[#This Row],[AREF_2]]&lt;&gt;"","02",IF(T_SDLog[[#This Row],[AREF_1]]&lt;&gt;"","01",IF(T_SDLog[[#This Row],[AREF_0]]&lt;&gt;"","00",""))))))))</f>
        <v>00</v>
      </c>
      <c r="T85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45836</v>
      </c>
      <c r="U8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ATLS-004-SD-ICT-00089-R00</v>
      </c>
      <c r="V8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85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8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8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8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8" s="22" t="s">
        <v>1797</v>
      </c>
      <c r="AB858" s="74">
        <v>45836</v>
      </c>
      <c r="AC858" s="22"/>
      <c r="AD858" s="74"/>
      <c r="AE858" s="22"/>
      <c r="AF858" s="190" t="s">
        <v>1638</v>
      </c>
      <c r="AG858" s="191"/>
      <c r="AH858" s="190" t="s">
        <v>123</v>
      </c>
      <c r="AI858" s="22"/>
      <c r="AJ858" s="74"/>
      <c r="AK858" s="22"/>
      <c r="AL858" s="22"/>
      <c r="AM858" s="22"/>
      <c r="AN858" s="190" t="s">
        <v>123</v>
      </c>
      <c r="AO858" s="74"/>
      <c r="AP858" s="185" t="s">
        <v>123</v>
      </c>
      <c r="AQ858" s="22"/>
      <c r="AR858" s="74"/>
      <c r="AS858" s="22"/>
      <c r="AT858" s="190" t="s">
        <v>123</v>
      </c>
      <c r="AU858" s="74"/>
      <c r="AV858" s="185" t="s">
        <v>123</v>
      </c>
      <c r="AW858" s="76"/>
      <c r="AX858" s="74"/>
      <c r="AY858" s="22"/>
      <c r="AZ858" s="190" t="s">
        <v>123</v>
      </c>
      <c r="BA858" s="74"/>
      <c r="BB858" s="185" t="s">
        <v>123</v>
      </c>
      <c r="BC858" s="76"/>
      <c r="BD858" s="74"/>
      <c r="BE858" s="22"/>
      <c r="BF858" s="190" t="s">
        <v>123</v>
      </c>
      <c r="BG858" s="74"/>
      <c r="BH858" s="185" t="s">
        <v>123</v>
      </c>
      <c r="BI858" s="76"/>
      <c r="BJ858" s="74"/>
      <c r="BK858" s="22"/>
      <c r="BL858" s="190" t="s">
        <v>123</v>
      </c>
      <c r="BM858" s="74"/>
      <c r="BN858" s="185" t="s">
        <v>123</v>
      </c>
      <c r="BO858" s="22"/>
      <c r="BP858" s="74"/>
      <c r="BQ858" s="22"/>
      <c r="BR858" s="190" t="s">
        <v>123</v>
      </c>
      <c r="BS858" s="22"/>
      <c r="BT858" s="185" t="s">
        <v>123</v>
      </c>
      <c r="BU858" s="22"/>
      <c r="BV858" s="74"/>
      <c r="BW858" s="22"/>
      <c r="BX858" s="190" t="s">
        <v>123</v>
      </c>
      <c r="BY858" s="22"/>
      <c r="BZ858" s="185" t="s">
        <v>123</v>
      </c>
      <c r="CA858" s="185"/>
      <c r="CB858" s="22"/>
    </row>
    <row r="859" spans="2:80" ht="13.8" hidden="1">
      <c r="B859" s="22">
        <f t="shared" si="13"/>
        <v>850</v>
      </c>
      <c r="C859" s="22" t="s">
        <v>112</v>
      </c>
      <c r="D859" s="204" t="s">
        <v>163</v>
      </c>
      <c r="E859" s="118">
        <v>1300403</v>
      </c>
      <c r="F859" s="22" t="s">
        <v>114</v>
      </c>
      <c r="G859" s="73" t="s">
        <v>130</v>
      </c>
      <c r="H859" s="73" t="s">
        <v>286</v>
      </c>
      <c r="I859" s="240" t="s">
        <v>117</v>
      </c>
      <c r="J859" s="79" t="s">
        <v>112</v>
      </c>
      <c r="K859" s="112" t="s">
        <v>164</v>
      </c>
      <c r="L859" s="22" t="s">
        <v>119</v>
      </c>
      <c r="M859" s="22" t="s">
        <v>117</v>
      </c>
      <c r="N859" s="119" t="str">
        <f>CONCATENATE(T_SDLog[[#This Row],[PROJECT_NO]],"-",T_SDLog[[#This Row],[Sub Con]],"-",T_SDLog[[#This Row],[BUILDING_NO]],"-",T_SDLog[[#This Row],[FLOOR_LEVEL]],"-",T_SDLog[[#This Row],[DRAWING_PARTS]],"-",T_SDLog[[#This Row],[DISIPLINE]],"-",T_SDLog[[#This Row],[Sub-Dec]],"-",T_SDLog[[#This Row],[DS]],"-",T_SDLog[[#This Row],[DRAWING_SEQ]])</f>
        <v>1300403-ATS-B01-BF-00-ICT-ACS-SD-00</v>
      </c>
      <c r="O859" s="122" t="s">
        <v>811</v>
      </c>
      <c r="P859" s="247">
        <v>45803</v>
      </c>
      <c r="Q85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59" s="156" t="str">
        <f>IF(T_SDLog[[#This Row],[AREF_7]]&lt;&gt;"","07",IF(T_SDLog[[#This Row],[AREF_6]]&lt;&gt;"","06",IF(T_SDLog[[#This Row],[AREF_5]]&lt;&gt;"","05",IF(T_SDLog[[#This Row],[AREF_4]]&lt;&gt;"","04",IF(T_SDLog[[#This Row],[AREF_3]]&lt;&gt;"","03",IF(T_SDLog[[#This Row],[AREF_2]]&lt;&gt;"","02",IF(T_SDLog[[#This Row],[AREF_1]]&lt;&gt;"","01",IF(T_SDLog[[#This Row],[AREF_0]]&lt;&gt;"","00",""))))))))</f>
        <v>00</v>
      </c>
      <c r="T85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5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59" s="22" t="s">
        <v>1607</v>
      </c>
      <c r="AB859" s="74">
        <v>45826</v>
      </c>
      <c r="AC859" s="22" t="s">
        <v>1635</v>
      </c>
      <c r="AD859" s="74">
        <v>45827</v>
      </c>
      <c r="AE859" s="22" t="s">
        <v>1635</v>
      </c>
      <c r="AF859" s="190" t="s">
        <v>134</v>
      </c>
      <c r="AG859" s="191" t="s">
        <v>1695</v>
      </c>
      <c r="AH859" s="190" t="s">
        <v>134</v>
      </c>
      <c r="AI859" s="22"/>
      <c r="AJ859" s="74"/>
      <c r="AK859" s="22"/>
      <c r="AL859" s="22"/>
      <c r="AM859" s="22"/>
      <c r="AN859" s="190" t="s">
        <v>123</v>
      </c>
      <c r="AO859" s="74"/>
      <c r="AP859" s="185" t="s">
        <v>123</v>
      </c>
      <c r="AQ859" s="22"/>
      <c r="AR859" s="74"/>
      <c r="AS859" s="22"/>
      <c r="AT859" s="190" t="s">
        <v>123</v>
      </c>
      <c r="AU859" s="74"/>
      <c r="AV859" s="185" t="s">
        <v>123</v>
      </c>
      <c r="AW859" s="76"/>
      <c r="AX859" s="74"/>
      <c r="AY859" s="22"/>
      <c r="AZ859" s="190" t="s">
        <v>123</v>
      </c>
      <c r="BA859" s="74"/>
      <c r="BB859" s="185" t="s">
        <v>123</v>
      </c>
      <c r="BC859" s="76"/>
      <c r="BD859" s="74"/>
      <c r="BE859" s="22"/>
      <c r="BF859" s="190" t="s">
        <v>123</v>
      </c>
      <c r="BG859" s="74"/>
      <c r="BH859" s="185" t="s">
        <v>123</v>
      </c>
      <c r="BI859" s="76"/>
      <c r="BJ859" s="74"/>
      <c r="BK859" s="22"/>
      <c r="BL859" s="190" t="s">
        <v>123</v>
      </c>
      <c r="BM859" s="74"/>
      <c r="BN859" s="185" t="s">
        <v>123</v>
      </c>
      <c r="BO859" s="22"/>
      <c r="BP859" s="74"/>
      <c r="BQ859" s="22"/>
      <c r="BR859" s="190" t="s">
        <v>123</v>
      </c>
      <c r="BS859" s="22"/>
      <c r="BT859" s="185" t="s">
        <v>123</v>
      </c>
      <c r="BU859" s="22"/>
      <c r="BV859" s="74"/>
      <c r="BW859" s="22"/>
      <c r="BX859" s="190" t="s">
        <v>123</v>
      </c>
      <c r="BY859" s="22"/>
      <c r="BZ859" s="185" t="s">
        <v>123</v>
      </c>
      <c r="CA859" s="185"/>
      <c r="CB859" s="22"/>
    </row>
    <row r="860" spans="2:80" ht="13.8" hidden="1">
      <c r="B860" s="22">
        <f t="shared" si="13"/>
        <v>851</v>
      </c>
      <c r="C860" s="22" t="s">
        <v>112</v>
      </c>
      <c r="D860" s="204" t="s">
        <v>163</v>
      </c>
      <c r="E860" s="118">
        <v>1300403</v>
      </c>
      <c r="F860" s="22" t="s">
        <v>114</v>
      </c>
      <c r="G860" s="73" t="s">
        <v>130</v>
      </c>
      <c r="H860" s="73" t="s">
        <v>286</v>
      </c>
      <c r="I860" s="240" t="s">
        <v>124</v>
      </c>
      <c r="J860" s="79" t="s">
        <v>112</v>
      </c>
      <c r="K860" s="112" t="s">
        <v>164</v>
      </c>
      <c r="L860" s="22" t="s">
        <v>119</v>
      </c>
      <c r="M860" s="22" t="s">
        <v>117</v>
      </c>
      <c r="N860" s="119" t="str">
        <f>CONCATENATE(T_SDLog[[#This Row],[PROJECT_NO]],"-",T_SDLog[[#This Row],[Sub Con]],"-",T_SDLog[[#This Row],[BUILDING_NO]],"-",T_SDLog[[#This Row],[FLOOR_LEVEL]],"-",T_SDLog[[#This Row],[DRAWING_PARTS]],"-",T_SDLog[[#This Row],[DISIPLINE]],"-",T_SDLog[[#This Row],[Sub-Dec]],"-",T_SDLog[[#This Row],[DS]],"-",T_SDLog[[#This Row],[DRAWING_SEQ]])</f>
        <v>1300403-ATS-B01-BF-01-ICT-ACS-SD-00</v>
      </c>
      <c r="O860" s="122" t="s">
        <v>812</v>
      </c>
      <c r="P860" s="247">
        <v>45803</v>
      </c>
      <c r="Q86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0" s="156" t="str">
        <f>IF(T_SDLog[[#This Row],[AREF_7]]&lt;&gt;"","07",IF(T_SDLog[[#This Row],[AREF_6]]&lt;&gt;"","06",IF(T_SDLog[[#This Row],[AREF_5]]&lt;&gt;"","05",IF(T_SDLog[[#This Row],[AREF_4]]&lt;&gt;"","04",IF(T_SDLog[[#This Row],[AREF_3]]&lt;&gt;"","03",IF(T_SDLog[[#This Row],[AREF_2]]&lt;&gt;"","02",IF(T_SDLog[[#This Row],[AREF_1]]&lt;&gt;"","01",IF(T_SDLog[[#This Row],[AREF_0]]&lt;&gt;"","00",""))))))))</f>
        <v>00</v>
      </c>
      <c r="T86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0" s="22" t="s">
        <v>1607</v>
      </c>
      <c r="AB860" s="74">
        <v>45826</v>
      </c>
      <c r="AC860" s="22" t="s">
        <v>1635</v>
      </c>
      <c r="AD860" s="74">
        <v>45827</v>
      </c>
      <c r="AE860" s="22" t="s">
        <v>1635</v>
      </c>
      <c r="AF860" s="190" t="s">
        <v>134</v>
      </c>
      <c r="AG860" s="191" t="s">
        <v>1695</v>
      </c>
      <c r="AH860" s="190" t="s">
        <v>134</v>
      </c>
      <c r="AI860" s="22"/>
      <c r="AJ860" s="74"/>
      <c r="AK860" s="22"/>
      <c r="AL860" s="22"/>
      <c r="AM860" s="22"/>
      <c r="AN860" s="190" t="s">
        <v>123</v>
      </c>
      <c r="AO860" s="74"/>
      <c r="AP860" s="185" t="s">
        <v>123</v>
      </c>
      <c r="AQ860" s="22"/>
      <c r="AR860" s="74"/>
      <c r="AS860" s="22"/>
      <c r="AT860" s="190" t="s">
        <v>123</v>
      </c>
      <c r="AU860" s="74"/>
      <c r="AV860" s="185" t="s">
        <v>123</v>
      </c>
      <c r="AW860" s="76"/>
      <c r="AX860" s="74"/>
      <c r="AY860" s="22"/>
      <c r="AZ860" s="190" t="s">
        <v>123</v>
      </c>
      <c r="BA860" s="74"/>
      <c r="BB860" s="185" t="s">
        <v>123</v>
      </c>
      <c r="BC860" s="76"/>
      <c r="BD860" s="74"/>
      <c r="BE860" s="22"/>
      <c r="BF860" s="190" t="s">
        <v>123</v>
      </c>
      <c r="BG860" s="74"/>
      <c r="BH860" s="185" t="s">
        <v>123</v>
      </c>
      <c r="BI860" s="76"/>
      <c r="BJ860" s="74"/>
      <c r="BK860" s="22"/>
      <c r="BL860" s="190" t="s">
        <v>123</v>
      </c>
      <c r="BM860" s="74"/>
      <c r="BN860" s="185" t="s">
        <v>123</v>
      </c>
      <c r="BO860" s="22"/>
      <c r="BP860" s="74"/>
      <c r="BQ860" s="22"/>
      <c r="BR860" s="190" t="s">
        <v>123</v>
      </c>
      <c r="BS860" s="22"/>
      <c r="BT860" s="185" t="s">
        <v>123</v>
      </c>
      <c r="BU860" s="22"/>
      <c r="BV860" s="74"/>
      <c r="BW860" s="22"/>
      <c r="BX860" s="190" t="s">
        <v>123</v>
      </c>
      <c r="BY860" s="22"/>
      <c r="BZ860" s="185" t="s">
        <v>123</v>
      </c>
      <c r="CA860" s="185"/>
      <c r="CB860" s="22"/>
    </row>
    <row r="861" spans="2:80" ht="13.8" hidden="1">
      <c r="B861" s="22">
        <f t="shared" si="13"/>
        <v>852</v>
      </c>
      <c r="C861" s="22" t="s">
        <v>112</v>
      </c>
      <c r="D861" s="204" t="s">
        <v>163</v>
      </c>
      <c r="E861" s="118">
        <v>1300403</v>
      </c>
      <c r="F861" s="22" t="s">
        <v>114</v>
      </c>
      <c r="G861" s="73" t="s">
        <v>130</v>
      </c>
      <c r="H861" s="73" t="s">
        <v>286</v>
      </c>
      <c r="I861" s="240" t="s">
        <v>126</v>
      </c>
      <c r="J861" s="79" t="s">
        <v>112</v>
      </c>
      <c r="K861" s="112" t="s">
        <v>164</v>
      </c>
      <c r="L861" s="22" t="s">
        <v>119</v>
      </c>
      <c r="M861" s="22" t="s">
        <v>117</v>
      </c>
      <c r="N861" s="119" t="str">
        <f>CONCATENATE(T_SDLog[[#This Row],[PROJECT_NO]],"-",T_SDLog[[#This Row],[Sub Con]],"-",T_SDLog[[#This Row],[BUILDING_NO]],"-",T_SDLog[[#This Row],[FLOOR_LEVEL]],"-",T_SDLog[[#This Row],[DRAWING_PARTS]],"-",T_SDLog[[#This Row],[DISIPLINE]],"-",T_SDLog[[#This Row],[Sub-Dec]],"-",T_SDLog[[#This Row],[DS]],"-",T_SDLog[[#This Row],[DRAWING_SEQ]])</f>
        <v>1300403-ATS-B01-BF-02-ICT-ACS-SD-00</v>
      </c>
      <c r="O861" s="122" t="s">
        <v>813</v>
      </c>
      <c r="P861" s="247">
        <v>45803</v>
      </c>
      <c r="Q86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6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1" s="156" t="str">
        <f>IF(T_SDLog[[#This Row],[AREF_7]]&lt;&gt;"","07",IF(T_SDLog[[#This Row],[AREF_6]]&lt;&gt;"","06",IF(T_SDLog[[#This Row],[AREF_5]]&lt;&gt;"","05",IF(T_SDLog[[#This Row],[AREF_4]]&lt;&gt;"","04",IF(T_SDLog[[#This Row],[AREF_3]]&lt;&gt;"","03",IF(T_SDLog[[#This Row],[AREF_2]]&lt;&gt;"","02",IF(T_SDLog[[#This Row],[AREF_1]]&lt;&gt;"","01",IF(T_SDLog[[#This Row],[AREF_0]]&lt;&gt;"","00",""))))))))</f>
        <v>00</v>
      </c>
      <c r="T86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1" s="22" t="s">
        <v>1607</v>
      </c>
      <c r="AB861" s="74">
        <v>45826</v>
      </c>
      <c r="AC861" s="22" t="s">
        <v>1635</v>
      </c>
      <c r="AD861" s="74">
        <v>45827</v>
      </c>
      <c r="AE861" s="22" t="s">
        <v>1635</v>
      </c>
      <c r="AF861" s="190" t="s">
        <v>134</v>
      </c>
      <c r="AG861" s="191" t="s">
        <v>1695</v>
      </c>
      <c r="AH861" s="190" t="s">
        <v>134</v>
      </c>
      <c r="AI861" s="22"/>
      <c r="AJ861" s="74"/>
      <c r="AK861" s="22"/>
      <c r="AL861" s="22"/>
      <c r="AM861" s="22"/>
      <c r="AN861" s="190" t="s">
        <v>123</v>
      </c>
      <c r="AO861" s="74"/>
      <c r="AP861" s="185" t="s">
        <v>123</v>
      </c>
      <c r="AQ861" s="22"/>
      <c r="AR861" s="74"/>
      <c r="AS861" s="22"/>
      <c r="AT861" s="190" t="s">
        <v>123</v>
      </c>
      <c r="AU861" s="74"/>
      <c r="AV861" s="185" t="s">
        <v>123</v>
      </c>
      <c r="AW861" s="76"/>
      <c r="AX861" s="74"/>
      <c r="AY861" s="22"/>
      <c r="AZ861" s="190" t="s">
        <v>123</v>
      </c>
      <c r="BA861" s="74"/>
      <c r="BB861" s="185" t="s">
        <v>123</v>
      </c>
      <c r="BC861" s="76"/>
      <c r="BD861" s="74"/>
      <c r="BE861" s="22"/>
      <c r="BF861" s="190" t="s">
        <v>123</v>
      </c>
      <c r="BG861" s="74"/>
      <c r="BH861" s="185" t="s">
        <v>123</v>
      </c>
      <c r="BI861" s="76"/>
      <c r="BJ861" s="74"/>
      <c r="BK861" s="22"/>
      <c r="BL861" s="190" t="s">
        <v>123</v>
      </c>
      <c r="BM861" s="74"/>
      <c r="BN861" s="185" t="s">
        <v>123</v>
      </c>
      <c r="BO861" s="22"/>
      <c r="BP861" s="74"/>
      <c r="BQ861" s="22"/>
      <c r="BR861" s="190" t="s">
        <v>123</v>
      </c>
      <c r="BS861" s="22"/>
      <c r="BT861" s="185" t="s">
        <v>123</v>
      </c>
      <c r="BU861" s="22"/>
      <c r="BV861" s="74"/>
      <c r="BW861" s="22"/>
      <c r="BX861" s="190" t="s">
        <v>123</v>
      </c>
      <c r="BY861" s="22"/>
      <c r="BZ861" s="185" t="s">
        <v>123</v>
      </c>
      <c r="CA861" s="185"/>
      <c r="CB861" s="22"/>
    </row>
    <row r="862" spans="2:80" ht="13.8" hidden="1">
      <c r="B862" s="22">
        <f t="shared" si="13"/>
        <v>853</v>
      </c>
      <c r="C862" s="22" t="s">
        <v>112</v>
      </c>
      <c r="D862" s="204" t="s">
        <v>163</v>
      </c>
      <c r="E862" s="118">
        <v>1300403</v>
      </c>
      <c r="F862" s="22" t="s">
        <v>114</v>
      </c>
      <c r="G862" s="73" t="s">
        <v>130</v>
      </c>
      <c r="H862" s="73" t="s">
        <v>286</v>
      </c>
      <c r="I862" s="240" t="s">
        <v>128</v>
      </c>
      <c r="J862" s="79" t="s">
        <v>112</v>
      </c>
      <c r="K862" s="112" t="s">
        <v>164</v>
      </c>
      <c r="L862" s="22" t="s">
        <v>119</v>
      </c>
      <c r="M862" s="22" t="s">
        <v>117</v>
      </c>
      <c r="N862" s="119" t="str">
        <f>CONCATENATE(T_SDLog[[#This Row],[PROJECT_NO]],"-",T_SDLog[[#This Row],[Sub Con]],"-",T_SDLog[[#This Row],[BUILDING_NO]],"-",T_SDLog[[#This Row],[FLOOR_LEVEL]],"-",T_SDLog[[#This Row],[DRAWING_PARTS]],"-",T_SDLog[[#This Row],[DISIPLINE]],"-",T_SDLog[[#This Row],[Sub-Dec]],"-",T_SDLog[[#This Row],[DS]],"-",T_SDLog[[#This Row],[DRAWING_SEQ]])</f>
        <v>1300403-ATS-B01-BF-03-ICT-ACS-SD-00</v>
      </c>
      <c r="O862" s="122" t="s">
        <v>814</v>
      </c>
      <c r="P862" s="247">
        <v>45803</v>
      </c>
      <c r="Q86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6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2" s="156" t="str">
        <f>IF(T_SDLog[[#This Row],[AREF_7]]&lt;&gt;"","07",IF(T_SDLog[[#This Row],[AREF_6]]&lt;&gt;"","06",IF(T_SDLog[[#This Row],[AREF_5]]&lt;&gt;"","05",IF(T_SDLog[[#This Row],[AREF_4]]&lt;&gt;"","04",IF(T_SDLog[[#This Row],[AREF_3]]&lt;&gt;"","03",IF(T_SDLog[[#This Row],[AREF_2]]&lt;&gt;"","02",IF(T_SDLog[[#This Row],[AREF_1]]&lt;&gt;"","01",IF(T_SDLog[[#This Row],[AREF_0]]&lt;&gt;"","00",""))))))))</f>
        <v>00</v>
      </c>
      <c r="T86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2" s="22" t="s">
        <v>1607</v>
      </c>
      <c r="AB862" s="74">
        <v>45826</v>
      </c>
      <c r="AC862" s="22" t="s">
        <v>1635</v>
      </c>
      <c r="AD862" s="74">
        <v>45827</v>
      </c>
      <c r="AE862" s="22" t="s">
        <v>1635</v>
      </c>
      <c r="AF862" s="190" t="s">
        <v>134</v>
      </c>
      <c r="AG862" s="191" t="s">
        <v>1695</v>
      </c>
      <c r="AH862" s="190" t="s">
        <v>134</v>
      </c>
      <c r="AI862" s="22"/>
      <c r="AJ862" s="74"/>
      <c r="AK862" s="22"/>
      <c r="AL862" s="22"/>
      <c r="AM862" s="22"/>
      <c r="AN862" s="190" t="s">
        <v>123</v>
      </c>
      <c r="AO862" s="74"/>
      <c r="AP862" s="185" t="s">
        <v>123</v>
      </c>
      <c r="AQ862" s="22"/>
      <c r="AR862" s="74"/>
      <c r="AS862" s="22"/>
      <c r="AT862" s="190" t="s">
        <v>123</v>
      </c>
      <c r="AU862" s="74"/>
      <c r="AV862" s="185" t="s">
        <v>123</v>
      </c>
      <c r="AW862" s="76"/>
      <c r="AX862" s="74"/>
      <c r="AY862" s="22"/>
      <c r="AZ862" s="190" t="s">
        <v>123</v>
      </c>
      <c r="BA862" s="74"/>
      <c r="BB862" s="185" t="s">
        <v>123</v>
      </c>
      <c r="BC862" s="76"/>
      <c r="BD862" s="74"/>
      <c r="BE862" s="22"/>
      <c r="BF862" s="190" t="s">
        <v>123</v>
      </c>
      <c r="BG862" s="74"/>
      <c r="BH862" s="185" t="s">
        <v>123</v>
      </c>
      <c r="BI862" s="76"/>
      <c r="BJ862" s="74"/>
      <c r="BK862" s="22"/>
      <c r="BL862" s="190" t="s">
        <v>123</v>
      </c>
      <c r="BM862" s="74"/>
      <c r="BN862" s="185" t="s">
        <v>123</v>
      </c>
      <c r="BO862" s="22"/>
      <c r="BP862" s="74"/>
      <c r="BQ862" s="22"/>
      <c r="BR862" s="190" t="s">
        <v>123</v>
      </c>
      <c r="BS862" s="22"/>
      <c r="BT862" s="185" t="s">
        <v>123</v>
      </c>
      <c r="BU862" s="22"/>
      <c r="BV862" s="74"/>
      <c r="BW862" s="22"/>
      <c r="BX862" s="190" t="s">
        <v>123</v>
      </c>
      <c r="BY862" s="22"/>
      <c r="BZ862" s="185" t="s">
        <v>123</v>
      </c>
      <c r="CA862" s="185"/>
      <c r="CB862" s="22"/>
    </row>
    <row r="863" spans="2:80" ht="13.8" hidden="1">
      <c r="B863" s="22">
        <f t="shared" si="13"/>
        <v>854</v>
      </c>
      <c r="C863" s="22" t="s">
        <v>112</v>
      </c>
      <c r="D863" s="73" t="s">
        <v>163</v>
      </c>
      <c r="E863" s="118">
        <v>1300403</v>
      </c>
      <c r="F863" s="22" t="s">
        <v>114</v>
      </c>
      <c r="G863" s="73" t="s">
        <v>130</v>
      </c>
      <c r="H863" s="73" t="s">
        <v>286</v>
      </c>
      <c r="I863" s="240" t="s">
        <v>138</v>
      </c>
      <c r="J863" s="79" t="s">
        <v>112</v>
      </c>
      <c r="K863" s="112" t="s">
        <v>164</v>
      </c>
      <c r="L863" s="22" t="s">
        <v>119</v>
      </c>
      <c r="M863" s="22" t="s">
        <v>117</v>
      </c>
      <c r="N863" s="119" t="str">
        <f>CONCATENATE(T_SDLog[[#This Row],[PROJECT_NO]],"-",T_SDLog[[#This Row],[Sub Con]],"-",T_SDLog[[#This Row],[BUILDING_NO]],"-",T_SDLog[[#This Row],[FLOOR_LEVEL]],"-",T_SDLog[[#This Row],[DRAWING_PARTS]],"-",T_SDLog[[#This Row],[DISIPLINE]],"-",T_SDLog[[#This Row],[Sub-Dec]],"-",T_SDLog[[#This Row],[DS]],"-",T_SDLog[[#This Row],[DRAWING_SEQ]])</f>
        <v>1300403-ATS-B01-BF-04-ICT-ACS-SD-00</v>
      </c>
      <c r="O863" s="122" t="s">
        <v>815</v>
      </c>
      <c r="P863" s="247">
        <v>45803</v>
      </c>
      <c r="Q86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6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3" s="156" t="str">
        <f>IF(T_SDLog[[#This Row],[AREF_7]]&lt;&gt;"","07",IF(T_SDLog[[#This Row],[AREF_6]]&lt;&gt;"","06",IF(T_SDLog[[#This Row],[AREF_5]]&lt;&gt;"","05",IF(T_SDLog[[#This Row],[AREF_4]]&lt;&gt;"","04",IF(T_SDLog[[#This Row],[AREF_3]]&lt;&gt;"","03",IF(T_SDLog[[#This Row],[AREF_2]]&lt;&gt;"","02",IF(T_SDLog[[#This Row],[AREF_1]]&lt;&gt;"","01",IF(T_SDLog[[#This Row],[AREF_0]]&lt;&gt;"","00",""))))))))</f>
        <v>00</v>
      </c>
      <c r="T86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3" s="22" t="s">
        <v>1607</v>
      </c>
      <c r="AB863" s="74">
        <v>45826</v>
      </c>
      <c r="AC863" s="22" t="s">
        <v>1635</v>
      </c>
      <c r="AD863" s="74">
        <v>45827</v>
      </c>
      <c r="AE863" s="22" t="s">
        <v>1635</v>
      </c>
      <c r="AF863" s="190" t="s">
        <v>134</v>
      </c>
      <c r="AG863" s="191" t="s">
        <v>1695</v>
      </c>
      <c r="AH863" s="190" t="s">
        <v>134</v>
      </c>
      <c r="AI863" s="22"/>
      <c r="AJ863" s="74"/>
      <c r="AK863" s="22"/>
      <c r="AL863" s="22"/>
      <c r="AM863" s="22"/>
      <c r="AN863" s="190" t="s">
        <v>123</v>
      </c>
      <c r="AO863" s="74"/>
      <c r="AP863" s="185" t="s">
        <v>123</v>
      </c>
      <c r="AQ863" s="22"/>
      <c r="AR863" s="74"/>
      <c r="AS863" s="22"/>
      <c r="AT863" s="190" t="s">
        <v>123</v>
      </c>
      <c r="AU863" s="74"/>
      <c r="AV863" s="185" t="s">
        <v>123</v>
      </c>
      <c r="AW863" s="76"/>
      <c r="AX863" s="74"/>
      <c r="AY863" s="22"/>
      <c r="AZ863" s="190" t="s">
        <v>123</v>
      </c>
      <c r="BA863" s="74"/>
      <c r="BB863" s="185" t="s">
        <v>123</v>
      </c>
      <c r="BC863" s="76"/>
      <c r="BD863" s="74"/>
      <c r="BE863" s="22"/>
      <c r="BF863" s="190" t="s">
        <v>123</v>
      </c>
      <c r="BG863" s="74"/>
      <c r="BH863" s="185" t="s">
        <v>123</v>
      </c>
      <c r="BI863" s="76"/>
      <c r="BJ863" s="74"/>
      <c r="BK863" s="22"/>
      <c r="BL863" s="190" t="s">
        <v>123</v>
      </c>
      <c r="BM863" s="74"/>
      <c r="BN863" s="185" t="s">
        <v>123</v>
      </c>
      <c r="BO863" s="22"/>
      <c r="BP863" s="74"/>
      <c r="BQ863" s="22"/>
      <c r="BR863" s="190" t="s">
        <v>123</v>
      </c>
      <c r="BS863" s="22"/>
      <c r="BT863" s="185" t="s">
        <v>123</v>
      </c>
      <c r="BU863" s="22"/>
      <c r="BV863" s="74"/>
      <c r="BW863" s="22"/>
      <c r="BX863" s="190" t="s">
        <v>123</v>
      </c>
      <c r="BY863" s="22"/>
      <c r="BZ863" s="185" t="s">
        <v>123</v>
      </c>
      <c r="CA863" s="185"/>
      <c r="CB863" s="22"/>
    </row>
    <row r="864" spans="2:80" ht="13.8" hidden="1">
      <c r="B864" s="22">
        <f t="shared" si="13"/>
        <v>855</v>
      </c>
      <c r="C864" s="22" t="s">
        <v>112</v>
      </c>
      <c r="D864" s="73" t="s">
        <v>163</v>
      </c>
      <c r="E864" s="118">
        <v>1300403</v>
      </c>
      <c r="F864" s="22" t="s">
        <v>114</v>
      </c>
      <c r="G864" s="73" t="s">
        <v>130</v>
      </c>
      <c r="H864" s="73" t="s">
        <v>286</v>
      </c>
      <c r="I864" s="240" t="s">
        <v>219</v>
      </c>
      <c r="J864" s="79" t="s">
        <v>112</v>
      </c>
      <c r="K864" s="112" t="s">
        <v>164</v>
      </c>
      <c r="L864" s="22" t="s">
        <v>119</v>
      </c>
      <c r="M864" s="22" t="s">
        <v>117</v>
      </c>
      <c r="N864" s="119" t="str">
        <f>CONCATENATE(T_SDLog[[#This Row],[PROJECT_NO]],"-",T_SDLog[[#This Row],[Sub Con]],"-",T_SDLog[[#This Row],[BUILDING_NO]],"-",T_SDLog[[#This Row],[FLOOR_LEVEL]],"-",T_SDLog[[#This Row],[DRAWING_PARTS]],"-",T_SDLog[[#This Row],[DISIPLINE]],"-",T_SDLog[[#This Row],[Sub-Dec]],"-",T_SDLog[[#This Row],[DS]],"-",T_SDLog[[#This Row],[DRAWING_SEQ]])</f>
        <v>1300403-ATS-B01-BF-05-ICT-ACS-SD-00</v>
      </c>
      <c r="O864" s="122" t="s">
        <v>816</v>
      </c>
      <c r="P864" s="247">
        <v>45803</v>
      </c>
      <c r="Q86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6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4" s="156" t="str">
        <f>IF(T_SDLog[[#This Row],[AREF_7]]&lt;&gt;"","07",IF(T_SDLog[[#This Row],[AREF_6]]&lt;&gt;"","06",IF(T_SDLog[[#This Row],[AREF_5]]&lt;&gt;"","05",IF(T_SDLog[[#This Row],[AREF_4]]&lt;&gt;"","04",IF(T_SDLog[[#This Row],[AREF_3]]&lt;&gt;"","03",IF(T_SDLog[[#This Row],[AREF_2]]&lt;&gt;"","02",IF(T_SDLog[[#This Row],[AREF_1]]&lt;&gt;"","01",IF(T_SDLog[[#This Row],[AREF_0]]&lt;&gt;"","00",""))))))))</f>
        <v>00</v>
      </c>
      <c r="T86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4" s="22" t="s">
        <v>1607</v>
      </c>
      <c r="AB864" s="74">
        <v>45826</v>
      </c>
      <c r="AC864" s="22" t="s">
        <v>1635</v>
      </c>
      <c r="AD864" s="74">
        <v>45827</v>
      </c>
      <c r="AE864" s="22" t="s">
        <v>1635</v>
      </c>
      <c r="AF864" s="190" t="s">
        <v>134</v>
      </c>
      <c r="AG864" s="191" t="s">
        <v>1695</v>
      </c>
      <c r="AH864" s="190" t="s">
        <v>134</v>
      </c>
      <c r="AI864" s="22"/>
      <c r="AJ864" s="74"/>
      <c r="AK864" s="22"/>
      <c r="AL864" s="22"/>
      <c r="AM864" s="22"/>
      <c r="AN864" s="190" t="s">
        <v>123</v>
      </c>
      <c r="AO864" s="74"/>
      <c r="AP864" s="185" t="s">
        <v>123</v>
      </c>
      <c r="AQ864" s="22"/>
      <c r="AR864" s="74"/>
      <c r="AS864" s="22"/>
      <c r="AT864" s="190" t="s">
        <v>123</v>
      </c>
      <c r="AU864" s="74"/>
      <c r="AV864" s="185" t="s">
        <v>123</v>
      </c>
      <c r="AW864" s="76"/>
      <c r="AX864" s="74"/>
      <c r="AY864" s="22"/>
      <c r="AZ864" s="190" t="s">
        <v>123</v>
      </c>
      <c r="BA864" s="74"/>
      <c r="BB864" s="185" t="s">
        <v>123</v>
      </c>
      <c r="BC864" s="76"/>
      <c r="BD864" s="74"/>
      <c r="BE864" s="22"/>
      <c r="BF864" s="190" t="s">
        <v>123</v>
      </c>
      <c r="BG864" s="74"/>
      <c r="BH864" s="185" t="s">
        <v>123</v>
      </c>
      <c r="BI864" s="76"/>
      <c r="BJ864" s="74"/>
      <c r="BK864" s="22"/>
      <c r="BL864" s="190" t="s">
        <v>123</v>
      </c>
      <c r="BM864" s="74"/>
      <c r="BN864" s="185" t="s">
        <v>123</v>
      </c>
      <c r="BO864" s="22"/>
      <c r="BP864" s="74"/>
      <c r="BQ864" s="22"/>
      <c r="BR864" s="190" t="s">
        <v>123</v>
      </c>
      <c r="BS864" s="22"/>
      <c r="BT864" s="185" t="s">
        <v>123</v>
      </c>
      <c r="BU864" s="22"/>
      <c r="BV864" s="74"/>
      <c r="BW864" s="22"/>
      <c r="BX864" s="190" t="s">
        <v>123</v>
      </c>
      <c r="BY864" s="22"/>
      <c r="BZ864" s="185" t="s">
        <v>123</v>
      </c>
      <c r="CA864" s="185"/>
      <c r="CB864" s="22"/>
    </row>
    <row r="865" spans="2:80" ht="13.8" hidden="1">
      <c r="B865" s="22">
        <f t="shared" si="13"/>
        <v>856</v>
      </c>
      <c r="C865" s="22" t="s">
        <v>112</v>
      </c>
      <c r="D865" s="73" t="s">
        <v>163</v>
      </c>
      <c r="E865" s="118">
        <v>1300403</v>
      </c>
      <c r="F865" s="22" t="s">
        <v>114</v>
      </c>
      <c r="G865" s="73" t="s">
        <v>130</v>
      </c>
      <c r="H865" s="73" t="s">
        <v>286</v>
      </c>
      <c r="I865" s="240" t="s">
        <v>304</v>
      </c>
      <c r="J865" s="79" t="s">
        <v>112</v>
      </c>
      <c r="K865" s="112" t="s">
        <v>164</v>
      </c>
      <c r="L865" s="22" t="s">
        <v>119</v>
      </c>
      <c r="M865" s="22" t="s">
        <v>117</v>
      </c>
      <c r="N865" s="119" t="str">
        <f>CONCATENATE(T_SDLog[[#This Row],[PROJECT_NO]],"-",T_SDLog[[#This Row],[Sub Con]],"-",T_SDLog[[#This Row],[BUILDING_NO]],"-",T_SDLog[[#This Row],[FLOOR_LEVEL]],"-",T_SDLog[[#This Row],[DRAWING_PARTS]],"-",T_SDLog[[#This Row],[DISIPLINE]],"-",T_SDLog[[#This Row],[Sub-Dec]],"-",T_SDLog[[#This Row],[DS]],"-",T_SDLog[[#This Row],[DRAWING_SEQ]])</f>
        <v>1300403-ATS-B01-BF-06-ICT-ACS-SD-00</v>
      </c>
      <c r="O865" s="122" t="s">
        <v>817</v>
      </c>
      <c r="P865" s="247">
        <v>45803</v>
      </c>
      <c r="Q86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5" s="156" t="str">
        <f>IF(T_SDLog[[#This Row],[AREF_7]]&lt;&gt;"","07",IF(T_SDLog[[#This Row],[AREF_6]]&lt;&gt;"","06",IF(T_SDLog[[#This Row],[AREF_5]]&lt;&gt;"","05",IF(T_SDLog[[#This Row],[AREF_4]]&lt;&gt;"","04",IF(T_SDLog[[#This Row],[AREF_3]]&lt;&gt;"","03",IF(T_SDLog[[#This Row],[AREF_2]]&lt;&gt;"","02",IF(T_SDLog[[#This Row],[AREF_1]]&lt;&gt;"","01",IF(T_SDLog[[#This Row],[AREF_0]]&lt;&gt;"","00",""))))))))</f>
        <v>00</v>
      </c>
      <c r="T86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5" s="22" t="s">
        <v>1607</v>
      </c>
      <c r="AB865" s="74">
        <v>45826</v>
      </c>
      <c r="AC865" s="22" t="s">
        <v>1635</v>
      </c>
      <c r="AD865" s="74">
        <v>45827</v>
      </c>
      <c r="AE865" s="22" t="s">
        <v>1635</v>
      </c>
      <c r="AF865" s="190" t="s">
        <v>134</v>
      </c>
      <c r="AG865" s="191" t="s">
        <v>1695</v>
      </c>
      <c r="AH865" s="190" t="s">
        <v>134</v>
      </c>
      <c r="AI865" s="22"/>
      <c r="AJ865" s="74"/>
      <c r="AK865" s="22"/>
      <c r="AL865" s="22"/>
      <c r="AM865" s="22"/>
      <c r="AN865" s="190" t="s">
        <v>123</v>
      </c>
      <c r="AO865" s="74"/>
      <c r="AP865" s="185" t="s">
        <v>123</v>
      </c>
      <c r="AQ865" s="22"/>
      <c r="AR865" s="74"/>
      <c r="AS865" s="22"/>
      <c r="AT865" s="190" t="s">
        <v>123</v>
      </c>
      <c r="AU865" s="74"/>
      <c r="AV865" s="185" t="s">
        <v>123</v>
      </c>
      <c r="AW865" s="76"/>
      <c r="AX865" s="74"/>
      <c r="AY865" s="22"/>
      <c r="AZ865" s="190" t="s">
        <v>123</v>
      </c>
      <c r="BA865" s="74"/>
      <c r="BB865" s="185" t="s">
        <v>123</v>
      </c>
      <c r="BC865" s="76"/>
      <c r="BD865" s="74"/>
      <c r="BE865" s="22"/>
      <c r="BF865" s="190" t="s">
        <v>123</v>
      </c>
      <c r="BG865" s="74"/>
      <c r="BH865" s="185" t="s">
        <v>123</v>
      </c>
      <c r="BI865" s="76"/>
      <c r="BJ865" s="74"/>
      <c r="BK865" s="22"/>
      <c r="BL865" s="190" t="s">
        <v>123</v>
      </c>
      <c r="BM865" s="74"/>
      <c r="BN865" s="185" t="s">
        <v>123</v>
      </c>
      <c r="BO865" s="22"/>
      <c r="BP865" s="74"/>
      <c r="BQ865" s="22"/>
      <c r="BR865" s="190" t="s">
        <v>123</v>
      </c>
      <c r="BS865" s="22"/>
      <c r="BT865" s="185" t="s">
        <v>123</v>
      </c>
      <c r="BU865" s="22"/>
      <c r="BV865" s="74"/>
      <c r="BW865" s="22"/>
      <c r="BX865" s="190" t="s">
        <v>123</v>
      </c>
      <c r="BY865" s="22"/>
      <c r="BZ865" s="185" t="s">
        <v>123</v>
      </c>
      <c r="CA865" s="185"/>
      <c r="CB865" s="22"/>
    </row>
    <row r="866" spans="2:80" ht="13.8" hidden="1">
      <c r="B866" s="22">
        <f t="shared" si="13"/>
        <v>857</v>
      </c>
      <c r="C866" s="22" t="s">
        <v>112</v>
      </c>
      <c r="D866" s="73" t="s">
        <v>163</v>
      </c>
      <c r="E866" s="118">
        <v>1300403</v>
      </c>
      <c r="F866" s="22" t="s">
        <v>114</v>
      </c>
      <c r="G866" s="73" t="s">
        <v>130</v>
      </c>
      <c r="H866" s="73" t="s">
        <v>286</v>
      </c>
      <c r="I866" s="240" t="s">
        <v>349</v>
      </c>
      <c r="J866" s="79" t="s">
        <v>112</v>
      </c>
      <c r="K866" s="112" t="s">
        <v>164</v>
      </c>
      <c r="L866" s="22" t="s">
        <v>119</v>
      </c>
      <c r="M866" s="22" t="s">
        <v>117</v>
      </c>
      <c r="N866" s="119" t="str">
        <f>CONCATENATE(T_SDLog[[#This Row],[PROJECT_NO]],"-",T_SDLog[[#This Row],[Sub Con]],"-",T_SDLog[[#This Row],[BUILDING_NO]],"-",T_SDLog[[#This Row],[FLOOR_LEVEL]],"-",T_SDLog[[#This Row],[DRAWING_PARTS]],"-",T_SDLog[[#This Row],[DISIPLINE]],"-",T_SDLog[[#This Row],[Sub-Dec]],"-",T_SDLog[[#This Row],[DS]],"-",T_SDLog[[#This Row],[DRAWING_SEQ]])</f>
        <v>1300403-ATS-B01-BF-07-ICT-ACS-SD-00</v>
      </c>
      <c r="O866" s="122" t="s">
        <v>818</v>
      </c>
      <c r="P866" s="247">
        <v>45803</v>
      </c>
      <c r="Q86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6" s="156" t="str">
        <f>IF(T_SDLog[[#This Row],[AREF_7]]&lt;&gt;"","07",IF(T_SDLog[[#This Row],[AREF_6]]&lt;&gt;"","06",IF(T_SDLog[[#This Row],[AREF_5]]&lt;&gt;"","05",IF(T_SDLog[[#This Row],[AREF_4]]&lt;&gt;"","04",IF(T_SDLog[[#This Row],[AREF_3]]&lt;&gt;"","03",IF(T_SDLog[[#This Row],[AREF_2]]&lt;&gt;"","02",IF(T_SDLog[[#This Row],[AREF_1]]&lt;&gt;"","01",IF(T_SDLog[[#This Row],[AREF_0]]&lt;&gt;"","00",""))))))))</f>
        <v>00</v>
      </c>
      <c r="T86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6" s="22" t="s">
        <v>1607</v>
      </c>
      <c r="AB866" s="74">
        <v>45826</v>
      </c>
      <c r="AC866" s="22" t="s">
        <v>1635</v>
      </c>
      <c r="AD866" s="74">
        <v>45827</v>
      </c>
      <c r="AE866" s="22" t="s">
        <v>1635</v>
      </c>
      <c r="AF866" s="190" t="s">
        <v>134</v>
      </c>
      <c r="AG866" s="191" t="s">
        <v>1695</v>
      </c>
      <c r="AH866" s="190" t="s">
        <v>134</v>
      </c>
      <c r="AI866" s="22"/>
      <c r="AJ866" s="74"/>
      <c r="AK866" s="22"/>
      <c r="AL866" s="22"/>
      <c r="AM866" s="22"/>
      <c r="AN866" s="190" t="s">
        <v>123</v>
      </c>
      <c r="AO866" s="74"/>
      <c r="AP866" s="185" t="s">
        <v>123</v>
      </c>
      <c r="AQ866" s="22"/>
      <c r="AR866" s="74"/>
      <c r="AS866" s="22"/>
      <c r="AT866" s="190" t="s">
        <v>123</v>
      </c>
      <c r="AU866" s="74"/>
      <c r="AV866" s="185" t="s">
        <v>123</v>
      </c>
      <c r="AW866" s="76"/>
      <c r="AX866" s="74"/>
      <c r="AY866" s="22"/>
      <c r="AZ866" s="190" t="s">
        <v>123</v>
      </c>
      <c r="BA866" s="74"/>
      <c r="BB866" s="185" t="s">
        <v>123</v>
      </c>
      <c r="BC866" s="76"/>
      <c r="BD866" s="74"/>
      <c r="BE866" s="22"/>
      <c r="BF866" s="190" t="s">
        <v>123</v>
      </c>
      <c r="BG866" s="74"/>
      <c r="BH866" s="185" t="s">
        <v>123</v>
      </c>
      <c r="BI866" s="76"/>
      <c r="BJ866" s="74"/>
      <c r="BK866" s="22"/>
      <c r="BL866" s="190" t="s">
        <v>123</v>
      </c>
      <c r="BM866" s="74"/>
      <c r="BN866" s="185" t="s">
        <v>123</v>
      </c>
      <c r="BO866" s="22"/>
      <c r="BP866" s="74"/>
      <c r="BQ866" s="22"/>
      <c r="BR866" s="190" t="s">
        <v>123</v>
      </c>
      <c r="BS866" s="22"/>
      <c r="BT866" s="185" t="s">
        <v>123</v>
      </c>
      <c r="BU866" s="22"/>
      <c r="BV866" s="74"/>
      <c r="BW866" s="22"/>
      <c r="BX866" s="190" t="s">
        <v>123</v>
      </c>
      <c r="BY866" s="22"/>
      <c r="BZ866" s="185" t="s">
        <v>123</v>
      </c>
      <c r="CA866" s="185"/>
      <c r="CB866" s="22"/>
    </row>
    <row r="867" spans="2:80" ht="13.8" hidden="1">
      <c r="B867" s="22">
        <f t="shared" si="13"/>
        <v>858</v>
      </c>
      <c r="C867" s="22" t="s">
        <v>112</v>
      </c>
      <c r="D867" s="73" t="s">
        <v>163</v>
      </c>
      <c r="E867" s="118">
        <v>1300403</v>
      </c>
      <c r="F867" s="22" t="s">
        <v>114</v>
      </c>
      <c r="G867" s="73" t="s">
        <v>130</v>
      </c>
      <c r="H867" s="73" t="s">
        <v>286</v>
      </c>
      <c r="I867" s="240" t="s">
        <v>140</v>
      </c>
      <c r="J867" s="79" t="s">
        <v>112</v>
      </c>
      <c r="K867" s="112" t="s">
        <v>164</v>
      </c>
      <c r="L867" s="22" t="s">
        <v>119</v>
      </c>
      <c r="M867" s="22" t="s">
        <v>117</v>
      </c>
      <c r="N867" s="119" t="str">
        <f>CONCATENATE(T_SDLog[[#This Row],[PROJECT_NO]],"-",T_SDLog[[#This Row],[Sub Con]],"-",T_SDLog[[#This Row],[BUILDING_NO]],"-",T_SDLog[[#This Row],[FLOOR_LEVEL]],"-",T_SDLog[[#This Row],[DRAWING_PARTS]],"-",T_SDLog[[#This Row],[DISIPLINE]],"-",T_SDLog[[#This Row],[Sub-Dec]],"-",T_SDLog[[#This Row],[DS]],"-",T_SDLog[[#This Row],[DRAWING_SEQ]])</f>
        <v>1300403-ATS-B01-BF-08-ICT-ACS-SD-00</v>
      </c>
      <c r="O867" s="122" t="s">
        <v>819</v>
      </c>
      <c r="P867" s="247">
        <v>45803</v>
      </c>
      <c r="Q86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7" s="156" t="str">
        <f>IF(T_SDLog[[#This Row],[AREF_7]]&lt;&gt;"","07",IF(T_SDLog[[#This Row],[AREF_6]]&lt;&gt;"","06",IF(T_SDLog[[#This Row],[AREF_5]]&lt;&gt;"","05",IF(T_SDLog[[#This Row],[AREF_4]]&lt;&gt;"","04",IF(T_SDLog[[#This Row],[AREF_3]]&lt;&gt;"","03",IF(T_SDLog[[#This Row],[AREF_2]]&lt;&gt;"","02",IF(T_SDLog[[#This Row],[AREF_1]]&lt;&gt;"","01",IF(T_SDLog[[#This Row],[AREF_0]]&lt;&gt;"","00",""))))))))</f>
        <v>00</v>
      </c>
      <c r="T86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7" s="22" t="s">
        <v>1607</v>
      </c>
      <c r="AB867" s="74">
        <v>45826</v>
      </c>
      <c r="AC867" s="22" t="s">
        <v>1635</v>
      </c>
      <c r="AD867" s="74">
        <v>45827</v>
      </c>
      <c r="AE867" s="22" t="s">
        <v>1635</v>
      </c>
      <c r="AF867" s="190" t="s">
        <v>134</v>
      </c>
      <c r="AG867" s="191" t="s">
        <v>1695</v>
      </c>
      <c r="AH867" s="190" t="s">
        <v>134</v>
      </c>
      <c r="AI867" s="22"/>
      <c r="AJ867" s="74"/>
      <c r="AK867" s="22"/>
      <c r="AL867" s="22"/>
      <c r="AM867" s="22"/>
      <c r="AN867" s="190" t="s">
        <v>123</v>
      </c>
      <c r="AO867" s="74"/>
      <c r="AP867" s="185" t="s">
        <v>123</v>
      </c>
      <c r="AQ867" s="22"/>
      <c r="AR867" s="74"/>
      <c r="AS867" s="22"/>
      <c r="AT867" s="190" t="s">
        <v>123</v>
      </c>
      <c r="AU867" s="74"/>
      <c r="AV867" s="185" t="s">
        <v>123</v>
      </c>
      <c r="AW867" s="76"/>
      <c r="AX867" s="74"/>
      <c r="AY867" s="22"/>
      <c r="AZ867" s="190" t="s">
        <v>123</v>
      </c>
      <c r="BA867" s="74"/>
      <c r="BB867" s="185" t="s">
        <v>123</v>
      </c>
      <c r="BC867" s="76"/>
      <c r="BD867" s="74"/>
      <c r="BE867" s="22"/>
      <c r="BF867" s="190" t="s">
        <v>123</v>
      </c>
      <c r="BG867" s="74"/>
      <c r="BH867" s="185" t="s">
        <v>123</v>
      </c>
      <c r="BI867" s="76"/>
      <c r="BJ867" s="74"/>
      <c r="BK867" s="22"/>
      <c r="BL867" s="190" t="s">
        <v>123</v>
      </c>
      <c r="BM867" s="74"/>
      <c r="BN867" s="185" t="s">
        <v>123</v>
      </c>
      <c r="BO867" s="22"/>
      <c r="BP867" s="74"/>
      <c r="BQ867" s="22"/>
      <c r="BR867" s="190" t="s">
        <v>123</v>
      </c>
      <c r="BS867" s="22"/>
      <c r="BT867" s="185" t="s">
        <v>123</v>
      </c>
      <c r="BU867" s="22"/>
      <c r="BV867" s="74"/>
      <c r="BW867" s="22"/>
      <c r="BX867" s="190" t="s">
        <v>123</v>
      </c>
      <c r="BY867" s="22"/>
      <c r="BZ867" s="185" t="s">
        <v>123</v>
      </c>
      <c r="CA867" s="185"/>
      <c r="CB867" s="22"/>
    </row>
    <row r="868" spans="2:80" ht="13.8" hidden="1">
      <c r="B868" s="22">
        <f t="shared" si="13"/>
        <v>859</v>
      </c>
      <c r="C868" s="22" t="s">
        <v>112</v>
      </c>
      <c r="D868" s="73" t="s">
        <v>163</v>
      </c>
      <c r="E868" s="118">
        <v>1300403</v>
      </c>
      <c r="F868" s="22" t="s">
        <v>114</v>
      </c>
      <c r="G868" s="73" t="s">
        <v>130</v>
      </c>
      <c r="H868" s="73" t="s">
        <v>286</v>
      </c>
      <c r="I868" s="240" t="s">
        <v>351</v>
      </c>
      <c r="J868" s="79" t="s">
        <v>112</v>
      </c>
      <c r="K868" s="112" t="s">
        <v>164</v>
      </c>
      <c r="L868" s="22" t="s">
        <v>119</v>
      </c>
      <c r="M868" s="22" t="s">
        <v>117</v>
      </c>
      <c r="N868" s="119" t="str">
        <f>CONCATENATE(T_SDLog[[#This Row],[PROJECT_NO]],"-",T_SDLog[[#This Row],[Sub Con]],"-",T_SDLog[[#This Row],[BUILDING_NO]],"-",T_SDLog[[#This Row],[FLOOR_LEVEL]],"-",T_SDLog[[#This Row],[DRAWING_PARTS]],"-",T_SDLog[[#This Row],[DISIPLINE]],"-",T_SDLog[[#This Row],[Sub-Dec]],"-",T_SDLog[[#This Row],[DS]],"-",T_SDLog[[#This Row],[DRAWING_SEQ]])</f>
        <v>1300403-ATS-B01-BF-09-ICT-ACS-SD-00</v>
      </c>
      <c r="O868" s="122" t="s">
        <v>820</v>
      </c>
      <c r="P868" s="247">
        <v>45803</v>
      </c>
      <c r="Q86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8" s="156" t="str">
        <f>IF(T_SDLog[[#This Row],[AREF_7]]&lt;&gt;"","07",IF(T_SDLog[[#This Row],[AREF_6]]&lt;&gt;"","06",IF(T_SDLog[[#This Row],[AREF_5]]&lt;&gt;"","05",IF(T_SDLog[[#This Row],[AREF_4]]&lt;&gt;"","04",IF(T_SDLog[[#This Row],[AREF_3]]&lt;&gt;"","03",IF(T_SDLog[[#This Row],[AREF_2]]&lt;&gt;"","02",IF(T_SDLog[[#This Row],[AREF_1]]&lt;&gt;"","01",IF(T_SDLog[[#This Row],[AREF_0]]&lt;&gt;"","00",""))))))))</f>
        <v>00</v>
      </c>
      <c r="T86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8" s="22" t="s">
        <v>1607</v>
      </c>
      <c r="AB868" s="74">
        <v>45826</v>
      </c>
      <c r="AC868" s="22" t="s">
        <v>1635</v>
      </c>
      <c r="AD868" s="74">
        <v>45827</v>
      </c>
      <c r="AE868" s="22" t="s">
        <v>1635</v>
      </c>
      <c r="AF868" s="190" t="s">
        <v>134</v>
      </c>
      <c r="AG868" s="191" t="s">
        <v>1695</v>
      </c>
      <c r="AH868" s="190" t="s">
        <v>134</v>
      </c>
      <c r="AI868" s="22"/>
      <c r="AJ868" s="74"/>
      <c r="AK868" s="22"/>
      <c r="AL868" s="22"/>
      <c r="AM868" s="22"/>
      <c r="AN868" s="190" t="s">
        <v>123</v>
      </c>
      <c r="AO868" s="74"/>
      <c r="AP868" s="185" t="s">
        <v>123</v>
      </c>
      <c r="AQ868" s="22"/>
      <c r="AR868" s="74"/>
      <c r="AS868" s="22"/>
      <c r="AT868" s="190" t="s">
        <v>123</v>
      </c>
      <c r="AU868" s="74"/>
      <c r="AV868" s="185" t="s">
        <v>123</v>
      </c>
      <c r="AW868" s="76"/>
      <c r="AX868" s="74"/>
      <c r="AY868" s="22"/>
      <c r="AZ868" s="190" t="s">
        <v>123</v>
      </c>
      <c r="BA868" s="74"/>
      <c r="BB868" s="185" t="s">
        <v>123</v>
      </c>
      <c r="BC868" s="76"/>
      <c r="BD868" s="74"/>
      <c r="BE868" s="22"/>
      <c r="BF868" s="190" t="s">
        <v>123</v>
      </c>
      <c r="BG868" s="74"/>
      <c r="BH868" s="185" t="s">
        <v>123</v>
      </c>
      <c r="BI868" s="76"/>
      <c r="BJ868" s="74"/>
      <c r="BK868" s="22"/>
      <c r="BL868" s="190" t="s">
        <v>123</v>
      </c>
      <c r="BM868" s="74"/>
      <c r="BN868" s="185" t="s">
        <v>123</v>
      </c>
      <c r="BO868" s="22"/>
      <c r="BP868" s="74"/>
      <c r="BQ868" s="22"/>
      <c r="BR868" s="190" t="s">
        <v>123</v>
      </c>
      <c r="BS868" s="22"/>
      <c r="BT868" s="185" t="s">
        <v>123</v>
      </c>
      <c r="BU868" s="22"/>
      <c r="BV868" s="74"/>
      <c r="BW868" s="22"/>
      <c r="BX868" s="190" t="s">
        <v>123</v>
      </c>
      <c r="BY868" s="22"/>
      <c r="BZ868" s="185" t="s">
        <v>123</v>
      </c>
      <c r="CA868" s="185"/>
      <c r="CB868" s="22"/>
    </row>
    <row r="869" spans="2:80" ht="13.8" hidden="1">
      <c r="B869" s="22">
        <f t="shared" si="13"/>
        <v>860</v>
      </c>
      <c r="C869" s="22" t="s">
        <v>112</v>
      </c>
      <c r="D869" s="73" t="s">
        <v>163</v>
      </c>
      <c r="E869" s="118">
        <v>1300403</v>
      </c>
      <c r="F869" s="22" t="s">
        <v>114</v>
      </c>
      <c r="G869" s="73" t="s">
        <v>130</v>
      </c>
      <c r="H869" s="73" t="s">
        <v>286</v>
      </c>
      <c r="I869" s="240" t="s">
        <v>438</v>
      </c>
      <c r="J869" s="79" t="s">
        <v>112</v>
      </c>
      <c r="K869" s="112" t="s">
        <v>164</v>
      </c>
      <c r="L869" s="22" t="s">
        <v>119</v>
      </c>
      <c r="M869" s="22" t="s">
        <v>117</v>
      </c>
      <c r="N869" s="119" t="str">
        <f>CONCATENATE(T_SDLog[[#This Row],[PROJECT_NO]],"-",T_SDLog[[#This Row],[Sub Con]],"-",T_SDLog[[#This Row],[BUILDING_NO]],"-",T_SDLog[[#This Row],[FLOOR_LEVEL]],"-",T_SDLog[[#This Row],[DRAWING_PARTS]],"-",T_SDLog[[#This Row],[DISIPLINE]],"-",T_SDLog[[#This Row],[Sub-Dec]],"-",T_SDLog[[#This Row],[DS]],"-",T_SDLog[[#This Row],[DRAWING_SEQ]])</f>
        <v>1300403-ATS-B01-BF-10-ICT-ACS-SD-00</v>
      </c>
      <c r="O869" s="122" t="s">
        <v>821</v>
      </c>
      <c r="P869" s="247">
        <v>45803</v>
      </c>
      <c r="Q86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69" s="156" t="str">
        <f>IF(T_SDLog[[#This Row],[AREF_7]]&lt;&gt;"","07",IF(T_SDLog[[#This Row],[AREF_6]]&lt;&gt;"","06",IF(T_SDLog[[#This Row],[AREF_5]]&lt;&gt;"","05",IF(T_SDLog[[#This Row],[AREF_4]]&lt;&gt;"","04",IF(T_SDLog[[#This Row],[AREF_3]]&lt;&gt;"","03",IF(T_SDLog[[#This Row],[AREF_2]]&lt;&gt;"","02",IF(T_SDLog[[#This Row],[AREF_1]]&lt;&gt;"","01",IF(T_SDLog[[#This Row],[AREF_0]]&lt;&gt;"","00",""))))))))</f>
        <v>00</v>
      </c>
      <c r="T86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69" s="22" t="s">
        <v>1607</v>
      </c>
      <c r="AB869" s="74">
        <v>45826</v>
      </c>
      <c r="AC869" s="22" t="s">
        <v>1635</v>
      </c>
      <c r="AD869" s="74">
        <v>45827</v>
      </c>
      <c r="AE869" s="22" t="s">
        <v>1635</v>
      </c>
      <c r="AF869" s="190" t="s">
        <v>134</v>
      </c>
      <c r="AG869" s="191" t="s">
        <v>1695</v>
      </c>
      <c r="AH869" s="190" t="s">
        <v>134</v>
      </c>
      <c r="AI869" s="22"/>
      <c r="AJ869" s="74"/>
      <c r="AK869" s="22"/>
      <c r="AL869" s="22"/>
      <c r="AM869" s="22"/>
      <c r="AN869" s="190" t="s">
        <v>123</v>
      </c>
      <c r="AO869" s="74"/>
      <c r="AP869" s="185" t="s">
        <v>123</v>
      </c>
      <c r="AQ869" s="22"/>
      <c r="AR869" s="74"/>
      <c r="AS869" s="22"/>
      <c r="AT869" s="190" t="s">
        <v>123</v>
      </c>
      <c r="AU869" s="74"/>
      <c r="AV869" s="185" t="s">
        <v>123</v>
      </c>
      <c r="AW869" s="76"/>
      <c r="AX869" s="74"/>
      <c r="AY869" s="22"/>
      <c r="AZ869" s="190" t="s">
        <v>123</v>
      </c>
      <c r="BA869" s="74"/>
      <c r="BB869" s="185" t="s">
        <v>123</v>
      </c>
      <c r="BC869" s="76"/>
      <c r="BD869" s="74"/>
      <c r="BE869" s="22"/>
      <c r="BF869" s="190" t="s">
        <v>123</v>
      </c>
      <c r="BG869" s="74"/>
      <c r="BH869" s="185" t="s">
        <v>123</v>
      </c>
      <c r="BI869" s="76"/>
      <c r="BJ869" s="74"/>
      <c r="BK869" s="22"/>
      <c r="BL869" s="190" t="s">
        <v>123</v>
      </c>
      <c r="BM869" s="74"/>
      <c r="BN869" s="185" t="s">
        <v>123</v>
      </c>
      <c r="BO869" s="22"/>
      <c r="BP869" s="74"/>
      <c r="BQ869" s="22"/>
      <c r="BR869" s="190" t="s">
        <v>123</v>
      </c>
      <c r="BS869" s="22"/>
      <c r="BT869" s="185" t="s">
        <v>123</v>
      </c>
      <c r="BU869" s="22"/>
      <c r="BV869" s="74"/>
      <c r="BW869" s="22"/>
      <c r="BX869" s="190" t="s">
        <v>123</v>
      </c>
      <c r="BY869" s="22"/>
      <c r="BZ869" s="185" t="s">
        <v>123</v>
      </c>
      <c r="CA869" s="185"/>
      <c r="CB869" s="22"/>
    </row>
    <row r="870" spans="2:80" ht="13.8" hidden="1">
      <c r="B870" s="22">
        <f t="shared" si="13"/>
        <v>861</v>
      </c>
      <c r="C870" s="22" t="s">
        <v>112</v>
      </c>
      <c r="D870" s="73" t="s">
        <v>163</v>
      </c>
      <c r="E870" s="118">
        <v>1300403</v>
      </c>
      <c r="F870" s="22" t="s">
        <v>114</v>
      </c>
      <c r="G870" s="73" t="s">
        <v>130</v>
      </c>
      <c r="H870" s="73" t="s">
        <v>286</v>
      </c>
      <c r="I870" s="240" t="s">
        <v>440</v>
      </c>
      <c r="J870" s="79" t="s">
        <v>112</v>
      </c>
      <c r="K870" s="112" t="s">
        <v>164</v>
      </c>
      <c r="L870" s="22" t="s">
        <v>119</v>
      </c>
      <c r="M870" s="22" t="s">
        <v>117</v>
      </c>
      <c r="N870" s="119" t="str">
        <f>CONCATENATE(T_SDLog[[#This Row],[PROJECT_NO]],"-",T_SDLog[[#This Row],[Sub Con]],"-",T_SDLog[[#This Row],[BUILDING_NO]],"-",T_SDLog[[#This Row],[FLOOR_LEVEL]],"-",T_SDLog[[#This Row],[DRAWING_PARTS]],"-",T_SDLog[[#This Row],[DISIPLINE]],"-",T_SDLog[[#This Row],[Sub-Dec]],"-",T_SDLog[[#This Row],[DS]],"-",T_SDLog[[#This Row],[DRAWING_SEQ]])</f>
        <v>1300403-ATS-B01-BF-11-ICT-ACS-SD-00</v>
      </c>
      <c r="O870" s="122" t="s">
        <v>822</v>
      </c>
      <c r="P870" s="247">
        <v>45803</v>
      </c>
      <c r="Q87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0" s="156" t="str">
        <f>IF(T_SDLog[[#This Row],[AREF_7]]&lt;&gt;"","07",IF(T_SDLog[[#This Row],[AREF_6]]&lt;&gt;"","06",IF(T_SDLog[[#This Row],[AREF_5]]&lt;&gt;"","05",IF(T_SDLog[[#This Row],[AREF_4]]&lt;&gt;"","04",IF(T_SDLog[[#This Row],[AREF_3]]&lt;&gt;"","03",IF(T_SDLog[[#This Row],[AREF_2]]&lt;&gt;"","02",IF(T_SDLog[[#This Row],[AREF_1]]&lt;&gt;"","01",IF(T_SDLog[[#This Row],[AREF_0]]&lt;&gt;"","00",""))))))))</f>
        <v>00</v>
      </c>
      <c r="T87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0" s="22" t="s">
        <v>1607</v>
      </c>
      <c r="AB870" s="74">
        <v>45826</v>
      </c>
      <c r="AC870" s="22" t="s">
        <v>1635</v>
      </c>
      <c r="AD870" s="74">
        <v>45827</v>
      </c>
      <c r="AE870" s="22" t="s">
        <v>1635</v>
      </c>
      <c r="AF870" s="190" t="s">
        <v>134</v>
      </c>
      <c r="AG870" s="191" t="s">
        <v>1695</v>
      </c>
      <c r="AH870" s="190" t="s">
        <v>134</v>
      </c>
      <c r="AI870" s="22"/>
      <c r="AJ870" s="74"/>
      <c r="AK870" s="22"/>
      <c r="AL870" s="22"/>
      <c r="AM870" s="22"/>
      <c r="AN870" s="190" t="s">
        <v>123</v>
      </c>
      <c r="AO870" s="74"/>
      <c r="AP870" s="185" t="s">
        <v>123</v>
      </c>
      <c r="AQ870" s="22"/>
      <c r="AR870" s="74"/>
      <c r="AS870" s="22"/>
      <c r="AT870" s="190" t="s">
        <v>123</v>
      </c>
      <c r="AU870" s="74"/>
      <c r="AV870" s="185" t="s">
        <v>123</v>
      </c>
      <c r="AW870" s="76"/>
      <c r="AX870" s="74"/>
      <c r="AY870" s="22"/>
      <c r="AZ870" s="190" t="s">
        <v>123</v>
      </c>
      <c r="BA870" s="74"/>
      <c r="BB870" s="185" t="s">
        <v>123</v>
      </c>
      <c r="BC870" s="76"/>
      <c r="BD870" s="74"/>
      <c r="BE870" s="22"/>
      <c r="BF870" s="190" t="s">
        <v>123</v>
      </c>
      <c r="BG870" s="74"/>
      <c r="BH870" s="185" t="s">
        <v>123</v>
      </c>
      <c r="BI870" s="76"/>
      <c r="BJ870" s="74"/>
      <c r="BK870" s="22"/>
      <c r="BL870" s="190" t="s">
        <v>123</v>
      </c>
      <c r="BM870" s="74"/>
      <c r="BN870" s="185" t="s">
        <v>123</v>
      </c>
      <c r="BO870" s="22"/>
      <c r="BP870" s="74"/>
      <c r="BQ870" s="22"/>
      <c r="BR870" s="190" t="s">
        <v>123</v>
      </c>
      <c r="BS870" s="22"/>
      <c r="BT870" s="185" t="s">
        <v>123</v>
      </c>
      <c r="BU870" s="22"/>
      <c r="BV870" s="74"/>
      <c r="BW870" s="22"/>
      <c r="BX870" s="190" t="s">
        <v>123</v>
      </c>
      <c r="BY870" s="22"/>
      <c r="BZ870" s="185" t="s">
        <v>123</v>
      </c>
      <c r="CA870" s="185"/>
      <c r="CB870" s="22"/>
    </row>
    <row r="871" spans="2:80" ht="13.8" hidden="1">
      <c r="B871" s="22">
        <f t="shared" si="13"/>
        <v>862</v>
      </c>
      <c r="C871" s="22" t="s">
        <v>112</v>
      </c>
      <c r="D871" s="73" t="s">
        <v>163</v>
      </c>
      <c r="E871" s="118">
        <v>1300403</v>
      </c>
      <c r="F871" s="22" t="s">
        <v>114</v>
      </c>
      <c r="G871" s="73" t="s">
        <v>130</v>
      </c>
      <c r="H871" s="73" t="s">
        <v>286</v>
      </c>
      <c r="I871" s="240" t="s">
        <v>142</v>
      </c>
      <c r="J871" s="79" t="s">
        <v>112</v>
      </c>
      <c r="K871" s="112" t="s">
        <v>164</v>
      </c>
      <c r="L871" s="22" t="s">
        <v>119</v>
      </c>
      <c r="M871" s="22" t="s">
        <v>117</v>
      </c>
      <c r="N871" s="119" t="str">
        <f>CONCATENATE(T_SDLog[[#This Row],[PROJECT_NO]],"-",T_SDLog[[#This Row],[Sub Con]],"-",T_SDLog[[#This Row],[BUILDING_NO]],"-",T_SDLog[[#This Row],[FLOOR_LEVEL]],"-",T_SDLog[[#This Row],[DRAWING_PARTS]],"-",T_SDLog[[#This Row],[DISIPLINE]],"-",T_SDLog[[#This Row],[Sub-Dec]],"-",T_SDLog[[#This Row],[DS]],"-",T_SDLog[[#This Row],[DRAWING_SEQ]])</f>
        <v>1300403-ATS-B01-BF-12-ICT-ACS-SD-00</v>
      </c>
      <c r="O871" s="122" t="s">
        <v>823</v>
      </c>
      <c r="P871" s="247">
        <v>45803</v>
      </c>
      <c r="Q87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8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1" s="156" t="str">
        <f>IF(T_SDLog[[#This Row],[AREF_7]]&lt;&gt;"","07",IF(T_SDLog[[#This Row],[AREF_6]]&lt;&gt;"","06",IF(T_SDLog[[#This Row],[AREF_5]]&lt;&gt;"","05",IF(T_SDLog[[#This Row],[AREF_4]]&lt;&gt;"","04",IF(T_SDLog[[#This Row],[AREF_3]]&lt;&gt;"","03",IF(T_SDLog[[#This Row],[AREF_2]]&lt;&gt;"","02",IF(T_SDLog[[#This Row],[AREF_1]]&lt;&gt;"","01",IF(T_SDLog[[#This Row],[AREF_0]]&lt;&gt;"","00",""))))))))</f>
        <v>00</v>
      </c>
      <c r="T87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45826</v>
      </c>
      <c r="U8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ATLS-004-SD-ICT-00063-R00</v>
      </c>
      <c r="V8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8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ATV-1300000403-SDS-ICT-00044-R00</v>
      </c>
      <c r="Y8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1" s="22" t="s">
        <v>1607</v>
      </c>
      <c r="AB871" s="74">
        <v>45826</v>
      </c>
      <c r="AC871" s="22" t="s">
        <v>1635</v>
      </c>
      <c r="AD871" s="74">
        <v>45827</v>
      </c>
      <c r="AE871" s="22" t="s">
        <v>1635</v>
      </c>
      <c r="AF871" s="190" t="s">
        <v>134</v>
      </c>
      <c r="AG871" s="191" t="s">
        <v>1695</v>
      </c>
      <c r="AH871" s="190" t="s">
        <v>134</v>
      </c>
      <c r="AI871" s="22"/>
      <c r="AJ871" s="74"/>
      <c r="AK871" s="22"/>
      <c r="AL871" s="22"/>
      <c r="AM871" s="22"/>
      <c r="AN871" s="190" t="s">
        <v>123</v>
      </c>
      <c r="AO871" s="74"/>
      <c r="AP871" s="185" t="s">
        <v>123</v>
      </c>
      <c r="AQ871" s="22"/>
      <c r="AR871" s="74"/>
      <c r="AS871" s="22"/>
      <c r="AT871" s="190" t="s">
        <v>123</v>
      </c>
      <c r="AU871" s="74"/>
      <c r="AV871" s="185" t="s">
        <v>123</v>
      </c>
      <c r="AW871" s="76"/>
      <c r="AX871" s="74"/>
      <c r="AY871" s="22"/>
      <c r="AZ871" s="190" t="s">
        <v>123</v>
      </c>
      <c r="BA871" s="74"/>
      <c r="BB871" s="185" t="s">
        <v>123</v>
      </c>
      <c r="BC871" s="76"/>
      <c r="BD871" s="74"/>
      <c r="BE871" s="22"/>
      <c r="BF871" s="190" t="s">
        <v>123</v>
      </c>
      <c r="BG871" s="74"/>
      <c r="BH871" s="185" t="s">
        <v>123</v>
      </c>
      <c r="BI871" s="76"/>
      <c r="BJ871" s="74"/>
      <c r="BK871" s="22"/>
      <c r="BL871" s="190" t="s">
        <v>123</v>
      </c>
      <c r="BM871" s="74"/>
      <c r="BN871" s="185" t="s">
        <v>123</v>
      </c>
      <c r="BO871" s="22"/>
      <c r="BP871" s="74"/>
      <c r="BQ871" s="22"/>
      <c r="BR871" s="190" t="s">
        <v>123</v>
      </c>
      <c r="BS871" s="22"/>
      <c r="BT871" s="185" t="s">
        <v>123</v>
      </c>
      <c r="BU871" s="22"/>
      <c r="BV871" s="74"/>
      <c r="BW871" s="22"/>
      <c r="BX871" s="190" t="s">
        <v>123</v>
      </c>
      <c r="BY871" s="22"/>
      <c r="BZ871" s="185" t="s">
        <v>123</v>
      </c>
      <c r="CA871" s="185"/>
      <c r="CB871" s="22"/>
    </row>
    <row r="872" spans="2:80" ht="13.8" hidden="1">
      <c r="B872" s="22">
        <f t="shared" si="13"/>
        <v>863</v>
      </c>
      <c r="C872" s="22" t="s">
        <v>112</v>
      </c>
      <c r="D872" s="73" t="s">
        <v>163</v>
      </c>
      <c r="E872" s="118">
        <v>1300403</v>
      </c>
      <c r="F872" s="22" t="s">
        <v>114</v>
      </c>
      <c r="G872" s="73" t="s">
        <v>130</v>
      </c>
      <c r="H872" s="73" t="s">
        <v>116</v>
      </c>
      <c r="I872" s="240" t="s">
        <v>117</v>
      </c>
      <c r="J872" s="79" t="s">
        <v>112</v>
      </c>
      <c r="K872" s="112" t="s">
        <v>164</v>
      </c>
      <c r="L872" s="22" t="s">
        <v>119</v>
      </c>
      <c r="M872" s="22" t="s">
        <v>117</v>
      </c>
      <c r="N872" s="119" t="str">
        <f>CONCATENATE(T_SDLog[[#This Row],[PROJECT_NO]],"-",T_SDLog[[#This Row],[Sub Con]],"-",T_SDLog[[#This Row],[BUILDING_NO]],"-",T_SDLog[[#This Row],[FLOOR_LEVEL]],"-",T_SDLog[[#This Row],[DRAWING_PARTS]],"-",T_SDLog[[#This Row],[DISIPLINE]],"-",T_SDLog[[#This Row],[Sub-Dec]],"-",T_SDLog[[#This Row],[DS]],"-",T_SDLog[[#This Row],[DRAWING_SEQ]])</f>
        <v>1300403-ATS-B01-GF-00-ICT-ACS-SD-00</v>
      </c>
      <c r="O872" s="122" t="s">
        <v>824</v>
      </c>
      <c r="P872" s="247">
        <v>45832</v>
      </c>
      <c r="Q87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2" s="156" t="str">
        <f>IF(T_SDLog[[#This Row],[AREF_7]]&lt;&gt;"","07",IF(T_SDLog[[#This Row],[AREF_6]]&lt;&gt;"","06",IF(T_SDLog[[#This Row],[AREF_5]]&lt;&gt;"","05",IF(T_SDLog[[#This Row],[AREF_4]]&lt;&gt;"","04",IF(T_SDLog[[#This Row],[AREF_3]]&lt;&gt;"","03",IF(T_SDLog[[#This Row],[AREF_2]]&lt;&gt;"","02",IF(T_SDLog[[#This Row],[AREF_1]]&lt;&gt;"","01",IF(T_SDLog[[#This Row],[AREF_0]]&lt;&gt;"","00",""))))))))</f>
        <v>00</v>
      </c>
      <c r="T87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2" s="22" t="s">
        <v>1641</v>
      </c>
      <c r="AB872" s="74">
        <v>45832</v>
      </c>
      <c r="AC872" s="22" t="s">
        <v>1711</v>
      </c>
      <c r="AD872" s="74">
        <v>45832</v>
      </c>
      <c r="AE872" s="74" t="s">
        <v>1711</v>
      </c>
      <c r="AF872" s="190" t="s">
        <v>134</v>
      </c>
      <c r="AG872" s="191" t="s">
        <v>1813</v>
      </c>
      <c r="AH872" s="190" t="s">
        <v>134</v>
      </c>
      <c r="AI872" s="22"/>
      <c r="AJ872" s="74"/>
      <c r="AK872" s="22"/>
      <c r="AL872" s="22"/>
      <c r="AM872" s="22"/>
      <c r="AN872" s="190" t="s">
        <v>123</v>
      </c>
      <c r="AO872" s="74"/>
      <c r="AP872" s="185" t="s">
        <v>123</v>
      </c>
      <c r="AQ872" s="22"/>
      <c r="AR872" s="74"/>
      <c r="AS872" s="22"/>
      <c r="AT872" s="190" t="s">
        <v>123</v>
      </c>
      <c r="AU872" s="74"/>
      <c r="AV872" s="185" t="s">
        <v>123</v>
      </c>
      <c r="AW872" s="76"/>
      <c r="AX872" s="74"/>
      <c r="AY872" s="22"/>
      <c r="AZ872" s="190" t="s">
        <v>123</v>
      </c>
      <c r="BA872" s="74"/>
      <c r="BB872" s="185" t="s">
        <v>123</v>
      </c>
      <c r="BC872" s="76"/>
      <c r="BD872" s="74"/>
      <c r="BE872" s="22"/>
      <c r="BF872" s="190" t="s">
        <v>123</v>
      </c>
      <c r="BG872" s="74"/>
      <c r="BH872" s="185" t="s">
        <v>123</v>
      </c>
      <c r="BI872" s="76"/>
      <c r="BJ872" s="74"/>
      <c r="BK872" s="22"/>
      <c r="BL872" s="190" t="s">
        <v>123</v>
      </c>
      <c r="BM872" s="74"/>
      <c r="BN872" s="185" t="s">
        <v>123</v>
      </c>
      <c r="BO872" s="22"/>
      <c r="BP872" s="74"/>
      <c r="BQ872" s="22"/>
      <c r="BR872" s="190" t="s">
        <v>123</v>
      </c>
      <c r="BS872" s="22"/>
      <c r="BT872" s="185" t="s">
        <v>123</v>
      </c>
      <c r="BU872" s="22"/>
      <c r="BV872" s="74"/>
      <c r="BW872" s="22"/>
      <c r="BX872" s="190" t="s">
        <v>123</v>
      </c>
      <c r="BY872" s="22"/>
      <c r="BZ872" s="185" t="s">
        <v>123</v>
      </c>
      <c r="CA872" s="185"/>
      <c r="CB872" s="22"/>
    </row>
    <row r="873" spans="2:80" ht="13.8" hidden="1">
      <c r="B873" s="22">
        <f t="shared" si="13"/>
        <v>864</v>
      </c>
      <c r="C873" s="22" t="s">
        <v>112</v>
      </c>
      <c r="D873" s="73" t="s">
        <v>163</v>
      </c>
      <c r="E873" s="118">
        <v>1300403</v>
      </c>
      <c r="F873" s="22" t="s">
        <v>114</v>
      </c>
      <c r="G873" s="73" t="s">
        <v>130</v>
      </c>
      <c r="H873" s="73" t="s">
        <v>116</v>
      </c>
      <c r="I873" s="240" t="s">
        <v>124</v>
      </c>
      <c r="J873" s="79" t="s">
        <v>112</v>
      </c>
      <c r="K873" s="112" t="s">
        <v>164</v>
      </c>
      <c r="L873" s="22" t="s">
        <v>119</v>
      </c>
      <c r="M873" s="22" t="s">
        <v>117</v>
      </c>
      <c r="N873" s="119" t="str">
        <f>CONCATENATE(T_SDLog[[#This Row],[PROJECT_NO]],"-",T_SDLog[[#This Row],[Sub Con]],"-",T_SDLog[[#This Row],[BUILDING_NO]],"-",T_SDLog[[#This Row],[FLOOR_LEVEL]],"-",T_SDLog[[#This Row],[DRAWING_PARTS]],"-",T_SDLog[[#This Row],[DISIPLINE]],"-",T_SDLog[[#This Row],[Sub-Dec]],"-",T_SDLog[[#This Row],[DS]],"-",T_SDLog[[#This Row],[DRAWING_SEQ]])</f>
        <v>1300403-ATS-B01-GF-01-ICT-ACS-SD-00</v>
      </c>
      <c r="O873" s="122" t="s">
        <v>825</v>
      </c>
      <c r="P873" s="247">
        <v>45832</v>
      </c>
      <c r="Q87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7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3" s="156" t="str">
        <f>IF(T_SDLog[[#This Row],[AREF_7]]&lt;&gt;"","07",IF(T_SDLog[[#This Row],[AREF_6]]&lt;&gt;"","06",IF(T_SDLog[[#This Row],[AREF_5]]&lt;&gt;"","05",IF(T_SDLog[[#This Row],[AREF_4]]&lt;&gt;"","04",IF(T_SDLog[[#This Row],[AREF_3]]&lt;&gt;"","03",IF(T_SDLog[[#This Row],[AREF_2]]&lt;&gt;"","02",IF(T_SDLog[[#This Row],[AREF_1]]&lt;&gt;"","01",IF(T_SDLog[[#This Row],[AREF_0]]&lt;&gt;"","00",""))))))))</f>
        <v>00</v>
      </c>
      <c r="T87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3" s="22" t="s">
        <v>1641</v>
      </c>
      <c r="AB873" s="74">
        <v>45832</v>
      </c>
      <c r="AC873" s="22" t="s">
        <v>1711</v>
      </c>
      <c r="AD873" s="74">
        <v>45832</v>
      </c>
      <c r="AE873" s="74" t="s">
        <v>1711</v>
      </c>
      <c r="AF873" s="190" t="s">
        <v>134</v>
      </c>
      <c r="AG873" s="191" t="s">
        <v>1813</v>
      </c>
      <c r="AH873" s="190" t="s">
        <v>134</v>
      </c>
      <c r="AI873" s="22"/>
      <c r="AJ873" s="74"/>
      <c r="AK873" s="22"/>
      <c r="AL873" s="22"/>
      <c r="AM873" s="22"/>
      <c r="AN873" s="190" t="s">
        <v>123</v>
      </c>
      <c r="AO873" s="74"/>
      <c r="AP873" s="185" t="s">
        <v>123</v>
      </c>
      <c r="AQ873" s="22"/>
      <c r="AR873" s="74"/>
      <c r="AS873" s="22"/>
      <c r="AT873" s="190" t="s">
        <v>123</v>
      </c>
      <c r="AU873" s="74"/>
      <c r="AV873" s="185" t="s">
        <v>123</v>
      </c>
      <c r="AW873" s="76"/>
      <c r="AX873" s="74"/>
      <c r="AY873" s="22"/>
      <c r="AZ873" s="190" t="s">
        <v>123</v>
      </c>
      <c r="BA873" s="74"/>
      <c r="BB873" s="185" t="s">
        <v>123</v>
      </c>
      <c r="BC873" s="76"/>
      <c r="BD873" s="74"/>
      <c r="BE873" s="22"/>
      <c r="BF873" s="190" t="s">
        <v>123</v>
      </c>
      <c r="BG873" s="74"/>
      <c r="BH873" s="185" t="s">
        <v>123</v>
      </c>
      <c r="BI873" s="76"/>
      <c r="BJ873" s="74"/>
      <c r="BK873" s="22"/>
      <c r="BL873" s="190" t="s">
        <v>123</v>
      </c>
      <c r="BM873" s="74"/>
      <c r="BN873" s="185" t="s">
        <v>123</v>
      </c>
      <c r="BO873" s="22"/>
      <c r="BP873" s="74"/>
      <c r="BQ873" s="22"/>
      <c r="BR873" s="190" t="s">
        <v>123</v>
      </c>
      <c r="BS873" s="22"/>
      <c r="BT873" s="185" t="s">
        <v>123</v>
      </c>
      <c r="BU873" s="22"/>
      <c r="BV873" s="74"/>
      <c r="BW873" s="22"/>
      <c r="BX873" s="190" t="s">
        <v>123</v>
      </c>
      <c r="BY873" s="22"/>
      <c r="BZ873" s="185" t="s">
        <v>123</v>
      </c>
      <c r="CA873" s="185"/>
      <c r="CB873" s="22"/>
    </row>
    <row r="874" spans="2:80" ht="13.8" hidden="1">
      <c r="B874" s="22">
        <f t="shared" si="13"/>
        <v>865</v>
      </c>
      <c r="C874" s="22" t="s">
        <v>112</v>
      </c>
      <c r="D874" s="73" t="s">
        <v>163</v>
      </c>
      <c r="E874" s="118">
        <v>1300403</v>
      </c>
      <c r="F874" s="22" t="s">
        <v>114</v>
      </c>
      <c r="G874" s="73" t="s">
        <v>130</v>
      </c>
      <c r="H874" s="73" t="s">
        <v>116</v>
      </c>
      <c r="I874" s="240" t="s">
        <v>126</v>
      </c>
      <c r="J874" s="79" t="s">
        <v>112</v>
      </c>
      <c r="K874" s="112" t="s">
        <v>164</v>
      </c>
      <c r="L874" s="22" t="s">
        <v>119</v>
      </c>
      <c r="M874" s="22" t="s">
        <v>117</v>
      </c>
      <c r="N874" s="119" t="str">
        <f>CONCATENATE(T_SDLog[[#This Row],[PROJECT_NO]],"-",T_SDLog[[#This Row],[Sub Con]],"-",T_SDLog[[#This Row],[BUILDING_NO]],"-",T_SDLog[[#This Row],[FLOOR_LEVEL]],"-",T_SDLog[[#This Row],[DRAWING_PARTS]],"-",T_SDLog[[#This Row],[DISIPLINE]],"-",T_SDLog[[#This Row],[Sub-Dec]],"-",T_SDLog[[#This Row],[DS]],"-",T_SDLog[[#This Row],[DRAWING_SEQ]])</f>
        <v>1300403-ATS-B01-GF-02-ICT-ACS-SD-00</v>
      </c>
      <c r="O874" s="122" t="s">
        <v>826</v>
      </c>
      <c r="P874" s="247">
        <v>45832</v>
      </c>
      <c r="Q87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7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4" s="156" t="str">
        <f>IF(T_SDLog[[#This Row],[AREF_7]]&lt;&gt;"","07",IF(T_SDLog[[#This Row],[AREF_6]]&lt;&gt;"","06",IF(T_SDLog[[#This Row],[AREF_5]]&lt;&gt;"","05",IF(T_SDLog[[#This Row],[AREF_4]]&lt;&gt;"","04",IF(T_SDLog[[#This Row],[AREF_3]]&lt;&gt;"","03",IF(T_SDLog[[#This Row],[AREF_2]]&lt;&gt;"","02",IF(T_SDLog[[#This Row],[AREF_1]]&lt;&gt;"","01",IF(T_SDLog[[#This Row],[AREF_0]]&lt;&gt;"","00",""))))))))</f>
        <v>00</v>
      </c>
      <c r="T87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4" s="22" t="s">
        <v>1641</v>
      </c>
      <c r="AB874" s="74">
        <v>45832</v>
      </c>
      <c r="AC874" s="22" t="s">
        <v>1711</v>
      </c>
      <c r="AD874" s="74">
        <v>45832</v>
      </c>
      <c r="AE874" s="74" t="s">
        <v>1711</v>
      </c>
      <c r="AF874" s="190" t="s">
        <v>134</v>
      </c>
      <c r="AG874" s="191" t="s">
        <v>1813</v>
      </c>
      <c r="AH874" s="190" t="s">
        <v>134</v>
      </c>
      <c r="AI874" s="22"/>
      <c r="AJ874" s="74"/>
      <c r="AK874" s="22"/>
      <c r="AL874" s="22"/>
      <c r="AM874" s="22"/>
      <c r="AN874" s="190" t="s">
        <v>123</v>
      </c>
      <c r="AO874" s="74"/>
      <c r="AP874" s="185" t="s">
        <v>123</v>
      </c>
      <c r="AQ874" s="22"/>
      <c r="AR874" s="74"/>
      <c r="AS874" s="22"/>
      <c r="AT874" s="190" t="s">
        <v>123</v>
      </c>
      <c r="AU874" s="74"/>
      <c r="AV874" s="185" t="s">
        <v>123</v>
      </c>
      <c r="AW874" s="76"/>
      <c r="AX874" s="74"/>
      <c r="AY874" s="22"/>
      <c r="AZ874" s="190" t="s">
        <v>123</v>
      </c>
      <c r="BA874" s="74"/>
      <c r="BB874" s="185" t="s">
        <v>123</v>
      </c>
      <c r="BC874" s="76"/>
      <c r="BD874" s="74"/>
      <c r="BE874" s="22"/>
      <c r="BF874" s="190" t="s">
        <v>123</v>
      </c>
      <c r="BG874" s="74"/>
      <c r="BH874" s="185" t="s">
        <v>123</v>
      </c>
      <c r="BI874" s="76"/>
      <c r="BJ874" s="74"/>
      <c r="BK874" s="22"/>
      <c r="BL874" s="190" t="s">
        <v>123</v>
      </c>
      <c r="BM874" s="74"/>
      <c r="BN874" s="185" t="s">
        <v>123</v>
      </c>
      <c r="BO874" s="22"/>
      <c r="BP874" s="74"/>
      <c r="BQ874" s="22"/>
      <c r="BR874" s="190" t="s">
        <v>123</v>
      </c>
      <c r="BS874" s="22"/>
      <c r="BT874" s="185" t="s">
        <v>123</v>
      </c>
      <c r="BU874" s="22"/>
      <c r="BV874" s="74"/>
      <c r="BW874" s="22"/>
      <c r="BX874" s="190" t="s">
        <v>123</v>
      </c>
      <c r="BY874" s="22"/>
      <c r="BZ874" s="185" t="s">
        <v>123</v>
      </c>
      <c r="CA874" s="185"/>
      <c r="CB874" s="22"/>
    </row>
    <row r="875" spans="2:80" ht="13.8" hidden="1">
      <c r="B875" s="22">
        <f t="shared" si="13"/>
        <v>866</v>
      </c>
      <c r="C875" s="22" t="s">
        <v>112</v>
      </c>
      <c r="D875" s="73" t="s">
        <v>163</v>
      </c>
      <c r="E875" s="118">
        <v>1300403</v>
      </c>
      <c r="F875" s="22" t="s">
        <v>114</v>
      </c>
      <c r="G875" s="73" t="s">
        <v>130</v>
      </c>
      <c r="H875" s="73" t="s">
        <v>116</v>
      </c>
      <c r="I875" s="240" t="s">
        <v>128</v>
      </c>
      <c r="J875" s="79" t="s">
        <v>112</v>
      </c>
      <c r="K875" s="112" t="s">
        <v>164</v>
      </c>
      <c r="L875" s="22" t="s">
        <v>119</v>
      </c>
      <c r="M875" s="22" t="s">
        <v>117</v>
      </c>
      <c r="N875" s="119" t="str">
        <f>CONCATENATE(T_SDLog[[#This Row],[PROJECT_NO]],"-",T_SDLog[[#This Row],[Sub Con]],"-",T_SDLog[[#This Row],[BUILDING_NO]],"-",T_SDLog[[#This Row],[FLOOR_LEVEL]],"-",T_SDLog[[#This Row],[DRAWING_PARTS]],"-",T_SDLog[[#This Row],[DISIPLINE]],"-",T_SDLog[[#This Row],[Sub-Dec]],"-",T_SDLog[[#This Row],[DS]],"-",T_SDLog[[#This Row],[DRAWING_SEQ]])</f>
        <v>1300403-ATS-B01-GF-03-ICT-ACS-SD-00</v>
      </c>
      <c r="O875" s="122" t="s">
        <v>827</v>
      </c>
      <c r="P875" s="247">
        <v>45832</v>
      </c>
      <c r="Q87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7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5" s="156" t="str">
        <f>IF(T_SDLog[[#This Row],[AREF_7]]&lt;&gt;"","07",IF(T_SDLog[[#This Row],[AREF_6]]&lt;&gt;"","06",IF(T_SDLog[[#This Row],[AREF_5]]&lt;&gt;"","05",IF(T_SDLog[[#This Row],[AREF_4]]&lt;&gt;"","04",IF(T_SDLog[[#This Row],[AREF_3]]&lt;&gt;"","03",IF(T_SDLog[[#This Row],[AREF_2]]&lt;&gt;"","02",IF(T_SDLog[[#This Row],[AREF_1]]&lt;&gt;"","01",IF(T_SDLog[[#This Row],[AREF_0]]&lt;&gt;"","00",""))))))))</f>
        <v>00</v>
      </c>
      <c r="T87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5" s="22" t="s">
        <v>1641</v>
      </c>
      <c r="AB875" s="74">
        <v>45832</v>
      </c>
      <c r="AC875" s="22" t="s">
        <v>1711</v>
      </c>
      <c r="AD875" s="74">
        <v>45832</v>
      </c>
      <c r="AE875" s="74" t="s">
        <v>1711</v>
      </c>
      <c r="AF875" s="190" t="s">
        <v>134</v>
      </c>
      <c r="AG875" s="191" t="s">
        <v>1813</v>
      </c>
      <c r="AH875" s="190" t="s">
        <v>134</v>
      </c>
      <c r="AI875" s="22"/>
      <c r="AJ875" s="74"/>
      <c r="AK875" s="22"/>
      <c r="AL875" s="22"/>
      <c r="AM875" s="22"/>
      <c r="AN875" s="190" t="s">
        <v>123</v>
      </c>
      <c r="AO875" s="74"/>
      <c r="AP875" s="185" t="s">
        <v>123</v>
      </c>
      <c r="AQ875" s="22"/>
      <c r="AR875" s="74"/>
      <c r="AS875" s="22"/>
      <c r="AT875" s="190" t="s">
        <v>123</v>
      </c>
      <c r="AU875" s="74"/>
      <c r="AV875" s="185" t="s">
        <v>123</v>
      </c>
      <c r="AW875" s="76"/>
      <c r="AX875" s="74"/>
      <c r="AY875" s="22"/>
      <c r="AZ875" s="190" t="s">
        <v>123</v>
      </c>
      <c r="BA875" s="74"/>
      <c r="BB875" s="185" t="s">
        <v>123</v>
      </c>
      <c r="BC875" s="76"/>
      <c r="BD875" s="74"/>
      <c r="BE875" s="22"/>
      <c r="BF875" s="190" t="s">
        <v>123</v>
      </c>
      <c r="BG875" s="74"/>
      <c r="BH875" s="185" t="s">
        <v>123</v>
      </c>
      <c r="BI875" s="76"/>
      <c r="BJ875" s="74"/>
      <c r="BK875" s="22"/>
      <c r="BL875" s="190" t="s">
        <v>123</v>
      </c>
      <c r="BM875" s="74"/>
      <c r="BN875" s="185" t="s">
        <v>123</v>
      </c>
      <c r="BO875" s="22"/>
      <c r="BP875" s="74"/>
      <c r="BQ875" s="22"/>
      <c r="BR875" s="190" t="s">
        <v>123</v>
      </c>
      <c r="BS875" s="22"/>
      <c r="BT875" s="185" t="s">
        <v>123</v>
      </c>
      <c r="BU875" s="22"/>
      <c r="BV875" s="74"/>
      <c r="BW875" s="22"/>
      <c r="BX875" s="190" t="s">
        <v>123</v>
      </c>
      <c r="BY875" s="22"/>
      <c r="BZ875" s="185" t="s">
        <v>123</v>
      </c>
      <c r="CA875" s="185"/>
      <c r="CB875" s="22"/>
    </row>
    <row r="876" spans="2:80" ht="13.8" hidden="1">
      <c r="B876" s="22">
        <f t="shared" si="13"/>
        <v>867</v>
      </c>
      <c r="C876" s="22" t="s">
        <v>112</v>
      </c>
      <c r="D876" s="73" t="s">
        <v>163</v>
      </c>
      <c r="E876" s="118">
        <v>1300403</v>
      </c>
      <c r="F876" s="22" t="s">
        <v>114</v>
      </c>
      <c r="G876" s="73" t="s">
        <v>130</v>
      </c>
      <c r="H876" s="73" t="s">
        <v>116</v>
      </c>
      <c r="I876" s="240" t="s">
        <v>138</v>
      </c>
      <c r="J876" s="79" t="s">
        <v>112</v>
      </c>
      <c r="K876" s="112" t="s">
        <v>164</v>
      </c>
      <c r="L876" s="22" t="s">
        <v>119</v>
      </c>
      <c r="M876" s="22" t="s">
        <v>117</v>
      </c>
      <c r="N876" s="119" t="str">
        <f>CONCATENATE(T_SDLog[[#This Row],[PROJECT_NO]],"-",T_SDLog[[#This Row],[Sub Con]],"-",T_SDLog[[#This Row],[BUILDING_NO]],"-",T_SDLog[[#This Row],[FLOOR_LEVEL]],"-",T_SDLog[[#This Row],[DRAWING_PARTS]],"-",T_SDLog[[#This Row],[DISIPLINE]],"-",T_SDLog[[#This Row],[Sub-Dec]],"-",T_SDLog[[#This Row],[DS]],"-",T_SDLog[[#This Row],[DRAWING_SEQ]])</f>
        <v>1300403-ATS-B01-GF-04-ICT-ACS-SD-00</v>
      </c>
      <c r="O876" s="122" t="s">
        <v>828</v>
      </c>
      <c r="P876" s="247">
        <v>45832</v>
      </c>
      <c r="Q87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7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6" s="156" t="str">
        <f>IF(T_SDLog[[#This Row],[AREF_7]]&lt;&gt;"","07",IF(T_SDLog[[#This Row],[AREF_6]]&lt;&gt;"","06",IF(T_SDLog[[#This Row],[AREF_5]]&lt;&gt;"","05",IF(T_SDLog[[#This Row],[AREF_4]]&lt;&gt;"","04",IF(T_SDLog[[#This Row],[AREF_3]]&lt;&gt;"","03",IF(T_SDLog[[#This Row],[AREF_2]]&lt;&gt;"","02",IF(T_SDLog[[#This Row],[AREF_1]]&lt;&gt;"","01",IF(T_SDLog[[#This Row],[AREF_0]]&lt;&gt;"","00",""))))))))</f>
        <v>00</v>
      </c>
      <c r="T87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6" s="22" t="s">
        <v>1641</v>
      </c>
      <c r="AB876" s="74">
        <v>45832</v>
      </c>
      <c r="AC876" s="22" t="s">
        <v>1711</v>
      </c>
      <c r="AD876" s="74">
        <v>45832</v>
      </c>
      <c r="AE876" s="74" t="s">
        <v>1711</v>
      </c>
      <c r="AF876" s="190" t="s">
        <v>134</v>
      </c>
      <c r="AG876" s="191" t="s">
        <v>1813</v>
      </c>
      <c r="AH876" s="190" t="s">
        <v>134</v>
      </c>
      <c r="AI876" s="22"/>
      <c r="AJ876" s="74"/>
      <c r="AK876" s="22"/>
      <c r="AL876" s="22"/>
      <c r="AM876" s="22"/>
      <c r="AN876" s="190" t="s">
        <v>123</v>
      </c>
      <c r="AO876" s="74"/>
      <c r="AP876" s="185" t="s">
        <v>123</v>
      </c>
      <c r="AQ876" s="22"/>
      <c r="AR876" s="74"/>
      <c r="AS876" s="22"/>
      <c r="AT876" s="190" t="s">
        <v>123</v>
      </c>
      <c r="AU876" s="74"/>
      <c r="AV876" s="185" t="s">
        <v>123</v>
      </c>
      <c r="AW876" s="76"/>
      <c r="AX876" s="74"/>
      <c r="AY876" s="22"/>
      <c r="AZ876" s="190" t="s">
        <v>123</v>
      </c>
      <c r="BA876" s="74"/>
      <c r="BB876" s="185" t="s">
        <v>123</v>
      </c>
      <c r="BC876" s="76"/>
      <c r="BD876" s="74"/>
      <c r="BE876" s="22"/>
      <c r="BF876" s="190" t="s">
        <v>123</v>
      </c>
      <c r="BG876" s="74"/>
      <c r="BH876" s="185" t="s">
        <v>123</v>
      </c>
      <c r="BI876" s="76"/>
      <c r="BJ876" s="74"/>
      <c r="BK876" s="22"/>
      <c r="BL876" s="190" t="s">
        <v>123</v>
      </c>
      <c r="BM876" s="74"/>
      <c r="BN876" s="185" t="s">
        <v>123</v>
      </c>
      <c r="BO876" s="22"/>
      <c r="BP876" s="74"/>
      <c r="BQ876" s="22"/>
      <c r="BR876" s="190" t="s">
        <v>123</v>
      </c>
      <c r="BS876" s="22"/>
      <c r="BT876" s="185" t="s">
        <v>123</v>
      </c>
      <c r="BU876" s="22"/>
      <c r="BV876" s="74"/>
      <c r="BW876" s="22"/>
      <c r="BX876" s="190" t="s">
        <v>123</v>
      </c>
      <c r="BY876" s="22"/>
      <c r="BZ876" s="185" t="s">
        <v>123</v>
      </c>
      <c r="CA876" s="185"/>
      <c r="CB876" s="22"/>
    </row>
    <row r="877" spans="2:80" ht="13.8" hidden="1">
      <c r="B877" s="22">
        <f t="shared" si="13"/>
        <v>868</v>
      </c>
      <c r="C877" s="22" t="s">
        <v>112</v>
      </c>
      <c r="D877" s="73" t="s">
        <v>163</v>
      </c>
      <c r="E877" s="118">
        <v>1300403</v>
      </c>
      <c r="F877" s="22" t="s">
        <v>114</v>
      </c>
      <c r="G877" s="73" t="s">
        <v>130</v>
      </c>
      <c r="H877" s="73" t="s">
        <v>116</v>
      </c>
      <c r="I877" s="240" t="s">
        <v>219</v>
      </c>
      <c r="J877" s="79" t="s">
        <v>112</v>
      </c>
      <c r="K877" s="112" t="s">
        <v>164</v>
      </c>
      <c r="L877" s="22" t="s">
        <v>119</v>
      </c>
      <c r="M877" s="22" t="s">
        <v>117</v>
      </c>
      <c r="N877" s="119" t="str">
        <f>CONCATENATE(T_SDLog[[#This Row],[PROJECT_NO]],"-",T_SDLog[[#This Row],[Sub Con]],"-",T_SDLog[[#This Row],[BUILDING_NO]],"-",T_SDLog[[#This Row],[FLOOR_LEVEL]],"-",T_SDLog[[#This Row],[DRAWING_PARTS]],"-",T_SDLog[[#This Row],[DISIPLINE]],"-",T_SDLog[[#This Row],[Sub-Dec]],"-",T_SDLog[[#This Row],[DS]],"-",T_SDLog[[#This Row],[DRAWING_SEQ]])</f>
        <v>1300403-ATS-B01-GF-05-ICT-ACS-SD-00</v>
      </c>
      <c r="O877" s="122" t="s">
        <v>829</v>
      </c>
      <c r="P877" s="247">
        <v>45832</v>
      </c>
      <c r="Q87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7" s="156" t="str">
        <f>IF(T_SDLog[[#This Row],[AREF_7]]&lt;&gt;"","07",IF(T_SDLog[[#This Row],[AREF_6]]&lt;&gt;"","06",IF(T_SDLog[[#This Row],[AREF_5]]&lt;&gt;"","05",IF(T_SDLog[[#This Row],[AREF_4]]&lt;&gt;"","04",IF(T_SDLog[[#This Row],[AREF_3]]&lt;&gt;"","03",IF(T_SDLog[[#This Row],[AREF_2]]&lt;&gt;"","02",IF(T_SDLog[[#This Row],[AREF_1]]&lt;&gt;"","01",IF(T_SDLog[[#This Row],[AREF_0]]&lt;&gt;"","00",""))))))))</f>
        <v>00</v>
      </c>
      <c r="T87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7" s="22" t="s">
        <v>1641</v>
      </c>
      <c r="AB877" s="74">
        <v>45832</v>
      </c>
      <c r="AC877" s="22" t="s">
        <v>1711</v>
      </c>
      <c r="AD877" s="74">
        <v>45832</v>
      </c>
      <c r="AE877" s="74" t="s">
        <v>1711</v>
      </c>
      <c r="AF877" s="190" t="s">
        <v>134</v>
      </c>
      <c r="AG877" s="191" t="s">
        <v>1813</v>
      </c>
      <c r="AH877" s="190" t="s">
        <v>134</v>
      </c>
      <c r="AI877" s="22"/>
      <c r="AJ877" s="74"/>
      <c r="AK877" s="22"/>
      <c r="AL877" s="22"/>
      <c r="AM877" s="22"/>
      <c r="AN877" s="190" t="s">
        <v>123</v>
      </c>
      <c r="AO877" s="74"/>
      <c r="AP877" s="185" t="s">
        <v>123</v>
      </c>
      <c r="AQ877" s="22"/>
      <c r="AR877" s="74"/>
      <c r="AS877" s="22"/>
      <c r="AT877" s="190" t="s">
        <v>123</v>
      </c>
      <c r="AU877" s="74"/>
      <c r="AV877" s="185" t="s">
        <v>123</v>
      </c>
      <c r="AW877" s="76"/>
      <c r="AX877" s="74"/>
      <c r="AY877" s="22"/>
      <c r="AZ877" s="190" t="s">
        <v>123</v>
      </c>
      <c r="BA877" s="74"/>
      <c r="BB877" s="185" t="s">
        <v>123</v>
      </c>
      <c r="BC877" s="76"/>
      <c r="BD877" s="74"/>
      <c r="BE877" s="22"/>
      <c r="BF877" s="190" t="s">
        <v>123</v>
      </c>
      <c r="BG877" s="74"/>
      <c r="BH877" s="185" t="s">
        <v>123</v>
      </c>
      <c r="BI877" s="76"/>
      <c r="BJ877" s="74"/>
      <c r="BK877" s="22"/>
      <c r="BL877" s="190" t="s">
        <v>123</v>
      </c>
      <c r="BM877" s="74"/>
      <c r="BN877" s="185" t="s">
        <v>123</v>
      </c>
      <c r="BO877" s="22"/>
      <c r="BP877" s="74"/>
      <c r="BQ877" s="22"/>
      <c r="BR877" s="190" t="s">
        <v>123</v>
      </c>
      <c r="BS877" s="22"/>
      <c r="BT877" s="185" t="s">
        <v>123</v>
      </c>
      <c r="BU877" s="22"/>
      <c r="BV877" s="74"/>
      <c r="BW877" s="22"/>
      <c r="BX877" s="190" t="s">
        <v>123</v>
      </c>
      <c r="BY877" s="22"/>
      <c r="BZ877" s="185" t="s">
        <v>123</v>
      </c>
      <c r="CA877" s="185"/>
      <c r="CB877" s="22"/>
    </row>
    <row r="878" spans="2:80" ht="13.8" hidden="1">
      <c r="B878" s="22">
        <f t="shared" si="13"/>
        <v>869</v>
      </c>
      <c r="C878" s="22" t="s">
        <v>112</v>
      </c>
      <c r="D878" s="73" t="s">
        <v>163</v>
      </c>
      <c r="E878" s="118">
        <v>1300403</v>
      </c>
      <c r="F878" s="22" t="s">
        <v>114</v>
      </c>
      <c r="G878" s="73" t="s">
        <v>130</v>
      </c>
      <c r="H878" s="73" t="s">
        <v>116</v>
      </c>
      <c r="I878" s="240" t="s">
        <v>304</v>
      </c>
      <c r="J878" s="79" t="s">
        <v>112</v>
      </c>
      <c r="K878" s="112" t="s">
        <v>164</v>
      </c>
      <c r="L878" s="22" t="s">
        <v>119</v>
      </c>
      <c r="M878" s="22" t="s">
        <v>117</v>
      </c>
      <c r="N878" s="119" t="str">
        <f>CONCATENATE(T_SDLog[[#This Row],[PROJECT_NO]],"-",T_SDLog[[#This Row],[Sub Con]],"-",T_SDLog[[#This Row],[BUILDING_NO]],"-",T_SDLog[[#This Row],[FLOOR_LEVEL]],"-",T_SDLog[[#This Row],[DRAWING_PARTS]],"-",T_SDLog[[#This Row],[DISIPLINE]],"-",T_SDLog[[#This Row],[Sub-Dec]],"-",T_SDLog[[#This Row],[DS]],"-",T_SDLog[[#This Row],[DRAWING_SEQ]])</f>
        <v>1300403-ATS-B01-GF-06-ICT-ACS-SD-00</v>
      </c>
      <c r="O878" s="122" t="s">
        <v>830</v>
      </c>
      <c r="P878" s="247">
        <v>45832</v>
      </c>
      <c r="Q87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7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8" s="156" t="str">
        <f>IF(T_SDLog[[#This Row],[AREF_7]]&lt;&gt;"","07",IF(T_SDLog[[#This Row],[AREF_6]]&lt;&gt;"","06",IF(T_SDLog[[#This Row],[AREF_5]]&lt;&gt;"","05",IF(T_SDLog[[#This Row],[AREF_4]]&lt;&gt;"","04",IF(T_SDLog[[#This Row],[AREF_3]]&lt;&gt;"","03",IF(T_SDLog[[#This Row],[AREF_2]]&lt;&gt;"","02",IF(T_SDLog[[#This Row],[AREF_1]]&lt;&gt;"","01",IF(T_SDLog[[#This Row],[AREF_0]]&lt;&gt;"","00",""))))))))</f>
        <v>00</v>
      </c>
      <c r="T87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8" s="22" t="s">
        <v>1641</v>
      </c>
      <c r="AB878" s="74">
        <v>45832</v>
      </c>
      <c r="AC878" s="22" t="s">
        <v>1711</v>
      </c>
      <c r="AD878" s="74">
        <v>45832</v>
      </c>
      <c r="AE878" s="74" t="s">
        <v>1711</v>
      </c>
      <c r="AF878" s="190" t="s">
        <v>134</v>
      </c>
      <c r="AG878" s="191" t="s">
        <v>1813</v>
      </c>
      <c r="AH878" s="190" t="s">
        <v>134</v>
      </c>
      <c r="AI878" s="22"/>
      <c r="AJ878" s="74"/>
      <c r="AK878" s="22"/>
      <c r="AL878" s="22"/>
      <c r="AM878" s="22"/>
      <c r="AN878" s="190" t="s">
        <v>123</v>
      </c>
      <c r="AO878" s="74"/>
      <c r="AP878" s="185" t="s">
        <v>123</v>
      </c>
      <c r="AQ878" s="22"/>
      <c r="AR878" s="74"/>
      <c r="AS878" s="22"/>
      <c r="AT878" s="190" t="s">
        <v>123</v>
      </c>
      <c r="AU878" s="74"/>
      <c r="AV878" s="185" t="s">
        <v>123</v>
      </c>
      <c r="AW878" s="76"/>
      <c r="AX878" s="74"/>
      <c r="AY878" s="22"/>
      <c r="AZ878" s="190" t="s">
        <v>123</v>
      </c>
      <c r="BA878" s="74"/>
      <c r="BB878" s="185" t="s">
        <v>123</v>
      </c>
      <c r="BC878" s="76"/>
      <c r="BD878" s="74"/>
      <c r="BE878" s="22"/>
      <c r="BF878" s="190" t="s">
        <v>123</v>
      </c>
      <c r="BG878" s="74"/>
      <c r="BH878" s="185" t="s">
        <v>123</v>
      </c>
      <c r="BI878" s="76"/>
      <c r="BJ878" s="74"/>
      <c r="BK878" s="22"/>
      <c r="BL878" s="190" t="s">
        <v>123</v>
      </c>
      <c r="BM878" s="74"/>
      <c r="BN878" s="185" t="s">
        <v>123</v>
      </c>
      <c r="BO878" s="22"/>
      <c r="BP878" s="74"/>
      <c r="BQ878" s="22"/>
      <c r="BR878" s="190" t="s">
        <v>123</v>
      </c>
      <c r="BS878" s="22"/>
      <c r="BT878" s="185" t="s">
        <v>123</v>
      </c>
      <c r="BU878" s="22"/>
      <c r="BV878" s="74"/>
      <c r="BW878" s="22"/>
      <c r="BX878" s="190" t="s">
        <v>123</v>
      </c>
      <c r="BY878" s="22"/>
      <c r="BZ878" s="185" t="s">
        <v>123</v>
      </c>
      <c r="CA878" s="185"/>
      <c r="CB878" s="22"/>
    </row>
    <row r="879" spans="2:80" ht="13.8" hidden="1">
      <c r="B879" s="22">
        <f t="shared" si="13"/>
        <v>870</v>
      </c>
      <c r="C879" s="22" t="s">
        <v>112</v>
      </c>
      <c r="D879" s="73" t="s">
        <v>163</v>
      </c>
      <c r="E879" s="118">
        <v>1300403</v>
      </c>
      <c r="F879" s="22" t="s">
        <v>114</v>
      </c>
      <c r="G879" s="73" t="s">
        <v>130</v>
      </c>
      <c r="H879" s="73" t="s">
        <v>116</v>
      </c>
      <c r="I879" s="240" t="s">
        <v>349</v>
      </c>
      <c r="J879" s="79" t="s">
        <v>112</v>
      </c>
      <c r="K879" s="112" t="s">
        <v>164</v>
      </c>
      <c r="L879" s="22" t="s">
        <v>119</v>
      </c>
      <c r="M879" s="22" t="s">
        <v>117</v>
      </c>
      <c r="N879" s="119" t="str">
        <f>CONCATENATE(T_SDLog[[#This Row],[PROJECT_NO]],"-",T_SDLog[[#This Row],[Sub Con]],"-",T_SDLog[[#This Row],[BUILDING_NO]],"-",T_SDLog[[#This Row],[FLOOR_LEVEL]],"-",T_SDLog[[#This Row],[DRAWING_PARTS]],"-",T_SDLog[[#This Row],[DISIPLINE]],"-",T_SDLog[[#This Row],[Sub-Dec]],"-",T_SDLog[[#This Row],[DS]],"-",T_SDLog[[#This Row],[DRAWING_SEQ]])</f>
        <v>1300403-ATS-B01-GF-07-ICT-ACS-SD-00</v>
      </c>
      <c r="O879" s="122" t="s">
        <v>831</v>
      </c>
      <c r="P879" s="247">
        <v>45832</v>
      </c>
      <c r="Q87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79" s="156" t="str">
        <f>IF(T_SDLog[[#This Row],[AREF_7]]&lt;&gt;"","07",IF(T_SDLog[[#This Row],[AREF_6]]&lt;&gt;"","06",IF(T_SDLog[[#This Row],[AREF_5]]&lt;&gt;"","05",IF(T_SDLog[[#This Row],[AREF_4]]&lt;&gt;"","04",IF(T_SDLog[[#This Row],[AREF_3]]&lt;&gt;"","03",IF(T_SDLog[[#This Row],[AREF_2]]&lt;&gt;"","02",IF(T_SDLog[[#This Row],[AREF_1]]&lt;&gt;"","01",IF(T_SDLog[[#This Row],[AREF_0]]&lt;&gt;"","00",""))))))))</f>
        <v>00</v>
      </c>
      <c r="T87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79" s="22" t="s">
        <v>1641</v>
      </c>
      <c r="AB879" s="74">
        <v>45832</v>
      </c>
      <c r="AC879" s="22" t="s">
        <v>1711</v>
      </c>
      <c r="AD879" s="74">
        <v>45832</v>
      </c>
      <c r="AE879" s="74" t="s">
        <v>1711</v>
      </c>
      <c r="AF879" s="190" t="s">
        <v>134</v>
      </c>
      <c r="AG879" s="191" t="s">
        <v>1813</v>
      </c>
      <c r="AH879" s="190" t="s">
        <v>134</v>
      </c>
      <c r="AI879" s="22"/>
      <c r="AJ879" s="74"/>
      <c r="AK879" s="22"/>
      <c r="AL879" s="22"/>
      <c r="AM879" s="22"/>
      <c r="AN879" s="190" t="s">
        <v>123</v>
      </c>
      <c r="AO879" s="74"/>
      <c r="AP879" s="185" t="s">
        <v>123</v>
      </c>
      <c r="AQ879" s="22"/>
      <c r="AR879" s="74"/>
      <c r="AS879" s="22"/>
      <c r="AT879" s="190" t="s">
        <v>123</v>
      </c>
      <c r="AU879" s="74"/>
      <c r="AV879" s="185" t="s">
        <v>123</v>
      </c>
      <c r="AW879" s="76"/>
      <c r="AX879" s="74"/>
      <c r="AY879" s="22"/>
      <c r="AZ879" s="190" t="s">
        <v>123</v>
      </c>
      <c r="BA879" s="74"/>
      <c r="BB879" s="185" t="s">
        <v>123</v>
      </c>
      <c r="BC879" s="76"/>
      <c r="BD879" s="74"/>
      <c r="BE879" s="22"/>
      <c r="BF879" s="190" t="s">
        <v>123</v>
      </c>
      <c r="BG879" s="74"/>
      <c r="BH879" s="185" t="s">
        <v>123</v>
      </c>
      <c r="BI879" s="76"/>
      <c r="BJ879" s="74"/>
      <c r="BK879" s="22"/>
      <c r="BL879" s="190" t="s">
        <v>123</v>
      </c>
      <c r="BM879" s="74"/>
      <c r="BN879" s="185" t="s">
        <v>123</v>
      </c>
      <c r="BO879" s="22"/>
      <c r="BP879" s="74"/>
      <c r="BQ879" s="22"/>
      <c r="BR879" s="190" t="s">
        <v>123</v>
      </c>
      <c r="BS879" s="22"/>
      <c r="BT879" s="185" t="s">
        <v>123</v>
      </c>
      <c r="BU879" s="22"/>
      <c r="BV879" s="74"/>
      <c r="BW879" s="22"/>
      <c r="BX879" s="190" t="s">
        <v>123</v>
      </c>
      <c r="BY879" s="22"/>
      <c r="BZ879" s="185" t="s">
        <v>123</v>
      </c>
      <c r="CA879" s="185"/>
      <c r="CB879" s="22"/>
    </row>
    <row r="880" spans="2:80" ht="13.8" hidden="1">
      <c r="B880" s="22">
        <f t="shared" si="13"/>
        <v>871</v>
      </c>
      <c r="C880" s="22" t="s">
        <v>112</v>
      </c>
      <c r="D880" s="73" t="s">
        <v>163</v>
      </c>
      <c r="E880" s="118">
        <v>1300403</v>
      </c>
      <c r="F880" s="22" t="s">
        <v>114</v>
      </c>
      <c r="G880" s="73" t="s">
        <v>130</v>
      </c>
      <c r="H880" s="73" t="s">
        <v>116</v>
      </c>
      <c r="I880" s="240" t="s">
        <v>140</v>
      </c>
      <c r="J880" s="79" t="s">
        <v>112</v>
      </c>
      <c r="K880" s="112" t="s">
        <v>164</v>
      </c>
      <c r="L880" s="22" t="s">
        <v>119</v>
      </c>
      <c r="M880" s="22" t="s">
        <v>117</v>
      </c>
      <c r="N880" s="119" t="str">
        <f>CONCATENATE(T_SDLog[[#This Row],[PROJECT_NO]],"-",T_SDLog[[#This Row],[Sub Con]],"-",T_SDLog[[#This Row],[BUILDING_NO]],"-",T_SDLog[[#This Row],[FLOOR_LEVEL]],"-",T_SDLog[[#This Row],[DRAWING_PARTS]],"-",T_SDLog[[#This Row],[DISIPLINE]],"-",T_SDLog[[#This Row],[Sub-Dec]],"-",T_SDLog[[#This Row],[DS]],"-",T_SDLog[[#This Row],[DRAWING_SEQ]])</f>
        <v>1300403-ATS-B01-GF-08-ICT-ACS-SD-00</v>
      </c>
      <c r="O880" s="122" t="s">
        <v>832</v>
      </c>
      <c r="P880" s="247">
        <v>45832</v>
      </c>
      <c r="Q88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0" s="156" t="str">
        <f>IF(T_SDLog[[#This Row],[AREF_7]]&lt;&gt;"","07",IF(T_SDLog[[#This Row],[AREF_6]]&lt;&gt;"","06",IF(T_SDLog[[#This Row],[AREF_5]]&lt;&gt;"","05",IF(T_SDLog[[#This Row],[AREF_4]]&lt;&gt;"","04",IF(T_SDLog[[#This Row],[AREF_3]]&lt;&gt;"","03",IF(T_SDLog[[#This Row],[AREF_2]]&lt;&gt;"","02",IF(T_SDLog[[#This Row],[AREF_1]]&lt;&gt;"","01",IF(T_SDLog[[#This Row],[AREF_0]]&lt;&gt;"","00",""))))))))</f>
        <v>00</v>
      </c>
      <c r="T88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0" s="22" t="s">
        <v>1641</v>
      </c>
      <c r="AB880" s="74">
        <v>45832</v>
      </c>
      <c r="AC880" s="22" t="s">
        <v>1711</v>
      </c>
      <c r="AD880" s="74">
        <v>45832</v>
      </c>
      <c r="AE880" s="74" t="s">
        <v>1711</v>
      </c>
      <c r="AF880" s="190" t="s">
        <v>134</v>
      </c>
      <c r="AG880" s="191" t="s">
        <v>1813</v>
      </c>
      <c r="AH880" s="190" t="s">
        <v>134</v>
      </c>
      <c r="AI880" s="22"/>
      <c r="AJ880" s="74"/>
      <c r="AK880" s="22"/>
      <c r="AL880" s="22"/>
      <c r="AM880" s="22"/>
      <c r="AN880" s="190" t="s">
        <v>123</v>
      </c>
      <c r="AO880" s="74"/>
      <c r="AP880" s="185" t="s">
        <v>123</v>
      </c>
      <c r="AQ880" s="22"/>
      <c r="AR880" s="74"/>
      <c r="AS880" s="22"/>
      <c r="AT880" s="190" t="s">
        <v>123</v>
      </c>
      <c r="AU880" s="74"/>
      <c r="AV880" s="185" t="s">
        <v>123</v>
      </c>
      <c r="AW880" s="76"/>
      <c r="AX880" s="74"/>
      <c r="AY880" s="22"/>
      <c r="AZ880" s="190" t="s">
        <v>123</v>
      </c>
      <c r="BA880" s="74"/>
      <c r="BB880" s="185" t="s">
        <v>123</v>
      </c>
      <c r="BC880" s="76"/>
      <c r="BD880" s="74"/>
      <c r="BE880" s="22"/>
      <c r="BF880" s="190" t="s">
        <v>123</v>
      </c>
      <c r="BG880" s="74"/>
      <c r="BH880" s="185" t="s">
        <v>123</v>
      </c>
      <c r="BI880" s="76"/>
      <c r="BJ880" s="74"/>
      <c r="BK880" s="22"/>
      <c r="BL880" s="190" t="s">
        <v>123</v>
      </c>
      <c r="BM880" s="74"/>
      <c r="BN880" s="185" t="s">
        <v>123</v>
      </c>
      <c r="BO880" s="22"/>
      <c r="BP880" s="74"/>
      <c r="BQ880" s="22"/>
      <c r="BR880" s="190" t="s">
        <v>123</v>
      </c>
      <c r="BS880" s="22"/>
      <c r="BT880" s="185" t="s">
        <v>123</v>
      </c>
      <c r="BU880" s="22"/>
      <c r="BV880" s="74"/>
      <c r="BW880" s="22"/>
      <c r="BX880" s="190" t="s">
        <v>123</v>
      </c>
      <c r="BY880" s="22"/>
      <c r="BZ880" s="185" t="s">
        <v>123</v>
      </c>
      <c r="CA880" s="185"/>
      <c r="CB880" s="22"/>
    </row>
    <row r="881" spans="2:80" ht="13.8" hidden="1">
      <c r="B881" s="22">
        <f t="shared" si="13"/>
        <v>872</v>
      </c>
      <c r="C881" s="22" t="s">
        <v>112</v>
      </c>
      <c r="D881" s="73" t="s">
        <v>163</v>
      </c>
      <c r="E881" s="118">
        <v>1300403</v>
      </c>
      <c r="F881" s="22" t="s">
        <v>114</v>
      </c>
      <c r="G881" s="73" t="s">
        <v>130</v>
      </c>
      <c r="H881" s="73" t="s">
        <v>116</v>
      </c>
      <c r="I881" s="240" t="s">
        <v>351</v>
      </c>
      <c r="J881" s="79" t="s">
        <v>112</v>
      </c>
      <c r="K881" s="112" t="s">
        <v>164</v>
      </c>
      <c r="L881" s="22" t="s">
        <v>119</v>
      </c>
      <c r="M881" s="22" t="s">
        <v>117</v>
      </c>
      <c r="N881" s="119" t="str">
        <f>CONCATENATE(T_SDLog[[#This Row],[PROJECT_NO]],"-",T_SDLog[[#This Row],[Sub Con]],"-",T_SDLog[[#This Row],[BUILDING_NO]],"-",T_SDLog[[#This Row],[FLOOR_LEVEL]],"-",T_SDLog[[#This Row],[DRAWING_PARTS]],"-",T_SDLog[[#This Row],[DISIPLINE]],"-",T_SDLog[[#This Row],[Sub-Dec]],"-",T_SDLog[[#This Row],[DS]],"-",T_SDLog[[#This Row],[DRAWING_SEQ]])</f>
        <v>1300403-ATS-B01-GF-09-ICT-ACS-SD-00</v>
      </c>
      <c r="O881" s="122" t="s">
        <v>833</v>
      </c>
      <c r="P881" s="247">
        <v>45832</v>
      </c>
      <c r="Q88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1" s="156" t="str">
        <f>IF(T_SDLog[[#This Row],[AREF_7]]&lt;&gt;"","07",IF(T_SDLog[[#This Row],[AREF_6]]&lt;&gt;"","06",IF(T_SDLog[[#This Row],[AREF_5]]&lt;&gt;"","05",IF(T_SDLog[[#This Row],[AREF_4]]&lt;&gt;"","04",IF(T_SDLog[[#This Row],[AREF_3]]&lt;&gt;"","03",IF(T_SDLog[[#This Row],[AREF_2]]&lt;&gt;"","02",IF(T_SDLog[[#This Row],[AREF_1]]&lt;&gt;"","01",IF(T_SDLog[[#This Row],[AREF_0]]&lt;&gt;"","00",""))))))))</f>
        <v>00</v>
      </c>
      <c r="T88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1" s="22" t="s">
        <v>1641</v>
      </c>
      <c r="AB881" s="74">
        <v>45832</v>
      </c>
      <c r="AC881" s="22" t="s">
        <v>1711</v>
      </c>
      <c r="AD881" s="74">
        <v>45832</v>
      </c>
      <c r="AE881" s="74" t="s">
        <v>1711</v>
      </c>
      <c r="AF881" s="190" t="s">
        <v>134</v>
      </c>
      <c r="AG881" s="191" t="s">
        <v>1813</v>
      </c>
      <c r="AH881" s="190" t="s">
        <v>134</v>
      </c>
      <c r="AI881" s="22"/>
      <c r="AJ881" s="74"/>
      <c r="AK881" s="22"/>
      <c r="AL881" s="22"/>
      <c r="AM881" s="22"/>
      <c r="AN881" s="190" t="s">
        <v>123</v>
      </c>
      <c r="AO881" s="74"/>
      <c r="AP881" s="185" t="s">
        <v>123</v>
      </c>
      <c r="AQ881" s="22"/>
      <c r="AR881" s="74"/>
      <c r="AS881" s="22"/>
      <c r="AT881" s="190" t="s">
        <v>123</v>
      </c>
      <c r="AU881" s="74"/>
      <c r="AV881" s="185" t="s">
        <v>123</v>
      </c>
      <c r="AW881" s="76"/>
      <c r="AX881" s="74"/>
      <c r="AY881" s="22"/>
      <c r="AZ881" s="190" t="s">
        <v>123</v>
      </c>
      <c r="BA881" s="74"/>
      <c r="BB881" s="185" t="s">
        <v>123</v>
      </c>
      <c r="BC881" s="76"/>
      <c r="BD881" s="74"/>
      <c r="BE881" s="22"/>
      <c r="BF881" s="190" t="s">
        <v>123</v>
      </c>
      <c r="BG881" s="74"/>
      <c r="BH881" s="185" t="s">
        <v>123</v>
      </c>
      <c r="BI881" s="76"/>
      <c r="BJ881" s="74"/>
      <c r="BK881" s="22"/>
      <c r="BL881" s="190" t="s">
        <v>123</v>
      </c>
      <c r="BM881" s="74"/>
      <c r="BN881" s="185" t="s">
        <v>123</v>
      </c>
      <c r="BO881" s="22"/>
      <c r="BP881" s="74"/>
      <c r="BQ881" s="22"/>
      <c r="BR881" s="190" t="s">
        <v>123</v>
      </c>
      <c r="BS881" s="22"/>
      <c r="BT881" s="185" t="s">
        <v>123</v>
      </c>
      <c r="BU881" s="22"/>
      <c r="BV881" s="74"/>
      <c r="BW881" s="22"/>
      <c r="BX881" s="190" t="s">
        <v>123</v>
      </c>
      <c r="BY881" s="22"/>
      <c r="BZ881" s="185" t="s">
        <v>123</v>
      </c>
      <c r="CA881" s="185"/>
      <c r="CB881" s="22"/>
    </row>
    <row r="882" spans="2:80" ht="13.8" hidden="1">
      <c r="B882" s="22">
        <f t="shared" si="13"/>
        <v>873</v>
      </c>
      <c r="C882" s="22" t="s">
        <v>112</v>
      </c>
      <c r="D882" s="73" t="s">
        <v>163</v>
      </c>
      <c r="E882" s="118">
        <v>1300403</v>
      </c>
      <c r="F882" s="22" t="s">
        <v>114</v>
      </c>
      <c r="G882" s="73" t="s">
        <v>130</v>
      </c>
      <c r="H882" s="73" t="s">
        <v>116</v>
      </c>
      <c r="I882" s="240" t="s">
        <v>438</v>
      </c>
      <c r="J882" s="79" t="s">
        <v>112</v>
      </c>
      <c r="K882" s="112" t="s">
        <v>164</v>
      </c>
      <c r="L882" s="22" t="s">
        <v>119</v>
      </c>
      <c r="M882" s="22" t="s">
        <v>117</v>
      </c>
      <c r="N882" s="119" t="str">
        <f>CONCATENATE(T_SDLog[[#This Row],[PROJECT_NO]],"-",T_SDLog[[#This Row],[Sub Con]],"-",T_SDLog[[#This Row],[BUILDING_NO]],"-",T_SDLog[[#This Row],[FLOOR_LEVEL]],"-",T_SDLog[[#This Row],[DRAWING_PARTS]],"-",T_SDLog[[#This Row],[DISIPLINE]],"-",T_SDLog[[#This Row],[Sub-Dec]],"-",T_SDLog[[#This Row],[DS]],"-",T_SDLog[[#This Row],[DRAWING_SEQ]])</f>
        <v>1300403-ATS-B01-GF-10-ICT-ACS-SD-00</v>
      </c>
      <c r="O882" s="122" t="s">
        <v>834</v>
      </c>
      <c r="P882" s="247">
        <v>45832</v>
      </c>
      <c r="Q88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2" s="156" t="str">
        <f>IF(T_SDLog[[#This Row],[AREF_7]]&lt;&gt;"","07",IF(T_SDLog[[#This Row],[AREF_6]]&lt;&gt;"","06",IF(T_SDLog[[#This Row],[AREF_5]]&lt;&gt;"","05",IF(T_SDLog[[#This Row],[AREF_4]]&lt;&gt;"","04",IF(T_SDLog[[#This Row],[AREF_3]]&lt;&gt;"","03",IF(T_SDLog[[#This Row],[AREF_2]]&lt;&gt;"","02",IF(T_SDLog[[#This Row],[AREF_1]]&lt;&gt;"","01",IF(T_SDLog[[#This Row],[AREF_0]]&lt;&gt;"","00",""))))))))</f>
        <v>00</v>
      </c>
      <c r="T88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2" s="22" t="s">
        <v>1641</v>
      </c>
      <c r="AB882" s="74">
        <v>45832</v>
      </c>
      <c r="AC882" s="22" t="s">
        <v>1711</v>
      </c>
      <c r="AD882" s="74">
        <v>45832</v>
      </c>
      <c r="AE882" s="74" t="s">
        <v>1711</v>
      </c>
      <c r="AF882" s="190" t="s">
        <v>134</v>
      </c>
      <c r="AG882" s="191" t="s">
        <v>1813</v>
      </c>
      <c r="AH882" s="190" t="s">
        <v>134</v>
      </c>
      <c r="AI882" s="22"/>
      <c r="AJ882" s="74"/>
      <c r="AK882" s="22"/>
      <c r="AL882" s="22"/>
      <c r="AM882" s="22"/>
      <c r="AN882" s="190" t="s">
        <v>123</v>
      </c>
      <c r="AO882" s="74"/>
      <c r="AP882" s="185" t="s">
        <v>123</v>
      </c>
      <c r="AQ882" s="22"/>
      <c r="AR882" s="74"/>
      <c r="AS882" s="22"/>
      <c r="AT882" s="190" t="s">
        <v>123</v>
      </c>
      <c r="AU882" s="74"/>
      <c r="AV882" s="185" t="s">
        <v>123</v>
      </c>
      <c r="AW882" s="76"/>
      <c r="AX882" s="74"/>
      <c r="AY882" s="22"/>
      <c r="AZ882" s="190" t="s">
        <v>123</v>
      </c>
      <c r="BA882" s="74"/>
      <c r="BB882" s="185" t="s">
        <v>123</v>
      </c>
      <c r="BC882" s="76"/>
      <c r="BD882" s="74"/>
      <c r="BE882" s="22"/>
      <c r="BF882" s="190" t="s">
        <v>123</v>
      </c>
      <c r="BG882" s="74"/>
      <c r="BH882" s="185" t="s">
        <v>123</v>
      </c>
      <c r="BI882" s="76"/>
      <c r="BJ882" s="74"/>
      <c r="BK882" s="22"/>
      <c r="BL882" s="190" t="s">
        <v>123</v>
      </c>
      <c r="BM882" s="74"/>
      <c r="BN882" s="185" t="s">
        <v>123</v>
      </c>
      <c r="BO882" s="22"/>
      <c r="BP882" s="74"/>
      <c r="BQ882" s="22"/>
      <c r="BR882" s="190" t="s">
        <v>123</v>
      </c>
      <c r="BS882" s="22"/>
      <c r="BT882" s="185" t="s">
        <v>123</v>
      </c>
      <c r="BU882" s="22"/>
      <c r="BV882" s="74"/>
      <c r="BW882" s="22"/>
      <c r="BX882" s="190" t="s">
        <v>123</v>
      </c>
      <c r="BY882" s="22"/>
      <c r="BZ882" s="185" t="s">
        <v>123</v>
      </c>
      <c r="CA882" s="185"/>
      <c r="CB882" s="22"/>
    </row>
    <row r="883" spans="2:80" ht="13.8" hidden="1">
      <c r="B883" s="22">
        <f t="shared" si="13"/>
        <v>874</v>
      </c>
      <c r="C883" s="22" t="s">
        <v>112</v>
      </c>
      <c r="D883" s="73" t="s">
        <v>163</v>
      </c>
      <c r="E883" s="118">
        <v>1300403</v>
      </c>
      <c r="F883" s="22" t="s">
        <v>114</v>
      </c>
      <c r="G883" s="73" t="s">
        <v>130</v>
      </c>
      <c r="H883" s="73" t="s">
        <v>116</v>
      </c>
      <c r="I883" s="240" t="s">
        <v>440</v>
      </c>
      <c r="J883" s="79" t="s">
        <v>112</v>
      </c>
      <c r="K883" s="112" t="s">
        <v>164</v>
      </c>
      <c r="L883" s="22" t="s">
        <v>119</v>
      </c>
      <c r="M883" s="22" t="s">
        <v>117</v>
      </c>
      <c r="N883" s="119" t="str">
        <f>CONCATENATE(T_SDLog[[#This Row],[PROJECT_NO]],"-",T_SDLog[[#This Row],[Sub Con]],"-",T_SDLog[[#This Row],[BUILDING_NO]],"-",T_SDLog[[#This Row],[FLOOR_LEVEL]],"-",T_SDLog[[#This Row],[DRAWING_PARTS]],"-",T_SDLog[[#This Row],[DISIPLINE]],"-",T_SDLog[[#This Row],[Sub-Dec]],"-",T_SDLog[[#This Row],[DS]],"-",T_SDLog[[#This Row],[DRAWING_SEQ]])</f>
        <v>1300403-ATS-B01-GF-11-ICT-ACS-SD-00</v>
      </c>
      <c r="O883" s="122" t="s">
        <v>835</v>
      </c>
      <c r="P883" s="247">
        <v>45832</v>
      </c>
      <c r="Q88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8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3" s="156" t="str">
        <f>IF(T_SDLog[[#This Row],[AREF_7]]&lt;&gt;"","07",IF(T_SDLog[[#This Row],[AREF_6]]&lt;&gt;"","06",IF(T_SDLog[[#This Row],[AREF_5]]&lt;&gt;"","05",IF(T_SDLog[[#This Row],[AREF_4]]&lt;&gt;"","04",IF(T_SDLog[[#This Row],[AREF_3]]&lt;&gt;"","03",IF(T_SDLog[[#This Row],[AREF_2]]&lt;&gt;"","02",IF(T_SDLog[[#This Row],[AREF_1]]&lt;&gt;"","01",IF(T_SDLog[[#This Row],[AREF_0]]&lt;&gt;"","00",""))))))))</f>
        <v>00</v>
      </c>
      <c r="T88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3" s="22" t="s">
        <v>1641</v>
      </c>
      <c r="AB883" s="74">
        <v>45832</v>
      </c>
      <c r="AC883" s="22" t="s">
        <v>1711</v>
      </c>
      <c r="AD883" s="74">
        <v>45832</v>
      </c>
      <c r="AE883" s="74" t="s">
        <v>1711</v>
      </c>
      <c r="AF883" s="190" t="s">
        <v>134</v>
      </c>
      <c r="AG883" s="191" t="s">
        <v>1813</v>
      </c>
      <c r="AH883" s="190" t="s">
        <v>134</v>
      </c>
      <c r="AI883" s="22"/>
      <c r="AJ883" s="74"/>
      <c r="AK883" s="22"/>
      <c r="AL883" s="22"/>
      <c r="AM883" s="22"/>
      <c r="AN883" s="190" t="s">
        <v>123</v>
      </c>
      <c r="AO883" s="74"/>
      <c r="AP883" s="185" t="s">
        <v>123</v>
      </c>
      <c r="AQ883" s="22"/>
      <c r="AR883" s="74"/>
      <c r="AS883" s="22"/>
      <c r="AT883" s="190" t="s">
        <v>123</v>
      </c>
      <c r="AU883" s="74"/>
      <c r="AV883" s="185" t="s">
        <v>123</v>
      </c>
      <c r="AW883" s="76"/>
      <c r="AX883" s="74"/>
      <c r="AY883" s="22"/>
      <c r="AZ883" s="190" t="s">
        <v>123</v>
      </c>
      <c r="BA883" s="74"/>
      <c r="BB883" s="185" t="s">
        <v>123</v>
      </c>
      <c r="BC883" s="76"/>
      <c r="BD883" s="74"/>
      <c r="BE883" s="22"/>
      <c r="BF883" s="190" t="s">
        <v>123</v>
      </c>
      <c r="BG883" s="74"/>
      <c r="BH883" s="185" t="s">
        <v>123</v>
      </c>
      <c r="BI883" s="76"/>
      <c r="BJ883" s="74"/>
      <c r="BK883" s="22"/>
      <c r="BL883" s="190" t="s">
        <v>123</v>
      </c>
      <c r="BM883" s="74"/>
      <c r="BN883" s="185" t="s">
        <v>123</v>
      </c>
      <c r="BO883" s="22"/>
      <c r="BP883" s="74"/>
      <c r="BQ883" s="22"/>
      <c r="BR883" s="190" t="s">
        <v>123</v>
      </c>
      <c r="BS883" s="22"/>
      <c r="BT883" s="185" t="s">
        <v>123</v>
      </c>
      <c r="BU883" s="22"/>
      <c r="BV883" s="74"/>
      <c r="BW883" s="22"/>
      <c r="BX883" s="190" t="s">
        <v>123</v>
      </c>
      <c r="BY883" s="22"/>
      <c r="BZ883" s="185" t="s">
        <v>123</v>
      </c>
      <c r="CA883" s="185"/>
      <c r="CB883" s="22"/>
    </row>
    <row r="884" spans="2:80" ht="13.8" hidden="1">
      <c r="B884" s="22">
        <f t="shared" si="13"/>
        <v>875</v>
      </c>
      <c r="C884" s="22" t="s">
        <v>112</v>
      </c>
      <c r="D884" s="73" t="s">
        <v>163</v>
      </c>
      <c r="E884" s="118">
        <v>1300403</v>
      </c>
      <c r="F884" s="22" t="s">
        <v>114</v>
      </c>
      <c r="G884" s="73" t="s">
        <v>130</v>
      </c>
      <c r="H884" s="73" t="s">
        <v>116</v>
      </c>
      <c r="I884" s="240" t="s">
        <v>142</v>
      </c>
      <c r="J884" s="79" t="s">
        <v>112</v>
      </c>
      <c r="K884" s="112" t="s">
        <v>164</v>
      </c>
      <c r="L884" s="22" t="s">
        <v>119</v>
      </c>
      <c r="M884" s="22" t="s">
        <v>117</v>
      </c>
      <c r="N884" s="119" t="str">
        <f>CONCATENATE(T_SDLog[[#This Row],[PROJECT_NO]],"-",T_SDLog[[#This Row],[Sub Con]],"-",T_SDLog[[#This Row],[BUILDING_NO]],"-",T_SDLog[[#This Row],[FLOOR_LEVEL]],"-",T_SDLog[[#This Row],[DRAWING_PARTS]],"-",T_SDLog[[#This Row],[DISIPLINE]],"-",T_SDLog[[#This Row],[Sub-Dec]],"-",T_SDLog[[#This Row],[DS]],"-",T_SDLog[[#This Row],[DRAWING_SEQ]])</f>
        <v>1300403-ATS-B01-GF-12-ICT-ACS-SD-00</v>
      </c>
      <c r="O884" s="122" t="s">
        <v>836</v>
      </c>
      <c r="P884" s="247">
        <v>45832</v>
      </c>
      <c r="Q88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4" s="156" t="str">
        <f>IF(T_SDLog[[#This Row],[AREF_7]]&lt;&gt;"","07",IF(T_SDLog[[#This Row],[AREF_6]]&lt;&gt;"","06",IF(T_SDLog[[#This Row],[AREF_5]]&lt;&gt;"","05",IF(T_SDLog[[#This Row],[AREF_4]]&lt;&gt;"","04",IF(T_SDLog[[#This Row],[AREF_3]]&lt;&gt;"","03",IF(T_SDLog[[#This Row],[AREF_2]]&lt;&gt;"","02",IF(T_SDLog[[#This Row],[AREF_1]]&lt;&gt;"","01",IF(T_SDLog[[#This Row],[AREF_0]]&lt;&gt;"","00",""))))))))</f>
        <v>00</v>
      </c>
      <c r="T88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4" s="22" t="s">
        <v>1641</v>
      </c>
      <c r="AB884" s="74">
        <v>45832</v>
      </c>
      <c r="AC884" s="22" t="s">
        <v>1711</v>
      </c>
      <c r="AD884" s="74">
        <v>45832</v>
      </c>
      <c r="AE884" s="74" t="s">
        <v>1711</v>
      </c>
      <c r="AF884" s="190" t="s">
        <v>134</v>
      </c>
      <c r="AG884" s="191" t="s">
        <v>1813</v>
      </c>
      <c r="AH884" s="190" t="s">
        <v>134</v>
      </c>
      <c r="AI884" s="22"/>
      <c r="AJ884" s="74"/>
      <c r="AK884" s="22"/>
      <c r="AL884" s="22"/>
      <c r="AM884" s="22"/>
      <c r="AN884" s="190" t="s">
        <v>123</v>
      </c>
      <c r="AO884" s="74"/>
      <c r="AP884" s="185" t="s">
        <v>123</v>
      </c>
      <c r="AQ884" s="22"/>
      <c r="AR884" s="74"/>
      <c r="AS884" s="22"/>
      <c r="AT884" s="190" t="s">
        <v>123</v>
      </c>
      <c r="AU884" s="74"/>
      <c r="AV884" s="185" t="s">
        <v>123</v>
      </c>
      <c r="AW884" s="76"/>
      <c r="AX884" s="74"/>
      <c r="AY884" s="22"/>
      <c r="AZ884" s="190" t="s">
        <v>123</v>
      </c>
      <c r="BA884" s="74"/>
      <c r="BB884" s="185" t="s">
        <v>123</v>
      </c>
      <c r="BC884" s="76"/>
      <c r="BD884" s="74"/>
      <c r="BE884" s="22"/>
      <c r="BF884" s="190" t="s">
        <v>123</v>
      </c>
      <c r="BG884" s="74"/>
      <c r="BH884" s="185" t="s">
        <v>123</v>
      </c>
      <c r="BI884" s="76"/>
      <c r="BJ884" s="74"/>
      <c r="BK884" s="22"/>
      <c r="BL884" s="190" t="s">
        <v>123</v>
      </c>
      <c r="BM884" s="74"/>
      <c r="BN884" s="185" t="s">
        <v>123</v>
      </c>
      <c r="BO884" s="22"/>
      <c r="BP884" s="74"/>
      <c r="BQ884" s="22"/>
      <c r="BR884" s="190" t="s">
        <v>123</v>
      </c>
      <c r="BS884" s="22"/>
      <c r="BT884" s="185" t="s">
        <v>123</v>
      </c>
      <c r="BU884" s="22"/>
      <c r="BV884" s="74"/>
      <c r="BW884" s="22"/>
      <c r="BX884" s="190" t="s">
        <v>123</v>
      </c>
      <c r="BY884" s="22"/>
      <c r="BZ884" s="185" t="s">
        <v>123</v>
      </c>
      <c r="CA884" s="185"/>
      <c r="CB884" s="22"/>
    </row>
    <row r="885" spans="2:80" ht="13.8" hidden="1">
      <c r="B885" s="22">
        <f t="shared" si="13"/>
        <v>876</v>
      </c>
      <c r="C885" s="22" t="s">
        <v>112</v>
      </c>
      <c r="D885" s="73" t="s">
        <v>163</v>
      </c>
      <c r="E885" s="118">
        <v>1300403</v>
      </c>
      <c r="F885" s="22" t="s">
        <v>114</v>
      </c>
      <c r="G885" s="73" t="s">
        <v>130</v>
      </c>
      <c r="H885" s="73" t="s">
        <v>116</v>
      </c>
      <c r="I885" s="240" t="s">
        <v>456</v>
      </c>
      <c r="J885" s="79" t="s">
        <v>112</v>
      </c>
      <c r="K885" s="112" t="s">
        <v>164</v>
      </c>
      <c r="L885" s="22" t="s">
        <v>119</v>
      </c>
      <c r="M885" s="22" t="s">
        <v>117</v>
      </c>
      <c r="N885" s="119" t="str">
        <f>CONCATENATE(T_SDLog[[#This Row],[PROJECT_NO]],"-",T_SDLog[[#This Row],[Sub Con]],"-",T_SDLog[[#This Row],[BUILDING_NO]],"-",T_SDLog[[#This Row],[FLOOR_LEVEL]],"-",T_SDLog[[#This Row],[DRAWING_PARTS]],"-",T_SDLog[[#This Row],[DISIPLINE]],"-",T_SDLog[[#This Row],[Sub-Dec]],"-",T_SDLog[[#This Row],[DS]],"-",T_SDLog[[#This Row],[DRAWING_SEQ]])</f>
        <v>1300403-ATS-B01-GF-13-ICT-ACS-SD-00</v>
      </c>
      <c r="O885" s="122" t="s">
        <v>837</v>
      </c>
      <c r="P885" s="247">
        <v>45832</v>
      </c>
      <c r="Q88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8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5" s="156" t="str">
        <f>IF(T_SDLog[[#This Row],[AREF_7]]&lt;&gt;"","07",IF(T_SDLog[[#This Row],[AREF_6]]&lt;&gt;"","06",IF(T_SDLog[[#This Row],[AREF_5]]&lt;&gt;"","05",IF(T_SDLog[[#This Row],[AREF_4]]&lt;&gt;"","04",IF(T_SDLog[[#This Row],[AREF_3]]&lt;&gt;"","03",IF(T_SDLog[[#This Row],[AREF_2]]&lt;&gt;"","02",IF(T_SDLog[[#This Row],[AREF_1]]&lt;&gt;"","01",IF(T_SDLog[[#This Row],[AREF_0]]&lt;&gt;"","00",""))))))))</f>
        <v>00</v>
      </c>
      <c r="T88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5" s="22" t="s">
        <v>1641</v>
      </c>
      <c r="AB885" s="74">
        <v>45832</v>
      </c>
      <c r="AC885" s="22" t="s">
        <v>1711</v>
      </c>
      <c r="AD885" s="74">
        <v>45832</v>
      </c>
      <c r="AE885" s="74" t="s">
        <v>1711</v>
      </c>
      <c r="AF885" s="190" t="s">
        <v>134</v>
      </c>
      <c r="AG885" s="191" t="s">
        <v>1813</v>
      </c>
      <c r="AH885" s="190" t="s">
        <v>134</v>
      </c>
      <c r="AI885" s="22"/>
      <c r="AJ885" s="74"/>
      <c r="AK885" s="22"/>
      <c r="AL885" s="22"/>
      <c r="AM885" s="22"/>
      <c r="AN885" s="190" t="s">
        <v>123</v>
      </c>
      <c r="AO885" s="74"/>
      <c r="AP885" s="185" t="s">
        <v>123</v>
      </c>
      <c r="AQ885" s="22"/>
      <c r="AR885" s="74"/>
      <c r="AS885" s="22"/>
      <c r="AT885" s="190" t="s">
        <v>123</v>
      </c>
      <c r="AU885" s="74"/>
      <c r="AV885" s="185" t="s">
        <v>123</v>
      </c>
      <c r="AW885" s="76"/>
      <c r="AX885" s="74"/>
      <c r="AY885" s="22"/>
      <c r="AZ885" s="190" t="s">
        <v>123</v>
      </c>
      <c r="BA885" s="74"/>
      <c r="BB885" s="185" t="s">
        <v>123</v>
      </c>
      <c r="BC885" s="76"/>
      <c r="BD885" s="74"/>
      <c r="BE885" s="22"/>
      <c r="BF885" s="190" t="s">
        <v>123</v>
      </c>
      <c r="BG885" s="74"/>
      <c r="BH885" s="185" t="s">
        <v>123</v>
      </c>
      <c r="BI885" s="76"/>
      <c r="BJ885" s="74"/>
      <c r="BK885" s="22"/>
      <c r="BL885" s="190" t="s">
        <v>123</v>
      </c>
      <c r="BM885" s="74"/>
      <c r="BN885" s="185" t="s">
        <v>123</v>
      </c>
      <c r="BO885" s="22"/>
      <c r="BP885" s="74"/>
      <c r="BQ885" s="22"/>
      <c r="BR885" s="190" t="s">
        <v>123</v>
      </c>
      <c r="BS885" s="22"/>
      <c r="BT885" s="185" t="s">
        <v>123</v>
      </c>
      <c r="BU885" s="22"/>
      <c r="BV885" s="74"/>
      <c r="BW885" s="22"/>
      <c r="BX885" s="190" t="s">
        <v>123</v>
      </c>
      <c r="BY885" s="22"/>
      <c r="BZ885" s="185" t="s">
        <v>123</v>
      </c>
      <c r="CA885" s="185"/>
      <c r="CB885" s="22"/>
    </row>
    <row r="886" spans="2:80" ht="13.8" hidden="1">
      <c r="B886" s="22">
        <f t="shared" si="13"/>
        <v>877</v>
      </c>
      <c r="C886" s="22" t="s">
        <v>112</v>
      </c>
      <c r="D886" s="73" t="s">
        <v>163</v>
      </c>
      <c r="E886" s="118">
        <v>1300403</v>
      </c>
      <c r="F886" s="22" t="s">
        <v>114</v>
      </c>
      <c r="G886" s="73" t="s">
        <v>130</v>
      </c>
      <c r="H886" s="73" t="s">
        <v>116</v>
      </c>
      <c r="I886" s="240" t="s">
        <v>458</v>
      </c>
      <c r="J886" s="79" t="s">
        <v>112</v>
      </c>
      <c r="K886" s="112" t="s">
        <v>164</v>
      </c>
      <c r="L886" s="22" t="s">
        <v>119</v>
      </c>
      <c r="M886" s="22" t="s">
        <v>117</v>
      </c>
      <c r="N886" s="119" t="str">
        <f>CONCATENATE(T_SDLog[[#This Row],[PROJECT_NO]],"-",T_SDLog[[#This Row],[Sub Con]],"-",T_SDLog[[#This Row],[BUILDING_NO]],"-",T_SDLog[[#This Row],[FLOOR_LEVEL]],"-",T_SDLog[[#This Row],[DRAWING_PARTS]],"-",T_SDLog[[#This Row],[DISIPLINE]],"-",T_SDLog[[#This Row],[Sub-Dec]],"-",T_SDLog[[#This Row],[DS]],"-",T_SDLog[[#This Row],[DRAWING_SEQ]])</f>
        <v>1300403-ATS-B01-GF-14-ICT-ACS-SD-00</v>
      </c>
      <c r="O886" s="122" t="s">
        <v>838</v>
      </c>
      <c r="P886" s="247">
        <v>45832</v>
      </c>
      <c r="Q88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8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6" s="156" t="str">
        <f>IF(T_SDLog[[#This Row],[AREF_7]]&lt;&gt;"","07",IF(T_SDLog[[#This Row],[AREF_6]]&lt;&gt;"","06",IF(T_SDLog[[#This Row],[AREF_5]]&lt;&gt;"","05",IF(T_SDLog[[#This Row],[AREF_4]]&lt;&gt;"","04",IF(T_SDLog[[#This Row],[AREF_3]]&lt;&gt;"","03",IF(T_SDLog[[#This Row],[AREF_2]]&lt;&gt;"","02",IF(T_SDLog[[#This Row],[AREF_1]]&lt;&gt;"","01",IF(T_SDLog[[#This Row],[AREF_0]]&lt;&gt;"","00",""))))))))</f>
        <v>00</v>
      </c>
      <c r="T88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6" s="22" t="s">
        <v>1641</v>
      </c>
      <c r="AB886" s="74">
        <v>45832</v>
      </c>
      <c r="AC886" s="22" t="s">
        <v>1711</v>
      </c>
      <c r="AD886" s="74">
        <v>45832</v>
      </c>
      <c r="AE886" s="74" t="s">
        <v>1711</v>
      </c>
      <c r="AF886" s="190" t="s">
        <v>134</v>
      </c>
      <c r="AG886" s="191" t="s">
        <v>1813</v>
      </c>
      <c r="AH886" s="190" t="s">
        <v>134</v>
      </c>
      <c r="AI886" s="22"/>
      <c r="AJ886" s="74"/>
      <c r="AK886" s="22"/>
      <c r="AL886" s="22"/>
      <c r="AM886" s="22"/>
      <c r="AN886" s="190" t="s">
        <v>123</v>
      </c>
      <c r="AO886" s="74"/>
      <c r="AP886" s="185" t="s">
        <v>123</v>
      </c>
      <c r="AQ886" s="22"/>
      <c r="AR886" s="74"/>
      <c r="AS886" s="22"/>
      <c r="AT886" s="190" t="s">
        <v>123</v>
      </c>
      <c r="AU886" s="74"/>
      <c r="AV886" s="185" t="s">
        <v>123</v>
      </c>
      <c r="AW886" s="76"/>
      <c r="AX886" s="74"/>
      <c r="AY886" s="22"/>
      <c r="AZ886" s="190" t="s">
        <v>123</v>
      </c>
      <c r="BA886" s="74"/>
      <c r="BB886" s="185" t="s">
        <v>123</v>
      </c>
      <c r="BC886" s="76"/>
      <c r="BD886" s="74"/>
      <c r="BE886" s="22"/>
      <c r="BF886" s="190" t="s">
        <v>123</v>
      </c>
      <c r="BG886" s="74"/>
      <c r="BH886" s="185" t="s">
        <v>123</v>
      </c>
      <c r="BI886" s="76"/>
      <c r="BJ886" s="74"/>
      <c r="BK886" s="22"/>
      <c r="BL886" s="190" t="s">
        <v>123</v>
      </c>
      <c r="BM886" s="74"/>
      <c r="BN886" s="185" t="s">
        <v>123</v>
      </c>
      <c r="BO886" s="22"/>
      <c r="BP886" s="74"/>
      <c r="BQ886" s="22"/>
      <c r="BR886" s="190" t="s">
        <v>123</v>
      </c>
      <c r="BS886" s="22"/>
      <c r="BT886" s="185" t="s">
        <v>123</v>
      </c>
      <c r="BU886" s="22"/>
      <c r="BV886" s="74"/>
      <c r="BW886" s="22"/>
      <c r="BX886" s="190" t="s">
        <v>123</v>
      </c>
      <c r="BY886" s="22"/>
      <c r="BZ886" s="185" t="s">
        <v>123</v>
      </c>
      <c r="CA886" s="185"/>
      <c r="CB886" s="22"/>
    </row>
    <row r="887" spans="2:80" ht="13.8" hidden="1">
      <c r="B887" s="22">
        <f t="shared" si="13"/>
        <v>878</v>
      </c>
      <c r="C887" s="22" t="s">
        <v>112</v>
      </c>
      <c r="D887" s="73" t="s">
        <v>163</v>
      </c>
      <c r="E887" s="118">
        <v>1300403</v>
      </c>
      <c r="F887" s="22" t="s">
        <v>114</v>
      </c>
      <c r="G887" s="73" t="s">
        <v>130</v>
      </c>
      <c r="H887" s="73" t="s">
        <v>116</v>
      </c>
      <c r="I887" s="240" t="s">
        <v>460</v>
      </c>
      <c r="J887" s="79" t="s">
        <v>112</v>
      </c>
      <c r="K887" s="112" t="s">
        <v>164</v>
      </c>
      <c r="L887" s="22" t="s">
        <v>119</v>
      </c>
      <c r="M887" s="22" t="s">
        <v>117</v>
      </c>
      <c r="N887" s="119" t="str">
        <f>CONCATENATE(T_SDLog[[#This Row],[PROJECT_NO]],"-",T_SDLog[[#This Row],[Sub Con]],"-",T_SDLog[[#This Row],[BUILDING_NO]],"-",T_SDLog[[#This Row],[FLOOR_LEVEL]],"-",T_SDLog[[#This Row],[DRAWING_PARTS]],"-",T_SDLog[[#This Row],[DISIPLINE]],"-",T_SDLog[[#This Row],[Sub-Dec]],"-",T_SDLog[[#This Row],[DS]],"-",T_SDLog[[#This Row],[DRAWING_SEQ]])</f>
        <v>1300403-ATS-B01-GF-15-ICT-ACS-SD-00</v>
      </c>
      <c r="O887" s="122" t="s">
        <v>839</v>
      </c>
      <c r="P887" s="247">
        <v>45832</v>
      </c>
      <c r="Q88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88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7" s="156" t="str">
        <f>IF(T_SDLog[[#This Row],[AREF_7]]&lt;&gt;"","07",IF(T_SDLog[[#This Row],[AREF_6]]&lt;&gt;"","06",IF(T_SDLog[[#This Row],[AREF_5]]&lt;&gt;"","05",IF(T_SDLog[[#This Row],[AREF_4]]&lt;&gt;"","04",IF(T_SDLog[[#This Row],[AREF_3]]&lt;&gt;"","03",IF(T_SDLog[[#This Row],[AREF_2]]&lt;&gt;"","02",IF(T_SDLog[[#This Row],[AREF_1]]&lt;&gt;"","01",IF(T_SDLog[[#This Row],[AREF_0]]&lt;&gt;"","00",""))))))))</f>
        <v>00</v>
      </c>
      <c r="T88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45832</v>
      </c>
      <c r="U8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ATLS-004-SD-ICT-00070-R00</v>
      </c>
      <c r="V8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 Jun 25</v>
      </c>
      <c r="X8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ATV-1300000403-SDS-ICT-00058-R00</v>
      </c>
      <c r="Y8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7" s="22" t="s">
        <v>1641</v>
      </c>
      <c r="AB887" s="74">
        <v>45832</v>
      </c>
      <c r="AC887" s="22" t="s">
        <v>1711</v>
      </c>
      <c r="AD887" s="74">
        <v>45832</v>
      </c>
      <c r="AE887" s="74" t="s">
        <v>1711</v>
      </c>
      <c r="AF887" s="190" t="s">
        <v>134</v>
      </c>
      <c r="AG887" s="191" t="s">
        <v>1813</v>
      </c>
      <c r="AH887" s="190" t="s">
        <v>134</v>
      </c>
      <c r="AI887" s="22"/>
      <c r="AJ887" s="74"/>
      <c r="AK887" s="22"/>
      <c r="AL887" s="22"/>
      <c r="AM887" s="22"/>
      <c r="AN887" s="190" t="s">
        <v>123</v>
      </c>
      <c r="AO887" s="74"/>
      <c r="AP887" s="185" t="s">
        <v>123</v>
      </c>
      <c r="AQ887" s="22"/>
      <c r="AR887" s="74"/>
      <c r="AS887" s="22"/>
      <c r="AT887" s="190" t="s">
        <v>123</v>
      </c>
      <c r="AU887" s="74"/>
      <c r="AV887" s="185" t="s">
        <v>123</v>
      </c>
      <c r="AW887" s="76"/>
      <c r="AX887" s="74"/>
      <c r="AY887" s="22"/>
      <c r="AZ887" s="190" t="s">
        <v>123</v>
      </c>
      <c r="BA887" s="74"/>
      <c r="BB887" s="185" t="s">
        <v>123</v>
      </c>
      <c r="BC887" s="76"/>
      <c r="BD887" s="74"/>
      <c r="BE887" s="22"/>
      <c r="BF887" s="190" t="s">
        <v>123</v>
      </c>
      <c r="BG887" s="74"/>
      <c r="BH887" s="185" t="s">
        <v>123</v>
      </c>
      <c r="BI887" s="76"/>
      <c r="BJ887" s="74"/>
      <c r="BK887" s="22"/>
      <c r="BL887" s="190" t="s">
        <v>123</v>
      </c>
      <c r="BM887" s="74"/>
      <c r="BN887" s="185" t="s">
        <v>123</v>
      </c>
      <c r="BO887" s="22"/>
      <c r="BP887" s="74"/>
      <c r="BQ887" s="22"/>
      <c r="BR887" s="190" t="s">
        <v>123</v>
      </c>
      <c r="BS887" s="22"/>
      <c r="BT887" s="185" t="s">
        <v>123</v>
      </c>
      <c r="BU887" s="22"/>
      <c r="BV887" s="74"/>
      <c r="BW887" s="22"/>
      <c r="BX887" s="190" t="s">
        <v>123</v>
      </c>
      <c r="BY887" s="22"/>
      <c r="BZ887" s="185" t="s">
        <v>123</v>
      </c>
      <c r="CA887" s="185"/>
      <c r="CB887" s="22"/>
    </row>
    <row r="888" spans="2:80" ht="13.8" hidden="1">
      <c r="B888" s="22">
        <f t="shared" si="13"/>
        <v>879</v>
      </c>
      <c r="C888" s="22" t="s">
        <v>112</v>
      </c>
      <c r="D888" s="73" t="s">
        <v>163</v>
      </c>
      <c r="E888" s="118">
        <v>1300403</v>
      </c>
      <c r="F888" s="22" t="s">
        <v>114</v>
      </c>
      <c r="G888" s="73" t="s">
        <v>130</v>
      </c>
      <c r="H888" s="73" t="s">
        <v>288</v>
      </c>
      <c r="I888" s="240" t="s">
        <v>117</v>
      </c>
      <c r="J888" s="79" t="s">
        <v>112</v>
      </c>
      <c r="K888" s="112" t="s">
        <v>164</v>
      </c>
      <c r="L888" s="22" t="s">
        <v>119</v>
      </c>
      <c r="M888" s="22" t="s">
        <v>117</v>
      </c>
      <c r="N888" s="119" t="str">
        <f>CONCATENATE(T_SDLog[[#This Row],[PROJECT_NO]],"-",T_SDLog[[#This Row],[Sub Con]],"-",T_SDLog[[#This Row],[BUILDING_NO]],"-",T_SDLog[[#This Row],[FLOOR_LEVEL]],"-",T_SDLog[[#This Row],[DRAWING_PARTS]],"-",T_SDLog[[#This Row],[DISIPLINE]],"-",T_SDLog[[#This Row],[Sub-Dec]],"-",T_SDLog[[#This Row],[DS]],"-",T_SDLog[[#This Row],[DRAWING_SEQ]])</f>
        <v>1300403-ATS-B01-FF-00-ICT-ACS-SD-00</v>
      </c>
      <c r="O888" s="122" t="s">
        <v>840</v>
      </c>
      <c r="P888" s="247">
        <v>45803</v>
      </c>
      <c r="Q88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8" s="156" t="str">
        <f>IF(T_SDLog[[#This Row],[AREF_7]]&lt;&gt;"","07",IF(T_SDLog[[#This Row],[AREF_6]]&lt;&gt;"","06",IF(T_SDLog[[#This Row],[AREF_5]]&lt;&gt;"","05",IF(T_SDLog[[#This Row],[AREF_4]]&lt;&gt;"","04",IF(T_SDLog[[#This Row],[AREF_3]]&lt;&gt;"","03",IF(T_SDLog[[#This Row],[AREF_2]]&lt;&gt;"","02",IF(T_SDLog[[#This Row],[AREF_1]]&lt;&gt;"","01",IF(T_SDLog[[#This Row],[AREF_0]]&lt;&gt;"","00",""))))))))</f>
        <v>00</v>
      </c>
      <c r="T88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8" s="22" t="s">
        <v>1608</v>
      </c>
      <c r="AB888" s="74">
        <v>45828</v>
      </c>
      <c r="AC888" s="22" t="s">
        <v>1636</v>
      </c>
      <c r="AD888" s="74">
        <v>45827</v>
      </c>
      <c r="AE888" s="74" t="s">
        <v>1636</v>
      </c>
      <c r="AF888" s="190" t="s">
        <v>134</v>
      </c>
      <c r="AG888" s="191" t="s">
        <v>1713</v>
      </c>
      <c r="AH888" s="190" t="s">
        <v>134</v>
      </c>
      <c r="AI888" s="22"/>
      <c r="AJ888" s="74"/>
      <c r="AK888" s="22"/>
      <c r="AL888" s="22"/>
      <c r="AM888" s="22"/>
      <c r="AN888" s="190" t="s">
        <v>123</v>
      </c>
      <c r="AO888" s="74"/>
      <c r="AP888" s="185" t="s">
        <v>123</v>
      </c>
      <c r="AQ888" s="22"/>
      <c r="AR888" s="74"/>
      <c r="AS888" s="22"/>
      <c r="AT888" s="190" t="s">
        <v>123</v>
      </c>
      <c r="AU888" s="74"/>
      <c r="AV888" s="185" t="s">
        <v>123</v>
      </c>
      <c r="AW888" s="76"/>
      <c r="AX888" s="74"/>
      <c r="AY888" s="22"/>
      <c r="AZ888" s="190" t="s">
        <v>123</v>
      </c>
      <c r="BA888" s="74"/>
      <c r="BB888" s="185" t="s">
        <v>123</v>
      </c>
      <c r="BC888" s="76"/>
      <c r="BD888" s="74"/>
      <c r="BE888" s="22"/>
      <c r="BF888" s="190" t="s">
        <v>123</v>
      </c>
      <c r="BG888" s="74"/>
      <c r="BH888" s="185" t="s">
        <v>123</v>
      </c>
      <c r="BI888" s="76"/>
      <c r="BJ888" s="74"/>
      <c r="BK888" s="22"/>
      <c r="BL888" s="190" t="s">
        <v>123</v>
      </c>
      <c r="BM888" s="74"/>
      <c r="BN888" s="185" t="s">
        <v>123</v>
      </c>
      <c r="BO888" s="22"/>
      <c r="BP888" s="74"/>
      <c r="BQ888" s="22"/>
      <c r="BR888" s="190" t="s">
        <v>123</v>
      </c>
      <c r="BS888" s="22"/>
      <c r="BT888" s="185" t="s">
        <v>123</v>
      </c>
      <c r="BU888" s="22"/>
      <c r="BV888" s="74"/>
      <c r="BW888" s="22"/>
      <c r="BX888" s="190" t="s">
        <v>123</v>
      </c>
      <c r="BY888" s="22"/>
      <c r="BZ888" s="185" t="s">
        <v>123</v>
      </c>
      <c r="CA888" s="185"/>
      <c r="CB888" s="22"/>
    </row>
    <row r="889" spans="2:80" ht="13.8" hidden="1">
      <c r="B889" s="22">
        <f t="shared" si="13"/>
        <v>880</v>
      </c>
      <c r="C889" s="22" t="s">
        <v>112</v>
      </c>
      <c r="D889" s="73" t="s">
        <v>163</v>
      </c>
      <c r="E889" s="118">
        <v>1300403</v>
      </c>
      <c r="F889" s="22" t="s">
        <v>114</v>
      </c>
      <c r="G889" s="73" t="s">
        <v>130</v>
      </c>
      <c r="H889" s="73" t="s">
        <v>288</v>
      </c>
      <c r="I889" s="240" t="s">
        <v>124</v>
      </c>
      <c r="J889" s="79" t="s">
        <v>112</v>
      </c>
      <c r="K889" s="112" t="s">
        <v>164</v>
      </c>
      <c r="L889" s="22" t="s">
        <v>119</v>
      </c>
      <c r="M889" s="22" t="s">
        <v>117</v>
      </c>
      <c r="N889" s="119" t="str">
        <f>CONCATENATE(T_SDLog[[#This Row],[PROJECT_NO]],"-",T_SDLog[[#This Row],[Sub Con]],"-",T_SDLog[[#This Row],[BUILDING_NO]],"-",T_SDLog[[#This Row],[FLOOR_LEVEL]],"-",T_SDLog[[#This Row],[DRAWING_PARTS]],"-",T_SDLog[[#This Row],[DISIPLINE]],"-",T_SDLog[[#This Row],[Sub-Dec]],"-",T_SDLog[[#This Row],[DS]],"-",T_SDLog[[#This Row],[DRAWING_SEQ]])</f>
        <v>1300403-ATS-B01-FF-01-ICT-ACS-SD-00</v>
      </c>
      <c r="O889" s="122" t="s">
        <v>841</v>
      </c>
      <c r="P889" s="247">
        <v>45803</v>
      </c>
      <c r="Q88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8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89" s="156" t="str">
        <f>IF(T_SDLog[[#This Row],[AREF_7]]&lt;&gt;"","07",IF(T_SDLog[[#This Row],[AREF_6]]&lt;&gt;"","06",IF(T_SDLog[[#This Row],[AREF_5]]&lt;&gt;"","05",IF(T_SDLog[[#This Row],[AREF_4]]&lt;&gt;"","04",IF(T_SDLog[[#This Row],[AREF_3]]&lt;&gt;"","03",IF(T_SDLog[[#This Row],[AREF_2]]&lt;&gt;"","02",IF(T_SDLog[[#This Row],[AREF_1]]&lt;&gt;"","01",IF(T_SDLog[[#This Row],[AREF_0]]&lt;&gt;"","00",""))))))))</f>
        <v>00</v>
      </c>
      <c r="T88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89" s="22" t="s">
        <v>1608</v>
      </c>
      <c r="AB889" s="74">
        <v>45828</v>
      </c>
      <c r="AC889" s="22" t="s">
        <v>1636</v>
      </c>
      <c r="AD889" s="74">
        <v>45827</v>
      </c>
      <c r="AE889" s="74" t="s">
        <v>1636</v>
      </c>
      <c r="AF889" s="190" t="s">
        <v>134</v>
      </c>
      <c r="AG889" s="191" t="s">
        <v>1713</v>
      </c>
      <c r="AH889" s="190" t="s">
        <v>134</v>
      </c>
      <c r="AI889" s="22"/>
      <c r="AJ889" s="74"/>
      <c r="AK889" s="22"/>
      <c r="AL889" s="22"/>
      <c r="AM889" s="22"/>
      <c r="AN889" s="190" t="s">
        <v>123</v>
      </c>
      <c r="AO889" s="74"/>
      <c r="AP889" s="185" t="s">
        <v>123</v>
      </c>
      <c r="AQ889" s="22"/>
      <c r="AR889" s="74"/>
      <c r="AS889" s="22"/>
      <c r="AT889" s="190" t="s">
        <v>123</v>
      </c>
      <c r="AU889" s="74"/>
      <c r="AV889" s="185" t="s">
        <v>123</v>
      </c>
      <c r="AW889" s="76"/>
      <c r="AX889" s="74"/>
      <c r="AY889" s="22"/>
      <c r="AZ889" s="190" t="s">
        <v>123</v>
      </c>
      <c r="BA889" s="74"/>
      <c r="BB889" s="185" t="s">
        <v>123</v>
      </c>
      <c r="BC889" s="76"/>
      <c r="BD889" s="74"/>
      <c r="BE889" s="22"/>
      <c r="BF889" s="190" t="s">
        <v>123</v>
      </c>
      <c r="BG889" s="74"/>
      <c r="BH889" s="185" t="s">
        <v>123</v>
      </c>
      <c r="BI889" s="76"/>
      <c r="BJ889" s="74"/>
      <c r="BK889" s="22"/>
      <c r="BL889" s="190" t="s">
        <v>123</v>
      </c>
      <c r="BM889" s="74"/>
      <c r="BN889" s="185" t="s">
        <v>123</v>
      </c>
      <c r="BO889" s="22"/>
      <c r="BP889" s="74"/>
      <c r="BQ889" s="22"/>
      <c r="BR889" s="190" t="s">
        <v>123</v>
      </c>
      <c r="BS889" s="22"/>
      <c r="BT889" s="185" t="s">
        <v>123</v>
      </c>
      <c r="BU889" s="22"/>
      <c r="BV889" s="74"/>
      <c r="BW889" s="22"/>
      <c r="BX889" s="190" t="s">
        <v>123</v>
      </c>
      <c r="BY889" s="22"/>
      <c r="BZ889" s="185" t="s">
        <v>123</v>
      </c>
      <c r="CA889" s="185"/>
      <c r="CB889" s="22"/>
    </row>
    <row r="890" spans="2:80" ht="13.8" hidden="1">
      <c r="B890" s="22">
        <f t="shared" si="13"/>
        <v>881</v>
      </c>
      <c r="C890" s="22" t="s">
        <v>112</v>
      </c>
      <c r="D890" s="73" t="s">
        <v>163</v>
      </c>
      <c r="E890" s="118">
        <v>1300403</v>
      </c>
      <c r="F890" s="22" t="s">
        <v>114</v>
      </c>
      <c r="G890" s="73" t="s">
        <v>130</v>
      </c>
      <c r="H890" s="73" t="s">
        <v>288</v>
      </c>
      <c r="I890" s="240" t="s">
        <v>126</v>
      </c>
      <c r="J890" s="79" t="s">
        <v>112</v>
      </c>
      <c r="K890" s="112" t="s">
        <v>164</v>
      </c>
      <c r="L890" s="22" t="s">
        <v>119</v>
      </c>
      <c r="M890" s="22" t="s">
        <v>117</v>
      </c>
      <c r="N890" s="119" t="str">
        <f>CONCATENATE(T_SDLog[[#This Row],[PROJECT_NO]],"-",T_SDLog[[#This Row],[Sub Con]],"-",T_SDLog[[#This Row],[BUILDING_NO]],"-",T_SDLog[[#This Row],[FLOOR_LEVEL]],"-",T_SDLog[[#This Row],[DRAWING_PARTS]],"-",T_SDLog[[#This Row],[DISIPLINE]],"-",T_SDLog[[#This Row],[Sub-Dec]],"-",T_SDLog[[#This Row],[DS]],"-",T_SDLog[[#This Row],[DRAWING_SEQ]])</f>
        <v>1300403-ATS-B01-FF-02-ICT-ACS-SD-00</v>
      </c>
      <c r="O890" s="122" t="s">
        <v>842</v>
      </c>
      <c r="P890" s="247">
        <v>45803</v>
      </c>
      <c r="Q89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0" s="156" t="str">
        <f>IF(T_SDLog[[#This Row],[AREF_7]]&lt;&gt;"","07",IF(T_SDLog[[#This Row],[AREF_6]]&lt;&gt;"","06",IF(T_SDLog[[#This Row],[AREF_5]]&lt;&gt;"","05",IF(T_SDLog[[#This Row],[AREF_4]]&lt;&gt;"","04",IF(T_SDLog[[#This Row],[AREF_3]]&lt;&gt;"","03",IF(T_SDLog[[#This Row],[AREF_2]]&lt;&gt;"","02",IF(T_SDLog[[#This Row],[AREF_1]]&lt;&gt;"","01",IF(T_SDLog[[#This Row],[AREF_0]]&lt;&gt;"","00",""))))))))</f>
        <v>00</v>
      </c>
      <c r="T89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0" s="22" t="s">
        <v>1608</v>
      </c>
      <c r="AB890" s="74">
        <v>45828</v>
      </c>
      <c r="AC890" s="22" t="s">
        <v>1636</v>
      </c>
      <c r="AD890" s="74">
        <v>45827</v>
      </c>
      <c r="AE890" s="74" t="s">
        <v>1636</v>
      </c>
      <c r="AF890" s="190" t="s">
        <v>134</v>
      </c>
      <c r="AG890" s="191" t="s">
        <v>1713</v>
      </c>
      <c r="AH890" s="190" t="s">
        <v>134</v>
      </c>
      <c r="AI890" s="22"/>
      <c r="AJ890" s="74"/>
      <c r="AK890" s="22"/>
      <c r="AL890" s="22"/>
      <c r="AM890" s="22"/>
      <c r="AN890" s="190" t="s">
        <v>123</v>
      </c>
      <c r="AO890" s="74"/>
      <c r="AP890" s="185" t="s">
        <v>123</v>
      </c>
      <c r="AQ890" s="22"/>
      <c r="AR890" s="74"/>
      <c r="AS890" s="22"/>
      <c r="AT890" s="190" t="s">
        <v>123</v>
      </c>
      <c r="AU890" s="74"/>
      <c r="AV890" s="185" t="s">
        <v>123</v>
      </c>
      <c r="AW890" s="76"/>
      <c r="AX890" s="74"/>
      <c r="AY890" s="22"/>
      <c r="AZ890" s="190" t="s">
        <v>123</v>
      </c>
      <c r="BA890" s="74"/>
      <c r="BB890" s="185" t="s">
        <v>123</v>
      </c>
      <c r="BC890" s="76"/>
      <c r="BD890" s="74"/>
      <c r="BE890" s="22"/>
      <c r="BF890" s="190" t="s">
        <v>123</v>
      </c>
      <c r="BG890" s="74"/>
      <c r="BH890" s="185" t="s">
        <v>123</v>
      </c>
      <c r="BI890" s="76"/>
      <c r="BJ890" s="74"/>
      <c r="BK890" s="22"/>
      <c r="BL890" s="190" t="s">
        <v>123</v>
      </c>
      <c r="BM890" s="74"/>
      <c r="BN890" s="185" t="s">
        <v>123</v>
      </c>
      <c r="BO890" s="22"/>
      <c r="BP890" s="74"/>
      <c r="BQ890" s="22"/>
      <c r="BR890" s="190" t="s">
        <v>123</v>
      </c>
      <c r="BS890" s="22"/>
      <c r="BT890" s="185" t="s">
        <v>123</v>
      </c>
      <c r="BU890" s="22"/>
      <c r="BV890" s="74"/>
      <c r="BW890" s="22"/>
      <c r="BX890" s="190" t="s">
        <v>123</v>
      </c>
      <c r="BY890" s="22"/>
      <c r="BZ890" s="185" t="s">
        <v>123</v>
      </c>
      <c r="CA890" s="185"/>
      <c r="CB890" s="22"/>
    </row>
    <row r="891" spans="2:80" ht="13.8" hidden="1">
      <c r="B891" s="22">
        <f t="shared" si="13"/>
        <v>882</v>
      </c>
      <c r="C891" s="22" t="s">
        <v>112</v>
      </c>
      <c r="D891" s="73" t="s">
        <v>163</v>
      </c>
      <c r="E891" s="118">
        <v>1300403</v>
      </c>
      <c r="F891" s="22" t="s">
        <v>114</v>
      </c>
      <c r="G891" s="73" t="s">
        <v>130</v>
      </c>
      <c r="H891" s="73" t="s">
        <v>288</v>
      </c>
      <c r="I891" s="240" t="s">
        <v>128</v>
      </c>
      <c r="J891" s="79" t="s">
        <v>112</v>
      </c>
      <c r="K891" s="112" t="s">
        <v>164</v>
      </c>
      <c r="L891" s="22" t="s">
        <v>119</v>
      </c>
      <c r="M891" s="22" t="s">
        <v>117</v>
      </c>
      <c r="N891" s="119" t="str">
        <f>CONCATENATE(T_SDLog[[#This Row],[PROJECT_NO]],"-",T_SDLog[[#This Row],[Sub Con]],"-",T_SDLog[[#This Row],[BUILDING_NO]],"-",T_SDLog[[#This Row],[FLOOR_LEVEL]],"-",T_SDLog[[#This Row],[DRAWING_PARTS]],"-",T_SDLog[[#This Row],[DISIPLINE]],"-",T_SDLog[[#This Row],[Sub-Dec]],"-",T_SDLog[[#This Row],[DS]],"-",T_SDLog[[#This Row],[DRAWING_SEQ]])</f>
        <v>1300403-ATS-B01-FF-03-ICT-ACS-SD-00</v>
      </c>
      <c r="O891" s="122" t="s">
        <v>843</v>
      </c>
      <c r="P891" s="247">
        <v>45803</v>
      </c>
      <c r="Q89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1" s="156" t="str">
        <f>IF(T_SDLog[[#This Row],[AREF_7]]&lt;&gt;"","07",IF(T_SDLog[[#This Row],[AREF_6]]&lt;&gt;"","06",IF(T_SDLog[[#This Row],[AREF_5]]&lt;&gt;"","05",IF(T_SDLog[[#This Row],[AREF_4]]&lt;&gt;"","04",IF(T_SDLog[[#This Row],[AREF_3]]&lt;&gt;"","03",IF(T_SDLog[[#This Row],[AREF_2]]&lt;&gt;"","02",IF(T_SDLog[[#This Row],[AREF_1]]&lt;&gt;"","01",IF(T_SDLog[[#This Row],[AREF_0]]&lt;&gt;"","00",""))))))))</f>
        <v>00</v>
      </c>
      <c r="T89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1" s="22" t="s">
        <v>1608</v>
      </c>
      <c r="AB891" s="74">
        <v>45828</v>
      </c>
      <c r="AC891" s="22" t="s">
        <v>1636</v>
      </c>
      <c r="AD891" s="74">
        <v>45827</v>
      </c>
      <c r="AE891" s="74" t="s">
        <v>1636</v>
      </c>
      <c r="AF891" s="190" t="s">
        <v>134</v>
      </c>
      <c r="AG891" s="191" t="s">
        <v>1713</v>
      </c>
      <c r="AH891" s="190" t="s">
        <v>134</v>
      </c>
      <c r="AI891" s="22"/>
      <c r="AJ891" s="74"/>
      <c r="AK891" s="22"/>
      <c r="AL891" s="22"/>
      <c r="AM891" s="22"/>
      <c r="AN891" s="190" t="s">
        <v>123</v>
      </c>
      <c r="AO891" s="74"/>
      <c r="AP891" s="185" t="s">
        <v>123</v>
      </c>
      <c r="AQ891" s="22"/>
      <c r="AR891" s="74"/>
      <c r="AS891" s="22"/>
      <c r="AT891" s="190" t="s">
        <v>123</v>
      </c>
      <c r="AU891" s="74"/>
      <c r="AV891" s="185" t="s">
        <v>123</v>
      </c>
      <c r="AW891" s="76"/>
      <c r="AX891" s="74"/>
      <c r="AY891" s="22"/>
      <c r="AZ891" s="190" t="s">
        <v>123</v>
      </c>
      <c r="BA891" s="74"/>
      <c r="BB891" s="185" t="s">
        <v>123</v>
      </c>
      <c r="BC891" s="76"/>
      <c r="BD891" s="74"/>
      <c r="BE891" s="22"/>
      <c r="BF891" s="190" t="s">
        <v>123</v>
      </c>
      <c r="BG891" s="74"/>
      <c r="BH891" s="185" t="s">
        <v>123</v>
      </c>
      <c r="BI891" s="76"/>
      <c r="BJ891" s="74"/>
      <c r="BK891" s="22"/>
      <c r="BL891" s="190" t="s">
        <v>123</v>
      </c>
      <c r="BM891" s="74"/>
      <c r="BN891" s="185" t="s">
        <v>123</v>
      </c>
      <c r="BO891" s="22"/>
      <c r="BP891" s="74"/>
      <c r="BQ891" s="22"/>
      <c r="BR891" s="190" t="s">
        <v>123</v>
      </c>
      <c r="BS891" s="22"/>
      <c r="BT891" s="185" t="s">
        <v>123</v>
      </c>
      <c r="BU891" s="22"/>
      <c r="BV891" s="74"/>
      <c r="BW891" s="22"/>
      <c r="BX891" s="190" t="s">
        <v>123</v>
      </c>
      <c r="BY891" s="22"/>
      <c r="BZ891" s="185" t="s">
        <v>123</v>
      </c>
      <c r="CA891" s="185"/>
      <c r="CB891" s="22"/>
    </row>
    <row r="892" spans="2:80" ht="13.8" hidden="1">
      <c r="B892" s="22">
        <f t="shared" si="13"/>
        <v>883</v>
      </c>
      <c r="C892" s="22" t="s">
        <v>112</v>
      </c>
      <c r="D892" s="73" t="s">
        <v>163</v>
      </c>
      <c r="E892" s="118">
        <v>1300403</v>
      </c>
      <c r="F892" s="22" t="s">
        <v>114</v>
      </c>
      <c r="G892" s="73" t="s">
        <v>130</v>
      </c>
      <c r="H892" s="73" t="s">
        <v>288</v>
      </c>
      <c r="I892" s="240" t="s">
        <v>138</v>
      </c>
      <c r="J892" s="79" t="s">
        <v>112</v>
      </c>
      <c r="K892" s="112" t="s">
        <v>164</v>
      </c>
      <c r="L892" s="22" t="s">
        <v>119</v>
      </c>
      <c r="M892" s="22" t="s">
        <v>117</v>
      </c>
      <c r="N892" s="119" t="str">
        <f>CONCATENATE(T_SDLog[[#This Row],[PROJECT_NO]],"-",T_SDLog[[#This Row],[Sub Con]],"-",T_SDLog[[#This Row],[BUILDING_NO]],"-",T_SDLog[[#This Row],[FLOOR_LEVEL]],"-",T_SDLog[[#This Row],[DRAWING_PARTS]],"-",T_SDLog[[#This Row],[DISIPLINE]],"-",T_SDLog[[#This Row],[Sub-Dec]],"-",T_SDLog[[#This Row],[DS]],"-",T_SDLog[[#This Row],[DRAWING_SEQ]])</f>
        <v>1300403-ATS-B01-FF-04-ICT-ACS-SD-00</v>
      </c>
      <c r="O892" s="122" t="s">
        <v>844</v>
      </c>
      <c r="P892" s="247">
        <v>45803</v>
      </c>
      <c r="Q89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2" s="156" t="str">
        <f>IF(T_SDLog[[#This Row],[AREF_7]]&lt;&gt;"","07",IF(T_SDLog[[#This Row],[AREF_6]]&lt;&gt;"","06",IF(T_SDLog[[#This Row],[AREF_5]]&lt;&gt;"","05",IF(T_SDLog[[#This Row],[AREF_4]]&lt;&gt;"","04",IF(T_SDLog[[#This Row],[AREF_3]]&lt;&gt;"","03",IF(T_SDLog[[#This Row],[AREF_2]]&lt;&gt;"","02",IF(T_SDLog[[#This Row],[AREF_1]]&lt;&gt;"","01",IF(T_SDLog[[#This Row],[AREF_0]]&lt;&gt;"","00",""))))))))</f>
        <v>00</v>
      </c>
      <c r="T89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2" s="22" t="s">
        <v>1608</v>
      </c>
      <c r="AB892" s="74">
        <v>45828</v>
      </c>
      <c r="AC892" s="22" t="s">
        <v>1636</v>
      </c>
      <c r="AD892" s="74">
        <v>45827</v>
      </c>
      <c r="AE892" s="74" t="s">
        <v>1636</v>
      </c>
      <c r="AF892" s="190" t="s">
        <v>134</v>
      </c>
      <c r="AG892" s="191" t="s">
        <v>1713</v>
      </c>
      <c r="AH892" s="190" t="s">
        <v>134</v>
      </c>
      <c r="AI892" s="22"/>
      <c r="AJ892" s="74"/>
      <c r="AK892" s="22"/>
      <c r="AL892" s="22"/>
      <c r="AM892" s="22"/>
      <c r="AN892" s="190" t="s">
        <v>123</v>
      </c>
      <c r="AO892" s="74"/>
      <c r="AP892" s="185" t="s">
        <v>123</v>
      </c>
      <c r="AQ892" s="22"/>
      <c r="AR892" s="74"/>
      <c r="AS892" s="22"/>
      <c r="AT892" s="190" t="s">
        <v>123</v>
      </c>
      <c r="AU892" s="74"/>
      <c r="AV892" s="185" t="s">
        <v>123</v>
      </c>
      <c r="AW892" s="76"/>
      <c r="AX892" s="74"/>
      <c r="AY892" s="22"/>
      <c r="AZ892" s="190" t="s">
        <v>123</v>
      </c>
      <c r="BA892" s="74"/>
      <c r="BB892" s="185" t="s">
        <v>123</v>
      </c>
      <c r="BC892" s="76"/>
      <c r="BD892" s="74"/>
      <c r="BE892" s="22"/>
      <c r="BF892" s="190" t="s">
        <v>123</v>
      </c>
      <c r="BG892" s="74"/>
      <c r="BH892" s="185" t="s">
        <v>123</v>
      </c>
      <c r="BI892" s="76"/>
      <c r="BJ892" s="74"/>
      <c r="BK892" s="22"/>
      <c r="BL892" s="190" t="s">
        <v>123</v>
      </c>
      <c r="BM892" s="74"/>
      <c r="BN892" s="185" t="s">
        <v>123</v>
      </c>
      <c r="BO892" s="22"/>
      <c r="BP892" s="74"/>
      <c r="BQ892" s="22"/>
      <c r="BR892" s="190" t="s">
        <v>123</v>
      </c>
      <c r="BS892" s="22"/>
      <c r="BT892" s="185" t="s">
        <v>123</v>
      </c>
      <c r="BU892" s="22"/>
      <c r="BV892" s="74"/>
      <c r="BW892" s="22"/>
      <c r="BX892" s="190" t="s">
        <v>123</v>
      </c>
      <c r="BY892" s="22"/>
      <c r="BZ892" s="185" t="s">
        <v>123</v>
      </c>
      <c r="CA892" s="185"/>
      <c r="CB892" s="22"/>
    </row>
    <row r="893" spans="2:80" ht="13.8" hidden="1">
      <c r="B893" s="22">
        <f t="shared" si="13"/>
        <v>884</v>
      </c>
      <c r="C893" s="22" t="s">
        <v>112</v>
      </c>
      <c r="D893" s="73" t="s">
        <v>163</v>
      </c>
      <c r="E893" s="118">
        <v>1300403</v>
      </c>
      <c r="F893" s="22" t="s">
        <v>114</v>
      </c>
      <c r="G893" s="73" t="s">
        <v>130</v>
      </c>
      <c r="H893" s="73" t="s">
        <v>288</v>
      </c>
      <c r="I893" s="240" t="s">
        <v>219</v>
      </c>
      <c r="J893" s="79" t="s">
        <v>112</v>
      </c>
      <c r="K893" s="112" t="s">
        <v>164</v>
      </c>
      <c r="L893" s="22" t="s">
        <v>119</v>
      </c>
      <c r="M893" s="22" t="s">
        <v>117</v>
      </c>
      <c r="N893" s="119" t="str">
        <f>CONCATENATE(T_SDLog[[#This Row],[PROJECT_NO]],"-",T_SDLog[[#This Row],[Sub Con]],"-",T_SDLog[[#This Row],[BUILDING_NO]],"-",T_SDLog[[#This Row],[FLOOR_LEVEL]],"-",T_SDLog[[#This Row],[DRAWING_PARTS]],"-",T_SDLog[[#This Row],[DISIPLINE]],"-",T_SDLog[[#This Row],[Sub-Dec]],"-",T_SDLog[[#This Row],[DS]],"-",T_SDLog[[#This Row],[DRAWING_SEQ]])</f>
        <v>1300403-ATS-B01-FF-05-ICT-ACS-SD-00</v>
      </c>
      <c r="O893" s="122" t="s">
        <v>845</v>
      </c>
      <c r="P893" s="247">
        <v>45803</v>
      </c>
      <c r="Q89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3" s="156" t="str">
        <f>IF(T_SDLog[[#This Row],[AREF_7]]&lt;&gt;"","07",IF(T_SDLog[[#This Row],[AREF_6]]&lt;&gt;"","06",IF(T_SDLog[[#This Row],[AREF_5]]&lt;&gt;"","05",IF(T_SDLog[[#This Row],[AREF_4]]&lt;&gt;"","04",IF(T_SDLog[[#This Row],[AREF_3]]&lt;&gt;"","03",IF(T_SDLog[[#This Row],[AREF_2]]&lt;&gt;"","02",IF(T_SDLog[[#This Row],[AREF_1]]&lt;&gt;"","01",IF(T_SDLog[[#This Row],[AREF_0]]&lt;&gt;"","00",""))))))))</f>
        <v>00</v>
      </c>
      <c r="T89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3" s="22" t="s">
        <v>1608</v>
      </c>
      <c r="AB893" s="74">
        <v>45828</v>
      </c>
      <c r="AC893" s="22" t="s">
        <v>1636</v>
      </c>
      <c r="AD893" s="74">
        <v>45827</v>
      </c>
      <c r="AE893" s="74" t="s">
        <v>1636</v>
      </c>
      <c r="AF893" s="190" t="s">
        <v>134</v>
      </c>
      <c r="AG893" s="191" t="s">
        <v>1713</v>
      </c>
      <c r="AH893" s="190" t="s">
        <v>134</v>
      </c>
      <c r="AI893" s="22"/>
      <c r="AJ893" s="74"/>
      <c r="AK893" s="22"/>
      <c r="AL893" s="22"/>
      <c r="AM893" s="22"/>
      <c r="AN893" s="190" t="s">
        <v>123</v>
      </c>
      <c r="AO893" s="74"/>
      <c r="AP893" s="185" t="s">
        <v>123</v>
      </c>
      <c r="AQ893" s="22"/>
      <c r="AR893" s="74"/>
      <c r="AS893" s="22"/>
      <c r="AT893" s="190" t="s">
        <v>123</v>
      </c>
      <c r="AU893" s="74"/>
      <c r="AV893" s="185" t="s">
        <v>123</v>
      </c>
      <c r="AW893" s="76"/>
      <c r="AX893" s="74"/>
      <c r="AY893" s="22"/>
      <c r="AZ893" s="190" t="s">
        <v>123</v>
      </c>
      <c r="BA893" s="74"/>
      <c r="BB893" s="185" t="s">
        <v>123</v>
      </c>
      <c r="BC893" s="76"/>
      <c r="BD893" s="74"/>
      <c r="BE893" s="22"/>
      <c r="BF893" s="190" t="s">
        <v>123</v>
      </c>
      <c r="BG893" s="74"/>
      <c r="BH893" s="185" t="s">
        <v>123</v>
      </c>
      <c r="BI893" s="76"/>
      <c r="BJ893" s="74"/>
      <c r="BK893" s="22"/>
      <c r="BL893" s="190" t="s">
        <v>123</v>
      </c>
      <c r="BM893" s="74"/>
      <c r="BN893" s="185" t="s">
        <v>123</v>
      </c>
      <c r="BO893" s="22"/>
      <c r="BP893" s="74"/>
      <c r="BQ893" s="22"/>
      <c r="BR893" s="190" t="s">
        <v>123</v>
      </c>
      <c r="BS893" s="22"/>
      <c r="BT893" s="185" t="s">
        <v>123</v>
      </c>
      <c r="BU893" s="22"/>
      <c r="BV893" s="74"/>
      <c r="BW893" s="22"/>
      <c r="BX893" s="190" t="s">
        <v>123</v>
      </c>
      <c r="BY893" s="22"/>
      <c r="BZ893" s="185" t="s">
        <v>123</v>
      </c>
      <c r="CA893" s="185"/>
      <c r="CB893" s="22"/>
    </row>
    <row r="894" spans="2:80" ht="13.8" hidden="1">
      <c r="B894" s="22">
        <f t="shared" si="13"/>
        <v>885</v>
      </c>
      <c r="C894" s="22" t="s">
        <v>112</v>
      </c>
      <c r="D894" s="73" t="s">
        <v>163</v>
      </c>
      <c r="E894" s="118">
        <v>1300403</v>
      </c>
      <c r="F894" s="22" t="s">
        <v>114</v>
      </c>
      <c r="G894" s="73" t="s">
        <v>130</v>
      </c>
      <c r="H894" s="73" t="s">
        <v>288</v>
      </c>
      <c r="I894" s="240" t="s">
        <v>304</v>
      </c>
      <c r="J894" s="79" t="s">
        <v>112</v>
      </c>
      <c r="K894" s="112" t="s">
        <v>164</v>
      </c>
      <c r="L894" s="22" t="s">
        <v>119</v>
      </c>
      <c r="M894" s="22" t="s">
        <v>117</v>
      </c>
      <c r="N894" s="119" t="str">
        <f>CONCATENATE(T_SDLog[[#This Row],[PROJECT_NO]],"-",T_SDLog[[#This Row],[Sub Con]],"-",T_SDLog[[#This Row],[BUILDING_NO]],"-",T_SDLog[[#This Row],[FLOOR_LEVEL]],"-",T_SDLog[[#This Row],[DRAWING_PARTS]],"-",T_SDLog[[#This Row],[DISIPLINE]],"-",T_SDLog[[#This Row],[Sub-Dec]],"-",T_SDLog[[#This Row],[DS]],"-",T_SDLog[[#This Row],[DRAWING_SEQ]])</f>
        <v>1300403-ATS-B01-FF-06-ICT-ACS-SD-00</v>
      </c>
      <c r="O894" s="122" t="s">
        <v>846</v>
      </c>
      <c r="P894" s="247">
        <v>45803</v>
      </c>
      <c r="Q89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4" s="156" t="str">
        <f>IF(T_SDLog[[#This Row],[AREF_7]]&lt;&gt;"","07",IF(T_SDLog[[#This Row],[AREF_6]]&lt;&gt;"","06",IF(T_SDLog[[#This Row],[AREF_5]]&lt;&gt;"","05",IF(T_SDLog[[#This Row],[AREF_4]]&lt;&gt;"","04",IF(T_SDLog[[#This Row],[AREF_3]]&lt;&gt;"","03",IF(T_SDLog[[#This Row],[AREF_2]]&lt;&gt;"","02",IF(T_SDLog[[#This Row],[AREF_1]]&lt;&gt;"","01",IF(T_SDLog[[#This Row],[AREF_0]]&lt;&gt;"","00",""))))))))</f>
        <v>00</v>
      </c>
      <c r="T89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4" s="22" t="s">
        <v>1608</v>
      </c>
      <c r="AB894" s="74">
        <v>45828</v>
      </c>
      <c r="AC894" s="22" t="s">
        <v>1636</v>
      </c>
      <c r="AD894" s="74">
        <v>45827</v>
      </c>
      <c r="AE894" s="74" t="s">
        <v>1636</v>
      </c>
      <c r="AF894" s="190" t="s">
        <v>134</v>
      </c>
      <c r="AG894" s="191" t="s">
        <v>1713</v>
      </c>
      <c r="AH894" s="190" t="s">
        <v>134</v>
      </c>
      <c r="AI894" s="22"/>
      <c r="AJ894" s="74"/>
      <c r="AK894" s="22"/>
      <c r="AL894" s="22"/>
      <c r="AM894" s="22"/>
      <c r="AN894" s="190" t="s">
        <v>123</v>
      </c>
      <c r="AO894" s="74"/>
      <c r="AP894" s="185" t="s">
        <v>123</v>
      </c>
      <c r="AQ894" s="22"/>
      <c r="AR894" s="74"/>
      <c r="AS894" s="22"/>
      <c r="AT894" s="190" t="s">
        <v>123</v>
      </c>
      <c r="AU894" s="74"/>
      <c r="AV894" s="185" t="s">
        <v>123</v>
      </c>
      <c r="AW894" s="76"/>
      <c r="AX894" s="74"/>
      <c r="AY894" s="22"/>
      <c r="AZ894" s="190" t="s">
        <v>123</v>
      </c>
      <c r="BA894" s="74"/>
      <c r="BB894" s="185" t="s">
        <v>123</v>
      </c>
      <c r="BC894" s="76"/>
      <c r="BD894" s="74"/>
      <c r="BE894" s="22"/>
      <c r="BF894" s="190" t="s">
        <v>123</v>
      </c>
      <c r="BG894" s="74"/>
      <c r="BH894" s="185" t="s">
        <v>123</v>
      </c>
      <c r="BI894" s="76"/>
      <c r="BJ894" s="74"/>
      <c r="BK894" s="22"/>
      <c r="BL894" s="190" t="s">
        <v>123</v>
      </c>
      <c r="BM894" s="74"/>
      <c r="BN894" s="185" t="s">
        <v>123</v>
      </c>
      <c r="BO894" s="22"/>
      <c r="BP894" s="74"/>
      <c r="BQ894" s="22"/>
      <c r="BR894" s="190" t="s">
        <v>123</v>
      </c>
      <c r="BS894" s="22"/>
      <c r="BT894" s="185" t="s">
        <v>123</v>
      </c>
      <c r="BU894" s="22"/>
      <c r="BV894" s="74"/>
      <c r="BW894" s="22"/>
      <c r="BX894" s="190" t="s">
        <v>123</v>
      </c>
      <c r="BY894" s="22"/>
      <c r="BZ894" s="185" t="s">
        <v>123</v>
      </c>
      <c r="CA894" s="185"/>
      <c r="CB894" s="22"/>
    </row>
    <row r="895" spans="2:80" ht="13.8" hidden="1">
      <c r="B895" s="22">
        <f t="shared" si="13"/>
        <v>886</v>
      </c>
      <c r="C895" s="22" t="s">
        <v>112</v>
      </c>
      <c r="D895" s="73" t="s">
        <v>163</v>
      </c>
      <c r="E895" s="118">
        <v>1300403</v>
      </c>
      <c r="F895" s="22" t="s">
        <v>114</v>
      </c>
      <c r="G895" s="73" t="s">
        <v>130</v>
      </c>
      <c r="H895" s="73" t="s">
        <v>288</v>
      </c>
      <c r="I895" s="240" t="s">
        <v>349</v>
      </c>
      <c r="J895" s="79" t="s">
        <v>112</v>
      </c>
      <c r="K895" s="112" t="s">
        <v>164</v>
      </c>
      <c r="L895" s="22" t="s">
        <v>119</v>
      </c>
      <c r="M895" s="22" t="s">
        <v>117</v>
      </c>
      <c r="N895" s="119" t="str">
        <f>CONCATENATE(T_SDLog[[#This Row],[PROJECT_NO]],"-",T_SDLog[[#This Row],[Sub Con]],"-",T_SDLog[[#This Row],[BUILDING_NO]],"-",T_SDLog[[#This Row],[FLOOR_LEVEL]],"-",T_SDLog[[#This Row],[DRAWING_PARTS]],"-",T_SDLog[[#This Row],[DISIPLINE]],"-",T_SDLog[[#This Row],[Sub-Dec]],"-",T_SDLog[[#This Row],[DS]],"-",T_SDLog[[#This Row],[DRAWING_SEQ]])</f>
        <v>1300403-ATS-B01-FF-07-ICT-ACS-SD-00</v>
      </c>
      <c r="O895" s="122" t="s">
        <v>847</v>
      </c>
      <c r="P895" s="247">
        <v>45803</v>
      </c>
      <c r="Q89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5" s="156" t="str">
        <f>IF(T_SDLog[[#This Row],[AREF_7]]&lt;&gt;"","07",IF(T_SDLog[[#This Row],[AREF_6]]&lt;&gt;"","06",IF(T_SDLog[[#This Row],[AREF_5]]&lt;&gt;"","05",IF(T_SDLog[[#This Row],[AREF_4]]&lt;&gt;"","04",IF(T_SDLog[[#This Row],[AREF_3]]&lt;&gt;"","03",IF(T_SDLog[[#This Row],[AREF_2]]&lt;&gt;"","02",IF(T_SDLog[[#This Row],[AREF_1]]&lt;&gt;"","01",IF(T_SDLog[[#This Row],[AREF_0]]&lt;&gt;"","00",""))))))))</f>
        <v>00</v>
      </c>
      <c r="T89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5" s="22" t="s">
        <v>1608</v>
      </c>
      <c r="AB895" s="74">
        <v>45828</v>
      </c>
      <c r="AC895" s="22" t="s">
        <v>1636</v>
      </c>
      <c r="AD895" s="74">
        <v>45827</v>
      </c>
      <c r="AE895" s="74" t="s">
        <v>1636</v>
      </c>
      <c r="AF895" s="190" t="s">
        <v>134</v>
      </c>
      <c r="AG895" s="191" t="s">
        <v>1713</v>
      </c>
      <c r="AH895" s="190" t="s">
        <v>134</v>
      </c>
      <c r="AI895" s="22"/>
      <c r="AJ895" s="74"/>
      <c r="AK895" s="22"/>
      <c r="AL895" s="22"/>
      <c r="AM895" s="22"/>
      <c r="AN895" s="190" t="s">
        <v>123</v>
      </c>
      <c r="AO895" s="74"/>
      <c r="AP895" s="185" t="s">
        <v>123</v>
      </c>
      <c r="AQ895" s="22"/>
      <c r="AR895" s="74"/>
      <c r="AS895" s="22"/>
      <c r="AT895" s="190" t="s">
        <v>123</v>
      </c>
      <c r="AU895" s="74"/>
      <c r="AV895" s="185" t="s">
        <v>123</v>
      </c>
      <c r="AW895" s="76"/>
      <c r="AX895" s="74"/>
      <c r="AY895" s="22"/>
      <c r="AZ895" s="190" t="s">
        <v>123</v>
      </c>
      <c r="BA895" s="74"/>
      <c r="BB895" s="185" t="s">
        <v>123</v>
      </c>
      <c r="BC895" s="76"/>
      <c r="BD895" s="74"/>
      <c r="BE895" s="22"/>
      <c r="BF895" s="190" t="s">
        <v>123</v>
      </c>
      <c r="BG895" s="74"/>
      <c r="BH895" s="185" t="s">
        <v>123</v>
      </c>
      <c r="BI895" s="76"/>
      <c r="BJ895" s="74"/>
      <c r="BK895" s="22"/>
      <c r="BL895" s="190" t="s">
        <v>123</v>
      </c>
      <c r="BM895" s="74"/>
      <c r="BN895" s="185" t="s">
        <v>123</v>
      </c>
      <c r="BO895" s="22"/>
      <c r="BP895" s="74"/>
      <c r="BQ895" s="22"/>
      <c r="BR895" s="190" t="s">
        <v>123</v>
      </c>
      <c r="BS895" s="22"/>
      <c r="BT895" s="185" t="s">
        <v>123</v>
      </c>
      <c r="BU895" s="22"/>
      <c r="BV895" s="74"/>
      <c r="BW895" s="22"/>
      <c r="BX895" s="190" t="s">
        <v>123</v>
      </c>
      <c r="BY895" s="22"/>
      <c r="BZ895" s="185" t="s">
        <v>123</v>
      </c>
      <c r="CA895" s="185"/>
      <c r="CB895" s="22"/>
    </row>
    <row r="896" spans="2:80" ht="13.8" hidden="1">
      <c r="B896" s="22">
        <f t="shared" si="13"/>
        <v>887</v>
      </c>
      <c r="C896" s="22" t="s">
        <v>112</v>
      </c>
      <c r="D896" s="73" t="s">
        <v>163</v>
      </c>
      <c r="E896" s="118">
        <v>1300403</v>
      </c>
      <c r="F896" s="22" t="s">
        <v>114</v>
      </c>
      <c r="G896" s="73" t="s">
        <v>130</v>
      </c>
      <c r="H896" s="73" t="s">
        <v>288</v>
      </c>
      <c r="I896" s="240" t="s">
        <v>140</v>
      </c>
      <c r="J896" s="79" t="s">
        <v>112</v>
      </c>
      <c r="K896" s="112" t="s">
        <v>164</v>
      </c>
      <c r="L896" s="22" t="s">
        <v>119</v>
      </c>
      <c r="M896" s="22" t="s">
        <v>117</v>
      </c>
      <c r="N896" s="119" t="str">
        <f>CONCATENATE(T_SDLog[[#This Row],[PROJECT_NO]],"-",T_SDLog[[#This Row],[Sub Con]],"-",T_SDLog[[#This Row],[BUILDING_NO]],"-",T_SDLog[[#This Row],[FLOOR_LEVEL]],"-",T_SDLog[[#This Row],[DRAWING_PARTS]],"-",T_SDLog[[#This Row],[DISIPLINE]],"-",T_SDLog[[#This Row],[Sub-Dec]],"-",T_SDLog[[#This Row],[DS]],"-",T_SDLog[[#This Row],[DRAWING_SEQ]])</f>
        <v>1300403-ATS-B01-FF-08-ICT-ACS-SD-00</v>
      </c>
      <c r="O896" s="122" t="s">
        <v>848</v>
      </c>
      <c r="P896" s="247">
        <v>45803</v>
      </c>
      <c r="Q89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6" s="156" t="str">
        <f>IF(T_SDLog[[#This Row],[AREF_7]]&lt;&gt;"","07",IF(T_SDLog[[#This Row],[AREF_6]]&lt;&gt;"","06",IF(T_SDLog[[#This Row],[AREF_5]]&lt;&gt;"","05",IF(T_SDLog[[#This Row],[AREF_4]]&lt;&gt;"","04",IF(T_SDLog[[#This Row],[AREF_3]]&lt;&gt;"","03",IF(T_SDLog[[#This Row],[AREF_2]]&lt;&gt;"","02",IF(T_SDLog[[#This Row],[AREF_1]]&lt;&gt;"","01",IF(T_SDLog[[#This Row],[AREF_0]]&lt;&gt;"","00",""))))))))</f>
        <v>00</v>
      </c>
      <c r="T89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6" s="22" t="s">
        <v>1608</v>
      </c>
      <c r="AB896" s="74">
        <v>45828</v>
      </c>
      <c r="AC896" s="22" t="s">
        <v>1636</v>
      </c>
      <c r="AD896" s="74">
        <v>45827</v>
      </c>
      <c r="AE896" s="74" t="s">
        <v>1636</v>
      </c>
      <c r="AF896" s="190" t="s">
        <v>134</v>
      </c>
      <c r="AG896" s="191" t="s">
        <v>1713</v>
      </c>
      <c r="AH896" s="190" t="s">
        <v>134</v>
      </c>
      <c r="AI896" s="22"/>
      <c r="AJ896" s="74"/>
      <c r="AK896" s="22"/>
      <c r="AL896" s="22"/>
      <c r="AM896" s="22"/>
      <c r="AN896" s="190" t="s">
        <v>123</v>
      </c>
      <c r="AO896" s="74"/>
      <c r="AP896" s="185" t="s">
        <v>123</v>
      </c>
      <c r="AQ896" s="22"/>
      <c r="AR896" s="74"/>
      <c r="AS896" s="22"/>
      <c r="AT896" s="190" t="s">
        <v>123</v>
      </c>
      <c r="AU896" s="74"/>
      <c r="AV896" s="185" t="s">
        <v>123</v>
      </c>
      <c r="AW896" s="76"/>
      <c r="AX896" s="74"/>
      <c r="AY896" s="22"/>
      <c r="AZ896" s="190" t="s">
        <v>123</v>
      </c>
      <c r="BA896" s="74"/>
      <c r="BB896" s="185" t="s">
        <v>123</v>
      </c>
      <c r="BC896" s="76"/>
      <c r="BD896" s="74"/>
      <c r="BE896" s="22"/>
      <c r="BF896" s="190" t="s">
        <v>123</v>
      </c>
      <c r="BG896" s="74"/>
      <c r="BH896" s="185" t="s">
        <v>123</v>
      </c>
      <c r="BI896" s="76"/>
      <c r="BJ896" s="74"/>
      <c r="BK896" s="22"/>
      <c r="BL896" s="190" t="s">
        <v>123</v>
      </c>
      <c r="BM896" s="74"/>
      <c r="BN896" s="185" t="s">
        <v>123</v>
      </c>
      <c r="BO896" s="22"/>
      <c r="BP896" s="74"/>
      <c r="BQ896" s="22"/>
      <c r="BR896" s="190" t="s">
        <v>123</v>
      </c>
      <c r="BS896" s="22"/>
      <c r="BT896" s="185" t="s">
        <v>123</v>
      </c>
      <c r="BU896" s="22"/>
      <c r="BV896" s="74"/>
      <c r="BW896" s="22"/>
      <c r="BX896" s="190" t="s">
        <v>123</v>
      </c>
      <c r="BY896" s="22"/>
      <c r="BZ896" s="185" t="s">
        <v>123</v>
      </c>
      <c r="CA896" s="185"/>
      <c r="CB896" s="22"/>
    </row>
    <row r="897" spans="2:80" ht="13.8" hidden="1">
      <c r="B897" s="22">
        <f t="shared" si="13"/>
        <v>888</v>
      </c>
      <c r="C897" s="22" t="s">
        <v>112</v>
      </c>
      <c r="D897" s="73" t="s">
        <v>163</v>
      </c>
      <c r="E897" s="118">
        <v>1300403</v>
      </c>
      <c r="F897" s="22" t="s">
        <v>114</v>
      </c>
      <c r="G897" s="73" t="s">
        <v>130</v>
      </c>
      <c r="H897" s="73" t="s">
        <v>288</v>
      </c>
      <c r="I897" s="240" t="s">
        <v>351</v>
      </c>
      <c r="J897" s="79" t="s">
        <v>112</v>
      </c>
      <c r="K897" s="112" t="s">
        <v>164</v>
      </c>
      <c r="L897" s="22" t="s">
        <v>119</v>
      </c>
      <c r="M897" s="22" t="s">
        <v>117</v>
      </c>
      <c r="N897" s="119" t="str">
        <f>CONCATENATE(T_SDLog[[#This Row],[PROJECT_NO]],"-",T_SDLog[[#This Row],[Sub Con]],"-",T_SDLog[[#This Row],[BUILDING_NO]],"-",T_SDLog[[#This Row],[FLOOR_LEVEL]],"-",T_SDLog[[#This Row],[DRAWING_PARTS]],"-",T_SDLog[[#This Row],[DISIPLINE]],"-",T_SDLog[[#This Row],[Sub-Dec]],"-",T_SDLog[[#This Row],[DS]],"-",T_SDLog[[#This Row],[DRAWING_SEQ]])</f>
        <v>1300403-ATS-B01-FF-09-ICT-ACS-SD-00</v>
      </c>
      <c r="O897" s="122" t="s">
        <v>849</v>
      </c>
      <c r="P897" s="247">
        <v>45803</v>
      </c>
      <c r="Q89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7" s="156" t="str">
        <f>IF(T_SDLog[[#This Row],[AREF_7]]&lt;&gt;"","07",IF(T_SDLog[[#This Row],[AREF_6]]&lt;&gt;"","06",IF(T_SDLog[[#This Row],[AREF_5]]&lt;&gt;"","05",IF(T_SDLog[[#This Row],[AREF_4]]&lt;&gt;"","04",IF(T_SDLog[[#This Row],[AREF_3]]&lt;&gt;"","03",IF(T_SDLog[[#This Row],[AREF_2]]&lt;&gt;"","02",IF(T_SDLog[[#This Row],[AREF_1]]&lt;&gt;"","01",IF(T_SDLog[[#This Row],[AREF_0]]&lt;&gt;"","00",""))))))))</f>
        <v>00</v>
      </c>
      <c r="T89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7" s="22" t="s">
        <v>1608</v>
      </c>
      <c r="AB897" s="74">
        <v>45828</v>
      </c>
      <c r="AC897" s="22" t="s">
        <v>1636</v>
      </c>
      <c r="AD897" s="74">
        <v>45827</v>
      </c>
      <c r="AE897" s="74" t="s">
        <v>1636</v>
      </c>
      <c r="AF897" s="190" t="s">
        <v>134</v>
      </c>
      <c r="AG897" s="191" t="s">
        <v>1713</v>
      </c>
      <c r="AH897" s="190" t="s">
        <v>134</v>
      </c>
      <c r="AI897" s="22"/>
      <c r="AJ897" s="74"/>
      <c r="AK897" s="22"/>
      <c r="AL897" s="22"/>
      <c r="AM897" s="22"/>
      <c r="AN897" s="190" t="s">
        <v>123</v>
      </c>
      <c r="AO897" s="74"/>
      <c r="AP897" s="185" t="s">
        <v>123</v>
      </c>
      <c r="AQ897" s="22"/>
      <c r="AR897" s="74"/>
      <c r="AS897" s="22"/>
      <c r="AT897" s="190" t="s">
        <v>123</v>
      </c>
      <c r="AU897" s="74"/>
      <c r="AV897" s="185" t="s">
        <v>123</v>
      </c>
      <c r="AW897" s="76"/>
      <c r="AX897" s="74"/>
      <c r="AY897" s="22"/>
      <c r="AZ897" s="190" t="s">
        <v>123</v>
      </c>
      <c r="BA897" s="74"/>
      <c r="BB897" s="185" t="s">
        <v>123</v>
      </c>
      <c r="BC897" s="76"/>
      <c r="BD897" s="74"/>
      <c r="BE897" s="22"/>
      <c r="BF897" s="190" t="s">
        <v>123</v>
      </c>
      <c r="BG897" s="74"/>
      <c r="BH897" s="185" t="s">
        <v>123</v>
      </c>
      <c r="BI897" s="76"/>
      <c r="BJ897" s="74"/>
      <c r="BK897" s="22"/>
      <c r="BL897" s="190" t="s">
        <v>123</v>
      </c>
      <c r="BM897" s="74"/>
      <c r="BN897" s="185" t="s">
        <v>123</v>
      </c>
      <c r="BO897" s="22"/>
      <c r="BP897" s="74"/>
      <c r="BQ897" s="22"/>
      <c r="BR897" s="190" t="s">
        <v>123</v>
      </c>
      <c r="BS897" s="22"/>
      <c r="BT897" s="185" t="s">
        <v>123</v>
      </c>
      <c r="BU897" s="22"/>
      <c r="BV897" s="74"/>
      <c r="BW897" s="22"/>
      <c r="BX897" s="190" t="s">
        <v>123</v>
      </c>
      <c r="BY897" s="22"/>
      <c r="BZ897" s="185" t="s">
        <v>123</v>
      </c>
      <c r="CA897" s="185"/>
      <c r="CB897" s="22"/>
    </row>
    <row r="898" spans="2:80" ht="13.8" hidden="1">
      <c r="B898" s="22">
        <f t="shared" si="13"/>
        <v>889</v>
      </c>
      <c r="C898" s="22" t="s">
        <v>112</v>
      </c>
      <c r="D898" s="73" t="s">
        <v>163</v>
      </c>
      <c r="E898" s="118">
        <v>1300403</v>
      </c>
      <c r="F898" s="22" t="s">
        <v>114</v>
      </c>
      <c r="G898" s="73" t="s">
        <v>130</v>
      </c>
      <c r="H898" s="73" t="s">
        <v>288</v>
      </c>
      <c r="I898" s="240" t="s">
        <v>438</v>
      </c>
      <c r="J898" s="79" t="s">
        <v>112</v>
      </c>
      <c r="K898" s="112" t="s">
        <v>164</v>
      </c>
      <c r="L898" s="22" t="s">
        <v>119</v>
      </c>
      <c r="M898" s="22" t="s">
        <v>117</v>
      </c>
      <c r="N898" s="119" t="str">
        <f>CONCATENATE(T_SDLog[[#This Row],[PROJECT_NO]],"-",T_SDLog[[#This Row],[Sub Con]],"-",T_SDLog[[#This Row],[BUILDING_NO]],"-",T_SDLog[[#This Row],[FLOOR_LEVEL]],"-",T_SDLog[[#This Row],[DRAWING_PARTS]],"-",T_SDLog[[#This Row],[DISIPLINE]],"-",T_SDLog[[#This Row],[Sub-Dec]],"-",T_SDLog[[#This Row],[DS]],"-",T_SDLog[[#This Row],[DRAWING_SEQ]])</f>
        <v>1300403-ATS-B01-FF-10-ICT-ACS-SD-00</v>
      </c>
      <c r="O898" s="122" t="s">
        <v>850</v>
      </c>
      <c r="P898" s="244">
        <v>45789</v>
      </c>
      <c r="Q89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8" s="156" t="str">
        <f>IF(T_SDLog[[#This Row],[AREF_7]]&lt;&gt;"","07",IF(T_SDLog[[#This Row],[AREF_6]]&lt;&gt;"","06",IF(T_SDLog[[#This Row],[AREF_5]]&lt;&gt;"","05",IF(T_SDLog[[#This Row],[AREF_4]]&lt;&gt;"","04",IF(T_SDLog[[#This Row],[AREF_3]]&lt;&gt;"","03",IF(T_SDLog[[#This Row],[AREF_2]]&lt;&gt;"","02",IF(T_SDLog[[#This Row],[AREF_1]]&lt;&gt;"","01",IF(T_SDLog[[#This Row],[AREF_0]]&lt;&gt;"","00",""))))))))</f>
        <v>00</v>
      </c>
      <c r="T89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8" s="22" t="s">
        <v>1608</v>
      </c>
      <c r="AB898" s="74">
        <v>45828</v>
      </c>
      <c r="AC898" s="22" t="s">
        <v>1636</v>
      </c>
      <c r="AD898" s="74">
        <v>45827</v>
      </c>
      <c r="AE898" s="74" t="s">
        <v>1636</v>
      </c>
      <c r="AF898" s="190" t="s">
        <v>134</v>
      </c>
      <c r="AG898" s="191" t="s">
        <v>1713</v>
      </c>
      <c r="AH898" s="190" t="s">
        <v>134</v>
      </c>
      <c r="AI898" s="22"/>
      <c r="AJ898" s="74"/>
      <c r="AK898" s="22"/>
      <c r="AL898" s="22"/>
      <c r="AM898" s="22"/>
      <c r="AN898" s="190" t="s">
        <v>123</v>
      </c>
      <c r="AO898" s="74"/>
      <c r="AP898" s="185" t="s">
        <v>123</v>
      </c>
      <c r="AQ898" s="22"/>
      <c r="AR898" s="74"/>
      <c r="AS898" s="22"/>
      <c r="AT898" s="190" t="s">
        <v>123</v>
      </c>
      <c r="AU898" s="74"/>
      <c r="AV898" s="185" t="s">
        <v>123</v>
      </c>
      <c r="AW898" s="76"/>
      <c r="AX898" s="74"/>
      <c r="AY898" s="22"/>
      <c r="AZ898" s="190" t="s">
        <v>123</v>
      </c>
      <c r="BA898" s="74"/>
      <c r="BB898" s="185" t="s">
        <v>123</v>
      </c>
      <c r="BC898" s="76"/>
      <c r="BD898" s="74"/>
      <c r="BE898" s="22"/>
      <c r="BF898" s="190" t="s">
        <v>123</v>
      </c>
      <c r="BG898" s="74"/>
      <c r="BH898" s="185" t="s">
        <v>123</v>
      </c>
      <c r="BI898" s="76"/>
      <c r="BJ898" s="74"/>
      <c r="BK898" s="22"/>
      <c r="BL898" s="190" t="s">
        <v>123</v>
      </c>
      <c r="BM898" s="74"/>
      <c r="BN898" s="185" t="s">
        <v>123</v>
      </c>
      <c r="BO898" s="22"/>
      <c r="BP898" s="74"/>
      <c r="BQ898" s="22"/>
      <c r="BR898" s="190" t="s">
        <v>123</v>
      </c>
      <c r="BS898" s="22"/>
      <c r="BT898" s="185" t="s">
        <v>123</v>
      </c>
      <c r="BU898" s="22"/>
      <c r="BV898" s="74"/>
      <c r="BW898" s="22"/>
      <c r="BX898" s="190" t="s">
        <v>123</v>
      </c>
      <c r="BY898" s="22"/>
      <c r="BZ898" s="185" t="s">
        <v>123</v>
      </c>
      <c r="CA898" s="185"/>
      <c r="CB898" s="22"/>
    </row>
    <row r="899" spans="2:80" ht="13.8" hidden="1">
      <c r="B899" s="22">
        <f t="shared" si="13"/>
        <v>890</v>
      </c>
      <c r="C899" s="22" t="s">
        <v>112</v>
      </c>
      <c r="D899" s="73" t="s">
        <v>163</v>
      </c>
      <c r="E899" s="118">
        <v>1300403</v>
      </c>
      <c r="F899" s="22" t="s">
        <v>114</v>
      </c>
      <c r="G899" s="73" t="s">
        <v>130</v>
      </c>
      <c r="H899" s="73" t="s">
        <v>288</v>
      </c>
      <c r="I899" s="240" t="s">
        <v>440</v>
      </c>
      <c r="J899" s="79" t="s">
        <v>112</v>
      </c>
      <c r="K899" s="112" t="s">
        <v>164</v>
      </c>
      <c r="L899" s="22" t="s">
        <v>119</v>
      </c>
      <c r="M899" s="22" t="s">
        <v>117</v>
      </c>
      <c r="N899" s="119" t="str">
        <f>CONCATENATE(T_SDLog[[#This Row],[PROJECT_NO]],"-",T_SDLog[[#This Row],[Sub Con]],"-",T_SDLog[[#This Row],[BUILDING_NO]],"-",T_SDLog[[#This Row],[FLOOR_LEVEL]],"-",T_SDLog[[#This Row],[DRAWING_PARTS]],"-",T_SDLog[[#This Row],[DISIPLINE]],"-",T_SDLog[[#This Row],[Sub-Dec]],"-",T_SDLog[[#This Row],[DS]],"-",T_SDLog[[#This Row],[DRAWING_SEQ]])</f>
        <v>1300403-ATS-B01-FF-11-ICT-ACS-SD-00</v>
      </c>
      <c r="O899" s="122" t="s">
        <v>851</v>
      </c>
      <c r="P899" s="244">
        <v>45789</v>
      </c>
      <c r="Q89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89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899" s="156" t="str">
        <f>IF(T_SDLog[[#This Row],[AREF_7]]&lt;&gt;"","07",IF(T_SDLog[[#This Row],[AREF_6]]&lt;&gt;"","06",IF(T_SDLog[[#This Row],[AREF_5]]&lt;&gt;"","05",IF(T_SDLog[[#This Row],[AREF_4]]&lt;&gt;"","04",IF(T_SDLog[[#This Row],[AREF_3]]&lt;&gt;"","03",IF(T_SDLog[[#This Row],[AREF_2]]&lt;&gt;"","02",IF(T_SDLog[[#This Row],[AREF_1]]&lt;&gt;"","01",IF(T_SDLog[[#This Row],[AREF_0]]&lt;&gt;"","00",""))))))))</f>
        <v>00</v>
      </c>
      <c r="T89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8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8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89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8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8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8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899" s="22" t="s">
        <v>1608</v>
      </c>
      <c r="AB899" s="74">
        <v>45828</v>
      </c>
      <c r="AC899" s="22" t="s">
        <v>1636</v>
      </c>
      <c r="AD899" s="74">
        <v>45827</v>
      </c>
      <c r="AE899" s="74" t="s">
        <v>1636</v>
      </c>
      <c r="AF899" s="190" t="s">
        <v>134</v>
      </c>
      <c r="AG899" s="191" t="s">
        <v>1713</v>
      </c>
      <c r="AH899" s="190" t="s">
        <v>134</v>
      </c>
      <c r="AI899" s="22"/>
      <c r="AJ899" s="74"/>
      <c r="AK899" s="22"/>
      <c r="AL899" s="22"/>
      <c r="AM899" s="22"/>
      <c r="AN899" s="190" t="s">
        <v>123</v>
      </c>
      <c r="AO899" s="74"/>
      <c r="AP899" s="185" t="s">
        <v>123</v>
      </c>
      <c r="AQ899" s="22"/>
      <c r="AR899" s="74"/>
      <c r="AS899" s="22"/>
      <c r="AT899" s="190" t="s">
        <v>123</v>
      </c>
      <c r="AU899" s="74"/>
      <c r="AV899" s="185" t="s">
        <v>123</v>
      </c>
      <c r="AW899" s="76"/>
      <c r="AX899" s="74"/>
      <c r="AY899" s="22"/>
      <c r="AZ899" s="190" t="s">
        <v>123</v>
      </c>
      <c r="BA899" s="74"/>
      <c r="BB899" s="185" t="s">
        <v>123</v>
      </c>
      <c r="BC899" s="76"/>
      <c r="BD899" s="74"/>
      <c r="BE899" s="22"/>
      <c r="BF899" s="190" t="s">
        <v>123</v>
      </c>
      <c r="BG899" s="74"/>
      <c r="BH899" s="185" t="s">
        <v>123</v>
      </c>
      <c r="BI899" s="76"/>
      <c r="BJ899" s="74"/>
      <c r="BK899" s="22"/>
      <c r="BL899" s="190" t="s">
        <v>123</v>
      </c>
      <c r="BM899" s="74"/>
      <c r="BN899" s="185" t="s">
        <v>123</v>
      </c>
      <c r="BO899" s="22"/>
      <c r="BP899" s="74"/>
      <c r="BQ899" s="22"/>
      <c r="BR899" s="190" t="s">
        <v>123</v>
      </c>
      <c r="BS899" s="22"/>
      <c r="BT899" s="185" t="s">
        <v>123</v>
      </c>
      <c r="BU899" s="22"/>
      <c r="BV899" s="74"/>
      <c r="BW899" s="22"/>
      <c r="BX899" s="190" t="s">
        <v>123</v>
      </c>
      <c r="BY899" s="22"/>
      <c r="BZ899" s="185" t="s">
        <v>123</v>
      </c>
      <c r="CA899" s="185"/>
      <c r="CB899" s="22"/>
    </row>
    <row r="900" spans="2:80" ht="13.8" hidden="1">
      <c r="B900" s="22">
        <f t="shared" si="13"/>
        <v>891</v>
      </c>
      <c r="C900" s="22" t="s">
        <v>112</v>
      </c>
      <c r="D900" s="73" t="s">
        <v>163</v>
      </c>
      <c r="E900" s="118">
        <v>1300403</v>
      </c>
      <c r="F900" s="22" t="s">
        <v>114</v>
      </c>
      <c r="G900" s="73" t="s">
        <v>130</v>
      </c>
      <c r="H900" s="73" t="s">
        <v>288</v>
      </c>
      <c r="I900" s="240" t="s">
        <v>142</v>
      </c>
      <c r="J900" s="79" t="s">
        <v>112</v>
      </c>
      <c r="K900" s="112" t="s">
        <v>164</v>
      </c>
      <c r="L900" s="22" t="s">
        <v>119</v>
      </c>
      <c r="M900" s="22" t="s">
        <v>117</v>
      </c>
      <c r="N900" s="119" t="str">
        <f>CONCATENATE(T_SDLog[[#This Row],[PROJECT_NO]],"-",T_SDLog[[#This Row],[Sub Con]],"-",T_SDLog[[#This Row],[BUILDING_NO]],"-",T_SDLog[[#This Row],[FLOOR_LEVEL]],"-",T_SDLog[[#This Row],[DRAWING_PARTS]],"-",T_SDLog[[#This Row],[DISIPLINE]],"-",T_SDLog[[#This Row],[Sub-Dec]],"-",T_SDLog[[#This Row],[DS]],"-",T_SDLog[[#This Row],[DRAWING_SEQ]])</f>
        <v>1300403-ATS-B01-FF-12-ICT-ACS-SD-00</v>
      </c>
      <c r="O900" s="122" t="s">
        <v>852</v>
      </c>
      <c r="P900" s="247">
        <v>45803</v>
      </c>
      <c r="Q90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0" s="156" t="str">
        <f>IF(T_SDLog[[#This Row],[AREF_7]]&lt;&gt;"","07",IF(T_SDLog[[#This Row],[AREF_6]]&lt;&gt;"","06",IF(T_SDLog[[#This Row],[AREF_5]]&lt;&gt;"","05",IF(T_SDLog[[#This Row],[AREF_4]]&lt;&gt;"","04",IF(T_SDLog[[#This Row],[AREF_3]]&lt;&gt;"","03",IF(T_SDLog[[#This Row],[AREF_2]]&lt;&gt;"","02",IF(T_SDLog[[#This Row],[AREF_1]]&lt;&gt;"","01",IF(T_SDLog[[#This Row],[AREF_0]]&lt;&gt;"","00",""))))))))</f>
        <v>00</v>
      </c>
      <c r="T90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9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9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9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0" s="22" t="s">
        <v>1608</v>
      </c>
      <c r="AB900" s="74">
        <v>45828</v>
      </c>
      <c r="AC900" s="22" t="s">
        <v>1636</v>
      </c>
      <c r="AD900" s="74">
        <v>45827</v>
      </c>
      <c r="AE900" s="74" t="s">
        <v>1636</v>
      </c>
      <c r="AF900" s="190" t="s">
        <v>134</v>
      </c>
      <c r="AG900" s="191" t="s">
        <v>1713</v>
      </c>
      <c r="AH900" s="190" t="s">
        <v>134</v>
      </c>
      <c r="AI900" s="22"/>
      <c r="AJ900" s="74"/>
      <c r="AK900" s="22"/>
      <c r="AL900" s="22"/>
      <c r="AM900" s="22"/>
      <c r="AN900" s="190" t="s">
        <v>123</v>
      </c>
      <c r="AO900" s="74"/>
      <c r="AP900" s="185" t="s">
        <v>123</v>
      </c>
      <c r="AQ900" s="22"/>
      <c r="AR900" s="74"/>
      <c r="AS900" s="22"/>
      <c r="AT900" s="190" t="s">
        <v>123</v>
      </c>
      <c r="AU900" s="74"/>
      <c r="AV900" s="185" t="s">
        <v>123</v>
      </c>
      <c r="AW900" s="76"/>
      <c r="AX900" s="74"/>
      <c r="AY900" s="22"/>
      <c r="AZ900" s="190" t="s">
        <v>123</v>
      </c>
      <c r="BA900" s="74"/>
      <c r="BB900" s="185" t="s">
        <v>123</v>
      </c>
      <c r="BC900" s="76"/>
      <c r="BD900" s="74"/>
      <c r="BE900" s="22"/>
      <c r="BF900" s="190" t="s">
        <v>123</v>
      </c>
      <c r="BG900" s="74"/>
      <c r="BH900" s="185" t="s">
        <v>123</v>
      </c>
      <c r="BI900" s="76"/>
      <c r="BJ900" s="74"/>
      <c r="BK900" s="22"/>
      <c r="BL900" s="190" t="s">
        <v>123</v>
      </c>
      <c r="BM900" s="74"/>
      <c r="BN900" s="185" t="s">
        <v>123</v>
      </c>
      <c r="BO900" s="22"/>
      <c r="BP900" s="74"/>
      <c r="BQ900" s="22"/>
      <c r="BR900" s="190" t="s">
        <v>123</v>
      </c>
      <c r="BS900" s="22"/>
      <c r="BT900" s="185" t="s">
        <v>123</v>
      </c>
      <c r="BU900" s="22"/>
      <c r="BV900" s="74"/>
      <c r="BW900" s="22"/>
      <c r="BX900" s="190" t="s">
        <v>123</v>
      </c>
      <c r="BY900" s="22"/>
      <c r="BZ900" s="185" t="s">
        <v>123</v>
      </c>
      <c r="CA900" s="185"/>
      <c r="CB900" s="22"/>
    </row>
    <row r="901" spans="2:80" ht="13.8" hidden="1">
      <c r="B901" s="22">
        <f t="shared" si="13"/>
        <v>892</v>
      </c>
      <c r="C901" s="22" t="s">
        <v>112</v>
      </c>
      <c r="D901" s="73" t="s">
        <v>163</v>
      </c>
      <c r="E901" s="118">
        <v>1300403</v>
      </c>
      <c r="F901" s="22" t="s">
        <v>114</v>
      </c>
      <c r="G901" s="73" t="s">
        <v>130</v>
      </c>
      <c r="H901" s="73" t="s">
        <v>288</v>
      </c>
      <c r="I901" s="240" t="s">
        <v>456</v>
      </c>
      <c r="J901" s="79" t="s">
        <v>112</v>
      </c>
      <c r="K901" s="112" t="s">
        <v>164</v>
      </c>
      <c r="L901" s="22" t="s">
        <v>119</v>
      </c>
      <c r="M901" s="22" t="s">
        <v>117</v>
      </c>
      <c r="N901" s="119" t="str">
        <f>CONCATENATE(T_SDLog[[#This Row],[PROJECT_NO]],"-",T_SDLog[[#This Row],[Sub Con]],"-",T_SDLog[[#This Row],[BUILDING_NO]],"-",T_SDLog[[#This Row],[FLOOR_LEVEL]],"-",T_SDLog[[#This Row],[DRAWING_PARTS]],"-",T_SDLog[[#This Row],[DISIPLINE]],"-",T_SDLog[[#This Row],[Sub-Dec]],"-",T_SDLog[[#This Row],[DS]],"-",T_SDLog[[#This Row],[DRAWING_SEQ]])</f>
        <v>1300403-ATS-B01-FF-13-ICT-ACS-SD-00</v>
      </c>
      <c r="O901" s="122" t="s">
        <v>853</v>
      </c>
      <c r="P901" s="247">
        <v>45803</v>
      </c>
      <c r="Q90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0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1" s="156" t="str">
        <f>IF(T_SDLog[[#This Row],[AREF_7]]&lt;&gt;"","07",IF(T_SDLog[[#This Row],[AREF_6]]&lt;&gt;"","06",IF(T_SDLog[[#This Row],[AREF_5]]&lt;&gt;"","05",IF(T_SDLog[[#This Row],[AREF_4]]&lt;&gt;"","04",IF(T_SDLog[[#This Row],[AREF_3]]&lt;&gt;"","03",IF(T_SDLog[[#This Row],[AREF_2]]&lt;&gt;"","02",IF(T_SDLog[[#This Row],[AREF_1]]&lt;&gt;"","01",IF(T_SDLog[[#This Row],[AREF_0]]&lt;&gt;"","00",""))))))))</f>
        <v>00</v>
      </c>
      <c r="T90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9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9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9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1" s="22" t="s">
        <v>1608</v>
      </c>
      <c r="AB901" s="74">
        <v>45828</v>
      </c>
      <c r="AC901" s="22" t="s">
        <v>1636</v>
      </c>
      <c r="AD901" s="74">
        <v>45827</v>
      </c>
      <c r="AE901" s="74" t="s">
        <v>1636</v>
      </c>
      <c r="AF901" s="190" t="s">
        <v>134</v>
      </c>
      <c r="AG901" s="191" t="s">
        <v>1713</v>
      </c>
      <c r="AH901" s="190" t="s">
        <v>134</v>
      </c>
      <c r="AI901" s="22"/>
      <c r="AJ901" s="74"/>
      <c r="AK901" s="22"/>
      <c r="AL901" s="22"/>
      <c r="AM901" s="22"/>
      <c r="AN901" s="190" t="s">
        <v>123</v>
      </c>
      <c r="AO901" s="74"/>
      <c r="AP901" s="185" t="s">
        <v>123</v>
      </c>
      <c r="AQ901" s="22"/>
      <c r="AR901" s="74"/>
      <c r="AS901" s="22"/>
      <c r="AT901" s="190" t="s">
        <v>123</v>
      </c>
      <c r="AU901" s="74"/>
      <c r="AV901" s="185" t="s">
        <v>123</v>
      </c>
      <c r="AW901" s="76"/>
      <c r="AX901" s="74"/>
      <c r="AY901" s="22"/>
      <c r="AZ901" s="190" t="s">
        <v>123</v>
      </c>
      <c r="BA901" s="74"/>
      <c r="BB901" s="185" t="s">
        <v>123</v>
      </c>
      <c r="BC901" s="76"/>
      <c r="BD901" s="74"/>
      <c r="BE901" s="22"/>
      <c r="BF901" s="190" t="s">
        <v>123</v>
      </c>
      <c r="BG901" s="74"/>
      <c r="BH901" s="185" t="s">
        <v>123</v>
      </c>
      <c r="BI901" s="76"/>
      <c r="BJ901" s="74"/>
      <c r="BK901" s="22"/>
      <c r="BL901" s="190" t="s">
        <v>123</v>
      </c>
      <c r="BM901" s="74"/>
      <c r="BN901" s="185" t="s">
        <v>123</v>
      </c>
      <c r="BO901" s="22"/>
      <c r="BP901" s="74"/>
      <c r="BQ901" s="22"/>
      <c r="BR901" s="190" t="s">
        <v>123</v>
      </c>
      <c r="BS901" s="22"/>
      <c r="BT901" s="185" t="s">
        <v>123</v>
      </c>
      <c r="BU901" s="22"/>
      <c r="BV901" s="74"/>
      <c r="BW901" s="22"/>
      <c r="BX901" s="190" t="s">
        <v>123</v>
      </c>
      <c r="BY901" s="22"/>
      <c r="BZ901" s="185" t="s">
        <v>123</v>
      </c>
      <c r="CA901" s="185"/>
      <c r="CB901" s="22"/>
    </row>
    <row r="902" spans="2:80" ht="13.8" hidden="1">
      <c r="B902" s="22">
        <f t="shared" si="13"/>
        <v>893</v>
      </c>
      <c r="C902" s="22" t="s">
        <v>112</v>
      </c>
      <c r="D902" s="73" t="s">
        <v>163</v>
      </c>
      <c r="E902" s="118">
        <v>1300403</v>
      </c>
      <c r="F902" s="22" t="s">
        <v>114</v>
      </c>
      <c r="G902" s="73" t="s">
        <v>130</v>
      </c>
      <c r="H902" s="73" t="s">
        <v>288</v>
      </c>
      <c r="I902" s="240" t="s">
        <v>458</v>
      </c>
      <c r="J902" s="79" t="s">
        <v>112</v>
      </c>
      <c r="K902" s="112" t="s">
        <v>164</v>
      </c>
      <c r="L902" s="22" t="s">
        <v>119</v>
      </c>
      <c r="M902" s="22" t="s">
        <v>117</v>
      </c>
      <c r="N902" s="119" t="str">
        <f>CONCATENATE(T_SDLog[[#This Row],[PROJECT_NO]],"-",T_SDLog[[#This Row],[Sub Con]],"-",T_SDLog[[#This Row],[BUILDING_NO]],"-",T_SDLog[[#This Row],[FLOOR_LEVEL]],"-",T_SDLog[[#This Row],[DRAWING_PARTS]],"-",T_SDLog[[#This Row],[DISIPLINE]],"-",T_SDLog[[#This Row],[Sub-Dec]],"-",T_SDLog[[#This Row],[DS]],"-",T_SDLog[[#This Row],[DRAWING_SEQ]])</f>
        <v>1300403-ATS-B01-FF-14-ICT-ACS-SD-00</v>
      </c>
      <c r="O902" s="122" t="s">
        <v>854</v>
      </c>
      <c r="P902" s="244">
        <v>45789</v>
      </c>
      <c r="Q90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0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2" s="156" t="str">
        <f>IF(T_SDLog[[#This Row],[AREF_7]]&lt;&gt;"","07",IF(T_SDLog[[#This Row],[AREF_6]]&lt;&gt;"","06",IF(T_SDLog[[#This Row],[AREF_5]]&lt;&gt;"","05",IF(T_SDLog[[#This Row],[AREF_4]]&lt;&gt;"","04",IF(T_SDLog[[#This Row],[AREF_3]]&lt;&gt;"","03",IF(T_SDLog[[#This Row],[AREF_2]]&lt;&gt;"","02",IF(T_SDLog[[#This Row],[AREF_1]]&lt;&gt;"","01",IF(T_SDLog[[#This Row],[AREF_0]]&lt;&gt;"","00",""))))))))</f>
        <v>00</v>
      </c>
      <c r="T90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9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9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9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2" s="22" t="s">
        <v>1608</v>
      </c>
      <c r="AB902" s="74">
        <v>45828</v>
      </c>
      <c r="AC902" s="22" t="s">
        <v>1636</v>
      </c>
      <c r="AD902" s="74">
        <v>45827</v>
      </c>
      <c r="AE902" s="74" t="s">
        <v>1636</v>
      </c>
      <c r="AF902" s="190" t="s">
        <v>134</v>
      </c>
      <c r="AG902" s="191" t="s">
        <v>1713</v>
      </c>
      <c r="AH902" s="190" t="s">
        <v>134</v>
      </c>
      <c r="AI902" s="22"/>
      <c r="AJ902" s="74"/>
      <c r="AK902" s="22"/>
      <c r="AL902" s="22"/>
      <c r="AM902" s="22"/>
      <c r="AN902" s="190" t="s">
        <v>123</v>
      </c>
      <c r="AO902" s="74"/>
      <c r="AP902" s="185" t="s">
        <v>123</v>
      </c>
      <c r="AQ902" s="22"/>
      <c r="AR902" s="74"/>
      <c r="AS902" s="22"/>
      <c r="AT902" s="190" t="s">
        <v>123</v>
      </c>
      <c r="AU902" s="74"/>
      <c r="AV902" s="185" t="s">
        <v>123</v>
      </c>
      <c r="AW902" s="76"/>
      <c r="AX902" s="74"/>
      <c r="AY902" s="22"/>
      <c r="AZ902" s="190" t="s">
        <v>123</v>
      </c>
      <c r="BA902" s="74"/>
      <c r="BB902" s="185" t="s">
        <v>123</v>
      </c>
      <c r="BC902" s="76"/>
      <c r="BD902" s="74"/>
      <c r="BE902" s="22"/>
      <c r="BF902" s="190" t="s">
        <v>123</v>
      </c>
      <c r="BG902" s="74"/>
      <c r="BH902" s="185" t="s">
        <v>123</v>
      </c>
      <c r="BI902" s="76"/>
      <c r="BJ902" s="74"/>
      <c r="BK902" s="22"/>
      <c r="BL902" s="190" t="s">
        <v>123</v>
      </c>
      <c r="BM902" s="74"/>
      <c r="BN902" s="185" t="s">
        <v>123</v>
      </c>
      <c r="BO902" s="22"/>
      <c r="BP902" s="74"/>
      <c r="BQ902" s="22"/>
      <c r="BR902" s="190" t="s">
        <v>123</v>
      </c>
      <c r="BS902" s="22"/>
      <c r="BT902" s="185" t="s">
        <v>123</v>
      </c>
      <c r="BU902" s="22"/>
      <c r="BV902" s="74"/>
      <c r="BW902" s="22"/>
      <c r="BX902" s="190" t="s">
        <v>123</v>
      </c>
      <c r="BY902" s="22"/>
      <c r="BZ902" s="185" t="s">
        <v>123</v>
      </c>
      <c r="CA902" s="185"/>
      <c r="CB902" s="22"/>
    </row>
    <row r="903" spans="2:80" ht="13.8" hidden="1">
      <c r="B903" s="22">
        <f t="shared" si="13"/>
        <v>894</v>
      </c>
      <c r="C903" s="22" t="s">
        <v>112</v>
      </c>
      <c r="D903" s="73" t="s">
        <v>163</v>
      </c>
      <c r="E903" s="118">
        <v>1300403</v>
      </c>
      <c r="F903" s="22" t="s">
        <v>114</v>
      </c>
      <c r="G903" s="73" t="s">
        <v>130</v>
      </c>
      <c r="H903" s="73" t="s">
        <v>288</v>
      </c>
      <c r="I903" s="240" t="s">
        <v>460</v>
      </c>
      <c r="J903" s="79" t="s">
        <v>112</v>
      </c>
      <c r="K903" s="112" t="s">
        <v>164</v>
      </c>
      <c r="L903" s="22" t="s">
        <v>119</v>
      </c>
      <c r="M903" s="22" t="s">
        <v>117</v>
      </c>
      <c r="N903" s="119" t="str">
        <f>CONCATENATE(T_SDLog[[#This Row],[PROJECT_NO]],"-",T_SDLog[[#This Row],[Sub Con]],"-",T_SDLog[[#This Row],[BUILDING_NO]],"-",T_SDLog[[#This Row],[FLOOR_LEVEL]],"-",T_SDLog[[#This Row],[DRAWING_PARTS]],"-",T_SDLog[[#This Row],[DISIPLINE]],"-",T_SDLog[[#This Row],[Sub-Dec]],"-",T_SDLog[[#This Row],[DS]],"-",T_SDLog[[#This Row],[DRAWING_SEQ]])</f>
        <v>1300403-ATS-B01-FF-15-ICT-ACS-SD-00</v>
      </c>
      <c r="O903" s="122" t="s">
        <v>855</v>
      </c>
      <c r="P903" s="244">
        <v>45789</v>
      </c>
      <c r="Q90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0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3" s="156" t="str">
        <f>IF(T_SDLog[[#This Row],[AREF_7]]&lt;&gt;"","07",IF(T_SDLog[[#This Row],[AREF_6]]&lt;&gt;"","06",IF(T_SDLog[[#This Row],[AREF_5]]&lt;&gt;"","05",IF(T_SDLog[[#This Row],[AREF_4]]&lt;&gt;"","04",IF(T_SDLog[[#This Row],[AREF_3]]&lt;&gt;"","03",IF(T_SDLog[[#This Row],[AREF_2]]&lt;&gt;"","02",IF(T_SDLog[[#This Row],[AREF_1]]&lt;&gt;"","01",IF(T_SDLog[[#This Row],[AREF_0]]&lt;&gt;"","00",""))))))))</f>
        <v>00</v>
      </c>
      <c r="T90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ATLS-004-SD-ICT-00064-R00</v>
      </c>
      <c r="V9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24 Jun 25</v>
      </c>
      <c r="X9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ATV-1300000403-SDS-ICT-00043-R00</v>
      </c>
      <c r="Y9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3" s="22" t="s">
        <v>1608</v>
      </c>
      <c r="AB903" s="74">
        <v>45828</v>
      </c>
      <c r="AC903" s="22" t="s">
        <v>1636</v>
      </c>
      <c r="AD903" s="74">
        <v>45827</v>
      </c>
      <c r="AE903" s="74" t="s">
        <v>1636</v>
      </c>
      <c r="AF903" s="190" t="s">
        <v>134</v>
      </c>
      <c r="AG903" s="191" t="s">
        <v>1713</v>
      </c>
      <c r="AH903" s="190" t="s">
        <v>134</v>
      </c>
      <c r="AI903" s="22"/>
      <c r="AJ903" s="74"/>
      <c r="AK903" s="22"/>
      <c r="AL903" s="22"/>
      <c r="AM903" s="22"/>
      <c r="AN903" s="190" t="s">
        <v>123</v>
      </c>
      <c r="AO903" s="74"/>
      <c r="AP903" s="185" t="s">
        <v>123</v>
      </c>
      <c r="AQ903" s="22"/>
      <c r="AR903" s="74"/>
      <c r="AS903" s="22"/>
      <c r="AT903" s="190" t="s">
        <v>123</v>
      </c>
      <c r="AU903" s="74"/>
      <c r="AV903" s="185" t="s">
        <v>123</v>
      </c>
      <c r="AW903" s="76"/>
      <c r="AX903" s="74"/>
      <c r="AY903" s="22"/>
      <c r="AZ903" s="190" t="s">
        <v>123</v>
      </c>
      <c r="BA903" s="74"/>
      <c r="BB903" s="185" t="s">
        <v>123</v>
      </c>
      <c r="BC903" s="76"/>
      <c r="BD903" s="74"/>
      <c r="BE903" s="22"/>
      <c r="BF903" s="190" t="s">
        <v>123</v>
      </c>
      <c r="BG903" s="74"/>
      <c r="BH903" s="185" t="s">
        <v>123</v>
      </c>
      <c r="BI903" s="76"/>
      <c r="BJ903" s="74"/>
      <c r="BK903" s="22"/>
      <c r="BL903" s="190" t="s">
        <v>123</v>
      </c>
      <c r="BM903" s="74"/>
      <c r="BN903" s="185" t="s">
        <v>123</v>
      </c>
      <c r="BO903" s="22"/>
      <c r="BP903" s="74"/>
      <c r="BQ903" s="22"/>
      <c r="BR903" s="190" t="s">
        <v>123</v>
      </c>
      <c r="BS903" s="22"/>
      <c r="BT903" s="185" t="s">
        <v>123</v>
      </c>
      <c r="BU903" s="22"/>
      <c r="BV903" s="74"/>
      <c r="BW903" s="22"/>
      <c r="BX903" s="190" t="s">
        <v>123</v>
      </c>
      <c r="BY903" s="22"/>
      <c r="BZ903" s="185" t="s">
        <v>123</v>
      </c>
      <c r="CA903" s="185"/>
      <c r="CB903" s="22"/>
    </row>
    <row r="904" spans="2:80" ht="13.8" hidden="1">
      <c r="B904" s="22">
        <f t="shared" si="13"/>
        <v>895</v>
      </c>
      <c r="C904" s="22" t="s">
        <v>112</v>
      </c>
      <c r="D904" s="73" t="s">
        <v>163</v>
      </c>
      <c r="E904" s="118">
        <v>1300403</v>
      </c>
      <c r="F904" s="22" t="s">
        <v>114</v>
      </c>
      <c r="G904" s="73" t="s">
        <v>130</v>
      </c>
      <c r="H904" s="73" t="s">
        <v>462</v>
      </c>
      <c r="I904" s="240" t="s">
        <v>117</v>
      </c>
      <c r="J904" s="79" t="s">
        <v>112</v>
      </c>
      <c r="K904" s="112" t="s">
        <v>164</v>
      </c>
      <c r="L904" s="22" t="s">
        <v>119</v>
      </c>
      <c r="M904" s="22" t="s">
        <v>117</v>
      </c>
      <c r="N904" s="119" t="str">
        <f>CONCATENATE(T_SDLog[[#This Row],[PROJECT_NO]],"-",T_SDLog[[#This Row],[Sub Con]],"-",T_SDLog[[#This Row],[BUILDING_NO]],"-",T_SDLog[[#This Row],[FLOOR_LEVEL]],"-",T_SDLog[[#This Row],[DRAWING_PARTS]],"-",T_SDLog[[#This Row],[DISIPLINE]],"-",T_SDLog[[#This Row],[Sub-Dec]],"-",T_SDLog[[#This Row],[DS]],"-",T_SDLog[[#This Row],[DRAWING_SEQ]])</f>
        <v>1300403-ATS-B01-MZ-00-ICT-ACS-SD-00</v>
      </c>
      <c r="O904" s="122" t="s">
        <v>856</v>
      </c>
      <c r="P904" s="247">
        <v>45803</v>
      </c>
      <c r="Q90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0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4" s="156" t="str">
        <f>IF(T_SDLog[[#This Row],[AREF_7]]&lt;&gt;"","07",IF(T_SDLog[[#This Row],[AREF_6]]&lt;&gt;"","06",IF(T_SDLog[[#This Row],[AREF_5]]&lt;&gt;"","05",IF(T_SDLog[[#This Row],[AREF_4]]&lt;&gt;"","04",IF(T_SDLog[[#This Row],[AREF_3]]&lt;&gt;"","03",IF(T_SDLog[[#This Row],[AREF_2]]&lt;&gt;"","02",IF(T_SDLog[[#This Row],[AREF_1]]&lt;&gt;"","01",IF(T_SDLog[[#This Row],[AREF_0]]&lt;&gt;"","00",""))))))))</f>
        <v>00</v>
      </c>
      <c r="T90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4" s="22" t="s">
        <v>1609</v>
      </c>
      <c r="AB904" s="74">
        <v>45828</v>
      </c>
      <c r="AC904" s="22" t="s">
        <v>1637</v>
      </c>
      <c r="AD904" s="74">
        <v>45829</v>
      </c>
      <c r="AE904" s="22" t="s">
        <v>1637</v>
      </c>
      <c r="AF904" s="190" t="s">
        <v>134</v>
      </c>
      <c r="AG904" s="191" t="s">
        <v>1695</v>
      </c>
      <c r="AH904" s="190" t="s">
        <v>134</v>
      </c>
      <c r="AI904" s="22"/>
      <c r="AJ904" s="74"/>
      <c r="AK904" s="22"/>
      <c r="AL904" s="22"/>
      <c r="AM904" s="22"/>
      <c r="AN904" s="190" t="s">
        <v>123</v>
      </c>
      <c r="AO904" s="74"/>
      <c r="AP904" s="185" t="s">
        <v>123</v>
      </c>
      <c r="AQ904" s="22"/>
      <c r="AR904" s="74"/>
      <c r="AS904" s="22"/>
      <c r="AT904" s="190" t="s">
        <v>123</v>
      </c>
      <c r="AU904" s="74"/>
      <c r="AV904" s="185" t="s">
        <v>123</v>
      </c>
      <c r="AW904" s="76"/>
      <c r="AX904" s="74"/>
      <c r="AY904" s="22"/>
      <c r="AZ904" s="190" t="s">
        <v>123</v>
      </c>
      <c r="BA904" s="74"/>
      <c r="BB904" s="185" t="s">
        <v>123</v>
      </c>
      <c r="BC904" s="76"/>
      <c r="BD904" s="74"/>
      <c r="BE904" s="22"/>
      <c r="BF904" s="190" t="s">
        <v>123</v>
      </c>
      <c r="BG904" s="74"/>
      <c r="BH904" s="185" t="s">
        <v>123</v>
      </c>
      <c r="BI904" s="76"/>
      <c r="BJ904" s="74"/>
      <c r="BK904" s="22"/>
      <c r="BL904" s="190" t="s">
        <v>123</v>
      </c>
      <c r="BM904" s="74"/>
      <c r="BN904" s="185" t="s">
        <v>123</v>
      </c>
      <c r="BO904" s="22"/>
      <c r="BP904" s="74"/>
      <c r="BQ904" s="22"/>
      <c r="BR904" s="190" t="s">
        <v>123</v>
      </c>
      <c r="BS904" s="22"/>
      <c r="BT904" s="185" t="s">
        <v>123</v>
      </c>
      <c r="BU904" s="22"/>
      <c r="BV904" s="74"/>
      <c r="BW904" s="22"/>
      <c r="BX904" s="190" t="s">
        <v>123</v>
      </c>
      <c r="BY904" s="22"/>
      <c r="BZ904" s="185" t="s">
        <v>123</v>
      </c>
      <c r="CA904" s="185"/>
      <c r="CB904" s="22"/>
    </row>
    <row r="905" spans="2:80" ht="13.8" hidden="1">
      <c r="B905" s="22">
        <f t="shared" si="13"/>
        <v>896</v>
      </c>
      <c r="C905" s="22" t="s">
        <v>112</v>
      </c>
      <c r="D905" s="73" t="s">
        <v>163</v>
      </c>
      <c r="E905" s="118">
        <v>1300403</v>
      </c>
      <c r="F905" s="22" t="s">
        <v>114</v>
      </c>
      <c r="G905" s="73" t="s">
        <v>130</v>
      </c>
      <c r="H905" s="73" t="s">
        <v>462</v>
      </c>
      <c r="I905" s="241" t="s">
        <v>124</v>
      </c>
      <c r="J905" s="79" t="s">
        <v>112</v>
      </c>
      <c r="K905" s="112" t="s">
        <v>164</v>
      </c>
      <c r="L905" s="22" t="s">
        <v>119</v>
      </c>
      <c r="M905" s="22" t="s">
        <v>117</v>
      </c>
      <c r="N905" s="119" t="str">
        <f>CONCATENATE(T_SDLog[[#This Row],[PROJECT_NO]],"-",T_SDLog[[#This Row],[Sub Con]],"-",T_SDLog[[#This Row],[BUILDING_NO]],"-",T_SDLog[[#This Row],[FLOOR_LEVEL]],"-",T_SDLog[[#This Row],[DRAWING_PARTS]],"-",T_SDLog[[#This Row],[DISIPLINE]],"-",T_SDLog[[#This Row],[Sub-Dec]],"-",T_SDLog[[#This Row],[DS]],"-",T_SDLog[[#This Row],[DRAWING_SEQ]])</f>
        <v>1300403-ATS-B01-MZ-01-ICT-ACS-SD-00</v>
      </c>
      <c r="O905" s="122" t="s">
        <v>1613</v>
      </c>
      <c r="P905" s="244"/>
      <c r="Q90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0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5" s="156" t="str">
        <f>IF(T_SDLog[[#This Row],[AREF_7]]&lt;&gt;"","07",IF(T_SDLog[[#This Row],[AREF_6]]&lt;&gt;"","06",IF(T_SDLog[[#This Row],[AREF_5]]&lt;&gt;"","05",IF(T_SDLog[[#This Row],[AREF_4]]&lt;&gt;"","04",IF(T_SDLog[[#This Row],[AREF_3]]&lt;&gt;"","03",IF(T_SDLog[[#This Row],[AREF_2]]&lt;&gt;"","02",IF(T_SDLog[[#This Row],[AREF_1]]&lt;&gt;"","01",IF(T_SDLog[[#This Row],[AREF_0]]&lt;&gt;"","00",""))))))))</f>
        <v>00</v>
      </c>
      <c r="T90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5" s="22" t="s">
        <v>1609</v>
      </c>
      <c r="AB905" s="74">
        <v>45828</v>
      </c>
      <c r="AC905" s="22" t="s">
        <v>1637</v>
      </c>
      <c r="AD905" s="74">
        <v>45829</v>
      </c>
      <c r="AE905" s="22" t="s">
        <v>1637</v>
      </c>
      <c r="AF905" s="190" t="s">
        <v>134</v>
      </c>
      <c r="AG905" s="191" t="s">
        <v>1695</v>
      </c>
      <c r="AH905" s="190" t="s">
        <v>134</v>
      </c>
      <c r="AI905" s="22"/>
      <c r="AJ905" s="74"/>
      <c r="AK905" s="22"/>
      <c r="AL905" s="22"/>
      <c r="AM905" s="22"/>
      <c r="AN905" s="190" t="s">
        <v>123</v>
      </c>
      <c r="AO905" s="74"/>
      <c r="AP905" s="207" t="s">
        <v>123</v>
      </c>
      <c r="AQ905" s="76"/>
      <c r="AR905" s="74"/>
      <c r="AS905" s="22"/>
      <c r="AT905" s="190" t="s">
        <v>123</v>
      </c>
      <c r="AU905" s="74"/>
      <c r="AV905" s="207" t="s">
        <v>123</v>
      </c>
      <c r="AW905" s="76"/>
      <c r="AX905" s="74"/>
      <c r="AY905" s="22"/>
      <c r="AZ905" s="190" t="s">
        <v>123</v>
      </c>
      <c r="BA905" s="74"/>
      <c r="BB905" s="207" t="s">
        <v>123</v>
      </c>
      <c r="BC905" s="76"/>
      <c r="BD905" s="74"/>
      <c r="BE905" s="22"/>
      <c r="BF905" s="190" t="s">
        <v>123</v>
      </c>
      <c r="BG905" s="74"/>
      <c r="BH905" s="207" t="s">
        <v>123</v>
      </c>
      <c r="BI905" s="76"/>
      <c r="BJ905" s="74"/>
      <c r="BK905" s="22"/>
      <c r="BL905" s="190" t="s">
        <v>123</v>
      </c>
      <c r="BM905" s="74"/>
      <c r="BN905" s="207" t="s">
        <v>123</v>
      </c>
      <c r="BO905" s="22"/>
      <c r="BP905" s="74"/>
      <c r="BQ905" s="22"/>
      <c r="BR905" s="190" t="s">
        <v>123</v>
      </c>
      <c r="BS905" s="22"/>
      <c r="BT905" s="185" t="s">
        <v>123</v>
      </c>
      <c r="BU905" s="22"/>
      <c r="BV905" s="74"/>
      <c r="BW905" s="22"/>
      <c r="BX905" s="190" t="s">
        <v>123</v>
      </c>
      <c r="BY905" s="22"/>
      <c r="BZ905" s="185" t="s">
        <v>123</v>
      </c>
      <c r="CA905" s="185"/>
      <c r="CB905" s="22"/>
    </row>
    <row r="906" spans="2:80" ht="13.8" hidden="1">
      <c r="B906" s="22">
        <f t="shared" si="13"/>
        <v>897</v>
      </c>
      <c r="C906" s="22" t="s">
        <v>112</v>
      </c>
      <c r="D906" s="73" t="s">
        <v>163</v>
      </c>
      <c r="E906" s="118">
        <v>1300403</v>
      </c>
      <c r="F906" s="22" t="s">
        <v>114</v>
      </c>
      <c r="G906" s="73" t="s">
        <v>130</v>
      </c>
      <c r="H906" s="73" t="s">
        <v>462</v>
      </c>
      <c r="I906" s="240" t="s">
        <v>126</v>
      </c>
      <c r="J906" s="79" t="s">
        <v>112</v>
      </c>
      <c r="K906" s="112" t="s">
        <v>164</v>
      </c>
      <c r="L906" s="22" t="s">
        <v>119</v>
      </c>
      <c r="M906" s="22" t="s">
        <v>117</v>
      </c>
      <c r="N906" s="119" t="str">
        <f>CONCATENATE(T_SDLog[[#This Row],[PROJECT_NO]],"-",T_SDLog[[#This Row],[Sub Con]],"-",T_SDLog[[#This Row],[BUILDING_NO]],"-",T_SDLog[[#This Row],[FLOOR_LEVEL]],"-",T_SDLog[[#This Row],[DRAWING_PARTS]],"-",T_SDLog[[#This Row],[DISIPLINE]],"-",T_SDLog[[#This Row],[Sub-Dec]],"-",T_SDLog[[#This Row],[DS]],"-",T_SDLog[[#This Row],[DRAWING_SEQ]])</f>
        <v>1300403-ATS-B01-MZ-02-ICT-ACS-SD-00</v>
      </c>
      <c r="O906" s="122" t="s">
        <v>857</v>
      </c>
      <c r="P906" s="247">
        <v>45803</v>
      </c>
      <c r="Q90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0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6" s="156" t="str">
        <f>IF(T_SDLog[[#This Row],[AREF_7]]&lt;&gt;"","07",IF(T_SDLog[[#This Row],[AREF_6]]&lt;&gt;"","06",IF(T_SDLog[[#This Row],[AREF_5]]&lt;&gt;"","05",IF(T_SDLog[[#This Row],[AREF_4]]&lt;&gt;"","04",IF(T_SDLog[[#This Row],[AREF_3]]&lt;&gt;"","03",IF(T_SDLog[[#This Row],[AREF_2]]&lt;&gt;"","02",IF(T_SDLog[[#This Row],[AREF_1]]&lt;&gt;"","01",IF(T_SDLog[[#This Row],[AREF_0]]&lt;&gt;"","00",""))))))))</f>
        <v>00</v>
      </c>
      <c r="T90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6" s="22" t="s">
        <v>1609</v>
      </c>
      <c r="AB906" s="74">
        <v>45828</v>
      </c>
      <c r="AC906" s="22" t="s">
        <v>1637</v>
      </c>
      <c r="AD906" s="74">
        <v>45829</v>
      </c>
      <c r="AE906" s="22" t="s">
        <v>1637</v>
      </c>
      <c r="AF906" s="190" t="s">
        <v>134</v>
      </c>
      <c r="AG906" s="191" t="s">
        <v>1695</v>
      </c>
      <c r="AH906" s="190" t="s">
        <v>134</v>
      </c>
      <c r="AI906" s="22"/>
      <c r="AJ906" s="74"/>
      <c r="AK906" s="22"/>
      <c r="AL906" s="22"/>
      <c r="AM906" s="22"/>
      <c r="AN906" s="190" t="s">
        <v>123</v>
      </c>
      <c r="AO906" s="74"/>
      <c r="AP906" s="185" t="s">
        <v>123</v>
      </c>
      <c r="AQ906" s="22"/>
      <c r="AR906" s="74"/>
      <c r="AS906" s="22"/>
      <c r="AT906" s="190" t="s">
        <v>123</v>
      </c>
      <c r="AU906" s="74"/>
      <c r="AV906" s="185" t="s">
        <v>123</v>
      </c>
      <c r="AW906" s="76"/>
      <c r="AX906" s="74"/>
      <c r="AY906" s="22"/>
      <c r="AZ906" s="190" t="s">
        <v>123</v>
      </c>
      <c r="BA906" s="74"/>
      <c r="BB906" s="185" t="s">
        <v>123</v>
      </c>
      <c r="BC906" s="76"/>
      <c r="BD906" s="74"/>
      <c r="BE906" s="22"/>
      <c r="BF906" s="190" t="s">
        <v>123</v>
      </c>
      <c r="BG906" s="74"/>
      <c r="BH906" s="185" t="s">
        <v>123</v>
      </c>
      <c r="BI906" s="76"/>
      <c r="BJ906" s="74"/>
      <c r="BK906" s="22"/>
      <c r="BL906" s="190" t="s">
        <v>123</v>
      </c>
      <c r="BM906" s="74"/>
      <c r="BN906" s="185" t="s">
        <v>123</v>
      </c>
      <c r="BO906" s="22"/>
      <c r="BP906" s="74"/>
      <c r="BQ906" s="22"/>
      <c r="BR906" s="190" t="s">
        <v>123</v>
      </c>
      <c r="BS906" s="22"/>
      <c r="BT906" s="185" t="s">
        <v>123</v>
      </c>
      <c r="BU906" s="22"/>
      <c r="BV906" s="74"/>
      <c r="BW906" s="22"/>
      <c r="BX906" s="190" t="s">
        <v>123</v>
      </c>
      <c r="BY906" s="22"/>
      <c r="BZ906" s="185" t="s">
        <v>123</v>
      </c>
      <c r="CA906" s="185"/>
      <c r="CB906" s="22"/>
    </row>
    <row r="907" spans="2:80" ht="13.8" hidden="1">
      <c r="B907" s="22">
        <f t="shared" si="13"/>
        <v>898</v>
      </c>
      <c r="C907" s="22" t="s">
        <v>112</v>
      </c>
      <c r="D907" s="73" t="s">
        <v>163</v>
      </c>
      <c r="E907" s="118">
        <v>1300403</v>
      </c>
      <c r="F907" s="22" t="s">
        <v>114</v>
      </c>
      <c r="G907" s="73" t="s">
        <v>130</v>
      </c>
      <c r="H907" s="73" t="s">
        <v>462</v>
      </c>
      <c r="I907" s="240" t="s">
        <v>128</v>
      </c>
      <c r="J907" s="79" t="s">
        <v>112</v>
      </c>
      <c r="K907" s="112" t="s">
        <v>164</v>
      </c>
      <c r="L907" s="22" t="s">
        <v>119</v>
      </c>
      <c r="M907" s="22" t="s">
        <v>117</v>
      </c>
      <c r="N907" s="119" t="str">
        <f>CONCATENATE(T_SDLog[[#This Row],[PROJECT_NO]],"-",T_SDLog[[#This Row],[Sub Con]],"-",T_SDLog[[#This Row],[BUILDING_NO]],"-",T_SDLog[[#This Row],[FLOOR_LEVEL]],"-",T_SDLog[[#This Row],[DRAWING_PARTS]],"-",T_SDLog[[#This Row],[DISIPLINE]],"-",T_SDLog[[#This Row],[Sub-Dec]],"-",T_SDLog[[#This Row],[DS]],"-",T_SDLog[[#This Row],[DRAWING_SEQ]])</f>
        <v>1300403-ATS-B01-MZ-03-ICT-ACS-SD-00</v>
      </c>
      <c r="O907" s="122" t="s">
        <v>858</v>
      </c>
      <c r="P907" s="247">
        <v>45803</v>
      </c>
      <c r="Q90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0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7" s="156" t="str">
        <f>IF(T_SDLog[[#This Row],[AREF_7]]&lt;&gt;"","07",IF(T_SDLog[[#This Row],[AREF_6]]&lt;&gt;"","06",IF(T_SDLog[[#This Row],[AREF_5]]&lt;&gt;"","05",IF(T_SDLog[[#This Row],[AREF_4]]&lt;&gt;"","04",IF(T_SDLog[[#This Row],[AREF_3]]&lt;&gt;"","03",IF(T_SDLog[[#This Row],[AREF_2]]&lt;&gt;"","02",IF(T_SDLog[[#This Row],[AREF_1]]&lt;&gt;"","01",IF(T_SDLog[[#This Row],[AREF_0]]&lt;&gt;"","00",""))))))))</f>
        <v>00</v>
      </c>
      <c r="T90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7" s="22" t="s">
        <v>1609</v>
      </c>
      <c r="AB907" s="74">
        <v>45828</v>
      </c>
      <c r="AC907" s="22" t="s">
        <v>1637</v>
      </c>
      <c r="AD907" s="74">
        <v>45829</v>
      </c>
      <c r="AE907" s="22" t="s">
        <v>1637</v>
      </c>
      <c r="AF907" s="190" t="s">
        <v>134</v>
      </c>
      <c r="AG907" s="191" t="s">
        <v>1695</v>
      </c>
      <c r="AH907" s="190" t="s">
        <v>134</v>
      </c>
      <c r="AI907" s="22"/>
      <c r="AJ907" s="74"/>
      <c r="AK907" s="22"/>
      <c r="AL907" s="22"/>
      <c r="AM907" s="22"/>
      <c r="AN907" s="190" t="s">
        <v>123</v>
      </c>
      <c r="AO907" s="74"/>
      <c r="AP907" s="185" t="s">
        <v>123</v>
      </c>
      <c r="AQ907" s="22"/>
      <c r="AR907" s="74"/>
      <c r="AS907" s="22"/>
      <c r="AT907" s="190" t="s">
        <v>123</v>
      </c>
      <c r="AU907" s="74"/>
      <c r="AV907" s="185" t="s">
        <v>123</v>
      </c>
      <c r="AW907" s="76"/>
      <c r="AX907" s="74"/>
      <c r="AY907" s="22"/>
      <c r="AZ907" s="190" t="s">
        <v>123</v>
      </c>
      <c r="BA907" s="74"/>
      <c r="BB907" s="185" t="s">
        <v>123</v>
      </c>
      <c r="BC907" s="76"/>
      <c r="BD907" s="74"/>
      <c r="BE907" s="22"/>
      <c r="BF907" s="190" t="s">
        <v>123</v>
      </c>
      <c r="BG907" s="74"/>
      <c r="BH907" s="185" t="s">
        <v>123</v>
      </c>
      <c r="BI907" s="76"/>
      <c r="BJ907" s="74"/>
      <c r="BK907" s="22"/>
      <c r="BL907" s="190" t="s">
        <v>123</v>
      </c>
      <c r="BM907" s="74"/>
      <c r="BN907" s="185" t="s">
        <v>123</v>
      </c>
      <c r="BO907" s="22"/>
      <c r="BP907" s="74"/>
      <c r="BQ907" s="22"/>
      <c r="BR907" s="190" t="s">
        <v>123</v>
      </c>
      <c r="BS907" s="22"/>
      <c r="BT907" s="185" t="s">
        <v>123</v>
      </c>
      <c r="BU907" s="22"/>
      <c r="BV907" s="74"/>
      <c r="BW907" s="22"/>
      <c r="BX907" s="190" t="s">
        <v>123</v>
      </c>
      <c r="BY907" s="22"/>
      <c r="BZ907" s="185" t="s">
        <v>123</v>
      </c>
      <c r="CA907" s="185"/>
      <c r="CB907" s="22"/>
    </row>
    <row r="908" spans="2:80" ht="13.8" hidden="1">
      <c r="B908" s="22">
        <f t="shared" si="13"/>
        <v>899</v>
      </c>
      <c r="C908" s="22" t="s">
        <v>112</v>
      </c>
      <c r="D908" s="73" t="s">
        <v>163</v>
      </c>
      <c r="E908" s="118">
        <v>1300403</v>
      </c>
      <c r="F908" s="22" t="s">
        <v>114</v>
      </c>
      <c r="G908" s="73" t="s">
        <v>130</v>
      </c>
      <c r="H908" s="73" t="s">
        <v>462</v>
      </c>
      <c r="I908" s="241" t="s">
        <v>138</v>
      </c>
      <c r="J908" s="79" t="s">
        <v>112</v>
      </c>
      <c r="K908" s="112" t="s">
        <v>164</v>
      </c>
      <c r="L908" s="22" t="s">
        <v>119</v>
      </c>
      <c r="M908" s="22" t="s">
        <v>117</v>
      </c>
      <c r="N908" s="119" t="str">
        <f>CONCATENATE(T_SDLog[[#This Row],[PROJECT_NO]],"-",T_SDLog[[#This Row],[Sub Con]],"-",T_SDLog[[#This Row],[BUILDING_NO]],"-",T_SDLog[[#This Row],[FLOOR_LEVEL]],"-",T_SDLog[[#This Row],[DRAWING_PARTS]],"-",T_SDLog[[#This Row],[DISIPLINE]],"-",T_SDLog[[#This Row],[Sub-Dec]],"-",T_SDLog[[#This Row],[DS]],"-",T_SDLog[[#This Row],[DRAWING_SEQ]])</f>
        <v>1300403-ATS-B01-MZ-04-ICT-ACS-SD-00</v>
      </c>
      <c r="O908" s="122" t="s">
        <v>1614</v>
      </c>
      <c r="P908" s="244"/>
      <c r="Q90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0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8" s="156" t="str">
        <f>IF(T_SDLog[[#This Row],[AREF_7]]&lt;&gt;"","07",IF(T_SDLog[[#This Row],[AREF_6]]&lt;&gt;"","06",IF(T_SDLog[[#This Row],[AREF_5]]&lt;&gt;"","05",IF(T_SDLog[[#This Row],[AREF_4]]&lt;&gt;"","04",IF(T_SDLog[[#This Row],[AREF_3]]&lt;&gt;"","03",IF(T_SDLog[[#This Row],[AREF_2]]&lt;&gt;"","02",IF(T_SDLog[[#This Row],[AREF_1]]&lt;&gt;"","01",IF(T_SDLog[[#This Row],[AREF_0]]&lt;&gt;"","00",""))))))))</f>
        <v>00</v>
      </c>
      <c r="T90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8" s="22" t="s">
        <v>1609</v>
      </c>
      <c r="AB908" s="74">
        <v>45828</v>
      </c>
      <c r="AC908" s="22" t="s">
        <v>1637</v>
      </c>
      <c r="AD908" s="74">
        <v>45829</v>
      </c>
      <c r="AE908" s="22" t="s">
        <v>1637</v>
      </c>
      <c r="AF908" s="190" t="s">
        <v>134</v>
      </c>
      <c r="AG908" s="191" t="s">
        <v>1695</v>
      </c>
      <c r="AH908" s="190" t="s">
        <v>134</v>
      </c>
      <c r="AI908" s="22"/>
      <c r="AJ908" s="74"/>
      <c r="AK908" s="22"/>
      <c r="AL908" s="22"/>
      <c r="AM908" s="22"/>
      <c r="AN908" s="190" t="s">
        <v>123</v>
      </c>
      <c r="AO908" s="74"/>
      <c r="AP908" s="207" t="s">
        <v>123</v>
      </c>
      <c r="AQ908" s="76"/>
      <c r="AR908" s="74"/>
      <c r="AS908" s="22"/>
      <c r="AT908" s="190" t="s">
        <v>123</v>
      </c>
      <c r="AU908" s="74"/>
      <c r="AV908" s="207" t="s">
        <v>123</v>
      </c>
      <c r="AW908" s="76"/>
      <c r="AX908" s="74"/>
      <c r="AY908" s="22"/>
      <c r="AZ908" s="190" t="s">
        <v>123</v>
      </c>
      <c r="BA908" s="74"/>
      <c r="BB908" s="207" t="s">
        <v>123</v>
      </c>
      <c r="BC908" s="76"/>
      <c r="BD908" s="74"/>
      <c r="BE908" s="22"/>
      <c r="BF908" s="190" t="s">
        <v>123</v>
      </c>
      <c r="BG908" s="74"/>
      <c r="BH908" s="207" t="s">
        <v>123</v>
      </c>
      <c r="BI908" s="76"/>
      <c r="BJ908" s="74"/>
      <c r="BK908" s="22"/>
      <c r="BL908" s="190" t="s">
        <v>123</v>
      </c>
      <c r="BM908" s="74"/>
      <c r="BN908" s="207" t="s">
        <v>123</v>
      </c>
      <c r="BO908" s="22"/>
      <c r="BP908" s="74"/>
      <c r="BQ908" s="22"/>
      <c r="BR908" s="190" t="s">
        <v>123</v>
      </c>
      <c r="BS908" s="22"/>
      <c r="BT908" s="185" t="s">
        <v>123</v>
      </c>
      <c r="BU908" s="22"/>
      <c r="BV908" s="74"/>
      <c r="BW908" s="22"/>
      <c r="BX908" s="190" t="s">
        <v>123</v>
      </c>
      <c r="BY908" s="22"/>
      <c r="BZ908" s="185" t="s">
        <v>123</v>
      </c>
      <c r="CA908" s="185"/>
      <c r="CB908" s="22"/>
    </row>
    <row r="909" spans="2:80" ht="13.8" hidden="1">
      <c r="B909" s="22">
        <f t="shared" ref="B909:B972" si="14">1+B908</f>
        <v>900</v>
      </c>
      <c r="C909" s="22" t="s">
        <v>112</v>
      </c>
      <c r="D909" s="73" t="s">
        <v>163</v>
      </c>
      <c r="E909" s="118">
        <v>1300403</v>
      </c>
      <c r="F909" s="22" t="s">
        <v>114</v>
      </c>
      <c r="G909" s="73" t="s">
        <v>130</v>
      </c>
      <c r="H909" s="73" t="s">
        <v>462</v>
      </c>
      <c r="I909" s="241" t="s">
        <v>219</v>
      </c>
      <c r="J909" s="79" t="s">
        <v>112</v>
      </c>
      <c r="K909" s="112" t="s">
        <v>164</v>
      </c>
      <c r="L909" s="22" t="s">
        <v>119</v>
      </c>
      <c r="M909" s="22" t="s">
        <v>117</v>
      </c>
      <c r="N909" s="119" t="str">
        <f>CONCATENATE(T_SDLog[[#This Row],[PROJECT_NO]],"-",T_SDLog[[#This Row],[Sub Con]],"-",T_SDLog[[#This Row],[BUILDING_NO]],"-",T_SDLog[[#This Row],[FLOOR_LEVEL]],"-",T_SDLog[[#This Row],[DRAWING_PARTS]],"-",T_SDLog[[#This Row],[DISIPLINE]],"-",T_SDLog[[#This Row],[Sub-Dec]],"-",T_SDLog[[#This Row],[DS]],"-",T_SDLog[[#This Row],[DRAWING_SEQ]])</f>
        <v>1300403-ATS-B01-MZ-05-ICT-ACS-SD-00</v>
      </c>
      <c r="O909" s="122" t="s">
        <v>1615</v>
      </c>
      <c r="P909" s="244"/>
      <c r="Q90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0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09" s="156" t="str">
        <f>IF(T_SDLog[[#This Row],[AREF_7]]&lt;&gt;"","07",IF(T_SDLog[[#This Row],[AREF_6]]&lt;&gt;"","06",IF(T_SDLog[[#This Row],[AREF_5]]&lt;&gt;"","05",IF(T_SDLog[[#This Row],[AREF_4]]&lt;&gt;"","04",IF(T_SDLog[[#This Row],[AREF_3]]&lt;&gt;"","03",IF(T_SDLog[[#This Row],[AREF_2]]&lt;&gt;"","02",IF(T_SDLog[[#This Row],[AREF_1]]&lt;&gt;"","01",IF(T_SDLog[[#This Row],[AREF_0]]&lt;&gt;"","00",""))))))))</f>
        <v>00</v>
      </c>
      <c r="T90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0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09" s="22" t="s">
        <v>1609</v>
      </c>
      <c r="AB909" s="74">
        <v>45828</v>
      </c>
      <c r="AC909" s="22" t="s">
        <v>1637</v>
      </c>
      <c r="AD909" s="74">
        <v>45829</v>
      </c>
      <c r="AE909" s="22" t="s">
        <v>1637</v>
      </c>
      <c r="AF909" s="190" t="s">
        <v>134</v>
      </c>
      <c r="AG909" s="191" t="s">
        <v>1695</v>
      </c>
      <c r="AH909" s="190" t="s">
        <v>134</v>
      </c>
      <c r="AI909" s="22"/>
      <c r="AJ909" s="74"/>
      <c r="AK909" s="22"/>
      <c r="AL909" s="22"/>
      <c r="AM909" s="22"/>
      <c r="AN909" s="190" t="s">
        <v>123</v>
      </c>
      <c r="AO909" s="74"/>
      <c r="AP909" s="207" t="s">
        <v>123</v>
      </c>
      <c r="AQ909" s="76"/>
      <c r="AR909" s="74"/>
      <c r="AS909" s="22"/>
      <c r="AT909" s="190" t="s">
        <v>123</v>
      </c>
      <c r="AU909" s="74"/>
      <c r="AV909" s="207" t="s">
        <v>123</v>
      </c>
      <c r="AW909" s="76"/>
      <c r="AX909" s="74"/>
      <c r="AY909" s="22"/>
      <c r="AZ909" s="190" t="s">
        <v>123</v>
      </c>
      <c r="BA909" s="74"/>
      <c r="BB909" s="207" t="s">
        <v>123</v>
      </c>
      <c r="BC909" s="76"/>
      <c r="BD909" s="74"/>
      <c r="BE909" s="22"/>
      <c r="BF909" s="190" t="s">
        <v>123</v>
      </c>
      <c r="BG909" s="74"/>
      <c r="BH909" s="207" t="s">
        <v>123</v>
      </c>
      <c r="BI909" s="76"/>
      <c r="BJ909" s="74"/>
      <c r="BK909" s="22"/>
      <c r="BL909" s="190" t="s">
        <v>123</v>
      </c>
      <c r="BM909" s="74"/>
      <c r="BN909" s="207" t="s">
        <v>123</v>
      </c>
      <c r="BO909" s="22"/>
      <c r="BP909" s="74"/>
      <c r="BQ909" s="22"/>
      <c r="BR909" s="190" t="s">
        <v>123</v>
      </c>
      <c r="BS909" s="22"/>
      <c r="BT909" s="185" t="s">
        <v>123</v>
      </c>
      <c r="BU909" s="22"/>
      <c r="BV909" s="74"/>
      <c r="BW909" s="22"/>
      <c r="BX909" s="190" t="s">
        <v>123</v>
      </c>
      <c r="BY909" s="22"/>
      <c r="BZ909" s="185" t="s">
        <v>123</v>
      </c>
      <c r="CA909" s="185"/>
      <c r="CB909" s="22"/>
    </row>
    <row r="910" spans="2:80" ht="13.8" hidden="1">
      <c r="B910" s="22">
        <f t="shared" si="14"/>
        <v>901</v>
      </c>
      <c r="C910" s="22" t="s">
        <v>112</v>
      </c>
      <c r="D910" s="73" t="s">
        <v>163</v>
      </c>
      <c r="E910" s="118">
        <v>1300403</v>
      </c>
      <c r="F910" s="22" t="s">
        <v>114</v>
      </c>
      <c r="G910" s="73" t="s">
        <v>130</v>
      </c>
      <c r="H910" s="73" t="s">
        <v>462</v>
      </c>
      <c r="I910" s="240" t="s">
        <v>304</v>
      </c>
      <c r="J910" s="79" t="s">
        <v>112</v>
      </c>
      <c r="K910" s="112" t="s">
        <v>164</v>
      </c>
      <c r="L910" s="22" t="s">
        <v>119</v>
      </c>
      <c r="M910" s="22" t="s">
        <v>117</v>
      </c>
      <c r="N910" s="119" t="str">
        <f>CONCATENATE(T_SDLog[[#This Row],[PROJECT_NO]],"-",T_SDLog[[#This Row],[Sub Con]],"-",T_SDLog[[#This Row],[BUILDING_NO]],"-",T_SDLog[[#This Row],[FLOOR_LEVEL]],"-",T_SDLog[[#This Row],[DRAWING_PARTS]],"-",T_SDLog[[#This Row],[DISIPLINE]],"-",T_SDLog[[#This Row],[Sub-Dec]],"-",T_SDLog[[#This Row],[DS]],"-",T_SDLog[[#This Row],[DRAWING_SEQ]])</f>
        <v>1300403-ATS-B01-MZ-06-ICT-ACS-SD-00</v>
      </c>
      <c r="O910" s="122" t="s">
        <v>859</v>
      </c>
      <c r="P910" s="247">
        <v>45803</v>
      </c>
      <c r="Q91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0" s="156" t="str">
        <f>IF(T_SDLog[[#This Row],[AREF_7]]&lt;&gt;"","07",IF(T_SDLog[[#This Row],[AREF_6]]&lt;&gt;"","06",IF(T_SDLog[[#This Row],[AREF_5]]&lt;&gt;"","05",IF(T_SDLog[[#This Row],[AREF_4]]&lt;&gt;"","04",IF(T_SDLog[[#This Row],[AREF_3]]&lt;&gt;"","03",IF(T_SDLog[[#This Row],[AREF_2]]&lt;&gt;"","02",IF(T_SDLog[[#This Row],[AREF_1]]&lt;&gt;"","01",IF(T_SDLog[[#This Row],[AREF_0]]&lt;&gt;"","00",""))))))))</f>
        <v>00</v>
      </c>
      <c r="T91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0" s="22" t="s">
        <v>1609</v>
      </c>
      <c r="AB910" s="74">
        <v>45828</v>
      </c>
      <c r="AC910" s="22" t="s">
        <v>1637</v>
      </c>
      <c r="AD910" s="74">
        <v>45829</v>
      </c>
      <c r="AE910" s="22" t="s">
        <v>1637</v>
      </c>
      <c r="AF910" s="190" t="s">
        <v>134</v>
      </c>
      <c r="AG910" s="191" t="s">
        <v>1695</v>
      </c>
      <c r="AH910" s="190" t="s">
        <v>134</v>
      </c>
      <c r="AI910" s="22"/>
      <c r="AJ910" s="74"/>
      <c r="AK910" s="22"/>
      <c r="AL910" s="22"/>
      <c r="AM910" s="22"/>
      <c r="AN910" s="190" t="s">
        <v>123</v>
      </c>
      <c r="AO910" s="74"/>
      <c r="AP910" s="185" t="s">
        <v>123</v>
      </c>
      <c r="AQ910" s="22"/>
      <c r="AR910" s="74"/>
      <c r="AS910" s="22"/>
      <c r="AT910" s="190" t="s">
        <v>123</v>
      </c>
      <c r="AU910" s="74"/>
      <c r="AV910" s="185" t="s">
        <v>123</v>
      </c>
      <c r="AW910" s="76"/>
      <c r="AX910" s="74"/>
      <c r="AY910" s="22"/>
      <c r="AZ910" s="190" t="s">
        <v>123</v>
      </c>
      <c r="BA910" s="74"/>
      <c r="BB910" s="185" t="s">
        <v>123</v>
      </c>
      <c r="BC910" s="76"/>
      <c r="BD910" s="74"/>
      <c r="BE910" s="22"/>
      <c r="BF910" s="190" t="s">
        <v>123</v>
      </c>
      <c r="BG910" s="74"/>
      <c r="BH910" s="185" t="s">
        <v>123</v>
      </c>
      <c r="BI910" s="76"/>
      <c r="BJ910" s="74"/>
      <c r="BK910" s="22"/>
      <c r="BL910" s="190" t="s">
        <v>123</v>
      </c>
      <c r="BM910" s="74"/>
      <c r="BN910" s="185" t="s">
        <v>123</v>
      </c>
      <c r="BO910" s="22"/>
      <c r="BP910" s="74"/>
      <c r="BQ910" s="22"/>
      <c r="BR910" s="190" t="s">
        <v>123</v>
      </c>
      <c r="BS910" s="22"/>
      <c r="BT910" s="185" t="s">
        <v>123</v>
      </c>
      <c r="BU910" s="22"/>
      <c r="BV910" s="74"/>
      <c r="BW910" s="22"/>
      <c r="BX910" s="190" t="s">
        <v>123</v>
      </c>
      <c r="BY910" s="22"/>
      <c r="BZ910" s="185" t="s">
        <v>123</v>
      </c>
      <c r="CA910" s="185"/>
      <c r="CB910" s="22"/>
    </row>
    <row r="911" spans="2:80" ht="13.8" hidden="1">
      <c r="B911" s="22">
        <f t="shared" si="14"/>
        <v>902</v>
      </c>
      <c r="C911" s="22" t="s">
        <v>112</v>
      </c>
      <c r="D911" s="73" t="s">
        <v>163</v>
      </c>
      <c r="E911" s="118">
        <v>1300403</v>
      </c>
      <c r="F911" s="22" t="s">
        <v>114</v>
      </c>
      <c r="G911" s="73" t="s">
        <v>130</v>
      </c>
      <c r="H911" s="73" t="s">
        <v>462</v>
      </c>
      <c r="I911" s="240" t="s">
        <v>349</v>
      </c>
      <c r="J911" s="79" t="s">
        <v>112</v>
      </c>
      <c r="K911" s="112" t="s">
        <v>164</v>
      </c>
      <c r="L911" s="22" t="s">
        <v>119</v>
      </c>
      <c r="M911" s="22" t="s">
        <v>117</v>
      </c>
      <c r="N911" s="119" t="str">
        <f>CONCATENATE(T_SDLog[[#This Row],[PROJECT_NO]],"-",T_SDLog[[#This Row],[Sub Con]],"-",T_SDLog[[#This Row],[BUILDING_NO]],"-",T_SDLog[[#This Row],[FLOOR_LEVEL]],"-",T_SDLog[[#This Row],[DRAWING_PARTS]],"-",T_SDLog[[#This Row],[DISIPLINE]],"-",T_SDLog[[#This Row],[Sub-Dec]],"-",T_SDLog[[#This Row],[DS]],"-",T_SDLog[[#This Row],[DRAWING_SEQ]])</f>
        <v>1300403-ATS-B01-MZ-07-ICT-ACS-SD-00</v>
      </c>
      <c r="O911" s="122" t="s">
        <v>860</v>
      </c>
      <c r="P911" s="247">
        <v>45803</v>
      </c>
      <c r="Q91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1" s="156" t="str">
        <f>IF(T_SDLog[[#This Row],[AREF_7]]&lt;&gt;"","07",IF(T_SDLog[[#This Row],[AREF_6]]&lt;&gt;"","06",IF(T_SDLog[[#This Row],[AREF_5]]&lt;&gt;"","05",IF(T_SDLog[[#This Row],[AREF_4]]&lt;&gt;"","04",IF(T_SDLog[[#This Row],[AREF_3]]&lt;&gt;"","03",IF(T_SDLog[[#This Row],[AREF_2]]&lt;&gt;"","02",IF(T_SDLog[[#This Row],[AREF_1]]&lt;&gt;"","01",IF(T_SDLog[[#This Row],[AREF_0]]&lt;&gt;"","00",""))))))))</f>
        <v>00</v>
      </c>
      <c r="T91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1" s="22" t="s">
        <v>1609</v>
      </c>
      <c r="AB911" s="74">
        <v>45828</v>
      </c>
      <c r="AC911" s="22" t="s">
        <v>1637</v>
      </c>
      <c r="AD911" s="74">
        <v>45829</v>
      </c>
      <c r="AE911" s="22" t="s">
        <v>1637</v>
      </c>
      <c r="AF911" s="190" t="s">
        <v>134</v>
      </c>
      <c r="AG911" s="191" t="s">
        <v>1695</v>
      </c>
      <c r="AH911" s="190" t="s">
        <v>134</v>
      </c>
      <c r="AI911" s="22"/>
      <c r="AJ911" s="74"/>
      <c r="AK911" s="22"/>
      <c r="AL911" s="22"/>
      <c r="AM911" s="22"/>
      <c r="AN911" s="190" t="s">
        <v>123</v>
      </c>
      <c r="AO911" s="74"/>
      <c r="AP911" s="185" t="s">
        <v>123</v>
      </c>
      <c r="AQ911" s="22"/>
      <c r="AR911" s="74"/>
      <c r="AS911" s="22"/>
      <c r="AT911" s="190" t="s">
        <v>123</v>
      </c>
      <c r="AU911" s="74"/>
      <c r="AV911" s="185" t="s">
        <v>123</v>
      </c>
      <c r="AW911" s="76"/>
      <c r="AX911" s="74"/>
      <c r="AY911" s="22"/>
      <c r="AZ911" s="190" t="s">
        <v>123</v>
      </c>
      <c r="BA911" s="74"/>
      <c r="BB911" s="185" t="s">
        <v>123</v>
      </c>
      <c r="BC911" s="76"/>
      <c r="BD911" s="74"/>
      <c r="BE911" s="22"/>
      <c r="BF911" s="190" t="s">
        <v>123</v>
      </c>
      <c r="BG911" s="74"/>
      <c r="BH911" s="185" t="s">
        <v>123</v>
      </c>
      <c r="BI911" s="76"/>
      <c r="BJ911" s="74"/>
      <c r="BK911" s="22"/>
      <c r="BL911" s="190" t="s">
        <v>123</v>
      </c>
      <c r="BM911" s="74"/>
      <c r="BN911" s="185" t="s">
        <v>123</v>
      </c>
      <c r="BO911" s="22"/>
      <c r="BP911" s="74"/>
      <c r="BQ911" s="22"/>
      <c r="BR911" s="190" t="s">
        <v>123</v>
      </c>
      <c r="BS911" s="22"/>
      <c r="BT911" s="185" t="s">
        <v>123</v>
      </c>
      <c r="BU911" s="22"/>
      <c r="BV911" s="74"/>
      <c r="BW911" s="22"/>
      <c r="BX911" s="190" t="s">
        <v>123</v>
      </c>
      <c r="BY911" s="22"/>
      <c r="BZ911" s="185" t="s">
        <v>123</v>
      </c>
      <c r="CA911" s="185"/>
      <c r="CB911" s="22"/>
    </row>
    <row r="912" spans="2:80" ht="13.8" hidden="1">
      <c r="B912" s="22">
        <f t="shared" si="14"/>
        <v>903</v>
      </c>
      <c r="C912" s="22" t="s">
        <v>112</v>
      </c>
      <c r="D912" s="73" t="s">
        <v>163</v>
      </c>
      <c r="E912" s="118">
        <v>1300403</v>
      </c>
      <c r="F912" s="22" t="s">
        <v>114</v>
      </c>
      <c r="G912" s="73" t="s">
        <v>130</v>
      </c>
      <c r="H912" s="73" t="s">
        <v>462</v>
      </c>
      <c r="I912" s="241" t="s">
        <v>140</v>
      </c>
      <c r="J912" s="79" t="s">
        <v>112</v>
      </c>
      <c r="K912" s="112" t="s">
        <v>164</v>
      </c>
      <c r="L912" s="22" t="s">
        <v>119</v>
      </c>
      <c r="M912" s="22" t="s">
        <v>117</v>
      </c>
      <c r="N912" s="119" t="str">
        <f>CONCATENATE(T_SDLog[[#This Row],[PROJECT_NO]],"-",T_SDLog[[#This Row],[Sub Con]],"-",T_SDLog[[#This Row],[BUILDING_NO]],"-",T_SDLog[[#This Row],[FLOOR_LEVEL]],"-",T_SDLog[[#This Row],[DRAWING_PARTS]],"-",T_SDLog[[#This Row],[DISIPLINE]],"-",T_SDLog[[#This Row],[Sub-Dec]],"-",T_SDLog[[#This Row],[DS]],"-",T_SDLog[[#This Row],[DRAWING_SEQ]])</f>
        <v>1300403-ATS-B01-MZ-08-ICT-ACS-SD-00</v>
      </c>
      <c r="O912" s="122" t="s">
        <v>1616</v>
      </c>
      <c r="P912" s="244"/>
      <c r="Q91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2" s="156" t="str">
        <f>IF(T_SDLog[[#This Row],[AREF_7]]&lt;&gt;"","07",IF(T_SDLog[[#This Row],[AREF_6]]&lt;&gt;"","06",IF(T_SDLog[[#This Row],[AREF_5]]&lt;&gt;"","05",IF(T_SDLog[[#This Row],[AREF_4]]&lt;&gt;"","04",IF(T_SDLog[[#This Row],[AREF_3]]&lt;&gt;"","03",IF(T_SDLog[[#This Row],[AREF_2]]&lt;&gt;"","02",IF(T_SDLog[[#This Row],[AREF_1]]&lt;&gt;"","01",IF(T_SDLog[[#This Row],[AREF_0]]&lt;&gt;"","00",""))))))))</f>
        <v>00</v>
      </c>
      <c r="T91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2" s="22" t="s">
        <v>1609</v>
      </c>
      <c r="AB912" s="74">
        <v>45828</v>
      </c>
      <c r="AC912" s="22" t="s">
        <v>1637</v>
      </c>
      <c r="AD912" s="74">
        <v>45829</v>
      </c>
      <c r="AE912" s="22" t="s">
        <v>1637</v>
      </c>
      <c r="AF912" s="190" t="s">
        <v>134</v>
      </c>
      <c r="AG912" s="191" t="s">
        <v>1695</v>
      </c>
      <c r="AH912" s="190" t="s">
        <v>134</v>
      </c>
      <c r="AI912" s="22"/>
      <c r="AJ912" s="74"/>
      <c r="AK912" s="22"/>
      <c r="AL912" s="22"/>
      <c r="AM912" s="22"/>
      <c r="AN912" s="190" t="s">
        <v>123</v>
      </c>
      <c r="AO912" s="74"/>
      <c r="AP912" s="207" t="s">
        <v>123</v>
      </c>
      <c r="AQ912" s="76"/>
      <c r="AR912" s="74"/>
      <c r="AS912" s="22"/>
      <c r="AT912" s="190" t="s">
        <v>123</v>
      </c>
      <c r="AU912" s="74"/>
      <c r="AV912" s="207" t="s">
        <v>123</v>
      </c>
      <c r="AW912" s="76"/>
      <c r="AX912" s="74"/>
      <c r="AY912" s="22"/>
      <c r="AZ912" s="190" t="s">
        <v>123</v>
      </c>
      <c r="BA912" s="74"/>
      <c r="BB912" s="207" t="s">
        <v>123</v>
      </c>
      <c r="BC912" s="76"/>
      <c r="BD912" s="74"/>
      <c r="BE912" s="22"/>
      <c r="BF912" s="190" t="s">
        <v>123</v>
      </c>
      <c r="BG912" s="74"/>
      <c r="BH912" s="207" t="s">
        <v>123</v>
      </c>
      <c r="BI912" s="76"/>
      <c r="BJ912" s="74"/>
      <c r="BK912" s="22"/>
      <c r="BL912" s="190" t="s">
        <v>123</v>
      </c>
      <c r="BM912" s="74"/>
      <c r="BN912" s="207" t="s">
        <v>123</v>
      </c>
      <c r="BO912" s="22"/>
      <c r="BP912" s="74"/>
      <c r="BQ912" s="22"/>
      <c r="BR912" s="190" t="s">
        <v>123</v>
      </c>
      <c r="BS912" s="22"/>
      <c r="BT912" s="185" t="s">
        <v>123</v>
      </c>
      <c r="BU912" s="22"/>
      <c r="BV912" s="74"/>
      <c r="BW912" s="22"/>
      <c r="BX912" s="190" t="s">
        <v>123</v>
      </c>
      <c r="BY912" s="22"/>
      <c r="BZ912" s="185" t="s">
        <v>123</v>
      </c>
      <c r="CA912" s="185"/>
      <c r="CB912" s="22"/>
    </row>
    <row r="913" spans="2:80" ht="13.8" hidden="1">
      <c r="B913" s="22">
        <f t="shared" si="14"/>
        <v>904</v>
      </c>
      <c r="C913" s="22" t="s">
        <v>112</v>
      </c>
      <c r="D913" s="73" t="s">
        <v>163</v>
      </c>
      <c r="E913" s="118">
        <v>1300403</v>
      </c>
      <c r="F913" s="22" t="s">
        <v>114</v>
      </c>
      <c r="G913" s="73" t="s">
        <v>130</v>
      </c>
      <c r="H913" s="73" t="s">
        <v>462</v>
      </c>
      <c r="I913" s="241" t="s">
        <v>351</v>
      </c>
      <c r="J913" s="79" t="s">
        <v>112</v>
      </c>
      <c r="K913" s="112" t="s">
        <v>164</v>
      </c>
      <c r="L913" s="22" t="s">
        <v>119</v>
      </c>
      <c r="M913" s="22" t="s">
        <v>117</v>
      </c>
      <c r="N913" s="119" t="str">
        <f>CONCATENATE(T_SDLog[[#This Row],[PROJECT_NO]],"-",T_SDLog[[#This Row],[Sub Con]],"-",T_SDLog[[#This Row],[BUILDING_NO]],"-",T_SDLog[[#This Row],[FLOOR_LEVEL]],"-",T_SDLog[[#This Row],[DRAWING_PARTS]],"-",T_SDLog[[#This Row],[DISIPLINE]],"-",T_SDLog[[#This Row],[Sub-Dec]],"-",T_SDLog[[#This Row],[DS]],"-",T_SDLog[[#This Row],[DRAWING_SEQ]])</f>
        <v>1300403-ATS-B01-MZ-09-ICT-ACS-SD-00</v>
      </c>
      <c r="O913" s="122" t="s">
        <v>1617</v>
      </c>
      <c r="P913" s="244"/>
      <c r="Q91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3" s="156" t="str">
        <f>IF(T_SDLog[[#This Row],[AREF_7]]&lt;&gt;"","07",IF(T_SDLog[[#This Row],[AREF_6]]&lt;&gt;"","06",IF(T_SDLog[[#This Row],[AREF_5]]&lt;&gt;"","05",IF(T_SDLog[[#This Row],[AREF_4]]&lt;&gt;"","04",IF(T_SDLog[[#This Row],[AREF_3]]&lt;&gt;"","03",IF(T_SDLog[[#This Row],[AREF_2]]&lt;&gt;"","02",IF(T_SDLog[[#This Row],[AREF_1]]&lt;&gt;"","01",IF(T_SDLog[[#This Row],[AREF_0]]&lt;&gt;"","00",""))))))))</f>
        <v>00</v>
      </c>
      <c r="T91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3" s="22" t="s">
        <v>1609</v>
      </c>
      <c r="AB913" s="74">
        <v>45828</v>
      </c>
      <c r="AC913" s="22" t="s">
        <v>1637</v>
      </c>
      <c r="AD913" s="74">
        <v>45829</v>
      </c>
      <c r="AE913" s="22" t="s">
        <v>1637</v>
      </c>
      <c r="AF913" s="190" t="s">
        <v>134</v>
      </c>
      <c r="AG913" s="191" t="s">
        <v>1695</v>
      </c>
      <c r="AH913" s="190" t="s">
        <v>134</v>
      </c>
      <c r="AI913" s="22"/>
      <c r="AJ913" s="74"/>
      <c r="AK913" s="22"/>
      <c r="AL913" s="22"/>
      <c r="AM913" s="22"/>
      <c r="AN913" s="190" t="s">
        <v>123</v>
      </c>
      <c r="AO913" s="74"/>
      <c r="AP913" s="207" t="s">
        <v>123</v>
      </c>
      <c r="AQ913" s="76"/>
      <c r="AR913" s="74"/>
      <c r="AS913" s="22"/>
      <c r="AT913" s="190" t="s">
        <v>123</v>
      </c>
      <c r="AU913" s="74"/>
      <c r="AV913" s="207" t="s">
        <v>123</v>
      </c>
      <c r="AW913" s="76"/>
      <c r="AX913" s="74"/>
      <c r="AY913" s="22"/>
      <c r="AZ913" s="190" t="s">
        <v>123</v>
      </c>
      <c r="BA913" s="74"/>
      <c r="BB913" s="207" t="s">
        <v>123</v>
      </c>
      <c r="BC913" s="76"/>
      <c r="BD913" s="74"/>
      <c r="BE913" s="22"/>
      <c r="BF913" s="190" t="s">
        <v>123</v>
      </c>
      <c r="BG913" s="74"/>
      <c r="BH913" s="207" t="s">
        <v>123</v>
      </c>
      <c r="BI913" s="76"/>
      <c r="BJ913" s="74"/>
      <c r="BK913" s="22"/>
      <c r="BL913" s="190" t="s">
        <v>123</v>
      </c>
      <c r="BM913" s="74"/>
      <c r="BN913" s="207" t="s">
        <v>123</v>
      </c>
      <c r="BO913" s="22"/>
      <c r="BP913" s="74"/>
      <c r="BQ913" s="22"/>
      <c r="BR913" s="190" t="s">
        <v>123</v>
      </c>
      <c r="BS913" s="22"/>
      <c r="BT913" s="185" t="s">
        <v>123</v>
      </c>
      <c r="BU913" s="22"/>
      <c r="BV913" s="74"/>
      <c r="BW913" s="22"/>
      <c r="BX913" s="190" t="s">
        <v>123</v>
      </c>
      <c r="BY913" s="22"/>
      <c r="BZ913" s="185" t="s">
        <v>123</v>
      </c>
      <c r="CA913" s="185"/>
      <c r="CB913" s="22"/>
    </row>
    <row r="914" spans="2:80" ht="13.8" hidden="1">
      <c r="B914" s="22">
        <f t="shared" si="14"/>
        <v>905</v>
      </c>
      <c r="C914" s="22" t="s">
        <v>112</v>
      </c>
      <c r="D914" s="73" t="s">
        <v>163</v>
      </c>
      <c r="E914" s="118">
        <v>1300403</v>
      </c>
      <c r="F914" s="22" t="s">
        <v>114</v>
      </c>
      <c r="G914" s="73" t="s">
        <v>130</v>
      </c>
      <c r="H914" s="73" t="s">
        <v>462</v>
      </c>
      <c r="I914" s="240">
        <v>10</v>
      </c>
      <c r="J914" s="79" t="s">
        <v>112</v>
      </c>
      <c r="K914" s="112" t="s">
        <v>164</v>
      </c>
      <c r="L914" s="22" t="s">
        <v>119</v>
      </c>
      <c r="M914" s="22" t="s">
        <v>117</v>
      </c>
      <c r="N914" s="119" t="str">
        <f>CONCATENATE(T_SDLog[[#This Row],[PROJECT_NO]],"-",T_SDLog[[#This Row],[Sub Con]],"-",T_SDLog[[#This Row],[BUILDING_NO]],"-",T_SDLog[[#This Row],[FLOOR_LEVEL]],"-",T_SDLog[[#This Row],[DRAWING_PARTS]],"-",T_SDLog[[#This Row],[DISIPLINE]],"-",T_SDLog[[#This Row],[Sub-Dec]],"-",T_SDLog[[#This Row],[DS]],"-",T_SDLog[[#This Row],[DRAWING_SEQ]])</f>
        <v>1300403-ATS-B01-MZ-10-ICT-ACS-SD-00</v>
      </c>
      <c r="O914" s="122" t="s">
        <v>861</v>
      </c>
      <c r="P914" s="247">
        <v>45803</v>
      </c>
      <c r="Q91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1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4" s="156" t="str">
        <f>IF(T_SDLog[[#This Row],[AREF_7]]&lt;&gt;"","07",IF(T_SDLog[[#This Row],[AREF_6]]&lt;&gt;"","06",IF(T_SDLog[[#This Row],[AREF_5]]&lt;&gt;"","05",IF(T_SDLog[[#This Row],[AREF_4]]&lt;&gt;"","04",IF(T_SDLog[[#This Row],[AREF_3]]&lt;&gt;"","03",IF(T_SDLog[[#This Row],[AREF_2]]&lt;&gt;"","02",IF(T_SDLog[[#This Row],[AREF_1]]&lt;&gt;"","01",IF(T_SDLog[[#This Row],[AREF_0]]&lt;&gt;"","00",""))))))))</f>
        <v>00</v>
      </c>
      <c r="T91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4" s="22" t="s">
        <v>1609</v>
      </c>
      <c r="AB914" s="74">
        <v>45828</v>
      </c>
      <c r="AC914" s="22" t="s">
        <v>1637</v>
      </c>
      <c r="AD914" s="74">
        <v>45829</v>
      </c>
      <c r="AE914" s="22" t="s">
        <v>1637</v>
      </c>
      <c r="AF914" s="190" t="s">
        <v>134</v>
      </c>
      <c r="AG914" s="191" t="s">
        <v>1695</v>
      </c>
      <c r="AH914" s="190" t="s">
        <v>134</v>
      </c>
      <c r="AI914" s="22"/>
      <c r="AJ914" s="74"/>
      <c r="AK914" s="22"/>
      <c r="AL914" s="22"/>
      <c r="AM914" s="22"/>
      <c r="AN914" s="190" t="s">
        <v>123</v>
      </c>
      <c r="AO914" s="74"/>
      <c r="AP914" s="185" t="s">
        <v>123</v>
      </c>
      <c r="AQ914" s="22"/>
      <c r="AR914" s="74"/>
      <c r="AS914" s="22"/>
      <c r="AT914" s="190" t="s">
        <v>123</v>
      </c>
      <c r="AU914" s="74"/>
      <c r="AV914" s="185" t="s">
        <v>123</v>
      </c>
      <c r="AW914" s="76"/>
      <c r="AX914" s="74"/>
      <c r="AY914" s="22"/>
      <c r="AZ914" s="190" t="s">
        <v>123</v>
      </c>
      <c r="BA914" s="74"/>
      <c r="BB914" s="185" t="s">
        <v>123</v>
      </c>
      <c r="BC914" s="76"/>
      <c r="BD914" s="74"/>
      <c r="BE914" s="22"/>
      <c r="BF914" s="190" t="s">
        <v>123</v>
      </c>
      <c r="BG914" s="74"/>
      <c r="BH914" s="185" t="s">
        <v>123</v>
      </c>
      <c r="BI914" s="76"/>
      <c r="BJ914" s="74"/>
      <c r="BK914" s="22"/>
      <c r="BL914" s="190" t="s">
        <v>123</v>
      </c>
      <c r="BM914" s="74"/>
      <c r="BN914" s="185" t="s">
        <v>123</v>
      </c>
      <c r="BO914" s="22"/>
      <c r="BP914" s="74"/>
      <c r="BQ914" s="22"/>
      <c r="BR914" s="190" t="s">
        <v>123</v>
      </c>
      <c r="BS914" s="22"/>
      <c r="BT914" s="185" t="s">
        <v>123</v>
      </c>
      <c r="BU914" s="22"/>
      <c r="BV914" s="74"/>
      <c r="BW914" s="22"/>
      <c r="BX914" s="190" t="s">
        <v>123</v>
      </c>
      <c r="BY914" s="22"/>
      <c r="BZ914" s="185" t="s">
        <v>123</v>
      </c>
      <c r="CA914" s="185"/>
      <c r="CB914" s="22"/>
    </row>
    <row r="915" spans="2:80" ht="13.8" hidden="1">
      <c r="B915" s="22">
        <f t="shared" si="14"/>
        <v>906</v>
      </c>
      <c r="C915" s="22" t="s">
        <v>112</v>
      </c>
      <c r="D915" s="73" t="s">
        <v>163</v>
      </c>
      <c r="E915" s="118">
        <v>1300403</v>
      </c>
      <c r="F915" s="22" t="s">
        <v>114</v>
      </c>
      <c r="G915" s="73" t="s">
        <v>130</v>
      </c>
      <c r="H915" s="73" t="s">
        <v>462</v>
      </c>
      <c r="I915" s="240">
        <v>11</v>
      </c>
      <c r="J915" s="79" t="s">
        <v>112</v>
      </c>
      <c r="K915" s="112" t="s">
        <v>164</v>
      </c>
      <c r="L915" s="22" t="s">
        <v>119</v>
      </c>
      <c r="M915" s="22" t="s">
        <v>117</v>
      </c>
      <c r="N915" s="119" t="str">
        <f>CONCATENATE(T_SDLog[[#This Row],[PROJECT_NO]],"-",T_SDLog[[#This Row],[Sub Con]],"-",T_SDLog[[#This Row],[BUILDING_NO]],"-",T_SDLog[[#This Row],[FLOOR_LEVEL]],"-",T_SDLog[[#This Row],[DRAWING_PARTS]],"-",T_SDLog[[#This Row],[DISIPLINE]],"-",T_SDLog[[#This Row],[Sub-Dec]],"-",T_SDLog[[#This Row],[DS]],"-",T_SDLog[[#This Row],[DRAWING_SEQ]])</f>
        <v>1300403-ATS-B01-MZ-11-ICT-ACS-SD-00</v>
      </c>
      <c r="O915" s="122" t="s">
        <v>862</v>
      </c>
      <c r="P915" s="247">
        <v>45803</v>
      </c>
      <c r="Q91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1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5" s="156" t="str">
        <f>IF(T_SDLog[[#This Row],[AREF_7]]&lt;&gt;"","07",IF(T_SDLog[[#This Row],[AREF_6]]&lt;&gt;"","06",IF(T_SDLog[[#This Row],[AREF_5]]&lt;&gt;"","05",IF(T_SDLog[[#This Row],[AREF_4]]&lt;&gt;"","04",IF(T_SDLog[[#This Row],[AREF_3]]&lt;&gt;"","03",IF(T_SDLog[[#This Row],[AREF_2]]&lt;&gt;"","02",IF(T_SDLog[[#This Row],[AREF_1]]&lt;&gt;"","01",IF(T_SDLog[[#This Row],[AREF_0]]&lt;&gt;"","00",""))))))))</f>
        <v>00</v>
      </c>
      <c r="T91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5" s="22" t="s">
        <v>1609</v>
      </c>
      <c r="AB915" s="74">
        <v>45828</v>
      </c>
      <c r="AC915" s="22" t="s">
        <v>1637</v>
      </c>
      <c r="AD915" s="74">
        <v>45829</v>
      </c>
      <c r="AE915" s="22" t="s">
        <v>1637</v>
      </c>
      <c r="AF915" s="190" t="s">
        <v>134</v>
      </c>
      <c r="AG915" s="191" t="s">
        <v>1695</v>
      </c>
      <c r="AH915" s="190" t="s">
        <v>134</v>
      </c>
      <c r="AI915" s="22"/>
      <c r="AJ915" s="74"/>
      <c r="AK915" s="22"/>
      <c r="AL915" s="22"/>
      <c r="AM915" s="22"/>
      <c r="AN915" s="190" t="s">
        <v>123</v>
      </c>
      <c r="AO915" s="74"/>
      <c r="AP915" s="185" t="s">
        <v>123</v>
      </c>
      <c r="AQ915" s="22"/>
      <c r="AR915" s="74"/>
      <c r="AS915" s="22"/>
      <c r="AT915" s="190" t="s">
        <v>123</v>
      </c>
      <c r="AU915" s="74"/>
      <c r="AV915" s="185" t="s">
        <v>123</v>
      </c>
      <c r="AW915" s="76"/>
      <c r="AX915" s="74"/>
      <c r="AY915" s="22"/>
      <c r="AZ915" s="190" t="s">
        <v>123</v>
      </c>
      <c r="BA915" s="74"/>
      <c r="BB915" s="185" t="s">
        <v>123</v>
      </c>
      <c r="BC915" s="76"/>
      <c r="BD915" s="74"/>
      <c r="BE915" s="22"/>
      <c r="BF915" s="190" t="s">
        <v>123</v>
      </c>
      <c r="BG915" s="74"/>
      <c r="BH915" s="185" t="s">
        <v>123</v>
      </c>
      <c r="BI915" s="76"/>
      <c r="BJ915" s="74"/>
      <c r="BK915" s="22"/>
      <c r="BL915" s="190" t="s">
        <v>123</v>
      </c>
      <c r="BM915" s="74"/>
      <c r="BN915" s="185" t="s">
        <v>123</v>
      </c>
      <c r="BO915" s="22"/>
      <c r="BP915" s="74"/>
      <c r="BQ915" s="22"/>
      <c r="BR915" s="190" t="s">
        <v>123</v>
      </c>
      <c r="BS915" s="22"/>
      <c r="BT915" s="185" t="s">
        <v>123</v>
      </c>
      <c r="BU915" s="22"/>
      <c r="BV915" s="74"/>
      <c r="BW915" s="22"/>
      <c r="BX915" s="190" t="s">
        <v>123</v>
      </c>
      <c r="BY915" s="22"/>
      <c r="BZ915" s="185" t="s">
        <v>123</v>
      </c>
      <c r="CA915" s="185"/>
      <c r="CB915" s="22"/>
    </row>
    <row r="916" spans="2:80" ht="13.8" hidden="1">
      <c r="B916" s="22">
        <f t="shared" si="14"/>
        <v>907</v>
      </c>
      <c r="C916" s="22" t="s">
        <v>112</v>
      </c>
      <c r="D916" s="73" t="s">
        <v>163</v>
      </c>
      <c r="E916" s="118">
        <v>1300403</v>
      </c>
      <c r="F916" s="22" t="s">
        <v>114</v>
      </c>
      <c r="G916" s="73" t="s">
        <v>130</v>
      </c>
      <c r="H916" s="73" t="s">
        <v>462</v>
      </c>
      <c r="I916" s="241" t="s">
        <v>142</v>
      </c>
      <c r="J916" s="79" t="s">
        <v>112</v>
      </c>
      <c r="K916" s="112" t="s">
        <v>164</v>
      </c>
      <c r="L916" s="22" t="s">
        <v>119</v>
      </c>
      <c r="M916" s="22" t="s">
        <v>117</v>
      </c>
      <c r="N916" s="119" t="str">
        <f>CONCATENATE(T_SDLog[[#This Row],[PROJECT_NO]],"-",T_SDLog[[#This Row],[Sub Con]],"-",T_SDLog[[#This Row],[BUILDING_NO]],"-",T_SDLog[[#This Row],[FLOOR_LEVEL]],"-",T_SDLog[[#This Row],[DRAWING_PARTS]],"-",T_SDLog[[#This Row],[DISIPLINE]],"-",T_SDLog[[#This Row],[Sub-Dec]],"-",T_SDLog[[#This Row],[DS]],"-",T_SDLog[[#This Row],[DRAWING_SEQ]])</f>
        <v>1300403-ATS-B01-MZ-12-ICT-ACS-SD-00</v>
      </c>
      <c r="O916" s="122" t="s">
        <v>1618</v>
      </c>
      <c r="P916" s="244"/>
      <c r="Q91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6" s="156" t="str">
        <f>IF(T_SDLog[[#This Row],[AREF_7]]&lt;&gt;"","07",IF(T_SDLog[[#This Row],[AREF_6]]&lt;&gt;"","06",IF(T_SDLog[[#This Row],[AREF_5]]&lt;&gt;"","05",IF(T_SDLog[[#This Row],[AREF_4]]&lt;&gt;"","04",IF(T_SDLog[[#This Row],[AREF_3]]&lt;&gt;"","03",IF(T_SDLog[[#This Row],[AREF_2]]&lt;&gt;"","02",IF(T_SDLog[[#This Row],[AREF_1]]&lt;&gt;"","01",IF(T_SDLog[[#This Row],[AREF_0]]&lt;&gt;"","00",""))))))))</f>
        <v>00</v>
      </c>
      <c r="T91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6" s="22" t="s">
        <v>1609</v>
      </c>
      <c r="AB916" s="74">
        <v>45828</v>
      </c>
      <c r="AC916" s="22" t="s">
        <v>1637</v>
      </c>
      <c r="AD916" s="74">
        <v>45829</v>
      </c>
      <c r="AE916" s="22" t="s">
        <v>1637</v>
      </c>
      <c r="AF916" s="190" t="s">
        <v>134</v>
      </c>
      <c r="AG916" s="191" t="s">
        <v>1695</v>
      </c>
      <c r="AH916" s="190" t="s">
        <v>134</v>
      </c>
      <c r="AI916" s="22"/>
      <c r="AJ916" s="74"/>
      <c r="AK916" s="22"/>
      <c r="AL916" s="22"/>
      <c r="AM916" s="22"/>
      <c r="AN916" s="190" t="s">
        <v>123</v>
      </c>
      <c r="AO916" s="74"/>
      <c r="AP916" s="207" t="s">
        <v>123</v>
      </c>
      <c r="AQ916" s="76"/>
      <c r="AR916" s="74"/>
      <c r="AS916" s="22"/>
      <c r="AT916" s="190" t="s">
        <v>123</v>
      </c>
      <c r="AU916" s="74"/>
      <c r="AV916" s="207" t="s">
        <v>123</v>
      </c>
      <c r="AW916" s="76"/>
      <c r="AX916" s="74"/>
      <c r="AY916" s="22"/>
      <c r="AZ916" s="190" t="s">
        <v>123</v>
      </c>
      <c r="BA916" s="74"/>
      <c r="BB916" s="207" t="s">
        <v>123</v>
      </c>
      <c r="BC916" s="76"/>
      <c r="BD916" s="74"/>
      <c r="BE916" s="22"/>
      <c r="BF916" s="190" t="s">
        <v>123</v>
      </c>
      <c r="BG916" s="74"/>
      <c r="BH916" s="207" t="s">
        <v>123</v>
      </c>
      <c r="BI916" s="76"/>
      <c r="BJ916" s="74"/>
      <c r="BK916" s="22"/>
      <c r="BL916" s="190" t="s">
        <v>123</v>
      </c>
      <c r="BM916" s="74"/>
      <c r="BN916" s="207" t="s">
        <v>123</v>
      </c>
      <c r="BO916" s="22"/>
      <c r="BP916" s="74"/>
      <c r="BQ916" s="22"/>
      <c r="BR916" s="190" t="s">
        <v>123</v>
      </c>
      <c r="BS916" s="22"/>
      <c r="BT916" s="185" t="s">
        <v>123</v>
      </c>
      <c r="BU916" s="22"/>
      <c r="BV916" s="74"/>
      <c r="BW916" s="22"/>
      <c r="BX916" s="190" t="s">
        <v>123</v>
      </c>
      <c r="BY916" s="22"/>
      <c r="BZ916" s="185" t="s">
        <v>123</v>
      </c>
      <c r="CA916" s="185"/>
      <c r="CB916" s="22"/>
    </row>
    <row r="917" spans="2:80" ht="13.8" hidden="1">
      <c r="B917" s="22">
        <f t="shared" si="14"/>
        <v>908</v>
      </c>
      <c r="C917" s="22" t="s">
        <v>112</v>
      </c>
      <c r="D917" s="73" t="s">
        <v>163</v>
      </c>
      <c r="E917" s="118">
        <v>1300403</v>
      </c>
      <c r="F917" s="22" t="s">
        <v>114</v>
      </c>
      <c r="G917" s="73" t="s">
        <v>130</v>
      </c>
      <c r="H917" s="73" t="s">
        <v>462</v>
      </c>
      <c r="I917" s="241" t="s">
        <v>456</v>
      </c>
      <c r="J917" s="79" t="s">
        <v>112</v>
      </c>
      <c r="K917" s="112" t="s">
        <v>164</v>
      </c>
      <c r="L917" s="22" t="s">
        <v>119</v>
      </c>
      <c r="M917" s="22" t="s">
        <v>117</v>
      </c>
      <c r="N917" s="119" t="str">
        <f>CONCATENATE(T_SDLog[[#This Row],[PROJECT_NO]],"-",T_SDLog[[#This Row],[Sub Con]],"-",T_SDLog[[#This Row],[BUILDING_NO]],"-",T_SDLog[[#This Row],[FLOOR_LEVEL]],"-",T_SDLog[[#This Row],[DRAWING_PARTS]],"-",T_SDLog[[#This Row],[DISIPLINE]],"-",T_SDLog[[#This Row],[Sub-Dec]],"-",T_SDLog[[#This Row],[DS]],"-",T_SDLog[[#This Row],[DRAWING_SEQ]])</f>
        <v>1300403-ATS-B01-MZ-13-ICT-ACS-SD-00</v>
      </c>
      <c r="O917" s="122" t="s">
        <v>1619</v>
      </c>
      <c r="P917" s="244"/>
      <c r="Q91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7" s="156" t="str">
        <f>IF(T_SDLog[[#This Row],[AREF_7]]&lt;&gt;"","07",IF(T_SDLog[[#This Row],[AREF_6]]&lt;&gt;"","06",IF(T_SDLog[[#This Row],[AREF_5]]&lt;&gt;"","05",IF(T_SDLog[[#This Row],[AREF_4]]&lt;&gt;"","04",IF(T_SDLog[[#This Row],[AREF_3]]&lt;&gt;"","03",IF(T_SDLog[[#This Row],[AREF_2]]&lt;&gt;"","02",IF(T_SDLog[[#This Row],[AREF_1]]&lt;&gt;"","01",IF(T_SDLog[[#This Row],[AREF_0]]&lt;&gt;"","00",""))))))))</f>
        <v>00</v>
      </c>
      <c r="T91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7" s="22" t="s">
        <v>1609</v>
      </c>
      <c r="AB917" s="74">
        <v>45828</v>
      </c>
      <c r="AC917" s="22" t="s">
        <v>1637</v>
      </c>
      <c r="AD917" s="74">
        <v>45829</v>
      </c>
      <c r="AE917" s="22" t="s">
        <v>1637</v>
      </c>
      <c r="AF917" s="190" t="s">
        <v>134</v>
      </c>
      <c r="AG917" s="191" t="s">
        <v>1695</v>
      </c>
      <c r="AH917" s="190" t="s">
        <v>134</v>
      </c>
      <c r="AI917" s="22"/>
      <c r="AJ917" s="74"/>
      <c r="AK917" s="22"/>
      <c r="AL917" s="22"/>
      <c r="AM917" s="22"/>
      <c r="AN917" s="190" t="s">
        <v>123</v>
      </c>
      <c r="AO917" s="74"/>
      <c r="AP917" s="207" t="s">
        <v>123</v>
      </c>
      <c r="AQ917" s="76"/>
      <c r="AR917" s="74"/>
      <c r="AS917" s="22"/>
      <c r="AT917" s="190" t="s">
        <v>123</v>
      </c>
      <c r="AU917" s="74"/>
      <c r="AV917" s="207" t="s">
        <v>123</v>
      </c>
      <c r="AW917" s="76"/>
      <c r="AX917" s="74"/>
      <c r="AY917" s="22"/>
      <c r="AZ917" s="190" t="s">
        <v>123</v>
      </c>
      <c r="BA917" s="74"/>
      <c r="BB917" s="207" t="s">
        <v>123</v>
      </c>
      <c r="BC917" s="76"/>
      <c r="BD917" s="74"/>
      <c r="BE917" s="22"/>
      <c r="BF917" s="190" t="s">
        <v>123</v>
      </c>
      <c r="BG917" s="74"/>
      <c r="BH917" s="207" t="s">
        <v>123</v>
      </c>
      <c r="BI917" s="76"/>
      <c r="BJ917" s="74"/>
      <c r="BK917" s="22"/>
      <c r="BL917" s="190" t="s">
        <v>123</v>
      </c>
      <c r="BM917" s="74"/>
      <c r="BN917" s="207" t="s">
        <v>123</v>
      </c>
      <c r="BO917" s="22"/>
      <c r="BP917" s="74"/>
      <c r="BQ917" s="22"/>
      <c r="BR917" s="190" t="s">
        <v>123</v>
      </c>
      <c r="BS917" s="22"/>
      <c r="BT917" s="185" t="s">
        <v>123</v>
      </c>
      <c r="BU917" s="22"/>
      <c r="BV917" s="74"/>
      <c r="BW917" s="22"/>
      <c r="BX917" s="190" t="s">
        <v>123</v>
      </c>
      <c r="BY917" s="22"/>
      <c r="BZ917" s="185" t="s">
        <v>123</v>
      </c>
      <c r="CA917" s="185"/>
      <c r="CB917" s="22"/>
    </row>
    <row r="918" spans="2:80" ht="13.8" hidden="1">
      <c r="B918" s="22">
        <f t="shared" si="14"/>
        <v>909</v>
      </c>
      <c r="C918" s="22" t="s">
        <v>112</v>
      </c>
      <c r="D918" s="73" t="s">
        <v>163</v>
      </c>
      <c r="E918" s="118">
        <v>1300403</v>
      </c>
      <c r="F918" s="22" t="s">
        <v>114</v>
      </c>
      <c r="G918" s="73" t="s">
        <v>130</v>
      </c>
      <c r="H918" s="73" t="s">
        <v>462</v>
      </c>
      <c r="I918" s="241" t="s">
        <v>458</v>
      </c>
      <c r="J918" s="79" t="s">
        <v>112</v>
      </c>
      <c r="K918" s="112" t="s">
        <v>164</v>
      </c>
      <c r="L918" s="22" t="s">
        <v>119</v>
      </c>
      <c r="M918" s="22" t="s">
        <v>117</v>
      </c>
      <c r="N918" s="119" t="str">
        <f>CONCATENATE(T_SDLog[[#This Row],[PROJECT_NO]],"-",T_SDLog[[#This Row],[Sub Con]],"-",T_SDLog[[#This Row],[BUILDING_NO]],"-",T_SDLog[[#This Row],[FLOOR_LEVEL]],"-",T_SDLog[[#This Row],[DRAWING_PARTS]],"-",T_SDLog[[#This Row],[DISIPLINE]],"-",T_SDLog[[#This Row],[Sub-Dec]],"-",T_SDLog[[#This Row],[DS]],"-",T_SDLog[[#This Row],[DRAWING_SEQ]])</f>
        <v>1300403-ATS-B01-MZ-14-ICT-ACS-SD-00</v>
      </c>
      <c r="O918" s="122" t="s">
        <v>1620</v>
      </c>
      <c r="P918" s="244"/>
      <c r="Q91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8" s="156" t="str">
        <f>IF(T_SDLog[[#This Row],[AREF_7]]&lt;&gt;"","07",IF(T_SDLog[[#This Row],[AREF_6]]&lt;&gt;"","06",IF(T_SDLog[[#This Row],[AREF_5]]&lt;&gt;"","05",IF(T_SDLog[[#This Row],[AREF_4]]&lt;&gt;"","04",IF(T_SDLog[[#This Row],[AREF_3]]&lt;&gt;"","03",IF(T_SDLog[[#This Row],[AREF_2]]&lt;&gt;"","02",IF(T_SDLog[[#This Row],[AREF_1]]&lt;&gt;"","01",IF(T_SDLog[[#This Row],[AREF_0]]&lt;&gt;"","00",""))))))))</f>
        <v>00</v>
      </c>
      <c r="T91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8" s="22" t="s">
        <v>1609</v>
      </c>
      <c r="AB918" s="74">
        <v>45828</v>
      </c>
      <c r="AC918" s="22" t="s">
        <v>1637</v>
      </c>
      <c r="AD918" s="74">
        <v>45829</v>
      </c>
      <c r="AE918" s="22" t="s">
        <v>1637</v>
      </c>
      <c r="AF918" s="190" t="s">
        <v>134</v>
      </c>
      <c r="AG918" s="191" t="s">
        <v>1695</v>
      </c>
      <c r="AH918" s="190" t="s">
        <v>134</v>
      </c>
      <c r="AI918" s="22"/>
      <c r="AJ918" s="74"/>
      <c r="AK918" s="22"/>
      <c r="AL918" s="22"/>
      <c r="AM918" s="22"/>
      <c r="AN918" s="190" t="s">
        <v>123</v>
      </c>
      <c r="AO918" s="74"/>
      <c r="AP918" s="207" t="s">
        <v>123</v>
      </c>
      <c r="AQ918" s="76"/>
      <c r="AR918" s="74"/>
      <c r="AS918" s="22"/>
      <c r="AT918" s="190" t="s">
        <v>123</v>
      </c>
      <c r="AU918" s="74"/>
      <c r="AV918" s="207" t="s">
        <v>123</v>
      </c>
      <c r="AW918" s="76"/>
      <c r="AX918" s="74"/>
      <c r="AY918" s="22"/>
      <c r="AZ918" s="190" t="s">
        <v>123</v>
      </c>
      <c r="BA918" s="74"/>
      <c r="BB918" s="207" t="s">
        <v>123</v>
      </c>
      <c r="BC918" s="76"/>
      <c r="BD918" s="74"/>
      <c r="BE918" s="22"/>
      <c r="BF918" s="190" t="s">
        <v>123</v>
      </c>
      <c r="BG918" s="74"/>
      <c r="BH918" s="207" t="s">
        <v>123</v>
      </c>
      <c r="BI918" s="76"/>
      <c r="BJ918" s="74"/>
      <c r="BK918" s="22"/>
      <c r="BL918" s="190" t="s">
        <v>123</v>
      </c>
      <c r="BM918" s="74"/>
      <c r="BN918" s="207" t="s">
        <v>123</v>
      </c>
      <c r="BO918" s="22"/>
      <c r="BP918" s="74"/>
      <c r="BQ918" s="22"/>
      <c r="BR918" s="190" t="s">
        <v>123</v>
      </c>
      <c r="BS918" s="22"/>
      <c r="BT918" s="185" t="s">
        <v>123</v>
      </c>
      <c r="BU918" s="22"/>
      <c r="BV918" s="74"/>
      <c r="BW918" s="22"/>
      <c r="BX918" s="190" t="s">
        <v>123</v>
      </c>
      <c r="BY918" s="22"/>
      <c r="BZ918" s="185" t="s">
        <v>123</v>
      </c>
      <c r="CA918" s="185"/>
      <c r="CB918" s="22"/>
    </row>
    <row r="919" spans="2:80" ht="13.8" hidden="1">
      <c r="B919" s="22">
        <f t="shared" si="14"/>
        <v>910</v>
      </c>
      <c r="C919" s="22" t="s">
        <v>112</v>
      </c>
      <c r="D919" s="73" t="s">
        <v>163</v>
      </c>
      <c r="E919" s="118">
        <v>1300403</v>
      </c>
      <c r="F919" s="22" t="s">
        <v>114</v>
      </c>
      <c r="G919" s="73" t="s">
        <v>130</v>
      </c>
      <c r="H919" s="73" t="s">
        <v>462</v>
      </c>
      <c r="I919" s="241" t="s">
        <v>460</v>
      </c>
      <c r="J919" s="79" t="s">
        <v>112</v>
      </c>
      <c r="K919" s="112" t="s">
        <v>164</v>
      </c>
      <c r="L919" s="22" t="s">
        <v>119</v>
      </c>
      <c r="M919" s="22" t="s">
        <v>117</v>
      </c>
      <c r="N919" s="119" t="str">
        <f>CONCATENATE(T_SDLog[[#This Row],[PROJECT_NO]],"-",T_SDLog[[#This Row],[Sub Con]],"-",T_SDLog[[#This Row],[BUILDING_NO]],"-",T_SDLog[[#This Row],[FLOOR_LEVEL]],"-",T_SDLog[[#This Row],[DRAWING_PARTS]],"-",T_SDLog[[#This Row],[DISIPLINE]],"-",T_SDLog[[#This Row],[Sub-Dec]],"-",T_SDLog[[#This Row],[DS]],"-",T_SDLog[[#This Row],[DRAWING_SEQ]])</f>
        <v>1300403-ATS-B01-MZ-15-ICT-ACS-SD-00</v>
      </c>
      <c r="O919" s="122" t="s">
        <v>1621</v>
      </c>
      <c r="P919" s="244"/>
      <c r="Q91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3</v>
      </c>
      <c r="R9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19" s="156" t="str">
        <f>IF(T_SDLog[[#This Row],[AREF_7]]&lt;&gt;"","07",IF(T_SDLog[[#This Row],[AREF_6]]&lt;&gt;"","06",IF(T_SDLog[[#This Row],[AREF_5]]&lt;&gt;"","05",IF(T_SDLog[[#This Row],[AREF_4]]&lt;&gt;"","04",IF(T_SDLog[[#This Row],[AREF_3]]&lt;&gt;"","03",IF(T_SDLog[[#This Row],[AREF_2]]&lt;&gt;"","02",IF(T_SDLog[[#This Row],[AREF_1]]&lt;&gt;"","01",IF(T_SDLog[[#This Row],[AREF_0]]&lt;&gt;"","00",""))))))))</f>
        <v>00</v>
      </c>
      <c r="T91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45828</v>
      </c>
      <c r="U9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ATLS-004-SD-ICT-00065-R00</v>
      </c>
      <c r="V9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1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23 Jun 25</v>
      </c>
      <c r="X9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ATV-1300000403-SDS-ICT-00045-R00</v>
      </c>
      <c r="Y9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19" s="22" t="s">
        <v>1609</v>
      </c>
      <c r="AB919" s="74">
        <v>45828</v>
      </c>
      <c r="AC919" s="22" t="s">
        <v>1637</v>
      </c>
      <c r="AD919" s="74">
        <v>45829</v>
      </c>
      <c r="AE919" s="22" t="s">
        <v>1637</v>
      </c>
      <c r="AF919" s="190" t="s">
        <v>134</v>
      </c>
      <c r="AG919" s="191" t="s">
        <v>1695</v>
      </c>
      <c r="AH919" s="190" t="s">
        <v>134</v>
      </c>
      <c r="AI919" s="22"/>
      <c r="AJ919" s="74"/>
      <c r="AK919" s="22"/>
      <c r="AL919" s="22"/>
      <c r="AM919" s="22"/>
      <c r="AN919" s="190" t="s">
        <v>123</v>
      </c>
      <c r="AO919" s="74"/>
      <c r="AP919" s="207" t="s">
        <v>123</v>
      </c>
      <c r="AQ919" s="76"/>
      <c r="AR919" s="74"/>
      <c r="AS919" s="22"/>
      <c r="AT919" s="190" t="s">
        <v>123</v>
      </c>
      <c r="AU919" s="74"/>
      <c r="AV919" s="207" t="s">
        <v>123</v>
      </c>
      <c r="AW919" s="76"/>
      <c r="AX919" s="74"/>
      <c r="AY919" s="22"/>
      <c r="AZ919" s="190" t="s">
        <v>123</v>
      </c>
      <c r="BA919" s="74"/>
      <c r="BB919" s="207" t="s">
        <v>123</v>
      </c>
      <c r="BC919" s="76"/>
      <c r="BD919" s="74"/>
      <c r="BE919" s="22"/>
      <c r="BF919" s="190" t="s">
        <v>123</v>
      </c>
      <c r="BG919" s="74"/>
      <c r="BH919" s="207" t="s">
        <v>123</v>
      </c>
      <c r="BI919" s="76"/>
      <c r="BJ919" s="74"/>
      <c r="BK919" s="22"/>
      <c r="BL919" s="190" t="s">
        <v>123</v>
      </c>
      <c r="BM919" s="74"/>
      <c r="BN919" s="207" t="s">
        <v>123</v>
      </c>
      <c r="BO919" s="22"/>
      <c r="BP919" s="74"/>
      <c r="BQ919" s="22"/>
      <c r="BR919" s="190" t="s">
        <v>123</v>
      </c>
      <c r="BS919" s="22"/>
      <c r="BT919" s="185" t="s">
        <v>123</v>
      </c>
      <c r="BU919" s="22"/>
      <c r="BV919" s="74"/>
      <c r="BW919" s="22"/>
      <c r="BX919" s="190" t="s">
        <v>123</v>
      </c>
      <c r="BY919" s="22"/>
      <c r="BZ919" s="185" t="s">
        <v>123</v>
      </c>
      <c r="CA919" s="185"/>
      <c r="CB919" s="22"/>
    </row>
    <row r="920" spans="2:80" ht="13.8" hidden="1">
      <c r="B920" s="22">
        <f t="shared" si="14"/>
        <v>911</v>
      </c>
      <c r="C920" s="22" t="s">
        <v>112</v>
      </c>
      <c r="D920" s="73" t="s">
        <v>157</v>
      </c>
      <c r="E920" s="118">
        <v>1300403</v>
      </c>
      <c r="F920" s="22" t="s">
        <v>114</v>
      </c>
      <c r="G920" s="73" t="s">
        <v>130</v>
      </c>
      <c r="H920" s="73" t="s">
        <v>286</v>
      </c>
      <c r="I920" s="240" t="s">
        <v>117</v>
      </c>
      <c r="J920" s="79" t="s">
        <v>112</v>
      </c>
      <c r="K920" s="73" t="s">
        <v>1910</v>
      </c>
      <c r="L920" s="22" t="s">
        <v>119</v>
      </c>
      <c r="M920" s="22" t="s">
        <v>117</v>
      </c>
      <c r="N920" s="119" t="str">
        <f>CONCATENATE(T_SDLog[[#This Row],[PROJECT_NO]],"-",T_SDLog[[#This Row],[Sub Con]],"-",T_SDLog[[#This Row],[BUILDING_NO]],"-",T_SDLog[[#This Row],[FLOOR_LEVEL]],"-",T_SDLog[[#This Row],[DRAWING_PARTS]],"-",T_SDLog[[#This Row],[DISIPLINE]],"-",T_SDLog[[#This Row],[Sub-Dec]],"-",T_SDLog[[#This Row],[DS]],"-",T_SDLog[[#This Row],[DRAWING_SEQ]])</f>
        <v>1300403-ATS-B01-BF-00-ICT-VSS-SD-00</v>
      </c>
      <c r="O920" s="122" t="s">
        <v>863</v>
      </c>
      <c r="P920" s="247">
        <v>45884</v>
      </c>
      <c r="Q92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0" s="156" t="str">
        <f>IF(T_SDLog[[#This Row],[AREF_7]]&lt;&gt;"","07",IF(T_SDLog[[#This Row],[AREF_6]]&lt;&gt;"","06",IF(T_SDLog[[#This Row],[AREF_5]]&lt;&gt;"","05",IF(T_SDLog[[#This Row],[AREF_4]]&lt;&gt;"","04",IF(T_SDLog[[#This Row],[AREF_3]]&lt;&gt;"","03",IF(T_SDLog[[#This Row],[AREF_2]]&lt;&gt;"","02",IF(T_SDLog[[#This Row],[AREF_1]]&lt;&gt;"","01",IF(T_SDLog[[#This Row],[AREF_0]]&lt;&gt;"","00",""))))))))</f>
        <v/>
      </c>
      <c r="T92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2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0" s="22"/>
      <c r="AB920" s="74"/>
      <c r="AC920" s="22"/>
      <c r="AD920" s="74"/>
      <c r="AE920" s="22"/>
      <c r="AF920" s="190" t="s">
        <v>123</v>
      </c>
      <c r="AG920" s="191"/>
      <c r="AH920" s="190" t="s">
        <v>123</v>
      </c>
      <c r="AI920" s="22"/>
      <c r="AJ920" s="74"/>
      <c r="AK920" s="22"/>
      <c r="AL920" s="22"/>
      <c r="AM920" s="22"/>
      <c r="AN920" s="190" t="s">
        <v>123</v>
      </c>
      <c r="AO920" s="74"/>
      <c r="AP920" s="185" t="s">
        <v>123</v>
      </c>
      <c r="AQ920" s="22"/>
      <c r="AR920" s="74"/>
      <c r="AS920" s="22"/>
      <c r="AT920" s="190" t="s">
        <v>123</v>
      </c>
      <c r="AU920" s="74"/>
      <c r="AV920" s="185" t="s">
        <v>123</v>
      </c>
      <c r="AW920" s="76"/>
      <c r="AX920" s="74"/>
      <c r="AY920" s="22"/>
      <c r="AZ920" s="190" t="s">
        <v>123</v>
      </c>
      <c r="BA920" s="74"/>
      <c r="BB920" s="185" t="s">
        <v>123</v>
      </c>
      <c r="BC920" s="76"/>
      <c r="BD920" s="74"/>
      <c r="BE920" s="22"/>
      <c r="BF920" s="190" t="s">
        <v>123</v>
      </c>
      <c r="BG920" s="74"/>
      <c r="BH920" s="185" t="s">
        <v>123</v>
      </c>
      <c r="BI920" s="76"/>
      <c r="BJ920" s="74"/>
      <c r="BK920" s="22"/>
      <c r="BL920" s="190" t="s">
        <v>123</v>
      </c>
      <c r="BM920" s="74"/>
      <c r="BN920" s="185" t="s">
        <v>123</v>
      </c>
      <c r="BO920" s="22"/>
      <c r="BP920" s="74"/>
      <c r="BQ920" s="22"/>
      <c r="BR920" s="190" t="s">
        <v>123</v>
      </c>
      <c r="BS920" s="22"/>
      <c r="BT920" s="185" t="s">
        <v>123</v>
      </c>
      <c r="BU920" s="22"/>
      <c r="BV920" s="74"/>
      <c r="BW920" s="22"/>
      <c r="BX920" s="190" t="s">
        <v>123</v>
      </c>
      <c r="BY920" s="22"/>
      <c r="BZ920" s="185" t="s">
        <v>123</v>
      </c>
      <c r="CA920" s="185"/>
      <c r="CB920" s="22"/>
    </row>
    <row r="921" spans="2:80" ht="13.8" hidden="1">
      <c r="B921" s="22">
        <f t="shared" si="14"/>
        <v>912</v>
      </c>
      <c r="C921" s="22" t="s">
        <v>112</v>
      </c>
      <c r="D921" s="73" t="s">
        <v>157</v>
      </c>
      <c r="E921" s="118">
        <v>1300403</v>
      </c>
      <c r="F921" s="22" t="s">
        <v>114</v>
      </c>
      <c r="G921" s="73" t="s">
        <v>130</v>
      </c>
      <c r="H921" s="73" t="s">
        <v>286</v>
      </c>
      <c r="I921" s="240" t="s">
        <v>124</v>
      </c>
      <c r="J921" s="79" t="s">
        <v>112</v>
      </c>
      <c r="K921" s="73" t="s">
        <v>1910</v>
      </c>
      <c r="L921" s="22" t="s">
        <v>119</v>
      </c>
      <c r="M921" s="22" t="s">
        <v>117</v>
      </c>
      <c r="N921" s="119" t="str">
        <f>CONCATENATE(T_SDLog[[#This Row],[PROJECT_NO]],"-",T_SDLog[[#This Row],[Sub Con]],"-",T_SDLog[[#This Row],[BUILDING_NO]],"-",T_SDLog[[#This Row],[FLOOR_LEVEL]],"-",T_SDLog[[#This Row],[DRAWING_PARTS]],"-",T_SDLog[[#This Row],[DISIPLINE]],"-",T_SDLog[[#This Row],[Sub-Dec]],"-",T_SDLog[[#This Row],[DS]],"-",T_SDLog[[#This Row],[DRAWING_SEQ]])</f>
        <v>1300403-ATS-B01-BF-01-ICT-VSS-SD-00</v>
      </c>
      <c r="O921" s="122" t="s">
        <v>864</v>
      </c>
      <c r="P921" s="247">
        <v>45884</v>
      </c>
      <c r="Q92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1" s="156" t="str">
        <f>IF(T_SDLog[[#This Row],[AREF_7]]&lt;&gt;"","07",IF(T_SDLog[[#This Row],[AREF_6]]&lt;&gt;"","06",IF(T_SDLog[[#This Row],[AREF_5]]&lt;&gt;"","05",IF(T_SDLog[[#This Row],[AREF_4]]&lt;&gt;"","04",IF(T_SDLog[[#This Row],[AREF_3]]&lt;&gt;"","03",IF(T_SDLog[[#This Row],[AREF_2]]&lt;&gt;"","02",IF(T_SDLog[[#This Row],[AREF_1]]&lt;&gt;"","01",IF(T_SDLog[[#This Row],[AREF_0]]&lt;&gt;"","00",""))))))))</f>
        <v/>
      </c>
      <c r="T92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2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1" s="22"/>
      <c r="AB921" s="74"/>
      <c r="AC921" s="22"/>
      <c r="AD921" s="74"/>
      <c r="AE921" s="22"/>
      <c r="AF921" s="190" t="s">
        <v>123</v>
      </c>
      <c r="AG921" s="191"/>
      <c r="AH921" s="190" t="s">
        <v>123</v>
      </c>
      <c r="AI921" s="22"/>
      <c r="AJ921" s="74"/>
      <c r="AK921" s="22"/>
      <c r="AL921" s="22"/>
      <c r="AM921" s="22"/>
      <c r="AN921" s="190" t="s">
        <v>123</v>
      </c>
      <c r="AO921" s="74"/>
      <c r="AP921" s="185" t="s">
        <v>123</v>
      </c>
      <c r="AQ921" s="22"/>
      <c r="AR921" s="74"/>
      <c r="AS921" s="22"/>
      <c r="AT921" s="190" t="s">
        <v>123</v>
      </c>
      <c r="AU921" s="74"/>
      <c r="AV921" s="185" t="s">
        <v>123</v>
      </c>
      <c r="AW921" s="76"/>
      <c r="AX921" s="74"/>
      <c r="AY921" s="22"/>
      <c r="AZ921" s="190" t="s">
        <v>123</v>
      </c>
      <c r="BA921" s="74"/>
      <c r="BB921" s="185" t="s">
        <v>123</v>
      </c>
      <c r="BC921" s="76"/>
      <c r="BD921" s="74"/>
      <c r="BE921" s="22"/>
      <c r="BF921" s="190" t="s">
        <v>123</v>
      </c>
      <c r="BG921" s="74"/>
      <c r="BH921" s="185" t="s">
        <v>123</v>
      </c>
      <c r="BI921" s="76"/>
      <c r="BJ921" s="74"/>
      <c r="BK921" s="22"/>
      <c r="BL921" s="190" t="s">
        <v>123</v>
      </c>
      <c r="BM921" s="74"/>
      <c r="BN921" s="185" t="s">
        <v>123</v>
      </c>
      <c r="BO921" s="22"/>
      <c r="BP921" s="74"/>
      <c r="BQ921" s="22"/>
      <c r="BR921" s="190" t="s">
        <v>123</v>
      </c>
      <c r="BS921" s="22"/>
      <c r="BT921" s="185" t="s">
        <v>123</v>
      </c>
      <c r="BU921" s="22"/>
      <c r="BV921" s="74"/>
      <c r="BW921" s="22"/>
      <c r="BX921" s="190" t="s">
        <v>123</v>
      </c>
      <c r="BY921" s="22"/>
      <c r="BZ921" s="185" t="s">
        <v>123</v>
      </c>
      <c r="CA921" s="185"/>
      <c r="CB921" s="22"/>
    </row>
    <row r="922" spans="2:80" ht="13.8" hidden="1">
      <c r="B922" s="22">
        <f t="shared" si="14"/>
        <v>913</v>
      </c>
      <c r="C922" s="22" t="s">
        <v>112</v>
      </c>
      <c r="D922" s="73" t="s">
        <v>157</v>
      </c>
      <c r="E922" s="118">
        <v>1300403</v>
      </c>
      <c r="F922" s="22" t="s">
        <v>114</v>
      </c>
      <c r="G922" s="73" t="s">
        <v>130</v>
      </c>
      <c r="H922" s="73" t="s">
        <v>286</v>
      </c>
      <c r="I922" s="240" t="s">
        <v>126</v>
      </c>
      <c r="J922" s="79" t="s">
        <v>112</v>
      </c>
      <c r="K922" s="73" t="s">
        <v>1910</v>
      </c>
      <c r="L922" s="22" t="s">
        <v>119</v>
      </c>
      <c r="M922" s="22" t="s">
        <v>117</v>
      </c>
      <c r="N922" s="119" t="str">
        <f>CONCATENATE(T_SDLog[[#This Row],[PROJECT_NO]],"-",T_SDLog[[#This Row],[Sub Con]],"-",T_SDLog[[#This Row],[BUILDING_NO]],"-",T_SDLog[[#This Row],[FLOOR_LEVEL]],"-",T_SDLog[[#This Row],[DRAWING_PARTS]],"-",T_SDLog[[#This Row],[DISIPLINE]],"-",T_SDLog[[#This Row],[Sub-Dec]],"-",T_SDLog[[#This Row],[DS]],"-",T_SDLog[[#This Row],[DRAWING_SEQ]])</f>
        <v>1300403-ATS-B01-BF-02-ICT-VSS-SD-00</v>
      </c>
      <c r="O922" s="122" t="s">
        <v>865</v>
      </c>
      <c r="P922" s="247">
        <v>45884</v>
      </c>
      <c r="Q92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2" s="156" t="str">
        <f>IF(T_SDLog[[#This Row],[AREF_7]]&lt;&gt;"","07",IF(T_SDLog[[#This Row],[AREF_6]]&lt;&gt;"","06",IF(T_SDLog[[#This Row],[AREF_5]]&lt;&gt;"","05",IF(T_SDLog[[#This Row],[AREF_4]]&lt;&gt;"","04",IF(T_SDLog[[#This Row],[AREF_3]]&lt;&gt;"","03",IF(T_SDLog[[#This Row],[AREF_2]]&lt;&gt;"","02",IF(T_SDLog[[#This Row],[AREF_1]]&lt;&gt;"","01",IF(T_SDLog[[#This Row],[AREF_0]]&lt;&gt;"","00",""))))))))</f>
        <v/>
      </c>
      <c r="T92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2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2" s="22"/>
      <c r="AB922" s="74"/>
      <c r="AC922" s="22"/>
      <c r="AD922" s="74"/>
      <c r="AE922" s="22"/>
      <c r="AF922" s="190" t="s">
        <v>123</v>
      </c>
      <c r="AG922" s="191"/>
      <c r="AH922" s="190" t="s">
        <v>123</v>
      </c>
      <c r="AI922" s="22"/>
      <c r="AJ922" s="74"/>
      <c r="AK922" s="22"/>
      <c r="AL922" s="22"/>
      <c r="AM922" s="22"/>
      <c r="AN922" s="190" t="s">
        <v>123</v>
      </c>
      <c r="AO922" s="74"/>
      <c r="AP922" s="185" t="s">
        <v>123</v>
      </c>
      <c r="AQ922" s="22"/>
      <c r="AR922" s="74"/>
      <c r="AS922" s="22"/>
      <c r="AT922" s="190" t="s">
        <v>123</v>
      </c>
      <c r="AU922" s="74"/>
      <c r="AV922" s="185" t="s">
        <v>123</v>
      </c>
      <c r="AW922" s="76"/>
      <c r="AX922" s="74"/>
      <c r="AY922" s="22"/>
      <c r="AZ922" s="190" t="s">
        <v>123</v>
      </c>
      <c r="BA922" s="74"/>
      <c r="BB922" s="185" t="s">
        <v>123</v>
      </c>
      <c r="BC922" s="76"/>
      <c r="BD922" s="74"/>
      <c r="BE922" s="22"/>
      <c r="BF922" s="190" t="s">
        <v>123</v>
      </c>
      <c r="BG922" s="74"/>
      <c r="BH922" s="185" t="s">
        <v>123</v>
      </c>
      <c r="BI922" s="76"/>
      <c r="BJ922" s="74"/>
      <c r="BK922" s="22"/>
      <c r="BL922" s="190" t="s">
        <v>123</v>
      </c>
      <c r="BM922" s="74"/>
      <c r="BN922" s="185" t="s">
        <v>123</v>
      </c>
      <c r="BO922" s="22"/>
      <c r="BP922" s="74"/>
      <c r="BQ922" s="22"/>
      <c r="BR922" s="190" t="s">
        <v>123</v>
      </c>
      <c r="BS922" s="22"/>
      <c r="BT922" s="185" t="s">
        <v>123</v>
      </c>
      <c r="BU922" s="22"/>
      <c r="BV922" s="74"/>
      <c r="BW922" s="22"/>
      <c r="BX922" s="190" t="s">
        <v>123</v>
      </c>
      <c r="BY922" s="22"/>
      <c r="BZ922" s="185" t="s">
        <v>123</v>
      </c>
      <c r="CA922" s="185"/>
      <c r="CB922" s="22"/>
    </row>
    <row r="923" spans="2:80" ht="13.8" hidden="1">
      <c r="B923" s="22">
        <f t="shared" si="14"/>
        <v>914</v>
      </c>
      <c r="C923" s="22" t="s">
        <v>112</v>
      </c>
      <c r="D923" s="73" t="s">
        <v>157</v>
      </c>
      <c r="E923" s="118">
        <v>1300403</v>
      </c>
      <c r="F923" s="22" t="s">
        <v>114</v>
      </c>
      <c r="G923" s="73" t="s">
        <v>130</v>
      </c>
      <c r="H923" s="73" t="s">
        <v>286</v>
      </c>
      <c r="I923" s="240" t="s">
        <v>128</v>
      </c>
      <c r="J923" s="79" t="s">
        <v>112</v>
      </c>
      <c r="K923" s="73" t="s">
        <v>1910</v>
      </c>
      <c r="L923" s="22" t="s">
        <v>119</v>
      </c>
      <c r="M923" s="22" t="s">
        <v>117</v>
      </c>
      <c r="N923" s="119" t="str">
        <f>CONCATENATE(T_SDLog[[#This Row],[PROJECT_NO]],"-",T_SDLog[[#This Row],[Sub Con]],"-",T_SDLog[[#This Row],[BUILDING_NO]],"-",T_SDLog[[#This Row],[FLOOR_LEVEL]],"-",T_SDLog[[#This Row],[DRAWING_PARTS]],"-",T_SDLog[[#This Row],[DISIPLINE]],"-",T_SDLog[[#This Row],[Sub-Dec]],"-",T_SDLog[[#This Row],[DS]],"-",T_SDLog[[#This Row],[DRAWING_SEQ]])</f>
        <v>1300403-ATS-B01-BF-03-ICT-VSS-SD-00</v>
      </c>
      <c r="O923" s="122" t="s">
        <v>866</v>
      </c>
      <c r="P923" s="247">
        <v>45884</v>
      </c>
      <c r="Q92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2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3" s="156" t="str">
        <f>IF(T_SDLog[[#This Row],[AREF_7]]&lt;&gt;"","07",IF(T_SDLog[[#This Row],[AREF_6]]&lt;&gt;"","06",IF(T_SDLog[[#This Row],[AREF_5]]&lt;&gt;"","05",IF(T_SDLog[[#This Row],[AREF_4]]&lt;&gt;"","04",IF(T_SDLog[[#This Row],[AREF_3]]&lt;&gt;"","03",IF(T_SDLog[[#This Row],[AREF_2]]&lt;&gt;"","02",IF(T_SDLog[[#This Row],[AREF_1]]&lt;&gt;"","01",IF(T_SDLog[[#This Row],[AREF_0]]&lt;&gt;"","00",""))))))))</f>
        <v/>
      </c>
      <c r="T92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3" s="22"/>
      <c r="AB923" s="74"/>
      <c r="AC923" s="22"/>
      <c r="AD923" s="74"/>
      <c r="AE923" s="22"/>
      <c r="AF923" s="190" t="s">
        <v>123</v>
      </c>
      <c r="AG923" s="191"/>
      <c r="AH923" s="190" t="s">
        <v>123</v>
      </c>
      <c r="AI923" s="22"/>
      <c r="AJ923" s="74"/>
      <c r="AK923" s="22"/>
      <c r="AL923" s="22"/>
      <c r="AM923" s="22"/>
      <c r="AN923" s="190" t="s">
        <v>123</v>
      </c>
      <c r="AO923" s="74"/>
      <c r="AP923" s="185" t="s">
        <v>123</v>
      </c>
      <c r="AQ923" s="22"/>
      <c r="AR923" s="74"/>
      <c r="AS923" s="22"/>
      <c r="AT923" s="190" t="s">
        <v>123</v>
      </c>
      <c r="AU923" s="74"/>
      <c r="AV923" s="185" t="s">
        <v>123</v>
      </c>
      <c r="AW923" s="76"/>
      <c r="AX923" s="74"/>
      <c r="AY923" s="22"/>
      <c r="AZ923" s="190" t="s">
        <v>123</v>
      </c>
      <c r="BA923" s="74"/>
      <c r="BB923" s="185" t="s">
        <v>123</v>
      </c>
      <c r="BC923" s="76"/>
      <c r="BD923" s="74"/>
      <c r="BE923" s="22"/>
      <c r="BF923" s="190" t="s">
        <v>123</v>
      </c>
      <c r="BG923" s="74"/>
      <c r="BH923" s="185" t="s">
        <v>123</v>
      </c>
      <c r="BI923" s="76"/>
      <c r="BJ923" s="74"/>
      <c r="BK923" s="22"/>
      <c r="BL923" s="190" t="s">
        <v>123</v>
      </c>
      <c r="BM923" s="74"/>
      <c r="BN923" s="185" t="s">
        <v>123</v>
      </c>
      <c r="BO923" s="22"/>
      <c r="BP923" s="74"/>
      <c r="BQ923" s="22"/>
      <c r="BR923" s="190" t="s">
        <v>123</v>
      </c>
      <c r="BS923" s="22"/>
      <c r="BT923" s="185" t="s">
        <v>123</v>
      </c>
      <c r="BU923" s="22"/>
      <c r="BV923" s="74"/>
      <c r="BW923" s="22"/>
      <c r="BX923" s="190" t="s">
        <v>123</v>
      </c>
      <c r="BY923" s="22"/>
      <c r="BZ923" s="185" t="s">
        <v>123</v>
      </c>
      <c r="CA923" s="185"/>
      <c r="CB923" s="22"/>
    </row>
    <row r="924" spans="2:80" ht="13.8" hidden="1">
      <c r="B924" s="22">
        <f t="shared" si="14"/>
        <v>915</v>
      </c>
      <c r="C924" s="22" t="s">
        <v>112</v>
      </c>
      <c r="D924" s="73" t="s">
        <v>157</v>
      </c>
      <c r="E924" s="118">
        <v>1300403</v>
      </c>
      <c r="F924" s="22" t="s">
        <v>114</v>
      </c>
      <c r="G924" s="73" t="s">
        <v>130</v>
      </c>
      <c r="H924" s="73" t="s">
        <v>286</v>
      </c>
      <c r="I924" s="240" t="s">
        <v>138</v>
      </c>
      <c r="J924" s="79" t="s">
        <v>112</v>
      </c>
      <c r="K924" s="73" t="s">
        <v>1910</v>
      </c>
      <c r="L924" s="22" t="s">
        <v>119</v>
      </c>
      <c r="M924" s="22" t="s">
        <v>117</v>
      </c>
      <c r="N924" s="119" t="str">
        <f>CONCATENATE(T_SDLog[[#This Row],[PROJECT_NO]],"-",T_SDLog[[#This Row],[Sub Con]],"-",T_SDLog[[#This Row],[BUILDING_NO]],"-",T_SDLog[[#This Row],[FLOOR_LEVEL]],"-",T_SDLog[[#This Row],[DRAWING_PARTS]],"-",T_SDLog[[#This Row],[DISIPLINE]],"-",T_SDLog[[#This Row],[Sub-Dec]],"-",T_SDLog[[#This Row],[DS]],"-",T_SDLog[[#This Row],[DRAWING_SEQ]])</f>
        <v>1300403-ATS-B01-BF-04-ICT-VSS-SD-00</v>
      </c>
      <c r="O924" s="122" t="s">
        <v>867</v>
      </c>
      <c r="P924" s="247">
        <v>45884</v>
      </c>
      <c r="Q92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2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4" s="156" t="str">
        <f>IF(T_SDLog[[#This Row],[AREF_7]]&lt;&gt;"","07",IF(T_SDLog[[#This Row],[AREF_6]]&lt;&gt;"","06",IF(T_SDLog[[#This Row],[AREF_5]]&lt;&gt;"","05",IF(T_SDLog[[#This Row],[AREF_4]]&lt;&gt;"","04",IF(T_SDLog[[#This Row],[AREF_3]]&lt;&gt;"","03",IF(T_SDLog[[#This Row],[AREF_2]]&lt;&gt;"","02",IF(T_SDLog[[#This Row],[AREF_1]]&lt;&gt;"","01",IF(T_SDLog[[#This Row],[AREF_0]]&lt;&gt;"","00",""))))))))</f>
        <v/>
      </c>
      <c r="T92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4" s="22"/>
      <c r="AB924" s="74"/>
      <c r="AC924" s="22"/>
      <c r="AD924" s="74"/>
      <c r="AE924" s="22"/>
      <c r="AF924" s="190" t="s">
        <v>123</v>
      </c>
      <c r="AG924" s="191"/>
      <c r="AH924" s="190" t="s">
        <v>123</v>
      </c>
      <c r="AI924" s="22"/>
      <c r="AJ924" s="74"/>
      <c r="AK924" s="22"/>
      <c r="AL924" s="22"/>
      <c r="AM924" s="22"/>
      <c r="AN924" s="190" t="s">
        <v>123</v>
      </c>
      <c r="AO924" s="74"/>
      <c r="AP924" s="185" t="s">
        <v>123</v>
      </c>
      <c r="AQ924" s="22"/>
      <c r="AR924" s="74"/>
      <c r="AS924" s="22"/>
      <c r="AT924" s="190" t="s">
        <v>123</v>
      </c>
      <c r="AU924" s="74"/>
      <c r="AV924" s="185" t="s">
        <v>123</v>
      </c>
      <c r="AW924" s="76"/>
      <c r="AX924" s="74"/>
      <c r="AY924" s="22"/>
      <c r="AZ924" s="190" t="s">
        <v>123</v>
      </c>
      <c r="BA924" s="74"/>
      <c r="BB924" s="185" t="s">
        <v>123</v>
      </c>
      <c r="BC924" s="76"/>
      <c r="BD924" s="74"/>
      <c r="BE924" s="22"/>
      <c r="BF924" s="190" t="s">
        <v>123</v>
      </c>
      <c r="BG924" s="74"/>
      <c r="BH924" s="185" t="s">
        <v>123</v>
      </c>
      <c r="BI924" s="76"/>
      <c r="BJ924" s="74"/>
      <c r="BK924" s="22"/>
      <c r="BL924" s="190" t="s">
        <v>123</v>
      </c>
      <c r="BM924" s="74"/>
      <c r="BN924" s="185" t="s">
        <v>123</v>
      </c>
      <c r="BO924" s="22"/>
      <c r="BP924" s="74"/>
      <c r="BQ924" s="22"/>
      <c r="BR924" s="190" t="s">
        <v>123</v>
      </c>
      <c r="BS924" s="22"/>
      <c r="BT924" s="185" t="s">
        <v>123</v>
      </c>
      <c r="BU924" s="22"/>
      <c r="BV924" s="74"/>
      <c r="BW924" s="22"/>
      <c r="BX924" s="190" t="s">
        <v>123</v>
      </c>
      <c r="BY924" s="22"/>
      <c r="BZ924" s="185" t="s">
        <v>123</v>
      </c>
      <c r="CA924" s="185"/>
      <c r="CB924" s="22"/>
    </row>
    <row r="925" spans="2:80" ht="13.8" hidden="1">
      <c r="B925" s="22">
        <f t="shared" si="14"/>
        <v>916</v>
      </c>
      <c r="C925" s="22" t="s">
        <v>112</v>
      </c>
      <c r="D925" s="73" t="s">
        <v>157</v>
      </c>
      <c r="E925" s="118">
        <v>1300403</v>
      </c>
      <c r="F925" s="22" t="s">
        <v>114</v>
      </c>
      <c r="G925" s="73" t="s">
        <v>130</v>
      </c>
      <c r="H925" s="73" t="s">
        <v>286</v>
      </c>
      <c r="I925" s="240" t="s">
        <v>219</v>
      </c>
      <c r="J925" s="79" t="s">
        <v>112</v>
      </c>
      <c r="K925" s="73" t="s">
        <v>1910</v>
      </c>
      <c r="L925" s="22" t="s">
        <v>119</v>
      </c>
      <c r="M925" s="22" t="s">
        <v>117</v>
      </c>
      <c r="N925" s="119" t="str">
        <f>CONCATENATE(T_SDLog[[#This Row],[PROJECT_NO]],"-",T_SDLog[[#This Row],[Sub Con]],"-",T_SDLog[[#This Row],[BUILDING_NO]],"-",T_SDLog[[#This Row],[FLOOR_LEVEL]],"-",T_SDLog[[#This Row],[DRAWING_PARTS]],"-",T_SDLog[[#This Row],[DISIPLINE]],"-",T_SDLog[[#This Row],[Sub-Dec]],"-",T_SDLog[[#This Row],[DS]],"-",T_SDLog[[#This Row],[DRAWING_SEQ]])</f>
        <v>1300403-ATS-B01-BF-05-ICT-VSS-SD-00</v>
      </c>
      <c r="O925" s="122" t="s">
        <v>868</v>
      </c>
      <c r="P925" s="247">
        <v>45884</v>
      </c>
      <c r="Q92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2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5" s="156" t="str">
        <f>IF(T_SDLog[[#This Row],[AREF_7]]&lt;&gt;"","07",IF(T_SDLog[[#This Row],[AREF_6]]&lt;&gt;"","06",IF(T_SDLog[[#This Row],[AREF_5]]&lt;&gt;"","05",IF(T_SDLog[[#This Row],[AREF_4]]&lt;&gt;"","04",IF(T_SDLog[[#This Row],[AREF_3]]&lt;&gt;"","03",IF(T_SDLog[[#This Row],[AREF_2]]&lt;&gt;"","02",IF(T_SDLog[[#This Row],[AREF_1]]&lt;&gt;"","01",IF(T_SDLog[[#This Row],[AREF_0]]&lt;&gt;"","00",""))))))))</f>
        <v/>
      </c>
      <c r="T92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5" s="22"/>
      <c r="AB925" s="74"/>
      <c r="AC925" s="22"/>
      <c r="AD925" s="74"/>
      <c r="AE925" s="22"/>
      <c r="AF925" s="190" t="s">
        <v>123</v>
      </c>
      <c r="AG925" s="191"/>
      <c r="AH925" s="190" t="s">
        <v>123</v>
      </c>
      <c r="AI925" s="22"/>
      <c r="AJ925" s="74"/>
      <c r="AK925" s="22"/>
      <c r="AL925" s="22"/>
      <c r="AM925" s="22"/>
      <c r="AN925" s="190" t="s">
        <v>123</v>
      </c>
      <c r="AO925" s="74"/>
      <c r="AP925" s="185" t="s">
        <v>123</v>
      </c>
      <c r="AQ925" s="22"/>
      <c r="AR925" s="74"/>
      <c r="AS925" s="22"/>
      <c r="AT925" s="190" t="s">
        <v>123</v>
      </c>
      <c r="AU925" s="74"/>
      <c r="AV925" s="185" t="s">
        <v>123</v>
      </c>
      <c r="AW925" s="76"/>
      <c r="AX925" s="74"/>
      <c r="AY925" s="22"/>
      <c r="AZ925" s="190" t="s">
        <v>123</v>
      </c>
      <c r="BA925" s="74"/>
      <c r="BB925" s="185" t="s">
        <v>123</v>
      </c>
      <c r="BC925" s="76"/>
      <c r="BD925" s="74"/>
      <c r="BE925" s="22"/>
      <c r="BF925" s="190" t="s">
        <v>123</v>
      </c>
      <c r="BG925" s="74"/>
      <c r="BH925" s="185" t="s">
        <v>123</v>
      </c>
      <c r="BI925" s="76"/>
      <c r="BJ925" s="74"/>
      <c r="BK925" s="22"/>
      <c r="BL925" s="190" t="s">
        <v>123</v>
      </c>
      <c r="BM925" s="74"/>
      <c r="BN925" s="185" t="s">
        <v>123</v>
      </c>
      <c r="BO925" s="22"/>
      <c r="BP925" s="74"/>
      <c r="BQ925" s="22"/>
      <c r="BR925" s="190" t="s">
        <v>123</v>
      </c>
      <c r="BS925" s="22"/>
      <c r="BT925" s="185" t="s">
        <v>123</v>
      </c>
      <c r="BU925" s="22"/>
      <c r="BV925" s="74"/>
      <c r="BW925" s="22"/>
      <c r="BX925" s="190" t="s">
        <v>123</v>
      </c>
      <c r="BY925" s="22"/>
      <c r="BZ925" s="185" t="s">
        <v>123</v>
      </c>
      <c r="CA925" s="185"/>
      <c r="CB925" s="22"/>
    </row>
    <row r="926" spans="2:80" ht="13.8" hidden="1">
      <c r="B926" s="22">
        <f t="shared" si="14"/>
        <v>917</v>
      </c>
      <c r="C926" s="22" t="s">
        <v>112</v>
      </c>
      <c r="D926" s="73" t="s">
        <v>157</v>
      </c>
      <c r="E926" s="118">
        <v>1300403</v>
      </c>
      <c r="F926" s="22" t="s">
        <v>114</v>
      </c>
      <c r="G926" s="73" t="s">
        <v>130</v>
      </c>
      <c r="H926" s="73" t="s">
        <v>286</v>
      </c>
      <c r="I926" s="240" t="s">
        <v>304</v>
      </c>
      <c r="J926" s="79" t="s">
        <v>112</v>
      </c>
      <c r="K926" s="73" t="s">
        <v>1910</v>
      </c>
      <c r="L926" s="22" t="s">
        <v>119</v>
      </c>
      <c r="M926" s="22" t="s">
        <v>117</v>
      </c>
      <c r="N926" s="119" t="str">
        <f>CONCATENATE(T_SDLog[[#This Row],[PROJECT_NO]],"-",T_SDLog[[#This Row],[Sub Con]],"-",T_SDLog[[#This Row],[BUILDING_NO]],"-",T_SDLog[[#This Row],[FLOOR_LEVEL]],"-",T_SDLog[[#This Row],[DRAWING_PARTS]],"-",T_SDLog[[#This Row],[DISIPLINE]],"-",T_SDLog[[#This Row],[Sub-Dec]],"-",T_SDLog[[#This Row],[DS]],"-",T_SDLog[[#This Row],[DRAWING_SEQ]])</f>
        <v>1300403-ATS-B01-BF-06-ICT-VSS-SD-00</v>
      </c>
      <c r="O926" s="122" t="s">
        <v>869</v>
      </c>
      <c r="P926" s="247">
        <v>45884</v>
      </c>
      <c r="Q92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2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6" s="156" t="str">
        <f>IF(T_SDLog[[#This Row],[AREF_7]]&lt;&gt;"","07",IF(T_SDLog[[#This Row],[AREF_6]]&lt;&gt;"","06",IF(T_SDLog[[#This Row],[AREF_5]]&lt;&gt;"","05",IF(T_SDLog[[#This Row],[AREF_4]]&lt;&gt;"","04",IF(T_SDLog[[#This Row],[AREF_3]]&lt;&gt;"","03",IF(T_SDLog[[#This Row],[AREF_2]]&lt;&gt;"","02",IF(T_SDLog[[#This Row],[AREF_1]]&lt;&gt;"","01",IF(T_SDLog[[#This Row],[AREF_0]]&lt;&gt;"","00",""))))))))</f>
        <v/>
      </c>
      <c r="T92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2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6" s="22"/>
      <c r="AB926" s="74"/>
      <c r="AC926" s="22"/>
      <c r="AD926" s="74"/>
      <c r="AE926" s="22"/>
      <c r="AF926" s="190" t="s">
        <v>123</v>
      </c>
      <c r="AG926" s="191"/>
      <c r="AH926" s="190" t="s">
        <v>123</v>
      </c>
      <c r="AI926" s="22"/>
      <c r="AJ926" s="74"/>
      <c r="AK926" s="22"/>
      <c r="AL926" s="22"/>
      <c r="AM926" s="22"/>
      <c r="AN926" s="190" t="s">
        <v>123</v>
      </c>
      <c r="AO926" s="74"/>
      <c r="AP926" s="185" t="s">
        <v>123</v>
      </c>
      <c r="AQ926" s="22"/>
      <c r="AR926" s="74"/>
      <c r="AS926" s="22"/>
      <c r="AT926" s="190" t="s">
        <v>123</v>
      </c>
      <c r="AU926" s="74"/>
      <c r="AV926" s="185" t="s">
        <v>123</v>
      </c>
      <c r="AW926" s="76"/>
      <c r="AX926" s="74"/>
      <c r="AY926" s="22"/>
      <c r="AZ926" s="190" t="s">
        <v>123</v>
      </c>
      <c r="BA926" s="74"/>
      <c r="BB926" s="185" t="s">
        <v>123</v>
      </c>
      <c r="BC926" s="76"/>
      <c r="BD926" s="74"/>
      <c r="BE926" s="22"/>
      <c r="BF926" s="190" t="s">
        <v>123</v>
      </c>
      <c r="BG926" s="74"/>
      <c r="BH926" s="185" t="s">
        <v>123</v>
      </c>
      <c r="BI926" s="76"/>
      <c r="BJ926" s="74"/>
      <c r="BK926" s="22"/>
      <c r="BL926" s="190" t="s">
        <v>123</v>
      </c>
      <c r="BM926" s="74"/>
      <c r="BN926" s="185" t="s">
        <v>123</v>
      </c>
      <c r="BO926" s="22"/>
      <c r="BP926" s="74"/>
      <c r="BQ926" s="22"/>
      <c r="BR926" s="190" t="s">
        <v>123</v>
      </c>
      <c r="BS926" s="22"/>
      <c r="BT926" s="185" t="s">
        <v>123</v>
      </c>
      <c r="BU926" s="22"/>
      <c r="BV926" s="74"/>
      <c r="BW926" s="22"/>
      <c r="BX926" s="190" t="s">
        <v>123</v>
      </c>
      <c r="BY926" s="22"/>
      <c r="BZ926" s="185" t="s">
        <v>123</v>
      </c>
      <c r="CA926" s="185"/>
      <c r="CB926" s="22"/>
    </row>
    <row r="927" spans="2:80" ht="13.8" hidden="1">
      <c r="B927" s="22">
        <f t="shared" si="14"/>
        <v>918</v>
      </c>
      <c r="C927" s="22" t="s">
        <v>112</v>
      </c>
      <c r="D927" s="73" t="s">
        <v>157</v>
      </c>
      <c r="E927" s="118">
        <v>1300403</v>
      </c>
      <c r="F927" s="22" t="s">
        <v>114</v>
      </c>
      <c r="G927" s="73" t="s">
        <v>130</v>
      </c>
      <c r="H927" s="73" t="s">
        <v>286</v>
      </c>
      <c r="I927" s="240" t="s">
        <v>349</v>
      </c>
      <c r="J927" s="79" t="s">
        <v>112</v>
      </c>
      <c r="K927" s="73" t="s">
        <v>1910</v>
      </c>
      <c r="L927" s="22" t="s">
        <v>119</v>
      </c>
      <c r="M927" s="22" t="s">
        <v>117</v>
      </c>
      <c r="N927" s="119" t="str">
        <f>CONCATENATE(T_SDLog[[#This Row],[PROJECT_NO]],"-",T_SDLog[[#This Row],[Sub Con]],"-",T_SDLog[[#This Row],[BUILDING_NO]],"-",T_SDLog[[#This Row],[FLOOR_LEVEL]],"-",T_SDLog[[#This Row],[DRAWING_PARTS]],"-",T_SDLog[[#This Row],[DISIPLINE]],"-",T_SDLog[[#This Row],[Sub-Dec]],"-",T_SDLog[[#This Row],[DS]],"-",T_SDLog[[#This Row],[DRAWING_SEQ]])</f>
        <v>1300403-ATS-B01-BF-07-ICT-VSS-SD-00</v>
      </c>
      <c r="O927" s="122" t="s">
        <v>870</v>
      </c>
      <c r="P927" s="247">
        <v>45884</v>
      </c>
      <c r="Q92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2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7" s="156" t="str">
        <f>IF(T_SDLog[[#This Row],[AREF_7]]&lt;&gt;"","07",IF(T_SDLog[[#This Row],[AREF_6]]&lt;&gt;"","06",IF(T_SDLog[[#This Row],[AREF_5]]&lt;&gt;"","05",IF(T_SDLog[[#This Row],[AREF_4]]&lt;&gt;"","04",IF(T_SDLog[[#This Row],[AREF_3]]&lt;&gt;"","03",IF(T_SDLog[[#This Row],[AREF_2]]&lt;&gt;"","02",IF(T_SDLog[[#This Row],[AREF_1]]&lt;&gt;"","01",IF(T_SDLog[[#This Row],[AREF_0]]&lt;&gt;"","00",""))))))))</f>
        <v/>
      </c>
      <c r="T92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7" s="22"/>
      <c r="AB927" s="74"/>
      <c r="AC927" s="22"/>
      <c r="AD927" s="74"/>
      <c r="AE927" s="22"/>
      <c r="AF927" s="190" t="s">
        <v>123</v>
      </c>
      <c r="AG927" s="191"/>
      <c r="AH927" s="190" t="s">
        <v>123</v>
      </c>
      <c r="AI927" s="22"/>
      <c r="AJ927" s="74"/>
      <c r="AK927" s="22"/>
      <c r="AL927" s="22"/>
      <c r="AM927" s="22"/>
      <c r="AN927" s="190" t="s">
        <v>123</v>
      </c>
      <c r="AO927" s="74"/>
      <c r="AP927" s="185" t="s">
        <v>123</v>
      </c>
      <c r="AQ927" s="22"/>
      <c r="AR927" s="74"/>
      <c r="AS927" s="22"/>
      <c r="AT927" s="190" t="s">
        <v>123</v>
      </c>
      <c r="AU927" s="74"/>
      <c r="AV927" s="185" t="s">
        <v>123</v>
      </c>
      <c r="AW927" s="76"/>
      <c r="AX927" s="74"/>
      <c r="AY927" s="22"/>
      <c r="AZ927" s="190" t="s">
        <v>123</v>
      </c>
      <c r="BA927" s="74"/>
      <c r="BB927" s="185" t="s">
        <v>123</v>
      </c>
      <c r="BC927" s="76"/>
      <c r="BD927" s="74"/>
      <c r="BE927" s="22"/>
      <c r="BF927" s="190" t="s">
        <v>123</v>
      </c>
      <c r="BG927" s="74"/>
      <c r="BH927" s="185" t="s">
        <v>123</v>
      </c>
      <c r="BI927" s="76"/>
      <c r="BJ927" s="74"/>
      <c r="BK927" s="22"/>
      <c r="BL927" s="190" t="s">
        <v>123</v>
      </c>
      <c r="BM927" s="74"/>
      <c r="BN927" s="185" t="s">
        <v>123</v>
      </c>
      <c r="BO927" s="22"/>
      <c r="BP927" s="74"/>
      <c r="BQ927" s="22"/>
      <c r="BR927" s="190" t="s">
        <v>123</v>
      </c>
      <c r="BS927" s="22"/>
      <c r="BT927" s="185" t="s">
        <v>123</v>
      </c>
      <c r="BU927" s="22"/>
      <c r="BV927" s="74"/>
      <c r="BW927" s="22"/>
      <c r="BX927" s="190" t="s">
        <v>123</v>
      </c>
      <c r="BY927" s="22"/>
      <c r="BZ927" s="185" t="s">
        <v>123</v>
      </c>
      <c r="CA927" s="185"/>
      <c r="CB927" s="22"/>
    </row>
    <row r="928" spans="2:80" ht="13.8" hidden="1">
      <c r="B928" s="22">
        <f t="shared" si="14"/>
        <v>919</v>
      </c>
      <c r="C928" s="22" t="s">
        <v>112</v>
      </c>
      <c r="D928" s="73" t="s">
        <v>157</v>
      </c>
      <c r="E928" s="118">
        <v>1300403</v>
      </c>
      <c r="F928" s="22" t="s">
        <v>114</v>
      </c>
      <c r="G928" s="73" t="s">
        <v>130</v>
      </c>
      <c r="H928" s="73" t="s">
        <v>286</v>
      </c>
      <c r="I928" s="240" t="s">
        <v>140</v>
      </c>
      <c r="J928" s="79" t="s">
        <v>112</v>
      </c>
      <c r="K928" s="73" t="s">
        <v>1910</v>
      </c>
      <c r="L928" s="22" t="s">
        <v>119</v>
      </c>
      <c r="M928" s="22" t="s">
        <v>117</v>
      </c>
      <c r="N928" s="119" t="str">
        <f>CONCATENATE(T_SDLog[[#This Row],[PROJECT_NO]],"-",T_SDLog[[#This Row],[Sub Con]],"-",T_SDLog[[#This Row],[BUILDING_NO]],"-",T_SDLog[[#This Row],[FLOOR_LEVEL]],"-",T_SDLog[[#This Row],[DRAWING_PARTS]],"-",T_SDLog[[#This Row],[DISIPLINE]],"-",T_SDLog[[#This Row],[Sub-Dec]],"-",T_SDLog[[#This Row],[DS]],"-",T_SDLog[[#This Row],[DRAWING_SEQ]])</f>
        <v>1300403-ATS-B01-BF-08-ICT-VSS-SD-00</v>
      </c>
      <c r="O928" s="122" t="s">
        <v>871</v>
      </c>
      <c r="P928" s="247">
        <v>45884</v>
      </c>
      <c r="Q92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2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8" s="156" t="str">
        <f>IF(T_SDLog[[#This Row],[AREF_7]]&lt;&gt;"","07",IF(T_SDLog[[#This Row],[AREF_6]]&lt;&gt;"","06",IF(T_SDLog[[#This Row],[AREF_5]]&lt;&gt;"","05",IF(T_SDLog[[#This Row],[AREF_4]]&lt;&gt;"","04",IF(T_SDLog[[#This Row],[AREF_3]]&lt;&gt;"","03",IF(T_SDLog[[#This Row],[AREF_2]]&lt;&gt;"","02",IF(T_SDLog[[#This Row],[AREF_1]]&lt;&gt;"","01",IF(T_SDLog[[#This Row],[AREF_0]]&lt;&gt;"","00",""))))))))</f>
        <v/>
      </c>
      <c r="T92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2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8" s="22"/>
      <c r="AB928" s="74"/>
      <c r="AC928" s="22"/>
      <c r="AD928" s="74"/>
      <c r="AE928" s="22"/>
      <c r="AF928" s="190" t="s">
        <v>123</v>
      </c>
      <c r="AG928" s="191"/>
      <c r="AH928" s="190" t="s">
        <v>123</v>
      </c>
      <c r="AI928" s="22"/>
      <c r="AJ928" s="74"/>
      <c r="AK928" s="22"/>
      <c r="AL928" s="22"/>
      <c r="AM928" s="22"/>
      <c r="AN928" s="190" t="s">
        <v>123</v>
      </c>
      <c r="AO928" s="74"/>
      <c r="AP928" s="185" t="s">
        <v>123</v>
      </c>
      <c r="AQ928" s="22"/>
      <c r="AR928" s="74"/>
      <c r="AS928" s="22"/>
      <c r="AT928" s="190" t="s">
        <v>123</v>
      </c>
      <c r="AU928" s="74"/>
      <c r="AV928" s="185" t="s">
        <v>123</v>
      </c>
      <c r="AW928" s="76"/>
      <c r="AX928" s="74"/>
      <c r="AY928" s="22"/>
      <c r="AZ928" s="190" t="s">
        <v>123</v>
      </c>
      <c r="BA928" s="74"/>
      <c r="BB928" s="185" t="s">
        <v>123</v>
      </c>
      <c r="BC928" s="76"/>
      <c r="BD928" s="74"/>
      <c r="BE928" s="22"/>
      <c r="BF928" s="190" t="s">
        <v>123</v>
      </c>
      <c r="BG928" s="74"/>
      <c r="BH928" s="185" t="s">
        <v>123</v>
      </c>
      <c r="BI928" s="76"/>
      <c r="BJ928" s="74"/>
      <c r="BK928" s="22"/>
      <c r="BL928" s="190" t="s">
        <v>123</v>
      </c>
      <c r="BM928" s="74"/>
      <c r="BN928" s="185" t="s">
        <v>123</v>
      </c>
      <c r="BO928" s="22"/>
      <c r="BP928" s="74"/>
      <c r="BQ928" s="22"/>
      <c r="BR928" s="190" t="s">
        <v>123</v>
      </c>
      <c r="BS928" s="22"/>
      <c r="BT928" s="185" t="s">
        <v>123</v>
      </c>
      <c r="BU928" s="22"/>
      <c r="BV928" s="74"/>
      <c r="BW928" s="22"/>
      <c r="BX928" s="190" t="s">
        <v>123</v>
      </c>
      <c r="BY928" s="22"/>
      <c r="BZ928" s="185" t="s">
        <v>123</v>
      </c>
      <c r="CA928" s="185"/>
      <c r="CB928" s="22"/>
    </row>
    <row r="929" spans="2:80" ht="13.8" hidden="1">
      <c r="B929" s="22">
        <f t="shared" si="14"/>
        <v>920</v>
      </c>
      <c r="C929" s="22" t="s">
        <v>112</v>
      </c>
      <c r="D929" s="73" t="s">
        <v>157</v>
      </c>
      <c r="E929" s="118">
        <v>1300403</v>
      </c>
      <c r="F929" s="22" t="s">
        <v>114</v>
      </c>
      <c r="G929" s="73" t="s">
        <v>130</v>
      </c>
      <c r="H929" s="73" t="s">
        <v>286</v>
      </c>
      <c r="I929" s="240" t="s">
        <v>351</v>
      </c>
      <c r="J929" s="79" t="s">
        <v>112</v>
      </c>
      <c r="K929" s="73" t="s">
        <v>1910</v>
      </c>
      <c r="L929" s="22" t="s">
        <v>119</v>
      </c>
      <c r="M929" s="22" t="s">
        <v>117</v>
      </c>
      <c r="N929" s="119" t="str">
        <f>CONCATENATE(T_SDLog[[#This Row],[PROJECT_NO]],"-",T_SDLog[[#This Row],[Sub Con]],"-",T_SDLog[[#This Row],[BUILDING_NO]],"-",T_SDLog[[#This Row],[FLOOR_LEVEL]],"-",T_SDLog[[#This Row],[DRAWING_PARTS]],"-",T_SDLog[[#This Row],[DISIPLINE]],"-",T_SDLog[[#This Row],[Sub-Dec]],"-",T_SDLog[[#This Row],[DS]],"-",T_SDLog[[#This Row],[DRAWING_SEQ]])</f>
        <v>1300403-ATS-B01-BF-09-ICT-VSS-SD-00</v>
      </c>
      <c r="O929" s="122" t="s">
        <v>872</v>
      </c>
      <c r="P929" s="247">
        <v>45884</v>
      </c>
      <c r="Q92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2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29" s="156" t="str">
        <f>IF(T_SDLog[[#This Row],[AREF_7]]&lt;&gt;"","07",IF(T_SDLog[[#This Row],[AREF_6]]&lt;&gt;"","06",IF(T_SDLog[[#This Row],[AREF_5]]&lt;&gt;"","05",IF(T_SDLog[[#This Row],[AREF_4]]&lt;&gt;"","04",IF(T_SDLog[[#This Row],[AREF_3]]&lt;&gt;"","03",IF(T_SDLog[[#This Row],[AREF_2]]&lt;&gt;"","02",IF(T_SDLog[[#This Row],[AREF_1]]&lt;&gt;"","01",IF(T_SDLog[[#This Row],[AREF_0]]&lt;&gt;"","00",""))))))))</f>
        <v/>
      </c>
      <c r="T92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2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29" s="22"/>
      <c r="AB929" s="74"/>
      <c r="AC929" s="22"/>
      <c r="AD929" s="74"/>
      <c r="AE929" s="22"/>
      <c r="AF929" s="190" t="s">
        <v>123</v>
      </c>
      <c r="AG929" s="191"/>
      <c r="AH929" s="190" t="s">
        <v>123</v>
      </c>
      <c r="AI929" s="22"/>
      <c r="AJ929" s="74"/>
      <c r="AK929" s="22"/>
      <c r="AL929" s="22"/>
      <c r="AM929" s="22"/>
      <c r="AN929" s="190" t="s">
        <v>123</v>
      </c>
      <c r="AO929" s="74"/>
      <c r="AP929" s="185" t="s">
        <v>123</v>
      </c>
      <c r="AQ929" s="22"/>
      <c r="AR929" s="74"/>
      <c r="AS929" s="22"/>
      <c r="AT929" s="190" t="s">
        <v>123</v>
      </c>
      <c r="AU929" s="74"/>
      <c r="AV929" s="185" t="s">
        <v>123</v>
      </c>
      <c r="AW929" s="76"/>
      <c r="AX929" s="74"/>
      <c r="AY929" s="22"/>
      <c r="AZ929" s="190" t="s">
        <v>123</v>
      </c>
      <c r="BA929" s="74"/>
      <c r="BB929" s="185" t="s">
        <v>123</v>
      </c>
      <c r="BC929" s="76"/>
      <c r="BD929" s="74"/>
      <c r="BE929" s="22"/>
      <c r="BF929" s="190" t="s">
        <v>123</v>
      </c>
      <c r="BG929" s="74"/>
      <c r="BH929" s="185" t="s">
        <v>123</v>
      </c>
      <c r="BI929" s="76"/>
      <c r="BJ929" s="74"/>
      <c r="BK929" s="22"/>
      <c r="BL929" s="190" t="s">
        <v>123</v>
      </c>
      <c r="BM929" s="74"/>
      <c r="BN929" s="185" t="s">
        <v>123</v>
      </c>
      <c r="BO929" s="22"/>
      <c r="BP929" s="74"/>
      <c r="BQ929" s="22"/>
      <c r="BR929" s="190" t="s">
        <v>123</v>
      </c>
      <c r="BS929" s="22"/>
      <c r="BT929" s="185" t="s">
        <v>123</v>
      </c>
      <c r="BU929" s="22"/>
      <c r="BV929" s="74"/>
      <c r="BW929" s="22"/>
      <c r="BX929" s="190" t="s">
        <v>123</v>
      </c>
      <c r="BY929" s="22"/>
      <c r="BZ929" s="185" t="s">
        <v>123</v>
      </c>
      <c r="CA929" s="185"/>
      <c r="CB929" s="22"/>
    </row>
    <row r="930" spans="2:80" ht="13.8" hidden="1">
      <c r="B930" s="22">
        <f t="shared" si="14"/>
        <v>921</v>
      </c>
      <c r="C930" s="22" t="s">
        <v>112</v>
      </c>
      <c r="D930" s="73" t="s">
        <v>157</v>
      </c>
      <c r="E930" s="118">
        <v>1300403</v>
      </c>
      <c r="F930" s="22" t="s">
        <v>114</v>
      </c>
      <c r="G930" s="73" t="s">
        <v>130</v>
      </c>
      <c r="H930" s="73" t="s">
        <v>286</v>
      </c>
      <c r="I930" s="240" t="s">
        <v>438</v>
      </c>
      <c r="J930" s="79" t="s">
        <v>112</v>
      </c>
      <c r="K930" s="73" t="s">
        <v>1910</v>
      </c>
      <c r="L930" s="22" t="s">
        <v>119</v>
      </c>
      <c r="M930" s="22" t="s">
        <v>117</v>
      </c>
      <c r="N930" s="119" t="str">
        <f>CONCATENATE(T_SDLog[[#This Row],[PROJECT_NO]],"-",T_SDLog[[#This Row],[Sub Con]],"-",T_SDLog[[#This Row],[BUILDING_NO]],"-",T_SDLog[[#This Row],[FLOOR_LEVEL]],"-",T_SDLog[[#This Row],[DRAWING_PARTS]],"-",T_SDLog[[#This Row],[DISIPLINE]],"-",T_SDLog[[#This Row],[Sub-Dec]],"-",T_SDLog[[#This Row],[DS]],"-",T_SDLog[[#This Row],[DRAWING_SEQ]])</f>
        <v>1300403-ATS-B01-BF-10-ICT-VSS-SD-00</v>
      </c>
      <c r="O930" s="122" t="s">
        <v>873</v>
      </c>
      <c r="P930" s="247">
        <v>45884</v>
      </c>
      <c r="Q93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3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0" s="156" t="str">
        <f>IF(T_SDLog[[#This Row],[AREF_7]]&lt;&gt;"","07",IF(T_SDLog[[#This Row],[AREF_6]]&lt;&gt;"","06",IF(T_SDLog[[#This Row],[AREF_5]]&lt;&gt;"","05",IF(T_SDLog[[#This Row],[AREF_4]]&lt;&gt;"","04",IF(T_SDLog[[#This Row],[AREF_3]]&lt;&gt;"","03",IF(T_SDLog[[#This Row],[AREF_2]]&lt;&gt;"","02",IF(T_SDLog[[#This Row],[AREF_1]]&lt;&gt;"","01",IF(T_SDLog[[#This Row],[AREF_0]]&lt;&gt;"","00",""))))))))</f>
        <v/>
      </c>
      <c r="T93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0" s="22"/>
      <c r="AB930" s="74"/>
      <c r="AC930" s="22"/>
      <c r="AD930" s="74"/>
      <c r="AE930" s="22"/>
      <c r="AF930" s="190" t="s">
        <v>123</v>
      </c>
      <c r="AG930" s="191"/>
      <c r="AH930" s="190" t="s">
        <v>123</v>
      </c>
      <c r="AI930" s="22"/>
      <c r="AJ930" s="74"/>
      <c r="AK930" s="22"/>
      <c r="AL930" s="22"/>
      <c r="AM930" s="22"/>
      <c r="AN930" s="190" t="s">
        <v>123</v>
      </c>
      <c r="AO930" s="74"/>
      <c r="AP930" s="185" t="s">
        <v>123</v>
      </c>
      <c r="AQ930" s="22"/>
      <c r="AR930" s="74"/>
      <c r="AS930" s="22"/>
      <c r="AT930" s="190" t="s">
        <v>123</v>
      </c>
      <c r="AU930" s="74"/>
      <c r="AV930" s="185" t="s">
        <v>123</v>
      </c>
      <c r="AW930" s="76"/>
      <c r="AX930" s="74"/>
      <c r="AY930" s="22"/>
      <c r="AZ930" s="190" t="s">
        <v>123</v>
      </c>
      <c r="BA930" s="74"/>
      <c r="BB930" s="185" t="s">
        <v>123</v>
      </c>
      <c r="BC930" s="76"/>
      <c r="BD930" s="74"/>
      <c r="BE930" s="22"/>
      <c r="BF930" s="190" t="s">
        <v>123</v>
      </c>
      <c r="BG930" s="74"/>
      <c r="BH930" s="185" t="s">
        <v>123</v>
      </c>
      <c r="BI930" s="76"/>
      <c r="BJ930" s="74"/>
      <c r="BK930" s="22"/>
      <c r="BL930" s="190" t="s">
        <v>123</v>
      </c>
      <c r="BM930" s="74"/>
      <c r="BN930" s="185" t="s">
        <v>123</v>
      </c>
      <c r="BO930" s="22"/>
      <c r="BP930" s="74"/>
      <c r="BQ930" s="22"/>
      <c r="BR930" s="190" t="s">
        <v>123</v>
      </c>
      <c r="BS930" s="22"/>
      <c r="BT930" s="185" t="s">
        <v>123</v>
      </c>
      <c r="BU930" s="22"/>
      <c r="BV930" s="74"/>
      <c r="BW930" s="22"/>
      <c r="BX930" s="190" t="s">
        <v>123</v>
      </c>
      <c r="BY930" s="22"/>
      <c r="BZ930" s="185" t="s">
        <v>123</v>
      </c>
      <c r="CA930" s="185"/>
      <c r="CB930" s="22"/>
    </row>
    <row r="931" spans="2:80" ht="13.8" hidden="1">
      <c r="B931" s="22">
        <f t="shared" si="14"/>
        <v>922</v>
      </c>
      <c r="C931" s="22" t="s">
        <v>112</v>
      </c>
      <c r="D931" s="73" t="s">
        <v>157</v>
      </c>
      <c r="E931" s="118">
        <v>1300403</v>
      </c>
      <c r="F931" s="22" t="s">
        <v>114</v>
      </c>
      <c r="G931" s="73" t="s">
        <v>130</v>
      </c>
      <c r="H931" s="73" t="s">
        <v>286</v>
      </c>
      <c r="I931" s="240" t="s">
        <v>440</v>
      </c>
      <c r="J931" s="79" t="s">
        <v>112</v>
      </c>
      <c r="K931" s="73" t="s">
        <v>1910</v>
      </c>
      <c r="L931" s="22" t="s">
        <v>119</v>
      </c>
      <c r="M931" s="22" t="s">
        <v>117</v>
      </c>
      <c r="N931" s="119" t="str">
        <f>CONCATENATE(T_SDLog[[#This Row],[PROJECT_NO]],"-",T_SDLog[[#This Row],[Sub Con]],"-",T_SDLog[[#This Row],[BUILDING_NO]],"-",T_SDLog[[#This Row],[FLOOR_LEVEL]],"-",T_SDLog[[#This Row],[DRAWING_PARTS]],"-",T_SDLog[[#This Row],[DISIPLINE]],"-",T_SDLog[[#This Row],[Sub-Dec]],"-",T_SDLog[[#This Row],[DS]],"-",T_SDLog[[#This Row],[DRAWING_SEQ]])</f>
        <v>1300403-ATS-B01-BF-11-ICT-VSS-SD-00</v>
      </c>
      <c r="O931" s="122" t="s">
        <v>874</v>
      </c>
      <c r="P931" s="247">
        <v>45884</v>
      </c>
      <c r="Q93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3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1" s="156" t="str">
        <f>IF(T_SDLog[[#This Row],[AREF_7]]&lt;&gt;"","07",IF(T_SDLog[[#This Row],[AREF_6]]&lt;&gt;"","06",IF(T_SDLog[[#This Row],[AREF_5]]&lt;&gt;"","05",IF(T_SDLog[[#This Row],[AREF_4]]&lt;&gt;"","04",IF(T_SDLog[[#This Row],[AREF_3]]&lt;&gt;"","03",IF(T_SDLog[[#This Row],[AREF_2]]&lt;&gt;"","02",IF(T_SDLog[[#This Row],[AREF_1]]&lt;&gt;"","01",IF(T_SDLog[[#This Row],[AREF_0]]&lt;&gt;"","00",""))))))))</f>
        <v/>
      </c>
      <c r="T93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1" s="22"/>
      <c r="AB931" s="74"/>
      <c r="AC931" s="22"/>
      <c r="AD931" s="74"/>
      <c r="AE931" s="22"/>
      <c r="AF931" s="190" t="s">
        <v>123</v>
      </c>
      <c r="AG931" s="191"/>
      <c r="AH931" s="190" t="s">
        <v>123</v>
      </c>
      <c r="AI931" s="22"/>
      <c r="AJ931" s="74"/>
      <c r="AK931" s="22"/>
      <c r="AL931" s="22"/>
      <c r="AM931" s="22"/>
      <c r="AN931" s="190" t="s">
        <v>123</v>
      </c>
      <c r="AO931" s="74"/>
      <c r="AP931" s="185" t="s">
        <v>123</v>
      </c>
      <c r="AQ931" s="22"/>
      <c r="AR931" s="74"/>
      <c r="AS931" s="22"/>
      <c r="AT931" s="190" t="s">
        <v>123</v>
      </c>
      <c r="AU931" s="74"/>
      <c r="AV931" s="185" t="s">
        <v>123</v>
      </c>
      <c r="AW931" s="76"/>
      <c r="AX931" s="74"/>
      <c r="AY931" s="22"/>
      <c r="AZ931" s="190" t="s">
        <v>123</v>
      </c>
      <c r="BA931" s="74"/>
      <c r="BB931" s="185" t="s">
        <v>123</v>
      </c>
      <c r="BC931" s="76"/>
      <c r="BD931" s="74"/>
      <c r="BE931" s="22"/>
      <c r="BF931" s="190" t="s">
        <v>123</v>
      </c>
      <c r="BG931" s="74"/>
      <c r="BH931" s="185" t="s">
        <v>123</v>
      </c>
      <c r="BI931" s="76"/>
      <c r="BJ931" s="74"/>
      <c r="BK931" s="22"/>
      <c r="BL931" s="190" t="s">
        <v>123</v>
      </c>
      <c r="BM931" s="74"/>
      <c r="BN931" s="185" t="s">
        <v>123</v>
      </c>
      <c r="BO931" s="22"/>
      <c r="BP931" s="74"/>
      <c r="BQ931" s="22"/>
      <c r="BR931" s="190" t="s">
        <v>123</v>
      </c>
      <c r="BS931" s="22"/>
      <c r="BT931" s="185" t="s">
        <v>123</v>
      </c>
      <c r="BU931" s="22"/>
      <c r="BV931" s="74"/>
      <c r="BW931" s="22"/>
      <c r="BX931" s="190" t="s">
        <v>123</v>
      </c>
      <c r="BY931" s="22"/>
      <c r="BZ931" s="185" t="s">
        <v>123</v>
      </c>
      <c r="CA931" s="185"/>
      <c r="CB931" s="22"/>
    </row>
    <row r="932" spans="2:80" ht="13.8" hidden="1">
      <c r="B932" s="22">
        <f t="shared" si="14"/>
        <v>923</v>
      </c>
      <c r="C932" s="22" t="s">
        <v>112</v>
      </c>
      <c r="D932" s="73" t="s">
        <v>157</v>
      </c>
      <c r="E932" s="118">
        <v>1300403</v>
      </c>
      <c r="F932" s="22" t="s">
        <v>114</v>
      </c>
      <c r="G932" s="73" t="s">
        <v>130</v>
      </c>
      <c r="H932" s="73" t="s">
        <v>286</v>
      </c>
      <c r="I932" s="240" t="s">
        <v>142</v>
      </c>
      <c r="J932" s="79" t="s">
        <v>112</v>
      </c>
      <c r="K932" s="73" t="s">
        <v>1910</v>
      </c>
      <c r="L932" s="22" t="s">
        <v>119</v>
      </c>
      <c r="M932" s="22" t="s">
        <v>117</v>
      </c>
      <c r="N932" s="119" t="str">
        <f>CONCATENATE(T_SDLog[[#This Row],[PROJECT_NO]],"-",T_SDLog[[#This Row],[Sub Con]],"-",T_SDLog[[#This Row],[BUILDING_NO]],"-",T_SDLog[[#This Row],[FLOOR_LEVEL]],"-",T_SDLog[[#This Row],[DRAWING_PARTS]],"-",T_SDLog[[#This Row],[DISIPLINE]],"-",T_SDLog[[#This Row],[Sub-Dec]],"-",T_SDLog[[#This Row],[DS]],"-",T_SDLog[[#This Row],[DRAWING_SEQ]])</f>
        <v>1300403-ATS-B01-BF-12-ICT-VSS-SD-00</v>
      </c>
      <c r="O932" s="122" t="s">
        <v>875</v>
      </c>
      <c r="P932" s="247">
        <v>45884</v>
      </c>
      <c r="Q93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3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2" s="156" t="str">
        <f>IF(T_SDLog[[#This Row],[AREF_7]]&lt;&gt;"","07",IF(T_SDLog[[#This Row],[AREF_6]]&lt;&gt;"","06",IF(T_SDLog[[#This Row],[AREF_5]]&lt;&gt;"","05",IF(T_SDLog[[#This Row],[AREF_4]]&lt;&gt;"","04",IF(T_SDLog[[#This Row],[AREF_3]]&lt;&gt;"","03",IF(T_SDLog[[#This Row],[AREF_2]]&lt;&gt;"","02",IF(T_SDLog[[#This Row],[AREF_1]]&lt;&gt;"","01",IF(T_SDLog[[#This Row],[AREF_0]]&lt;&gt;"","00",""))))))))</f>
        <v/>
      </c>
      <c r="T93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3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2" s="22"/>
      <c r="AB932" s="74"/>
      <c r="AC932" s="22"/>
      <c r="AD932" s="74"/>
      <c r="AE932" s="22"/>
      <c r="AF932" s="190" t="s">
        <v>123</v>
      </c>
      <c r="AG932" s="191"/>
      <c r="AH932" s="190" t="s">
        <v>123</v>
      </c>
      <c r="AI932" s="22"/>
      <c r="AJ932" s="74"/>
      <c r="AK932" s="22"/>
      <c r="AL932" s="22"/>
      <c r="AM932" s="22"/>
      <c r="AN932" s="190" t="s">
        <v>123</v>
      </c>
      <c r="AO932" s="74"/>
      <c r="AP932" s="185" t="s">
        <v>123</v>
      </c>
      <c r="AQ932" s="22"/>
      <c r="AR932" s="74"/>
      <c r="AS932" s="22"/>
      <c r="AT932" s="190" t="s">
        <v>123</v>
      </c>
      <c r="AU932" s="74"/>
      <c r="AV932" s="185" t="s">
        <v>123</v>
      </c>
      <c r="AW932" s="76"/>
      <c r="AX932" s="74"/>
      <c r="AY932" s="22"/>
      <c r="AZ932" s="190" t="s">
        <v>123</v>
      </c>
      <c r="BA932" s="74"/>
      <c r="BB932" s="185" t="s">
        <v>123</v>
      </c>
      <c r="BC932" s="76"/>
      <c r="BD932" s="74"/>
      <c r="BE932" s="22"/>
      <c r="BF932" s="190" t="s">
        <v>123</v>
      </c>
      <c r="BG932" s="74"/>
      <c r="BH932" s="185" t="s">
        <v>123</v>
      </c>
      <c r="BI932" s="76"/>
      <c r="BJ932" s="74"/>
      <c r="BK932" s="22"/>
      <c r="BL932" s="190" t="s">
        <v>123</v>
      </c>
      <c r="BM932" s="74"/>
      <c r="BN932" s="185" t="s">
        <v>123</v>
      </c>
      <c r="BO932" s="22"/>
      <c r="BP932" s="74"/>
      <c r="BQ932" s="22"/>
      <c r="BR932" s="190" t="s">
        <v>123</v>
      </c>
      <c r="BS932" s="22"/>
      <c r="BT932" s="185" t="s">
        <v>123</v>
      </c>
      <c r="BU932" s="22"/>
      <c r="BV932" s="74"/>
      <c r="BW932" s="22"/>
      <c r="BX932" s="190" t="s">
        <v>123</v>
      </c>
      <c r="BY932" s="22"/>
      <c r="BZ932" s="185" t="s">
        <v>123</v>
      </c>
      <c r="CA932" s="185"/>
      <c r="CB932" s="22"/>
    </row>
    <row r="933" spans="2:80" ht="13.8" hidden="1">
      <c r="B933" s="22">
        <f t="shared" si="14"/>
        <v>924</v>
      </c>
      <c r="C933" s="22" t="s">
        <v>112</v>
      </c>
      <c r="D933" s="73" t="s">
        <v>157</v>
      </c>
      <c r="E933" s="118">
        <v>1300403</v>
      </c>
      <c r="F933" s="22" t="s">
        <v>114</v>
      </c>
      <c r="G933" s="73" t="s">
        <v>130</v>
      </c>
      <c r="H933" s="73" t="s">
        <v>116</v>
      </c>
      <c r="I933" s="240" t="s">
        <v>117</v>
      </c>
      <c r="J933" s="79" t="s">
        <v>112</v>
      </c>
      <c r="K933" s="73" t="s">
        <v>1910</v>
      </c>
      <c r="L933" s="22" t="s">
        <v>119</v>
      </c>
      <c r="M933" s="22" t="s">
        <v>117</v>
      </c>
      <c r="N933" s="119" t="str">
        <f>CONCATENATE(T_SDLog[[#This Row],[PROJECT_NO]],"-",T_SDLog[[#This Row],[Sub Con]],"-",T_SDLog[[#This Row],[BUILDING_NO]],"-",T_SDLog[[#This Row],[FLOOR_LEVEL]],"-",T_SDLog[[#This Row],[DRAWING_PARTS]],"-",T_SDLog[[#This Row],[DISIPLINE]],"-",T_SDLog[[#This Row],[Sub-Dec]],"-",T_SDLog[[#This Row],[DS]],"-",T_SDLog[[#This Row],[DRAWING_SEQ]])</f>
        <v>1300403-ATS-B01-GF-00-ICT-VSS-SD-00</v>
      </c>
      <c r="O933" s="122" t="s">
        <v>876</v>
      </c>
      <c r="P933" s="247">
        <v>45884</v>
      </c>
      <c r="Q93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3" s="156" t="str">
        <f>IF(T_SDLog[[#This Row],[AREF_7]]&lt;&gt;"","07",IF(T_SDLog[[#This Row],[AREF_6]]&lt;&gt;"","06",IF(T_SDLog[[#This Row],[AREF_5]]&lt;&gt;"","05",IF(T_SDLog[[#This Row],[AREF_4]]&lt;&gt;"","04",IF(T_SDLog[[#This Row],[AREF_3]]&lt;&gt;"","03",IF(T_SDLog[[#This Row],[AREF_2]]&lt;&gt;"","02",IF(T_SDLog[[#This Row],[AREF_1]]&lt;&gt;"","01",IF(T_SDLog[[#This Row],[AREF_0]]&lt;&gt;"","00",""))))))))</f>
        <v/>
      </c>
      <c r="T93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3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3" s="22"/>
      <c r="AB933" s="74"/>
      <c r="AC933" s="22"/>
      <c r="AD933" s="74"/>
      <c r="AE933" s="22"/>
      <c r="AF933" s="190" t="s">
        <v>123</v>
      </c>
      <c r="AG933" s="191"/>
      <c r="AH933" s="190" t="s">
        <v>123</v>
      </c>
      <c r="AI933" s="22"/>
      <c r="AJ933" s="74"/>
      <c r="AK933" s="22"/>
      <c r="AL933" s="22"/>
      <c r="AM933" s="22"/>
      <c r="AN933" s="190" t="s">
        <v>123</v>
      </c>
      <c r="AO933" s="74"/>
      <c r="AP933" s="185" t="s">
        <v>123</v>
      </c>
      <c r="AQ933" s="22"/>
      <c r="AR933" s="74"/>
      <c r="AS933" s="22"/>
      <c r="AT933" s="190" t="s">
        <v>123</v>
      </c>
      <c r="AU933" s="74"/>
      <c r="AV933" s="185" t="s">
        <v>123</v>
      </c>
      <c r="AW933" s="76"/>
      <c r="AX933" s="74"/>
      <c r="AY933" s="22"/>
      <c r="AZ933" s="190" t="s">
        <v>123</v>
      </c>
      <c r="BA933" s="74"/>
      <c r="BB933" s="185" t="s">
        <v>123</v>
      </c>
      <c r="BC933" s="76"/>
      <c r="BD933" s="74"/>
      <c r="BE933" s="22"/>
      <c r="BF933" s="190" t="s">
        <v>123</v>
      </c>
      <c r="BG933" s="74"/>
      <c r="BH933" s="185" t="s">
        <v>123</v>
      </c>
      <c r="BI933" s="76"/>
      <c r="BJ933" s="74"/>
      <c r="BK933" s="22"/>
      <c r="BL933" s="190" t="s">
        <v>123</v>
      </c>
      <c r="BM933" s="74"/>
      <c r="BN933" s="185" t="s">
        <v>123</v>
      </c>
      <c r="BO933" s="22"/>
      <c r="BP933" s="74"/>
      <c r="BQ933" s="22"/>
      <c r="BR933" s="190" t="s">
        <v>123</v>
      </c>
      <c r="BS933" s="22"/>
      <c r="BT933" s="185" t="s">
        <v>123</v>
      </c>
      <c r="BU933" s="22"/>
      <c r="BV933" s="74"/>
      <c r="BW933" s="22"/>
      <c r="BX933" s="190" t="s">
        <v>123</v>
      </c>
      <c r="BY933" s="22"/>
      <c r="BZ933" s="185" t="s">
        <v>123</v>
      </c>
      <c r="CA933" s="185"/>
      <c r="CB933" s="22"/>
    </row>
    <row r="934" spans="2:80" ht="13.8" hidden="1">
      <c r="B934" s="22">
        <f t="shared" si="14"/>
        <v>925</v>
      </c>
      <c r="C934" s="22" t="s">
        <v>112</v>
      </c>
      <c r="D934" s="73" t="s">
        <v>157</v>
      </c>
      <c r="E934" s="118">
        <v>1300403</v>
      </c>
      <c r="F934" s="22" t="s">
        <v>114</v>
      </c>
      <c r="G934" s="73" t="s">
        <v>130</v>
      </c>
      <c r="H934" s="73" t="s">
        <v>116</v>
      </c>
      <c r="I934" s="240" t="s">
        <v>124</v>
      </c>
      <c r="J934" s="79" t="s">
        <v>112</v>
      </c>
      <c r="K934" s="73" t="s">
        <v>1910</v>
      </c>
      <c r="L934" s="22" t="s">
        <v>119</v>
      </c>
      <c r="M934" s="22" t="s">
        <v>117</v>
      </c>
      <c r="N934" s="119" t="str">
        <f>CONCATENATE(T_SDLog[[#This Row],[PROJECT_NO]],"-",T_SDLog[[#This Row],[Sub Con]],"-",T_SDLog[[#This Row],[BUILDING_NO]],"-",T_SDLog[[#This Row],[FLOOR_LEVEL]],"-",T_SDLog[[#This Row],[DRAWING_PARTS]],"-",T_SDLog[[#This Row],[DISIPLINE]],"-",T_SDLog[[#This Row],[Sub-Dec]],"-",T_SDLog[[#This Row],[DS]],"-",T_SDLog[[#This Row],[DRAWING_SEQ]])</f>
        <v>1300403-ATS-B01-GF-01-ICT-VSS-SD-00</v>
      </c>
      <c r="O934" s="122" t="s">
        <v>877</v>
      </c>
      <c r="P934" s="247">
        <v>45884</v>
      </c>
      <c r="Q93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4" s="156" t="str">
        <f>IF(T_SDLog[[#This Row],[AREF_7]]&lt;&gt;"","07",IF(T_SDLog[[#This Row],[AREF_6]]&lt;&gt;"","06",IF(T_SDLog[[#This Row],[AREF_5]]&lt;&gt;"","05",IF(T_SDLog[[#This Row],[AREF_4]]&lt;&gt;"","04",IF(T_SDLog[[#This Row],[AREF_3]]&lt;&gt;"","03",IF(T_SDLog[[#This Row],[AREF_2]]&lt;&gt;"","02",IF(T_SDLog[[#This Row],[AREF_1]]&lt;&gt;"","01",IF(T_SDLog[[#This Row],[AREF_0]]&lt;&gt;"","00",""))))))))</f>
        <v/>
      </c>
      <c r="T93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3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4" s="22"/>
      <c r="AB934" s="74"/>
      <c r="AC934" s="22"/>
      <c r="AD934" s="74"/>
      <c r="AE934" s="22"/>
      <c r="AF934" s="190" t="s">
        <v>123</v>
      </c>
      <c r="AG934" s="191"/>
      <c r="AH934" s="190" t="s">
        <v>123</v>
      </c>
      <c r="AI934" s="22"/>
      <c r="AJ934" s="74"/>
      <c r="AK934" s="22"/>
      <c r="AL934" s="22"/>
      <c r="AM934" s="22"/>
      <c r="AN934" s="190" t="s">
        <v>123</v>
      </c>
      <c r="AO934" s="74"/>
      <c r="AP934" s="185" t="s">
        <v>123</v>
      </c>
      <c r="AQ934" s="22"/>
      <c r="AR934" s="74"/>
      <c r="AS934" s="22"/>
      <c r="AT934" s="190" t="s">
        <v>123</v>
      </c>
      <c r="AU934" s="74"/>
      <c r="AV934" s="185" t="s">
        <v>123</v>
      </c>
      <c r="AW934" s="76"/>
      <c r="AX934" s="74"/>
      <c r="AY934" s="22"/>
      <c r="AZ934" s="190" t="s">
        <v>123</v>
      </c>
      <c r="BA934" s="74"/>
      <c r="BB934" s="185" t="s">
        <v>123</v>
      </c>
      <c r="BC934" s="76"/>
      <c r="BD934" s="74"/>
      <c r="BE934" s="22"/>
      <c r="BF934" s="190" t="s">
        <v>123</v>
      </c>
      <c r="BG934" s="74"/>
      <c r="BH934" s="185" t="s">
        <v>123</v>
      </c>
      <c r="BI934" s="76"/>
      <c r="BJ934" s="74"/>
      <c r="BK934" s="22"/>
      <c r="BL934" s="190" t="s">
        <v>123</v>
      </c>
      <c r="BM934" s="74"/>
      <c r="BN934" s="185" t="s">
        <v>123</v>
      </c>
      <c r="BO934" s="22"/>
      <c r="BP934" s="74"/>
      <c r="BQ934" s="22"/>
      <c r="BR934" s="190" t="s">
        <v>123</v>
      </c>
      <c r="BS934" s="22"/>
      <c r="BT934" s="185" t="s">
        <v>123</v>
      </c>
      <c r="BU934" s="22"/>
      <c r="BV934" s="74"/>
      <c r="BW934" s="22"/>
      <c r="BX934" s="190" t="s">
        <v>123</v>
      </c>
      <c r="BY934" s="22"/>
      <c r="BZ934" s="185" t="s">
        <v>123</v>
      </c>
      <c r="CA934" s="185"/>
      <c r="CB934" s="22"/>
    </row>
    <row r="935" spans="2:80" ht="13.8" hidden="1">
      <c r="B935" s="22">
        <f t="shared" si="14"/>
        <v>926</v>
      </c>
      <c r="C935" s="22" t="s">
        <v>112</v>
      </c>
      <c r="D935" s="73" t="s">
        <v>157</v>
      </c>
      <c r="E935" s="118">
        <v>1300403</v>
      </c>
      <c r="F935" s="22" t="s">
        <v>114</v>
      </c>
      <c r="G935" s="73" t="s">
        <v>130</v>
      </c>
      <c r="H935" s="73" t="s">
        <v>116</v>
      </c>
      <c r="I935" s="240" t="s">
        <v>126</v>
      </c>
      <c r="J935" s="79" t="s">
        <v>112</v>
      </c>
      <c r="K935" s="73" t="s">
        <v>1910</v>
      </c>
      <c r="L935" s="22" t="s">
        <v>119</v>
      </c>
      <c r="M935" s="22" t="s">
        <v>117</v>
      </c>
      <c r="N935" s="119" t="str">
        <f>CONCATENATE(T_SDLog[[#This Row],[PROJECT_NO]],"-",T_SDLog[[#This Row],[Sub Con]],"-",T_SDLog[[#This Row],[BUILDING_NO]],"-",T_SDLog[[#This Row],[FLOOR_LEVEL]],"-",T_SDLog[[#This Row],[DRAWING_PARTS]],"-",T_SDLog[[#This Row],[DISIPLINE]],"-",T_SDLog[[#This Row],[Sub-Dec]],"-",T_SDLog[[#This Row],[DS]],"-",T_SDLog[[#This Row],[DRAWING_SEQ]])</f>
        <v>1300403-ATS-B01-GF-02-ICT-VSS-SD-00</v>
      </c>
      <c r="O935" s="122" t="s">
        <v>878</v>
      </c>
      <c r="P935" s="247">
        <v>45884</v>
      </c>
      <c r="Q93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5" s="156" t="str">
        <f>IF(T_SDLog[[#This Row],[AREF_7]]&lt;&gt;"","07",IF(T_SDLog[[#This Row],[AREF_6]]&lt;&gt;"","06",IF(T_SDLog[[#This Row],[AREF_5]]&lt;&gt;"","05",IF(T_SDLog[[#This Row],[AREF_4]]&lt;&gt;"","04",IF(T_SDLog[[#This Row],[AREF_3]]&lt;&gt;"","03",IF(T_SDLog[[#This Row],[AREF_2]]&lt;&gt;"","02",IF(T_SDLog[[#This Row],[AREF_1]]&lt;&gt;"","01",IF(T_SDLog[[#This Row],[AREF_0]]&lt;&gt;"","00",""))))))))</f>
        <v/>
      </c>
      <c r="T93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3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5" s="22"/>
      <c r="AB935" s="74"/>
      <c r="AC935" s="22"/>
      <c r="AD935" s="74"/>
      <c r="AE935" s="22"/>
      <c r="AF935" s="190" t="s">
        <v>123</v>
      </c>
      <c r="AG935" s="191"/>
      <c r="AH935" s="190" t="s">
        <v>123</v>
      </c>
      <c r="AI935" s="22"/>
      <c r="AJ935" s="74"/>
      <c r="AK935" s="22"/>
      <c r="AL935" s="22"/>
      <c r="AM935" s="22"/>
      <c r="AN935" s="190" t="s">
        <v>123</v>
      </c>
      <c r="AO935" s="74"/>
      <c r="AP935" s="185" t="s">
        <v>123</v>
      </c>
      <c r="AQ935" s="22"/>
      <c r="AR935" s="74"/>
      <c r="AS935" s="22"/>
      <c r="AT935" s="190" t="s">
        <v>123</v>
      </c>
      <c r="AU935" s="74"/>
      <c r="AV935" s="185" t="s">
        <v>123</v>
      </c>
      <c r="AW935" s="76"/>
      <c r="AX935" s="74"/>
      <c r="AY935" s="22"/>
      <c r="AZ935" s="190" t="s">
        <v>123</v>
      </c>
      <c r="BA935" s="74"/>
      <c r="BB935" s="185" t="s">
        <v>123</v>
      </c>
      <c r="BC935" s="76"/>
      <c r="BD935" s="74"/>
      <c r="BE935" s="22"/>
      <c r="BF935" s="190" t="s">
        <v>123</v>
      </c>
      <c r="BG935" s="74"/>
      <c r="BH935" s="185" t="s">
        <v>123</v>
      </c>
      <c r="BI935" s="76"/>
      <c r="BJ935" s="74"/>
      <c r="BK935" s="22"/>
      <c r="BL935" s="190" t="s">
        <v>123</v>
      </c>
      <c r="BM935" s="74"/>
      <c r="BN935" s="185" t="s">
        <v>123</v>
      </c>
      <c r="BO935" s="22"/>
      <c r="BP935" s="74"/>
      <c r="BQ935" s="22"/>
      <c r="BR935" s="190" t="s">
        <v>123</v>
      </c>
      <c r="BS935" s="22"/>
      <c r="BT935" s="185" t="s">
        <v>123</v>
      </c>
      <c r="BU935" s="22"/>
      <c r="BV935" s="74"/>
      <c r="BW935" s="22"/>
      <c r="BX935" s="190" t="s">
        <v>123</v>
      </c>
      <c r="BY935" s="22"/>
      <c r="BZ935" s="185" t="s">
        <v>123</v>
      </c>
      <c r="CA935" s="185"/>
      <c r="CB935" s="22"/>
    </row>
    <row r="936" spans="2:80" ht="13.8" hidden="1">
      <c r="B936" s="22">
        <f t="shared" si="14"/>
        <v>927</v>
      </c>
      <c r="C936" s="22" t="s">
        <v>112</v>
      </c>
      <c r="D936" s="73" t="s">
        <v>157</v>
      </c>
      <c r="E936" s="118">
        <v>1300403</v>
      </c>
      <c r="F936" s="22" t="s">
        <v>114</v>
      </c>
      <c r="G936" s="73" t="s">
        <v>130</v>
      </c>
      <c r="H936" s="73" t="s">
        <v>116</v>
      </c>
      <c r="I936" s="240" t="s">
        <v>128</v>
      </c>
      <c r="J936" s="79" t="s">
        <v>112</v>
      </c>
      <c r="K936" s="73" t="s">
        <v>1910</v>
      </c>
      <c r="L936" s="22" t="s">
        <v>119</v>
      </c>
      <c r="M936" s="22" t="s">
        <v>117</v>
      </c>
      <c r="N936" s="119" t="str">
        <f>CONCATENATE(T_SDLog[[#This Row],[PROJECT_NO]],"-",T_SDLog[[#This Row],[Sub Con]],"-",T_SDLog[[#This Row],[BUILDING_NO]],"-",T_SDLog[[#This Row],[FLOOR_LEVEL]],"-",T_SDLog[[#This Row],[DRAWING_PARTS]],"-",T_SDLog[[#This Row],[DISIPLINE]],"-",T_SDLog[[#This Row],[Sub-Dec]],"-",T_SDLog[[#This Row],[DS]],"-",T_SDLog[[#This Row],[DRAWING_SEQ]])</f>
        <v>1300403-ATS-B01-GF-03-ICT-VSS-SD-00</v>
      </c>
      <c r="O936" s="122" t="s">
        <v>879</v>
      </c>
      <c r="P936" s="247">
        <v>45884</v>
      </c>
      <c r="Q93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6" s="156" t="str">
        <f>IF(T_SDLog[[#This Row],[AREF_7]]&lt;&gt;"","07",IF(T_SDLog[[#This Row],[AREF_6]]&lt;&gt;"","06",IF(T_SDLog[[#This Row],[AREF_5]]&lt;&gt;"","05",IF(T_SDLog[[#This Row],[AREF_4]]&lt;&gt;"","04",IF(T_SDLog[[#This Row],[AREF_3]]&lt;&gt;"","03",IF(T_SDLog[[#This Row],[AREF_2]]&lt;&gt;"","02",IF(T_SDLog[[#This Row],[AREF_1]]&lt;&gt;"","01",IF(T_SDLog[[#This Row],[AREF_0]]&lt;&gt;"","00",""))))))))</f>
        <v/>
      </c>
      <c r="T93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3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6" s="22"/>
      <c r="AB936" s="74"/>
      <c r="AC936" s="22"/>
      <c r="AD936" s="74"/>
      <c r="AE936" s="22"/>
      <c r="AF936" s="190" t="s">
        <v>123</v>
      </c>
      <c r="AG936" s="191"/>
      <c r="AH936" s="190" t="s">
        <v>123</v>
      </c>
      <c r="AI936" s="22"/>
      <c r="AJ936" s="74"/>
      <c r="AK936" s="22"/>
      <c r="AL936" s="22"/>
      <c r="AM936" s="22"/>
      <c r="AN936" s="190" t="s">
        <v>123</v>
      </c>
      <c r="AO936" s="74"/>
      <c r="AP936" s="185" t="s">
        <v>123</v>
      </c>
      <c r="AQ936" s="22"/>
      <c r="AR936" s="74"/>
      <c r="AS936" s="22"/>
      <c r="AT936" s="190" t="s">
        <v>123</v>
      </c>
      <c r="AU936" s="74"/>
      <c r="AV936" s="185" t="s">
        <v>123</v>
      </c>
      <c r="AW936" s="76"/>
      <c r="AX936" s="74"/>
      <c r="AY936" s="22"/>
      <c r="AZ936" s="190" t="s">
        <v>123</v>
      </c>
      <c r="BA936" s="74"/>
      <c r="BB936" s="185" t="s">
        <v>123</v>
      </c>
      <c r="BC936" s="76"/>
      <c r="BD936" s="74"/>
      <c r="BE936" s="22"/>
      <c r="BF936" s="190" t="s">
        <v>123</v>
      </c>
      <c r="BG936" s="74"/>
      <c r="BH936" s="185" t="s">
        <v>123</v>
      </c>
      <c r="BI936" s="76"/>
      <c r="BJ936" s="74"/>
      <c r="BK936" s="22"/>
      <c r="BL936" s="190" t="s">
        <v>123</v>
      </c>
      <c r="BM936" s="74"/>
      <c r="BN936" s="185" t="s">
        <v>123</v>
      </c>
      <c r="BO936" s="22"/>
      <c r="BP936" s="74"/>
      <c r="BQ936" s="22"/>
      <c r="BR936" s="190" t="s">
        <v>123</v>
      </c>
      <c r="BS936" s="22"/>
      <c r="BT936" s="185" t="s">
        <v>123</v>
      </c>
      <c r="BU936" s="22"/>
      <c r="BV936" s="74"/>
      <c r="BW936" s="22"/>
      <c r="BX936" s="190" t="s">
        <v>123</v>
      </c>
      <c r="BY936" s="22"/>
      <c r="BZ936" s="185" t="s">
        <v>123</v>
      </c>
      <c r="CA936" s="185"/>
      <c r="CB936" s="22"/>
    </row>
    <row r="937" spans="2:80" ht="13.8" hidden="1">
      <c r="B937" s="22">
        <f t="shared" si="14"/>
        <v>928</v>
      </c>
      <c r="C937" s="22" t="s">
        <v>112</v>
      </c>
      <c r="D937" s="73" t="s">
        <v>157</v>
      </c>
      <c r="E937" s="118">
        <v>1300403</v>
      </c>
      <c r="F937" s="22" t="s">
        <v>114</v>
      </c>
      <c r="G937" s="73" t="s">
        <v>130</v>
      </c>
      <c r="H937" s="73" t="s">
        <v>116</v>
      </c>
      <c r="I937" s="240" t="s">
        <v>138</v>
      </c>
      <c r="J937" s="79" t="s">
        <v>112</v>
      </c>
      <c r="K937" s="73" t="s">
        <v>1910</v>
      </c>
      <c r="L937" s="22" t="s">
        <v>119</v>
      </c>
      <c r="M937" s="22" t="s">
        <v>117</v>
      </c>
      <c r="N937" s="119" t="str">
        <f>CONCATENATE(T_SDLog[[#This Row],[PROJECT_NO]],"-",T_SDLog[[#This Row],[Sub Con]],"-",T_SDLog[[#This Row],[BUILDING_NO]],"-",T_SDLog[[#This Row],[FLOOR_LEVEL]],"-",T_SDLog[[#This Row],[DRAWING_PARTS]],"-",T_SDLog[[#This Row],[DISIPLINE]],"-",T_SDLog[[#This Row],[Sub-Dec]],"-",T_SDLog[[#This Row],[DS]],"-",T_SDLog[[#This Row],[DRAWING_SEQ]])</f>
        <v>1300403-ATS-B01-GF-04-ICT-VSS-SD-00</v>
      </c>
      <c r="O937" s="122" t="s">
        <v>880</v>
      </c>
      <c r="P937" s="247">
        <v>45884</v>
      </c>
      <c r="Q93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7" s="156" t="str">
        <f>IF(T_SDLog[[#This Row],[AREF_7]]&lt;&gt;"","07",IF(T_SDLog[[#This Row],[AREF_6]]&lt;&gt;"","06",IF(T_SDLog[[#This Row],[AREF_5]]&lt;&gt;"","05",IF(T_SDLog[[#This Row],[AREF_4]]&lt;&gt;"","04",IF(T_SDLog[[#This Row],[AREF_3]]&lt;&gt;"","03",IF(T_SDLog[[#This Row],[AREF_2]]&lt;&gt;"","02",IF(T_SDLog[[#This Row],[AREF_1]]&lt;&gt;"","01",IF(T_SDLog[[#This Row],[AREF_0]]&lt;&gt;"","00",""))))))))</f>
        <v/>
      </c>
      <c r="T93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3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7" s="22"/>
      <c r="AB937" s="74"/>
      <c r="AC937" s="22"/>
      <c r="AD937" s="74"/>
      <c r="AE937" s="22"/>
      <c r="AF937" s="190" t="s">
        <v>123</v>
      </c>
      <c r="AG937" s="191"/>
      <c r="AH937" s="190" t="s">
        <v>123</v>
      </c>
      <c r="AI937" s="22"/>
      <c r="AJ937" s="74"/>
      <c r="AK937" s="22"/>
      <c r="AL937" s="22"/>
      <c r="AM937" s="22"/>
      <c r="AN937" s="190" t="s">
        <v>123</v>
      </c>
      <c r="AO937" s="74"/>
      <c r="AP937" s="185" t="s">
        <v>123</v>
      </c>
      <c r="AQ937" s="22"/>
      <c r="AR937" s="74"/>
      <c r="AS937" s="22"/>
      <c r="AT937" s="190" t="s">
        <v>123</v>
      </c>
      <c r="AU937" s="74"/>
      <c r="AV937" s="185" t="s">
        <v>123</v>
      </c>
      <c r="AW937" s="76"/>
      <c r="AX937" s="74"/>
      <c r="AY937" s="22"/>
      <c r="AZ937" s="190" t="s">
        <v>123</v>
      </c>
      <c r="BA937" s="74"/>
      <c r="BB937" s="185" t="s">
        <v>123</v>
      </c>
      <c r="BC937" s="76"/>
      <c r="BD937" s="74"/>
      <c r="BE937" s="22"/>
      <c r="BF937" s="190" t="s">
        <v>123</v>
      </c>
      <c r="BG937" s="74"/>
      <c r="BH937" s="185" t="s">
        <v>123</v>
      </c>
      <c r="BI937" s="76"/>
      <c r="BJ937" s="74"/>
      <c r="BK937" s="22"/>
      <c r="BL937" s="190" t="s">
        <v>123</v>
      </c>
      <c r="BM937" s="74"/>
      <c r="BN937" s="185" t="s">
        <v>123</v>
      </c>
      <c r="BO937" s="22"/>
      <c r="BP937" s="74"/>
      <c r="BQ937" s="22"/>
      <c r="BR937" s="190" t="s">
        <v>123</v>
      </c>
      <c r="BS937" s="22"/>
      <c r="BT937" s="185" t="s">
        <v>123</v>
      </c>
      <c r="BU937" s="22"/>
      <c r="BV937" s="74"/>
      <c r="BW937" s="22"/>
      <c r="BX937" s="190" t="s">
        <v>123</v>
      </c>
      <c r="BY937" s="22"/>
      <c r="BZ937" s="185" t="s">
        <v>123</v>
      </c>
      <c r="CA937" s="185"/>
      <c r="CB937" s="22"/>
    </row>
    <row r="938" spans="2:80" ht="13.8" hidden="1">
      <c r="B938" s="22">
        <f t="shared" si="14"/>
        <v>929</v>
      </c>
      <c r="C938" s="22" t="s">
        <v>112</v>
      </c>
      <c r="D938" s="73" t="s">
        <v>157</v>
      </c>
      <c r="E938" s="118">
        <v>1300403</v>
      </c>
      <c r="F938" s="22" t="s">
        <v>114</v>
      </c>
      <c r="G938" s="73" t="s">
        <v>130</v>
      </c>
      <c r="H938" s="73" t="s">
        <v>116</v>
      </c>
      <c r="I938" s="240" t="s">
        <v>219</v>
      </c>
      <c r="J938" s="79" t="s">
        <v>112</v>
      </c>
      <c r="K938" s="73" t="s">
        <v>1910</v>
      </c>
      <c r="L938" s="22" t="s">
        <v>119</v>
      </c>
      <c r="M938" s="22" t="s">
        <v>117</v>
      </c>
      <c r="N938" s="119" t="str">
        <f>CONCATENATE(T_SDLog[[#This Row],[PROJECT_NO]],"-",T_SDLog[[#This Row],[Sub Con]],"-",T_SDLog[[#This Row],[BUILDING_NO]],"-",T_SDLog[[#This Row],[FLOOR_LEVEL]],"-",T_SDLog[[#This Row],[DRAWING_PARTS]],"-",T_SDLog[[#This Row],[DISIPLINE]],"-",T_SDLog[[#This Row],[Sub-Dec]],"-",T_SDLog[[#This Row],[DS]],"-",T_SDLog[[#This Row],[DRAWING_SEQ]])</f>
        <v>1300403-ATS-B01-GF-05-ICT-VSS-SD-00</v>
      </c>
      <c r="O938" s="122" t="s">
        <v>881</v>
      </c>
      <c r="P938" s="247">
        <v>45884</v>
      </c>
      <c r="Q93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8" s="156" t="str">
        <f>IF(T_SDLog[[#This Row],[AREF_7]]&lt;&gt;"","07",IF(T_SDLog[[#This Row],[AREF_6]]&lt;&gt;"","06",IF(T_SDLog[[#This Row],[AREF_5]]&lt;&gt;"","05",IF(T_SDLog[[#This Row],[AREF_4]]&lt;&gt;"","04",IF(T_SDLog[[#This Row],[AREF_3]]&lt;&gt;"","03",IF(T_SDLog[[#This Row],[AREF_2]]&lt;&gt;"","02",IF(T_SDLog[[#This Row],[AREF_1]]&lt;&gt;"","01",IF(T_SDLog[[#This Row],[AREF_0]]&lt;&gt;"","00",""))))))))</f>
        <v/>
      </c>
      <c r="T93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3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8" s="22"/>
      <c r="AB938" s="74"/>
      <c r="AC938" s="22"/>
      <c r="AD938" s="74"/>
      <c r="AE938" s="22"/>
      <c r="AF938" s="190" t="s">
        <v>123</v>
      </c>
      <c r="AG938" s="191"/>
      <c r="AH938" s="190" t="s">
        <v>123</v>
      </c>
      <c r="AI938" s="22"/>
      <c r="AJ938" s="74"/>
      <c r="AK938" s="22"/>
      <c r="AL938" s="22"/>
      <c r="AM938" s="22"/>
      <c r="AN938" s="190" t="s">
        <v>123</v>
      </c>
      <c r="AO938" s="74"/>
      <c r="AP938" s="185" t="s">
        <v>123</v>
      </c>
      <c r="AQ938" s="22"/>
      <c r="AR938" s="74"/>
      <c r="AS938" s="22"/>
      <c r="AT938" s="190" t="s">
        <v>123</v>
      </c>
      <c r="AU938" s="74"/>
      <c r="AV938" s="185" t="s">
        <v>123</v>
      </c>
      <c r="AW938" s="76"/>
      <c r="AX938" s="74"/>
      <c r="AY938" s="22"/>
      <c r="AZ938" s="190" t="s">
        <v>123</v>
      </c>
      <c r="BA938" s="74"/>
      <c r="BB938" s="185" t="s">
        <v>123</v>
      </c>
      <c r="BC938" s="76"/>
      <c r="BD938" s="74"/>
      <c r="BE938" s="22"/>
      <c r="BF938" s="190" t="s">
        <v>123</v>
      </c>
      <c r="BG938" s="74"/>
      <c r="BH938" s="185" t="s">
        <v>123</v>
      </c>
      <c r="BI938" s="76"/>
      <c r="BJ938" s="74"/>
      <c r="BK938" s="22"/>
      <c r="BL938" s="190" t="s">
        <v>123</v>
      </c>
      <c r="BM938" s="74"/>
      <c r="BN938" s="185" t="s">
        <v>123</v>
      </c>
      <c r="BO938" s="22"/>
      <c r="BP938" s="74"/>
      <c r="BQ938" s="22"/>
      <c r="BR938" s="190" t="s">
        <v>123</v>
      </c>
      <c r="BS938" s="22"/>
      <c r="BT938" s="185" t="s">
        <v>123</v>
      </c>
      <c r="BU938" s="22"/>
      <c r="BV938" s="74"/>
      <c r="BW938" s="22"/>
      <c r="BX938" s="190" t="s">
        <v>123</v>
      </c>
      <c r="BY938" s="22"/>
      <c r="BZ938" s="185" t="s">
        <v>123</v>
      </c>
      <c r="CA938" s="185"/>
      <c r="CB938" s="22"/>
    </row>
    <row r="939" spans="2:80" ht="13.8" hidden="1">
      <c r="B939" s="22">
        <f t="shared" si="14"/>
        <v>930</v>
      </c>
      <c r="C939" s="22" t="s">
        <v>112</v>
      </c>
      <c r="D939" s="73" t="s">
        <v>157</v>
      </c>
      <c r="E939" s="118">
        <v>1300403</v>
      </c>
      <c r="F939" s="22" t="s">
        <v>114</v>
      </c>
      <c r="G939" s="73" t="s">
        <v>130</v>
      </c>
      <c r="H939" s="73" t="s">
        <v>116</v>
      </c>
      <c r="I939" s="240" t="s">
        <v>304</v>
      </c>
      <c r="J939" s="79" t="s">
        <v>112</v>
      </c>
      <c r="K939" s="73" t="s">
        <v>1910</v>
      </c>
      <c r="L939" s="22" t="s">
        <v>119</v>
      </c>
      <c r="M939" s="22" t="s">
        <v>117</v>
      </c>
      <c r="N939" s="119" t="str">
        <f>CONCATENATE(T_SDLog[[#This Row],[PROJECT_NO]],"-",T_SDLog[[#This Row],[Sub Con]],"-",T_SDLog[[#This Row],[BUILDING_NO]],"-",T_SDLog[[#This Row],[FLOOR_LEVEL]],"-",T_SDLog[[#This Row],[DRAWING_PARTS]],"-",T_SDLog[[#This Row],[DISIPLINE]],"-",T_SDLog[[#This Row],[Sub-Dec]],"-",T_SDLog[[#This Row],[DS]],"-",T_SDLog[[#This Row],[DRAWING_SEQ]])</f>
        <v>1300403-ATS-B01-GF-06-ICT-VSS-SD-00</v>
      </c>
      <c r="O939" s="122" t="s">
        <v>882</v>
      </c>
      <c r="P939" s="247">
        <v>45884</v>
      </c>
      <c r="Q93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39" s="156" t="str">
        <f>IF(T_SDLog[[#This Row],[AREF_7]]&lt;&gt;"","07",IF(T_SDLog[[#This Row],[AREF_6]]&lt;&gt;"","06",IF(T_SDLog[[#This Row],[AREF_5]]&lt;&gt;"","05",IF(T_SDLog[[#This Row],[AREF_4]]&lt;&gt;"","04",IF(T_SDLog[[#This Row],[AREF_3]]&lt;&gt;"","03",IF(T_SDLog[[#This Row],[AREF_2]]&lt;&gt;"","02",IF(T_SDLog[[#This Row],[AREF_1]]&lt;&gt;"","01",IF(T_SDLog[[#This Row],[AREF_0]]&lt;&gt;"","00",""))))))))</f>
        <v/>
      </c>
      <c r="T93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3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39" s="22"/>
      <c r="AB939" s="74"/>
      <c r="AC939" s="22"/>
      <c r="AD939" s="74"/>
      <c r="AE939" s="22"/>
      <c r="AF939" s="190" t="s">
        <v>123</v>
      </c>
      <c r="AG939" s="191"/>
      <c r="AH939" s="190" t="s">
        <v>123</v>
      </c>
      <c r="AI939" s="22"/>
      <c r="AJ939" s="74"/>
      <c r="AK939" s="22"/>
      <c r="AL939" s="22"/>
      <c r="AM939" s="22"/>
      <c r="AN939" s="190" t="s">
        <v>123</v>
      </c>
      <c r="AO939" s="74"/>
      <c r="AP939" s="185" t="s">
        <v>123</v>
      </c>
      <c r="AQ939" s="22"/>
      <c r="AR939" s="74"/>
      <c r="AS939" s="22"/>
      <c r="AT939" s="190" t="s">
        <v>123</v>
      </c>
      <c r="AU939" s="74"/>
      <c r="AV939" s="185" t="s">
        <v>123</v>
      </c>
      <c r="AW939" s="76"/>
      <c r="AX939" s="74"/>
      <c r="AY939" s="22"/>
      <c r="AZ939" s="190" t="s">
        <v>123</v>
      </c>
      <c r="BA939" s="74"/>
      <c r="BB939" s="185" t="s">
        <v>123</v>
      </c>
      <c r="BC939" s="76"/>
      <c r="BD939" s="74"/>
      <c r="BE939" s="22"/>
      <c r="BF939" s="190" t="s">
        <v>123</v>
      </c>
      <c r="BG939" s="74"/>
      <c r="BH939" s="185" t="s">
        <v>123</v>
      </c>
      <c r="BI939" s="76"/>
      <c r="BJ939" s="74"/>
      <c r="BK939" s="22"/>
      <c r="BL939" s="190" t="s">
        <v>123</v>
      </c>
      <c r="BM939" s="74"/>
      <c r="BN939" s="185" t="s">
        <v>123</v>
      </c>
      <c r="BO939" s="22"/>
      <c r="BP939" s="74"/>
      <c r="BQ939" s="22"/>
      <c r="BR939" s="190" t="s">
        <v>123</v>
      </c>
      <c r="BS939" s="22"/>
      <c r="BT939" s="185" t="s">
        <v>123</v>
      </c>
      <c r="BU939" s="22"/>
      <c r="BV939" s="74"/>
      <c r="BW939" s="22"/>
      <c r="BX939" s="190" t="s">
        <v>123</v>
      </c>
      <c r="BY939" s="22"/>
      <c r="BZ939" s="185" t="s">
        <v>123</v>
      </c>
      <c r="CA939" s="185"/>
      <c r="CB939" s="22"/>
    </row>
    <row r="940" spans="2:80" ht="13.8" hidden="1">
      <c r="B940" s="22">
        <f t="shared" si="14"/>
        <v>931</v>
      </c>
      <c r="C940" s="22" t="s">
        <v>112</v>
      </c>
      <c r="D940" s="73" t="s">
        <v>157</v>
      </c>
      <c r="E940" s="118">
        <v>1300403</v>
      </c>
      <c r="F940" s="22" t="s">
        <v>114</v>
      </c>
      <c r="G940" s="73" t="s">
        <v>130</v>
      </c>
      <c r="H940" s="73" t="s">
        <v>116</v>
      </c>
      <c r="I940" s="240" t="s">
        <v>349</v>
      </c>
      <c r="J940" s="79" t="s">
        <v>112</v>
      </c>
      <c r="K940" s="73" t="s">
        <v>1910</v>
      </c>
      <c r="L940" s="22" t="s">
        <v>119</v>
      </c>
      <c r="M940" s="22" t="s">
        <v>117</v>
      </c>
      <c r="N940" s="119" t="str">
        <f>CONCATENATE(T_SDLog[[#This Row],[PROJECT_NO]],"-",T_SDLog[[#This Row],[Sub Con]],"-",T_SDLog[[#This Row],[BUILDING_NO]],"-",T_SDLog[[#This Row],[FLOOR_LEVEL]],"-",T_SDLog[[#This Row],[DRAWING_PARTS]],"-",T_SDLog[[#This Row],[DISIPLINE]],"-",T_SDLog[[#This Row],[Sub-Dec]],"-",T_SDLog[[#This Row],[DS]],"-",T_SDLog[[#This Row],[DRAWING_SEQ]])</f>
        <v>1300403-ATS-B01-GF-07-ICT-VSS-SD-00</v>
      </c>
      <c r="O940" s="122" t="s">
        <v>883</v>
      </c>
      <c r="P940" s="247">
        <v>45884</v>
      </c>
      <c r="Q94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0" s="156" t="str">
        <f>IF(T_SDLog[[#This Row],[AREF_7]]&lt;&gt;"","07",IF(T_SDLog[[#This Row],[AREF_6]]&lt;&gt;"","06",IF(T_SDLog[[#This Row],[AREF_5]]&lt;&gt;"","05",IF(T_SDLog[[#This Row],[AREF_4]]&lt;&gt;"","04",IF(T_SDLog[[#This Row],[AREF_3]]&lt;&gt;"","03",IF(T_SDLog[[#This Row],[AREF_2]]&lt;&gt;"","02",IF(T_SDLog[[#This Row],[AREF_1]]&lt;&gt;"","01",IF(T_SDLog[[#This Row],[AREF_0]]&lt;&gt;"","00",""))))))))</f>
        <v/>
      </c>
      <c r="T94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4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0" s="22"/>
      <c r="AB940" s="74"/>
      <c r="AC940" s="22"/>
      <c r="AD940" s="74"/>
      <c r="AE940" s="22"/>
      <c r="AF940" s="190" t="s">
        <v>123</v>
      </c>
      <c r="AG940" s="191"/>
      <c r="AH940" s="190" t="s">
        <v>123</v>
      </c>
      <c r="AI940" s="22"/>
      <c r="AJ940" s="74"/>
      <c r="AK940" s="22"/>
      <c r="AL940" s="22"/>
      <c r="AM940" s="22"/>
      <c r="AN940" s="190" t="s">
        <v>123</v>
      </c>
      <c r="AO940" s="74"/>
      <c r="AP940" s="185" t="s">
        <v>123</v>
      </c>
      <c r="AQ940" s="22"/>
      <c r="AR940" s="74"/>
      <c r="AS940" s="22"/>
      <c r="AT940" s="190" t="s">
        <v>123</v>
      </c>
      <c r="AU940" s="74"/>
      <c r="AV940" s="185" t="s">
        <v>123</v>
      </c>
      <c r="AW940" s="76"/>
      <c r="AX940" s="74"/>
      <c r="AY940" s="22"/>
      <c r="AZ940" s="190" t="s">
        <v>123</v>
      </c>
      <c r="BA940" s="74"/>
      <c r="BB940" s="185" t="s">
        <v>123</v>
      </c>
      <c r="BC940" s="76"/>
      <c r="BD940" s="74"/>
      <c r="BE940" s="22"/>
      <c r="BF940" s="190" t="s">
        <v>123</v>
      </c>
      <c r="BG940" s="74"/>
      <c r="BH940" s="185" t="s">
        <v>123</v>
      </c>
      <c r="BI940" s="76"/>
      <c r="BJ940" s="74"/>
      <c r="BK940" s="22"/>
      <c r="BL940" s="190" t="s">
        <v>123</v>
      </c>
      <c r="BM940" s="74"/>
      <c r="BN940" s="185" t="s">
        <v>123</v>
      </c>
      <c r="BO940" s="22"/>
      <c r="BP940" s="74"/>
      <c r="BQ940" s="22"/>
      <c r="BR940" s="190" t="s">
        <v>123</v>
      </c>
      <c r="BS940" s="22"/>
      <c r="BT940" s="185" t="s">
        <v>123</v>
      </c>
      <c r="BU940" s="22"/>
      <c r="BV940" s="74"/>
      <c r="BW940" s="22"/>
      <c r="BX940" s="190" t="s">
        <v>123</v>
      </c>
      <c r="BY940" s="22"/>
      <c r="BZ940" s="185" t="s">
        <v>123</v>
      </c>
      <c r="CA940" s="185"/>
      <c r="CB940" s="22"/>
    </row>
    <row r="941" spans="2:80" ht="13.8" hidden="1">
      <c r="B941" s="22">
        <f t="shared" si="14"/>
        <v>932</v>
      </c>
      <c r="C941" s="22" t="s">
        <v>112</v>
      </c>
      <c r="D941" s="73" t="s">
        <v>157</v>
      </c>
      <c r="E941" s="118">
        <v>1300403</v>
      </c>
      <c r="F941" s="22" t="s">
        <v>114</v>
      </c>
      <c r="G941" s="73" t="s">
        <v>130</v>
      </c>
      <c r="H941" s="73" t="s">
        <v>116</v>
      </c>
      <c r="I941" s="240" t="s">
        <v>140</v>
      </c>
      <c r="J941" s="79" t="s">
        <v>112</v>
      </c>
      <c r="K941" s="73" t="s">
        <v>1910</v>
      </c>
      <c r="L941" s="22" t="s">
        <v>119</v>
      </c>
      <c r="M941" s="22" t="s">
        <v>117</v>
      </c>
      <c r="N941" s="119" t="str">
        <f>CONCATENATE(T_SDLog[[#This Row],[PROJECT_NO]],"-",T_SDLog[[#This Row],[Sub Con]],"-",T_SDLog[[#This Row],[BUILDING_NO]],"-",T_SDLog[[#This Row],[FLOOR_LEVEL]],"-",T_SDLog[[#This Row],[DRAWING_PARTS]],"-",T_SDLog[[#This Row],[DISIPLINE]],"-",T_SDLog[[#This Row],[Sub-Dec]],"-",T_SDLog[[#This Row],[DS]],"-",T_SDLog[[#This Row],[DRAWING_SEQ]])</f>
        <v>1300403-ATS-B01-GF-08-ICT-VSS-SD-00</v>
      </c>
      <c r="O941" s="122" t="s">
        <v>884</v>
      </c>
      <c r="P941" s="247">
        <v>45884</v>
      </c>
      <c r="Q94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1" s="156" t="str">
        <f>IF(T_SDLog[[#This Row],[AREF_7]]&lt;&gt;"","07",IF(T_SDLog[[#This Row],[AREF_6]]&lt;&gt;"","06",IF(T_SDLog[[#This Row],[AREF_5]]&lt;&gt;"","05",IF(T_SDLog[[#This Row],[AREF_4]]&lt;&gt;"","04",IF(T_SDLog[[#This Row],[AREF_3]]&lt;&gt;"","03",IF(T_SDLog[[#This Row],[AREF_2]]&lt;&gt;"","02",IF(T_SDLog[[#This Row],[AREF_1]]&lt;&gt;"","01",IF(T_SDLog[[#This Row],[AREF_0]]&lt;&gt;"","00",""))))))))</f>
        <v/>
      </c>
      <c r="T94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4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1" s="22"/>
      <c r="AB941" s="74"/>
      <c r="AC941" s="22"/>
      <c r="AD941" s="74"/>
      <c r="AE941" s="22"/>
      <c r="AF941" s="190" t="s">
        <v>123</v>
      </c>
      <c r="AG941" s="191"/>
      <c r="AH941" s="190" t="s">
        <v>123</v>
      </c>
      <c r="AI941" s="22"/>
      <c r="AJ941" s="74"/>
      <c r="AK941" s="22"/>
      <c r="AL941" s="22"/>
      <c r="AM941" s="22"/>
      <c r="AN941" s="190" t="s">
        <v>123</v>
      </c>
      <c r="AO941" s="74"/>
      <c r="AP941" s="185" t="s">
        <v>123</v>
      </c>
      <c r="AQ941" s="22"/>
      <c r="AR941" s="74"/>
      <c r="AS941" s="22"/>
      <c r="AT941" s="190" t="s">
        <v>123</v>
      </c>
      <c r="AU941" s="74"/>
      <c r="AV941" s="185" t="s">
        <v>123</v>
      </c>
      <c r="AW941" s="76"/>
      <c r="AX941" s="74"/>
      <c r="AY941" s="22"/>
      <c r="AZ941" s="190" t="s">
        <v>123</v>
      </c>
      <c r="BA941" s="74"/>
      <c r="BB941" s="185" t="s">
        <v>123</v>
      </c>
      <c r="BC941" s="76"/>
      <c r="BD941" s="74"/>
      <c r="BE941" s="22"/>
      <c r="BF941" s="190" t="s">
        <v>123</v>
      </c>
      <c r="BG941" s="74"/>
      <c r="BH941" s="185" t="s">
        <v>123</v>
      </c>
      <c r="BI941" s="76"/>
      <c r="BJ941" s="74"/>
      <c r="BK941" s="22"/>
      <c r="BL941" s="190" t="s">
        <v>123</v>
      </c>
      <c r="BM941" s="74"/>
      <c r="BN941" s="185" t="s">
        <v>123</v>
      </c>
      <c r="BO941" s="22"/>
      <c r="BP941" s="74"/>
      <c r="BQ941" s="22"/>
      <c r="BR941" s="190" t="s">
        <v>123</v>
      </c>
      <c r="BS941" s="22"/>
      <c r="BT941" s="185" t="s">
        <v>123</v>
      </c>
      <c r="BU941" s="22"/>
      <c r="BV941" s="74"/>
      <c r="BW941" s="22"/>
      <c r="BX941" s="190" t="s">
        <v>123</v>
      </c>
      <c r="BY941" s="22"/>
      <c r="BZ941" s="185" t="s">
        <v>123</v>
      </c>
      <c r="CA941" s="185"/>
      <c r="CB941" s="22"/>
    </row>
    <row r="942" spans="2:80" ht="13.8" hidden="1">
      <c r="B942" s="22">
        <f t="shared" si="14"/>
        <v>933</v>
      </c>
      <c r="C942" s="22" t="s">
        <v>112</v>
      </c>
      <c r="D942" s="73" t="s">
        <v>157</v>
      </c>
      <c r="E942" s="118">
        <v>1300403</v>
      </c>
      <c r="F942" s="22" t="s">
        <v>114</v>
      </c>
      <c r="G942" s="73" t="s">
        <v>130</v>
      </c>
      <c r="H942" s="73" t="s">
        <v>116</v>
      </c>
      <c r="I942" s="240" t="s">
        <v>351</v>
      </c>
      <c r="J942" s="79" t="s">
        <v>112</v>
      </c>
      <c r="K942" s="73" t="s">
        <v>1910</v>
      </c>
      <c r="L942" s="22" t="s">
        <v>119</v>
      </c>
      <c r="M942" s="22" t="s">
        <v>117</v>
      </c>
      <c r="N942" s="119" t="str">
        <f>CONCATENATE(T_SDLog[[#This Row],[PROJECT_NO]],"-",T_SDLog[[#This Row],[Sub Con]],"-",T_SDLog[[#This Row],[BUILDING_NO]],"-",T_SDLog[[#This Row],[FLOOR_LEVEL]],"-",T_SDLog[[#This Row],[DRAWING_PARTS]],"-",T_SDLog[[#This Row],[DISIPLINE]],"-",T_SDLog[[#This Row],[Sub-Dec]],"-",T_SDLog[[#This Row],[DS]],"-",T_SDLog[[#This Row],[DRAWING_SEQ]])</f>
        <v>1300403-ATS-B01-GF-09-ICT-VSS-SD-00</v>
      </c>
      <c r="O942" s="122" t="s">
        <v>885</v>
      </c>
      <c r="P942" s="247">
        <v>45884</v>
      </c>
      <c r="Q94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2" s="156" t="str">
        <f>IF(T_SDLog[[#This Row],[AREF_7]]&lt;&gt;"","07",IF(T_SDLog[[#This Row],[AREF_6]]&lt;&gt;"","06",IF(T_SDLog[[#This Row],[AREF_5]]&lt;&gt;"","05",IF(T_SDLog[[#This Row],[AREF_4]]&lt;&gt;"","04",IF(T_SDLog[[#This Row],[AREF_3]]&lt;&gt;"","03",IF(T_SDLog[[#This Row],[AREF_2]]&lt;&gt;"","02",IF(T_SDLog[[#This Row],[AREF_1]]&lt;&gt;"","01",IF(T_SDLog[[#This Row],[AREF_0]]&lt;&gt;"","00",""))))))))</f>
        <v/>
      </c>
      <c r="T94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4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2" s="22"/>
      <c r="AB942" s="74"/>
      <c r="AC942" s="22"/>
      <c r="AD942" s="74"/>
      <c r="AE942" s="22"/>
      <c r="AF942" s="190" t="s">
        <v>123</v>
      </c>
      <c r="AG942" s="191"/>
      <c r="AH942" s="190" t="s">
        <v>123</v>
      </c>
      <c r="AI942" s="22"/>
      <c r="AJ942" s="74"/>
      <c r="AK942" s="22"/>
      <c r="AL942" s="22"/>
      <c r="AM942" s="22"/>
      <c r="AN942" s="190" t="s">
        <v>123</v>
      </c>
      <c r="AO942" s="74"/>
      <c r="AP942" s="185" t="s">
        <v>123</v>
      </c>
      <c r="AQ942" s="22"/>
      <c r="AR942" s="74"/>
      <c r="AS942" s="22"/>
      <c r="AT942" s="190" t="s">
        <v>123</v>
      </c>
      <c r="AU942" s="74"/>
      <c r="AV942" s="185" t="s">
        <v>123</v>
      </c>
      <c r="AW942" s="76"/>
      <c r="AX942" s="74"/>
      <c r="AY942" s="22"/>
      <c r="AZ942" s="190" t="s">
        <v>123</v>
      </c>
      <c r="BA942" s="74"/>
      <c r="BB942" s="185" t="s">
        <v>123</v>
      </c>
      <c r="BC942" s="76"/>
      <c r="BD942" s="74"/>
      <c r="BE942" s="22"/>
      <c r="BF942" s="190" t="s">
        <v>123</v>
      </c>
      <c r="BG942" s="74"/>
      <c r="BH942" s="185" t="s">
        <v>123</v>
      </c>
      <c r="BI942" s="76"/>
      <c r="BJ942" s="74"/>
      <c r="BK942" s="22"/>
      <c r="BL942" s="190" t="s">
        <v>123</v>
      </c>
      <c r="BM942" s="74"/>
      <c r="BN942" s="185" t="s">
        <v>123</v>
      </c>
      <c r="BO942" s="22"/>
      <c r="BP942" s="74"/>
      <c r="BQ942" s="22"/>
      <c r="BR942" s="190" t="s">
        <v>123</v>
      </c>
      <c r="BS942" s="22"/>
      <c r="BT942" s="185" t="s">
        <v>123</v>
      </c>
      <c r="BU942" s="22"/>
      <c r="BV942" s="74"/>
      <c r="BW942" s="22"/>
      <c r="BX942" s="190" t="s">
        <v>123</v>
      </c>
      <c r="BY942" s="22"/>
      <c r="BZ942" s="185" t="s">
        <v>123</v>
      </c>
      <c r="CA942" s="185"/>
      <c r="CB942" s="22"/>
    </row>
    <row r="943" spans="2:80" ht="13.8" hidden="1">
      <c r="B943" s="22">
        <f t="shared" si="14"/>
        <v>934</v>
      </c>
      <c r="C943" s="22" t="s">
        <v>112</v>
      </c>
      <c r="D943" s="73" t="s">
        <v>157</v>
      </c>
      <c r="E943" s="118">
        <v>1300403</v>
      </c>
      <c r="F943" s="22" t="s">
        <v>114</v>
      </c>
      <c r="G943" s="73" t="s">
        <v>130</v>
      </c>
      <c r="H943" s="73" t="s">
        <v>116</v>
      </c>
      <c r="I943" s="240">
        <v>10</v>
      </c>
      <c r="J943" s="79" t="s">
        <v>112</v>
      </c>
      <c r="K943" s="73" t="s">
        <v>1910</v>
      </c>
      <c r="L943" s="22" t="s">
        <v>119</v>
      </c>
      <c r="M943" s="22" t="s">
        <v>117</v>
      </c>
      <c r="N943" s="119" t="str">
        <f>CONCATENATE(T_SDLog[[#This Row],[PROJECT_NO]],"-",T_SDLog[[#This Row],[Sub Con]],"-",T_SDLog[[#This Row],[BUILDING_NO]],"-",T_SDLog[[#This Row],[FLOOR_LEVEL]],"-",T_SDLog[[#This Row],[DRAWING_PARTS]],"-",T_SDLog[[#This Row],[DISIPLINE]],"-",T_SDLog[[#This Row],[Sub-Dec]],"-",T_SDLog[[#This Row],[DS]],"-",T_SDLog[[#This Row],[DRAWING_SEQ]])</f>
        <v>1300403-ATS-B01-GF-10-ICT-VSS-SD-00</v>
      </c>
      <c r="O943" s="122" t="s">
        <v>886</v>
      </c>
      <c r="P943" s="247">
        <v>45884</v>
      </c>
      <c r="Q94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3" s="156" t="str">
        <f>IF(T_SDLog[[#This Row],[AREF_7]]&lt;&gt;"","07",IF(T_SDLog[[#This Row],[AREF_6]]&lt;&gt;"","06",IF(T_SDLog[[#This Row],[AREF_5]]&lt;&gt;"","05",IF(T_SDLog[[#This Row],[AREF_4]]&lt;&gt;"","04",IF(T_SDLog[[#This Row],[AREF_3]]&lt;&gt;"","03",IF(T_SDLog[[#This Row],[AREF_2]]&lt;&gt;"","02",IF(T_SDLog[[#This Row],[AREF_1]]&lt;&gt;"","01",IF(T_SDLog[[#This Row],[AREF_0]]&lt;&gt;"","00",""))))))))</f>
        <v/>
      </c>
      <c r="T94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4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3" s="22"/>
      <c r="AB943" s="74"/>
      <c r="AC943" s="22"/>
      <c r="AD943" s="74"/>
      <c r="AE943" s="22"/>
      <c r="AF943" s="190" t="s">
        <v>123</v>
      </c>
      <c r="AG943" s="191"/>
      <c r="AH943" s="190" t="s">
        <v>123</v>
      </c>
      <c r="AI943" s="22"/>
      <c r="AJ943" s="74"/>
      <c r="AK943" s="22"/>
      <c r="AL943" s="22"/>
      <c r="AM943" s="22"/>
      <c r="AN943" s="190" t="s">
        <v>123</v>
      </c>
      <c r="AO943" s="74"/>
      <c r="AP943" s="185" t="s">
        <v>123</v>
      </c>
      <c r="AQ943" s="22"/>
      <c r="AR943" s="74"/>
      <c r="AS943" s="22"/>
      <c r="AT943" s="190" t="s">
        <v>123</v>
      </c>
      <c r="AU943" s="74"/>
      <c r="AV943" s="185" t="s">
        <v>123</v>
      </c>
      <c r="AW943" s="76"/>
      <c r="AX943" s="74"/>
      <c r="AY943" s="22"/>
      <c r="AZ943" s="190" t="s">
        <v>123</v>
      </c>
      <c r="BA943" s="74"/>
      <c r="BB943" s="185" t="s">
        <v>123</v>
      </c>
      <c r="BC943" s="76"/>
      <c r="BD943" s="74"/>
      <c r="BE943" s="22"/>
      <c r="BF943" s="190" t="s">
        <v>123</v>
      </c>
      <c r="BG943" s="74"/>
      <c r="BH943" s="185" t="s">
        <v>123</v>
      </c>
      <c r="BI943" s="76"/>
      <c r="BJ943" s="74"/>
      <c r="BK943" s="22"/>
      <c r="BL943" s="190" t="s">
        <v>123</v>
      </c>
      <c r="BM943" s="74"/>
      <c r="BN943" s="185" t="s">
        <v>123</v>
      </c>
      <c r="BO943" s="22"/>
      <c r="BP943" s="74"/>
      <c r="BQ943" s="22"/>
      <c r="BR943" s="190" t="s">
        <v>123</v>
      </c>
      <c r="BS943" s="22"/>
      <c r="BT943" s="185" t="s">
        <v>123</v>
      </c>
      <c r="BU943" s="22"/>
      <c r="BV943" s="74"/>
      <c r="BW943" s="22"/>
      <c r="BX943" s="190" t="s">
        <v>123</v>
      </c>
      <c r="BY943" s="22"/>
      <c r="BZ943" s="185" t="s">
        <v>123</v>
      </c>
      <c r="CA943" s="185"/>
      <c r="CB943" s="22"/>
    </row>
    <row r="944" spans="2:80" ht="13.8" hidden="1">
      <c r="B944" s="22">
        <f t="shared" si="14"/>
        <v>935</v>
      </c>
      <c r="C944" s="22" t="s">
        <v>112</v>
      </c>
      <c r="D944" s="73" t="s">
        <v>157</v>
      </c>
      <c r="E944" s="118">
        <v>1300403</v>
      </c>
      <c r="F944" s="22" t="s">
        <v>114</v>
      </c>
      <c r="G944" s="73" t="s">
        <v>130</v>
      </c>
      <c r="H944" s="73" t="s">
        <v>116</v>
      </c>
      <c r="I944" s="240">
        <v>11</v>
      </c>
      <c r="J944" s="79" t="s">
        <v>112</v>
      </c>
      <c r="K944" s="73" t="s">
        <v>1910</v>
      </c>
      <c r="L944" s="22" t="s">
        <v>119</v>
      </c>
      <c r="M944" s="22" t="s">
        <v>117</v>
      </c>
      <c r="N944" s="119" t="str">
        <f>CONCATENATE(T_SDLog[[#This Row],[PROJECT_NO]],"-",T_SDLog[[#This Row],[Sub Con]],"-",T_SDLog[[#This Row],[BUILDING_NO]],"-",T_SDLog[[#This Row],[FLOOR_LEVEL]],"-",T_SDLog[[#This Row],[DRAWING_PARTS]],"-",T_SDLog[[#This Row],[DISIPLINE]],"-",T_SDLog[[#This Row],[Sub-Dec]],"-",T_SDLog[[#This Row],[DS]],"-",T_SDLog[[#This Row],[DRAWING_SEQ]])</f>
        <v>1300403-ATS-B01-GF-11-ICT-VSS-SD-00</v>
      </c>
      <c r="O944" s="122" t="s">
        <v>887</v>
      </c>
      <c r="P944" s="247">
        <v>45884</v>
      </c>
      <c r="Q94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4" s="156" t="str">
        <f>IF(T_SDLog[[#This Row],[AREF_7]]&lt;&gt;"","07",IF(T_SDLog[[#This Row],[AREF_6]]&lt;&gt;"","06",IF(T_SDLog[[#This Row],[AREF_5]]&lt;&gt;"","05",IF(T_SDLog[[#This Row],[AREF_4]]&lt;&gt;"","04",IF(T_SDLog[[#This Row],[AREF_3]]&lt;&gt;"","03",IF(T_SDLog[[#This Row],[AREF_2]]&lt;&gt;"","02",IF(T_SDLog[[#This Row],[AREF_1]]&lt;&gt;"","01",IF(T_SDLog[[#This Row],[AREF_0]]&lt;&gt;"","00",""))))))))</f>
        <v/>
      </c>
      <c r="T94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4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4" s="22"/>
      <c r="AB944" s="74"/>
      <c r="AC944" s="22"/>
      <c r="AD944" s="74"/>
      <c r="AE944" s="22"/>
      <c r="AF944" s="190" t="s">
        <v>123</v>
      </c>
      <c r="AG944" s="191"/>
      <c r="AH944" s="190" t="s">
        <v>123</v>
      </c>
      <c r="AI944" s="22"/>
      <c r="AJ944" s="74"/>
      <c r="AK944" s="22"/>
      <c r="AL944" s="22"/>
      <c r="AM944" s="22"/>
      <c r="AN944" s="190" t="s">
        <v>123</v>
      </c>
      <c r="AO944" s="74"/>
      <c r="AP944" s="185" t="s">
        <v>123</v>
      </c>
      <c r="AQ944" s="22"/>
      <c r="AR944" s="74"/>
      <c r="AS944" s="22"/>
      <c r="AT944" s="190" t="s">
        <v>123</v>
      </c>
      <c r="AU944" s="74"/>
      <c r="AV944" s="185" t="s">
        <v>123</v>
      </c>
      <c r="AW944" s="76"/>
      <c r="AX944" s="74"/>
      <c r="AY944" s="22"/>
      <c r="AZ944" s="190" t="s">
        <v>123</v>
      </c>
      <c r="BA944" s="74"/>
      <c r="BB944" s="185" t="s">
        <v>123</v>
      </c>
      <c r="BC944" s="76"/>
      <c r="BD944" s="74"/>
      <c r="BE944" s="22"/>
      <c r="BF944" s="190" t="s">
        <v>123</v>
      </c>
      <c r="BG944" s="74"/>
      <c r="BH944" s="185" t="s">
        <v>123</v>
      </c>
      <c r="BI944" s="76"/>
      <c r="BJ944" s="74"/>
      <c r="BK944" s="22"/>
      <c r="BL944" s="190" t="s">
        <v>123</v>
      </c>
      <c r="BM944" s="74"/>
      <c r="BN944" s="185" t="s">
        <v>123</v>
      </c>
      <c r="BO944" s="22"/>
      <c r="BP944" s="74"/>
      <c r="BQ944" s="22"/>
      <c r="BR944" s="190" t="s">
        <v>123</v>
      </c>
      <c r="BS944" s="22"/>
      <c r="BT944" s="185" t="s">
        <v>123</v>
      </c>
      <c r="BU944" s="22"/>
      <c r="BV944" s="74"/>
      <c r="BW944" s="22"/>
      <c r="BX944" s="190" t="s">
        <v>123</v>
      </c>
      <c r="BY944" s="22"/>
      <c r="BZ944" s="185" t="s">
        <v>123</v>
      </c>
      <c r="CA944" s="185"/>
      <c r="CB944" s="22"/>
    </row>
    <row r="945" spans="2:80" ht="13.8" hidden="1">
      <c r="B945" s="22">
        <f t="shared" si="14"/>
        <v>936</v>
      </c>
      <c r="C945" s="22" t="s">
        <v>112</v>
      </c>
      <c r="D945" s="73" t="s">
        <v>157</v>
      </c>
      <c r="E945" s="118">
        <v>1300403</v>
      </c>
      <c r="F945" s="22" t="s">
        <v>114</v>
      </c>
      <c r="G945" s="73" t="s">
        <v>130</v>
      </c>
      <c r="H945" s="73" t="s">
        <v>116</v>
      </c>
      <c r="I945" s="240">
        <v>12</v>
      </c>
      <c r="J945" s="79" t="s">
        <v>112</v>
      </c>
      <c r="K945" s="73" t="s">
        <v>1910</v>
      </c>
      <c r="L945" s="22" t="s">
        <v>119</v>
      </c>
      <c r="M945" s="22" t="s">
        <v>117</v>
      </c>
      <c r="N945" s="119" t="str">
        <f>CONCATENATE(T_SDLog[[#This Row],[PROJECT_NO]],"-",T_SDLog[[#This Row],[Sub Con]],"-",T_SDLog[[#This Row],[BUILDING_NO]],"-",T_SDLog[[#This Row],[FLOOR_LEVEL]],"-",T_SDLog[[#This Row],[DRAWING_PARTS]],"-",T_SDLog[[#This Row],[DISIPLINE]],"-",T_SDLog[[#This Row],[Sub-Dec]],"-",T_SDLog[[#This Row],[DS]],"-",T_SDLog[[#This Row],[DRAWING_SEQ]])</f>
        <v>1300403-ATS-B01-GF-12-ICT-VSS-SD-00</v>
      </c>
      <c r="O945" s="122" t="s">
        <v>888</v>
      </c>
      <c r="P945" s="247">
        <v>45884</v>
      </c>
      <c r="Q94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5" s="156" t="str">
        <f>IF(T_SDLog[[#This Row],[AREF_7]]&lt;&gt;"","07",IF(T_SDLog[[#This Row],[AREF_6]]&lt;&gt;"","06",IF(T_SDLog[[#This Row],[AREF_5]]&lt;&gt;"","05",IF(T_SDLog[[#This Row],[AREF_4]]&lt;&gt;"","04",IF(T_SDLog[[#This Row],[AREF_3]]&lt;&gt;"","03",IF(T_SDLog[[#This Row],[AREF_2]]&lt;&gt;"","02",IF(T_SDLog[[#This Row],[AREF_1]]&lt;&gt;"","01",IF(T_SDLog[[#This Row],[AREF_0]]&lt;&gt;"","00",""))))))))</f>
        <v/>
      </c>
      <c r="T94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4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5" s="22"/>
      <c r="AB945" s="74"/>
      <c r="AC945" s="22"/>
      <c r="AD945" s="74"/>
      <c r="AE945" s="22"/>
      <c r="AF945" s="190" t="s">
        <v>123</v>
      </c>
      <c r="AG945" s="191"/>
      <c r="AH945" s="190" t="s">
        <v>123</v>
      </c>
      <c r="AI945" s="22"/>
      <c r="AJ945" s="74"/>
      <c r="AK945" s="22"/>
      <c r="AL945" s="22"/>
      <c r="AM945" s="22"/>
      <c r="AN945" s="190" t="s">
        <v>123</v>
      </c>
      <c r="AO945" s="74"/>
      <c r="AP945" s="185" t="s">
        <v>123</v>
      </c>
      <c r="AQ945" s="22"/>
      <c r="AR945" s="74"/>
      <c r="AS945" s="22"/>
      <c r="AT945" s="190" t="s">
        <v>123</v>
      </c>
      <c r="AU945" s="74"/>
      <c r="AV945" s="185" t="s">
        <v>123</v>
      </c>
      <c r="AW945" s="76"/>
      <c r="AX945" s="74"/>
      <c r="AY945" s="22"/>
      <c r="AZ945" s="190" t="s">
        <v>123</v>
      </c>
      <c r="BA945" s="74"/>
      <c r="BB945" s="185" t="s">
        <v>123</v>
      </c>
      <c r="BC945" s="76"/>
      <c r="BD945" s="74"/>
      <c r="BE945" s="22"/>
      <c r="BF945" s="190" t="s">
        <v>123</v>
      </c>
      <c r="BG945" s="74"/>
      <c r="BH945" s="185" t="s">
        <v>123</v>
      </c>
      <c r="BI945" s="76"/>
      <c r="BJ945" s="74"/>
      <c r="BK945" s="22"/>
      <c r="BL945" s="190" t="s">
        <v>123</v>
      </c>
      <c r="BM945" s="74"/>
      <c r="BN945" s="185" t="s">
        <v>123</v>
      </c>
      <c r="BO945" s="22"/>
      <c r="BP945" s="74"/>
      <c r="BQ945" s="22"/>
      <c r="BR945" s="190" t="s">
        <v>123</v>
      </c>
      <c r="BS945" s="22"/>
      <c r="BT945" s="185" t="s">
        <v>123</v>
      </c>
      <c r="BU945" s="22"/>
      <c r="BV945" s="74"/>
      <c r="BW945" s="22"/>
      <c r="BX945" s="190" t="s">
        <v>123</v>
      </c>
      <c r="BY945" s="22"/>
      <c r="BZ945" s="185" t="s">
        <v>123</v>
      </c>
      <c r="CA945" s="185"/>
      <c r="CB945" s="22"/>
    </row>
    <row r="946" spans="2:80" ht="13.8" hidden="1">
      <c r="B946" s="22">
        <f t="shared" si="14"/>
        <v>937</v>
      </c>
      <c r="C946" s="22" t="s">
        <v>112</v>
      </c>
      <c r="D946" s="73" t="s">
        <v>157</v>
      </c>
      <c r="E946" s="118">
        <v>1300403</v>
      </c>
      <c r="F946" s="22" t="s">
        <v>114</v>
      </c>
      <c r="G946" s="73" t="s">
        <v>130</v>
      </c>
      <c r="H946" s="73" t="s">
        <v>116</v>
      </c>
      <c r="I946" s="240">
        <v>13</v>
      </c>
      <c r="J946" s="79" t="s">
        <v>112</v>
      </c>
      <c r="K946" s="73" t="s">
        <v>1910</v>
      </c>
      <c r="L946" s="22" t="s">
        <v>119</v>
      </c>
      <c r="M946" s="22" t="s">
        <v>117</v>
      </c>
      <c r="N946" s="119" t="str">
        <f>CONCATENATE(T_SDLog[[#This Row],[PROJECT_NO]],"-",T_SDLog[[#This Row],[Sub Con]],"-",T_SDLog[[#This Row],[BUILDING_NO]],"-",T_SDLog[[#This Row],[FLOOR_LEVEL]],"-",T_SDLog[[#This Row],[DRAWING_PARTS]],"-",T_SDLog[[#This Row],[DISIPLINE]],"-",T_SDLog[[#This Row],[Sub-Dec]],"-",T_SDLog[[#This Row],[DS]],"-",T_SDLog[[#This Row],[DRAWING_SEQ]])</f>
        <v>1300403-ATS-B01-GF-13-ICT-VSS-SD-00</v>
      </c>
      <c r="O946" s="122" t="s">
        <v>889</v>
      </c>
      <c r="P946" s="247">
        <v>45884</v>
      </c>
      <c r="Q94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6" s="156" t="str">
        <f>IF(T_SDLog[[#This Row],[AREF_7]]&lt;&gt;"","07",IF(T_SDLog[[#This Row],[AREF_6]]&lt;&gt;"","06",IF(T_SDLog[[#This Row],[AREF_5]]&lt;&gt;"","05",IF(T_SDLog[[#This Row],[AREF_4]]&lt;&gt;"","04",IF(T_SDLog[[#This Row],[AREF_3]]&lt;&gt;"","03",IF(T_SDLog[[#This Row],[AREF_2]]&lt;&gt;"","02",IF(T_SDLog[[#This Row],[AREF_1]]&lt;&gt;"","01",IF(T_SDLog[[#This Row],[AREF_0]]&lt;&gt;"","00",""))))))))</f>
        <v/>
      </c>
      <c r="T94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4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6" s="22"/>
      <c r="AB946" s="74"/>
      <c r="AC946" s="22"/>
      <c r="AD946" s="74"/>
      <c r="AE946" s="22"/>
      <c r="AF946" s="190" t="s">
        <v>123</v>
      </c>
      <c r="AG946" s="191"/>
      <c r="AH946" s="190" t="s">
        <v>123</v>
      </c>
      <c r="AI946" s="22"/>
      <c r="AJ946" s="74"/>
      <c r="AK946" s="22"/>
      <c r="AL946" s="22"/>
      <c r="AM946" s="22"/>
      <c r="AN946" s="190" t="s">
        <v>123</v>
      </c>
      <c r="AO946" s="74"/>
      <c r="AP946" s="185" t="s">
        <v>123</v>
      </c>
      <c r="AQ946" s="22"/>
      <c r="AR946" s="74"/>
      <c r="AS946" s="22"/>
      <c r="AT946" s="190" t="s">
        <v>123</v>
      </c>
      <c r="AU946" s="74"/>
      <c r="AV946" s="185" t="s">
        <v>123</v>
      </c>
      <c r="AW946" s="76"/>
      <c r="AX946" s="74"/>
      <c r="AY946" s="22"/>
      <c r="AZ946" s="190" t="s">
        <v>123</v>
      </c>
      <c r="BA946" s="74"/>
      <c r="BB946" s="185" t="s">
        <v>123</v>
      </c>
      <c r="BC946" s="76"/>
      <c r="BD946" s="74"/>
      <c r="BE946" s="22"/>
      <c r="BF946" s="190" t="s">
        <v>123</v>
      </c>
      <c r="BG946" s="74"/>
      <c r="BH946" s="185" t="s">
        <v>123</v>
      </c>
      <c r="BI946" s="76"/>
      <c r="BJ946" s="74"/>
      <c r="BK946" s="22"/>
      <c r="BL946" s="190" t="s">
        <v>123</v>
      </c>
      <c r="BM946" s="74"/>
      <c r="BN946" s="185" t="s">
        <v>123</v>
      </c>
      <c r="BO946" s="22"/>
      <c r="BP946" s="74"/>
      <c r="BQ946" s="22"/>
      <c r="BR946" s="190" t="s">
        <v>123</v>
      </c>
      <c r="BS946" s="22"/>
      <c r="BT946" s="185" t="s">
        <v>123</v>
      </c>
      <c r="BU946" s="22"/>
      <c r="BV946" s="74"/>
      <c r="BW946" s="22"/>
      <c r="BX946" s="190" t="s">
        <v>123</v>
      </c>
      <c r="BY946" s="22"/>
      <c r="BZ946" s="185" t="s">
        <v>123</v>
      </c>
      <c r="CA946" s="185"/>
      <c r="CB946" s="22"/>
    </row>
    <row r="947" spans="2:80" ht="13.8" hidden="1">
      <c r="B947" s="22">
        <f t="shared" si="14"/>
        <v>938</v>
      </c>
      <c r="C947" s="22" t="s">
        <v>112</v>
      </c>
      <c r="D947" s="73" t="s">
        <v>157</v>
      </c>
      <c r="E947" s="118">
        <v>1300403</v>
      </c>
      <c r="F947" s="22" t="s">
        <v>114</v>
      </c>
      <c r="G947" s="73" t="s">
        <v>130</v>
      </c>
      <c r="H947" s="73" t="s">
        <v>116</v>
      </c>
      <c r="I947" s="240">
        <v>14</v>
      </c>
      <c r="J947" s="79" t="s">
        <v>112</v>
      </c>
      <c r="K947" s="73" t="s">
        <v>1910</v>
      </c>
      <c r="L947" s="22" t="s">
        <v>119</v>
      </c>
      <c r="M947" s="22" t="s">
        <v>117</v>
      </c>
      <c r="N947" s="119" t="str">
        <f>CONCATENATE(T_SDLog[[#This Row],[PROJECT_NO]],"-",T_SDLog[[#This Row],[Sub Con]],"-",T_SDLog[[#This Row],[BUILDING_NO]],"-",T_SDLog[[#This Row],[FLOOR_LEVEL]],"-",T_SDLog[[#This Row],[DRAWING_PARTS]],"-",T_SDLog[[#This Row],[DISIPLINE]],"-",T_SDLog[[#This Row],[Sub-Dec]],"-",T_SDLog[[#This Row],[DS]],"-",T_SDLog[[#This Row],[DRAWING_SEQ]])</f>
        <v>1300403-ATS-B01-GF-14-ICT-VSS-SD-00</v>
      </c>
      <c r="O947" s="122" t="s">
        <v>890</v>
      </c>
      <c r="P947" s="247">
        <v>45884</v>
      </c>
      <c r="Q94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7" s="156" t="str">
        <f>IF(T_SDLog[[#This Row],[AREF_7]]&lt;&gt;"","07",IF(T_SDLog[[#This Row],[AREF_6]]&lt;&gt;"","06",IF(T_SDLog[[#This Row],[AREF_5]]&lt;&gt;"","05",IF(T_SDLog[[#This Row],[AREF_4]]&lt;&gt;"","04",IF(T_SDLog[[#This Row],[AREF_3]]&lt;&gt;"","03",IF(T_SDLog[[#This Row],[AREF_2]]&lt;&gt;"","02",IF(T_SDLog[[#This Row],[AREF_1]]&lt;&gt;"","01",IF(T_SDLog[[#This Row],[AREF_0]]&lt;&gt;"","00",""))))))))</f>
        <v/>
      </c>
      <c r="T94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7" s="22"/>
      <c r="AB947" s="74"/>
      <c r="AC947" s="22"/>
      <c r="AD947" s="74"/>
      <c r="AE947" s="22"/>
      <c r="AF947" s="190" t="s">
        <v>123</v>
      </c>
      <c r="AG947" s="191"/>
      <c r="AH947" s="190" t="s">
        <v>123</v>
      </c>
      <c r="AI947" s="22"/>
      <c r="AJ947" s="74"/>
      <c r="AK947" s="22"/>
      <c r="AL947" s="22"/>
      <c r="AM947" s="22"/>
      <c r="AN947" s="190" t="s">
        <v>123</v>
      </c>
      <c r="AO947" s="74"/>
      <c r="AP947" s="185" t="s">
        <v>123</v>
      </c>
      <c r="AQ947" s="22"/>
      <c r="AR947" s="74"/>
      <c r="AS947" s="22"/>
      <c r="AT947" s="190" t="s">
        <v>123</v>
      </c>
      <c r="AU947" s="74"/>
      <c r="AV947" s="185" t="s">
        <v>123</v>
      </c>
      <c r="AW947" s="76"/>
      <c r="AX947" s="74"/>
      <c r="AY947" s="22"/>
      <c r="AZ947" s="190" t="s">
        <v>123</v>
      </c>
      <c r="BA947" s="74"/>
      <c r="BB947" s="185" t="s">
        <v>123</v>
      </c>
      <c r="BC947" s="76"/>
      <c r="BD947" s="74"/>
      <c r="BE947" s="22"/>
      <c r="BF947" s="190" t="s">
        <v>123</v>
      </c>
      <c r="BG947" s="74"/>
      <c r="BH947" s="185" t="s">
        <v>123</v>
      </c>
      <c r="BI947" s="76"/>
      <c r="BJ947" s="74"/>
      <c r="BK947" s="22"/>
      <c r="BL947" s="190" t="s">
        <v>123</v>
      </c>
      <c r="BM947" s="74"/>
      <c r="BN947" s="185" t="s">
        <v>123</v>
      </c>
      <c r="BO947" s="22"/>
      <c r="BP947" s="74"/>
      <c r="BQ947" s="22"/>
      <c r="BR947" s="190" t="s">
        <v>123</v>
      </c>
      <c r="BS947" s="22"/>
      <c r="BT947" s="185" t="s">
        <v>123</v>
      </c>
      <c r="BU947" s="22"/>
      <c r="BV947" s="74"/>
      <c r="BW947" s="22"/>
      <c r="BX947" s="190" t="s">
        <v>123</v>
      </c>
      <c r="BY947" s="22"/>
      <c r="BZ947" s="185" t="s">
        <v>123</v>
      </c>
      <c r="CA947" s="185"/>
      <c r="CB947" s="22"/>
    </row>
    <row r="948" spans="2:80" ht="13.8" hidden="1">
      <c r="B948" s="22">
        <f t="shared" si="14"/>
        <v>939</v>
      </c>
      <c r="C948" s="22" t="s">
        <v>112</v>
      </c>
      <c r="D948" s="73" t="s">
        <v>157</v>
      </c>
      <c r="E948" s="118">
        <v>1300403</v>
      </c>
      <c r="F948" s="22" t="s">
        <v>114</v>
      </c>
      <c r="G948" s="73" t="s">
        <v>130</v>
      </c>
      <c r="H948" s="73" t="s">
        <v>116</v>
      </c>
      <c r="I948" s="240">
        <v>15</v>
      </c>
      <c r="J948" s="79" t="s">
        <v>112</v>
      </c>
      <c r="K948" s="73" t="s">
        <v>1910</v>
      </c>
      <c r="L948" s="22" t="s">
        <v>119</v>
      </c>
      <c r="M948" s="22" t="s">
        <v>117</v>
      </c>
      <c r="N948" s="119" t="str">
        <f>CONCATENATE(T_SDLog[[#This Row],[PROJECT_NO]],"-",T_SDLog[[#This Row],[Sub Con]],"-",T_SDLog[[#This Row],[BUILDING_NO]],"-",T_SDLog[[#This Row],[FLOOR_LEVEL]],"-",T_SDLog[[#This Row],[DRAWING_PARTS]],"-",T_SDLog[[#This Row],[DISIPLINE]],"-",T_SDLog[[#This Row],[Sub-Dec]],"-",T_SDLog[[#This Row],[DS]],"-",T_SDLog[[#This Row],[DRAWING_SEQ]])</f>
        <v>1300403-ATS-B01-GF-15-ICT-VSS-SD-00</v>
      </c>
      <c r="O948" s="122" t="s">
        <v>891</v>
      </c>
      <c r="P948" s="247">
        <v>45884</v>
      </c>
      <c r="Q94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8" s="156" t="str">
        <f>IF(T_SDLog[[#This Row],[AREF_7]]&lt;&gt;"","07",IF(T_SDLog[[#This Row],[AREF_6]]&lt;&gt;"","06",IF(T_SDLog[[#This Row],[AREF_5]]&lt;&gt;"","05",IF(T_SDLog[[#This Row],[AREF_4]]&lt;&gt;"","04",IF(T_SDLog[[#This Row],[AREF_3]]&lt;&gt;"","03",IF(T_SDLog[[#This Row],[AREF_2]]&lt;&gt;"","02",IF(T_SDLog[[#This Row],[AREF_1]]&lt;&gt;"","01",IF(T_SDLog[[#This Row],[AREF_0]]&lt;&gt;"","00",""))))))))</f>
        <v/>
      </c>
      <c r="T94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8" s="22"/>
      <c r="AB948" s="74"/>
      <c r="AC948" s="22"/>
      <c r="AD948" s="74"/>
      <c r="AE948" s="22"/>
      <c r="AF948" s="190" t="s">
        <v>123</v>
      </c>
      <c r="AG948" s="191"/>
      <c r="AH948" s="190" t="s">
        <v>123</v>
      </c>
      <c r="AI948" s="22"/>
      <c r="AJ948" s="74"/>
      <c r="AK948" s="22"/>
      <c r="AL948" s="22"/>
      <c r="AM948" s="22"/>
      <c r="AN948" s="190" t="s">
        <v>123</v>
      </c>
      <c r="AO948" s="74"/>
      <c r="AP948" s="185" t="s">
        <v>123</v>
      </c>
      <c r="AQ948" s="22"/>
      <c r="AR948" s="74"/>
      <c r="AS948" s="22"/>
      <c r="AT948" s="190" t="s">
        <v>123</v>
      </c>
      <c r="AU948" s="74"/>
      <c r="AV948" s="185" t="s">
        <v>123</v>
      </c>
      <c r="AW948" s="76"/>
      <c r="AX948" s="74"/>
      <c r="AY948" s="22"/>
      <c r="AZ948" s="190" t="s">
        <v>123</v>
      </c>
      <c r="BA948" s="74"/>
      <c r="BB948" s="185" t="s">
        <v>123</v>
      </c>
      <c r="BC948" s="76"/>
      <c r="BD948" s="74"/>
      <c r="BE948" s="22"/>
      <c r="BF948" s="190" t="s">
        <v>123</v>
      </c>
      <c r="BG948" s="74"/>
      <c r="BH948" s="185" t="s">
        <v>123</v>
      </c>
      <c r="BI948" s="76"/>
      <c r="BJ948" s="74"/>
      <c r="BK948" s="22"/>
      <c r="BL948" s="190" t="s">
        <v>123</v>
      </c>
      <c r="BM948" s="74"/>
      <c r="BN948" s="185" t="s">
        <v>123</v>
      </c>
      <c r="BO948" s="22"/>
      <c r="BP948" s="74"/>
      <c r="BQ948" s="22"/>
      <c r="BR948" s="190" t="s">
        <v>123</v>
      </c>
      <c r="BS948" s="22"/>
      <c r="BT948" s="185" t="s">
        <v>123</v>
      </c>
      <c r="BU948" s="22"/>
      <c r="BV948" s="74"/>
      <c r="BW948" s="22"/>
      <c r="BX948" s="190" t="s">
        <v>123</v>
      </c>
      <c r="BY948" s="22"/>
      <c r="BZ948" s="185" t="s">
        <v>123</v>
      </c>
      <c r="CA948" s="185"/>
      <c r="CB948" s="22"/>
    </row>
    <row r="949" spans="2:80" ht="13.8" hidden="1">
      <c r="B949" s="22">
        <f t="shared" si="14"/>
        <v>940</v>
      </c>
      <c r="C949" s="22" t="s">
        <v>112</v>
      </c>
      <c r="D949" s="73" t="s">
        <v>157</v>
      </c>
      <c r="E949" s="118">
        <v>1300403</v>
      </c>
      <c r="F949" s="22" t="s">
        <v>114</v>
      </c>
      <c r="G949" s="73" t="s">
        <v>130</v>
      </c>
      <c r="H949" s="73" t="s">
        <v>117</v>
      </c>
      <c r="I949" s="240" t="s">
        <v>117</v>
      </c>
      <c r="J949" s="79" t="s">
        <v>112</v>
      </c>
      <c r="K949" s="73" t="s">
        <v>1910</v>
      </c>
      <c r="L949" s="22" t="s">
        <v>119</v>
      </c>
      <c r="M949" s="22" t="s">
        <v>117</v>
      </c>
      <c r="N949" s="119" t="str">
        <f>CONCATENATE(T_SDLog[[#This Row],[PROJECT_NO]],"-",T_SDLog[[#This Row],[Sub Con]],"-",T_SDLog[[#This Row],[BUILDING_NO]],"-",T_SDLog[[#This Row],[FLOOR_LEVEL]],"-",T_SDLog[[#This Row],[DRAWING_PARTS]],"-",T_SDLog[[#This Row],[DISIPLINE]],"-",T_SDLog[[#This Row],[Sub-Dec]],"-",T_SDLog[[#This Row],[DS]],"-",T_SDLog[[#This Row],[DRAWING_SEQ]])</f>
        <v>1300403-ATS-B01-00-00-ICT-VSS-SD-00</v>
      </c>
      <c r="O949" s="122" t="s">
        <v>892</v>
      </c>
      <c r="P949" s="247">
        <v>45884</v>
      </c>
      <c r="Q94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4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49" s="156" t="str">
        <f>IF(T_SDLog[[#This Row],[AREF_7]]&lt;&gt;"","07",IF(T_SDLog[[#This Row],[AREF_6]]&lt;&gt;"","06",IF(T_SDLog[[#This Row],[AREF_5]]&lt;&gt;"","05",IF(T_SDLog[[#This Row],[AREF_4]]&lt;&gt;"","04",IF(T_SDLog[[#This Row],[AREF_3]]&lt;&gt;"","03",IF(T_SDLog[[#This Row],[AREF_2]]&lt;&gt;"","02",IF(T_SDLog[[#This Row],[AREF_1]]&lt;&gt;"","01",IF(T_SDLog[[#This Row],[AREF_0]]&lt;&gt;"","00",""))))))))</f>
        <v/>
      </c>
      <c r="T94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49" s="22"/>
      <c r="AB949" s="74"/>
      <c r="AC949" s="22"/>
      <c r="AD949" s="74"/>
      <c r="AE949" s="22"/>
      <c r="AF949" s="190" t="s">
        <v>123</v>
      </c>
      <c r="AG949" s="191"/>
      <c r="AH949" s="190" t="s">
        <v>123</v>
      </c>
      <c r="AI949" s="22"/>
      <c r="AJ949" s="74"/>
      <c r="AK949" s="22"/>
      <c r="AL949" s="22"/>
      <c r="AM949" s="22"/>
      <c r="AN949" s="190" t="s">
        <v>123</v>
      </c>
      <c r="AO949" s="74"/>
      <c r="AP949" s="185" t="s">
        <v>123</v>
      </c>
      <c r="AQ949" s="22"/>
      <c r="AR949" s="74"/>
      <c r="AS949" s="22"/>
      <c r="AT949" s="190" t="s">
        <v>123</v>
      </c>
      <c r="AU949" s="74"/>
      <c r="AV949" s="185" t="s">
        <v>123</v>
      </c>
      <c r="AW949" s="76"/>
      <c r="AX949" s="74"/>
      <c r="AY949" s="22"/>
      <c r="AZ949" s="190" t="s">
        <v>123</v>
      </c>
      <c r="BA949" s="74"/>
      <c r="BB949" s="185" t="s">
        <v>123</v>
      </c>
      <c r="BC949" s="76"/>
      <c r="BD949" s="74"/>
      <c r="BE949" s="22"/>
      <c r="BF949" s="190" t="s">
        <v>123</v>
      </c>
      <c r="BG949" s="74"/>
      <c r="BH949" s="185" t="s">
        <v>123</v>
      </c>
      <c r="BI949" s="76"/>
      <c r="BJ949" s="74"/>
      <c r="BK949" s="22"/>
      <c r="BL949" s="190" t="s">
        <v>123</v>
      </c>
      <c r="BM949" s="74"/>
      <c r="BN949" s="185" t="s">
        <v>123</v>
      </c>
      <c r="BO949" s="22"/>
      <c r="BP949" s="74"/>
      <c r="BQ949" s="22"/>
      <c r="BR949" s="190" t="s">
        <v>123</v>
      </c>
      <c r="BS949" s="22"/>
      <c r="BT949" s="185" t="s">
        <v>123</v>
      </c>
      <c r="BU949" s="22"/>
      <c r="BV949" s="74"/>
      <c r="BW949" s="22"/>
      <c r="BX949" s="190" t="s">
        <v>123</v>
      </c>
      <c r="BY949" s="22"/>
      <c r="BZ949" s="185" t="s">
        <v>123</v>
      </c>
      <c r="CA949" s="185"/>
      <c r="CB949" s="22"/>
    </row>
    <row r="950" spans="2:80" ht="13.8" hidden="1">
      <c r="B950" s="22">
        <f t="shared" si="14"/>
        <v>941</v>
      </c>
      <c r="C950" s="22" t="s">
        <v>112</v>
      </c>
      <c r="D950" s="73" t="s">
        <v>157</v>
      </c>
      <c r="E950" s="118">
        <v>1300403</v>
      </c>
      <c r="F950" s="22" t="s">
        <v>114</v>
      </c>
      <c r="G950" s="73" t="s">
        <v>130</v>
      </c>
      <c r="H950" s="73" t="s">
        <v>288</v>
      </c>
      <c r="I950" s="240" t="s">
        <v>117</v>
      </c>
      <c r="J950" s="79" t="s">
        <v>112</v>
      </c>
      <c r="K950" s="73" t="s">
        <v>1910</v>
      </c>
      <c r="L950" s="22" t="s">
        <v>119</v>
      </c>
      <c r="M950" s="22" t="s">
        <v>117</v>
      </c>
      <c r="N950" s="119" t="str">
        <f>CONCATENATE(T_SDLog[[#This Row],[PROJECT_NO]],"-",T_SDLog[[#This Row],[Sub Con]],"-",T_SDLog[[#This Row],[BUILDING_NO]],"-",T_SDLog[[#This Row],[FLOOR_LEVEL]],"-",T_SDLog[[#This Row],[DRAWING_PARTS]],"-",T_SDLog[[#This Row],[DISIPLINE]],"-",T_SDLog[[#This Row],[Sub-Dec]],"-",T_SDLog[[#This Row],[DS]],"-",T_SDLog[[#This Row],[DRAWING_SEQ]])</f>
        <v>1300403-ATS-B01-FF-00-ICT-VSS-SD-00</v>
      </c>
      <c r="O950" s="122" t="s">
        <v>893</v>
      </c>
      <c r="P950" s="247">
        <v>45884</v>
      </c>
      <c r="Q95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5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0" s="156" t="str">
        <f>IF(T_SDLog[[#This Row],[AREF_7]]&lt;&gt;"","07",IF(T_SDLog[[#This Row],[AREF_6]]&lt;&gt;"","06",IF(T_SDLog[[#This Row],[AREF_5]]&lt;&gt;"","05",IF(T_SDLog[[#This Row],[AREF_4]]&lt;&gt;"","04",IF(T_SDLog[[#This Row],[AREF_3]]&lt;&gt;"","03",IF(T_SDLog[[#This Row],[AREF_2]]&lt;&gt;"","02",IF(T_SDLog[[#This Row],[AREF_1]]&lt;&gt;"","01",IF(T_SDLog[[#This Row],[AREF_0]]&lt;&gt;"","00",""))))))))</f>
        <v/>
      </c>
      <c r="T95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5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0" s="22"/>
      <c r="AB950" s="74"/>
      <c r="AC950" s="22"/>
      <c r="AD950" s="74"/>
      <c r="AE950" s="22"/>
      <c r="AF950" s="190" t="s">
        <v>123</v>
      </c>
      <c r="AG950" s="191"/>
      <c r="AH950" s="190" t="s">
        <v>123</v>
      </c>
      <c r="AI950" s="22"/>
      <c r="AJ950" s="74"/>
      <c r="AK950" s="22"/>
      <c r="AL950" s="22"/>
      <c r="AM950" s="22"/>
      <c r="AN950" s="190" t="s">
        <v>123</v>
      </c>
      <c r="AO950" s="74"/>
      <c r="AP950" s="185" t="s">
        <v>123</v>
      </c>
      <c r="AQ950" s="22"/>
      <c r="AR950" s="74"/>
      <c r="AS950" s="22"/>
      <c r="AT950" s="190" t="s">
        <v>123</v>
      </c>
      <c r="AU950" s="74"/>
      <c r="AV950" s="185" t="s">
        <v>123</v>
      </c>
      <c r="AW950" s="76"/>
      <c r="AX950" s="74"/>
      <c r="AY950" s="22"/>
      <c r="AZ950" s="190" t="s">
        <v>123</v>
      </c>
      <c r="BA950" s="74"/>
      <c r="BB950" s="185" t="s">
        <v>123</v>
      </c>
      <c r="BC950" s="76"/>
      <c r="BD950" s="74"/>
      <c r="BE950" s="22"/>
      <c r="BF950" s="190" t="s">
        <v>123</v>
      </c>
      <c r="BG950" s="74"/>
      <c r="BH950" s="185" t="s">
        <v>123</v>
      </c>
      <c r="BI950" s="76"/>
      <c r="BJ950" s="74"/>
      <c r="BK950" s="22"/>
      <c r="BL950" s="190" t="s">
        <v>123</v>
      </c>
      <c r="BM950" s="74"/>
      <c r="BN950" s="185" t="s">
        <v>123</v>
      </c>
      <c r="BO950" s="22"/>
      <c r="BP950" s="74"/>
      <c r="BQ950" s="22"/>
      <c r="BR950" s="190" t="s">
        <v>123</v>
      </c>
      <c r="BS950" s="22"/>
      <c r="BT950" s="185" t="s">
        <v>123</v>
      </c>
      <c r="BU950" s="22"/>
      <c r="BV950" s="74"/>
      <c r="BW950" s="22"/>
      <c r="BX950" s="190" t="s">
        <v>123</v>
      </c>
      <c r="BY950" s="22"/>
      <c r="BZ950" s="185" t="s">
        <v>123</v>
      </c>
      <c r="CA950" s="185"/>
      <c r="CB950" s="22"/>
    </row>
    <row r="951" spans="2:80" ht="13.8" hidden="1">
      <c r="B951" s="22">
        <f t="shared" si="14"/>
        <v>942</v>
      </c>
      <c r="C951" s="22" t="s">
        <v>112</v>
      </c>
      <c r="D951" s="73" t="s">
        <v>157</v>
      </c>
      <c r="E951" s="118">
        <v>1300403</v>
      </c>
      <c r="F951" s="22" t="s">
        <v>114</v>
      </c>
      <c r="G951" s="73" t="s">
        <v>130</v>
      </c>
      <c r="H951" s="73" t="s">
        <v>288</v>
      </c>
      <c r="I951" s="240" t="s">
        <v>124</v>
      </c>
      <c r="J951" s="79" t="s">
        <v>112</v>
      </c>
      <c r="K951" s="73" t="s">
        <v>1910</v>
      </c>
      <c r="L951" s="22" t="s">
        <v>119</v>
      </c>
      <c r="M951" s="22" t="s">
        <v>117</v>
      </c>
      <c r="N951" s="119" t="str">
        <f>CONCATENATE(T_SDLog[[#This Row],[PROJECT_NO]],"-",T_SDLog[[#This Row],[Sub Con]],"-",T_SDLog[[#This Row],[BUILDING_NO]],"-",T_SDLog[[#This Row],[FLOOR_LEVEL]],"-",T_SDLog[[#This Row],[DRAWING_PARTS]],"-",T_SDLog[[#This Row],[DISIPLINE]],"-",T_SDLog[[#This Row],[Sub-Dec]],"-",T_SDLog[[#This Row],[DS]],"-",T_SDLog[[#This Row],[DRAWING_SEQ]])</f>
        <v>1300403-ATS-B01-FF-01-ICT-VSS-SD-00</v>
      </c>
      <c r="O951" s="122" t="s">
        <v>894</v>
      </c>
      <c r="P951" s="247">
        <v>45884</v>
      </c>
      <c r="Q95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5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1" s="156" t="str">
        <f>IF(T_SDLog[[#This Row],[AREF_7]]&lt;&gt;"","07",IF(T_SDLog[[#This Row],[AREF_6]]&lt;&gt;"","06",IF(T_SDLog[[#This Row],[AREF_5]]&lt;&gt;"","05",IF(T_SDLog[[#This Row],[AREF_4]]&lt;&gt;"","04",IF(T_SDLog[[#This Row],[AREF_3]]&lt;&gt;"","03",IF(T_SDLog[[#This Row],[AREF_2]]&lt;&gt;"","02",IF(T_SDLog[[#This Row],[AREF_1]]&lt;&gt;"","01",IF(T_SDLog[[#This Row],[AREF_0]]&lt;&gt;"","00",""))))))))</f>
        <v/>
      </c>
      <c r="T95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1" s="22"/>
      <c r="AB951" s="74"/>
      <c r="AC951" s="22"/>
      <c r="AD951" s="74"/>
      <c r="AE951" s="22"/>
      <c r="AF951" s="190" t="s">
        <v>123</v>
      </c>
      <c r="AG951" s="191"/>
      <c r="AH951" s="190" t="s">
        <v>123</v>
      </c>
      <c r="AI951" s="22"/>
      <c r="AJ951" s="74"/>
      <c r="AK951" s="22"/>
      <c r="AL951" s="22"/>
      <c r="AM951" s="22"/>
      <c r="AN951" s="190" t="s">
        <v>123</v>
      </c>
      <c r="AO951" s="74"/>
      <c r="AP951" s="185" t="s">
        <v>123</v>
      </c>
      <c r="AQ951" s="22"/>
      <c r="AR951" s="74"/>
      <c r="AS951" s="22"/>
      <c r="AT951" s="190" t="s">
        <v>123</v>
      </c>
      <c r="AU951" s="74"/>
      <c r="AV951" s="185" t="s">
        <v>123</v>
      </c>
      <c r="AW951" s="76"/>
      <c r="AX951" s="74"/>
      <c r="AY951" s="22"/>
      <c r="AZ951" s="190" t="s">
        <v>123</v>
      </c>
      <c r="BA951" s="74"/>
      <c r="BB951" s="185" t="s">
        <v>123</v>
      </c>
      <c r="BC951" s="76"/>
      <c r="BD951" s="74"/>
      <c r="BE951" s="22"/>
      <c r="BF951" s="190" t="s">
        <v>123</v>
      </c>
      <c r="BG951" s="74"/>
      <c r="BH951" s="185" t="s">
        <v>123</v>
      </c>
      <c r="BI951" s="76"/>
      <c r="BJ951" s="74"/>
      <c r="BK951" s="22"/>
      <c r="BL951" s="190" t="s">
        <v>123</v>
      </c>
      <c r="BM951" s="74"/>
      <c r="BN951" s="185" t="s">
        <v>123</v>
      </c>
      <c r="BO951" s="22"/>
      <c r="BP951" s="74"/>
      <c r="BQ951" s="22"/>
      <c r="BR951" s="190" t="s">
        <v>123</v>
      </c>
      <c r="BS951" s="22"/>
      <c r="BT951" s="185" t="s">
        <v>123</v>
      </c>
      <c r="BU951" s="22"/>
      <c r="BV951" s="74"/>
      <c r="BW951" s="22"/>
      <c r="BX951" s="190" t="s">
        <v>123</v>
      </c>
      <c r="BY951" s="22"/>
      <c r="BZ951" s="185" t="s">
        <v>123</v>
      </c>
      <c r="CA951" s="185"/>
      <c r="CB951" s="22"/>
    </row>
    <row r="952" spans="2:80" ht="13.8" hidden="1">
      <c r="B952" s="22">
        <f t="shared" si="14"/>
        <v>943</v>
      </c>
      <c r="C952" s="22" t="s">
        <v>112</v>
      </c>
      <c r="D952" s="73" t="s">
        <v>157</v>
      </c>
      <c r="E952" s="118">
        <v>1300403</v>
      </c>
      <c r="F952" s="22" t="s">
        <v>114</v>
      </c>
      <c r="G952" s="73" t="s">
        <v>130</v>
      </c>
      <c r="H952" s="73" t="s">
        <v>288</v>
      </c>
      <c r="I952" s="240" t="s">
        <v>126</v>
      </c>
      <c r="J952" s="79" t="s">
        <v>112</v>
      </c>
      <c r="K952" s="73" t="s">
        <v>1910</v>
      </c>
      <c r="L952" s="22" t="s">
        <v>119</v>
      </c>
      <c r="M952" s="22" t="s">
        <v>117</v>
      </c>
      <c r="N952" s="119" t="str">
        <f>CONCATENATE(T_SDLog[[#This Row],[PROJECT_NO]],"-",T_SDLog[[#This Row],[Sub Con]],"-",T_SDLog[[#This Row],[BUILDING_NO]],"-",T_SDLog[[#This Row],[FLOOR_LEVEL]],"-",T_SDLog[[#This Row],[DRAWING_PARTS]],"-",T_SDLog[[#This Row],[DISIPLINE]],"-",T_SDLog[[#This Row],[Sub-Dec]],"-",T_SDLog[[#This Row],[DS]],"-",T_SDLog[[#This Row],[DRAWING_SEQ]])</f>
        <v>1300403-ATS-B01-FF-02-ICT-VSS-SD-00</v>
      </c>
      <c r="O952" s="122" t="s">
        <v>895</v>
      </c>
      <c r="P952" s="247">
        <v>45884</v>
      </c>
      <c r="Q95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5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2" s="156" t="str">
        <f>IF(T_SDLog[[#This Row],[AREF_7]]&lt;&gt;"","07",IF(T_SDLog[[#This Row],[AREF_6]]&lt;&gt;"","06",IF(T_SDLog[[#This Row],[AREF_5]]&lt;&gt;"","05",IF(T_SDLog[[#This Row],[AREF_4]]&lt;&gt;"","04",IF(T_SDLog[[#This Row],[AREF_3]]&lt;&gt;"","03",IF(T_SDLog[[#This Row],[AREF_2]]&lt;&gt;"","02",IF(T_SDLog[[#This Row],[AREF_1]]&lt;&gt;"","01",IF(T_SDLog[[#This Row],[AREF_0]]&lt;&gt;"","00",""))))))))</f>
        <v/>
      </c>
      <c r="T95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2" s="22"/>
      <c r="AB952" s="74"/>
      <c r="AC952" s="22"/>
      <c r="AD952" s="74"/>
      <c r="AE952" s="22"/>
      <c r="AF952" s="190" t="s">
        <v>123</v>
      </c>
      <c r="AG952" s="191"/>
      <c r="AH952" s="190" t="s">
        <v>123</v>
      </c>
      <c r="AI952" s="22"/>
      <c r="AJ952" s="74"/>
      <c r="AK952" s="22"/>
      <c r="AL952" s="22"/>
      <c r="AM952" s="22"/>
      <c r="AN952" s="190" t="s">
        <v>123</v>
      </c>
      <c r="AO952" s="74"/>
      <c r="AP952" s="185" t="s">
        <v>123</v>
      </c>
      <c r="AQ952" s="22"/>
      <c r="AR952" s="74"/>
      <c r="AS952" s="22"/>
      <c r="AT952" s="190" t="s">
        <v>123</v>
      </c>
      <c r="AU952" s="74"/>
      <c r="AV952" s="185" t="s">
        <v>123</v>
      </c>
      <c r="AW952" s="76"/>
      <c r="AX952" s="74"/>
      <c r="AY952" s="22"/>
      <c r="AZ952" s="190" t="s">
        <v>123</v>
      </c>
      <c r="BA952" s="74"/>
      <c r="BB952" s="185" t="s">
        <v>123</v>
      </c>
      <c r="BC952" s="76"/>
      <c r="BD952" s="74"/>
      <c r="BE952" s="22"/>
      <c r="BF952" s="190" t="s">
        <v>123</v>
      </c>
      <c r="BG952" s="74"/>
      <c r="BH952" s="185" t="s">
        <v>123</v>
      </c>
      <c r="BI952" s="76"/>
      <c r="BJ952" s="74"/>
      <c r="BK952" s="22"/>
      <c r="BL952" s="190" t="s">
        <v>123</v>
      </c>
      <c r="BM952" s="74"/>
      <c r="BN952" s="185" t="s">
        <v>123</v>
      </c>
      <c r="BO952" s="22"/>
      <c r="BP952" s="74"/>
      <c r="BQ952" s="22"/>
      <c r="BR952" s="190" t="s">
        <v>123</v>
      </c>
      <c r="BS952" s="22"/>
      <c r="BT952" s="185" t="s">
        <v>123</v>
      </c>
      <c r="BU952" s="22"/>
      <c r="BV952" s="74"/>
      <c r="BW952" s="22"/>
      <c r="BX952" s="190" t="s">
        <v>123</v>
      </c>
      <c r="BY952" s="22"/>
      <c r="BZ952" s="185" t="s">
        <v>123</v>
      </c>
      <c r="CA952" s="185"/>
      <c r="CB952" s="22"/>
    </row>
    <row r="953" spans="2:80" ht="13.8" hidden="1">
      <c r="B953" s="22">
        <f t="shared" si="14"/>
        <v>944</v>
      </c>
      <c r="C953" s="22" t="s">
        <v>112</v>
      </c>
      <c r="D953" s="73" t="s">
        <v>157</v>
      </c>
      <c r="E953" s="118">
        <v>1300403</v>
      </c>
      <c r="F953" s="22" t="s">
        <v>114</v>
      </c>
      <c r="G953" s="73" t="s">
        <v>130</v>
      </c>
      <c r="H953" s="73" t="s">
        <v>288</v>
      </c>
      <c r="I953" s="240" t="s">
        <v>128</v>
      </c>
      <c r="J953" s="79" t="s">
        <v>112</v>
      </c>
      <c r="K953" s="73" t="s">
        <v>1910</v>
      </c>
      <c r="L953" s="22" t="s">
        <v>119</v>
      </c>
      <c r="M953" s="22" t="s">
        <v>117</v>
      </c>
      <c r="N953" s="119" t="str">
        <f>CONCATENATE(T_SDLog[[#This Row],[PROJECT_NO]],"-",T_SDLog[[#This Row],[Sub Con]],"-",T_SDLog[[#This Row],[BUILDING_NO]],"-",T_SDLog[[#This Row],[FLOOR_LEVEL]],"-",T_SDLog[[#This Row],[DRAWING_PARTS]],"-",T_SDLog[[#This Row],[DISIPLINE]],"-",T_SDLog[[#This Row],[Sub-Dec]],"-",T_SDLog[[#This Row],[DS]],"-",T_SDLog[[#This Row],[DRAWING_SEQ]])</f>
        <v>1300403-ATS-B01-FF-03-ICT-VSS-SD-00</v>
      </c>
      <c r="O953" s="122" t="s">
        <v>896</v>
      </c>
      <c r="P953" s="247">
        <v>45884</v>
      </c>
      <c r="Q95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5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3" s="156" t="str">
        <f>IF(T_SDLog[[#This Row],[AREF_7]]&lt;&gt;"","07",IF(T_SDLog[[#This Row],[AREF_6]]&lt;&gt;"","06",IF(T_SDLog[[#This Row],[AREF_5]]&lt;&gt;"","05",IF(T_SDLog[[#This Row],[AREF_4]]&lt;&gt;"","04",IF(T_SDLog[[#This Row],[AREF_3]]&lt;&gt;"","03",IF(T_SDLog[[#This Row],[AREF_2]]&lt;&gt;"","02",IF(T_SDLog[[#This Row],[AREF_1]]&lt;&gt;"","01",IF(T_SDLog[[#This Row],[AREF_0]]&lt;&gt;"","00",""))))))))</f>
        <v/>
      </c>
      <c r="T95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3" s="22"/>
      <c r="AB953" s="74"/>
      <c r="AC953" s="22"/>
      <c r="AD953" s="74"/>
      <c r="AE953" s="22"/>
      <c r="AF953" s="190" t="s">
        <v>123</v>
      </c>
      <c r="AG953" s="191"/>
      <c r="AH953" s="190" t="s">
        <v>123</v>
      </c>
      <c r="AI953" s="22"/>
      <c r="AJ953" s="74"/>
      <c r="AK953" s="22"/>
      <c r="AL953" s="22"/>
      <c r="AM953" s="22"/>
      <c r="AN953" s="190" t="s">
        <v>123</v>
      </c>
      <c r="AO953" s="74"/>
      <c r="AP953" s="185" t="s">
        <v>123</v>
      </c>
      <c r="AQ953" s="22"/>
      <c r="AR953" s="74"/>
      <c r="AS953" s="22"/>
      <c r="AT953" s="190" t="s">
        <v>123</v>
      </c>
      <c r="AU953" s="74"/>
      <c r="AV953" s="185" t="s">
        <v>123</v>
      </c>
      <c r="AW953" s="76"/>
      <c r="AX953" s="74"/>
      <c r="AY953" s="22"/>
      <c r="AZ953" s="190" t="s">
        <v>123</v>
      </c>
      <c r="BA953" s="74"/>
      <c r="BB953" s="185" t="s">
        <v>123</v>
      </c>
      <c r="BC953" s="76"/>
      <c r="BD953" s="74"/>
      <c r="BE953" s="22"/>
      <c r="BF953" s="190" t="s">
        <v>123</v>
      </c>
      <c r="BG953" s="74"/>
      <c r="BH953" s="185" t="s">
        <v>123</v>
      </c>
      <c r="BI953" s="76"/>
      <c r="BJ953" s="74"/>
      <c r="BK953" s="22"/>
      <c r="BL953" s="190" t="s">
        <v>123</v>
      </c>
      <c r="BM953" s="74"/>
      <c r="BN953" s="185" t="s">
        <v>123</v>
      </c>
      <c r="BO953" s="22"/>
      <c r="BP953" s="74"/>
      <c r="BQ953" s="22"/>
      <c r="BR953" s="190" t="s">
        <v>123</v>
      </c>
      <c r="BS953" s="22"/>
      <c r="BT953" s="185" t="s">
        <v>123</v>
      </c>
      <c r="BU953" s="22"/>
      <c r="BV953" s="74"/>
      <c r="BW953" s="22"/>
      <c r="BX953" s="190" t="s">
        <v>123</v>
      </c>
      <c r="BY953" s="22"/>
      <c r="BZ953" s="185" t="s">
        <v>123</v>
      </c>
      <c r="CA953" s="185"/>
      <c r="CB953" s="22"/>
    </row>
    <row r="954" spans="2:80" ht="13.8" hidden="1">
      <c r="B954" s="22">
        <f t="shared" si="14"/>
        <v>945</v>
      </c>
      <c r="C954" s="22" t="s">
        <v>112</v>
      </c>
      <c r="D954" s="73" t="s">
        <v>157</v>
      </c>
      <c r="E954" s="118">
        <v>1300403</v>
      </c>
      <c r="F954" s="22" t="s">
        <v>114</v>
      </c>
      <c r="G954" s="73" t="s">
        <v>130</v>
      </c>
      <c r="H954" s="73" t="s">
        <v>288</v>
      </c>
      <c r="I954" s="240" t="s">
        <v>138</v>
      </c>
      <c r="J954" s="79" t="s">
        <v>112</v>
      </c>
      <c r="K954" s="73" t="s">
        <v>1910</v>
      </c>
      <c r="L954" s="22" t="s">
        <v>119</v>
      </c>
      <c r="M954" s="22" t="s">
        <v>117</v>
      </c>
      <c r="N954" s="119" t="str">
        <f>CONCATENATE(T_SDLog[[#This Row],[PROJECT_NO]],"-",T_SDLog[[#This Row],[Sub Con]],"-",T_SDLog[[#This Row],[BUILDING_NO]],"-",T_SDLog[[#This Row],[FLOOR_LEVEL]],"-",T_SDLog[[#This Row],[DRAWING_PARTS]],"-",T_SDLog[[#This Row],[DISIPLINE]],"-",T_SDLog[[#This Row],[Sub-Dec]],"-",T_SDLog[[#This Row],[DS]],"-",T_SDLog[[#This Row],[DRAWING_SEQ]])</f>
        <v>1300403-ATS-B01-FF-04-ICT-VSS-SD-00</v>
      </c>
      <c r="O954" s="122" t="s">
        <v>897</v>
      </c>
      <c r="P954" s="247">
        <v>45884</v>
      </c>
      <c r="Q95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5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4" s="156" t="str">
        <f>IF(T_SDLog[[#This Row],[AREF_7]]&lt;&gt;"","07",IF(T_SDLog[[#This Row],[AREF_6]]&lt;&gt;"","06",IF(T_SDLog[[#This Row],[AREF_5]]&lt;&gt;"","05",IF(T_SDLog[[#This Row],[AREF_4]]&lt;&gt;"","04",IF(T_SDLog[[#This Row],[AREF_3]]&lt;&gt;"","03",IF(T_SDLog[[#This Row],[AREF_2]]&lt;&gt;"","02",IF(T_SDLog[[#This Row],[AREF_1]]&lt;&gt;"","01",IF(T_SDLog[[#This Row],[AREF_0]]&lt;&gt;"","00",""))))))))</f>
        <v/>
      </c>
      <c r="T95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4" s="22"/>
      <c r="AB954" s="74"/>
      <c r="AC954" s="22"/>
      <c r="AD954" s="74"/>
      <c r="AE954" s="22"/>
      <c r="AF954" s="190" t="s">
        <v>123</v>
      </c>
      <c r="AG954" s="191"/>
      <c r="AH954" s="190" t="s">
        <v>123</v>
      </c>
      <c r="AI954" s="22"/>
      <c r="AJ954" s="74"/>
      <c r="AK954" s="22"/>
      <c r="AL954" s="22"/>
      <c r="AM954" s="22"/>
      <c r="AN954" s="190" t="s">
        <v>123</v>
      </c>
      <c r="AO954" s="74"/>
      <c r="AP954" s="185" t="s">
        <v>123</v>
      </c>
      <c r="AQ954" s="22"/>
      <c r="AR954" s="74"/>
      <c r="AS954" s="22"/>
      <c r="AT954" s="190" t="s">
        <v>123</v>
      </c>
      <c r="AU954" s="74"/>
      <c r="AV954" s="185" t="s">
        <v>123</v>
      </c>
      <c r="AW954" s="76"/>
      <c r="AX954" s="74"/>
      <c r="AY954" s="22"/>
      <c r="AZ954" s="190" t="s">
        <v>123</v>
      </c>
      <c r="BA954" s="74"/>
      <c r="BB954" s="185" t="s">
        <v>123</v>
      </c>
      <c r="BC954" s="76"/>
      <c r="BD954" s="74"/>
      <c r="BE954" s="22"/>
      <c r="BF954" s="190" t="s">
        <v>123</v>
      </c>
      <c r="BG954" s="74"/>
      <c r="BH954" s="185" t="s">
        <v>123</v>
      </c>
      <c r="BI954" s="76"/>
      <c r="BJ954" s="74"/>
      <c r="BK954" s="22"/>
      <c r="BL954" s="190" t="s">
        <v>123</v>
      </c>
      <c r="BM954" s="74"/>
      <c r="BN954" s="185" t="s">
        <v>123</v>
      </c>
      <c r="BO954" s="22"/>
      <c r="BP954" s="74"/>
      <c r="BQ954" s="22"/>
      <c r="BR954" s="190" t="s">
        <v>123</v>
      </c>
      <c r="BS954" s="22"/>
      <c r="BT954" s="185" t="s">
        <v>123</v>
      </c>
      <c r="BU954" s="22"/>
      <c r="BV954" s="74"/>
      <c r="BW954" s="22"/>
      <c r="BX954" s="190" t="s">
        <v>123</v>
      </c>
      <c r="BY954" s="22"/>
      <c r="BZ954" s="185" t="s">
        <v>123</v>
      </c>
      <c r="CA954" s="185"/>
      <c r="CB954" s="22"/>
    </row>
    <row r="955" spans="2:80" ht="13.8" hidden="1">
      <c r="B955" s="22">
        <f t="shared" si="14"/>
        <v>946</v>
      </c>
      <c r="C955" s="22" t="s">
        <v>112</v>
      </c>
      <c r="D955" s="73" t="s">
        <v>157</v>
      </c>
      <c r="E955" s="118">
        <v>1300403</v>
      </c>
      <c r="F955" s="22" t="s">
        <v>114</v>
      </c>
      <c r="G955" s="73" t="s">
        <v>130</v>
      </c>
      <c r="H955" s="73" t="s">
        <v>288</v>
      </c>
      <c r="I955" s="240" t="s">
        <v>219</v>
      </c>
      <c r="J955" s="79" t="s">
        <v>112</v>
      </c>
      <c r="K955" s="73" t="s">
        <v>1910</v>
      </c>
      <c r="L955" s="22" t="s">
        <v>119</v>
      </c>
      <c r="M955" s="22" t="s">
        <v>117</v>
      </c>
      <c r="N955" s="119" t="str">
        <f>CONCATENATE(T_SDLog[[#This Row],[PROJECT_NO]],"-",T_SDLog[[#This Row],[Sub Con]],"-",T_SDLog[[#This Row],[BUILDING_NO]],"-",T_SDLog[[#This Row],[FLOOR_LEVEL]],"-",T_SDLog[[#This Row],[DRAWING_PARTS]],"-",T_SDLog[[#This Row],[DISIPLINE]],"-",T_SDLog[[#This Row],[Sub-Dec]],"-",T_SDLog[[#This Row],[DS]],"-",T_SDLog[[#This Row],[DRAWING_SEQ]])</f>
        <v>1300403-ATS-B01-FF-05-ICT-VSS-SD-00</v>
      </c>
      <c r="O955" s="122" t="s">
        <v>898</v>
      </c>
      <c r="P955" s="247">
        <v>45884</v>
      </c>
      <c r="Q95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5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5" s="156" t="str">
        <f>IF(T_SDLog[[#This Row],[AREF_7]]&lt;&gt;"","07",IF(T_SDLog[[#This Row],[AREF_6]]&lt;&gt;"","06",IF(T_SDLog[[#This Row],[AREF_5]]&lt;&gt;"","05",IF(T_SDLog[[#This Row],[AREF_4]]&lt;&gt;"","04",IF(T_SDLog[[#This Row],[AREF_3]]&lt;&gt;"","03",IF(T_SDLog[[#This Row],[AREF_2]]&lt;&gt;"","02",IF(T_SDLog[[#This Row],[AREF_1]]&lt;&gt;"","01",IF(T_SDLog[[#This Row],[AREF_0]]&lt;&gt;"","00",""))))))))</f>
        <v/>
      </c>
      <c r="T95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5" s="22"/>
      <c r="AB955" s="74"/>
      <c r="AC955" s="22"/>
      <c r="AD955" s="74"/>
      <c r="AE955" s="22"/>
      <c r="AF955" s="190" t="s">
        <v>123</v>
      </c>
      <c r="AG955" s="191"/>
      <c r="AH955" s="190" t="s">
        <v>123</v>
      </c>
      <c r="AI955" s="22"/>
      <c r="AJ955" s="74"/>
      <c r="AK955" s="22"/>
      <c r="AL955" s="22"/>
      <c r="AM955" s="22"/>
      <c r="AN955" s="190" t="s">
        <v>123</v>
      </c>
      <c r="AO955" s="74"/>
      <c r="AP955" s="185" t="s">
        <v>123</v>
      </c>
      <c r="AQ955" s="22"/>
      <c r="AR955" s="74"/>
      <c r="AS955" s="22"/>
      <c r="AT955" s="190" t="s">
        <v>123</v>
      </c>
      <c r="AU955" s="74"/>
      <c r="AV955" s="185" t="s">
        <v>123</v>
      </c>
      <c r="AW955" s="76"/>
      <c r="AX955" s="74"/>
      <c r="AY955" s="22"/>
      <c r="AZ955" s="190" t="s">
        <v>123</v>
      </c>
      <c r="BA955" s="74"/>
      <c r="BB955" s="185" t="s">
        <v>123</v>
      </c>
      <c r="BC955" s="76"/>
      <c r="BD955" s="74"/>
      <c r="BE955" s="22"/>
      <c r="BF955" s="190" t="s">
        <v>123</v>
      </c>
      <c r="BG955" s="74"/>
      <c r="BH955" s="185" t="s">
        <v>123</v>
      </c>
      <c r="BI955" s="76"/>
      <c r="BJ955" s="74"/>
      <c r="BK955" s="22"/>
      <c r="BL955" s="190" t="s">
        <v>123</v>
      </c>
      <c r="BM955" s="74"/>
      <c r="BN955" s="185" t="s">
        <v>123</v>
      </c>
      <c r="BO955" s="22"/>
      <c r="BP955" s="74"/>
      <c r="BQ955" s="22"/>
      <c r="BR955" s="190" t="s">
        <v>123</v>
      </c>
      <c r="BS955" s="22"/>
      <c r="BT955" s="185" t="s">
        <v>123</v>
      </c>
      <c r="BU955" s="22"/>
      <c r="BV955" s="74"/>
      <c r="BW955" s="22"/>
      <c r="BX955" s="190" t="s">
        <v>123</v>
      </c>
      <c r="BY955" s="22"/>
      <c r="BZ955" s="185" t="s">
        <v>123</v>
      </c>
      <c r="CA955" s="185"/>
      <c r="CB955" s="22"/>
    </row>
    <row r="956" spans="2:80" ht="13.8" hidden="1">
      <c r="B956" s="22">
        <f t="shared" si="14"/>
        <v>947</v>
      </c>
      <c r="C956" s="22" t="s">
        <v>112</v>
      </c>
      <c r="D956" s="73" t="s">
        <v>157</v>
      </c>
      <c r="E956" s="118">
        <v>1300403</v>
      </c>
      <c r="F956" s="22" t="s">
        <v>114</v>
      </c>
      <c r="G956" s="73" t="s">
        <v>130</v>
      </c>
      <c r="H956" s="73" t="s">
        <v>288</v>
      </c>
      <c r="I956" s="240" t="s">
        <v>304</v>
      </c>
      <c r="J956" s="79" t="s">
        <v>112</v>
      </c>
      <c r="K956" s="73" t="s">
        <v>1910</v>
      </c>
      <c r="L956" s="22" t="s">
        <v>119</v>
      </c>
      <c r="M956" s="22" t="s">
        <v>117</v>
      </c>
      <c r="N956" s="119" t="str">
        <f>CONCATENATE(T_SDLog[[#This Row],[PROJECT_NO]],"-",T_SDLog[[#This Row],[Sub Con]],"-",T_SDLog[[#This Row],[BUILDING_NO]],"-",T_SDLog[[#This Row],[FLOOR_LEVEL]],"-",T_SDLog[[#This Row],[DRAWING_PARTS]],"-",T_SDLog[[#This Row],[DISIPLINE]],"-",T_SDLog[[#This Row],[Sub-Dec]],"-",T_SDLog[[#This Row],[DS]],"-",T_SDLog[[#This Row],[DRAWING_SEQ]])</f>
        <v>1300403-ATS-B01-FF-06-ICT-VSS-SD-00</v>
      </c>
      <c r="O956" s="122" t="s">
        <v>899</v>
      </c>
      <c r="P956" s="247">
        <v>45884</v>
      </c>
      <c r="Q95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5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6" s="156" t="str">
        <f>IF(T_SDLog[[#This Row],[AREF_7]]&lt;&gt;"","07",IF(T_SDLog[[#This Row],[AREF_6]]&lt;&gt;"","06",IF(T_SDLog[[#This Row],[AREF_5]]&lt;&gt;"","05",IF(T_SDLog[[#This Row],[AREF_4]]&lt;&gt;"","04",IF(T_SDLog[[#This Row],[AREF_3]]&lt;&gt;"","03",IF(T_SDLog[[#This Row],[AREF_2]]&lt;&gt;"","02",IF(T_SDLog[[#This Row],[AREF_1]]&lt;&gt;"","01",IF(T_SDLog[[#This Row],[AREF_0]]&lt;&gt;"","00",""))))))))</f>
        <v/>
      </c>
      <c r="T95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5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6" s="22"/>
      <c r="AB956" s="74"/>
      <c r="AC956" s="22"/>
      <c r="AD956" s="74"/>
      <c r="AE956" s="22"/>
      <c r="AF956" s="190" t="s">
        <v>123</v>
      </c>
      <c r="AG956" s="191"/>
      <c r="AH956" s="190" t="s">
        <v>123</v>
      </c>
      <c r="AI956" s="22"/>
      <c r="AJ956" s="74"/>
      <c r="AK956" s="22"/>
      <c r="AL956" s="22"/>
      <c r="AM956" s="22"/>
      <c r="AN956" s="190" t="s">
        <v>123</v>
      </c>
      <c r="AO956" s="74"/>
      <c r="AP956" s="185" t="s">
        <v>123</v>
      </c>
      <c r="AQ956" s="22"/>
      <c r="AR956" s="74"/>
      <c r="AS956" s="22"/>
      <c r="AT956" s="190" t="s">
        <v>123</v>
      </c>
      <c r="AU956" s="74"/>
      <c r="AV956" s="185" t="s">
        <v>123</v>
      </c>
      <c r="AW956" s="76"/>
      <c r="AX956" s="74"/>
      <c r="AY956" s="22"/>
      <c r="AZ956" s="190" t="s">
        <v>123</v>
      </c>
      <c r="BA956" s="74"/>
      <c r="BB956" s="185" t="s">
        <v>123</v>
      </c>
      <c r="BC956" s="76"/>
      <c r="BD956" s="74"/>
      <c r="BE956" s="22"/>
      <c r="BF956" s="190" t="s">
        <v>123</v>
      </c>
      <c r="BG956" s="74"/>
      <c r="BH956" s="185" t="s">
        <v>123</v>
      </c>
      <c r="BI956" s="76"/>
      <c r="BJ956" s="74"/>
      <c r="BK956" s="22"/>
      <c r="BL956" s="190" t="s">
        <v>123</v>
      </c>
      <c r="BM956" s="74"/>
      <c r="BN956" s="185" t="s">
        <v>123</v>
      </c>
      <c r="BO956" s="22"/>
      <c r="BP956" s="74"/>
      <c r="BQ956" s="22"/>
      <c r="BR956" s="190" t="s">
        <v>123</v>
      </c>
      <c r="BS956" s="22"/>
      <c r="BT956" s="185" t="s">
        <v>123</v>
      </c>
      <c r="BU956" s="22"/>
      <c r="BV956" s="74"/>
      <c r="BW956" s="22"/>
      <c r="BX956" s="190" t="s">
        <v>123</v>
      </c>
      <c r="BY956" s="22"/>
      <c r="BZ956" s="185" t="s">
        <v>123</v>
      </c>
      <c r="CA956" s="185"/>
      <c r="CB956" s="22"/>
    </row>
    <row r="957" spans="2:80" ht="13.8" hidden="1">
      <c r="B957" s="22">
        <f t="shared" si="14"/>
        <v>948</v>
      </c>
      <c r="C957" s="22" t="s">
        <v>112</v>
      </c>
      <c r="D957" s="73" t="s">
        <v>157</v>
      </c>
      <c r="E957" s="118">
        <v>1300403</v>
      </c>
      <c r="F957" s="22" t="s">
        <v>114</v>
      </c>
      <c r="G957" s="73" t="s">
        <v>130</v>
      </c>
      <c r="H957" s="73" t="s">
        <v>288</v>
      </c>
      <c r="I957" s="240" t="s">
        <v>349</v>
      </c>
      <c r="J957" s="79" t="s">
        <v>112</v>
      </c>
      <c r="K957" s="73" t="s">
        <v>1910</v>
      </c>
      <c r="L957" s="22" t="s">
        <v>119</v>
      </c>
      <c r="M957" s="22" t="s">
        <v>117</v>
      </c>
      <c r="N957" s="119" t="str">
        <f>CONCATENATE(T_SDLog[[#This Row],[PROJECT_NO]],"-",T_SDLog[[#This Row],[Sub Con]],"-",T_SDLog[[#This Row],[BUILDING_NO]],"-",T_SDLog[[#This Row],[FLOOR_LEVEL]],"-",T_SDLog[[#This Row],[DRAWING_PARTS]],"-",T_SDLog[[#This Row],[DISIPLINE]],"-",T_SDLog[[#This Row],[Sub-Dec]],"-",T_SDLog[[#This Row],[DS]],"-",T_SDLog[[#This Row],[DRAWING_SEQ]])</f>
        <v>1300403-ATS-B01-FF-07-ICT-VSS-SD-00</v>
      </c>
      <c r="O957" s="122" t="s">
        <v>900</v>
      </c>
      <c r="P957" s="247">
        <v>45884</v>
      </c>
      <c r="Q95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5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7" s="156" t="str">
        <f>IF(T_SDLog[[#This Row],[AREF_7]]&lt;&gt;"","07",IF(T_SDLog[[#This Row],[AREF_6]]&lt;&gt;"","06",IF(T_SDLog[[#This Row],[AREF_5]]&lt;&gt;"","05",IF(T_SDLog[[#This Row],[AREF_4]]&lt;&gt;"","04",IF(T_SDLog[[#This Row],[AREF_3]]&lt;&gt;"","03",IF(T_SDLog[[#This Row],[AREF_2]]&lt;&gt;"","02",IF(T_SDLog[[#This Row],[AREF_1]]&lt;&gt;"","01",IF(T_SDLog[[#This Row],[AREF_0]]&lt;&gt;"","00",""))))))))</f>
        <v/>
      </c>
      <c r="T95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5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7" s="22"/>
      <c r="AB957" s="74"/>
      <c r="AC957" s="22"/>
      <c r="AD957" s="74"/>
      <c r="AE957" s="22"/>
      <c r="AF957" s="190" t="s">
        <v>123</v>
      </c>
      <c r="AG957" s="191"/>
      <c r="AH957" s="190" t="s">
        <v>123</v>
      </c>
      <c r="AI957" s="22"/>
      <c r="AJ957" s="74"/>
      <c r="AK957" s="22"/>
      <c r="AL957" s="22"/>
      <c r="AM957" s="22"/>
      <c r="AN957" s="190" t="s">
        <v>123</v>
      </c>
      <c r="AO957" s="74"/>
      <c r="AP957" s="185" t="s">
        <v>123</v>
      </c>
      <c r="AQ957" s="22"/>
      <c r="AR957" s="74"/>
      <c r="AS957" s="22"/>
      <c r="AT957" s="190" t="s">
        <v>123</v>
      </c>
      <c r="AU957" s="74"/>
      <c r="AV957" s="185" t="s">
        <v>123</v>
      </c>
      <c r="AW957" s="76"/>
      <c r="AX957" s="74"/>
      <c r="AY957" s="22"/>
      <c r="AZ957" s="190" t="s">
        <v>123</v>
      </c>
      <c r="BA957" s="74"/>
      <c r="BB957" s="185" t="s">
        <v>123</v>
      </c>
      <c r="BC957" s="76"/>
      <c r="BD957" s="74"/>
      <c r="BE957" s="22"/>
      <c r="BF957" s="190" t="s">
        <v>123</v>
      </c>
      <c r="BG957" s="74"/>
      <c r="BH957" s="185" t="s">
        <v>123</v>
      </c>
      <c r="BI957" s="76"/>
      <c r="BJ957" s="74"/>
      <c r="BK957" s="22"/>
      <c r="BL957" s="190" t="s">
        <v>123</v>
      </c>
      <c r="BM957" s="74"/>
      <c r="BN957" s="185" t="s">
        <v>123</v>
      </c>
      <c r="BO957" s="22"/>
      <c r="BP957" s="74"/>
      <c r="BQ957" s="22"/>
      <c r="BR957" s="190" t="s">
        <v>123</v>
      </c>
      <c r="BS957" s="22"/>
      <c r="BT957" s="185" t="s">
        <v>123</v>
      </c>
      <c r="BU957" s="22"/>
      <c r="BV957" s="74"/>
      <c r="BW957" s="22"/>
      <c r="BX957" s="190" t="s">
        <v>123</v>
      </c>
      <c r="BY957" s="22"/>
      <c r="BZ957" s="185" t="s">
        <v>123</v>
      </c>
      <c r="CA957" s="185"/>
      <c r="CB957" s="22"/>
    </row>
    <row r="958" spans="2:80" ht="13.8" hidden="1">
      <c r="B958" s="22">
        <f t="shared" si="14"/>
        <v>949</v>
      </c>
      <c r="C958" s="22" t="s">
        <v>112</v>
      </c>
      <c r="D958" s="73" t="s">
        <v>157</v>
      </c>
      <c r="E958" s="118">
        <v>1300403</v>
      </c>
      <c r="F958" s="22" t="s">
        <v>114</v>
      </c>
      <c r="G958" s="73" t="s">
        <v>130</v>
      </c>
      <c r="H958" s="73" t="s">
        <v>288</v>
      </c>
      <c r="I958" s="240" t="s">
        <v>140</v>
      </c>
      <c r="J958" s="79" t="s">
        <v>112</v>
      </c>
      <c r="K958" s="73" t="s">
        <v>1910</v>
      </c>
      <c r="L958" s="22" t="s">
        <v>119</v>
      </c>
      <c r="M958" s="22" t="s">
        <v>117</v>
      </c>
      <c r="N958" s="119" t="str">
        <f>CONCATENATE(T_SDLog[[#This Row],[PROJECT_NO]],"-",T_SDLog[[#This Row],[Sub Con]],"-",T_SDLog[[#This Row],[BUILDING_NO]],"-",T_SDLog[[#This Row],[FLOOR_LEVEL]],"-",T_SDLog[[#This Row],[DRAWING_PARTS]],"-",T_SDLog[[#This Row],[DISIPLINE]],"-",T_SDLog[[#This Row],[Sub-Dec]],"-",T_SDLog[[#This Row],[DS]],"-",T_SDLog[[#This Row],[DRAWING_SEQ]])</f>
        <v>1300403-ATS-B01-FF-08-ICT-VSS-SD-00</v>
      </c>
      <c r="O958" s="122" t="s">
        <v>901</v>
      </c>
      <c r="P958" s="247">
        <v>45884</v>
      </c>
      <c r="Q95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5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8" s="156" t="str">
        <f>IF(T_SDLog[[#This Row],[AREF_7]]&lt;&gt;"","07",IF(T_SDLog[[#This Row],[AREF_6]]&lt;&gt;"","06",IF(T_SDLog[[#This Row],[AREF_5]]&lt;&gt;"","05",IF(T_SDLog[[#This Row],[AREF_4]]&lt;&gt;"","04",IF(T_SDLog[[#This Row],[AREF_3]]&lt;&gt;"","03",IF(T_SDLog[[#This Row],[AREF_2]]&lt;&gt;"","02",IF(T_SDLog[[#This Row],[AREF_1]]&lt;&gt;"","01",IF(T_SDLog[[#This Row],[AREF_0]]&lt;&gt;"","00",""))))))))</f>
        <v/>
      </c>
      <c r="T95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5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8" s="22"/>
      <c r="AB958" s="74"/>
      <c r="AC958" s="22"/>
      <c r="AD958" s="74"/>
      <c r="AE958" s="22"/>
      <c r="AF958" s="190" t="s">
        <v>123</v>
      </c>
      <c r="AG958" s="191"/>
      <c r="AH958" s="190" t="s">
        <v>123</v>
      </c>
      <c r="AI958" s="22"/>
      <c r="AJ958" s="74"/>
      <c r="AK958" s="22"/>
      <c r="AL958" s="22"/>
      <c r="AM958" s="22"/>
      <c r="AN958" s="190" t="s">
        <v>123</v>
      </c>
      <c r="AO958" s="74"/>
      <c r="AP958" s="185" t="s">
        <v>123</v>
      </c>
      <c r="AQ958" s="22"/>
      <c r="AR958" s="74"/>
      <c r="AS958" s="22"/>
      <c r="AT958" s="190" t="s">
        <v>123</v>
      </c>
      <c r="AU958" s="74"/>
      <c r="AV958" s="185" t="s">
        <v>123</v>
      </c>
      <c r="AW958" s="76"/>
      <c r="AX958" s="74"/>
      <c r="AY958" s="22"/>
      <c r="AZ958" s="190" t="s">
        <v>123</v>
      </c>
      <c r="BA958" s="74"/>
      <c r="BB958" s="185" t="s">
        <v>123</v>
      </c>
      <c r="BC958" s="76"/>
      <c r="BD958" s="74"/>
      <c r="BE958" s="22"/>
      <c r="BF958" s="190" t="s">
        <v>123</v>
      </c>
      <c r="BG958" s="74"/>
      <c r="BH958" s="185" t="s">
        <v>123</v>
      </c>
      <c r="BI958" s="76"/>
      <c r="BJ958" s="74"/>
      <c r="BK958" s="22"/>
      <c r="BL958" s="190" t="s">
        <v>123</v>
      </c>
      <c r="BM958" s="74"/>
      <c r="BN958" s="185" t="s">
        <v>123</v>
      </c>
      <c r="BO958" s="22"/>
      <c r="BP958" s="74"/>
      <c r="BQ958" s="22"/>
      <c r="BR958" s="190" t="s">
        <v>123</v>
      </c>
      <c r="BS958" s="22"/>
      <c r="BT958" s="185" t="s">
        <v>123</v>
      </c>
      <c r="BU958" s="22"/>
      <c r="BV958" s="74"/>
      <c r="BW958" s="22"/>
      <c r="BX958" s="190" t="s">
        <v>123</v>
      </c>
      <c r="BY958" s="22"/>
      <c r="BZ958" s="185" t="s">
        <v>123</v>
      </c>
      <c r="CA958" s="185"/>
      <c r="CB958" s="22"/>
    </row>
    <row r="959" spans="2:80" ht="13.8" hidden="1">
      <c r="B959" s="22">
        <f t="shared" si="14"/>
        <v>950</v>
      </c>
      <c r="C959" s="22" t="s">
        <v>112</v>
      </c>
      <c r="D959" s="73" t="s">
        <v>157</v>
      </c>
      <c r="E959" s="118">
        <v>1300403</v>
      </c>
      <c r="F959" s="22" t="s">
        <v>114</v>
      </c>
      <c r="G959" s="73" t="s">
        <v>130</v>
      </c>
      <c r="H959" s="73" t="s">
        <v>288</v>
      </c>
      <c r="I959" s="240" t="s">
        <v>351</v>
      </c>
      <c r="J959" s="79" t="s">
        <v>112</v>
      </c>
      <c r="K959" s="73" t="s">
        <v>1910</v>
      </c>
      <c r="L959" s="22" t="s">
        <v>119</v>
      </c>
      <c r="M959" s="22" t="s">
        <v>117</v>
      </c>
      <c r="N959" s="119" t="str">
        <f>CONCATENATE(T_SDLog[[#This Row],[PROJECT_NO]],"-",T_SDLog[[#This Row],[Sub Con]],"-",T_SDLog[[#This Row],[BUILDING_NO]],"-",T_SDLog[[#This Row],[FLOOR_LEVEL]],"-",T_SDLog[[#This Row],[DRAWING_PARTS]],"-",T_SDLog[[#This Row],[DISIPLINE]],"-",T_SDLog[[#This Row],[Sub-Dec]],"-",T_SDLog[[#This Row],[DS]],"-",T_SDLog[[#This Row],[DRAWING_SEQ]])</f>
        <v>1300403-ATS-B01-FF-09-ICT-VSS-SD-00</v>
      </c>
      <c r="O959" s="122" t="s">
        <v>902</v>
      </c>
      <c r="P959" s="247">
        <v>45884</v>
      </c>
      <c r="Q95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59" s="156" t="str">
        <f>IF(T_SDLog[[#This Row],[AREF_7]]&lt;&gt;"","07",IF(T_SDLog[[#This Row],[AREF_6]]&lt;&gt;"","06",IF(T_SDLog[[#This Row],[AREF_5]]&lt;&gt;"","05",IF(T_SDLog[[#This Row],[AREF_4]]&lt;&gt;"","04",IF(T_SDLog[[#This Row],[AREF_3]]&lt;&gt;"","03",IF(T_SDLog[[#This Row],[AREF_2]]&lt;&gt;"","02",IF(T_SDLog[[#This Row],[AREF_1]]&lt;&gt;"","01",IF(T_SDLog[[#This Row],[AREF_0]]&lt;&gt;"","00",""))))))))</f>
        <v/>
      </c>
      <c r="T95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5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59" s="22"/>
      <c r="AB959" s="74"/>
      <c r="AC959" s="22"/>
      <c r="AD959" s="74"/>
      <c r="AE959" s="22"/>
      <c r="AF959" s="190" t="s">
        <v>123</v>
      </c>
      <c r="AG959" s="191"/>
      <c r="AH959" s="190" t="s">
        <v>123</v>
      </c>
      <c r="AI959" s="22"/>
      <c r="AJ959" s="74"/>
      <c r="AK959" s="22"/>
      <c r="AL959" s="22"/>
      <c r="AM959" s="22"/>
      <c r="AN959" s="190" t="s">
        <v>123</v>
      </c>
      <c r="AO959" s="74"/>
      <c r="AP959" s="185" t="s">
        <v>123</v>
      </c>
      <c r="AQ959" s="22"/>
      <c r="AR959" s="74"/>
      <c r="AS959" s="22"/>
      <c r="AT959" s="190" t="s">
        <v>123</v>
      </c>
      <c r="AU959" s="74"/>
      <c r="AV959" s="185" t="s">
        <v>123</v>
      </c>
      <c r="AW959" s="76"/>
      <c r="AX959" s="74"/>
      <c r="AY959" s="22"/>
      <c r="AZ959" s="190" t="s">
        <v>123</v>
      </c>
      <c r="BA959" s="74"/>
      <c r="BB959" s="185" t="s">
        <v>123</v>
      </c>
      <c r="BC959" s="76"/>
      <c r="BD959" s="74"/>
      <c r="BE959" s="22"/>
      <c r="BF959" s="190" t="s">
        <v>123</v>
      </c>
      <c r="BG959" s="74"/>
      <c r="BH959" s="185" t="s">
        <v>123</v>
      </c>
      <c r="BI959" s="76"/>
      <c r="BJ959" s="74"/>
      <c r="BK959" s="22"/>
      <c r="BL959" s="190" t="s">
        <v>123</v>
      </c>
      <c r="BM959" s="74"/>
      <c r="BN959" s="185" t="s">
        <v>123</v>
      </c>
      <c r="BO959" s="22"/>
      <c r="BP959" s="74"/>
      <c r="BQ959" s="22"/>
      <c r="BR959" s="190" t="s">
        <v>123</v>
      </c>
      <c r="BS959" s="22"/>
      <c r="BT959" s="185" t="s">
        <v>123</v>
      </c>
      <c r="BU959" s="22"/>
      <c r="BV959" s="74"/>
      <c r="BW959" s="22"/>
      <c r="BX959" s="190" t="s">
        <v>123</v>
      </c>
      <c r="BY959" s="22"/>
      <c r="BZ959" s="185" t="s">
        <v>123</v>
      </c>
      <c r="CA959" s="185"/>
      <c r="CB959" s="22"/>
    </row>
    <row r="960" spans="2:80" ht="13.8" hidden="1">
      <c r="B960" s="22">
        <f t="shared" si="14"/>
        <v>951</v>
      </c>
      <c r="C960" s="22" t="s">
        <v>112</v>
      </c>
      <c r="D960" s="73" t="s">
        <v>157</v>
      </c>
      <c r="E960" s="118">
        <v>1300403</v>
      </c>
      <c r="F960" s="22" t="s">
        <v>114</v>
      </c>
      <c r="G960" s="73" t="s">
        <v>130</v>
      </c>
      <c r="H960" s="73" t="s">
        <v>288</v>
      </c>
      <c r="I960" s="240">
        <v>10</v>
      </c>
      <c r="J960" s="79" t="s">
        <v>112</v>
      </c>
      <c r="K960" s="73" t="s">
        <v>1910</v>
      </c>
      <c r="L960" s="22" t="s">
        <v>119</v>
      </c>
      <c r="M960" s="22" t="s">
        <v>117</v>
      </c>
      <c r="N960" s="119" t="str">
        <f>CONCATENATE(T_SDLog[[#This Row],[PROJECT_NO]],"-",T_SDLog[[#This Row],[Sub Con]],"-",T_SDLog[[#This Row],[BUILDING_NO]],"-",T_SDLog[[#This Row],[FLOOR_LEVEL]],"-",T_SDLog[[#This Row],[DRAWING_PARTS]],"-",T_SDLog[[#This Row],[DISIPLINE]],"-",T_SDLog[[#This Row],[Sub-Dec]],"-",T_SDLog[[#This Row],[DS]],"-",T_SDLog[[#This Row],[DRAWING_SEQ]])</f>
        <v>1300403-ATS-B01-FF-10-ICT-VSS-SD-00</v>
      </c>
      <c r="O960" s="122" t="s">
        <v>903</v>
      </c>
      <c r="P960" s="247">
        <v>45884</v>
      </c>
      <c r="Q96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0" s="156" t="str">
        <f>IF(T_SDLog[[#This Row],[AREF_7]]&lt;&gt;"","07",IF(T_SDLog[[#This Row],[AREF_6]]&lt;&gt;"","06",IF(T_SDLog[[#This Row],[AREF_5]]&lt;&gt;"","05",IF(T_SDLog[[#This Row],[AREF_4]]&lt;&gt;"","04",IF(T_SDLog[[#This Row],[AREF_3]]&lt;&gt;"","03",IF(T_SDLog[[#This Row],[AREF_2]]&lt;&gt;"","02",IF(T_SDLog[[#This Row],[AREF_1]]&lt;&gt;"","01",IF(T_SDLog[[#This Row],[AREF_0]]&lt;&gt;"","00",""))))))))</f>
        <v/>
      </c>
      <c r="T96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6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0" s="22"/>
      <c r="AB960" s="74"/>
      <c r="AC960" s="22"/>
      <c r="AD960" s="74"/>
      <c r="AE960" s="22"/>
      <c r="AF960" s="190" t="s">
        <v>123</v>
      </c>
      <c r="AG960" s="191"/>
      <c r="AH960" s="190" t="s">
        <v>123</v>
      </c>
      <c r="AI960" s="22"/>
      <c r="AJ960" s="74"/>
      <c r="AK960" s="22"/>
      <c r="AL960" s="22"/>
      <c r="AM960" s="22"/>
      <c r="AN960" s="190" t="s">
        <v>123</v>
      </c>
      <c r="AO960" s="74"/>
      <c r="AP960" s="185" t="s">
        <v>123</v>
      </c>
      <c r="AQ960" s="22"/>
      <c r="AR960" s="74"/>
      <c r="AS960" s="22"/>
      <c r="AT960" s="190" t="s">
        <v>123</v>
      </c>
      <c r="AU960" s="74"/>
      <c r="AV960" s="185" t="s">
        <v>123</v>
      </c>
      <c r="AW960" s="76"/>
      <c r="AX960" s="74"/>
      <c r="AY960" s="22"/>
      <c r="AZ960" s="190" t="s">
        <v>123</v>
      </c>
      <c r="BA960" s="74"/>
      <c r="BB960" s="185" t="s">
        <v>123</v>
      </c>
      <c r="BC960" s="76"/>
      <c r="BD960" s="74"/>
      <c r="BE960" s="22"/>
      <c r="BF960" s="190" t="s">
        <v>123</v>
      </c>
      <c r="BG960" s="74"/>
      <c r="BH960" s="185" t="s">
        <v>123</v>
      </c>
      <c r="BI960" s="76"/>
      <c r="BJ960" s="74"/>
      <c r="BK960" s="22"/>
      <c r="BL960" s="190" t="s">
        <v>123</v>
      </c>
      <c r="BM960" s="74"/>
      <c r="BN960" s="185" t="s">
        <v>123</v>
      </c>
      <c r="BO960" s="22"/>
      <c r="BP960" s="74"/>
      <c r="BQ960" s="22"/>
      <c r="BR960" s="190" t="s">
        <v>123</v>
      </c>
      <c r="BS960" s="22"/>
      <c r="BT960" s="185" t="s">
        <v>123</v>
      </c>
      <c r="BU960" s="22"/>
      <c r="BV960" s="74"/>
      <c r="BW960" s="22"/>
      <c r="BX960" s="190" t="s">
        <v>123</v>
      </c>
      <c r="BY960" s="22"/>
      <c r="BZ960" s="185" t="s">
        <v>123</v>
      </c>
      <c r="CA960" s="185"/>
      <c r="CB960" s="22"/>
    </row>
    <row r="961" spans="2:80" ht="13.8" hidden="1">
      <c r="B961" s="22">
        <f t="shared" si="14"/>
        <v>952</v>
      </c>
      <c r="C961" s="22" t="s">
        <v>112</v>
      </c>
      <c r="D961" s="73" t="s">
        <v>157</v>
      </c>
      <c r="E961" s="118">
        <v>1300403</v>
      </c>
      <c r="F961" s="22" t="s">
        <v>114</v>
      </c>
      <c r="G961" s="73" t="s">
        <v>130</v>
      </c>
      <c r="H961" s="73" t="s">
        <v>288</v>
      </c>
      <c r="I961" s="240">
        <v>11</v>
      </c>
      <c r="J961" s="79" t="s">
        <v>112</v>
      </c>
      <c r="K961" s="73" t="s">
        <v>1910</v>
      </c>
      <c r="L961" s="22" t="s">
        <v>119</v>
      </c>
      <c r="M961" s="22" t="s">
        <v>117</v>
      </c>
      <c r="N961" s="119" t="str">
        <f>CONCATENATE(T_SDLog[[#This Row],[PROJECT_NO]],"-",T_SDLog[[#This Row],[Sub Con]],"-",T_SDLog[[#This Row],[BUILDING_NO]],"-",T_SDLog[[#This Row],[FLOOR_LEVEL]],"-",T_SDLog[[#This Row],[DRAWING_PARTS]],"-",T_SDLog[[#This Row],[DISIPLINE]],"-",T_SDLog[[#This Row],[Sub-Dec]],"-",T_SDLog[[#This Row],[DS]],"-",T_SDLog[[#This Row],[DRAWING_SEQ]])</f>
        <v>1300403-ATS-B01-FF-11-ICT-VSS-SD-00</v>
      </c>
      <c r="O961" s="122" t="s">
        <v>904</v>
      </c>
      <c r="P961" s="247">
        <v>45884</v>
      </c>
      <c r="Q96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6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1" s="156" t="str">
        <f>IF(T_SDLog[[#This Row],[AREF_7]]&lt;&gt;"","07",IF(T_SDLog[[#This Row],[AREF_6]]&lt;&gt;"","06",IF(T_SDLog[[#This Row],[AREF_5]]&lt;&gt;"","05",IF(T_SDLog[[#This Row],[AREF_4]]&lt;&gt;"","04",IF(T_SDLog[[#This Row],[AREF_3]]&lt;&gt;"","03",IF(T_SDLog[[#This Row],[AREF_2]]&lt;&gt;"","02",IF(T_SDLog[[#This Row],[AREF_1]]&lt;&gt;"","01",IF(T_SDLog[[#This Row],[AREF_0]]&lt;&gt;"","00",""))))))))</f>
        <v/>
      </c>
      <c r="T96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1" s="22"/>
      <c r="AB961" s="74"/>
      <c r="AC961" s="22"/>
      <c r="AD961" s="74"/>
      <c r="AE961" s="22"/>
      <c r="AF961" s="190" t="s">
        <v>123</v>
      </c>
      <c r="AG961" s="191"/>
      <c r="AH961" s="190" t="s">
        <v>123</v>
      </c>
      <c r="AI961" s="22"/>
      <c r="AJ961" s="74"/>
      <c r="AK961" s="22"/>
      <c r="AL961" s="22"/>
      <c r="AM961" s="22"/>
      <c r="AN961" s="190" t="s">
        <v>123</v>
      </c>
      <c r="AO961" s="74"/>
      <c r="AP961" s="185" t="s">
        <v>123</v>
      </c>
      <c r="AQ961" s="22"/>
      <c r="AR961" s="74"/>
      <c r="AS961" s="22"/>
      <c r="AT961" s="190" t="s">
        <v>123</v>
      </c>
      <c r="AU961" s="74"/>
      <c r="AV961" s="185" t="s">
        <v>123</v>
      </c>
      <c r="AW961" s="76"/>
      <c r="AX961" s="74"/>
      <c r="AY961" s="22"/>
      <c r="AZ961" s="190" t="s">
        <v>123</v>
      </c>
      <c r="BA961" s="74"/>
      <c r="BB961" s="185" t="s">
        <v>123</v>
      </c>
      <c r="BC961" s="76"/>
      <c r="BD961" s="74"/>
      <c r="BE961" s="22"/>
      <c r="BF961" s="190" t="s">
        <v>123</v>
      </c>
      <c r="BG961" s="74"/>
      <c r="BH961" s="185" t="s">
        <v>123</v>
      </c>
      <c r="BI961" s="76"/>
      <c r="BJ961" s="74"/>
      <c r="BK961" s="22"/>
      <c r="BL961" s="190" t="s">
        <v>123</v>
      </c>
      <c r="BM961" s="74"/>
      <c r="BN961" s="185" t="s">
        <v>123</v>
      </c>
      <c r="BO961" s="22"/>
      <c r="BP961" s="74"/>
      <c r="BQ961" s="22"/>
      <c r="BR961" s="190" t="s">
        <v>123</v>
      </c>
      <c r="BS961" s="22"/>
      <c r="BT961" s="185" t="s">
        <v>123</v>
      </c>
      <c r="BU961" s="22"/>
      <c r="BV961" s="74"/>
      <c r="BW961" s="22"/>
      <c r="BX961" s="190" t="s">
        <v>123</v>
      </c>
      <c r="BY961" s="22"/>
      <c r="BZ961" s="185" t="s">
        <v>123</v>
      </c>
      <c r="CA961" s="185"/>
      <c r="CB961" s="22"/>
    </row>
    <row r="962" spans="2:80" ht="13.8" hidden="1">
      <c r="B962" s="22">
        <f t="shared" si="14"/>
        <v>953</v>
      </c>
      <c r="C962" s="22" t="s">
        <v>112</v>
      </c>
      <c r="D962" s="73" t="s">
        <v>157</v>
      </c>
      <c r="E962" s="118">
        <v>1300403</v>
      </c>
      <c r="F962" s="22" t="s">
        <v>114</v>
      </c>
      <c r="G962" s="73" t="s">
        <v>130</v>
      </c>
      <c r="H962" s="73" t="s">
        <v>288</v>
      </c>
      <c r="I962" s="240">
        <v>12</v>
      </c>
      <c r="J962" s="79" t="s">
        <v>112</v>
      </c>
      <c r="K962" s="73" t="s">
        <v>1910</v>
      </c>
      <c r="L962" s="22" t="s">
        <v>119</v>
      </c>
      <c r="M962" s="22" t="s">
        <v>117</v>
      </c>
      <c r="N962" s="119" t="str">
        <f>CONCATENATE(T_SDLog[[#This Row],[PROJECT_NO]],"-",T_SDLog[[#This Row],[Sub Con]],"-",T_SDLog[[#This Row],[BUILDING_NO]],"-",T_SDLog[[#This Row],[FLOOR_LEVEL]],"-",T_SDLog[[#This Row],[DRAWING_PARTS]],"-",T_SDLog[[#This Row],[DISIPLINE]],"-",T_SDLog[[#This Row],[Sub-Dec]],"-",T_SDLog[[#This Row],[DS]],"-",T_SDLog[[#This Row],[DRAWING_SEQ]])</f>
        <v>1300403-ATS-B01-FF-12-ICT-VSS-SD-00</v>
      </c>
      <c r="O962" s="122" t="s">
        <v>905</v>
      </c>
      <c r="P962" s="247">
        <v>45884</v>
      </c>
      <c r="Q96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6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2" s="156" t="str">
        <f>IF(T_SDLog[[#This Row],[AREF_7]]&lt;&gt;"","07",IF(T_SDLog[[#This Row],[AREF_6]]&lt;&gt;"","06",IF(T_SDLog[[#This Row],[AREF_5]]&lt;&gt;"","05",IF(T_SDLog[[#This Row],[AREF_4]]&lt;&gt;"","04",IF(T_SDLog[[#This Row],[AREF_3]]&lt;&gt;"","03",IF(T_SDLog[[#This Row],[AREF_2]]&lt;&gt;"","02",IF(T_SDLog[[#This Row],[AREF_1]]&lt;&gt;"","01",IF(T_SDLog[[#This Row],[AREF_0]]&lt;&gt;"","00",""))))))))</f>
        <v/>
      </c>
      <c r="T96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6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2" s="22"/>
      <c r="AB962" s="74"/>
      <c r="AC962" s="22"/>
      <c r="AD962" s="74"/>
      <c r="AE962" s="22"/>
      <c r="AF962" s="190" t="s">
        <v>123</v>
      </c>
      <c r="AG962" s="191"/>
      <c r="AH962" s="190" t="s">
        <v>123</v>
      </c>
      <c r="AI962" s="22"/>
      <c r="AJ962" s="74"/>
      <c r="AK962" s="22"/>
      <c r="AL962" s="22"/>
      <c r="AM962" s="22"/>
      <c r="AN962" s="190" t="s">
        <v>123</v>
      </c>
      <c r="AO962" s="74"/>
      <c r="AP962" s="185" t="s">
        <v>123</v>
      </c>
      <c r="AQ962" s="22"/>
      <c r="AR962" s="74"/>
      <c r="AS962" s="22"/>
      <c r="AT962" s="190" t="s">
        <v>123</v>
      </c>
      <c r="AU962" s="74"/>
      <c r="AV962" s="185" t="s">
        <v>123</v>
      </c>
      <c r="AW962" s="76"/>
      <c r="AX962" s="74"/>
      <c r="AY962" s="22"/>
      <c r="AZ962" s="190" t="s">
        <v>123</v>
      </c>
      <c r="BA962" s="74"/>
      <c r="BB962" s="185" t="s">
        <v>123</v>
      </c>
      <c r="BC962" s="76"/>
      <c r="BD962" s="74"/>
      <c r="BE962" s="22"/>
      <c r="BF962" s="190" t="s">
        <v>123</v>
      </c>
      <c r="BG962" s="74"/>
      <c r="BH962" s="185" t="s">
        <v>123</v>
      </c>
      <c r="BI962" s="76"/>
      <c r="BJ962" s="74"/>
      <c r="BK962" s="22"/>
      <c r="BL962" s="190" t="s">
        <v>123</v>
      </c>
      <c r="BM962" s="74"/>
      <c r="BN962" s="185" t="s">
        <v>123</v>
      </c>
      <c r="BO962" s="22"/>
      <c r="BP962" s="74"/>
      <c r="BQ962" s="22"/>
      <c r="BR962" s="190" t="s">
        <v>123</v>
      </c>
      <c r="BS962" s="22"/>
      <c r="BT962" s="185" t="s">
        <v>123</v>
      </c>
      <c r="BU962" s="22"/>
      <c r="BV962" s="74"/>
      <c r="BW962" s="22"/>
      <c r="BX962" s="190" t="s">
        <v>123</v>
      </c>
      <c r="BY962" s="22"/>
      <c r="BZ962" s="185" t="s">
        <v>123</v>
      </c>
      <c r="CA962" s="185"/>
      <c r="CB962" s="22"/>
    </row>
    <row r="963" spans="2:80" ht="13.8" hidden="1">
      <c r="B963" s="22">
        <f t="shared" si="14"/>
        <v>954</v>
      </c>
      <c r="C963" s="22" t="s">
        <v>112</v>
      </c>
      <c r="D963" s="73" t="s">
        <v>157</v>
      </c>
      <c r="E963" s="118">
        <v>1300403</v>
      </c>
      <c r="F963" s="22" t="s">
        <v>114</v>
      </c>
      <c r="G963" s="73" t="s">
        <v>130</v>
      </c>
      <c r="H963" s="73" t="s">
        <v>288</v>
      </c>
      <c r="I963" s="240">
        <v>13</v>
      </c>
      <c r="J963" s="79" t="s">
        <v>112</v>
      </c>
      <c r="K963" s="73" t="s">
        <v>1910</v>
      </c>
      <c r="L963" s="22" t="s">
        <v>119</v>
      </c>
      <c r="M963" s="22" t="s">
        <v>117</v>
      </c>
      <c r="N963" s="119" t="str">
        <f>CONCATENATE(T_SDLog[[#This Row],[PROJECT_NO]],"-",T_SDLog[[#This Row],[Sub Con]],"-",T_SDLog[[#This Row],[BUILDING_NO]],"-",T_SDLog[[#This Row],[FLOOR_LEVEL]],"-",T_SDLog[[#This Row],[DRAWING_PARTS]],"-",T_SDLog[[#This Row],[DISIPLINE]],"-",T_SDLog[[#This Row],[Sub-Dec]],"-",T_SDLog[[#This Row],[DS]],"-",T_SDLog[[#This Row],[DRAWING_SEQ]])</f>
        <v>1300403-ATS-B01-FF-13-ICT-VSS-SD-00</v>
      </c>
      <c r="O963" s="122" t="s">
        <v>906</v>
      </c>
      <c r="P963" s="247">
        <v>45884</v>
      </c>
      <c r="Q96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6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3" s="156" t="str">
        <f>IF(T_SDLog[[#This Row],[AREF_7]]&lt;&gt;"","07",IF(T_SDLog[[#This Row],[AREF_6]]&lt;&gt;"","06",IF(T_SDLog[[#This Row],[AREF_5]]&lt;&gt;"","05",IF(T_SDLog[[#This Row],[AREF_4]]&lt;&gt;"","04",IF(T_SDLog[[#This Row],[AREF_3]]&lt;&gt;"","03",IF(T_SDLog[[#This Row],[AREF_2]]&lt;&gt;"","02",IF(T_SDLog[[#This Row],[AREF_1]]&lt;&gt;"","01",IF(T_SDLog[[#This Row],[AREF_0]]&lt;&gt;"","00",""))))))))</f>
        <v/>
      </c>
      <c r="T96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6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3" s="22"/>
      <c r="AB963" s="74"/>
      <c r="AC963" s="22"/>
      <c r="AD963" s="74"/>
      <c r="AE963" s="22"/>
      <c r="AF963" s="190" t="s">
        <v>123</v>
      </c>
      <c r="AG963" s="191"/>
      <c r="AH963" s="190" t="s">
        <v>123</v>
      </c>
      <c r="AI963" s="22"/>
      <c r="AJ963" s="74"/>
      <c r="AK963" s="22"/>
      <c r="AL963" s="22"/>
      <c r="AM963" s="22"/>
      <c r="AN963" s="190" t="s">
        <v>123</v>
      </c>
      <c r="AO963" s="74"/>
      <c r="AP963" s="185" t="s">
        <v>123</v>
      </c>
      <c r="AQ963" s="22"/>
      <c r="AR963" s="74"/>
      <c r="AS963" s="22"/>
      <c r="AT963" s="190" t="s">
        <v>123</v>
      </c>
      <c r="AU963" s="74"/>
      <c r="AV963" s="185" t="s">
        <v>123</v>
      </c>
      <c r="AW963" s="76"/>
      <c r="AX963" s="74"/>
      <c r="AY963" s="22"/>
      <c r="AZ963" s="190" t="s">
        <v>123</v>
      </c>
      <c r="BA963" s="74"/>
      <c r="BB963" s="185" t="s">
        <v>123</v>
      </c>
      <c r="BC963" s="76"/>
      <c r="BD963" s="74"/>
      <c r="BE963" s="22"/>
      <c r="BF963" s="190" t="s">
        <v>123</v>
      </c>
      <c r="BG963" s="74"/>
      <c r="BH963" s="185" t="s">
        <v>123</v>
      </c>
      <c r="BI963" s="76"/>
      <c r="BJ963" s="74"/>
      <c r="BK963" s="22"/>
      <c r="BL963" s="190" t="s">
        <v>123</v>
      </c>
      <c r="BM963" s="74"/>
      <c r="BN963" s="185" t="s">
        <v>123</v>
      </c>
      <c r="BO963" s="22"/>
      <c r="BP963" s="74"/>
      <c r="BQ963" s="22"/>
      <c r="BR963" s="190" t="s">
        <v>123</v>
      </c>
      <c r="BS963" s="22"/>
      <c r="BT963" s="185" t="s">
        <v>123</v>
      </c>
      <c r="BU963" s="22"/>
      <c r="BV963" s="74"/>
      <c r="BW963" s="22"/>
      <c r="BX963" s="190" t="s">
        <v>123</v>
      </c>
      <c r="BY963" s="22"/>
      <c r="BZ963" s="185" t="s">
        <v>123</v>
      </c>
      <c r="CA963" s="185"/>
      <c r="CB963" s="22"/>
    </row>
    <row r="964" spans="2:80" ht="13.8" hidden="1">
      <c r="B964" s="22">
        <f t="shared" si="14"/>
        <v>955</v>
      </c>
      <c r="C964" s="22" t="s">
        <v>112</v>
      </c>
      <c r="D964" s="73" t="s">
        <v>157</v>
      </c>
      <c r="E964" s="118">
        <v>1300403</v>
      </c>
      <c r="F964" s="22" t="s">
        <v>114</v>
      </c>
      <c r="G964" s="73" t="s">
        <v>130</v>
      </c>
      <c r="H964" s="73" t="s">
        <v>288</v>
      </c>
      <c r="I964" s="240">
        <v>14</v>
      </c>
      <c r="J964" s="79" t="s">
        <v>112</v>
      </c>
      <c r="K964" s="73" t="s">
        <v>1910</v>
      </c>
      <c r="L964" s="22" t="s">
        <v>119</v>
      </c>
      <c r="M964" s="22" t="s">
        <v>117</v>
      </c>
      <c r="N964" s="119" t="str">
        <f>CONCATENATE(T_SDLog[[#This Row],[PROJECT_NO]],"-",T_SDLog[[#This Row],[Sub Con]],"-",T_SDLog[[#This Row],[BUILDING_NO]],"-",T_SDLog[[#This Row],[FLOOR_LEVEL]],"-",T_SDLog[[#This Row],[DRAWING_PARTS]],"-",T_SDLog[[#This Row],[DISIPLINE]],"-",T_SDLog[[#This Row],[Sub-Dec]],"-",T_SDLog[[#This Row],[DS]],"-",T_SDLog[[#This Row],[DRAWING_SEQ]])</f>
        <v>1300403-ATS-B01-FF-14-ICT-VSS-SD-00</v>
      </c>
      <c r="O964" s="122" t="s">
        <v>907</v>
      </c>
      <c r="P964" s="247">
        <v>45884</v>
      </c>
      <c r="Q96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6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4" s="156" t="str">
        <f>IF(T_SDLog[[#This Row],[AREF_7]]&lt;&gt;"","07",IF(T_SDLog[[#This Row],[AREF_6]]&lt;&gt;"","06",IF(T_SDLog[[#This Row],[AREF_5]]&lt;&gt;"","05",IF(T_SDLog[[#This Row],[AREF_4]]&lt;&gt;"","04",IF(T_SDLog[[#This Row],[AREF_3]]&lt;&gt;"","03",IF(T_SDLog[[#This Row],[AREF_2]]&lt;&gt;"","02",IF(T_SDLog[[#This Row],[AREF_1]]&lt;&gt;"","01",IF(T_SDLog[[#This Row],[AREF_0]]&lt;&gt;"","00",""))))))))</f>
        <v/>
      </c>
      <c r="T96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6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4" s="22"/>
      <c r="AB964" s="74"/>
      <c r="AC964" s="22"/>
      <c r="AD964" s="74"/>
      <c r="AE964" s="22"/>
      <c r="AF964" s="190" t="s">
        <v>123</v>
      </c>
      <c r="AG964" s="191"/>
      <c r="AH964" s="190" t="s">
        <v>123</v>
      </c>
      <c r="AI964" s="22"/>
      <c r="AJ964" s="74"/>
      <c r="AK964" s="22"/>
      <c r="AL964" s="22"/>
      <c r="AM964" s="22"/>
      <c r="AN964" s="190" t="s">
        <v>123</v>
      </c>
      <c r="AO964" s="74"/>
      <c r="AP964" s="185" t="s">
        <v>123</v>
      </c>
      <c r="AQ964" s="22"/>
      <c r="AR964" s="74"/>
      <c r="AS964" s="22"/>
      <c r="AT964" s="190" t="s">
        <v>123</v>
      </c>
      <c r="AU964" s="74"/>
      <c r="AV964" s="185" t="s">
        <v>123</v>
      </c>
      <c r="AW964" s="76"/>
      <c r="AX964" s="74"/>
      <c r="AY964" s="22"/>
      <c r="AZ964" s="190" t="s">
        <v>123</v>
      </c>
      <c r="BA964" s="74"/>
      <c r="BB964" s="185" t="s">
        <v>123</v>
      </c>
      <c r="BC964" s="76"/>
      <c r="BD964" s="74"/>
      <c r="BE964" s="22"/>
      <c r="BF964" s="190" t="s">
        <v>123</v>
      </c>
      <c r="BG964" s="74"/>
      <c r="BH964" s="185" t="s">
        <v>123</v>
      </c>
      <c r="BI964" s="76"/>
      <c r="BJ964" s="74"/>
      <c r="BK964" s="22"/>
      <c r="BL964" s="190" t="s">
        <v>123</v>
      </c>
      <c r="BM964" s="74"/>
      <c r="BN964" s="185" t="s">
        <v>123</v>
      </c>
      <c r="BO964" s="22"/>
      <c r="BP964" s="74"/>
      <c r="BQ964" s="22"/>
      <c r="BR964" s="190" t="s">
        <v>123</v>
      </c>
      <c r="BS964" s="22"/>
      <c r="BT964" s="185" t="s">
        <v>123</v>
      </c>
      <c r="BU964" s="22"/>
      <c r="BV964" s="74"/>
      <c r="BW964" s="22"/>
      <c r="BX964" s="190" t="s">
        <v>123</v>
      </c>
      <c r="BY964" s="22"/>
      <c r="BZ964" s="185" t="s">
        <v>123</v>
      </c>
      <c r="CA964" s="185"/>
      <c r="CB964" s="22"/>
    </row>
    <row r="965" spans="2:80" ht="13.8" hidden="1">
      <c r="B965" s="22">
        <f t="shared" si="14"/>
        <v>956</v>
      </c>
      <c r="C965" s="22" t="s">
        <v>112</v>
      </c>
      <c r="D965" s="73" t="s">
        <v>157</v>
      </c>
      <c r="E965" s="118">
        <v>1300403</v>
      </c>
      <c r="F965" s="22" t="s">
        <v>114</v>
      </c>
      <c r="G965" s="73" t="s">
        <v>130</v>
      </c>
      <c r="H965" s="73" t="s">
        <v>288</v>
      </c>
      <c r="I965" s="240">
        <v>15</v>
      </c>
      <c r="J965" s="79" t="s">
        <v>112</v>
      </c>
      <c r="K965" s="73" t="s">
        <v>1910</v>
      </c>
      <c r="L965" s="22" t="s">
        <v>119</v>
      </c>
      <c r="M965" s="22" t="s">
        <v>117</v>
      </c>
      <c r="N965" s="119" t="str">
        <f>CONCATENATE(T_SDLog[[#This Row],[PROJECT_NO]],"-",T_SDLog[[#This Row],[Sub Con]],"-",T_SDLog[[#This Row],[BUILDING_NO]],"-",T_SDLog[[#This Row],[FLOOR_LEVEL]],"-",T_SDLog[[#This Row],[DRAWING_PARTS]],"-",T_SDLog[[#This Row],[DISIPLINE]],"-",T_SDLog[[#This Row],[Sub-Dec]],"-",T_SDLog[[#This Row],[DS]],"-",T_SDLog[[#This Row],[DRAWING_SEQ]])</f>
        <v>1300403-ATS-B01-FF-15-ICT-VSS-SD-00</v>
      </c>
      <c r="O965" s="122" t="s">
        <v>908</v>
      </c>
      <c r="P965" s="247">
        <v>45884</v>
      </c>
      <c r="Q96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5" s="156" t="str">
        <f>IF(T_SDLog[[#This Row],[AREF_7]]&lt;&gt;"","07",IF(T_SDLog[[#This Row],[AREF_6]]&lt;&gt;"","06",IF(T_SDLog[[#This Row],[AREF_5]]&lt;&gt;"","05",IF(T_SDLog[[#This Row],[AREF_4]]&lt;&gt;"","04",IF(T_SDLog[[#This Row],[AREF_3]]&lt;&gt;"","03",IF(T_SDLog[[#This Row],[AREF_2]]&lt;&gt;"","02",IF(T_SDLog[[#This Row],[AREF_1]]&lt;&gt;"","01",IF(T_SDLog[[#This Row],[AREF_0]]&lt;&gt;"","00",""))))))))</f>
        <v/>
      </c>
      <c r="T96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5" s="22"/>
      <c r="AB965" s="74"/>
      <c r="AC965" s="22"/>
      <c r="AD965" s="74"/>
      <c r="AE965" s="22"/>
      <c r="AF965" s="190" t="s">
        <v>123</v>
      </c>
      <c r="AG965" s="191"/>
      <c r="AH965" s="190" t="s">
        <v>123</v>
      </c>
      <c r="AI965" s="22"/>
      <c r="AJ965" s="74"/>
      <c r="AK965" s="22"/>
      <c r="AL965" s="22"/>
      <c r="AM965" s="22"/>
      <c r="AN965" s="190" t="s">
        <v>123</v>
      </c>
      <c r="AO965" s="74"/>
      <c r="AP965" s="185" t="s">
        <v>123</v>
      </c>
      <c r="AQ965" s="22"/>
      <c r="AR965" s="74"/>
      <c r="AS965" s="22"/>
      <c r="AT965" s="190" t="s">
        <v>123</v>
      </c>
      <c r="AU965" s="74"/>
      <c r="AV965" s="185" t="s">
        <v>123</v>
      </c>
      <c r="AW965" s="76"/>
      <c r="AX965" s="74"/>
      <c r="AY965" s="22"/>
      <c r="AZ965" s="190" t="s">
        <v>123</v>
      </c>
      <c r="BA965" s="74"/>
      <c r="BB965" s="185" t="s">
        <v>123</v>
      </c>
      <c r="BC965" s="76"/>
      <c r="BD965" s="74"/>
      <c r="BE965" s="22"/>
      <c r="BF965" s="190" t="s">
        <v>123</v>
      </c>
      <c r="BG965" s="74"/>
      <c r="BH965" s="185" t="s">
        <v>123</v>
      </c>
      <c r="BI965" s="76"/>
      <c r="BJ965" s="74"/>
      <c r="BK965" s="22"/>
      <c r="BL965" s="190" t="s">
        <v>123</v>
      </c>
      <c r="BM965" s="74"/>
      <c r="BN965" s="185" t="s">
        <v>123</v>
      </c>
      <c r="BO965" s="22"/>
      <c r="BP965" s="74"/>
      <c r="BQ965" s="22"/>
      <c r="BR965" s="190" t="s">
        <v>123</v>
      </c>
      <c r="BS965" s="22"/>
      <c r="BT965" s="185" t="s">
        <v>123</v>
      </c>
      <c r="BU965" s="22"/>
      <c r="BV965" s="74"/>
      <c r="BW965" s="22"/>
      <c r="BX965" s="190" t="s">
        <v>123</v>
      </c>
      <c r="BY965" s="22"/>
      <c r="BZ965" s="185" t="s">
        <v>123</v>
      </c>
      <c r="CA965" s="185"/>
      <c r="CB965" s="22"/>
    </row>
    <row r="966" spans="2:80" ht="13.8" hidden="1">
      <c r="B966" s="22">
        <f t="shared" si="14"/>
        <v>957</v>
      </c>
      <c r="C966" s="22" t="s">
        <v>112</v>
      </c>
      <c r="D966" s="73" t="s">
        <v>157</v>
      </c>
      <c r="E966" s="118">
        <v>1300403</v>
      </c>
      <c r="F966" s="22" t="s">
        <v>114</v>
      </c>
      <c r="G966" s="73" t="s">
        <v>130</v>
      </c>
      <c r="H966" s="73" t="s">
        <v>462</v>
      </c>
      <c r="I966" s="240" t="s">
        <v>117</v>
      </c>
      <c r="J966" s="79" t="s">
        <v>112</v>
      </c>
      <c r="K966" s="73" t="s">
        <v>1910</v>
      </c>
      <c r="L966" s="22" t="s">
        <v>119</v>
      </c>
      <c r="M966" s="22" t="s">
        <v>117</v>
      </c>
      <c r="N966" s="119" t="str">
        <f>CONCATENATE(T_SDLog[[#This Row],[PROJECT_NO]],"-",T_SDLog[[#This Row],[Sub Con]],"-",T_SDLog[[#This Row],[BUILDING_NO]],"-",T_SDLog[[#This Row],[FLOOR_LEVEL]],"-",T_SDLog[[#This Row],[DRAWING_PARTS]],"-",T_SDLog[[#This Row],[DISIPLINE]],"-",T_SDLog[[#This Row],[Sub-Dec]],"-",T_SDLog[[#This Row],[DS]],"-",T_SDLog[[#This Row],[DRAWING_SEQ]])</f>
        <v>1300403-ATS-B01-MZ-00-ICT-VSS-SD-00</v>
      </c>
      <c r="O966" s="122" t="s">
        <v>909</v>
      </c>
      <c r="P966" s="245">
        <v>45879</v>
      </c>
      <c r="Q96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6" s="156" t="str">
        <f>IF(T_SDLog[[#This Row],[AREF_7]]&lt;&gt;"","07",IF(T_SDLog[[#This Row],[AREF_6]]&lt;&gt;"","06",IF(T_SDLog[[#This Row],[AREF_5]]&lt;&gt;"","05",IF(T_SDLog[[#This Row],[AREF_4]]&lt;&gt;"","04",IF(T_SDLog[[#This Row],[AREF_3]]&lt;&gt;"","03",IF(T_SDLog[[#This Row],[AREF_2]]&lt;&gt;"","02",IF(T_SDLog[[#This Row],[AREF_1]]&lt;&gt;"","01",IF(T_SDLog[[#This Row],[AREF_0]]&lt;&gt;"","00",""))))))))</f>
        <v/>
      </c>
      <c r="T96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6" s="22"/>
      <c r="AB966" s="74"/>
      <c r="AC966" s="22"/>
      <c r="AD966" s="74"/>
      <c r="AE966" s="22"/>
      <c r="AF966" s="190" t="s">
        <v>123</v>
      </c>
      <c r="AG966" s="191"/>
      <c r="AH966" s="190" t="s">
        <v>123</v>
      </c>
      <c r="AI966" s="22"/>
      <c r="AJ966" s="74"/>
      <c r="AK966" s="22"/>
      <c r="AL966" s="22"/>
      <c r="AM966" s="22"/>
      <c r="AN966" s="190" t="s">
        <v>123</v>
      </c>
      <c r="AO966" s="74"/>
      <c r="AP966" s="185" t="s">
        <v>123</v>
      </c>
      <c r="AQ966" s="22"/>
      <c r="AR966" s="74"/>
      <c r="AS966" s="22"/>
      <c r="AT966" s="190" t="s">
        <v>123</v>
      </c>
      <c r="AU966" s="74"/>
      <c r="AV966" s="185" t="s">
        <v>123</v>
      </c>
      <c r="AW966" s="76"/>
      <c r="AX966" s="74"/>
      <c r="AY966" s="22"/>
      <c r="AZ966" s="190" t="s">
        <v>123</v>
      </c>
      <c r="BA966" s="74"/>
      <c r="BB966" s="185" t="s">
        <v>123</v>
      </c>
      <c r="BC966" s="76"/>
      <c r="BD966" s="74"/>
      <c r="BE966" s="22"/>
      <c r="BF966" s="190" t="s">
        <v>123</v>
      </c>
      <c r="BG966" s="74"/>
      <c r="BH966" s="185" t="s">
        <v>123</v>
      </c>
      <c r="BI966" s="76"/>
      <c r="BJ966" s="74"/>
      <c r="BK966" s="22"/>
      <c r="BL966" s="190" t="s">
        <v>123</v>
      </c>
      <c r="BM966" s="74"/>
      <c r="BN966" s="185" t="s">
        <v>123</v>
      </c>
      <c r="BO966" s="22"/>
      <c r="BP966" s="74"/>
      <c r="BQ966" s="22"/>
      <c r="BR966" s="190" t="s">
        <v>123</v>
      </c>
      <c r="BS966" s="22"/>
      <c r="BT966" s="185" t="s">
        <v>123</v>
      </c>
      <c r="BU966" s="22"/>
      <c r="BV966" s="74"/>
      <c r="BW966" s="22"/>
      <c r="BX966" s="190" t="s">
        <v>123</v>
      </c>
      <c r="BY966" s="22"/>
      <c r="BZ966" s="185" t="s">
        <v>123</v>
      </c>
      <c r="CA966" s="22" t="s">
        <v>1658</v>
      </c>
      <c r="CB966" s="22" t="s">
        <v>1659</v>
      </c>
    </row>
    <row r="967" spans="2:80" ht="13.8" hidden="1">
      <c r="B967" s="22">
        <f t="shared" si="14"/>
        <v>958</v>
      </c>
      <c r="C967" s="22" t="s">
        <v>112</v>
      </c>
      <c r="D967" s="73" t="s">
        <v>157</v>
      </c>
      <c r="E967" s="118">
        <v>1300403</v>
      </c>
      <c r="F967" s="22" t="s">
        <v>114</v>
      </c>
      <c r="G967" s="73" t="s">
        <v>130</v>
      </c>
      <c r="H967" s="73" t="s">
        <v>462</v>
      </c>
      <c r="I967" s="241" t="s">
        <v>124</v>
      </c>
      <c r="J967" s="79" t="s">
        <v>112</v>
      </c>
      <c r="K967" s="73" t="s">
        <v>1910</v>
      </c>
      <c r="L967" s="22" t="s">
        <v>119</v>
      </c>
      <c r="M967" s="22" t="s">
        <v>117</v>
      </c>
      <c r="N967" s="119" t="str">
        <f>CONCATENATE(T_SDLog[[#This Row],[PROJECT_NO]],"-",T_SDLog[[#This Row],[Sub Con]],"-",T_SDLog[[#This Row],[BUILDING_NO]],"-",T_SDLog[[#This Row],[FLOOR_LEVEL]],"-",T_SDLog[[#This Row],[DRAWING_PARTS]],"-",T_SDLog[[#This Row],[DISIPLINE]],"-",T_SDLog[[#This Row],[Sub-Dec]],"-",T_SDLog[[#This Row],[DS]],"-",T_SDLog[[#This Row],[DRAWING_SEQ]])</f>
        <v>1300403-ATS-B01-MZ-01-ICT-VSS-SD-00</v>
      </c>
      <c r="O967" s="122" t="s">
        <v>1491</v>
      </c>
      <c r="P967" s="245">
        <v>45879</v>
      </c>
      <c r="Q96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7" s="156" t="str">
        <f>IF(T_SDLog[[#This Row],[AREF_7]]&lt;&gt;"","07",IF(T_SDLog[[#This Row],[AREF_6]]&lt;&gt;"","06",IF(T_SDLog[[#This Row],[AREF_5]]&lt;&gt;"","05",IF(T_SDLog[[#This Row],[AREF_4]]&lt;&gt;"","04",IF(T_SDLog[[#This Row],[AREF_3]]&lt;&gt;"","03",IF(T_SDLog[[#This Row],[AREF_2]]&lt;&gt;"","02",IF(T_SDLog[[#This Row],[AREF_1]]&lt;&gt;"","01",IF(T_SDLog[[#This Row],[AREF_0]]&lt;&gt;"","00",""))))))))</f>
        <v/>
      </c>
      <c r="T967" s="223"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6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7" s="22"/>
      <c r="AB967" s="74"/>
      <c r="AC967" s="22"/>
      <c r="AD967" s="74"/>
      <c r="AE967" s="22"/>
      <c r="AF967" s="190" t="s">
        <v>123</v>
      </c>
      <c r="AG967" s="191"/>
      <c r="AH967" s="190" t="s">
        <v>123</v>
      </c>
      <c r="AI967" s="22"/>
      <c r="AJ967" s="74"/>
      <c r="AK967" s="22"/>
      <c r="AL967" s="22"/>
      <c r="AM967" s="22"/>
      <c r="AN967" s="190" t="s">
        <v>123</v>
      </c>
      <c r="AO967" s="74"/>
      <c r="AP967" s="185" t="s">
        <v>123</v>
      </c>
      <c r="AQ967" s="22"/>
      <c r="AR967" s="74"/>
      <c r="AS967" s="22"/>
      <c r="AT967" s="190" t="s">
        <v>123</v>
      </c>
      <c r="AU967" s="74"/>
      <c r="AV967" s="185" t="s">
        <v>123</v>
      </c>
      <c r="AW967" s="76"/>
      <c r="AX967" s="74"/>
      <c r="AY967" s="22"/>
      <c r="AZ967" s="190" t="s">
        <v>123</v>
      </c>
      <c r="BA967" s="74"/>
      <c r="BB967" s="185" t="s">
        <v>123</v>
      </c>
      <c r="BC967" s="76"/>
      <c r="BD967" s="74"/>
      <c r="BE967" s="22"/>
      <c r="BF967" s="190" t="s">
        <v>123</v>
      </c>
      <c r="BG967" s="74"/>
      <c r="BH967" s="185" t="s">
        <v>123</v>
      </c>
      <c r="BI967" s="76"/>
      <c r="BJ967" s="74"/>
      <c r="BK967" s="22"/>
      <c r="BL967" s="190" t="s">
        <v>123</v>
      </c>
      <c r="BM967" s="74"/>
      <c r="BN967" s="185" t="s">
        <v>123</v>
      </c>
      <c r="BO967" s="22"/>
      <c r="BP967" s="74"/>
      <c r="BQ967" s="22"/>
      <c r="BR967" s="190" t="s">
        <v>123</v>
      </c>
      <c r="BS967" s="22"/>
      <c r="BT967" s="185" t="s">
        <v>123</v>
      </c>
      <c r="BU967" s="22"/>
      <c r="BV967" s="74"/>
      <c r="BW967" s="22"/>
      <c r="BX967" s="190" t="s">
        <v>123</v>
      </c>
      <c r="BY967" s="22"/>
      <c r="BZ967" s="185" t="s">
        <v>123</v>
      </c>
      <c r="CA967" s="22" t="s">
        <v>1658</v>
      </c>
      <c r="CB967" s="22" t="s">
        <v>1659</v>
      </c>
    </row>
    <row r="968" spans="2:80" ht="13.8" hidden="1">
      <c r="B968" s="22">
        <f t="shared" si="14"/>
        <v>959</v>
      </c>
      <c r="C968" s="22" t="s">
        <v>112</v>
      </c>
      <c r="D968" s="73" t="s">
        <v>157</v>
      </c>
      <c r="E968" s="118">
        <v>1300403</v>
      </c>
      <c r="F968" s="22" t="s">
        <v>114</v>
      </c>
      <c r="G968" s="73" t="s">
        <v>130</v>
      </c>
      <c r="H968" s="73" t="s">
        <v>462</v>
      </c>
      <c r="I968" s="240" t="s">
        <v>126</v>
      </c>
      <c r="J968" s="79" t="s">
        <v>112</v>
      </c>
      <c r="K968" s="73" t="s">
        <v>1910</v>
      </c>
      <c r="L968" s="22" t="s">
        <v>119</v>
      </c>
      <c r="M968" s="22" t="s">
        <v>117</v>
      </c>
      <c r="N968" s="119" t="str">
        <f>CONCATENATE(T_SDLog[[#This Row],[PROJECT_NO]],"-",T_SDLog[[#This Row],[Sub Con]],"-",T_SDLog[[#This Row],[BUILDING_NO]],"-",T_SDLog[[#This Row],[FLOOR_LEVEL]],"-",T_SDLog[[#This Row],[DRAWING_PARTS]],"-",T_SDLog[[#This Row],[DISIPLINE]],"-",T_SDLog[[#This Row],[Sub-Dec]],"-",T_SDLog[[#This Row],[DS]],"-",T_SDLog[[#This Row],[DRAWING_SEQ]])</f>
        <v>1300403-ATS-B01-MZ-02-ICT-VSS-SD-00</v>
      </c>
      <c r="O968" s="122" t="s">
        <v>910</v>
      </c>
      <c r="P968" s="245">
        <v>45879</v>
      </c>
      <c r="Q96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8" s="156" t="str">
        <f>IF(T_SDLog[[#This Row],[AREF_7]]&lt;&gt;"","07",IF(T_SDLog[[#This Row],[AREF_6]]&lt;&gt;"","06",IF(T_SDLog[[#This Row],[AREF_5]]&lt;&gt;"","05",IF(T_SDLog[[#This Row],[AREF_4]]&lt;&gt;"","04",IF(T_SDLog[[#This Row],[AREF_3]]&lt;&gt;"","03",IF(T_SDLog[[#This Row],[AREF_2]]&lt;&gt;"","02",IF(T_SDLog[[#This Row],[AREF_1]]&lt;&gt;"","01",IF(T_SDLog[[#This Row],[AREF_0]]&lt;&gt;"","00",""))))))))</f>
        <v/>
      </c>
      <c r="T96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8" s="22"/>
      <c r="AB968" s="74"/>
      <c r="AC968" s="22"/>
      <c r="AD968" s="74"/>
      <c r="AE968" s="22"/>
      <c r="AF968" s="190" t="s">
        <v>123</v>
      </c>
      <c r="AG968" s="191"/>
      <c r="AH968" s="190" t="s">
        <v>123</v>
      </c>
      <c r="AI968" s="22"/>
      <c r="AJ968" s="74"/>
      <c r="AK968" s="22"/>
      <c r="AL968" s="22"/>
      <c r="AM968" s="22"/>
      <c r="AN968" s="190" t="s">
        <v>123</v>
      </c>
      <c r="AO968" s="74"/>
      <c r="AP968" s="185" t="s">
        <v>123</v>
      </c>
      <c r="AQ968" s="22"/>
      <c r="AR968" s="74"/>
      <c r="AS968" s="22"/>
      <c r="AT968" s="190" t="s">
        <v>123</v>
      </c>
      <c r="AU968" s="74"/>
      <c r="AV968" s="185" t="s">
        <v>123</v>
      </c>
      <c r="AW968" s="76"/>
      <c r="AX968" s="74"/>
      <c r="AY968" s="22"/>
      <c r="AZ968" s="190" t="s">
        <v>123</v>
      </c>
      <c r="BA968" s="74"/>
      <c r="BB968" s="185" t="s">
        <v>123</v>
      </c>
      <c r="BC968" s="76"/>
      <c r="BD968" s="74"/>
      <c r="BE968" s="22"/>
      <c r="BF968" s="190" t="s">
        <v>123</v>
      </c>
      <c r="BG968" s="74"/>
      <c r="BH968" s="185" t="s">
        <v>123</v>
      </c>
      <c r="BI968" s="76"/>
      <c r="BJ968" s="74"/>
      <c r="BK968" s="22"/>
      <c r="BL968" s="190" t="s">
        <v>123</v>
      </c>
      <c r="BM968" s="74"/>
      <c r="BN968" s="185" t="s">
        <v>123</v>
      </c>
      <c r="BO968" s="22"/>
      <c r="BP968" s="74"/>
      <c r="BQ968" s="22"/>
      <c r="BR968" s="190" t="s">
        <v>123</v>
      </c>
      <c r="BS968" s="22"/>
      <c r="BT968" s="185" t="s">
        <v>123</v>
      </c>
      <c r="BU968" s="22"/>
      <c r="BV968" s="74"/>
      <c r="BW968" s="22"/>
      <c r="BX968" s="190" t="s">
        <v>123</v>
      </c>
      <c r="BY968" s="22"/>
      <c r="BZ968" s="185" t="s">
        <v>123</v>
      </c>
      <c r="CA968" s="22" t="s">
        <v>1658</v>
      </c>
      <c r="CB968" s="22" t="s">
        <v>1659</v>
      </c>
    </row>
    <row r="969" spans="2:80" ht="13.8" hidden="1">
      <c r="B969" s="22">
        <f t="shared" si="14"/>
        <v>960</v>
      </c>
      <c r="C969" s="22" t="s">
        <v>112</v>
      </c>
      <c r="D969" s="73" t="s">
        <v>157</v>
      </c>
      <c r="E969" s="118">
        <v>1300403</v>
      </c>
      <c r="F969" s="22" t="s">
        <v>114</v>
      </c>
      <c r="G969" s="73" t="s">
        <v>130</v>
      </c>
      <c r="H969" s="73" t="s">
        <v>462</v>
      </c>
      <c r="I969" s="240" t="s">
        <v>128</v>
      </c>
      <c r="J969" s="79" t="s">
        <v>112</v>
      </c>
      <c r="K969" s="73" t="s">
        <v>1910</v>
      </c>
      <c r="L969" s="22" t="s">
        <v>119</v>
      </c>
      <c r="M969" s="22" t="s">
        <v>117</v>
      </c>
      <c r="N969" s="119" t="str">
        <f>CONCATENATE(T_SDLog[[#This Row],[PROJECT_NO]],"-",T_SDLog[[#This Row],[Sub Con]],"-",T_SDLog[[#This Row],[BUILDING_NO]],"-",T_SDLog[[#This Row],[FLOOR_LEVEL]],"-",T_SDLog[[#This Row],[DRAWING_PARTS]],"-",T_SDLog[[#This Row],[DISIPLINE]],"-",T_SDLog[[#This Row],[Sub-Dec]],"-",T_SDLog[[#This Row],[DS]],"-",T_SDLog[[#This Row],[DRAWING_SEQ]])</f>
        <v>1300403-ATS-B01-MZ-03-ICT-VSS-SD-00</v>
      </c>
      <c r="O969" s="122" t="s">
        <v>911</v>
      </c>
      <c r="P969" s="245">
        <v>45879</v>
      </c>
      <c r="Q96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69" s="156" t="str">
        <f>IF(T_SDLog[[#This Row],[AREF_7]]&lt;&gt;"","07",IF(T_SDLog[[#This Row],[AREF_6]]&lt;&gt;"","06",IF(T_SDLog[[#This Row],[AREF_5]]&lt;&gt;"","05",IF(T_SDLog[[#This Row],[AREF_4]]&lt;&gt;"","04",IF(T_SDLog[[#This Row],[AREF_3]]&lt;&gt;"","03",IF(T_SDLog[[#This Row],[AREF_2]]&lt;&gt;"","02",IF(T_SDLog[[#This Row],[AREF_1]]&lt;&gt;"","01",IF(T_SDLog[[#This Row],[AREF_0]]&lt;&gt;"","00",""))))))))</f>
        <v/>
      </c>
      <c r="T96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69" s="22"/>
      <c r="AB969" s="74"/>
      <c r="AC969" s="22"/>
      <c r="AD969" s="74"/>
      <c r="AE969" s="22"/>
      <c r="AF969" s="190" t="s">
        <v>123</v>
      </c>
      <c r="AG969" s="191"/>
      <c r="AH969" s="190" t="s">
        <v>123</v>
      </c>
      <c r="AI969" s="22"/>
      <c r="AJ969" s="74"/>
      <c r="AK969" s="22"/>
      <c r="AL969" s="22"/>
      <c r="AM969" s="22"/>
      <c r="AN969" s="190" t="s">
        <v>123</v>
      </c>
      <c r="AO969" s="74"/>
      <c r="AP969" s="185" t="s">
        <v>123</v>
      </c>
      <c r="AQ969" s="22"/>
      <c r="AR969" s="74"/>
      <c r="AS969" s="22"/>
      <c r="AT969" s="190" t="s">
        <v>123</v>
      </c>
      <c r="AU969" s="74"/>
      <c r="AV969" s="185" t="s">
        <v>123</v>
      </c>
      <c r="AW969" s="76"/>
      <c r="AX969" s="74"/>
      <c r="AY969" s="22"/>
      <c r="AZ969" s="190" t="s">
        <v>123</v>
      </c>
      <c r="BA969" s="74"/>
      <c r="BB969" s="185" t="s">
        <v>123</v>
      </c>
      <c r="BC969" s="76"/>
      <c r="BD969" s="74"/>
      <c r="BE969" s="22"/>
      <c r="BF969" s="190" t="s">
        <v>123</v>
      </c>
      <c r="BG969" s="74"/>
      <c r="BH969" s="185" t="s">
        <v>123</v>
      </c>
      <c r="BI969" s="76"/>
      <c r="BJ969" s="74"/>
      <c r="BK969" s="22"/>
      <c r="BL969" s="190" t="s">
        <v>123</v>
      </c>
      <c r="BM969" s="74"/>
      <c r="BN969" s="185" t="s">
        <v>123</v>
      </c>
      <c r="BO969" s="22"/>
      <c r="BP969" s="74"/>
      <c r="BQ969" s="22"/>
      <c r="BR969" s="190" t="s">
        <v>123</v>
      </c>
      <c r="BS969" s="22"/>
      <c r="BT969" s="185" t="s">
        <v>123</v>
      </c>
      <c r="BU969" s="22"/>
      <c r="BV969" s="74"/>
      <c r="BW969" s="22"/>
      <c r="BX969" s="190" t="s">
        <v>123</v>
      </c>
      <c r="BY969" s="22"/>
      <c r="BZ969" s="185" t="s">
        <v>123</v>
      </c>
      <c r="CA969" s="22" t="s">
        <v>1658</v>
      </c>
      <c r="CB969" s="22" t="s">
        <v>1659</v>
      </c>
    </row>
    <row r="970" spans="2:80" ht="13.8" hidden="1">
      <c r="B970" s="22">
        <f t="shared" si="14"/>
        <v>961</v>
      </c>
      <c r="C970" s="22" t="s">
        <v>112</v>
      </c>
      <c r="D970" s="73" t="s">
        <v>157</v>
      </c>
      <c r="E970" s="118">
        <v>1300403</v>
      </c>
      <c r="F970" s="22" t="s">
        <v>114</v>
      </c>
      <c r="G970" s="73" t="s">
        <v>130</v>
      </c>
      <c r="H970" s="73" t="s">
        <v>462</v>
      </c>
      <c r="I970" s="240" t="s">
        <v>1497</v>
      </c>
      <c r="J970" s="79" t="s">
        <v>112</v>
      </c>
      <c r="K970" s="73" t="s">
        <v>1910</v>
      </c>
      <c r="L970" s="22" t="s">
        <v>119</v>
      </c>
      <c r="M970" s="22" t="s">
        <v>117</v>
      </c>
      <c r="N970" s="119" t="str">
        <f>CONCATENATE(T_SDLog[[#This Row],[PROJECT_NO]],"-",T_SDLog[[#This Row],[Sub Con]],"-",T_SDLog[[#This Row],[BUILDING_NO]],"-",T_SDLog[[#This Row],[FLOOR_LEVEL]],"-",T_SDLog[[#This Row],[DRAWING_PARTS]],"-",T_SDLog[[#This Row],[DISIPLINE]],"-",T_SDLog[[#This Row],[Sub-Dec]],"-",T_SDLog[[#This Row],[DS]],"-",T_SDLog[[#This Row],[DRAWING_SEQ]])</f>
        <v>1300403-ATS-B01-MZ-;04-ICT-VSS-SD-00</v>
      </c>
      <c r="O970" s="122" t="s">
        <v>1492</v>
      </c>
      <c r="P970" s="245">
        <v>45879</v>
      </c>
      <c r="Q97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0" s="156" t="str">
        <f>IF(T_SDLog[[#This Row],[AREF_7]]&lt;&gt;"","07",IF(T_SDLog[[#This Row],[AREF_6]]&lt;&gt;"","06",IF(T_SDLog[[#This Row],[AREF_5]]&lt;&gt;"","05",IF(T_SDLog[[#This Row],[AREF_4]]&lt;&gt;"","04",IF(T_SDLog[[#This Row],[AREF_3]]&lt;&gt;"","03",IF(T_SDLog[[#This Row],[AREF_2]]&lt;&gt;"","02",IF(T_SDLog[[#This Row],[AREF_1]]&lt;&gt;"","01",IF(T_SDLog[[#This Row],[AREF_0]]&lt;&gt;"","00",""))))))))</f>
        <v/>
      </c>
      <c r="T970" s="223"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7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0" s="22"/>
      <c r="AB970" s="74"/>
      <c r="AC970" s="22"/>
      <c r="AD970" s="74"/>
      <c r="AE970" s="22"/>
      <c r="AF970" s="190" t="s">
        <v>123</v>
      </c>
      <c r="AG970" s="191"/>
      <c r="AH970" s="190" t="s">
        <v>123</v>
      </c>
      <c r="AI970" s="22"/>
      <c r="AJ970" s="74"/>
      <c r="AK970" s="22"/>
      <c r="AL970" s="22"/>
      <c r="AM970" s="22"/>
      <c r="AN970" s="190" t="s">
        <v>123</v>
      </c>
      <c r="AO970" s="74"/>
      <c r="AP970" s="185" t="s">
        <v>123</v>
      </c>
      <c r="AQ970" s="22"/>
      <c r="AR970" s="74"/>
      <c r="AS970" s="22"/>
      <c r="AT970" s="190" t="s">
        <v>123</v>
      </c>
      <c r="AU970" s="74"/>
      <c r="AV970" s="185" t="s">
        <v>123</v>
      </c>
      <c r="AW970" s="76"/>
      <c r="AX970" s="74"/>
      <c r="AY970" s="22"/>
      <c r="AZ970" s="190" t="s">
        <v>123</v>
      </c>
      <c r="BA970" s="74"/>
      <c r="BB970" s="185" t="s">
        <v>123</v>
      </c>
      <c r="BC970" s="76"/>
      <c r="BD970" s="74"/>
      <c r="BE970" s="22"/>
      <c r="BF970" s="190" t="s">
        <v>123</v>
      </c>
      <c r="BG970" s="74"/>
      <c r="BH970" s="185" t="s">
        <v>123</v>
      </c>
      <c r="BI970" s="76"/>
      <c r="BJ970" s="74"/>
      <c r="BK970" s="22"/>
      <c r="BL970" s="190" t="s">
        <v>123</v>
      </c>
      <c r="BM970" s="74"/>
      <c r="BN970" s="185" t="s">
        <v>123</v>
      </c>
      <c r="BO970" s="22"/>
      <c r="BP970" s="74"/>
      <c r="BQ970" s="22"/>
      <c r="BR970" s="190" t="s">
        <v>123</v>
      </c>
      <c r="BS970" s="22"/>
      <c r="BT970" s="185" t="s">
        <v>123</v>
      </c>
      <c r="BU970" s="22"/>
      <c r="BV970" s="74"/>
      <c r="BW970" s="22"/>
      <c r="BX970" s="190" t="s">
        <v>123</v>
      </c>
      <c r="BY970" s="22"/>
      <c r="BZ970" s="185" t="s">
        <v>123</v>
      </c>
      <c r="CA970" s="22" t="s">
        <v>1658</v>
      </c>
      <c r="CB970" s="22" t="s">
        <v>1659</v>
      </c>
    </row>
    <row r="971" spans="2:80" ht="13.8" hidden="1">
      <c r="B971" s="22">
        <f t="shared" si="14"/>
        <v>962</v>
      </c>
      <c r="C971" s="22" t="s">
        <v>112</v>
      </c>
      <c r="D971" s="73" t="s">
        <v>157</v>
      </c>
      <c r="E971" s="118">
        <v>1300403</v>
      </c>
      <c r="F971" s="22" t="s">
        <v>114</v>
      </c>
      <c r="G971" s="73" t="s">
        <v>130</v>
      </c>
      <c r="H971" s="73" t="s">
        <v>462</v>
      </c>
      <c r="I971" s="240" t="s">
        <v>1498</v>
      </c>
      <c r="J971" s="79" t="s">
        <v>112</v>
      </c>
      <c r="K971" s="73" t="s">
        <v>1910</v>
      </c>
      <c r="L971" s="22" t="s">
        <v>119</v>
      </c>
      <c r="M971" s="22" t="s">
        <v>117</v>
      </c>
      <c r="N971" s="119" t="str">
        <f>CONCATENATE(T_SDLog[[#This Row],[PROJECT_NO]],"-",T_SDLog[[#This Row],[Sub Con]],"-",T_SDLog[[#This Row],[BUILDING_NO]],"-",T_SDLog[[#This Row],[FLOOR_LEVEL]],"-",T_SDLog[[#This Row],[DRAWING_PARTS]],"-",T_SDLog[[#This Row],[DISIPLINE]],"-",T_SDLog[[#This Row],[Sub-Dec]],"-",T_SDLog[[#This Row],[DS]],"-",T_SDLog[[#This Row],[DRAWING_SEQ]])</f>
        <v>1300403-ATS-B01-MZ-;05-ICT-VSS-SD-00</v>
      </c>
      <c r="O971" s="122" t="s">
        <v>1493</v>
      </c>
      <c r="P971" s="245">
        <v>45879</v>
      </c>
      <c r="Q97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1" s="156" t="str">
        <f>IF(T_SDLog[[#This Row],[AREF_7]]&lt;&gt;"","07",IF(T_SDLog[[#This Row],[AREF_6]]&lt;&gt;"","06",IF(T_SDLog[[#This Row],[AREF_5]]&lt;&gt;"","05",IF(T_SDLog[[#This Row],[AREF_4]]&lt;&gt;"","04",IF(T_SDLog[[#This Row],[AREF_3]]&lt;&gt;"","03",IF(T_SDLog[[#This Row],[AREF_2]]&lt;&gt;"","02",IF(T_SDLog[[#This Row],[AREF_1]]&lt;&gt;"","01",IF(T_SDLog[[#This Row],[AREF_0]]&lt;&gt;"","00",""))))))))</f>
        <v/>
      </c>
      <c r="T971" s="223"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7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1" s="22"/>
      <c r="AB971" s="74"/>
      <c r="AC971" s="22"/>
      <c r="AD971" s="74"/>
      <c r="AE971" s="22"/>
      <c r="AF971" s="190" t="s">
        <v>123</v>
      </c>
      <c r="AG971" s="191"/>
      <c r="AH971" s="190" t="s">
        <v>123</v>
      </c>
      <c r="AI971" s="22"/>
      <c r="AJ971" s="74"/>
      <c r="AK971" s="22"/>
      <c r="AL971" s="22"/>
      <c r="AM971" s="22"/>
      <c r="AN971" s="190" t="s">
        <v>123</v>
      </c>
      <c r="AO971" s="74"/>
      <c r="AP971" s="185" t="s">
        <v>123</v>
      </c>
      <c r="AQ971" s="22"/>
      <c r="AR971" s="74"/>
      <c r="AS971" s="22"/>
      <c r="AT971" s="190" t="s">
        <v>123</v>
      </c>
      <c r="AU971" s="74"/>
      <c r="AV971" s="185" t="s">
        <v>123</v>
      </c>
      <c r="AW971" s="76"/>
      <c r="AX971" s="74"/>
      <c r="AY971" s="22"/>
      <c r="AZ971" s="190" t="s">
        <v>123</v>
      </c>
      <c r="BA971" s="74"/>
      <c r="BB971" s="185" t="s">
        <v>123</v>
      </c>
      <c r="BC971" s="76"/>
      <c r="BD971" s="74"/>
      <c r="BE971" s="22"/>
      <c r="BF971" s="190" t="s">
        <v>123</v>
      </c>
      <c r="BG971" s="74"/>
      <c r="BH971" s="185" t="s">
        <v>123</v>
      </c>
      <c r="BI971" s="76"/>
      <c r="BJ971" s="74"/>
      <c r="BK971" s="22"/>
      <c r="BL971" s="190" t="s">
        <v>123</v>
      </c>
      <c r="BM971" s="74"/>
      <c r="BN971" s="185" t="s">
        <v>123</v>
      </c>
      <c r="BO971" s="22"/>
      <c r="BP971" s="74"/>
      <c r="BQ971" s="22"/>
      <c r="BR971" s="190" t="s">
        <v>123</v>
      </c>
      <c r="BS971" s="22"/>
      <c r="BT971" s="185" t="s">
        <v>123</v>
      </c>
      <c r="BU971" s="22"/>
      <c r="BV971" s="74"/>
      <c r="BW971" s="22"/>
      <c r="BX971" s="190" t="s">
        <v>123</v>
      </c>
      <c r="BY971" s="22"/>
      <c r="BZ971" s="185" t="s">
        <v>123</v>
      </c>
      <c r="CA971" s="22" t="s">
        <v>1658</v>
      </c>
      <c r="CB971" s="22" t="s">
        <v>1659</v>
      </c>
    </row>
    <row r="972" spans="2:80" ht="13.8" hidden="1">
      <c r="B972" s="22">
        <f t="shared" si="14"/>
        <v>963</v>
      </c>
      <c r="C972" s="22" t="s">
        <v>112</v>
      </c>
      <c r="D972" s="73" t="s">
        <v>157</v>
      </c>
      <c r="E972" s="118">
        <v>1300403</v>
      </c>
      <c r="F972" s="22" t="s">
        <v>114</v>
      </c>
      <c r="G972" s="73" t="s">
        <v>130</v>
      </c>
      <c r="H972" s="73" t="s">
        <v>462</v>
      </c>
      <c r="I972" s="240" t="s">
        <v>304</v>
      </c>
      <c r="J972" s="79" t="s">
        <v>112</v>
      </c>
      <c r="K972" s="73" t="s">
        <v>1910</v>
      </c>
      <c r="L972" s="22" t="s">
        <v>119</v>
      </c>
      <c r="M972" s="22" t="s">
        <v>117</v>
      </c>
      <c r="N972" s="119" t="str">
        <f>CONCATENATE(T_SDLog[[#This Row],[PROJECT_NO]],"-",T_SDLog[[#This Row],[Sub Con]],"-",T_SDLog[[#This Row],[BUILDING_NO]],"-",T_SDLog[[#This Row],[FLOOR_LEVEL]],"-",T_SDLog[[#This Row],[DRAWING_PARTS]],"-",T_SDLog[[#This Row],[DISIPLINE]],"-",T_SDLog[[#This Row],[Sub-Dec]],"-",T_SDLog[[#This Row],[DS]],"-",T_SDLog[[#This Row],[DRAWING_SEQ]])</f>
        <v>1300403-ATS-B01-MZ-06-ICT-VSS-SD-00</v>
      </c>
      <c r="O972" s="122" t="s">
        <v>912</v>
      </c>
      <c r="P972" s="245">
        <v>45879</v>
      </c>
      <c r="Q97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2" s="156" t="str">
        <f>IF(T_SDLog[[#This Row],[AREF_7]]&lt;&gt;"","07",IF(T_SDLog[[#This Row],[AREF_6]]&lt;&gt;"","06",IF(T_SDLog[[#This Row],[AREF_5]]&lt;&gt;"","05",IF(T_SDLog[[#This Row],[AREF_4]]&lt;&gt;"","04",IF(T_SDLog[[#This Row],[AREF_3]]&lt;&gt;"","03",IF(T_SDLog[[#This Row],[AREF_2]]&lt;&gt;"","02",IF(T_SDLog[[#This Row],[AREF_1]]&lt;&gt;"","01",IF(T_SDLog[[#This Row],[AREF_0]]&lt;&gt;"","00",""))))))))</f>
        <v/>
      </c>
      <c r="T97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2" s="22"/>
      <c r="AB972" s="74"/>
      <c r="AC972" s="22"/>
      <c r="AD972" s="74"/>
      <c r="AE972" s="22"/>
      <c r="AF972" s="190" t="s">
        <v>123</v>
      </c>
      <c r="AG972" s="191"/>
      <c r="AH972" s="190" t="s">
        <v>123</v>
      </c>
      <c r="AI972" s="22"/>
      <c r="AJ972" s="74"/>
      <c r="AK972" s="22"/>
      <c r="AL972" s="22"/>
      <c r="AM972" s="22"/>
      <c r="AN972" s="190" t="s">
        <v>123</v>
      </c>
      <c r="AO972" s="74"/>
      <c r="AP972" s="185" t="s">
        <v>123</v>
      </c>
      <c r="AQ972" s="22"/>
      <c r="AR972" s="74"/>
      <c r="AS972" s="22"/>
      <c r="AT972" s="190" t="s">
        <v>123</v>
      </c>
      <c r="AU972" s="74"/>
      <c r="AV972" s="185" t="s">
        <v>123</v>
      </c>
      <c r="AW972" s="76"/>
      <c r="AX972" s="74"/>
      <c r="AY972" s="22"/>
      <c r="AZ972" s="190" t="s">
        <v>123</v>
      </c>
      <c r="BA972" s="74"/>
      <c r="BB972" s="185" t="s">
        <v>123</v>
      </c>
      <c r="BC972" s="76"/>
      <c r="BD972" s="74"/>
      <c r="BE972" s="22"/>
      <c r="BF972" s="190" t="s">
        <v>123</v>
      </c>
      <c r="BG972" s="74"/>
      <c r="BH972" s="185" t="s">
        <v>123</v>
      </c>
      <c r="BI972" s="76"/>
      <c r="BJ972" s="74"/>
      <c r="BK972" s="22"/>
      <c r="BL972" s="190" t="s">
        <v>123</v>
      </c>
      <c r="BM972" s="74"/>
      <c r="BN972" s="185" t="s">
        <v>123</v>
      </c>
      <c r="BO972" s="22"/>
      <c r="BP972" s="74"/>
      <c r="BQ972" s="22"/>
      <c r="BR972" s="190" t="s">
        <v>123</v>
      </c>
      <c r="BS972" s="22"/>
      <c r="BT972" s="185" t="s">
        <v>123</v>
      </c>
      <c r="BU972" s="22"/>
      <c r="BV972" s="74"/>
      <c r="BW972" s="22"/>
      <c r="BX972" s="190" t="s">
        <v>123</v>
      </c>
      <c r="BY972" s="22"/>
      <c r="BZ972" s="185" t="s">
        <v>123</v>
      </c>
      <c r="CA972" s="22" t="s">
        <v>1658</v>
      </c>
      <c r="CB972" s="22" t="s">
        <v>1659</v>
      </c>
    </row>
    <row r="973" spans="2:80" ht="13.8" hidden="1">
      <c r="B973" s="22">
        <f t="shared" ref="B973:B1036" si="15">1+B972</f>
        <v>964</v>
      </c>
      <c r="C973" s="22" t="s">
        <v>112</v>
      </c>
      <c r="D973" s="73" t="s">
        <v>157</v>
      </c>
      <c r="E973" s="118">
        <v>1300403</v>
      </c>
      <c r="F973" s="22" t="s">
        <v>114</v>
      </c>
      <c r="G973" s="73" t="s">
        <v>130</v>
      </c>
      <c r="H973" s="73" t="s">
        <v>462</v>
      </c>
      <c r="I973" s="240" t="s">
        <v>349</v>
      </c>
      <c r="J973" s="79" t="s">
        <v>112</v>
      </c>
      <c r="K973" s="73" t="s">
        <v>1910</v>
      </c>
      <c r="L973" s="22" t="s">
        <v>119</v>
      </c>
      <c r="M973" s="22" t="s">
        <v>117</v>
      </c>
      <c r="N973" s="119" t="str">
        <f>CONCATENATE(T_SDLog[[#This Row],[PROJECT_NO]],"-",T_SDLog[[#This Row],[Sub Con]],"-",T_SDLog[[#This Row],[BUILDING_NO]],"-",T_SDLog[[#This Row],[FLOOR_LEVEL]],"-",T_SDLog[[#This Row],[DRAWING_PARTS]],"-",T_SDLog[[#This Row],[DISIPLINE]],"-",T_SDLog[[#This Row],[Sub-Dec]],"-",T_SDLog[[#This Row],[DS]],"-",T_SDLog[[#This Row],[DRAWING_SEQ]])</f>
        <v>1300403-ATS-B01-MZ-07-ICT-VSS-SD-00</v>
      </c>
      <c r="O973" s="122" t="s">
        <v>913</v>
      </c>
      <c r="P973" s="245">
        <v>45879</v>
      </c>
      <c r="Q97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7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3" s="156" t="str">
        <f>IF(T_SDLog[[#This Row],[AREF_7]]&lt;&gt;"","07",IF(T_SDLog[[#This Row],[AREF_6]]&lt;&gt;"","06",IF(T_SDLog[[#This Row],[AREF_5]]&lt;&gt;"","05",IF(T_SDLog[[#This Row],[AREF_4]]&lt;&gt;"","04",IF(T_SDLog[[#This Row],[AREF_3]]&lt;&gt;"","03",IF(T_SDLog[[#This Row],[AREF_2]]&lt;&gt;"","02",IF(T_SDLog[[#This Row],[AREF_1]]&lt;&gt;"","01",IF(T_SDLog[[#This Row],[AREF_0]]&lt;&gt;"","00",""))))))))</f>
        <v/>
      </c>
      <c r="T97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3" s="22"/>
      <c r="AB973" s="74"/>
      <c r="AC973" s="22"/>
      <c r="AD973" s="74"/>
      <c r="AE973" s="22"/>
      <c r="AF973" s="190" t="s">
        <v>123</v>
      </c>
      <c r="AG973" s="191"/>
      <c r="AH973" s="190" t="s">
        <v>123</v>
      </c>
      <c r="AI973" s="22"/>
      <c r="AJ973" s="74"/>
      <c r="AK973" s="22"/>
      <c r="AL973" s="22"/>
      <c r="AM973" s="22"/>
      <c r="AN973" s="190" t="s">
        <v>123</v>
      </c>
      <c r="AO973" s="74"/>
      <c r="AP973" s="185" t="s">
        <v>123</v>
      </c>
      <c r="AQ973" s="22"/>
      <c r="AR973" s="74"/>
      <c r="AS973" s="22"/>
      <c r="AT973" s="190" t="s">
        <v>123</v>
      </c>
      <c r="AU973" s="74"/>
      <c r="AV973" s="185" t="s">
        <v>123</v>
      </c>
      <c r="AW973" s="76"/>
      <c r="AX973" s="74"/>
      <c r="AY973" s="22"/>
      <c r="AZ973" s="190" t="s">
        <v>123</v>
      </c>
      <c r="BA973" s="74"/>
      <c r="BB973" s="185" t="s">
        <v>123</v>
      </c>
      <c r="BC973" s="76"/>
      <c r="BD973" s="74"/>
      <c r="BE973" s="22"/>
      <c r="BF973" s="190" t="s">
        <v>123</v>
      </c>
      <c r="BG973" s="74"/>
      <c r="BH973" s="185" t="s">
        <v>123</v>
      </c>
      <c r="BI973" s="76"/>
      <c r="BJ973" s="74"/>
      <c r="BK973" s="22"/>
      <c r="BL973" s="190" t="s">
        <v>123</v>
      </c>
      <c r="BM973" s="74"/>
      <c r="BN973" s="185" t="s">
        <v>123</v>
      </c>
      <c r="BO973" s="22"/>
      <c r="BP973" s="74"/>
      <c r="BQ973" s="22"/>
      <c r="BR973" s="190" t="s">
        <v>123</v>
      </c>
      <c r="BS973" s="22"/>
      <c r="BT973" s="185" t="s">
        <v>123</v>
      </c>
      <c r="BU973" s="22"/>
      <c r="BV973" s="74"/>
      <c r="BW973" s="22"/>
      <c r="BX973" s="190" t="s">
        <v>123</v>
      </c>
      <c r="BY973" s="22"/>
      <c r="BZ973" s="185" t="s">
        <v>123</v>
      </c>
      <c r="CA973" s="22" t="s">
        <v>1658</v>
      </c>
      <c r="CB973" s="22" t="s">
        <v>1659</v>
      </c>
    </row>
    <row r="974" spans="2:80" ht="13.8" hidden="1">
      <c r="B974" s="22">
        <f t="shared" si="15"/>
        <v>965</v>
      </c>
      <c r="C974" s="22" t="s">
        <v>112</v>
      </c>
      <c r="D974" s="73" t="s">
        <v>157</v>
      </c>
      <c r="E974" s="118">
        <v>1300403</v>
      </c>
      <c r="F974" s="22" t="s">
        <v>114</v>
      </c>
      <c r="G974" s="73" t="s">
        <v>130</v>
      </c>
      <c r="H974" s="73" t="s">
        <v>462</v>
      </c>
      <c r="I974" s="240" t="s">
        <v>1499</v>
      </c>
      <c r="J974" s="79" t="s">
        <v>112</v>
      </c>
      <c r="K974" s="73" t="s">
        <v>1910</v>
      </c>
      <c r="L974" s="22" t="s">
        <v>119</v>
      </c>
      <c r="M974" s="22" t="s">
        <v>117</v>
      </c>
      <c r="N974" s="119" t="str">
        <f>CONCATENATE(T_SDLog[[#This Row],[PROJECT_NO]],"-",T_SDLog[[#This Row],[Sub Con]],"-",T_SDLog[[#This Row],[BUILDING_NO]],"-",T_SDLog[[#This Row],[FLOOR_LEVEL]],"-",T_SDLog[[#This Row],[DRAWING_PARTS]],"-",T_SDLog[[#This Row],[DISIPLINE]],"-",T_SDLog[[#This Row],[Sub-Dec]],"-",T_SDLog[[#This Row],[DS]],"-",T_SDLog[[#This Row],[DRAWING_SEQ]])</f>
        <v>1300403-ATS-B01-MZ-;08-ICT-VSS-SD-00</v>
      </c>
      <c r="O974" s="122" t="s">
        <v>1494</v>
      </c>
      <c r="P974" s="245">
        <v>45879</v>
      </c>
      <c r="Q97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7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4" s="156" t="str">
        <f>IF(T_SDLog[[#This Row],[AREF_7]]&lt;&gt;"","07",IF(T_SDLog[[#This Row],[AREF_6]]&lt;&gt;"","06",IF(T_SDLog[[#This Row],[AREF_5]]&lt;&gt;"","05",IF(T_SDLog[[#This Row],[AREF_4]]&lt;&gt;"","04",IF(T_SDLog[[#This Row],[AREF_3]]&lt;&gt;"","03",IF(T_SDLog[[#This Row],[AREF_2]]&lt;&gt;"","02",IF(T_SDLog[[#This Row],[AREF_1]]&lt;&gt;"","01",IF(T_SDLog[[#This Row],[AREF_0]]&lt;&gt;"","00",""))))))))</f>
        <v/>
      </c>
      <c r="T974" s="223"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7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4" s="22"/>
      <c r="AB974" s="74"/>
      <c r="AC974" s="22"/>
      <c r="AD974" s="74"/>
      <c r="AE974" s="22"/>
      <c r="AF974" s="190" t="s">
        <v>123</v>
      </c>
      <c r="AG974" s="191"/>
      <c r="AH974" s="190" t="s">
        <v>123</v>
      </c>
      <c r="AI974" s="22"/>
      <c r="AJ974" s="74"/>
      <c r="AK974" s="22"/>
      <c r="AL974" s="22"/>
      <c r="AM974" s="22"/>
      <c r="AN974" s="190" t="s">
        <v>123</v>
      </c>
      <c r="AO974" s="74"/>
      <c r="AP974" s="185" t="s">
        <v>123</v>
      </c>
      <c r="AQ974" s="22"/>
      <c r="AR974" s="74"/>
      <c r="AS974" s="22"/>
      <c r="AT974" s="190" t="s">
        <v>123</v>
      </c>
      <c r="AU974" s="74"/>
      <c r="AV974" s="185" t="s">
        <v>123</v>
      </c>
      <c r="AW974" s="76"/>
      <c r="AX974" s="74"/>
      <c r="AY974" s="22"/>
      <c r="AZ974" s="190" t="s">
        <v>123</v>
      </c>
      <c r="BA974" s="74"/>
      <c r="BB974" s="185" t="s">
        <v>123</v>
      </c>
      <c r="BC974" s="76"/>
      <c r="BD974" s="74"/>
      <c r="BE974" s="22"/>
      <c r="BF974" s="190" t="s">
        <v>123</v>
      </c>
      <c r="BG974" s="74"/>
      <c r="BH974" s="185" t="s">
        <v>123</v>
      </c>
      <c r="BI974" s="76"/>
      <c r="BJ974" s="74"/>
      <c r="BK974" s="22"/>
      <c r="BL974" s="190" t="s">
        <v>123</v>
      </c>
      <c r="BM974" s="74"/>
      <c r="BN974" s="185" t="s">
        <v>123</v>
      </c>
      <c r="BO974" s="22"/>
      <c r="BP974" s="74"/>
      <c r="BQ974" s="22"/>
      <c r="BR974" s="190" t="s">
        <v>123</v>
      </c>
      <c r="BS974" s="22"/>
      <c r="BT974" s="185" t="s">
        <v>123</v>
      </c>
      <c r="BU974" s="22"/>
      <c r="BV974" s="74"/>
      <c r="BW974" s="22"/>
      <c r="BX974" s="190" t="s">
        <v>123</v>
      </c>
      <c r="BY974" s="22"/>
      <c r="BZ974" s="185" t="s">
        <v>123</v>
      </c>
      <c r="CA974" s="22" t="s">
        <v>1658</v>
      </c>
      <c r="CB974" s="22" t="s">
        <v>1659</v>
      </c>
    </row>
    <row r="975" spans="2:80" ht="13.8" hidden="1">
      <c r="B975" s="22">
        <f t="shared" si="15"/>
        <v>966</v>
      </c>
      <c r="C975" s="22" t="s">
        <v>112</v>
      </c>
      <c r="D975" s="73" t="s">
        <v>157</v>
      </c>
      <c r="E975" s="118">
        <v>1300403</v>
      </c>
      <c r="F975" s="22" t="s">
        <v>114</v>
      </c>
      <c r="G975" s="73" t="s">
        <v>130</v>
      </c>
      <c r="H975" s="73" t="s">
        <v>462</v>
      </c>
      <c r="I975" s="240" t="s">
        <v>1500</v>
      </c>
      <c r="J975" s="79" t="s">
        <v>112</v>
      </c>
      <c r="K975" s="73" t="s">
        <v>1910</v>
      </c>
      <c r="L975" s="22" t="s">
        <v>119</v>
      </c>
      <c r="M975" s="22" t="s">
        <v>117</v>
      </c>
      <c r="N975" s="119" t="str">
        <f>CONCATENATE(T_SDLog[[#This Row],[PROJECT_NO]],"-",T_SDLog[[#This Row],[Sub Con]],"-",T_SDLog[[#This Row],[BUILDING_NO]],"-",T_SDLog[[#This Row],[FLOOR_LEVEL]],"-",T_SDLog[[#This Row],[DRAWING_PARTS]],"-",T_SDLog[[#This Row],[DISIPLINE]],"-",T_SDLog[[#This Row],[Sub-Dec]],"-",T_SDLog[[#This Row],[DS]],"-",T_SDLog[[#This Row],[DRAWING_SEQ]])</f>
        <v>1300403-ATS-B01-MZ-;09-ICT-VSS-SD-00</v>
      </c>
      <c r="O975" s="122" t="s">
        <v>1495</v>
      </c>
      <c r="P975" s="245">
        <v>45879</v>
      </c>
      <c r="Q97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7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5" s="156" t="str">
        <f>IF(T_SDLog[[#This Row],[AREF_7]]&lt;&gt;"","07",IF(T_SDLog[[#This Row],[AREF_6]]&lt;&gt;"","06",IF(T_SDLog[[#This Row],[AREF_5]]&lt;&gt;"","05",IF(T_SDLog[[#This Row],[AREF_4]]&lt;&gt;"","04",IF(T_SDLog[[#This Row],[AREF_3]]&lt;&gt;"","03",IF(T_SDLog[[#This Row],[AREF_2]]&lt;&gt;"","02",IF(T_SDLog[[#This Row],[AREF_1]]&lt;&gt;"","01",IF(T_SDLog[[#This Row],[AREF_0]]&lt;&gt;"","00",""))))))))</f>
        <v/>
      </c>
      <c r="T975" s="223"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7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5" s="22"/>
      <c r="AB975" s="74"/>
      <c r="AC975" s="22"/>
      <c r="AD975" s="74"/>
      <c r="AE975" s="22"/>
      <c r="AF975" s="190" t="s">
        <v>123</v>
      </c>
      <c r="AG975" s="191"/>
      <c r="AH975" s="190" t="s">
        <v>123</v>
      </c>
      <c r="AI975" s="22"/>
      <c r="AJ975" s="74"/>
      <c r="AK975" s="22"/>
      <c r="AL975" s="22"/>
      <c r="AM975" s="22"/>
      <c r="AN975" s="190" t="s">
        <v>123</v>
      </c>
      <c r="AO975" s="74"/>
      <c r="AP975" s="185" t="s">
        <v>123</v>
      </c>
      <c r="AQ975" s="22"/>
      <c r="AR975" s="74"/>
      <c r="AS975" s="22"/>
      <c r="AT975" s="190" t="s">
        <v>123</v>
      </c>
      <c r="AU975" s="74"/>
      <c r="AV975" s="185" t="s">
        <v>123</v>
      </c>
      <c r="AW975" s="76"/>
      <c r="AX975" s="74"/>
      <c r="AY975" s="22"/>
      <c r="AZ975" s="190" t="s">
        <v>123</v>
      </c>
      <c r="BA975" s="74"/>
      <c r="BB975" s="185" t="s">
        <v>123</v>
      </c>
      <c r="BC975" s="76"/>
      <c r="BD975" s="74"/>
      <c r="BE975" s="22"/>
      <c r="BF975" s="190" t="s">
        <v>123</v>
      </c>
      <c r="BG975" s="74"/>
      <c r="BH975" s="185" t="s">
        <v>123</v>
      </c>
      <c r="BI975" s="76"/>
      <c r="BJ975" s="74"/>
      <c r="BK975" s="22"/>
      <c r="BL975" s="190" t="s">
        <v>123</v>
      </c>
      <c r="BM975" s="74"/>
      <c r="BN975" s="185" t="s">
        <v>123</v>
      </c>
      <c r="BO975" s="22"/>
      <c r="BP975" s="74"/>
      <c r="BQ975" s="22"/>
      <c r="BR975" s="190" t="s">
        <v>123</v>
      </c>
      <c r="BS975" s="22"/>
      <c r="BT975" s="185" t="s">
        <v>123</v>
      </c>
      <c r="BU975" s="22"/>
      <c r="BV975" s="74"/>
      <c r="BW975" s="22"/>
      <c r="BX975" s="190" t="s">
        <v>123</v>
      </c>
      <c r="BY975" s="22"/>
      <c r="BZ975" s="185" t="s">
        <v>123</v>
      </c>
      <c r="CA975" s="22" t="s">
        <v>1658</v>
      </c>
      <c r="CB975" s="22" t="s">
        <v>1659</v>
      </c>
    </row>
    <row r="976" spans="2:80" ht="13.8" hidden="1">
      <c r="B976" s="22">
        <f t="shared" si="15"/>
        <v>967</v>
      </c>
      <c r="C976" s="22" t="s">
        <v>112</v>
      </c>
      <c r="D976" s="73" t="s">
        <v>157</v>
      </c>
      <c r="E976" s="118">
        <v>1300403</v>
      </c>
      <c r="F976" s="22" t="s">
        <v>114</v>
      </c>
      <c r="G976" s="73" t="s">
        <v>130</v>
      </c>
      <c r="H976" s="73" t="s">
        <v>462</v>
      </c>
      <c r="I976" s="240">
        <v>10</v>
      </c>
      <c r="J976" s="79" t="s">
        <v>112</v>
      </c>
      <c r="K976" s="73" t="s">
        <v>1910</v>
      </c>
      <c r="L976" s="22" t="s">
        <v>119</v>
      </c>
      <c r="M976" s="22" t="s">
        <v>117</v>
      </c>
      <c r="N976" s="119" t="str">
        <f>CONCATENATE(T_SDLog[[#This Row],[PROJECT_NO]],"-",T_SDLog[[#This Row],[Sub Con]],"-",T_SDLog[[#This Row],[BUILDING_NO]],"-",T_SDLog[[#This Row],[FLOOR_LEVEL]],"-",T_SDLog[[#This Row],[DRAWING_PARTS]],"-",T_SDLog[[#This Row],[DISIPLINE]],"-",T_SDLog[[#This Row],[Sub-Dec]],"-",T_SDLog[[#This Row],[DS]],"-",T_SDLog[[#This Row],[DRAWING_SEQ]])</f>
        <v>1300403-ATS-B01-MZ-10-ICT-VSS-SD-00</v>
      </c>
      <c r="O976" s="122" t="s">
        <v>914</v>
      </c>
      <c r="P976" s="245">
        <v>45879</v>
      </c>
      <c r="Q97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7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6" s="156" t="str">
        <f>IF(T_SDLog[[#This Row],[AREF_7]]&lt;&gt;"","07",IF(T_SDLog[[#This Row],[AREF_6]]&lt;&gt;"","06",IF(T_SDLog[[#This Row],[AREF_5]]&lt;&gt;"","05",IF(T_SDLog[[#This Row],[AREF_4]]&lt;&gt;"","04",IF(T_SDLog[[#This Row],[AREF_3]]&lt;&gt;"","03",IF(T_SDLog[[#This Row],[AREF_2]]&lt;&gt;"","02",IF(T_SDLog[[#This Row],[AREF_1]]&lt;&gt;"","01",IF(T_SDLog[[#This Row],[AREF_0]]&lt;&gt;"","00",""))))))))</f>
        <v/>
      </c>
      <c r="T97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7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6" s="22"/>
      <c r="AB976" s="74"/>
      <c r="AC976" s="22"/>
      <c r="AD976" s="74"/>
      <c r="AE976" s="22"/>
      <c r="AF976" s="190" t="s">
        <v>123</v>
      </c>
      <c r="AG976" s="191"/>
      <c r="AH976" s="190" t="s">
        <v>123</v>
      </c>
      <c r="AI976" s="22"/>
      <c r="AJ976" s="74"/>
      <c r="AK976" s="22"/>
      <c r="AL976" s="22"/>
      <c r="AM976" s="22"/>
      <c r="AN976" s="190" t="s">
        <v>123</v>
      </c>
      <c r="AO976" s="74"/>
      <c r="AP976" s="185" t="s">
        <v>123</v>
      </c>
      <c r="AQ976" s="22"/>
      <c r="AR976" s="74"/>
      <c r="AS976" s="22"/>
      <c r="AT976" s="190" t="s">
        <v>123</v>
      </c>
      <c r="AU976" s="74"/>
      <c r="AV976" s="185" t="s">
        <v>123</v>
      </c>
      <c r="AW976" s="76"/>
      <c r="AX976" s="74"/>
      <c r="AY976" s="22"/>
      <c r="AZ976" s="190" t="s">
        <v>123</v>
      </c>
      <c r="BA976" s="74"/>
      <c r="BB976" s="185" t="s">
        <v>123</v>
      </c>
      <c r="BC976" s="76"/>
      <c r="BD976" s="74"/>
      <c r="BE976" s="22"/>
      <c r="BF976" s="190" t="s">
        <v>123</v>
      </c>
      <c r="BG976" s="74"/>
      <c r="BH976" s="185" t="s">
        <v>123</v>
      </c>
      <c r="BI976" s="76"/>
      <c r="BJ976" s="74"/>
      <c r="BK976" s="22"/>
      <c r="BL976" s="190" t="s">
        <v>123</v>
      </c>
      <c r="BM976" s="74"/>
      <c r="BN976" s="185" t="s">
        <v>123</v>
      </c>
      <c r="BO976" s="22"/>
      <c r="BP976" s="74"/>
      <c r="BQ976" s="22"/>
      <c r="BR976" s="190" t="s">
        <v>123</v>
      </c>
      <c r="BS976" s="22"/>
      <c r="BT976" s="185" t="s">
        <v>123</v>
      </c>
      <c r="BU976" s="22"/>
      <c r="BV976" s="74"/>
      <c r="BW976" s="22"/>
      <c r="BX976" s="190" t="s">
        <v>123</v>
      </c>
      <c r="BY976" s="22"/>
      <c r="BZ976" s="185" t="s">
        <v>123</v>
      </c>
      <c r="CA976" s="22" t="s">
        <v>1658</v>
      </c>
      <c r="CB976" s="22" t="s">
        <v>1659</v>
      </c>
    </row>
    <row r="977" spans="2:80" ht="13.8" hidden="1">
      <c r="B977" s="22">
        <f t="shared" si="15"/>
        <v>968</v>
      </c>
      <c r="C977" s="22" t="s">
        <v>112</v>
      </c>
      <c r="D977" s="73" t="s">
        <v>157</v>
      </c>
      <c r="E977" s="118">
        <v>1300403</v>
      </c>
      <c r="F977" s="22" t="s">
        <v>114</v>
      </c>
      <c r="G977" s="73" t="s">
        <v>130</v>
      </c>
      <c r="H977" s="73" t="s">
        <v>462</v>
      </c>
      <c r="I977" s="240">
        <v>11</v>
      </c>
      <c r="J977" s="79" t="s">
        <v>112</v>
      </c>
      <c r="K977" s="73" t="s">
        <v>1910</v>
      </c>
      <c r="L977" s="22" t="s">
        <v>119</v>
      </c>
      <c r="M977" s="22" t="s">
        <v>117</v>
      </c>
      <c r="N977" s="119" t="str">
        <f>CONCATENATE(T_SDLog[[#This Row],[PROJECT_NO]],"-",T_SDLog[[#This Row],[Sub Con]],"-",T_SDLog[[#This Row],[BUILDING_NO]],"-",T_SDLog[[#This Row],[FLOOR_LEVEL]],"-",T_SDLog[[#This Row],[DRAWING_PARTS]],"-",T_SDLog[[#This Row],[DISIPLINE]],"-",T_SDLog[[#This Row],[Sub-Dec]],"-",T_SDLog[[#This Row],[DS]],"-",T_SDLog[[#This Row],[DRAWING_SEQ]])</f>
        <v>1300403-ATS-B01-MZ-11-ICT-VSS-SD-00</v>
      </c>
      <c r="O977" s="122" t="s">
        <v>915</v>
      </c>
      <c r="P977" s="245">
        <v>45879</v>
      </c>
      <c r="Q97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7" s="156" t="str">
        <f>IF(T_SDLog[[#This Row],[AREF_7]]&lt;&gt;"","07",IF(T_SDLog[[#This Row],[AREF_6]]&lt;&gt;"","06",IF(T_SDLog[[#This Row],[AREF_5]]&lt;&gt;"","05",IF(T_SDLog[[#This Row],[AREF_4]]&lt;&gt;"","04",IF(T_SDLog[[#This Row],[AREF_3]]&lt;&gt;"","03",IF(T_SDLog[[#This Row],[AREF_2]]&lt;&gt;"","02",IF(T_SDLog[[#This Row],[AREF_1]]&lt;&gt;"","01",IF(T_SDLog[[#This Row],[AREF_0]]&lt;&gt;"","00",""))))))))</f>
        <v/>
      </c>
      <c r="T97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7" s="22"/>
      <c r="AB977" s="74"/>
      <c r="AC977" s="22"/>
      <c r="AD977" s="74"/>
      <c r="AE977" s="22"/>
      <c r="AF977" s="190" t="s">
        <v>123</v>
      </c>
      <c r="AG977" s="191"/>
      <c r="AH977" s="190" t="s">
        <v>123</v>
      </c>
      <c r="AI977" s="22"/>
      <c r="AJ977" s="74"/>
      <c r="AK977" s="22"/>
      <c r="AL977" s="22"/>
      <c r="AM977" s="22"/>
      <c r="AN977" s="190" t="s">
        <v>123</v>
      </c>
      <c r="AO977" s="74"/>
      <c r="AP977" s="185" t="s">
        <v>123</v>
      </c>
      <c r="AQ977" s="22"/>
      <c r="AR977" s="74"/>
      <c r="AS977" s="22"/>
      <c r="AT977" s="190" t="s">
        <v>123</v>
      </c>
      <c r="AU977" s="74"/>
      <c r="AV977" s="185" t="s">
        <v>123</v>
      </c>
      <c r="AW977" s="76"/>
      <c r="AX977" s="74"/>
      <c r="AY977" s="22"/>
      <c r="AZ977" s="190" t="s">
        <v>123</v>
      </c>
      <c r="BA977" s="74"/>
      <c r="BB977" s="185" t="s">
        <v>123</v>
      </c>
      <c r="BC977" s="76"/>
      <c r="BD977" s="74"/>
      <c r="BE977" s="22"/>
      <c r="BF977" s="190" t="s">
        <v>123</v>
      </c>
      <c r="BG977" s="74"/>
      <c r="BH977" s="185" t="s">
        <v>123</v>
      </c>
      <c r="BI977" s="76"/>
      <c r="BJ977" s="74"/>
      <c r="BK977" s="22"/>
      <c r="BL977" s="190" t="s">
        <v>123</v>
      </c>
      <c r="BM977" s="74"/>
      <c r="BN977" s="185" t="s">
        <v>123</v>
      </c>
      <c r="BO977" s="22"/>
      <c r="BP977" s="74"/>
      <c r="BQ977" s="22"/>
      <c r="BR977" s="190" t="s">
        <v>123</v>
      </c>
      <c r="BS977" s="22"/>
      <c r="BT977" s="185" t="s">
        <v>123</v>
      </c>
      <c r="BU977" s="22"/>
      <c r="BV977" s="74"/>
      <c r="BW977" s="22"/>
      <c r="BX977" s="190" t="s">
        <v>123</v>
      </c>
      <c r="BY977" s="22"/>
      <c r="BZ977" s="185" t="s">
        <v>123</v>
      </c>
      <c r="CA977" s="22" t="s">
        <v>1658</v>
      </c>
      <c r="CB977" s="22" t="s">
        <v>1659</v>
      </c>
    </row>
    <row r="978" spans="2:80" ht="13.8" hidden="1">
      <c r="B978" s="22">
        <f t="shared" si="15"/>
        <v>969</v>
      </c>
      <c r="C978" s="22" t="s">
        <v>112</v>
      </c>
      <c r="D978" s="73" t="s">
        <v>157</v>
      </c>
      <c r="E978" s="118">
        <v>1300403</v>
      </c>
      <c r="F978" s="22" t="s">
        <v>114</v>
      </c>
      <c r="G978" s="73" t="s">
        <v>130</v>
      </c>
      <c r="H978" s="73" t="s">
        <v>462</v>
      </c>
      <c r="I978" s="240">
        <v>12</v>
      </c>
      <c r="J978" s="79" t="s">
        <v>112</v>
      </c>
      <c r="K978" s="73" t="s">
        <v>1910</v>
      </c>
      <c r="L978" s="22" t="s">
        <v>119</v>
      </c>
      <c r="M978" s="22" t="s">
        <v>117</v>
      </c>
      <c r="N978" s="119" t="str">
        <f>CONCATENATE(T_SDLog[[#This Row],[PROJECT_NO]],"-",T_SDLog[[#This Row],[Sub Con]],"-",T_SDLog[[#This Row],[BUILDING_NO]],"-",T_SDLog[[#This Row],[FLOOR_LEVEL]],"-",T_SDLog[[#This Row],[DRAWING_PARTS]],"-",T_SDLog[[#This Row],[DISIPLINE]],"-",T_SDLog[[#This Row],[Sub-Dec]],"-",T_SDLog[[#This Row],[DS]],"-",T_SDLog[[#This Row],[DRAWING_SEQ]])</f>
        <v>1300403-ATS-B01-MZ-12-ICT-VSS-SD-00</v>
      </c>
      <c r="O978" s="122" t="s">
        <v>916</v>
      </c>
      <c r="P978" s="245">
        <v>45879</v>
      </c>
      <c r="Q97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7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8" s="156" t="str">
        <f>IF(T_SDLog[[#This Row],[AREF_7]]&lt;&gt;"","07",IF(T_SDLog[[#This Row],[AREF_6]]&lt;&gt;"","06",IF(T_SDLog[[#This Row],[AREF_5]]&lt;&gt;"","05",IF(T_SDLog[[#This Row],[AREF_4]]&lt;&gt;"","04",IF(T_SDLog[[#This Row],[AREF_3]]&lt;&gt;"","03",IF(T_SDLog[[#This Row],[AREF_2]]&lt;&gt;"","02",IF(T_SDLog[[#This Row],[AREF_1]]&lt;&gt;"","01",IF(T_SDLog[[#This Row],[AREF_0]]&lt;&gt;"","00",""))))))))</f>
        <v/>
      </c>
      <c r="T97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8" s="22"/>
      <c r="AB978" s="74"/>
      <c r="AC978" s="22"/>
      <c r="AD978" s="74"/>
      <c r="AE978" s="22"/>
      <c r="AF978" s="190" t="s">
        <v>123</v>
      </c>
      <c r="AG978" s="191"/>
      <c r="AH978" s="190" t="s">
        <v>123</v>
      </c>
      <c r="AI978" s="22"/>
      <c r="AJ978" s="74"/>
      <c r="AK978" s="22"/>
      <c r="AL978" s="22"/>
      <c r="AM978" s="22"/>
      <c r="AN978" s="190" t="s">
        <v>123</v>
      </c>
      <c r="AO978" s="74"/>
      <c r="AP978" s="185" t="s">
        <v>123</v>
      </c>
      <c r="AQ978" s="22"/>
      <c r="AR978" s="74"/>
      <c r="AS978" s="22"/>
      <c r="AT978" s="190" t="s">
        <v>123</v>
      </c>
      <c r="AU978" s="74"/>
      <c r="AV978" s="185" t="s">
        <v>123</v>
      </c>
      <c r="AW978" s="76"/>
      <c r="AX978" s="74"/>
      <c r="AY978" s="22"/>
      <c r="AZ978" s="190" t="s">
        <v>123</v>
      </c>
      <c r="BA978" s="74"/>
      <c r="BB978" s="185" t="s">
        <v>123</v>
      </c>
      <c r="BC978" s="76"/>
      <c r="BD978" s="74"/>
      <c r="BE978" s="22"/>
      <c r="BF978" s="190" t="s">
        <v>123</v>
      </c>
      <c r="BG978" s="74"/>
      <c r="BH978" s="185" t="s">
        <v>123</v>
      </c>
      <c r="BI978" s="76"/>
      <c r="BJ978" s="74"/>
      <c r="BK978" s="22"/>
      <c r="BL978" s="190" t="s">
        <v>123</v>
      </c>
      <c r="BM978" s="74"/>
      <c r="BN978" s="185" t="s">
        <v>123</v>
      </c>
      <c r="BO978" s="22"/>
      <c r="BP978" s="74"/>
      <c r="BQ978" s="22"/>
      <c r="BR978" s="190" t="s">
        <v>123</v>
      </c>
      <c r="BS978" s="22"/>
      <c r="BT978" s="185" t="s">
        <v>123</v>
      </c>
      <c r="BU978" s="22"/>
      <c r="BV978" s="74"/>
      <c r="BW978" s="22"/>
      <c r="BX978" s="190" t="s">
        <v>123</v>
      </c>
      <c r="BY978" s="22"/>
      <c r="BZ978" s="185" t="s">
        <v>123</v>
      </c>
      <c r="CA978" s="22" t="s">
        <v>1658</v>
      </c>
      <c r="CB978" s="22" t="s">
        <v>1659</v>
      </c>
    </row>
    <row r="979" spans="2:80" ht="13.8" hidden="1">
      <c r="B979" s="22">
        <f t="shared" si="15"/>
        <v>970</v>
      </c>
      <c r="C979" s="22" t="s">
        <v>112</v>
      </c>
      <c r="D979" s="73" t="s">
        <v>157</v>
      </c>
      <c r="E979" s="118">
        <v>1300403</v>
      </c>
      <c r="F979" s="22" t="s">
        <v>114</v>
      </c>
      <c r="G979" s="73" t="s">
        <v>130</v>
      </c>
      <c r="H979" s="73" t="s">
        <v>462</v>
      </c>
      <c r="I979" s="240">
        <v>13</v>
      </c>
      <c r="J979" s="79" t="s">
        <v>112</v>
      </c>
      <c r="K979" s="73" t="s">
        <v>1910</v>
      </c>
      <c r="L979" s="22" t="s">
        <v>119</v>
      </c>
      <c r="M979" s="22" t="s">
        <v>117</v>
      </c>
      <c r="N979" s="119" t="str">
        <f>CONCATENATE(T_SDLog[[#This Row],[PROJECT_NO]],"-",T_SDLog[[#This Row],[Sub Con]],"-",T_SDLog[[#This Row],[BUILDING_NO]],"-",T_SDLog[[#This Row],[FLOOR_LEVEL]],"-",T_SDLog[[#This Row],[DRAWING_PARTS]],"-",T_SDLog[[#This Row],[DISIPLINE]],"-",T_SDLog[[#This Row],[Sub-Dec]],"-",T_SDLog[[#This Row],[DS]],"-",T_SDLog[[#This Row],[DRAWING_SEQ]])</f>
        <v>1300403-ATS-B01-MZ-13-ICT-VSS-SD-00</v>
      </c>
      <c r="O979" s="122" t="s">
        <v>917</v>
      </c>
      <c r="P979" s="245">
        <v>45879</v>
      </c>
      <c r="Q97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79" s="156" t="str">
        <f>IF(T_SDLog[[#This Row],[AREF_7]]&lt;&gt;"","07",IF(T_SDLog[[#This Row],[AREF_6]]&lt;&gt;"","06",IF(T_SDLog[[#This Row],[AREF_5]]&lt;&gt;"","05",IF(T_SDLog[[#This Row],[AREF_4]]&lt;&gt;"","04",IF(T_SDLog[[#This Row],[AREF_3]]&lt;&gt;"","03",IF(T_SDLog[[#This Row],[AREF_2]]&lt;&gt;"","02",IF(T_SDLog[[#This Row],[AREF_1]]&lt;&gt;"","01",IF(T_SDLog[[#This Row],[AREF_0]]&lt;&gt;"","00",""))))))))</f>
        <v/>
      </c>
      <c r="T97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79" s="22"/>
      <c r="AB979" s="74"/>
      <c r="AC979" s="22"/>
      <c r="AD979" s="74"/>
      <c r="AE979" s="22"/>
      <c r="AF979" s="190" t="s">
        <v>123</v>
      </c>
      <c r="AG979" s="191"/>
      <c r="AH979" s="190" t="s">
        <v>123</v>
      </c>
      <c r="AI979" s="22"/>
      <c r="AJ979" s="74"/>
      <c r="AK979" s="22"/>
      <c r="AL979" s="22"/>
      <c r="AM979" s="22"/>
      <c r="AN979" s="190" t="s">
        <v>123</v>
      </c>
      <c r="AO979" s="74"/>
      <c r="AP979" s="185" t="s">
        <v>123</v>
      </c>
      <c r="AQ979" s="22"/>
      <c r="AR979" s="74"/>
      <c r="AS979" s="22"/>
      <c r="AT979" s="190" t="s">
        <v>123</v>
      </c>
      <c r="AU979" s="74"/>
      <c r="AV979" s="185" t="s">
        <v>123</v>
      </c>
      <c r="AW979" s="76"/>
      <c r="AX979" s="74"/>
      <c r="AY979" s="22"/>
      <c r="AZ979" s="190" t="s">
        <v>123</v>
      </c>
      <c r="BA979" s="74"/>
      <c r="BB979" s="185" t="s">
        <v>123</v>
      </c>
      <c r="BC979" s="76"/>
      <c r="BD979" s="74"/>
      <c r="BE979" s="22"/>
      <c r="BF979" s="190" t="s">
        <v>123</v>
      </c>
      <c r="BG979" s="74"/>
      <c r="BH979" s="185" t="s">
        <v>123</v>
      </c>
      <c r="BI979" s="76"/>
      <c r="BJ979" s="74"/>
      <c r="BK979" s="22"/>
      <c r="BL979" s="190" t="s">
        <v>123</v>
      </c>
      <c r="BM979" s="74"/>
      <c r="BN979" s="185" t="s">
        <v>123</v>
      </c>
      <c r="BO979" s="22"/>
      <c r="BP979" s="74"/>
      <c r="BQ979" s="22"/>
      <c r="BR979" s="190" t="s">
        <v>123</v>
      </c>
      <c r="BS979" s="22"/>
      <c r="BT979" s="185" t="s">
        <v>123</v>
      </c>
      <c r="BU979" s="22"/>
      <c r="BV979" s="74"/>
      <c r="BW979" s="22"/>
      <c r="BX979" s="190" t="s">
        <v>123</v>
      </c>
      <c r="BY979" s="22"/>
      <c r="BZ979" s="185" t="s">
        <v>123</v>
      </c>
      <c r="CA979" s="22" t="s">
        <v>1658</v>
      </c>
      <c r="CB979" s="22" t="s">
        <v>1659</v>
      </c>
    </row>
    <row r="980" spans="2:80" ht="13.8" hidden="1">
      <c r="B980" s="22">
        <f t="shared" si="15"/>
        <v>971</v>
      </c>
      <c r="C980" s="22" t="s">
        <v>112</v>
      </c>
      <c r="D980" s="73" t="s">
        <v>157</v>
      </c>
      <c r="E980" s="118">
        <v>1300403</v>
      </c>
      <c r="F980" s="22" t="s">
        <v>114</v>
      </c>
      <c r="G980" s="73" t="s">
        <v>130</v>
      </c>
      <c r="H980" s="73" t="s">
        <v>462</v>
      </c>
      <c r="I980" s="240">
        <v>14</v>
      </c>
      <c r="J980" s="79" t="s">
        <v>112</v>
      </c>
      <c r="K980" s="73" t="s">
        <v>1910</v>
      </c>
      <c r="L980" s="22" t="s">
        <v>119</v>
      </c>
      <c r="M980" s="22" t="s">
        <v>117</v>
      </c>
      <c r="N980" s="119" t="str">
        <f>CONCATENATE(T_SDLog[[#This Row],[PROJECT_NO]],"-",T_SDLog[[#This Row],[Sub Con]],"-",T_SDLog[[#This Row],[BUILDING_NO]],"-",T_SDLog[[#This Row],[FLOOR_LEVEL]],"-",T_SDLog[[#This Row],[DRAWING_PARTS]],"-",T_SDLog[[#This Row],[DISIPLINE]],"-",T_SDLog[[#This Row],[Sub-Dec]],"-",T_SDLog[[#This Row],[DS]],"-",T_SDLog[[#This Row],[DRAWING_SEQ]])</f>
        <v>1300403-ATS-B01-MZ-14-ICT-VSS-SD-00</v>
      </c>
      <c r="O980" s="122" t="s">
        <v>1496</v>
      </c>
      <c r="P980" s="245">
        <v>45879</v>
      </c>
      <c r="Q98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0" s="156" t="str">
        <f>IF(T_SDLog[[#This Row],[AREF_7]]&lt;&gt;"","07",IF(T_SDLog[[#This Row],[AREF_6]]&lt;&gt;"","06",IF(T_SDLog[[#This Row],[AREF_5]]&lt;&gt;"","05",IF(T_SDLog[[#This Row],[AREF_4]]&lt;&gt;"","04",IF(T_SDLog[[#This Row],[AREF_3]]&lt;&gt;"","03",IF(T_SDLog[[#This Row],[AREF_2]]&lt;&gt;"","02",IF(T_SDLog[[#This Row],[AREF_1]]&lt;&gt;"","01",IF(T_SDLog[[#This Row],[AREF_0]]&lt;&gt;"","00",""))))))))</f>
        <v/>
      </c>
      <c r="T980" s="223"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8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0" s="22"/>
      <c r="AB980" s="74"/>
      <c r="AC980" s="22"/>
      <c r="AD980" s="74"/>
      <c r="AE980" s="22"/>
      <c r="AF980" s="190" t="s">
        <v>123</v>
      </c>
      <c r="AG980" s="191"/>
      <c r="AH980" s="190" t="s">
        <v>123</v>
      </c>
      <c r="AI980" s="22"/>
      <c r="AJ980" s="74"/>
      <c r="AK980" s="22"/>
      <c r="AL980" s="22"/>
      <c r="AM980" s="22"/>
      <c r="AN980" s="190" t="s">
        <v>123</v>
      </c>
      <c r="AO980" s="74"/>
      <c r="AP980" s="185" t="s">
        <v>123</v>
      </c>
      <c r="AQ980" s="22"/>
      <c r="AR980" s="74"/>
      <c r="AS980" s="22"/>
      <c r="AT980" s="190" t="s">
        <v>123</v>
      </c>
      <c r="AU980" s="74"/>
      <c r="AV980" s="185" t="s">
        <v>123</v>
      </c>
      <c r="AW980" s="76"/>
      <c r="AX980" s="74"/>
      <c r="AY980" s="22"/>
      <c r="AZ980" s="190" t="s">
        <v>123</v>
      </c>
      <c r="BA980" s="74"/>
      <c r="BB980" s="185" t="s">
        <v>123</v>
      </c>
      <c r="BC980" s="76"/>
      <c r="BD980" s="74"/>
      <c r="BE980" s="22"/>
      <c r="BF980" s="190" t="s">
        <v>123</v>
      </c>
      <c r="BG980" s="74"/>
      <c r="BH980" s="185" t="s">
        <v>123</v>
      </c>
      <c r="BI980" s="76"/>
      <c r="BJ980" s="74"/>
      <c r="BK980" s="22"/>
      <c r="BL980" s="190" t="s">
        <v>123</v>
      </c>
      <c r="BM980" s="74"/>
      <c r="BN980" s="185" t="s">
        <v>123</v>
      </c>
      <c r="BO980" s="22"/>
      <c r="BP980" s="74"/>
      <c r="BQ980" s="22"/>
      <c r="BR980" s="190" t="s">
        <v>123</v>
      </c>
      <c r="BS980" s="22"/>
      <c r="BT980" s="185" t="s">
        <v>123</v>
      </c>
      <c r="BU980" s="22"/>
      <c r="BV980" s="74"/>
      <c r="BW980" s="22"/>
      <c r="BX980" s="190" t="s">
        <v>123</v>
      </c>
      <c r="BY980" s="22"/>
      <c r="BZ980" s="185" t="s">
        <v>123</v>
      </c>
      <c r="CA980" s="22" t="s">
        <v>1658</v>
      </c>
      <c r="CB980" s="22" t="s">
        <v>1659</v>
      </c>
    </row>
    <row r="981" spans="2:80" ht="13.8" hidden="1">
      <c r="B981" s="22">
        <f t="shared" si="15"/>
        <v>972</v>
      </c>
      <c r="C981" s="22" t="s">
        <v>112</v>
      </c>
      <c r="D981" s="73" t="s">
        <v>157</v>
      </c>
      <c r="E981" s="118">
        <v>1300403</v>
      </c>
      <c r="F981" s="22" t="s">
        <v>114</v>
      </c>
      <c r="G981" s="73" t="s">
        <v>130</v>
      </c>
      <c r="H981" s="73" t="s">
        <v>462</v>
      </c>
      <c r="I981" s="240">
        <v>15</v>
      </c>
      <c r="J981" s="79" t="s">
        <v>112</v>
      </c>
      <c r="K981" s="73" t="s">
        <v>1910</v>
      </c>
      <c r="L981" s="22" t="s">
        <v>119</v>
      </c>
      <c r="M981" s="22" t="s">
        <v>117</v>
      </c>
      <c r="N981" s="119" t="str">
        <f>CONCATENATE(T_SDLog[[#This Row],[PROJECT_NO]],"-",T_SDLog[[#This Row],[Sub Con]],"-",T_SDLog[[#This Row],[BUILDING_NO]],"-",T_SDLog[[#This Row],[FLOOR_LEVEL]],"-",T_SDLog[[#This Row],[DRAWING_PARTS]],"-",T_SDLog[[#This Row],[DISIPLINE]],"-",T_SDLog[[#This Row],[Sub-Dec]],"-",T_SDLog[[#This Row],[DS]],"-",T_SDLog[[#This Row],[DRAWING_SEQ]])</f>
        <v>1300403-ATS-B01-MZ-15-ICT-VSS-SD-00</v>
      </c>
      <c r="O981" s="122" t="s">
        <v>918</v>
      </c>
      <c r="P981" s="245">
        <v>45879</v>
      </c>
      <c r="Q98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9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1" s="156" t="str">
        <f>IF(T_SDLog[[#This Row],[AREF_7]]&lt;&gt;"","07",IF(T_SDLog[[#This Row],[AREF_6]]&lt;&gt;"","06",IF(T_SDLog[[#This Row],[AREF_5]]&lt;&gt;"","05",IF(T_SDLog[[#This Row],[AREF_4]]&lt;&gt;"","04",IF(T_SDLog[[#This Row],[AREF_3]]&lt;&gt;"","03",IF(T_SDLog[[#This Row],[AREF_2]]&lt;&gt;"","02",IF(T_SDLog[[#This Row],[AREF_1]]&lt;&gt;"","01",IF(T_SDLog[[#This Row],[AREF_0]]&lt;&gt;"","00",""))))))))</f>
        <v/>
      </c>
      <c r="T98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9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9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98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9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1" s="22"/>
      <c r="AB981" s="74"/>
      <c r="AC981" s="22"/>
      <c r="AD981" s="74"/>
      <c r="AE981" s="22"/>
      <c r="AF981" s="190" t="s">
        <v>123</v>
      </c>
      <c r="AG981" s="191"/>
      <c r="AH981" s="190" t="s">
        <v>123</v>
      </c>
      <c r="AI981" s="22"/>
      <c r="AJ981" s="74"/>
      <c r="AK981" s="22"/>
      <c r="AL981" s="22"/>
      <c r="AM981" s="22"/>
      <c r="AN981" s="190" t="s">
        <v>123</v>
      </c>
      <c r="AO981" s="74"/>
      <c r="AP981" s="185" t="s">
        <v>123</v>
      </c>
      <c r="AQ981" s="22"/>
      <c r="AR981" s="74"/>
      <c r="AS981" s="22"/>
      <c r="AT981" s="190" t="s">
        <v>123</v>
      </c>
      <c r="AU981" s="74"/>
      <c r="AV981" s="185" t="s">
        <v>123</v>
      </c>
      <c r="AW981" s="76"/>
      <c r="AX981" s="74"/>
      <c r="AY981" s="22"/>
      <c r="AZ981" s="190" t="s">
        <v>123</v>
      </c>
      <c r="BA981" s="74"/>
      <c r="BB981" s="185" t="s">
        <v>123</v>
      </c>
      <c r="BC981" s="76"/>
      <c r="BD981" s="74"/>
      <c r="BE981" s="22"/>
      <c r="BF981" s="190" t="s">
        <v>123</v>
      </c>
      <c r="BG981" s="74"/>
      <c r="BH981" s="185" t="s">
        <v>123</v>
      </c>
      <c r="BI981" s="76"/>
      <c r="BJ981" s="74"/>
      <c r="BK981" s="22"/>
      <c r="BL981" s="190" t="s">
        <v>123</v>
      </c>
      <c r="BM981" s="74"/>
      <c r="BN981" s="185" t="s">
        <v>123</v>
      </c>
      <c r="BO981" s="22"/>
      <c r="BP981" s="74"/>
      <c r="BQ981" s="22"/>
      <c r="BR981" s="190" t="s">
        <v>123</v>
      </c>
      <c r="BS981" s="22"/>
      <c r="BT981" s="185" t="s">
        <v>123</v>
      </c>
      <c r="BU981" s="22"/>
      <c r="BV981" s="74"/>
      <c r="BW981" s="22"/>
      <c r="BX981" s="190" t="s">
        <v>123</v>
      </c>
      <c r="BY981" s="22"/>
      <c r="BZ981" s="185" t="s">
        <v>123</v>
      </c>
      <c r="CA981" s="22" t="s">
        <v>1658</v>
      </c>
      <c r="CB981" s="22" t="s">
        <v>1659</v>
      </c>
    </row>
    <row r="982" spans="2:80" ht="13.8" hidden="1">
      <c r="B982" s="22">
        <f t="shared" si="15"/>
        <v>973</v>
      </c>
      <c r="C982" s="22" t="s">
        <v>112</v>
      </c>
      <c r="D982" s="73" t="s">
        <v>381</v>
      </c>
      <c r="E982" s="118">
        <v>1300403</v>
      </c>
      <c r="F982" s="22" t="s">
        <v>114</v>
      </c>
      <c r="G982" s="73" t="s">
        <v>130</v>
      </c>
      <c r="H982" s="73" t="s">
        <v>117</v>
      </c>
      <c r="I982" s="240" t="s">
        <v>117</v>
      </c>
      <c r="J982" s="79" t="s">
        <v>112</v>
      </c>
      <c r="K982" s="112" t="s">
        <v>382</v>
      </c>
      <c r="L982" s="22" t="s">
        <v>119</v>
      </c>
      <c r="M982" s="22" t="s">
        <v>117</v>
      </c>
      <c r="N982" s="119" t="str">
        <f>CONCATENATE(T_SDLog[[#This Row],[PROJECT_NO]],"-",T_SDLog[[#This Row],[Sub Con]],"-",T_SDLog[[#This Row],[BUILDING_NO]],"-",T_SDLog[[#This Row],[FLOOR_LEVEL]],"-",T_SDLog[[#This Row],[DRAWING_PARTS]],"-",T_SDLog[[#This Row],[DISIPLINE]],"-",T_SDLog[[#This Row],[Sub-Dec]],"-",T_SDLog[[#This Row],[DS]],"-",T_SDLog[[#This Row],[DRAWING_SEQ]])</f>
        <v>1300403-ATS-B01-00-00-ICT-WAP-SD-00</v>
      </c>
      <c r="O982" s="122" t="s">
        <v>943</v>
      </c>
      <c r="P982" s="246">
        <v>45838</v>
      </c>
      <c r="Q98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4</v>
      </c>
      <c r="R9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2" s="156" t="str">
        <f>IF(T_SDLog[[#This Row],[AREF_7]]&lt;&gt;"","07",IF(T_SDLog[[#This Row],[AREF_6]]&lt;&gt;"","06",IF(T_SDLog[[#This Row],[AREF_5]]&lt;&gt;"","05",IF(T_SDLog[[#This Row],[AREF_4]]&lt;&gt;"","04",IF(T_SDLog[[#This Row],[AREF_3]]&lt;&gt;"","03",IF(T_SDLog[[#This Row],[AREF_2]]&lt;&gt;"","02",IF(T_SDLog[[#This Row],[AREF_1]]&lt;&gt;"","01",IF(T_SDLog[[#This Row],[AREF_0]]&lt;&gt;"","00",""))))))))</f>
        <v>00</v>
      </c>
      <c r="T98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45864</v>
      </c>
      <c r="U9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ATLS-004-SD-ICT-00081-R00</v>
      </c>
      <c r="V9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8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30-Jul-25</v>
      </c>
      <c r="X9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ATV-1300000403-SDS-ICT-00077-R00</v>
      </c>
      <c r="Y9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2" s="22" t="s">
        <v>1753</v>
      </c>
      <c r="AB982" s="74">
        <v>45864</v>
      </c>
      <c r="AC982" s="22" t="s">
        <v>1908</v>
      </c>
      <c r="AD982" s="74">
        <v>45865</v>
      </c>
      <c r="AE982" s="291" t="s">
        <v>1908</v>
      </c>
      <c r="AF982" s="190" t="s">
        <v>123</v>
      </c>
      <c r="AG982" s="191" t="s">
        <v>1923</v>
      </c>
      <c r="AH982" s="190" t="s">
        <v>134</v>
      </c>
      <c r="AI982" s="22"/>
      <c r="AJ982" s="74"/>
      <c r="AK982" s="22"/>
      <c r="AL982" s="22"/>
      <c r="AM982" s="22"/>
      <c r="AN982" s="190" t="s">
        <v>123</v>
      </c>
      <c r="AO982" s="74"/>
      <c r="AP982" s="185" t="s">
        <v>123</v>
      </c>
      <c r="AQ982" s="22"/>
      <c r="AR982" s="74"/>
      <c r="AS982" s="22"/>
      <c r="AT982" s="190" t="s">
        <v>123</v>
      </c>
      <c r="AU982" s="74"/>
      <c r="AV982" s="185" t="s">
        <v>123</v>
      </c>
      <c r="AW982" s="76"/>
      <c r="AX982" s="74"/>
      <c r="AY982" s="22"/>
      <c r="AZ982" s="190" t="s">
        <v>123</v>
      </c>
      <c r="BA982" s="74"/>
      <c r="BB982" s="185" t="s">
        <v>123</v>
      </c>
      <c r="BC982" s="76"/>
      <c r="BD982" s="74"/>
      <c r="BE982" s="22"/>
      <c r="BF982" s="190" t="s">
        <v>123</v>
      </c>
      <c r="BG982" s="74"/>
      <c r="BH982" s="185" t="s">
        <v>123</v>
      </c>
      <c r="BI982" s="76"/>
      <c r="BJ982" s="74"/>
      <c r="BK982" s="22"/>
      <c r="BL982" s="190" t="s">
        <v>123</v>
      </c>
      <c r="BM982" s="74"/>
      <c r="BN982" s="185" t="s">
        <v>123</v>
      </c>
      <c r="BO982" s="22"/>
      <c r="BP982" s="74"/>
      <c r="BQ982" s="22"/>
      <c r="BR982" s="190" t="s">
        <v>123</v>
      </c>
      <c r="BS982" s="22"/>
      <c r="BT982" s="185" t="s">
        <v>123</v>
      </c>
      <c r="BU982" s="22"/>
      <c r="BV982" s="74"/>
      <c r="BW982" s="22"/>
      <c r="BX982" s="190" t="s">
        <v>123</v>
      </c>
      <c r="BY982" s="22"/>
      <c r="BZ982" s="185" t="s">
        <v>123</v>
      </c>
      <c r="CA982" s="185"/>
      <c r="CB982" s="22"/>
    </row>
    <row r="983" spans="2:80" ht="13.8" hidden="1">
      <c r="B983" s="22">
        <f t="shared" si="15"/>
        <v>974</v>
      </c>
      <c r="C983" s="22" t="s">
        <v>112</v>
      </c>
      <c r="D983" s="73" t="s">
        <v>381</v>
      </c>
      <c r="E983" s="118">
        <v>1300403</v>
      </c>
      <c r="F983" s="22" t="s">
        <v>114</v>
      </c>
      <c r="G983" s="73" t="s">
        <v>130</v>
      </c>
      <c r="H983" s="73" t="s">
        <v>288</v>
      </c>
      <c r="I983" s="240" t="s">
        <v>117</v>
      </c>
      <c r="J983" s="79" t="s">
        <v>112</v>
      </c>
      <c r="K983" s="112" t="s">
        <v>382</v>
      </c>
      <c r="L983" s="22" t="s">
        <v>119</v>
      </c>
      <c r="M983" s="22" t="s">
        <v>117</v>
      </c>
      <c r="N983" s="119" t="str">
        <f>CONCATENATE(T_SDLog[[#This Row],[PROJECT_NO]],"-",T_SDLog[[#This Row],[Sub Con]],"-",T_SDLog[[#This Row],[BUILDING_NO]],"-",T_SDLog[[#This Row],[FLOOR_LEVEL]],"-",T_SDLog[[#This Row],[DRAWING_PARTS]],"-",T_SDLog[[#This Row],[DISIPLINE]],"-",T_SDLog[[#This Row],[Sub-Dec]],"-",T_SDLog[[#This Row],[DS]],"-",T_SDLog[[#This Row],[DRAWING_SEQ]])</f>
        <v>1300403-ATS-B01-FF-00-ICT-WAP-SD-00</v>
      </c>
      <c r="O983" s="122" t="s">
        <v>944</v>
      </c>
      <c r="P983" s="246">
        <v>45838</v>
      </c>
      <c r="Q98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8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3" s="156" t="str">
        <f>IF(T_SDLog[[#This Row],[AREF_7]]&lt;&gt;"","07",IF(T_SDLog[[#This Row],[AREF_6]]&lt;&gt;"","06",IF(T_SDLog[[#This Row],[AREF_5]]&lt;&gt;"","05",IF(T_SDLog[[#This Row],[AREF_4]]&lt;&gt;"","04",IF(T_SDLog[[#This Row],[AREF_3]]&lt;&gt;"","03",IF(T_SDLog[[#This Row],[AREF_2]]&lt;&gt;"","02",IF(T_SDLog[[#This Row],[AREF_1]]&lt;&gt;"","01",IF(T_SDLog[[#This Row],[AREF_0]]&lt;&gt;"","00",""))))))))</f>
        <v>00</v>
      </c>
      <c r="T98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3" s="22" t="s">
        <v>1701</v>
      </c>
      <c r="AB983" s="74">
        <v>45833</v>
      </c>
      <c r="AC983" s="22" t="s">
        <v>1756</v>
      </c>
      <c r="AD983" s="74">
        <v>45833</v>
      </c>
      <c r="AE983" s="74" t="s">
        <v>1756</v>
      </c>
      <c r="AF983" s="190" t="s">
        <v>134</v>
      </c>
      <c r="AG983" s="191" t="s">
        <v>1823</v>
      </c>
      <c r="AH983" s="190" t="s">
        <v>134</v>
      </c>
      <c r="AI983" s="22"/>
      <c r="AJ983" s="74"/>
      <c r="AK983" s="22"/>
      <c r="AL983" s="22"/>
      <c r="AM983" s="22"/>
      <c r="AN983" s="190" t="s">
        <v>123</v>
      </c>
      <c r="AO983" s="74"/>
      <c r="AP983" s="185" t="s">
        <v>123</v>
      </c>
      <c r="AQ983" s="22"/>
      <c r="AR983" s="74"/>
      <c r="AS983" s="22"/>
      <c r="AT983" s="190" t="s">
        <v>123</v>
      </c>
      <c r="AU983" s="74"/>
      <c r="AV983" s="185" t="s">
        <v>123</v>
      </c>
      <c r="AW983" s="76"/>
      <c r="AX983" s="74"/>
      <c r="AY983" s="22"/>
      <c r="AZ983" s="190" t="s">
        <v>123</v>
      </c>
      <c r="BA983" s="74"/>
      <c r="BB983" s="185" t="s">
        <v>123</v>
      </c>
      <c r="BC983" s="76"/>
      <c r="BD983" s="74"/>
      <c r="BE983" s="22"/>
      <c r="BF983" s="190" t="s">
        <v>123</v>
      </c>
      <c r="BG983" s="74"/>
      <c r="BH983" s="185" t="s">
        <v>123</v>
      </c>
      <c r="BI983" s="76"/>
      <c r="BJ983" s="74"/>
      <c r="BK983" s="22"/>
      <c r="BL983" s="190" t="s">
        <v>123</v>
      </c>
      <c r="BM983" s="74"/>
      <c r="BN983" s="185" t="s">
        <v>123</v>
      </c>
      <c r="BO983" s="22"/>
      <c r="BP983" s="74"/>
      <c r="BQ983" s="22"/>
      <c r="BR983" s="190" t="s">
        <v>123</v>
      </c>
      <c r="BS983" s="22"/>
      <c r="BT983" s="185" t="s">
        <v>123</v>
      </c>
      <c r="BU983" s="22"/>
      <c r="BV983" s="74"/>
      <c r="BW983" s="22"/>
      <c r="BX983" s="190" t="s">
        <v>123</v>
      </c>
      <c r="BY983" s="22"/>
      <c r="BZ983" s="185" t="s">
        <v>123</v>
      </c>
      <c r="CA983" s="185"/>
      <c r="CB983" s="22"/>
    </row>
    <row r="984" spans="2:80" ht="13.8" hidden="1">
      <c r="B984" s="22">
        <f t="shared" si="15"/>
        <v>975</v>
      </c>
      <c r="C984" s="22" t="s">
        <v>112</v>
      </c>
      <c r="D984" s="73" t="s">
        <v>381</v>
      </c>
      <c r="E984" s="118">
        <v>1300403</v>
      </c>
      <c r="F984" s="22" t="s">
        <v>114</v>
      </c>
      <c r="G984" s="73" t="s">
        <v>130</v>
      </c>
      <c r="H984" s="73" t="s">
        <v>288</v>
      </c>
      <c r="I984" s="240" t="s">
        <v>124</v>
      </c>
      <c r="J984" s="79" t="s">
        <v>112</v>
      </c>
      <c r="K984" s="112" t="s">
        <v>382</v>
      </c>
      <c r="L984" s="22" t="s">
        <v>119</v>
      </c>
      <c r="M984" s="22" t="s">
        <v>117</v>
      </c>
      <c r="N984" s="119" t="str">
        <f>CONCATENATE(T_SDLog[[#This Row],[PROJECT_NO]],"-",T_SDLog[[#This Row],[Sub Con]],"-",T_SDLog[[#This Row],[BUILDING_NO]],"-",T_SDLog[[#This Row],[FLOOR_LEVEL]],"-",T_SDLog[[#This Row],[DRAWING_PARTS]],"-",T_SDLog[[#This Row],[DISIPLINE]],"-",T_SDLog[[#This Row],[Sub-Dec]],"-",T_SDLog[[#This Row],[DS]],"-",T_SDLog[[#This Row],[DRAWING_SEQ]])</f>
        <v>1300403-ATS-B01-FF-01-ICT-WAP-SD-00</v>
      </c>
      <c r="O984" s="122" t="s">
        <v>945</v>
      </c>
      <c r="P984" s="246">
        <v>45838</v>
      </c>
      <c r="Q98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4" s="156" t="str">
        <f>IF(T_SDLog[[#This Row],[AREF_7]]&lt;&gt;"","07",IF(T_SDLog[[#This Row],[AREF_6]]&lt;&gt;"","06",IF(T_SDLog[[#This Row],[AREF_5]]&lt;&gt;"","05",IF(T_SDLog[[#This Row],[AREF_4]]&lt;&gt;"","04",IF(T_SDLog[[#This Row],[AREF_3]]&lt;&gt;"","03",IF(T_SDLog[[#This Row],[AREF_2]]&lt;&gt;"","02",IF(T_SDLog[[#This Row],[AREF_1]]&lt;&gt;"","01",IF(T_SDLog[[#This Row],[AREF_0]]&lt;&gt;"","00",""))))))))</f>
        <v>00</v>
      </c>
      <c r="T98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4" s="22" t="s">
        <v>1701</v>
      </c>
      <c r="AB984" s="74">
        <v>45833</v>
      </c>
      <c r="AC984" s="22" t="s">
        <v>1756</v>
      </c>
      <c r="AD984" s="74">
        <v>45833</v>
      </c>
      <c r="AE984" s="74" t="s">
        <v>1756</v>
      </c>
      <c r="AF984" s="190" t="s">
        <v>134</v>
      </c>
      <c r="AG984" s="191" t="s">
        <v>1823</v>
      </c>
      <c r="AH984" s="190" t="s">
        <v>134</v>
      </c>
      <c r="AI984" s="22"/>
      <c r="AJ984" s="74"/>
      <c r="AK984" s="22"/>
      <c r="AL984" s="22"/>
      <c r="AM984" s="22"/>
      <c r="AN984" s="190" t="s">
        <v>123</v>
      </c>
      <c r="AO984" s="74"/>
      <c r="AP984" s="185" t="s">
        <v>123</v>
      </c>
      <c r="AQ984" s="22"/>
      <c r="AR984" s="74"/>
      <c r="AS984" s="22"/>
      <c r="AT984" s="190" t="s">
        <v>123</v>
      </c>
      <c r="AU984" s="74"/>
      <c r="AV984" s="185" t="s">
        <v>123</v>
      </c>
      <c r="AW984" s="76"/>
      <c r="AX984" s="74"/>
      <c r="AY984" s="22"/>
      <c r="AZ984" s="190" t="s">
        <v>123</v>
      </c>
      <c r="BA984" s="74"/>
      <c r="BB984" s="185" t="s">
        <v>123</v>
      </c>
      <c r="BC984" s="76"/>
      <c r="BD984" s="74"/>
      <c r="BE984" s="22"/>
      <c r="BF984" s="190" t="s">
        <v>123</v>
      </c>
      <c r="BG984" s="74"/>
      <c r="BH984" s="185" t="s">
        <v>123</v>
      </c>
      <c r="BI984" s="76"/>
      <c r="BJ984" s="74"/>
      <c r="BK984" s="22"/>
      <c r="BL984" s="190" t="s">
        <v>123</v>
      </c>
      <c r="BM984" s="74"/>
      <c r="BN984" s="185" t="s">
        <v>123</v>
      </c>
      <c r="BO984" s="22"/>
      <c r="BP984" s="74"/>
      <c r="BQ984" s="22"/>
      <c r="BR984" s="190" t="s">
        <v>123</v>
      </c>
      <c r="BS984" s="22"/>
      <c r="BT984" s="185" t="s">
        <v>123</v>
      </c>
      <c r="BU984" s="22"/>
      <c r="BV984" s="74"/>
      <c r="BW984" s="22"/>
      <c r="BX984" s="190" t="s">
        <v>123</v>
      </c>
      <c r="BY984" s="22"/>
      <c r="BZ984" s="185" t="s">
        <v>123</v>
      </c>
      <c r="CA984" s="185"/>
      <c r="CB984" s="22"/>
    </row>
    <row r="985" spans="2:80" ht="13.8" hidden="1">
      <c r="B985" s="22">
        <f t="shared" si="15"/>
        <v>976</v>
      </c>
      <c r="C985" s="22" t="s">
        <v>112</v>
      </c>
      <c r="D985" s="73" t="s">
        <v>381</v>
      </c>
      <c r="E985" s="118">
        <v>1300403</v>
      </c>
      <c r="F985" s="22" t="s">
        <v>114</v>
      </c>
      <c r="G985" s="73" t="s">
        <v>130</v>
      </c>
      <c r="H985" s="73" t="s">
        <v>288</v>
      </c>
      <c r="I985" s="240" t="s">
        <v>126</v>
      </c>
      <c r="J985" s="79" t="s">
        <v>112</v>
      </c>
      <c r="K985" s="112" t="s">
        <v>382</v>
      </c>
      <c r="L985" s="22" t="s">
        <v>119</v>
      </c>
      <c r="M985" s="22" t="s">
        <v>117</v>
      </c>
      <c r="N985" s="119" t="str">
        <f>CONCATENATE(T_SDLog[[#This Row],[PROJECT_NO]],"-",T_SDLog[[#This Row],[Sub Con]],"-",T_SDLog[[#This Row],[BUILDING_NO]],"-",T_SDLog[[#This Row],[FLOOR_LEVEL]],"-",T_SDLog[[#This Row],[DRAWING_PARTS]],"-",T_SDLog[[#This Row],[DISIPLINE]],"-",T_SDLog[[#This Row],[Sub-Dec]],"-",T_SDLog[[#This Row],[DS]],"-",T_SDLog[[#This Row],[DRAWING_SEQ]])</f>
        <v>1300403-ATS-B01-FF-02-ICT-WAP-SD-00</v>
      </c>
      <c r="O985" s="122" t="s">
        <v>946</v>
      </c>
      <c r="P985" s="246">
        <v>45838</v>
      </c>
      <c r="Q98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8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5" s="156" t="str">
        <f>IF(T_SDLog[[#This Row],[AREF_7]]&lt;&gt;"","07",IF(T_SDLog[[#This Row],[AREF_6]]&lt;&gt;"","06",IF(T_SDLog[[#This Row],[AREF_5]]&lt;&gt;"","05",IF(T_SDLog[[#This Row],[AREF_4]]&lt;&gt;"","04",IF(T_SDLog[[#This Row],[AREF_3]]&lt;&gt;"","03",IF(T_SDLog[[#This Row],[AREF_2]]&lt;&gt;"","02",IF(T_SDLog[[#This Row],[AREF_1]]&lt;&gt;"","01",IF(T_SDLog[[#This Row],[AREF_0]]&lt;&gt;"","00",""))))))))</f>
        <v>00</v>
      </c>
      <c r="T98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5" s="22" t="s">
        <v>1701</v>
      </c>
      <c r="AB985" s="74">
        <v>45833</v>
      </c>
      <c r="AC985" s="22" t="s">
        <v>1756</v>
      </c>
      <c r="AD985" s="74">
        <v>45833</v>
      </c>
      <c r="AE985" s="74" t="s">
        <v>1756</v>
      </c>
      <c r="AF985" s="190" t="s">
        <v>134</v>
      </c>
      <c r="AG985" s="191" t="s">
        <v>1823</v>
      </c>
      <c r="AH985" s="190" t="s">
        <v>134</v>
      </c>
      <c r="AI985" s="22"/>
      <c r="AJ985" s="74"/>
      <c r="AK985" s="22"/>
      <c r="AL985" s="22"/>
      <c r="AM985" s="22"/>
      <c r="AN985" s="190" t="s">
        <v>123</v>
      </c>
      <c r="AO985" s="74"/>
      <c r="AP985" s="185" t="s">
        <v>123</v>
      </c>
      <c r="AQ985" s="22"/>
      <c r="AR985" s="74"/>
      <c r="AS985" s="22"/>
      <c r="AT985" s="190" t="s">
        <v>123</v>
      </c>
      <c r="AU985" s="74"/>
      <c r="AV985" s="185" t="s">
        <v>123</v>
      </c>
      <c r="AW985" s="76"/>
      <c r="AX985" s="74"/>
      <c r="AY985" s="22"/>
      <c r="AZ985" s="190" t="s">
        <v>123</v>
      </c>
      <c r="BA985" s="74"/>
      <c r="BB985" s="185" t="s">
        <v>123</v>
      </c>
      <c r="BC985" s="76"/>
      <c r="BD985" s="74"/>
      <c r="BE985" s="22"/>
      <c r="BF985" s="190" t="s">
        <v>123</v>
      </c>
      <c r="BG985" s="74"/>
      <c r="BH985" s="185" t="s">
        <v>123</v>
      </c>
      <c r="BI985" s="76"/>
      <c r="BJ985" s="74"/>
      <c r="BK985" s="22"/>
      <c r="BL985" s="190" t="s">
        <v>123</v>
      </c>
      <c r="BM985" s="74"/>
      <c r="BN985" s="185" t="s">
        <v>123</v>
      </c>
      <c r="BO985" s="22"/>
      <c r="BP985" s="74"/>
      <c r="BQ985" s="22"/>
      <c r="BR985" s="190" t="s">
        <v>123</v>
      </c>
      <c r="BS985" s="22"/>
      <c r="BT985" s="185" t="s">
        <v>123</v>
      </c>
      <c r="BU985" s="22"/>
      <c r="BV985" s="74"/>
      <c r="BW985" s="22"/>
      <c r="BX985" s="190" t="s">
        <v>123</v>
      </c>
      <c r="BY985" s="22"/>
      <c r="BZ985" s="185" t="s">
        <v>123</v>
      </c>
      <c r="CA985" s="185"/>
      <c r="CB985" s="22"/>
    </row>
    <row r="986" spans="2:80" ht="13.8" hidden="1">
      <c r="B986" s="22">
        <f t="shared" si="15"/>
        <v>977</v>
      </c>
      <c r="C986" s="22" t="s">
        <v>112</v>
      </c>
      <c r="D986" s="73" t="s">
        <v>381</v>
      </c>
      <c r="E986" s="118">
        <v>1300403</v>
      </c>
      <c r="F986" s="22" t="s">
        <v>114</v>
      </c>
      <c r="G986" s="73" t="s">
        <v>130</v>
      </c>
      <c r="H986" s="73" t="s">
        <v>288</v>
      </c>
      <c r="I986" s="240" t="s">
        <v>128</v>
      </c>
      <c r="J986" s="79" t="s">
        <v>112</v>
      </c>
      <c r="K986" s="112" t="s">
        <v>382</v>
      </c>
      <c r="L986" s="22" t="s">
        <v>119</v>
      </c>
      <c r="M986" s="22" t="s">
        <v>117</v>
      </c>
      <c r="N986" s="119" t="str">
        <f>CONCATENATE(T_SDLog[[#This Row],[PROJECT_NO]],"-",T_SDLog[[#This Row],[Sub Con]],"-",T_SDLog[[#This Row],[BUILDING_NO]],"-",T_SDLog[[#This Row],[FLOOR_LEVEL]],"-",T_SDLog[[#This Row],[DRAWING_PARTS]],"-",T_SDLog[[#This Row],[DISIPLINE]],"-",T_SDLog[[#This Row],[Sub-Dec]],"-",T_SDLog[[#This Row],[DS]],"-",T_SDLog[[#This Row],[DRAWING_SEQ]])</f>
        <v>1300403-ATS-B01-FF-03-ICT-WAP-SD-00</v>
      </c>
      <c r="O986" s="122" t="s">
        <v>947</v>
      </c>
      <c r="P986" s="246">
        <v>45838</v>
      </c>
      <c r="Q98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8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6" s="156" t="str">
        <f>IF(T_SDLog[[#This Row],[AREF_7]]&lt;&gt;"","07",IF(T_SDLog[[#This Row],[AREF_6]]&lt;&gt;"","06",IF(T_SDLog[[#This Row],[AREF_5]]&lt;&gt;"","05",IF(T_SDLog[[#This Row],[AREF_4]]&lt;&gt;"","04",IF(T_SDLog[[#This Row],[AREF_3]]&lt;&gt;"","03",IF(T_SDLog[[#This Row],[AREF_2]]&lt;&gt;"","02",IF(T_SDLog[[#This Row],[AREF_1]]&lt;&gt;"","01",IF(T_SDLog[[#This Row],[AREF_0]]&lt;&gt;"","00",""))))))))</f>
        <v>00</v>
      </c>
      <c r="T98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6" s="22" t="s">
        <v>1701</v>
      </c>
      <c r="AB986" s="74">
        <v>45833</v>
      </c>
      <c r="AC986" s="22" t="s">
        <v>1756</v>
      </c>
      <c r="AD986" s="74">
        <v>45833</v>
      </c>
      <c r="AE986" s="74" t="s">
        <v>1756</v>
      </c>
      <c r="AF986" s="190" t="s">
        <v>134</v>
      </c>
      <c r="AG986" s="191" t="s">
        <v>1823</v>
      </c>
      <c r="AH986" s="190" t="s">
        <v>134</v>
      </c>
      <c r="AI986" s="22"/>
      <c r="AJ986" s="74"/>
      <c r="AK986" s="22"/>
      <c r="AL986" s="22"/>
      <c r="AM986" s="22"/>
      <c r="AN986" s="190" t="s">
        <v>123</v>
      </c>
      <c r="AO986" s="74"/>
      <c r="AP986" s="185" t="s">
        <v>123</v>
      </c>
      <c r="AQ986" s="22"/>
      <c r="AR986" s="74"/>
      <c r="AS986" s="22"/>
      <c r="AT986" s="190" t="s">
        <v>123</v>
      </c>
      <c r="AU986" s="74"/>
      <c r="AV986" s="185" t="s">
        <v>123</v>
      </c>
      <c r="AW986" s="76"/>
      <c r="AX986" s="74"/>
      <c r="AY986" s="22"/>
      <c r="AZ986" s="190" t="s">
        <v>123</v>
      </c>
      <c r="BA986" s="74"/>
      <c r="BB986" s="185" t="s">
        <v>123</v>
      </c>
      <c r="BC986" s="76"/>
      <c r="BD986" s="74"/>
      <c r="BE986" s="22"/>
      <c r="BF986" s="190" t="s">
        <v>123</v>
      </c>
      <c r="BG986" s="74"/>
      <c r="BH986" s="185" t="s">
        <v>123</v>
      </c>
      <c r="BI986" s="76"/>
      <c r="BJ986" s="74"/>
      <c r="BK986" s="22"/>
      <c r="BL986" s="190" t="s">
        <v>123</v>
      </c>
      <c r="BM986" s="74"/>
      <c r="BN986" s="185" t="s">
        <v>123</v>
      </c>
      <c r="BO986" s="22"/>
      <c r="BP986" s="74"/>
      <c r="BQ986" s="22"/>
      <c r="BR986" s="190" t="s">
        <v>123</v>
      </c>
      <c r="BS986" s="22"/>
      <c r="BT986" s="185" t="s">
        <v>123</v>
      </c>
      <c r="BU986" s="22"/>
      <c r="BV986" s="74"/>
      <c r="BW986" s="22"/>
      <c r="BX986" s="190" t="s">
        <v>123</v>
      </c>
      <c r="BY986" s="22"/>
      <c r="BZ986" s="185" t="s">
        <v>123</v>
      </c>
      <c r="CA986" s="185"/>
      <c r="CB986" s="22"/>
    </row>
    <row r="987" spans="2:80" ht="13.8" hidden="1">
      <c r="B987" s="22">
        <f t="shared" si="15"/>
        <v>978</v>
      </c>
      <c r="C987" s="22" t="s">
        <v>112</v>
      </c>
      <c r="D987" s="73" t="s">
        <v>381</v>
      </c>
      <c r="E987" s="118">
        <v>1300403</v>
      </c>
      <c r="F987" s="22" t="s">
        <v>114</v>
      </c>
      <c r="G987" s="73" t="s">
        <v>130</v>
      </c>
      <c r="H987" s="73" t="s">
        <v>288</v>
      </c>
      <c r="I987" s="240" t="s">
        <v>138</v>
      </c>
      <c r="J987" s="79" t="s">
        <v>112</v>
      </c>
      <c r="K987" s="112" t="s">
        <v>382</v>
      </c>
      <c r="L987" s="22" t="s">
        <v>119</v>
      </c>
      <c r="M987" s="22" t="s">
        <v>117</v>
      </c>
      <c r="N987" s="119" t="str">
        <f>CONCATENATE(T_SDLog[[#This Row],[PROJECT_NO]],"-",T_SDLog[[#This Row],[Sub Con]],"-",T_SDLog[[#This Row],[BUILDING_NO]],"-",T_SDLog[[#This Row],[FLOOR_LEVEL]],"-",T_SDLog[[#This Row],[DRAWING_PARTS]],"-",T_SDLog[[#This Row],[DISIPLINE]],"-",T_SDLog[[#This Row],[Sub-Dec]],"-",T_SDLog[[#This Row],[DS]],"-",T_SDLog[[#This Row],[DRAWING_SEQ]])</f>
        <v>1300403-ATS-B01-FF-04-ICT-WAP-SD-00</v>
      </c>
      <c r="O987" s="122" t="s">
        <v>948</v>
      </c>
      <c r="P987" s="246">
        <v>45838</v>
      </c>
      <c r="Q98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8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7" s="156" t="str">
        <f>IF(T_SDLog[[#This Row],[AREF_7]]&lt;&gt;"","07",IF(T_SDLog[[#This Row],[AREF_6]]&lt;&gt;"","06",IF(T_SDLog[[#This Row],[AREF_5]]&lt;&gt;"","05",IF(T_SDLog[[#This Row],[AREF_4]]&lt;&gt;"","04",IF(T_SDLog[[#This Row],[AREF_3]]&lt;&gt;"","03",IF(T_SDLog[[#This Row],[AREF_2]]&lt;&gt;"","02",IF(T_SDLog[[#This Row],[AREF_1]]&lt;&gt;"","01",IF(T_SDLog[[#This Row],[AREF_0]]&lt;&gt;"","00",""))))))))</f>
        <v>00</v>
      </c>
      <c r="T98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7" s="22" t="s">
        <v>1701</v>
      </c>
      <c r="AB987" s="74">
        <v>45833</v>
      </c>
      <c r="AC987" s="22" t="s">
        <v>1756</v>
      </c>
      <c r="AD987" s="74">
        <v>45833</v>
      </c>
      <c r="AE987" s="74" t="s">
        <v>1756</v>
      </c>
      <c r="AF987" s="190" t="s">
        <v>134</v>
      </c>
      <c r="AG987" s="191" t="s">
        <v>1823</v>
      </c>
      <c r="AH987" s="190" t="s">
        <v>134</v>
      </c>
      <c r="AI987" s="22"/>
      <c r="AJ987" s="74"/>
      <c r="AK987" s="22"/>
      <c r="AL987" s="22"/>
      <c r="AM987" s="22"/>
      <c r="AN987" s="190" t="s">
        <v>123</v>
      </c>
      <c r="AO987" s="74"/>
      <c r="AP987" s="185" t="s">
        <v>123</v>
      </c>
      <c r="AQ987" s="22"/>
      <c r="AR987" s="74"/>
      <c r="AS987" s="22"/>
      <c r="AT987" s="190" t="s">
        <v>123</v>
      </c>
      <c r="AU987" s="74"/>
      <c r="AV987" s="185" t="s">
        <v>123</v>
      </c>
      <c r="AW987" s="76"/>
      <c r="AX987" s="74"/>
      <c r="AY987" s="22"/>
      <c r="AZ987" s="190" t="s">
        <v>123</v>
      </c>
      <c r="BA987" s="74"/>
      <c r="BB987" s="185" t="s">
        <v>123</v>
      </c>
      <c r="BC987" s="76"/>
      <c r="BD987" s="74"/>
      <c r="BE987" s="22"/>
      <c r="BF987" s="190" t="s">
        <v>123</v>
      </c>
      <c r="BG987" s="74"/>
      <c r="BH987" s="185" t="s">
        <v>123</v>
      </c>
      <c r="BI987" s="76"/>
      <c r="BJ987" s="74"/>
      <c r="BK987" s="22"/>
      <c r="BL987" s="190" t="s">
        <v>123</v>
      </c>
      <c r="BM987" s="74"/>
      <c r="BN987" s="185" t="s">
        <v>123</v>
      </c>
      <c r="BO987" s="22"/>
      <c r="BP987" s="74"/>
      <c r="BQ987" s="22"/>
      <c r="BR987" s="190" t="s">
        <v>123</v>
      </c>
      <c r="BS987" s="22"/>
      <c r="BT987" s="185" t="s">
        <v>123</v>
      </c>
      <c r="BU987" s="22"/>
      <c r="BV987" s="74"/>
      <c r="BW987" s="22"/>
      <c r="BX987" s="190" t="s">
        <v>123</v>
      </c>
      <c r="BY987" s="22"/>
      <c r="BZ987" s="185" t="s">
        <v>123</v>
      </c>
      <c r="CA987" s="185"/>
      <c r="CB987" s="22"/>
    </row>
    <row r="988" spans="2:80" ht="13.8" hidden="1">
      <c r="B988" s="22">
        <f t="shared" si="15"/>
        <v>979</v>
      </c>
      <c r="C988" s="22" t="s">
        <v>112</v>
      </c>
      <c r="D988" s="73" t="s">
        <v>381</v>
      </c>
      <c r="E988" s="118">
        <v>1300403</v>
      </c>
      <c r="F988" s="22" t="s">
        <v>114</v>
      </c>
      <c r="G988" s="73" t="s">
        <v>130</v>
      </c>
      <c r="H988" s="73" t="s">
        <v>288</v>
      </c>
      <c r="I988" s="240" t="s">
        <v>219</v>
      </c>
      <c r="J988" s="79" t="s">
        <v>112</v>
      </c>
      <c r="K988" s="112" t="s">
        <v>382</v>
      </c>
      <c r="L988" s="22" t="s">
        <v>119</v>
      </c>
      <c r="M988" s="22" t="s">
        <v>117</v>
      </c>
      <c r="N988" s="119" t="str">
        <f>CONCATENATE(T_SDLog[[#This Row],[PROJECT_NO]],"-",T_SDLog[[#This Row],[Sub Con]],"-",T_SDLog[[#This Row],[BUILDING_NO]],"-",T_SDLog[[#This Row],[FLOOR_LEVEL]],"-",T_SDLog[[#This Row],[DRAWING_PARTS]],"-",T_SDLog[[#This Row],[DISIPLINE]],"-",T_SDLog[[#This Row],[Sub-Dec]],"-",T_SDLog[[#This Row],[DS]],"-",T_SDLog[[#This Row],[DRAWING_SEQ]])</f>
        <v>1300403-ATS-B01-FF-05-ICT-WAP-SD-00</v>
      </c>
      <c r="O988" s="122" t="s">
        <v>949</v>
      </c>
      <c r="P988" s="246">
        <v>45838</v>
      </c>
      <c r="Q98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8" s="156" t="str">
        <f>IF(T_SDLog[[#This Row],[AREF_7]]&lt;&gt;"","07",IF(T_SDLog[[#This Row],[AREF_6]]&lt;&gt;"","06",IF(T_SDLog[[#This Row],[AREF_5]]&lt;&gt;"","05",IF(T_SDLog[[#This Row],[AREF_4]]&lt;&gt;"","04",IF(T_SDLog[[#This Row],[AREF_3]]&lt;&gt;"","03",IF(T_SDLog[[#This Row],[AREF_2]]&lt;&gt;"","02",IF(T_SDLog[[#This Row],[AREF_1]]&lt;&gt;"","01",IF(T_SDLog[[#This Row],[AREF_0]]&lt;&gt;"","00",""))))))))</f>
        <v>00</v>
      </c>
      <c r="T98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8" s="22" t="s">
        <v>1701</v>
      </c>
      <c r="AB988" s="74">
        <v>45833</v>
      </c>
      <c r="AC988" s="22" t="s">
        <v>1756</v>
      </c>
      <c r="AD988" s="74">
        <v>45833</v>
      </c>
      <c r="AE988" s="74" t="s">
        <v>1756</v>
      </c>
      <c r="AF988" s="190" t="s">
        <v>134</v>
      </c>
      <c r="AG988" s="191" t="s">
        <v>1823</v>
      </c>
      <c r="AH988" s="190" t="s">
        <v>134</v>
      </c>
      <c r="AI988" s="22"/>
      <c r="AJ988" s="74"/>
      <c r="AK988" s="22"/>
      <c r="AL988" s="22"/>
      <c r="AM988" s="22"/>
      <c r="AN988" s="190" t="s">
        <v>123</v>
      </c>
      <c r="AO988" s="74"/>
      <c r="AP988" s="185" t="s">
        <v>123</v>
      </c>
      <c r="AQ988" s="22"/>
      <c r="AR988" s="74"/>
      <c r="AS988" s="22"/>
      <c r="AT988" s="190" t="s">
        <v>123</v>
      </c>
      <c r="AU988" s="74"/>
      <c r="AV988" s="185" t="s">
        <v>123</v>
      </c>
      <c r="AW988" s="76"/>
      <c r="AX988" s="74"/>
      <c r="AY988" s="22"/>
      <c r="AZ988" s="190" t="s">
        <v>123</v>
      </c>
      <c r="BA988" s="74"/>
      <c r="BB988" s="185" t="s">
        <v>123</v>
      </c>
      <c r="BC988" s="76"/>
      <c r="BD988" s="74"/>
      <c r="BE988" s="22"/>
      <c r="BF988" s="190" t="s">
        <v>123</v>
      </c>
      <c r="BG988" s="74"/>
      <c r="BH988" s="185" t="s">
        <v>123</v>
      </c>
      <c r="BI988" s="76"/>
      <c r="BJ988" s="74"/>
      <c r="BK988" s="22"/>
      <c r="BL988" s="190" t="s">
        <v>123</v>
      </c>
      <c r="BM988" s="74"/>
      <c r="BN988" s="185" t="s">
        <v>123</v>
      </c>
      <c r="BO988" s="22"/>
      <c r="BP988" s="74"/>
      <c r="BQ988" s="22"/>
      <c r="BR988" s="190" t="s">
        <v>123</v>
      </c>
      <c r="BS988" s="22"/>
      <c r="BT988" s="185" t="s">
        <v>123</v>
      </c>
      <c r="BU988" s="22"/>
      <c r="BV988" s="74"/>
      <c r="BW988" s="22"/>
      <c r="BX988" s="190" t="s">
        <v>123</v>
      </c>
      <c r="BY988" s="22"/>
      <c r="BZ988" s="185" t="s">
        <v>123</v>
      </c>
      <c r="CA988" s="185"/>
      <c r="CB988" s="22"/>
    </row>
    <row r="989" spans="2:80" ht="13.8" hidden="1">
      <c r="B989" s="22">
        <f t="shared" si="15"/>
        <v>980</v>
      </c>
      <c r="C989" s="22" t="s">
        <v>112</v>
      </c>
      <c r="D989" s="73" t="s">
        <v>381</v>
      </c>
      <c r="E989" s="118">
        <v>1300403</v>
      </c>
      <c r="F989" s="22" t="s">
        <v>114</v>
      </c>
      <c r="G989" s="73" t="s">
        <v>130</v>
      </c>
      <c r="H989" s="73" t="s">
        <v>288</v>
      </c>
      <c r="I989" s="240" t="s">
        <v>304</v>
      </c>
      <c r="J989" s="79" t="s">
        <v>112</v>
      </c>
      <c r="K989" s="112" t="s">
        <v>382</v>
      </c>
      <c r="L989" s="22" t="s">
        <v>119</v>
      </c>
      <c r="M989" s="22" t="s">
        <v>117</v>
      </c>
      <c r="N989" s="119" t="str">
        <f>CONCATENATE(T_SDLog[[#This Row],[PROJECT_NO]],"-",T_SDLog[[#This Row],[Sub Con]],"-",T_SDLog[[#This Row],[BUILDING_NO]],"-",T_SDLog[[#This Row],[FLOOR_LEVEL]],"-",T_SDLog[[#This Row],[DRAWING_PARTS]],"-",T_SDLog[[#This Row],[DISIPLINE]],"-",T_SDLog[[#This Row],[Sub-Dec]],"-",T_SDLog[[#This Row],[DS]],"-",T_SDLog[[#This Row],[DRAWING_SEQ]])</f>
        <v>1300403-ATS-B01-FF-06-ICT-WAP-SD-00</v>
      </c>
      <c r="O989" s="122" t="s">
        <v>950</v>
      </c>
      <c r="P989" s="246">
        <v>45838</v>
      </c>
      <c r="Q98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8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89" s="156" t="str">
        <f>IF(T_SDLog[[#This Row],[AREF_7]]&lt;&gt;"","07",IF(T_SDLog[[#This Row],[AREF_6]]&lt;&gt;"","06",IF(T_SDLog[[#This Row],[AREF_5]]&lt;&gt;"","05",IF(T_SDLog[[#This Row],[AREF_4]]&lt;&gt;"","04",IF(T_SDLog[[#This Row],[AREF_3]]&lt;&gt;"","03",IF(T_SDLog[[#This Row],[AREF_2]]&lt;&gt;"","02",IF(T_SDLog[[#This Row],[AREF_1]]&lt;&gt;"","01",IF(T_SDLog[[#This Row],[AREF_0]]&lt;&gt;"","00",""))))))))</f>
        <v>00</v>
      </c>
      <c r="T98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89" s="22" t="s">
        <v>1701</v>
      </c>
      <c r="AB989" s="74">
        <v>45833</v>
      </c>
      <c r="AC989" s="22" t="s">
        <v>1756</v>
      </c>
      <c r="AD989" s="74">
        <v>45833</v>
      </c>
      <c r="AE989" s="74" t="s">
        <v>1756</v>
      </c>
      <c r="AF989" s="190" t="s">
        <v>134</v>
      </c>
      <c r="AG989" s="191" t="s">
        <v>1823</v>
      </c>
      <c r="AH989" s="190" t="s">
        <v>134</v>
      </c>
      <c r="AI989" s="22"/>
      <c r="AJ989" s="74"/>
      <c r="AK989" s="22"/>
      <c r="AL989" s="22"/>
      <c r="AM989" s="22"/>
      <c r="AN989" s="190" t="s">
        <v>123</v>
      </c>
      <c r="AO989" s="74"/>
      <c r="AP989" s="185" t="s">
        <v>123</v>
      </c>
      <c r="AQ989" s="22"/>
      <c r="AR989" s="74"/>
      <c r="AS989" s="22"/>
      <c r="AT989" s="190" t="s">
        <v>123</v>
      </c>
      <c r="AU989" s="74"/>
      <c r="AV989" s="185" t="s">
        <v>123</v>
      </c>
      <c r="AW989" s="76"/>
      <c r="AX989" s="74"/>
      <c r="AY989" s="22"/>
      <c r="AZ989" s="190" t="s">
        <v>123</v>
      </c>
      <c r="BA989" s="74"/>
      <c r="BB989" s="185" t="s">
        <v>123</v>
      </c>
      <c r="BC989" s="76"/>
      <c r="BD989" s="74"/>
      <c r="BE989" s="22"/>
      <c r="BF989" s="190" t="s">
        <v>123</v>
      </c>
      <c r="BG989" s="74"/>
      <c r="BH989" s="185" t="s">
        <v>123</v>
      </c>
      <c r="BI989" s="76"/>
      <c r="BJ989" s="74"/>
      <c r="BK989" s="22"/>
      <c r="BL989" s="190" t="s">
        <v>123</v>
      </c>
      <c r="BM989" s="74"/>
      <c r="BN989" s="185" t="s">
        <v>123</v>
      </c>
      <c r="BO989" s="22"/>
      <c r="BP989" s="74"/>
      <c r="BQ989" s="22"/>
      <c r="BR989" s="190" t="s">
        <v>123</v>
      </c>
      <c r="BS989" s="22"/>
      <c r="BT989" s="185" t="s">
        <v>123</v>
      </c>
      <c r="BU989" s="22"/>
      <c r="BV989" s="74"/>
      <c r="BW989" s="22"/>
      <c r="BX989" s="190" t="s">
        <v>123</v>
      </c>
      <c r="BY989" s="22"/>
      <c r="BZ989" s="185" t="s">
        <v>123</v>
      </c>
      <c r="CA989" s="185"/>
      <c r="CB989" s="22"/>
    </row>
    <row r="990" spans="2:80" ht="13.8" hidden="1">
      <c r="B990" s="22">
        <f t="shared" si="15"/>
        <v>981</v>
      </c>
      <c r="C990" s="22" t="s">
        <v>112</v>
      </c>
      <c r="D990" s="73" t="s">
        <v>381</v>
      </c>
      <c r="E990" s="118">
        <v>1300403</v>
      </c>
      <c r="F990" s="22" t="s">
        <v>114</v>
      </c>
      <c r="G990" s="73" t="s">
        <v>130</v>
      </c>
      <c r="H990" s="73" t="s">
        <v>288</v>
      </c>
      <c r="I990" s="240" t="s">
        <v>349</v>
      </c>
      <c r="J990" s="79" t="s">
        <v>112</v>
      </c>
      <c r="K990" s="112" t="s">
        <v>382</v>
      </c>
      <c r="L990" s="22" t="s">
        <v>119</v>
      </c>
      <c r="M990" s="22" t="s">
        <v>117</v>
      </c>
      <c r="N990" s="119" t="str">
        <f>CONCATENATE(T_SDLog[[#This Row],[PROJECT_NO]],"-",T_SDLog[[#This Row],[Sub Con]],"-",T_SDLog[[#This Row],[BUILDING_NO]],"-",T_SDLog[[#This Row],[FLOOR_LEVEL]],"-",T_SDLog[[#This Row],[DRAWING_PARTS]],"-",T_SDLog[[#This Row],[DISIPLINE]],"-",T_SDLog[[#This Row],[Sub-Dec]],"-",T_SDLog[[#This Row],[DS]],"-",T_SDLog[[#This Row],[DRAWING_SEQ]])</f>
        <v>1300403-ATS-B01-FF-07-ICT-WAP-SD-00</v>
      </c>
      <c r="O990" s="122" t="s">
        <v>951</v>
      </c>
      <c r="P990" s="246">
        <v>45838</v>
      </c>
      <c r="Q99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0" s="156" t="str">
        <f>IF(T_SDLog[[#This Row],[AREF_7]]&lt;&gt;"","07",IF(T_SDLog[[#This Row],[AREF_6]]&lt;&gt;"","06",IF(T_SDLog[[#This Row],[AREF_5]]&lt;&gt;"","05",IF(T_SDLog[[#This Row],[AREF_4]]&lt;&gt;"","04",IF(T_SDLog[[#This Row],[AREF_3]]&lt;&gt;"","03",IF(T_SDLog[[#This Row],[AREF_2]]&lt;&gt;"","02",IF(T_SDLog[[#This Row],[AREF_1]]&lt;&gt;"","01",IF(T_SDLog[[#This Row],[AREF_0]]&lt;&gt;"","00",""))))))))</f>
        <v>00</v>
      </c>
      <c r="T99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0" s="22" t="s">
        <v>1701</v>
      </c>
      <c r="AB990" s="74">
        <v>45833</v>
      </c>
      <c r="AC990" s="22" t="s">
        <v>1756</v>
      </c>
      <c r="AD990" s="74">
        <v>45833</v>
      </c>
      <c r="AE990" s="74" t="s">
        <v>1756</v>
      </c>
      <c r="AF990" s="190" t="s">
        <v>134</v>
      </c>
      <c r="AG990" s="191" t="s">
        <v>1823</v>
      </c>
      <c r="AH990" s="190" t="s">
        <v>134</v>
      </c>
      <c r="AI990" s="22"/>
      <c r="AJ990" s="74"/>
      <c r="AK990" s="22"/>
      <c r="AL990" s="22"/>
      <c r="AM990" s="22"/>
      <c r="AN990" s="190" t="s">
        <v>123</v>
      </c>
      <c r="AO990" s="74"/>
      <c r="AP990" s="185" t="s">
        <v>123</v>
      </c>
      <c r="AQ990" s="22"/>
      <c r="AR990" s="74"/>
      <c r="AS990" s="22"/>
      <c r="AT990" s="190" t="s">
        <v>123</v>
      </c>
      <c r="AU990" s="74"/>
      <c r="AV990" s="185" t="s">
        <v>123</v>
      </c>
      <c r="AW990" s="76"/>
      <c r="AX990" s="74"/>
      <c r="AY990" s="22"/>
      <c r="AZ990" s="190" t="s">
        <v>123</v>
      </c>
      <c r="BA990" s="74"/>
      <c r="BB990" s="185" t="s">
        <v>123</v>
      </c>
      <c r="BC990" s="76"/>
      <c r="BD990" s="74"/>
      <c r="BE990" s="22"/>
      <c r="BF990" s="190" t="s">
        <v>123</v>
      </c>
      <c r="BG990" s="74"/>
      <c r="BH990" s="185" t="s">
        <v>123</v>
      </c>
      <c r="BI990" s="76"/>
      <c r="BJ990" s="74"/>
      <c r="BK990" s="22"/>
      <c r="BL990" s="190" t="s">
        <v>123</v>
      </c>
      <c r="BM990" s="74"/>
      <c r="BN990" s="185" t="s">
        <v>123</v>
      </c>
      <c r="BO990" s="22"/>
      <c r="BP990" s="74"/>
      <c r="BQ990" s="22"/>
      <c r="BR990" s="190" t="s">
        <v>123</v>
      </c>
      <c r="BS990" s="22"/>
      <c r="BT990" s="185" t="s">
        <v>123</v>
      </c>
      <c r="BU990" s="22"/>
      <c r="BV990" s="74"/>
      <c r="BW990" s="22"/>
      <c r="BX990" s="190" t="s">
        <v>123</v>
      </c>
      <c r="BY990" s="22"/>
      <c r="BZ990" s="185" t="s">
        <v>123</v>
      </c>
      <c r="CA990" s="185"/>
      <c r="CB990" s="22"/>
    </row>
    <row r="991" spans="2:80" ht="13.8" hidden="1">
      <c r="B991" s="22">
        <f t="shared" si="15"/>
        <v>982</v>
      </c>
      <c r="C991" s="22" t="s">
        <v>112</v>
      </c>
      <c r="D991" s="73" t="s">
        <v>381</v>
      </c>
      <c r="E991" s="118">
        <v>1300403</v>
      </c>
      <c r="F991" s="22" t="s">
        <v>114</v>
      </c>
      <c r="G991" s="73" t="s">
        <v>130</v>
      </c>
      <c r="H991" s="73" t="s">
        <v>288</v>
      </c>
      <c r="I991" s="240" t="s">
        <v>140</v>
      </c>
      <c r="J991" s="79" t="s">
        <v>112</v>
      </c>
      <c r="K991" s="112" t="s">
        <v>382</v>
      </c>
      <c r="L991" s="22" t="s">
        <v>119</v>
      </c>
      <c r="M991" s="22" t="s">
        <v>117</v>
      </c>
      <c r="N991" s="119" t="str">
        <f>CONCATENATE(T_SDLog[[#This Row],[PROJECT_NO]],"-",T_SDLog[[#This Row],[Sub Con]],"-",T_SDLog[[#This Row],[BUILDING_NO]],"-",T_SDLog[[#This Row],[FLOOR_LEVEL]],"-",T_SDLog[[#This Row],[DRAWING_PARTS]],"-",T_SDLog[[#This Row],[DISIPLINE]],"-",T_SDLog[[#This Row],[Sub-Dec]],"-",T_SDLog[[#This Row],[DS]],"-",T_SDLog[[#This Row],[DRAWING_SEQ]])</f>
        <v>1300403-ATS-B01-FF-08-ICT-WAP-SD-00</v>
      </c>
      <c r="O991" s="122" t="s">
        <v>952</v>
      </c>
      <c r="P991" s="246">
        <v>45838</v>
      </c>
      <c r="Q99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9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1" s="156" t="str">
        <f>IF(T_SDLog[[#This Row],[AREF_7]]&lt;&gt;"","07",IF(T_SDLog[[#This Row],[AREF_6]]&lt;&gt;"","06",IF(T_SDLog[[#This Row],[AREF_5]]&lt;&gt;"","05",IF(T_SDLog[[#This Row],[AREF_4]]&lt;&gt;"","04",IF(T_SDLog[[#This Row],[AREF_3]]&lt;&gt;"","03",IF(T_SDLog[[#This Row],[AREF_2]]&lt;&gt;"","02",IF(T_SDLog[[#This Row],[AREF_1]]&lt;&gt;"","01",IF(T_SDLog[[#This Row],[AREF_0]]&lt;&gt;"","00",""))))))))</f>
        <v>00</v>
      </c>
      <c r="T99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9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1" s="22" t="s">
        <v>1701</v>
      </c>
      <c r="AB991" s="74">
        <v>45833</v>
      </c>
      <c r="AC991" s="22" t="s">
        <v>1756</v>
      </c>
      <c r="AD991" s="74">
        <v>45833</v>
      </c>
      <c r="AE991" s="74" t="s">
        <v>1756</v>
      </c>
      <c r="AF991" s="190" t="s">
        <v>134</v>
      </c>
      <c r="AG991" s="191" t="s">
        <v>1823</v>
      </c>
      <c r="AH991" s="190" t="s">
        <v>134</v>
      </c>
      <c r="AI991" s="22"/>
      <c r="AJ991" s="74"/>
      <c r="AK991" s="22"/>
      <c r="AL991" s="22"/>
      <c r="AM991" s="22"/>
      <c r="AN991" s="190" t="s">
        <v>123</v>
      </c>
      <c r="AO991" s="74"/>
      <c r="AP991" s="185" t="s">
        <v>123</v>
      </c>
      <c r="AQ991" s="22"/>
      <c r="AR991" s="74"/>
      <c r="AS991" s="22"/>
      <c r="AT991" s="190" t="s">
        <v>123</v>
      </c>
      <c r="AU991" s="74"/>
      <c r="AV991" s="185" t="s">
        <v>123</v>
      </c>
      <c r="AW991" s="76"/>
      <c r="AX991" s="74"/>
      <c r="AY991" s="22"/>
      <c r="AZ991" s="190" t="s">
        <v>123</v>
      </c>
      <c r="BA991" s="74"/>
      <c r="BB991" s="185" t="s">
        <v>123</v>
      </c>
      <c r="BC991" s="76"/>
      <c r="BD991" s="74"/>
      <c r="BE991" s="22"/>
      <c r="BF991" s="190" t="s">
        <v>123</v>
      </c>
      <c r="BG991" s="74"/>
      <c r="BH991" s="185" t="s">
        <v>123</v>
      </c>
      <c r="BI991" s="76"/>
      <c r="BJ991" s="74"/>
      <c r="BK991" s="22"/>
      <c r="BL991" s="190" t="s">
        <v>123</v>
      </c>
      <c r="BM991" s="74"/>
      <c r="BN991" s="185" t="s">
        <v>123</v>
      </c>
      <c r="BO991" s="22"/>
      <c r="BP991" s="74"/>
      <c r="BQ991" s="22"/>
      <c r="BR991" s="190" t="s">
        <v>123</v>
      </c>
      <c r="BS991" s="22"/>
      <c r="BT991" s="185" t="s">
        <v>123</v>
      </c>
      <c r="BU991" s="22"/>
      <c r="BV991" s="74"/>
      <c r="BW991" s="22"/>
      <c r="BX991" s="190" t="s">
        <v>123</v>
      </c>
      <c r="BY991" s="22"/>
      <c r="BZ991" s="185" t="s">
        <v>123</v>
      </c>
      <c r="CA991" s="185"/>
      <c r="CB991" s="22"/>
    </row>
    <row r="992" spans="2:80" ht="13.8" hidden="1">
      <c r="B992" s="22">
        <f t="shared" si="15"/>
        <v>983</v>
      </c>
      <c r="C992" s="22" t="s">
        <v>112</v>
      </c>
      <c r="D992" s="73" t="s">
        <v>381</v>
      </c>
      <c r="E992" s="118">
        <v>1300403</v>
      </c>
      <c r="F992" s="22" t="s">
        <v>114</v>
      </c>
      <c r="G992" s="73" t="s">
        <v>130</v>
      </c>
      <c r="H992" s="73" t="s">
        <v>288</v>
      </c>
      <c r="I992" s="240" t="s">
        <v>351</v>
      </c>
      <c r="J992" s="79" t="s">
        <v>112</v>
      </c>
      <c r="K992" s="112" t="s">
        <v>382</v>
      </c>
      <c r="L992" s="22" t="s">
        <v>119</v>
      </c>
      <c r="M992" s="22" t="s">
        <v>117</v>
      </c>
      <c r="N992" s="119" t="str">
        <f>CONCATENATE(T_SDLog[[#This Row],[PROJECT_NO]],"-",T_SDLog[[#This Row],[Sub Con]],"-",T_SDLog[[#This Row],[BUILDING_NO]],"-",T_SDLog[[#This Row],[FLOOR_LEVEL]],"-",T_SDLog[[#This Row],[DRAWING_PARTS]],"-",T_SDLog[[#This Row],[DISIPLINE]],"-",T_SDLog[[#This Row],[Sub-Dec]],"-",T_SDLog[[#This Row],[DS]],"-",T_SDLog[[#This Row],[DRAWING_SEQ]])</f>
        <v>1300403-ATS-B01-FF-09-ICT-WAP-SD-00</v>
      </c>
      <c r="O992" s="122" t="s">
        <v>953</v>
      </c>
      <c r="P992" s="246">
        <v>45838</v>
      </c>
      <c r="Q99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9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2" s="156" t="str">
        <f>IF(T_SDLog[[#This Row],[AREF_7]]&lt;&gt;"","07",IF(T_SDLog[[#This Row],[AREF_6]]&lt;&gt;"","06",IF(T_SDLog[[#This Row],[AREF_5]]&lt;&gt;"","05",IF(T_SDLog[[#This Row],[AREF_4]]&lt;&gt;"","04",IF(T_SDLog[[#This Row],[AREF_3]]&lt;&gt;"","03",IF(T_SDLog[[#This Row],[AREF_2]]&lt;&gt;"","02",IF(T_SDLog[[#This Row],[AREF_1]]&lt;&gt;"","01",IF(T_SDLog[[#This Row],[AREF_0]]&lt;&gt;"","00",""))))))))</f>
        <v>00</v>
      </c>
      <c r="T99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9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2" s="22" t="s">
        <v>1701</v>
      </c>
      <c r="AB992" s="74">
        <v>45833</v>
      </c>
      <c r="AC992" s="22" t="s">
        <v>1756</v>
      </c>
      <c r="AD992" s="74">
        <v>45833</v>
      </c>
      <c r="AE992" s="74" t="s">
        <v>1756</v>
      </c>
      <c r="AF992" s="190" t="s">
        <v>134</v>
      </c>
      <c r="AG992" s="191" t="s">
        <v>1823</v>
      </c>
      <c r="AH992" s="190" t="s">
        <v>134</v>
      </c>
      <c r="AI992" s="22"/>
      <c r="AJ992" s="74"/>
      <c r="AK992" s="22"/>
      <c r="AL992" s="22"/>
      <c r="AM992" s="22"/>
      <c r="AN992" s="190" t="s">
        <v>123</v>
      </c>
      <c r="AO992" s="74"/>
      <c r="AP992" s="185" t="s">
        <v>123</v>
      </c>
      <c r="AQ992" s="22"/>
      <c r="AR992" s="74"/>
      <c r="AS992" s="22"/>
      <c r="AT992" s="190" t="s">
        <v>123</v>
      </c>
      <c r="AU992" s="74"/>
      <c r="AV992" s="185" t="s">
        <v>123</v>
      </c>
      <c r="AW992" s="76"/>
      <c r="AX992" s="74"/>
      <c r="AY992" s="22"/>
      <c r="AZ992" s="190" t="s">
        <v>123</v>
      </c>
      <c r="BA992" s="74"/>
      <c r="BB992" s="185" t="s">
        <v>123</v>
      </c>
      <c r="BC992" s="76"/>
      <c r="BD992" s="74"/>
      <c r="BE992" s="22"/>
      <c r="BF992" s="190" t="s">
        <v>123</v>
      </c>
      <c r="BG992" s="74"/>
      <c r="BH992" s="185" t="s">
        <v>123</v>
      </c>
      <c r="BI992" s="76"/>
      <c r="BJ992" s="74"/>
      <c r="BK992" s="22"/>
      <c r="BL992" s="190" t="s">
        <v>123</v>
      </c>
      <c r="BM992" s="74"/>
      <c r="BN992" s="185" t="s">
        <v>123</v>
      </c>
      <c r="BO992" s="22"/>
      <c r="BP992" s="74"/>
      <c r="BQ992" s="22"/>
      <c r="BR992" s="190" t="s">
        <v>123</v>
      </c>
      <c r="BS992" s="22"/>
      <c r="BT992" s="185" t="s">
        <v>123</v>
      </c>
      <c r="BU992" s="22"/>
      <c r="BV992" s="74"/>
      <c r="BW992" s="22"/>
      <c r="BX992" s="190" t="s">
        <v>123</v>
      </c>
      <c r="BY992" s="22"/>
      <c r="BZ992" s="185" t="s">
        <v>123</v>
      </c>
      <c r="CA992" s="185"/>
      <c r="CB992" s="22"/>
    </row>
    <row r="993" spans="2:80" ht="13.8" hidden="1">
      <c r="B993" s="22">
        <f t="shared" si="15"/>
        <v>984</v>
      </c>
      <c r="C993" s="22" t="s">
        <v>112</v>
      </c>
      <c r="D993" s="73" t="s">
        <v>381</v>
      </c>
      <c r="E993" s="118">
        <v>1300403</v>
      </c>
      <c r="F993" s="22" t="s">
        <v>114</v>
      </c>
      <c r="G993" s="73" t="s">
        <v>130</v>
      </c>
      <c r="H993" s="73" t="s">
        <v>288</v>
      </c>
      <c r="I993" s="240">
        <v>10</v>
      </c>
      <c r="J993" s="79" t="s">
        <v>112</v>
      </c>
      <c r="K993" s="112" t="s">
        <v>382</v>
      </c>
      <c r="L993" s="22" t="s">
        <v>119</v>
      </c>
      <c r="M993" s="22" t="s">
        <v>117</v>
      </c>
      <c r="N993" s="119" t="str">
        <f>CONCATENATE(T_SDLog[[#This Row],[PROJECT_NO]],"-",T_SDLog[[#This Row],[Sub Con]],"-",T_SDLog[[#This Row],[BUILDING_NO]],"-",T_SDLog[[#This Row],[FLOOR_LEVEL]],"-",T_SDLog[[#This Row],[DRAWING_PARTS]],"-",T_SDLog[[#This Row],[DISIPLINE]],"-",T_SDLog[[#This Row],[Sub-Dec]],"-",T_SDLog[[#This Row],[DS]],"-",T_SDLog[[#This Row],[DRAWING_SEQ]])</f>
        <v>1300403-ATS-B01-FF-10-ICT-WAP-SD-00</v>
      </c>
      <c r="O993" s="122" t="s">
        <v>954</v>
      </c>
      <c r="P993" s="246">
        <v>45838</v>
      </c>
      <c r="Q99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9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3" s="156" t="str">
        <f>IF(T_SDLog[[#This Row],[AREF_7]]&lt;&gt;"","07",IF(T_SDLog[[#This Row],[AREF_6]]&lt;&gt;"","06",IF(T_SDLog[[#This Row],[AREF_5]]&lt;&gt;"","05",IF(T_SDLog[[#This Row],[AREF_4]]&lt;&gt;"","04",IF(T_SDLog[[#This Row],[AREF_3]]&lt;&gt;"","03",IF(T_SDLog[[#This Row],[AREF_2]]&lt;&gt;"","02",IF(T_SDLog[[#This Row],[AREF_1]]&lt;&gt;"","01",IF(T_SDLog[[#This Row],[AREF_0]]&lt;&gt;"","00",""))))))))</f>
        <v>00</v>
      </c>
      <c r="T99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3" s="22" t="s">
        <v>1701</v>
      </c>
      <c r="AB993" s="74">
        <v>45833</v>
      </c>
      <c r="AC993" s="22" t="s">
        <v>1756</v>
      </c>
      <c r="AD993" s="74">
        <v>45833</v>
      </c>
      <c r="AE993" s="74" t="s">
        <v>1756</v>
      </c>
      <c r="AF993" s="190" t="s">
        <v>134</v>
      </c>
      <c r="AG993" s="191" t="s">
        <v>1823</v>
      </c>
      <c r="AH993" s="190" t="s">
        <v>134</v>
      </c>
      <c r="AI993" s="22"/>
      <c r="AJ993" s="74"/>
      <c r="AK993" s="22"/>
      <c r="AL993" s="22"/>
      <c r="AM993" s="22"/>
      <c r="AN993" s="190" t="s">
        <v>123</v>
      </c>
      <c r="AO993" s="74"/>
      <c r="AP993" s="185" t="s">
        <v>123</v>
      </c>
      <c r="AQ993" s="22"/>
      <c r="AR993" s="74"/>
      <c r="AS993" s="22"/>
      <c r="AT993" s="190" t="s">
        <v>123</v>
      </c>
      <c r="AU993" s="74"/>
      <c r="AV993" s="185" t="s">
        <v>123</v>
      </c>
      <c r="AW993" s="76"/>
      <c r="AX993" s="74"/>
      <c r="AY993" s="22"/>
      <c r="AZ993" s="190" t="s">
        <v>123</v>
      </c>
      <c r="BA993" s="74"/>
      <c r="BB993" s="185" t="s">
        <v>123</v>
      </c>
      <c r="BC993" s="76"/>
      <c r="BD993" s="74"/>
      <c r="BE993" s="22"/>
      <c r="BF993" s="190" t="s">
        <v>123</v>
      </c>
      <c r="BG993" s="74"/>
      <c r="BH993" s="185" t="s">
        <v>123</v>
      </c>
      <c r="BI993" s="76"/>
      <c r="BJ993" s="74"/>
      <c r="BK993" s="22"/>
      <c r="BL993" s="190" t="s">
        <v>123</v>
      </c>
      <c r="BM993" s="74"/>
      <c r="BN993" s="185" t="s">
        <v>123</v>
      </c>
      <c r="BO993" s="22"/>
      <c r="BP993" s="74"/>
      <c r="BQ993" s="22"/>
      <c r="BR993" s="190" t="s">
        <v>123</v>
      </c>
      <c r="BS993" s="22"/>
      <c r="BT993" s="185" t="s">
        <v>123</v>
      </c>
      <c r="BU993" s="22"/>
      <c r="BV993" s="74"/>
      <c r="BW993" s="22"/>
      <c r="BX993" s="190" t="s">
        <v>123</v>
      </c>
      <c r="BY993" s="22"/>
      <c r="BZ993" s="185" t="s">
        <v>123</v>
      </c>
      <c r="CA993" s="185"/>
      <c r="CB993" s="22"/>
    </row>
    <row r="994" spans="2:80" ht="13.8" hidden="1">
      <c r="B994" s="22">
        <f t="shared" si="15"/>
        <v>985</v>
      </c>
      <c r="C994" s="22" t="s">
        <v>112</v>
      </c>
      <c r="D994" s="73" t="s">
        <v>381</v>
      </c>
      <c r="E994" s="118">
        <v>1300403</v>
      </c>
      <c r="F994" s="22" t="s">
        <v>114</v>
      </c>
      <c r="G994" s="73" t="s">
        <v>130</v>
      </c>
      <c r="H994" s="73" t="s">
        <v>288</v>
      </c>
      <c r="I994" s="240">
        <v>11</v>
      </c>
      <c r="J994" s="79" t="s">
        <v>112</v>
      </c>
      <c r="K994" s="112" t="s">
        <v>382</v>
      </c>
      <c r="L994" s="22" t="s">
        <v>119</v>
      </c>
      <c r="M994" s="22" t="s">
        <v>117</v>
      </c>
      <c r="N994" s="119" t="str">
        <f>CONCATENATE(T_SDLog[[#This Row],[PROJECT_NO]],"-",T_SDLog[[#This Row],[Sub Con]],"-",T_SDLog[[#This Row],[BUILDING_NO]],"-",T_SDLog[[#This Row],[FLOOR_LEVEL]],"-",T_SDLog[[#This Row],[DRAWING_PARTS]],"-",T_SDLog[[#This Row],[DISIPLINE]],"-",T_SDLog[[#This Row],[Sub-Dec]],"-",T_SDLog[[#This Row],[DS]],"-",T_SDLog[[#This Row],[DRAWING_SEQ]])</f>
        <v>1300403-ATS-B01-FF-11-ICT-WAP-SD-00</v>
      </c>
      <c r="O994" s="122" t="s">
        <v>955</v>
      </c>
      <c r="P994" s="246">
        <v>45838</v>
      </c>
      <c r="Q994"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4" s="156" t="str">
        <f>IF(T_SDLog[[#This Row],[AREF_7]]&lt;&gt;"","07",IF(T_SDLog[[#This Row],[AREF_6]]&lt;&gt;"","06",IF(T_SDLog[[#This Row],[AREF_5]]&lt;&gt;"","05",IF(T_SDLog[[#This Row],[AREF_4]]&lt;&gt;"","04",IF(T_SDLog[[#This Row],[AREF_3]]&lt;&gt;"","03",IF(T_SDLog[[#This Row],[AREF_2]]&lt;&gt;"","02",IF(T_SDLog[[#This Row],[AREF_1]]&lt;&gt;"","01",IF(T_SDLog[[#This Row],[AREF_0]]&lt;&gt;"","00",""))))))))</f>
        <v>00</v>
      </c>
      <c r="T99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4" s="22" t="s">
        <v>1701</v>
      </c>
      <c r="AB994" s="74">
        <v>45833</v>
      </c>
      <c r="AC994" s="22" t="s">
        <v>1756</v>
      </c>
      <c r="AD994" s="74">
        <v>45833</v>
      </c>
      <c r="AE994" s="74" t="s">
        <v>1756</v>
      </c>
      <c r="AF994" s="190" t="s">
        <v>134</v>
      </c>
      <c r="AG994" s="191" t="s">
        <v>1823</v>
      </c>
      <c r="AH994" s="190" t="s">
        <v>134</v>
      </c>
      <c r="AI994" s="22"/>
      <c r="AJ994" s="74"/>
      <c r="AK994" s="22"/>
      <c r="AL994" s="22"/>
      <c r="AM994" s="22"/>
      <c r="AN994" s="190" t="s">
        <v>123</v>
      </c>
      <c r="AO994" s="74"/>
      <c r="AP994" s="185" t="s">
        <v>123</v>
      </c>
      <c r="AQ994" s="22"/>
      <c r="AR994" s="74"/>
      <c r="AS994" s="22"/>
      <c r="AT994" s="190" t="s">
        <v>123</v>
      </c>
      <c r="AU994" s="74"/>
      <c r="AV994" s="185" t="s">
        <v>123</v>
      </c>
      <c r="AW994" s="76"/>
      <c r="AX994" s="74"/>
      <c r="AY994" s="22"/>
      <c r="AZ994" s="190" t="s">
        <v>123</v>
      </c>
      <c r="BA994" s="74"/>
      <c r="BB994" s="185" t="s">
        <v>123</v>
      </c>
      <c r="BC994" s="76"/>
      <c r="BD994" s="74"/>
      <c r="BE994" s="22"/>
      <c r="BF994" s="190" t="s">
        <v>123</v>
      </c>
      <c r="BG994" s="74"/>
      <c r="BH994" s="185" t="s">
        <v>123</v>
      </c>
      <c r="BI994" s="76"/>
      <c r="BJ994" s="74"/>
      <c r="BK994" s="22"/>
      <c r="BL994" s="190" t="s">
        <v>123</v>
      </c>
      <c r="BM994" s="74"/>
      <c r="BN994" s="185" t="s">
        <v>123</v>
      </c>
      <c r="BO994" s="22"/>
      <c r="BP994" s="74"/>
      <c r="BQ994" s="22"/>
      <c r="BR994" s="190" t="s">
        <v>123</v>
      </c>
      <c r="BS994" s="22"/>
      <c r="BT994" s="185" t="s">
        <v>123</v>
      </c>
      <c r="BU994" s="22"/>
      <c r="BV994" s="74"/>
      <c r="BW994" s="22"/>
      <c r="BX994" s="190" t="s">
        <v>123</v>
      </c>
      <c r="BY994" s="22"/>
      <c r="BZ994" s="185" t="s">
        <v>123</v>
      </c>
      <c r="CA994" s="185"/>
      <c r="CB994" s="22"/>
    </row>
    <row r="995" spans="2:80" ht="13.8" hidden="1">
      <c r="B995" s="22">
        <f t="shared" si="15"/>
        <v>986</v>
      </c>
      <c r="C995" s="22" t="s">
        <v>112</v>
      </c>
      <c r="D995" s="73" t="s">
        <v>381</v>
      </c>
      <c r="E995" s="118">
        <v>1300403</v>
      </c>
      <c r="F995" s="22" t="s">
        <v>114</v>
      </c>
      <c r="G995" s="73" t="s">
        <v>130</v>
      </c>
      <c r="H995" s="73" t="s">
        <v>288</v>
      </c>
      <c r="I995" s="240">
        <v>12</v>
      </c>
      <c r="J995" s="79" t="s">
        <v>112</v>
      </c>
      <c r="K995" s="112" t="s">
        <v>382</v>
      </c>
      <c r="L995" s="22" t="s">
        <v>119</v>
      </c>
      <c r="M995" s="22" t="s">
        <v>117</v>
      </c>
      <c r="N995" s="119" t="str">
        <f>CONCATENATE(T_SDLog[[#This Row],[PROJECT_NO]],"-",T_SDLog[[#This Row],[Sub Con]],"-",T_SDLog[[#This Row],[BUILDING_NO]],"-",T_SDLog[[#This Row],[FLOOR_LEVEL]],"-",T_SDLog[[#This Row],[DRAWING_PARTS]],"-",T_SDLog[[#This Row],[DISIPLINE]],"-",T_SDLog[[#This Row],[Sub-Dec]],"-",T_SDLog[[#This Row],[DS]],"-",T_SDLog[[#This Row],[DRAWING_SEQ]])</f>
        <v>1300403-ATS-B01-FF-12-ICT-WAP-SD-00</v>
      </c>
      <c r="O995" s="122" t="s">
        <v>956</v>
      </c>
      <c r="P995" s="246">
        <v>45838</v>
      </c>
      <c r="Q995"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5" s="156" t="str">
        <f>IF(T_SDLog[[#This Row],[AREF_7]]&lt;&gt;"","07",IF(T_SDLog[[#This Row],[AREF_6]]&lt;&gt;"","06",IF(T_SDLog[[#This Row],[AREF_5]]&lt;&gt;"","05",IF(T_SDLog[[#This Row],[AREF_4]]&lt;&gt;"","04",IF(T_SDLog[[#This Row],[AREF_3]]&lt;&gt;"","03",IF(T_SDLog[[#This Row],[AREF_2]]&lt;&gt;"","02",IF(T_SDLog[[#This Row],[AREF_1]]&lt;&gt;"","01",IF(T_SDLog[[#This Row],[AREF_0]]&lt;&gt;"","00",""))))))))</f>
        <v>00</v>
      </c>
      <c r="T99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9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5" s="22" t="s">
        <v>1701</v>
      </c>
      <c r="AB995" s="74">
        <v>45833</v>
      </c>
      <c r="AC995" s="22" t="s">
        <v>1756</v>
      </c>
      <c r="AD995" s="74">
        <v>45833</v>
      </c>
      <c r="AE995" s="74" t="s">
        <v>1756</v>
      </c>
      <c r="AF995" s="190" t="s">
        <v>134</v>
      </c>
      <c r="AG995" s="191" t="s">
        <v>1823</v>
      </c>
      <c r="AH995" s="190" t="s">
        <v>134</v>
      </c>
      <c r="AI995" s="22"/>
      <c r="AJ995" s="74"/>
      <c r="AK995" s="22"/>
      <c r="AL995" s="22"/>
      <c r="AM995" s="22"/>
      <c r="AN995" s="190" t="s">
        <v>123</v>
      </c>
      <c r="AO995" s="74"/>
      <c r="AP995" s="185" t="s">
        <v>123</v>
      </c>
      <c r="AQ995" s="22"/>
      <c r="AR995" s="74"/>
      <c r="AS995" s="22"/>
      <c r="AT995" s="190" t="s">
        <v>123</v>
      </c>
      <c r="AU995" s="74"/>
      <c r="AV995" s="185" t="s">
        <v>123</v>
      </c>
      <c r="AW995" s="76"/>
      <c r="AX995" s="74"/>
      <c r="AY995" s="22"/>
      <c r="AZ995" s="190" t="s">
        <v>123</v>
      </c>
      <c r="BA995" s="74"/>
      <c r="BB995" s="185" t="s">
        <v>123</v>
      </c>
      <c r="BC995" s="76"/>
      <c r="BD995" s="74"/>
      <c r="BE995" s="22"/>
      <c r="BF995" s="190" t="s">
        <v>123</v>
      </c>
      <c r="BG995" s="74"/>
      <c r="BH995" s="185" t="s">
        <v>123</v>
      </c>
      <c r="BI995" s="76"/>
      <c r="BJ995" s="74"/>
      <c r="BK995" s="22"/>
      <c r="BL995" s="190" t="s">
        <v>123</v>
      </c>
      <c r="BM995" s="74"/>
      <c r="BN995" s="185" t="s">
        <v>123</v>
      </c>
      <c r="BO995" s="22"/>
      <c r="BP995" s="74"/>
      <c r="BQ995" s="22"/>
      <c r="BR995" s="190" t="s">
        <v>123</v>
      </c>
      <c r="BS995" s="22"/>
      <c r="BT995" s="185" t="s">
        <v>123</v>
      </c>
      <c r="BU995" s="22"/>
      <c r="BV995" s="74"/>
      <c r="BW995" s="22"/>
      <c r="BX995" s="190" t="s">
        <v>123</v>
      </c>
      <c r="BY995" s="22"/>
      <c r="BZ995" s="185" t="s">
        <v>123</v>
      </c>
      <c r="CA995" s="185"/>
      <c r="CB995" s="22"/>
    </row>
    <row r="996" spans="2:80" ht="13.8" hidden="1">
      <c r="B996" s="22">
        <f t="shared" si="15"/>
        <v>987</v>
      </c>
      <c r="C996" s="22" t="s">
        <v>112</v>
      </c>
      <c r="D996" s="73" t="s">
        <v>381</v>
      </c>
      <c r="E996" s="118">
        <v>1300403</v>
      </c>
      <c r="F996" s="22" t="s">
        <v>114</v>
      </c>
      <c r="G996" s="73" t="s">
        <v>130</v>
      </c>
      <c r="H996" s="73" t="s">
        <v>288</v>
      </c>
      <c r="I996" s="240">
        <v>13</v>
      </c>
      <c r="J996" s="79" t="s">
        <v>112</v>
      </c>
      <c r="K996" s="112" t="s">
        <v>382</v>
      </c>
      <c r="L996" s="22" t="s">
        <v>119</v>
      </c>
      <c r="M996" s="22" t="s">
        <v>117</v>
      </c>
      <c r="N996" s="119" t="str">
        <f>CONCATENATE(T_SDLog[[#This Row],[PROJECT_NO]],"-",T_SDLog[[#This Row],[Sub Con]],"-",T_SDLog[[#This Row],[BUILDING_NO]],"-",T_SDLog[[#This Row],[FLOOR_LEVEL]],"-",T_SDLog[[#This Row],[DRAWING_PARTS]],"-",T_SDLog[[#This Row],[DISIPLINE]],"-",T_SDLog[[#This Row],[Sub-Dec]],"-",T_SDLog[[#This Row],[DS]],"-",T_SDLog[[#This Row],[DRAWING_SEQ]])</f>
        <v>1300403-ATS-B01-FF-13-ICT-WAP-SD-00</v>
      </c>
      <c r="O996" s="122" t="s">
        <v>957</v>
      </c>
      <c r="P996" s="246">
        <v>45838</v>
      </c>
      <c r="Q996"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6" s="156" t="str">
        <f>IF(T_SDLog[[#This Row],[AREF_7]]&lt;&gt;"","07",IF(T_SDLog[[#This Row],[AREF_6]]&lt;&gt;"","06",IF(T_SDLog[[#This Row],[AREF_5]]&lt;&gt;"","05",IF(T_SDLog[[#This Row],[AREF_4]]&lt;&gt;"","04",IF(T_SDLog[[#This Row],[AREF_3]]&lt;&gt;"","03",IF(T_SDLog[[#This Row],[AREF_2]]&lt;&gt;"","02",IF(T_SDLog[[#This Row],[AREF_1]]&lt;&gt;"","01",IF(T_SDLog[[#This Row],[AREF_0]]&lt;&gt;"","00",""))))))))</f>
        <v>00</v>
      </c>
      <c r="T99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9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6" s="22" t="s">
        <v>1701</v>
      </c>
      <c r="AB996" s="74">
        <v>45833</v>
      </c>
      <c r="AC996" s="22" t="s">
        <v>1756</v>
      </c>
      <c r="AD996" s="74">
        <v>45833</v>
      </c>
      <c r="AE996" s="74" t="s">
        <v>1756</v>
      </c>
      <c r="AF996" s="190" t="s">
        <v>134</v>
      </c>
      <c r="AG996" s="191" t="s">
        <v>1823</v>
      </c>
      <c r="AH996" s="190" t="s">
        <v>134</v>
      </c>
      <c r="AI996" s="22"/>
      <c r="AJ996" s="74"/>
      <c r="AK996" s="22"/>
      <c r="AL996" s="22"/>
      <c r="AM996" s="22"/>
      <c r="AN996" s="190" t="s">
        <v>123</v>
      </c>
      <c r="AO996" s="74"/>
      <c r="AP996" s="185" t="s">
        <v>123</v>
      </c>
      <c r="AQ996" s="22"/>
      <c r="AR996" s="74"/>
      <c r="AS996" s="22"/>
      <c r="AT996" s="190" t="s">
        <v>123</v>
      </c>
      <c r="AU996" s="74"/>
      <c r="AV996" s="185" t="s">
        <v>123</v>
      </c>
      <c r="AW996" s="76"/>
      <c r="AX996" s="74"/>
      <c r="AY996" s="22"/>
      <c r="AZ996" s="190" t="s">
        <v>123</v>
      </c>
      <c r="BA996" s="74"/>
      <c r="BB996" s="185" t="s">
        <v>123</v>
      </c>
      <c r="BC996" s="76"/>
      <c r="BD996" s="74"/>
      <c r="BE996" s="22"/>
      <c r="BF996" s="190" t="s">
        <v>123</v>
      </c>
      <c r="BG996" s="74"/>
      <c r="BH996" s="185" t="s">
        <v>123</v>
      </c>
      <c r="BI996" s="76"/>
      <c r="BJ996" s="74"/>
      <c r="BK996" s="22"/>
      <c r="BL996" s="190" t="s">
        <v>123</v>
      </c>
      <c r="BM996" s="74"/>
      <c r="BN996" s="185" t="s">
        <v>123</v>
      </c>
      <c r="BO996" s="22"/>
      <c r="BP996" s="74"/>
      <c r="BQ996" s="22"/>
      <c r="BR996" s="190" t="s">
        <v>123</v>
      </c>
      <c r="BS996" s="22"/>
      <c r="BT996" s="185" t="s">
        <v>123</v>
      </c>
      <c r="BU996" s="22"/>
      <c r="BV996" s="74"/>
      <c r="BW996" s="22"/>
      <c r="BX996" s="190" t="s">
        <v>123</v>
      </c>
      <c r="BY996" s="22"/>
      <c r="BZ996" s="185" t="s">
        <v>123</v>
      </c>
      <c r="CA996" s="185"/>
      <c r="CB996" s="22"/>
    </row>
    <row r="997" spans="2:80" ht="13.8" hidden="1">
      <c r="B997" s="22">
        <f t="shared" si="15"/>
        <v>988</v>
      </c>
      <c r="C997" s="22" t="s">
        <v>112</v>
      </c>
      <c r="D997" s="73" t="s">
        <v>381</v>
      </c>
      <c r="E997" s="118">
        <v>1300403</v>
      </c>
      <c r="F997" s="22" t="s">
        <v>114</v>
      </c>
      <c r="G997" s="73" t="s">
        <v>130</v>
      </c>
      <c r="H997" s="73" t="s">
        <v>288</v>
      </c>
      <c r="I997" s="240">
        <v>14</v>
      </c>
      <c r="J997" s="79" t="s">
        <v>112</v>
      </c>
      <c r="K997" s="112" t="s">
        <v>382</v>
      </c>
      <c r="L997" s="22" t="s">
        <v>119</v>
      </c>
      <c r="M997" s="22" t="s">
        <v>117</v>
      </c>
      <c r="N997" s="119" t="str">
        <f>CONCATENATE(T_SDLog[[#This Row],[PROJECT_NO]],"-",T_SDLog[[#This Row],[Sub Con]],"-",T_SDLog[[#This Row],[BUILDING_NO]],"-",T_SDLog[[#This Row],[FLOOR_LEVEL]],"-",T_SDLog[[#This Row],[DRAWING_PARTS]],"-",T_SDLog[[#This Row],[DISIPLINE]],"-",T_SDLog[[#This Row],[Sub-Dec]],"-",T_SDLog[[#This Row],[DS]],"-",T_SDLog[[#This Row],[DRAWING_SEQ]])</f>
        <v>1300403-ATS-B01-FF-14-ICT-WAP-SD-00</v>
      </c>
      <c r="O997" s="122" t="s">
        <v>958</v>
      </c>
      <c r="P997" s="246">
        <v>45838</v>
      </c>
      <c r="Q997"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7" s="156" t="str">
        <f>IF(T_SDLog[[#This Row],[AREF_7]]&lt;&gt;"","07",IF(T_SDLog[[#This Row],[AREF_6]]&lt;&gt;"","06",IF(T_SDLog[[#This Row],[AREF_5]]&lt;&gt;"","05",IF(T_SDLog[[#This Row],[AREF_4]]&lt;&gt;"","04",IF(T_SDLog[[#This Row],[AREF_3]]&lt;&gt;"","03",IF(T_SDLog[[#This Row],[AREF_2]]&lt;&gt;"","02",IF(T_SDLog[[#This Row],[AREF_1]]&lt;&gt;"","01",IF(T_SDLog[[#This Row],[AREF_0]]&lt;&gt;"","00",""))))))))</f>
        <v>00</v>
      </c>
      <c r="T99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9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7" s="22" t="s">
        <v>1701</v>
      </c>
      <c r="AB997" s="74">
        <v>45833</v>
      </c>
      <c r="AC997" s="22" t="s">
        <v>1756</v>
      </c>
      <c r="AD997" s="74">
        <v>45833</v>
      </c>
      <c r="AE997" s="74" t="s">
        <v>1756</v>
      </c>
      <c r="AF997" s="190" t="s">
        <v>134</v>
      </c>
      <c r="AG997" s="191" t="s">
        <v>1823</v>
      </c>
      <c r="AH997" s="190" t="s">
        <v>134</v>
      </c>
      <c r="AI997" s="22"/>
      <c r="AJ997" s="74"/>
      <c r="AK997" s="22"/>
      <c r="AL997" s="22"/>
      <c r="AM997" s="22"/>
      <c r="AN997" s="190" t="s">
        <v>123</v>
      </c>
      <c r="AO997" s="74"/>
      <c r="AP997" s="185" t="s">
        <v>123</v>
      </c>
      <c r="AQ997" s="22"/>
      <c r="AR997" s="74"/>
      <c r="AS997" s="22"/>
      <c r="AT997" s="190" t="s">
        <v>123</v>
      </c>
      <c r="AU997" s="74"/>
      <c r="AV997" s="185" t="s">
        <v>123</v>
      </c>
      <c r="AW997" s="76"/>
      <c r="AX997" s="74"/>
      <c r="AY997" s="22"/>
      <c r="AZ997" s="190" t="s">
        <v>123</v>
      </c>
      <c r="BA997" s="74"/>
      <c r="BB997" s="185" t="s">
        <v>123</v>
      </c>
      <c r="BC997" s="76"/>
      <c r="BD997" s="74"/>
      <c r="BE997" s="22"/>
      <c r="BF997" s="190" t="s">
        <v>123</v>
      </c>
      <c r="BG997" s="74"/>
      <c r="BH997" s="185" t="s">
        <v>123</v>
      </c>
      <c r="BI997" s="76"/>
      <c r="BJ997" s="74"/>
      <c r="BK997" s="22"/>
      <c r="BL997" s="190" t="s">
        <v>123</v>
      </c>
      <c r="BM997" s="74"/>
      <c r="BN997" s="185" t="s">
        <v>123</v>
      </c>
      <c r="BO997" s="22"/>
      <c r="BP997" s="74"/>
      <c r="BQ997" s="22"/>
      <c r="BR997" s="190" t="s">
        <v>123</v>
      </c>
      <c r="BS997" s="22"/>
      <c r="BT997" s="185" t="s">
        <v>123</v>
      </c>
      <c r="BU997" s="22"/>
      <c r="BV997" s="74"/>
      <c r="BW997" s="22"/>
      <c r="BX997" s="190" t="s">
        <v>123</v>
      </c>
      <c r="BY997" s="22"/>
      <c r="BZ997" s="185" t="s">
        <v>123</v>
      </c>
      <c r="CA997" s="185"/>
      <c r="CB997" s="22"/>
    </row>
    <row r="998" spans="2:80" ht="13.8" hidden="1">
      <c r="B998" s="22">
        <f t="shared" si="15"/>
        <v>989</v>
      </c>
      <c r="C998" s="22" t="s">
        <v>112</v>
      </c>
      <c r="D998" s="73" t="s">
        <v>381</v>
      </c>
      <c r="E998" s="118">
        <v>1300403</v>
      </c>
      <c r="F998" s="22" t="s">
        <v>114</v>
      </c>
      <c r="G998" s="73" t="s">
        <v>130</v>
      </c>
      <c r="H998" s="73" t="s">
        <v>288</v>
      </c>
      <c r="I998" s="240">
        <v>15</v>
      </c>
      <c r="J998" s="79" t="s">
        <v>112</v>
      </c>
      <c r="K998" s="112" t="s">
        <v>382</v>
      </c>
      <c r="L998" s="22" t="s">
        <v>119</v>
      </c>
      <c r="M998" s="22" t="s">
        <v>117</v>
      </c>
      <c r="N998" s="119" t="str">
        <f>CONCATENATE(T_SDLog[[#This Row],[PROJECT_NO]],"-",T_SDLog[[#This Row],[Sub Con]],"-",T_SDLog[[#This Row],[BUILDING_NO]],"-",T_SDLog[[#This Row],[FLOOR_LEVEL]],"-",T_SDLog[[#This Row],[DRAWING_PARTS]],"-",T_SDLog[[#This Row],[DISIPLINE]],"-",T_SDLog[[#This Row],[Sub-Dec]],"-",T_SDLog[[#This Row],[DS]],"-",T_SDLog[[#This Row],[DRAWING_SEQ]])</f>
        <v>1300403-ATS-B01-FF-15-ICT-WAP-SD-00</v>
      </c>
      <c r="O998" s="122" t="s">
        <v>959</v>
      </c>
      <c r="P998" s="246">
        <v>45838</v>
      </c>
      <c r="Q998"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9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8" s="156" t="str">
        <f>IF(T_SDLog[[#This Row],[AREF_7]]&lt;&gt;"","07",IF(T_SDLog[[#This Row],[AREF_6]]&lt;&gt;"","06",IF(T_SDLog[[#This Row],[AREF_5]]&lt;&gt;"","05",IF(T_SDLog[[#This Row],[AREF_4]]&lt;&gt;"","04",IF(T_SDLog[[#This Row],[AREF_3]]&lt;&gt;"","03",IF(T_SDLog[[#This Row],[AREF_2]]&lt;&gt;"","02",IF(T_SDLog[[#This Row],[AREF_1]]&lt;&gt;"","01",IF(T_SDLog[[#This Row],[AREF_0]]&lt;&gt;"","00",""))))))))</f>
        <v>00</v>
      </c>
      <c r="T99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45833</v>
      </c>
      <c r="U9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ATLS-004-SD-ICT-00074-R00</v>
      </c>
      <c r="V9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99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03 Jul 25</v>
      </c>
      <c r="X9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ATV-1300000403-SDS-ICT-00063-R00</v>
      </c>
      <c r="Y9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9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8" s="22" t="s">
        <v>1701</v>
      </c>
      <c r="AB998" s="74">
        <v>45833</v>
      </c>
      <c r="AC998" s="22" t="s">
        <v>1756</v>
      </c>
      <c r="AD998" s="74">
        <v>45833</v>
      </c>
      <c r="AE998" s="74" t="s">
        <v>1756</v>
      </c>
      <c r="AF998" s="190" t="s">
        <v>134</v>
      </c>
      <c r="AG998" s="191" t="s">
        <v>1823</v>
      </c>
      <c r="AH998" s="190" t="s">
        <v>134</v>
      </c>
      <c r="AI998" s="22"/>
      <c r="AJ998" s="74"/>
      <c r="AK998" s="22"/>
      <c r="AL998" s="22"/>
      <c r="AM998" s="22"/>
      <c r="AN998" s="190" t="s">
        <v>123</v>
      </c>
      <c r="AO998" s="74"/>
      <c r="AP998" s="185" t="s">
        <v>123</v>
      </c>
      <c r="AQ998" s="22"/>
      <c r="AR998" s="74"/>
      <c r="AS998" s="22"/>
      <c r="AT998" s="190" t="s">
        <v>123</v>
      </c>
      <c r="AU998" s="74"/>
      <c r="AV998" s="185" t="s">
        <v>123</v>
      </c>
      <c r="AW998" s="76"/>
      <c r="AX998" s="74"/>
      <c r="AY998" s="22"/>
      <c r="AZ998" s="190" t="s">
        <v>123</v>
      </c>
      <c r="BA998" s="74"/>
      <c r="BB998" s="185" t="s">
        <v>123</v>
      </c>
      <c r="BC998" s="76"/>
      <c r="BD998" s="74"/>
      <c r="BE998" s="22"/>
      <c r="BF998" s="190" t="s">
        <v>123</v>
      </c>
      <c r="BG998" s="74"/>
      <c r="BH998" s="185" t="s">
        <v>123</v>
      </c>
      <c r="BI998" s="76"/>
      <c r="BJ998" s="74"/>
      <c r="BK998" s="22"/>
      <c r="BL998" s="190" t="s">
        <v>123</v>
      </c>
      <c r="BM998" s="74"/>
      <c r="BN998" s="185" t="s">
        <v>123</v>
      </c>
      <c r="BO998" s="22"/>
      <c r="BP998" s="74"/>
      <c r="BQ998" s="22"/>
      <c r="BR998" s="190" t="s">
        <v>123</v>
      </c>
      <c r="BS998" s="22"/>
      <c r="BT998" s="185" t="s">
        <v>123</v>
      </c>
      <c r="BU998" s="22"/>
      <c r="BV998" s="74"/>
      <c r="BW998" s="22"/>
      <c r="BX998" s="190" t="s">
        <v>123</v>
      </c>
      <c r="BY998" s="22"/>
      <c r="BZ998" s="185" t="s">
        <v>123</v>
      </c>
      <c r="CA998" s="185"/>
      <c r="CB998" s="22"/>
    </row>
    <row r="999" spans="2:80" ht="13.8" hidden="1">
      <c r="B999" s="22">
        <f t="shared" si="15"/>
        <v>990</v>
      </c>
      <c r="C999" s="22" t="s">
        <v>112</v>
      </c>
      <c r="D999" s="73" t="s">
        <v>381</v>
      </c>
      <c r="E999" s="118">
        <v>1300403</v>
      </c>
      <c r="F999" s="22" t="s">
        <v>114</v>
      </c>
      <c r="G999" s="73" t="s">
        <v>130</v>
      </c>
      <c r="H999" s="73" t="s">
        <v>462</v>
      </c>
      <c r="I999" s="240" t="s">
        <v>117</v>
      </c>
      <c r="J999" s="79" t="s">
        <v>112</v>
      </c>
      <c r="K999" s="112" t="s">
        <v>382</v>
      </c>
      <c r="L999" s="22" t="s">
        <v>119</v>
      </c>
      <c r="M999" s="22" t="s">
        <v>117</v>
      </c>
      <c r="N999" s="119" t="str">
        <f>CONCATENATE(T_SDLog[[#This Row],[PROJECT_NO]],"-",T_SDLog[[#This Row],[Sub Con]],"-",T_SDLog[[#This Row],[BUILDING_NO]],"-",T_SDLog[[#This Row],[FLOOR_LEVEL]],"-",T_SDLog[[#This Row],[DRAWING_PARTS]],"-",T_SDLog[[#This Row],[DISIPLINE]],"-",T_SDLog[[#This Row],[Sub-Dec]],"-",T_SDLog[[#This Row],[DS]],"-",T_SDLog[[#This Row],[DRAWING_SEQ]])</f>
        <v>1300403-ATS-B01-MZ-00-ICT-WAP-SD-00</v>
      </c>
      <c r="O999" s="122" t="s">
        <v>960</v>
      </c>
      <c r="P999" s="246">
        <v>45838</v>
      </c>
      <c r="Q999"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999"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999" s="156" t="str">
        <f>IF(T_SDLog[[#This Row],[AREF_7]]&lt;&gt;"","07",IF(T_SDLog[[#This Row],[AREF_6]]&lt;&gt;"","06",IF(T_SDLog[[#This Row],[AREF_5]]&lt;&gt;"","05",IF(T_SDLog[[#This Row],[AREF_4]]&lt;&gt;"","04",IF(T_SDLog[[#This Row],[AREF_3]]&lt;&gt;"","03",IF(T_SDLog[[#This Row],[AREF_2]]&lt;&gt;"","02",IF(T_SDLog[[#This Row],[AREF_1]]&lt;&gt;"","01",IF(T_SDLog[[#This Row],[AREF_0]]&lt;&gt;"","00",""))))))))</f>
        <v>00</v>
      </c>
      <c r="T99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9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ATLS-004-SD-ICT-00082-R00</v>
      </c>
      <c r="V9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99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9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9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9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999" s="22" t="s">
        <v>1750</v>
      </c>
      <c r="AB999" s="74">
        <v>45867</v>
      </c>
      <c r="AC999" s="22" t="s">
        <v>1925</v>
      </c>
      <c r="AD999" s="74">
        <v>45867</v>
      </c>
      <c r="AE999" s="22"/>
      <c r="AF999" s="190" t="s">
        <v>123</v>
      </c>
      <c r="AG999" s="191"/>
      <c r="AH999" s="190" t="s">
        <v>162</v>
      </c>
      <c r="AI999" s="22"/>
      <c r="AJ999" s="74"/>
      <c r="AK999" s="22"/>
      <c r="AL999" s="22"/>
      <c r="AM999" s="22"/>
      <c r="AN999" s="190" t="s">
        <v>123</v>
      </c>
      <c r="AO999" s="74"/>
      <c r="AP999" s="185" t="s">
        <v>123</v>
      </c>
      <c r="AQ999" s="22"/>
      <c r="AR999" s="74"/>
      <c r="AS999" s="22"/>
      <c r="AT999" s="190" t="s">
        <v>123</v>
      </c>
      <c r="AU999" s="74"/>
      <c r="AV999" s="185" t="s">
        <v>123</v>
      </c>
      <c r="AW999" s="76"/>
      <c r="AX999" s="74"/>
      <c r="AY999" s="22"/>
      <c r="AZ999" s="190" t="s">
        <v>123</v>
      </c>
      <c r="BA999" s="74"/>
      <c r="BB999" s="185" t="s">
        <v>123</v>
      </c>
      <c r="BC999" s="76"/>
      <c r="BD999" s="74"/>
      <c r="BE999" s="22"/>
      <c r="BF999" s="190" t="s">
        <v>123</v>
      </c>
      <c r="BG999" s="74"/>
      <c r="BH999" s="185" t="s">
        <v>123</v>
      </c>
      <c r="BI999" s="76"/>
      <c r="BJ999" s="74"/>
      <c r="BK999" s="22"/>
      <c r="BL999" s="190" t="s">
        <v>123</v>
      </c>
      <c r="BM999" s="74"/>
      <c r="BN999" s="185" t="s">
        <v>123</v>
      </c>
      <c r="BO999" s="22"/>
      <c r="BP999" s="74"/>
      <c r="BQ999" s="22"/>
      <c r="BR999" s="190" t="s">
        <v>123</v>
      </c>
      <c r="BS999" s="22"/>
      <c r="BT999" s="185" t="s">
        <v>123</v>
      </c>
      <c r="BU999" s="22"/>
      <c r="BV999" s="74"/>
      <c r="BW999" s="22"/>
      <c r="BX999" s="190" t="s">
        <v>123</v>
      </c>
      <c r="BY999" s="22"/>
      <c r="BZ999" s="185" t="s">
        <v>123</v>
      </c>
      <c r="CA999" s="185"/>
      <c r="CB999" s="22"/>
    </row>
    <row r="1000" spans="2:80" ht="13.8" hidden="1">
      <c r="B1000" s="22">
        <f t="shared" si="15"/>
        <v>991</v>
      </c>
      <c r="C1000" s="22" t="s">
        <v>112</v>
      </c>
      <c r="D1000" s="73" t="s">
        <v>381</v>
      </c>
      <c r="E1000" s="118">
        <v>1300403</v>
      </c>
      <c r="F1000" s="22" t="s">
        <v>114</v>
      </c>
      <c r="G1000" s="73" t="s">
        <v>130</v>
      </c>
      <c r="H1000" s="73" t="s">
        <v>462</v>
      </c>
      <c r="I1000" s="240" t="s">
        <v>304</v>
      </c>
      <c r="J1000" s="79" t="s">
        <v>112</v>
      </c>
      <c r="K1000" s="112" t="s">
        <v>382</v>
      </c>
      <c r="L1000" s="22" t="s">
        <v>119</v>
      </c>
      <c r="M1000" s="22" t="s">
        <v>117</v>
      </c>
      <c r="N1000" s="119" t="str">
        <f>CONCATENATE(T_SDLog[[#This Row],[PROJECT_NO]],"-",T_SDLog[[#This Row],[Sub Con]],"-",T_SDLog[[#This Row],[BUILDING_NO]],"-",T_SDLog[[#This Row],[FLOOR_LEVEL]],"-",T_SDLog[[#This Row],[DRAWING_PARTS]],"-",T_SDLog[[#This Row],[DISIPLINE]],"-",T_SDLog[[#This Row],[Sub-Dec]],"-",T_SDLog[[#This Row],[DS]],"-",T_SDLog[[#This Row],[DRAWING_SEQ]])</f>
        <v>1300403-ATS-B01-MZ-06-ICT-WAP-SD-00</v>
      </c>
      <c r="O1000" s="122" t="s">
        <v>961</v>
      </c>
      <c r="P1000" s="246">
        <v>45838</v>
      </c>
      <c r="Q1000"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000"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00" s="156" t="str">
        <f>IF(T_SDLog[[#This Row],[AREF_7]]&lt;&gt;"","07",IF(T_SDLog[[#This Row],[AREF_6]]&lt;&gt;"","06",IF(T_SDLog[[#This Row],[AREF_5]]&lt;&gt;"","05",IF(T_SDLog[[#This Row],[AREF_4]]&lt;&gt;"","04",IF(T_SDLog[[#This Row],[AREF_3]]&lt;&gt;"","03",IF(T_SDLog[[#This Row],[AREF_2]]&lt;&gt;"","02",IF(T_SDLog[[#This Row],[AREF_1]]&lt;&gt;"","01",IF(T_SDLog[[#This Row],[AREF_0]]&lt;&gt;"","00",""))))))))</f>
        <v>00</v>
      </c>
      <c r="T100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0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ATLS-004-SD-ICT-00082-R00</v>
      </c>
      <c r="V10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00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0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0" s="22" t="s">
        <v>1750</v>
      </c>
      <c r="AB1000" s="74">
        <v>45867</v>
      </c>
      <c r="AC1000" s="22" t="s">
        <v>1925</v>
      </c>
      <c r="AD1000" s="74">
        <v>45867</v>
      </c>
      <c r="AE1000" s="22"/>
      <c r="AF1000" s="190" t="s">
        <v>123</v>
      </c>
      <c r="AG1000" s="191"/>
      <c r="AH1000" s="190" t="s">
        <v>162</v>
      </c>
      <c r="AI1000" s="22"/>
      <c r="AJ1000" s="74"/>
      <c r="AK1000" s="22"/>
      <c r="AL1000" s="22"/>
      <c r="AM1000" s="22"/>
      <c r="AN1000" s="190" t="s">
        <v>123</v>
      </c>
      <c r="AO1000" s="74"/>
      <c r="AP1000" s="185" t="s">
        <v>123</v>
      </c>
      <c r="AQ1000" s="22"/>
      <c r="AR1000" s="74"/>
      <c r="AS1000" s="22"/>
      <c r="AT1000" s="190" t="s">
        <v>123</v>
      </c>
      <c r="AU1000" s="74"/>
      <c r="AV1000" s="185" t="s">
        <v>123</v>
      </c>
      <c r="AW1000" s="76"/>
      <c r="AX1000" s="74"/>
      <c r="AY1000" s="22"/>
      <c r="AZ1000" s="190" t="s">
        <v>123</v>
      </c>
      <c r="BA1000" s="74"/>
      <c r="BB1000" s="185" t="s">
        <v>123</v>
      </c>
      <c r="BC1000" s="76"/>
      <c r="BD1000" s="74"/>
      <c r="BE1000" s="22"/>
      <c r="BF1000" s="190" t="s">
        <v>123</v>
      </c>
      <c r="BG1000" s="74"/>
      <c r="BH1000" s="185" t="s">
        <v>123</v>
      </c>
      <c r="BI1000" s="76"/>
      <c r="BJ1000" s="74"/>
      <c r="BK1000" s="22"/>
      <c r="BL1000" s="190" t="s">
        <v>123</v>
      </c>
      <c r="BM1000" s="74"/>
      <c r="BN1000" s="185" t="s">
        <v>123</v>
      </c>
      <c r="BO1000" s="22"/>
      <c r="BP1000" s="74"/>
      <c r="BQ1000" s="22"/>
      <c r="BR1000" s="190" t="s">
        <v>123</v>
      </c>
      <c r="BS1000" s="22"/>
      <c r="BT1000" s="185" t="s">
        <v>123</v>
      </c>
      <c r="BU1000" s="22"/>
      <c r="BV1000" s="74"/>
      <c r="BW1000" s="22"/>
      <c r="BX1000" s="190" t="s">
        <v>123</v>
      </c>
      <c r="BY1000" s="22"/>
      <c r="BZ1000" s="185" t="s">
        <v>123</v>
      </c>
      <c r="CA1000" s="185"/>
      <c r="CB1000" s="22"/>
    </row>
    <row r="1001" spans="2:80" ht="13.8" hidden="1">
      <c r="B1001" s="22">
        <f t="shared" si="15"/>
        <v>992</v>
      </c>
      <c r="C1001" s="22" t="s">
        <v>112</v>
      </c>
      <c r="D1001" s="73" t="s">
        <v>381</v>
      </c>
      <c r="E1001" s="118">
        <v>1300403</v>
      </c>
      <c r="F1001" s="22" t="s">
        <v>114</v>
      </c>
      <c r="G1001" s="73" t="s">
        <v>130</v>
      </c>
      <c r="H1001" s="73" t="s">
        <v>462</v>
      </c>
      <c r="I1001" s="240" t="s">
        <v>349</v>
      </c>
      <c r="J1001" s="79" t="s">
        <v>112</v>
      </c>
      <c r="K1001" s="112" t="s">
        <v>382</v>
      </c>
      <c r="L1001" s="22" t="s">
        <v>119</v>
      </c>
      <c r="M1001" s="22" t="s">
        <v>117</v>
      </c>
      <c r="N1001" s="119" t="str">
        <f>CONCATENATE(T_SDLog[[#This Row],[PROJECT_NO]],"-",T_SDLog[[#This Row],[Sub Con]],"-",T_SDLog[[#This Row],[BUILDING_NO]],"-",T_SDLog[[#This Row],[FLOOR_LEVEL]],"-",T_SDLog[[#This Row],[DRAWING_PARTS]],"-",T_SDLog[[#This Row],[DISIPLINE]],"-",T_SDLog[[#This Row],[Sub-Dec]],"-",T_SDLog[[#This Row],[DS]],"-",T_SDLog[[#This Row],[DRAWING_SEQ]])</f>
        <v>1300403-ATS-B01-MZ-07-ICT-WAP-SD-00</v>
      </c>
      <c r="O1001" s="122" t="s">
        <v>962</v>
      </c>
      <c r="P1001" s="246">
        <v>45838</v>
      </c>
      <c r="Q100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001"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01" s="156" t="str">
        <f>IF(T_SDLog[[#This Row],[AREF_7]]&lt;&gt;"","07",IF(T_SDLog[[#This Row],[AREF_6]]&lt;&gt;"","06",IF(T_SDLog[[#This Row],[AREF_5]]&lt;&gt;"","05",IF(T_SDLog[[#This Row],[AREF_4]]&lt;&gt;"","04",IF(T_SDLog[[#This Row],[AREF_3]]&lt;&gt;"","03",IF(T_SDLog[[#This Row],[AREF_2]]&lt;&gt;"","02",IF(T_SDLog[[#This Row],[AREF_1]]&lt;&gt;"","01",IF(T_SDLog[[#This Row],[AREF_0]]&lt;&gt;"","00",""))))))))</f>
        <v>00</v>
      </c>
      <c r="T100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0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ATLS-004-SD-ICT-00082-R00</v>
      </c>
      <c r="V10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00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0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1" s="22" t="s">
        <v>1750</v>
      </c>
      <c r="AB1001" s="74">
        <v>45867</v>
      </c>
      <c r="AC1001" s="22" t="s">
        <v>1925</v>
      </c>
      <c r="AD1001" s="74">
        <v>45867</v>
      </c>
      <c r="AE1001" s="22"/>
      <c r="AF1001" s="190" t="s">
        <v>123</v>
      </c>
      <c r="AG1001" s="191"/>
      <c r="AH1001" s="190" t="s">
        <v>162</v>
      </c>
      <c r="AI1001" s="22"/>
      <c r="AJ1001" s="74"/>
      <c r="AK1001" s="22"/>
      <c r="AL1001" s="22"/>
      <c r="AM1001" s="22"/>
      <c r="AN1001" s="190" t="s">
        <v>123</v>
      </c>
      <c r="AO1001" s="74"/>
      <c r="AP1001" s="185" t="s">
        <v>123</v>
      </c>
      <c r="AQ1001" s="22"/>
      <c r="AR1001" s="74"/>
      <c r="AS1001" s="22"/>
      <c r="AT1001" s="190" t="s">
        <v>123</v>
      </c>
      <c r="AU1001" s="74"/>
      <c r="AV1001" s="185" t="s">
        <v>123</v>
      </c>
      <c r="AW1001" s="76"/>
      <c r="AX1001" s="74"/>
      <c r="AY1001" s="22"/>
      <c r="AZ1001" s="190" t="s">
        <v>123</v>
      </c>
      <c r="BA1001" s="74"/>
      <c r="BB1001" s="185" t="s">
        <v>123</v>
      </c>
      <c r="BC1001" s="76"/>
      <c r="BD1001" s="74"/>
      <c r="BE1001" s="22"/>
      <c r="BF1001" s="190" t="s">
        <v>123</v>
      </c>
      <c r="BG1001" s="74"/>
      <c r="BH1001" s="185" t="s">
        <v>123</v>
      </c>
      <c r="BI1001" s="76"/>
      <c r="BJ1001" s="74"/>
      <c r="BK1001" s="22"/>
      <c r="BL1001" s="190" t="s">
        <v>123</v>
      </c>
      <c r="BM1001" s="74"/>
      <c r="BN1001" s="185" t="s">
        <v>123</v>
      </c>
      <c r="BO1001" s="22"/>
      <c r="BP1001" s="74"/>
      <c r="BQ1001" s="22"/>
      <c r="BR1001" s="190" t="s">
        <v>123</v>
      </c>
      <c r="BS1001" s="22"/>
      <c r="BT1001" s="185" t="s">
        <v>123</v>
      </c>
      <c r="BU1001" s="22"/>
      <c r="BV1001" s="74"/>
      <c r="BW1001" s="22"/>
      <c r="BX1001" s="190" t="s">
        <v>123</v>
      </c>
      <c r="BY1001" s="22"/>
      <c r="BZ1001" s="185" t="s">
        <v>123</v>
      </c>
      <c r="CA1001" s="185"/>
      <c r="CB1001" s="22"/>
    </row>
    <row r="1002" spans="2:80" ht="13.8" hidden="1">
      <c r="B1002" s="22">
        <f t="shared" si="15"/>
        <v>993</v>
      </c>
      <c r="C1002" s="22" t="s">
        <v>112</v>
      </c>
      <c r="D1002" s="73" t="s">
        <v>381</v>
      </c>
      <c r="E1002" s="118">
        <v>1300403</v>
      </c>
      <c r="F1002" s="22" t="s">
        <v>114</v>
      </c>
      <c r="G1002" s="73" t="s">
        <v>130</v>
      </c>
      <c r="H1002" s="73" t="s">
        <v>462</v>
      </c>
      <c r="I1002" s="240" t="s">
        <v>438</v>
      </c>
      <c r="J1002" s="79" t="s">
        <v>112</v>
      </c>
      <c r="K1002" s="112" t="s">
        <v>382</v>
      </c>
      <c r="L1002" s="22" t="s">
        <v>119</v>
      </c>
      <c r="M1002" s="22" t="s">
        <v>117</v>
      </c>
      <c r="N1002" s="119" t="str">
        <f>CONCATENATE(T_SDLog[[#This Row],[PROJECT_NO]],"-",T_SDLog[[#This Row],[Sub Con]],"-",T_SDLog[[#This Row],[BUILDING_NO]],"-",T_SDLog[[#This Row],[FLOOR_LEVEL]],"-",T_SDLog[[#This Row],[DRAWING_PARTS]],"-",T_SDLog[[#This Row],[DISIPLINE]],"-",T_SDLog[[#This Row],[Sub-Dec]],"-",T_SDLog[[#This Row],[DS]],"-",T_SDLog[[#This Row],[DRAWING_SEQ]])</f>
        <v>1300403-ATS-B01-MZ-10-ICT-WAP-SD-00</v>
      </c>
      <c r="O1002" s="122" t="s">
        <v>1714</v>
      </c>
      <c r="P1002" s="246">
        <v>45838</v>
      </c>
      <c r="Q100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002"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02" s="156" t="str">
        <f>IF(T_SDLog[[#This Row],[AREF_7]]&lt;&gt;"","07",IF(T_SDLog[[#This Row],[AREF_6]]&lt;&gt;"","06",IF(T_SDLog[[#This Row],[AREF_5]]&lt;&gt;"","05",IF(T_SDLog[[#This Row],[AREF_4]]&lt;&gt;"","04",IF(T_SDLog[[#This Row],[AREF_3]]&lt;&gt;"","03",IF(T_SDLog[[#This Row],[AREF_2]]&lt;&gt;"","02",IF(T_SDLog[[#This Row],[AREF_1]]&lt;&gt;"","01",IF(T_SDLog[[#This Row],[AREF_0]]&lt;&gt;"","00",""))))))))</f>
        <v>00</v>
      </c>
      <c r="T100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0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ATLS-004-SD-ICT-00082-R00</v>
      </c>
      <c r="V10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00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0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2" s="22" t="s">
        <v>1750</v>
      </c>
      <c r="AB1002" s="74">
        <v>45867</v>
      </c>
      <c r="AC1002" s="22" t="s">
        <v>1925</v>
      </c>
      <c r="AD1002" s="74">
        <v>45867</v>
      </c>
      <c r="AE1002" s="22"/>
      <c r="AF1002" s="190" t="s">
        <v>123</v>
      </c>
      <c r="AG1002" s="191"/>
      <c r="AH1002" s="190" t="s">
        <v>162</v>
      </c>
      <c r="AI1002" s="22"/>
      <c r="AJ1002" s="74"/>
      <c r="AK1002" s="22"/>
      <c r="AL1002" s="22"/>
      <c r="AM1002" s="22"/>
      <c r="AN1002" s="190" t="s">
        <v>123</v>
      </c>
      <c r="AO1002" s="74"/>
      <c r="AP1002" s="185" t="s">
        <v>123</v>
      </c>
      <c r="AQ1002" s="22"/>
      <c r="AR1002" s="74"/>
      <c r="AS1002" s="22"/>
      <c r="AT1002" s="190" t="s">
        <v>123</v>
      </c>
      <c r="AU1002" s="74"/>
      <c r="AV1002" s="185" t="s">
        <v>123</v>
      </c>
      <c r="AW1002" s="76"/>
      <c r="AX1002" s="74"/>
      <c r="AY1002" s="22"/>
      <c r="AZ1002" s="190" t="s">
        <v>123</v>
      </c>
      <c r="BA1002" s="74"/>
      <c r="BB1002" s="185" t="s">
        <v>123</v>
      </c>
      <c r="BC1002" s="76"/>
      <c r="BD1002" s="74"/>
      <c r="BE1002" s="22"/>
      <c r="BF1002" s="190" t="s">
        <v>123</v>
      </c>
      <c r="BG1002" s="74"/>
      <c r="BH1002" s="185" t="s">
        <v>123</v>
      </c>
      <c r="BI1002" s="76"/>
      <c r="BJ1002" s="74"/>
      <c r="BK1002" s="22"/>
      <c r="BL1002" s="190" t="s">
        <v>123</v>
      </c>
      <c r="BM1002" s="74"/>
      <c r="BN1002" s="185" t="s">
        <v>123</v>
      </c>
      <c r="BO1002" s="22"/>
      <c r="BP1002" s="74"/>
      <c r="BQ1002" s="22"/>
      <c r="BR1002" s="190" t="s">
        <v>123</v>
      </c>
      <c r="BS1002" s="22"/>
      <c r="BT1002" s="185" t="s">
        <v>123</v>
      </c>
      <c r="BU1002" s="22"/>
      <c r="BV1002" s="74"/>
      <c r="BW1002" s="22"/>
      <c r="BX1002" s="190" t="s">
        <v>123</v>
      </c>
      <c r="BY1002" s="22"/>
      <c r="BZ1002" s="185" t="s">
        <v>123</v>
      </c>
      <c r="CA1002" s="185"/>
      <c r="CB1002" s="22"/>
    </row>
    <row r="1003" spans="2:80" ht="13.8" hidden="1">
      <c r="B1003" s="22">
        <f t="shared" si="15"/>
        <v>994</v>
      </c>
      <c r="C1003" s="22" t="s">
        <v>112</v>
      </c>
      <c r="D1003" s="73" t="s">
        <v>381</v>
      </c>
      <c r="E1003" s="118">
        <v>1300403</v>
      </c>
      <c r="F1003" s="22" t="s">
        <v>114</v>
      </c>
      <c r="G1003" s="73" t="s">
        <v>130</v>
      </c>
      <c r="H1003" s="73" t="s">
        <v>462</v>
      </c>
      <c r="I1003" s="240" t="s">
        <v>440</v>
      </c>
      <c r="J1003" s="79" t="s">
        <v>112</v>
      </c>
      <c r="K1003" s="112" t="s">
        <v>382</v>
      </c>
      <c r="L1003" s="22" t="s">
        <v>119</v>
      </c>
      <c r="M1003" s="22" t="s">
        <v>117</v>
      </c>
      <c r="N1003" s="119" t="str">
        <f>CONCATENATE(T_SDLog[[#This Row],[PROJECT_NO]],"-",T_SDLog[[#This Row],[Sub Con]],"-",T_SDLog[[#This Row],[BUILDING_NO]],"-",T_SDLog[[#This Row],[FLOOR_LEVEL]],"-",T_SDLog[[#This Row],[DRAWING_PARTS]],"-",T_SDLog[[#This Row],[DISIPLINE]],"-",T_SDLog[[#This Row],[Sub-Dec]],"-",T_SDLog[[#This Row],[DS]],"-",T_SDLog[[#This Row],[DRAWING_SEQ]])</f>
        <v>1300403-ATS-B01-MZ-11-ICT-WAP-SD-00</v>
      </c>
      <c r="O1003" s="122" t="s">
        <v>1754</v>
      </c>
      <c r="P1003" s="246">
        <v>45838</v>
      </c>
      <c r="Q1003"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003"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03" s="156" t="str">
        <f>IF(T_SDLog[[#This Row],[AREF_7]]&lt;&gt;"","07",IF(T_SDLog[[#This Row],[AREF_6]]&lt;&gt;"","06",IF(T_SDLog[[#This Row],[AREF_5]]&lt;&gt;"","05",IF(T_SDLog[[#This Row],[AREF_4]]&lt;&gt;"","04",IF(T_SDLog[[#This Row],[AREF_3]]&lt;&gt;"","03",IF(T_SDLog[[#This Row],[AREF_2]]&lt;&gt;"","02",IF(T_SDLog[[#This Row],[AREF_1]]&lt;&gt;"","01",IF(T_SDLog[[#This Row],[AREF_0]]&lt;&gt;"","00",""))))))))</f>
        <v>00</v>
      </c>
      <c r="T100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0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ATLS-004-SD-ICT-00082-R00</v>
      </c>
      <c r="V10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00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0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3" s="22" t="s">
        <v>1750</v>
      </c>
      <c r="AB1003" s="74">
        <v>45867</v>
      </c>
      <c r="AC1003" s="22" t="s">
        <v>1925</v>
      </c>
      <c r="AD1003" s="74">
        <v>45867</v>
      </c>
      <c r="AE1003" s="22"/>
      <c r="AF1003" s="190" t="s">
        <v>123</v>
      </c>
      <c r="AG1003" s="191"/>
      <c r="AH1003" s="190" t="s">
        <v>162</v>
      </c>
      <c r="AI1003" s="22"/>
      <c r="AJ1003" s="74"/>
      <c r="AK1003" s="22"/>
      <c r="AL1003" s="22"/>
      <c r="AM1003" s="22"/>
      <c r="AN1003" s="190" t="s">
        <v>123</v>
      </c>
      <c r="AO1003" s="74"/>
      <c r="AP1003" s="185" t="s">
        <v>123</v>
      </c>
      <c r="AQ1003" s="22"/>
      <c r="AR1003" s="74"/>
      <c r="AS1003" s="22"/>
      <c r="AT1003" s="190" t="s">
        <v>123</v>
      </c>
      <c r="AU1003" s="74"/>
      <c r="AV1003" s="185" t="s">
        <v>123</v>
      </c>
      <c r="AW1003" s="76"/>
      <c r="AX1003" s="74"/>
      <c r="AY1003" s="22"/>
      <c r="AZ1003" s="190" t="s">
        <v>123</v>
      </c>
      <c r="BA1003" s="74"/>
      <c r="BB1003" s="185" t="s">
        <v>123</v>
      </c>
      <c r="BC1003" s="76"/>
      <c r="BD1003" s="74"/>
      <c r="BE1003" s="22"/>
      <c r="BF1003" s="190" t="s">
        <v>123</v>
      </c>
      <c r="BG1003" s="74"/>
      <c r="BH1003" s="185" t="s">
        <v>123</v>
      </c>
      <c r="BI1003" s="76"/>
      <c r="BJ1003" s="74"/>
      <c r="BK1003" s="22"/>
      <c r="BL1003" s="190" t="s">
        <v>123</v>
      </c>
      <c r="BM1003" s="74"/>
      <c r="BN1003" s="185" t="s">
        <v>123</v>
      </c>
      <c r="BO1003" s="22"/>
      <c r="BP1003" s="74"/>
      <c r="BQ1003" s="22"/>
      <c r="BR1003" s="190" t="s">
        <v>123</v>
      </c>
      <c r="BS1003" s="22"/>
      <c r="BT1003" s="185" t="s">
        <v>123</v>
      </c>
      <c r="BU1003" s="22"/>
      <c r="BV1003" s="74"/>
      <c r="BW1003" s="22"/>
      <c r="BX1003" s="190" t="s">
        <v>123</v>
      </c>
      <c r="BY1003" s="22"/>
      <c r="BZ1003" s="185" t="s">
        <v>123</v>
      </c>
      <c r="CA1003" s="185"/>
      <c r="CB1003" s="22"/>
    </row>
    <row r="1004" spans="2:80" ht="13.8" hidden="1">
      <c r="B1004" s="22">
        <f t="shared" si="15"/>
        <v>995</v>
      </c>
      <c r="C1004" s="22" t="s">
        <v>112</v>
      </c>
      <c r="D1004" s="73" t="s">
        <v>151</v>
      </c>
      <c r="E1004" s="118">
        <v>1300403</v>
      </c>
      <c r="F1004" s="22" t="s">
        <v>114</v>
      </c>
      <c r="G1004" s="73" t="s">
        <v>130</v>
      </c>
      <c r="H1004" s="73" t="s">
        <v>286</v>
      </c>
      <c r="I1004" s="240" t="s">
        <v>124</v>
      </c>
      <c r="J1004" s="79" t="s">
        <v>112</v>
      </c>
      <c r="K1004" s="112" t="s">
        <v>152</v>
      </c>
      <c r="L1004" s="22" t="s">
        <v>119</v>
      </c>
      <c r="M1004" s="22" t="s">
        <v>117</v>
      </c>
      <c r="N1004" s="119" t="str">
        <f>CONCATENATE(T_SDLog[[#This Row],[PROJECT_NO]],"-",T_SDLog[[#This Row],[Sub Con]],"-",T_SDLog[[#This Row],[BUILDING_NO]],"-",T_SDLog[[#This Row],[FLOOR_LEVEL]],"-",T_SDLog[[#This Row],[DRAWING_PARTS]],"-",T_SDLog[[#This Row],[DISIPLINE]],"-",T_SDLog[[#This Row],[Sub-Dec]],"-",T_SDLog[[#This Row],[DS]],"-",T_SDLog[[#This Row],[DRAWING_SEQ]])</f>
        <v>1300403-ATS-B01-BF-01-ICT-DAT-SD-00</v>
      </c>
      <c r="O1004" s="122" t="s">
        <v>965</v>
      </c>
      <c r="P1004" s="245">
        <v>45872</v>
      </c>
      <c r="Q1004"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100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004" s="156" t="str">
        <f>IF(T_SDLog[[#This Row],[AREF_7]]&lt;&gt;"","07",IF(T_SDLog[[#This Row],[AREF_6]]&lt;&gt;"","06",IF(T_SDLog[[#This Row],[AREF_5]]&lt;&gt;"","05",IF(T_SDLog[[#This Row],[AREF_4]]&lt;&gt;"","04",IF(T_SDLog[[#This Row],[AREF_3]]&lt;&gt;"","03",IF(T_SDLog[[#This Row],[AREF_2]]&lt;&gt;"","02",IF(T_SDLog[[#This Row],[AREF_1]]&lt;&gt;"","01",IF(T_SDLog[[#This Row],[AREF_0]]&lt;&gt;"","00",""))))))))</f>
        <v>00</v>
      </c>
      <c r="T100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10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ATLS-004-SD-ICT-00116-R00</v>
      </c>
      <c r="V10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00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0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4" s="22" t="s">
        <v>1929</v>
      </c>
      <c r="AB1004" s="74">
        <v>45873</v>
      </c>
      <c r="AC1004" s="22"/>
      <c r="AD1004" s="74"/>
      <c r="AE1004" s="22"/>
      <c r="AF1004" s="190" t="s">
        <v>1633</v>
      </c>
      <c r="AG1004" s="191"/>
      <c r="AH1004" s="190" t="s">
        <v>123</v>
      </c>
      <c r="AI1004" s="22"/>
      <c r="AJ1004" s="74"/>
      <c r="AK1004" s="22"/>
      <c r="AL1004" s="22"/>
      <c r="AM1004" s="22"/>
      <c r="AN1004" s="190" t="s">
        <v>123</v>
      </c>
      <c r="AO1004" s="74"/>
      <c r="AP1004" s="185" t="s">
        <v>123</v>
      </c>
      <c r="AQ1004" s="22"/>
      <c r="AR1004" s="74"/>
      <c r="AS1004" s="22"/>
      <c r="AT1004" s="190" t="s">
        <v>123</v>
      </c>
      <c r="AU1004" s="74"/>
      <c r="AV1004" s="185" t="s">
        <v>123</v>
      </c>
      <c r="AW1004" s="76"/>
      <c r="AX1004" s="74"/>
      <c r="AY1004" s="22"/>
      <c r="AZ1004" s="190" t="s">
        <v>123</v>
      </c>
      <c r="BA1004" s="74"/>
      <c r="BB1004" s="185" t="s">
        <v>123</v>
      </c>
      <c r="BC1004" s="76"/>
      <c r="BD1004" s="74"/>
      <c r="BE1004" s="22"/>
      <c r="BF1004" s="190" t="s">
        <v>123</v>
      </c>
      <c r="BG1004" s="74"/>
      <c r="BH1004" s="185" t="s">
        <v>123</v>
      </c>
      <c r="BI1004" s="76"/>
      <c r="BJ1004" s="74"/>
      <c r="BK1004" s="22"/>
      <c r="BL1004" s="190" t="s">
        <v>123</v>
      </c>
      <c r="BM1004" s="74"/>
      <c r="BN1004" s="185" t="s">
        <v>123</v>
      </c>
      <c r="BO1004" s="22"/>
      <c r="BP1004" s="74"/>
      <c r="BQ1004" s="22"/>
      <c r="BR1004" s="190" t="s">
        <v>123</v>
      </c>
      <c r="BS1004" s="22"/>
      <c r="BT1004" s="185" t="s">
        <v>123</v>
      </c>
      <c r="BU1004" s="22"/>
      <c r="BV1004" s="74"/>
      <c r="BW1004" s="22"/>
      <c r="BX1004" s="190" t="s">
        <v>123</v>
      </c>
      <c r="BY1004" s="22"/>
      <c r="BZ1004" s="185" t="s">
        <v>123</v>
      </c>
      <c r="CA1004" s="185"/>
      <c r="CB1004" s="22"/>
    </row>
    <row r="1005" spans="2:80" ht="13.8" hidden="1">
      <c r="B1005" s="22">
        <f t="shared" si="15"/>
        <v>996</v>
      </c>
      <c r="C1005" s="22" t="s">
        <v>112</v>
      </c>
      <c r="D1005" s="73" t="s">
        <v>151</v>
      </c>
      <c r="E1005" s="118">
        <v>1300403</v>
      </c>
      <c r="F1005" s="22" t="s">
        <v>114</v>
      </c>
      <c r="G1005" s="73" t="s">
        <v>130</v>
      </c>
      <c r="H1005" s="73" t="s">
        <v>286</v>
      </c>
      <c r="I1005" s="240" t="s">
        <v>351</v>
      </c>
      <c r="J1005" s="79" t="s">
        <v>112</v>
      </c>
      <c r="K1005" s="112" t="s">
        <v>152</v>
      </c>
      <c r="L1005" s="22" t="s">
        <v>119</v>
      </c>
      <c r="M1005" s="22" t="s">
        <v>117</v>
      </c>
      <c r="N1005" s="119" t="str">
        <f>CONCATENATE(T_SDLog[[#This Row],[PROJECT_NO]],"-",T_SDLog[[#This Row],[Sub Con]],"-",T_SDLog[[#This Row],[BUILDING_NO]],"-",T_SDLog[[#This Row],[FLOOR_LEVEL]],"-",T_SDLog[[#This Row],[DRAWING_PARTS]],"-",T_SDLog[[#This Row],[DISIPLINE]],"-",T_SDLog[[#This Row],[Sub-Dec]],"-",T_SDLog[[#This Row],[DS]],"-",T_SDLog[[#This Row],[DRAWING_SEQ]])</f>
        <v>1300403-ATS-B01-BF-09-ICT-DAT-SD-00</v>
      </c>
      <c r="O1005" s="122" t="s">
        <v>973</v>
      </c>
      <c r="P1005" s="245">
        <v>45872</v>
      </c>
      <c r="Q100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100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005" s="156" t="str">
        <f>IF(T_SDLog[[#This Row],[AREF_7]]&lt;&gt;"","07",IF(T_SDLog[[#This Row],[AREF_6]]&lt;&gt;"","06",IF(T_SDLog[[#This Row],[AREF_5]]&lt;&gt;"","05",IF(T_SDLog[[#This Row],[AREF_4]]&lt;&gt;"","04",IF(T_SDLog[[#This Row],[AREF_3]]&lt;&gt;"","03",IF(T_SDLog[[#This Row],[AREF_2]]&lt;&gt;"","02",IF(T_SDLog[[#This Row],[AREF_1]]&lt;&gt;"","01",IF(T_SDLog[[#This Row],[AREF_0]]&lt;&gt;"","00",""))))))))</f>
        <v>00</v>
      </c>
      <c r="T100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10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ATLS-004-SD-ICT-00116-R00</v>
      </c>
      <c r="V10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00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0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5" s="22" t="s">
        <v>1929</v>
      </c>
      <c r="AB1005" s="74">
        <v>45873</v>
      </c>
      <c r="AC1005" s="22"/>
      <c r="AD1005" s="74"/>
      <c r="AE1005" s="22"/>
      <c r="AF1005" s="190" t="s">
        <v>1633</v>
      </c>
      <c r="AG1005" s="191"/>
      <c r="AH1005" s="190" t="s">
        <v>123</v>
      </c>
      <c r="AI1005" s="22"/>
      <c r="AJ1005" s="74"/>
      <c r="AK1005" s="22"/>
      <c r="AL1005" s="22"/>
      <c r="AM1005" s="22"/>
      <c r="AN1005" s="190" t="s">
        <v>123</v>
      </c>
      <c r="AO1005" s="74"/>
      <c r="AP1005" s="185" t="s">
        <v>123</v>
      </c>
      <c r="AQ1005" s="22"/>
      <c r="AR1005" s="74"/>
      <c r="AS1005" s="22"/>
      <c r="AT1005" s="190" t="s">
        <v>123</v>
      </c>
      <c r="AU1005" s="74"/>
      <c r="AV1005" s="185" t="s">
        <v>123</v>
      </c>
      <c r="AW1005" s="76"/>
      <c r="AX1005" s="74"/>
      <c r="AY1005" s="22"/>
      <c r="AZ1005" s="190" t="s">
        <v>123</v>
      </c>
      <c r="BA1005" s="74"/>
      <c r="BB1005" s="185" t="s">
        <v>123</v>
      </c>
      <c r="BC1005" s="76"/>
      <c r="BD1005" s="74"/>
      <c r="BE1005" s="22"/>
      <c r="BF1005" s="190" t="s">
        <v>123</v>
      </c>
      <c r="BG1005" s="74"/>
      <c r="BH1005" s="185" t="s">
        <v>123</v>
      </c>
      <c r="BI1005" s="76"/>
      <c r="BJ1005" s="74"/>
      <c r="BK1005" s="22"/>
      <c r="BL1005" s="190" t="s">
        <v>123</v>
      </c>
      <c r="BM1005" s="74"/>
      <c r="BN1005" s="185" t="s">
        <v>123</v>
      </c>
      <c r="BO1005" s="22"/>
      <c r="BP1005" s="74"/>
      <c r="BQ1005" s="22"/>
      <c r="BR1005" s="190" t="s">
        <v>123</v>
      </c>
      <c r="BS1005" s="22"/>
      <c r="BT1005" s="185" t="s">
        <v>123</v>
      </c>
      <c r="BU1005" s="22"/>
      <c r="BV1005" s="74"/>
      <c r="BW1005" s="22"/>
      <c r="BX1005" s="190" t="s">
        <v>123</v>
      </c>
      <c r="BY1005" s="22"/>
      <c r="BZ1005" s="185" t="s">
        <v>123</v>
      </c>
      <c r="CA1005" s="185"/>
      <c r="CB1005" s="22"/>
    </row>
    <row r="1006" spans="2:80" ht="13.8" hidden="1">
      <c r="B1006" s="22">
        <f t="shared" si="15"/>
        <v>997</v>
      </c>
      <c r="C1006" s="22" t="s">
        <v>112</v>
      </c>
      <c r="D1006" s="73" t="s">
        <v>151</v>
      </c>
      <c r="E1006" s="118">
        <v>1300403</v>
      </c>
      <c r="F1006" s="22" t="s">
        <v>114</v>
      </c>
      <c r="G1006" s="73" t="s">
        <v>130</v>
      </c>
      <c r="H1006" s="73" t="s">
        <v>286</v>
      </c>
      <c r="I1006" s="240">
        <v>12</v>
      </c>
      <c r="J1006" s="79" t="s">
        <v>112</v>
      </c>
      <c r="K1006" s="112" t="s">
        <v>152</v>
      </c>
      <c r="L1006" s="22" t="s">
        <v>119</v>
      </c>
      <c r="M1006" s="22" t="s">
        <v>117</v>
      </c>
      <c r="N1006" s="119" t="str">
        <f>CONCATENATE(T_SDLog[[#This Row],[PROJECT_NO]],"-",T_SDLog[[#This Row],[Sub Con]],"-",T_SDLog[[#This Row],[BUILDING_NO]],"-",T_SDLog[[#This Row],[FLOOR_LEVEL]],"-",T_SDLog[[#This Row],[DRAWING_PARTS]],"-",T_SDLog[[#This Row],[DISIPLINE]],"-",T_SDLog[[#This Row],[Sub-Dec]],"-",T_SDLog[[#This Row],[DS]],"-",T_SDLog[[#This Row],[DRAWING_SEQ]])</f>
        <v>1300403-ATS-B01-BF-12-ICT-DAT-SD-00</v>
      </c>
      <c r="O1006" s="122" t="s">
        <v>976</v>
      </c>
      <c r="P1006" s="245">
        <v>45872</v>
      </c>
      <c r="Q1006"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v>
      </c>
      <c r="R100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006" s="156" t="str">
        <f>IF(T_SDLog[[#This Row],[AREF_7]]&lt;&gt;"","07",IF(T_SDLog[[#This Row],[AREF_6]]&lt;&gt;"","06",IF(T_SDLog[[#This Row],[AREF_5]]&lt;&gt;"","05",IF(T_SDLog[[#This Row],[AREF_4]]&lt;&gt;"","04",IF(T_SDLog[[#This Row],[AREF_3]]&lt;&gt;"","03",IF(T_SDLog[[#This Row],[AREF_2]]&lt;&gt;"","02",IF(T_SDLog[[#This Row],[AREF_1]]&lt;&gt;"","01",IF(T_SDLog[[#This Row],[AREF_0]]&lt;&gt;"","00",""))))))))</f>
        <v>00</v>
      </c>
      <c r="T100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45873</v>
      </c>
      <c r="U10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ATLS-004-SD-ICT-00116-R00</v>
      </c>
      <c r="V10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00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0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6" s="22" t="s">
        <v>1929</v>
      </c>
      <c r="AB1006" s="74">
        <v>45873</v>
      </c>
      <c r="AC1006" s="22"/>
      <c r="AD1006" s="74"/>
      <c r="AE1006" s="22"/>
      <c r="AF1006" s="190" t="s">
        <v>1633</v>
      </c>
      <c r="AG1006" s="191"/>
      <c r="AH1006" s="190" t="s">
        <v>123</v>
      </c>
      <c r="AI1006" s="22"/>
      <c r="AJ1006" s="74"/>
      <c r="AK1006" s="22"/>
      <c r="AL1006" s="22"/>
      <c r="AM1006" s="22"/>
      <c r="AN1006" s="190" t="s">
        <v>123</v>
      </c>
      <c r="AO1006" s="74"/>
      <c r="AP1006" s="185" t="s">
        <v>123</v>
      </c>
      <c r="AQ1006" s="22"/>
      <c r="AR1006" s="74"/>
      <c r="AS1006" s="22"/>
      <c r="AT1006" s="190" t="s">
        <v>123</v>
      </c>
      <c r="AU1006" s="74"/>
      <c r="AV1006" s="185" t="s">
        <v>123</v>
      </c>
      <c r="AW1006" s="76"/>
      <c r="AX1006" s="74"/>
      <c r="AY1006" s="22"/>
      <c r="AZ1006" s="190" t="s">
        <v>123</v>
      </c>
      <c r="BA1006" s="74"/>
      <c r="BB1006" s="185" t="s">
        <v>123</v>
      </c>
      <c r="BC1006" s="76"/>
      <c r="BD1006" s="74"/>
      <c r="BE1006" s="22"/>
      <c r="BF1006" s="190" t="s">
        <v>123</v>
      </c>
      <c r="BG1006" s="74"/>
      <c r="BH1006" s="185" t="s">
        <v>123</v>
      </c>
      <c r="BI1006" s="76"/>
      <c r="BJ1006" s="74"/>
      <c r="BK1006" s="22"/>
      <c r="BL1006" s="190" t="s">
        <v>123</v>
      </c>
      <c r="BM1006" s="74"/>
      <c r="BN1006" s="185" t="s">
        <v>123</v>
      </c>
      <c r="BO1006" s="22"/>
      <c r="BP1006" s="74"/>
      <c r="BQ1006" s="22"/>
      <c r="BR1006" s="190" t="s">
        <v>123</v>
      </c>
      <c r="BS1006" s="22"/>
      <c r="BT1006" s="185" t="s">
        <v>123</v>
      </c>
      <c r="BU1006" s="22"/>
      <c r="BV1006" s="74"/>
      <c r="BW1006" s="22"/>
      <c r="BX1006" s="190" t="s">
        <v>123</v>
      </c>
      <c r="BY1006" s="22"/>
      <c r="BZ1006" s="185" t="s">
        <v>123</v>
      </c>
      <c r="CA1006" s="185"/>
      <c r="CB1006" s="22"/>
    </row>
    <row r="1007" spans="2:80" ht="13.8" hidden="1">
      <c r="B1007" s="22">
        <f t="shared" si="15"/>
        <v>998</v>
      </c>
      <c r="C1007" s="22" t="s">
        <v>112</v>
      </c>
      <c r="D1007" s="73" t="s">
        <v>151</v>
      </c>
      <c r="E1007" s="118">
        <v>1300403</v>
      </c>
      <c r="F1007" s="22" t="s">
        <v>114</v>
      </c>
      <c r="G1007" s="73" t="s">
        <v>130</v>
      </c>
      <c r="H1007" s="73" t="s">
        <v>116</v>
      </c>
      <c r="I1007" s="240" t="s">
        <v>117</v>
      </c>
      <c r="J1007" s="79" t="s">
        <v>112</v>
      </c>
      <c r="K1007" s="112" t="s">
        <v>152</v>
      </c>
      <c r="L1007" s="22" t="s">
        <v>119</v>
      </c>
      <c r="M1007" s="22" t="s">
        <v>117</v>
      </c>
      <c r="N1007" s="119" t="str">
        <f>CONCATENATE(T_SDLog[[#This Row],[PROJECT_NO]],"-",T_SDLog[[#This Row],[Sub Con]],"-",T_SDLog[[#This Row],[BUILDING_NO]],"-",T_SDLog[[#This Row],[FLOOR_LEVEL]],"-",T_SDLog[[#This Row],[DRAWING_PARTS]],"-",T_SDLog[[#This Row],[DISIPLINE]],"-",T_SDLog[[#This Row],[Sub-Dec]],"-",T_SDLog[[#This Row],[DS]],"-",T_SDLog[[#This Row],[DRAWING_SEQ]])</f>
        <v>1300403-ATS-B01-GF-00-ICT-DAT-SD-00</v>
      </c>
      <c r="O1007" s="122" t="s">
        <v>977</v>
      </c>
      <c r="P1007" s="245">
        <v>45878</v>
      </c>
      <c r="Q100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0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07" s="156" t="str">
        <f>IF(T_SDLog[[#This Row],[AREF_7]]&lt;&gt;"","07",IF(T_SDLog[[#This Row],[AREF_6]]&lt;&gt;"","06",IF(T_SDLog[[#This Row],[AREF_5]]&lt;&gt;"","05",IF(T_SDLog[[#This Row],[AREF_4]]&lt;&gt;"","04",IF(T_SDLog[[#This Row],[AREF_3]]&lt;&gt;"","03",IF(T_SDLog[[#This Row],[AREF_2]]&lt;&gt;"","02",IF(T_SDLog[[#This Row],[AREF_1]]&lt;&gt;"","01",IF(T_SDLog[[#This Row],[AREF_0]]&lt;&gt;"","00",""))))))))</f>
        <v/>
      </c>
      <c r="T100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0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7" s="22"/>
      <c r="AB1007" s="74"/>
      <c r="AC1007" s="22"/>
      <c r="AD1007" s="74"/>
      <c r="AE1007" s="22"/>
      <c r="AF1007" s="190" t="s">
        <v>123</v>
      </c>
      <c r="AG1007" s="191"/>
      <c r="AH1007" s="190" t="s">
        <v>123</v>
      </c>
      <c r="AI1007" s="22"/>
      <c r="AJ1007" s="74"/>
      <c r="AK1007" s="22"/>
      <c r="AL1007" s="22"/>
      <c r="AM1007" s="22"/>
      <c r="AN1007" s="190" t="s">
        <v>123</v>
      </c>
      <c r="AO1007" s="74"/>
      <c r="AP1007" s="185" t="s">
        <v>123</v>
      </c>
      <c r="AQ1007" s="22"/>
      <c r="AR1007" s="74"/>
      <c r="AS1007" s="22"/>
      <c r="AT1007" s="190" t="s">
        <v>123</v>
      </c>
      <c r="AU1007" s="74"/>
      <c r="AV1007" s="185" t="s">
        <v>123</v>
      </c>
      <c r="AW1007" s="76"/>
      <c r="AX1007" s="74"/>
      <c r="AY1007" s="22"/>
      <c r="AZ1007" s="190" t="s">
        <v>123</v>
      </c>
      <c r="BA1007" s="74"/>
      <c r="BB1007" s="185" t="s">
        <v>123</v>
      </c>
      <c r="BC1007" s="76"/>
      <c r="BD1007" s="74"/>
      <c r="BE1007" s="22"/>
      <c r="BF1007" s="190" t="s">
        <v>123</v>
      </c>
      <c r="BG1007" s="74"/>
      <c r="BH1007" s="185" t="s">
        <v>123</v>
      </c>
      <c r="BI1007" s="76"/>
      <c r="BJ1007" s="74"/>
      <c r="BK1007" s="22"/>
      <c r="BL1007" s="190" t="s">
        <v>123</v>
      </c>
      <c r="BM1007" s="74"/>
      <c r="BN1007" s="185" t="s">
        <v>123</v>
      </c>
      <c r="BO1007" s="22"/>
      <c r="BP1007" s="74"/>
      <c r="BQ1007" s="22"/>
      <c r="BR1007" s="190" t="s">
        <v>123</v>
      </c>
      <c r="BS1007" s="22"/>
      <c r="BT1007" s="185" t="s">
        <v>123</v>
      </c>
      <c r="BU1007" s="22"/>
      <c r="BV1007" s="74"/>
      <c r="BW1007" s="22"/>
      <c r="BX1007" s="190" t="s">
        <v>123</v>
      </c>
      <c r="BY1007" s="22"/>
      <c r="BZ1007" s="185" t="s">
        <v>123</v>
      </c>
      <c r="CA1007" s="185"/>
      <c r="CB1007" s="22"/>
    </row>
    <row r="1008" spans="2:80" ht="13.8" hidden="1">
      <c r="B1008" s="22">
        <f t="shared" si="15"/>
        <v>999</v>
      </c>
      <c r="C1008" s="22" t="s">
        <v>112</v>
      </c>
      <c r="D1008" s="73" t="s">
        <v>151</v>
      </c>
      <c r="E1008" s="118">
        <v>1300403</v>
      </c>
      <c r="F1008" s="22" t="s">
        <v>114</v>
      </c>
      <c r="G1008" s="73" t="s">
        <v>130</v>
      </c>
      <c r="H1008" s="73" t="s">
        <v>116</v>
      </c>
      <c r="I1008" s="240" t="s">
        <v>124</v>
      </c>
      <c r="J1008" s="79" t="s">
        <v>112</v>
      </c>
      <c r="K1008" s="112" t="s">
        <v>152</v>
      </c>
      <c r="L1008" s="22" t="s">
        <v>119</v>
      </c>
      <c r="M1008" s="22" t="s">
        <v>117</v>
      </c>
      <c r="N1008" s="119" t="str">
        <f>CONCATENATE(T_SDLog[[#This Row],[PROJECT_NO]],"-",T_SDLog[[#This Row],[Sub Con]],"-",T_SDLog[[#This Row],[BUILDING_NO]],"-",T_SDLog[[#This Row],[FLOOR_LEVEL]],"-",T_SDLog[[#This Row],[DRAWING_PARTS]],"-",T_SDLog[[#This Row],[DISIPLINE]],"-",T_SDLog[[#This Row],[Sub-Dec]],"-",T_SDLog[[#This Row],[DS]],"-",T_SDLog[[#This Row],[DRAWING_SEQ]])</f>
        <v>1300403-ATS-B01-GF-01-ICT-DAT-SD-00</v>
      </c>
      <c r="O1008" s="122" t="s">
        <v>978</v>
      </c>
      <c r="P1008" s="245">
        <v>45878</v>
      </c>
      <c r="Q100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0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08" s="156" t="str">
        <f>IF(T_SDLog[[#This Row],[AREF_7]]&lt;&gt;"","07",IF(T_SDLog[[#This Row],[AREF_6]]&lt;&gt;"","06",IF(T_SDLog[[#This Row],[AREF_5]]&lt;&gt;"","05",IF(T_SDLog[[#This Row],[AREF_4]]&lt;&gt;"","04",IF(T_SDLog[[#This Row],[AREF_3]]&lt;&gt;"","03",IF(T_SDLog[[#This Row],[AREF_2]]&lt;&gt;"","02",IF(T_SDLog[[#This Row],[AREF_1]]&lt;&gt;"","01",IF(T_SDLog[[#This Row],[AREF_0]]&lt;&gt;"","00",""))))))))</f>
        <v/>
      </c>
      <c r="T100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0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8" s="22"/>
      <c r="AB1008" s="74"/>
      <c r="AC1008" s="22"/>
      <c r="AD1008" s="74"/>
      <c r="AE1008" s="22"/>
      <c r="AF1008" s="190" t="s">
        <v>123</v>
      </c>
      <c r="AG1008" s="191"/>
      <c r="AH1008" s="190" t="s">
        <v>123</v>
      </c>
      <c r="AI1008" s="22"/>
      <c r="AJ1008" s="74"/>
      <c r="AK1008" s="22"/>
      <c r="AL1008" s="22"/>
      <c r="AM1008" s="22"/>
      <c r="AN1008" s="190" t="s">
        <v>123</v>
      </c>
      <c r="AO1008" s="74"/>
      <c r="AP1008" s="185" t="s">
        <v>123</v>
      </c>
      <c r="AQ1008" s="22"/>
      <c r="AR1008" s="74"/>
      <c r="AS1008" s="22"/>
      <c r="AT1008" s="190" t="s">
        <v>123</v>
      </c>
      <c r="AU1008" s="74"/>
      <c r="AV1008" s="185" t="s">
        <v>123</v>
      </c>
      <c r="AW1008" s="76"/>
      <c r="AX1008" s="74"/>
      <c r="AY1008" s="22"/>
      <c r="AZ1008" s="190" t="s">
        <v>123</v>
      </c>
      <c r="BA1008" s="74"/>
      <c r="BB1008" s="185" t="s">
        <v>123</v>
      </c>
      <c r="BC1008" s="76"/>
      <c r="BD1008" s="74"/>
      <c r="BE1008" s="22"/>
      <c r="BF1008" s="190" t="s">
        <v>123</v>
      </c>
      <c r="BG1008" s="74"/>
      <c r="BH1008" s="185" t="s">
        <v>123</v>
      </c>
      <c r="BI1008" s="76"/>
      <c r="BJ1008" s="74"/>
      <c r="BK1008" s="22"/>
      <c r="BL1008" s="190" t="s">
        <v>123</v>
      </c>
      <c r="BM1008" s="74"/>
      <c r="BN1008" s="185" t="s">
        <v>123</v>
      </c>
      <c r="BO1008" s="22"/>
      <c r="BP1008" s="74"/>
      <c r="BQ1008" s="22"/>
      <c r="BR1008" s="190" t="s">
        <v>123</v>
      </c>
      <c r="BS1008" s="22"/>
      <c r="BT1008" s="185" t="s">
        <v>123</v>
      </c>
      <c r="BU1008" s="22"/>
      <c r="BV1008" s="74"/>
      <c r="BW1008" s="22"/>
      <c r="BX1008" s="190" t="s">
        <v>123</v>
      </c>
      <c r="BY1008" s="22"/>
      <c r="BZ1008" s="185" t="s">
        <v>123</v>
      </c>
      <c r="CA1008" s="185"/>
      <c r="CB1008" s="22"/>
    </row>
    <row r="1009" spans="2:80" ht="13.8" hidden="1">
      <c r="B1009" s="22">
        <f t="shared" si="15"/>
        <v>1000</v>
      </c>
      <c r="C1009" s="22" t="s">
        <v>112</v>
      </c>
      <c r="D1009" s="73" t="s">
        <v>151</v>
      </c>
      <c r="E1009" s="118">
        <v>1300403</v>
      </c>
      <c r="F1009" s="22" t="s">
        <v>114</v>
      </c>
      <c r="G1009" s="73" t="s">
        <v>130</v>
      </c>
      <c r="H1009" s="73" t="s">
        <v>116</v>
      </c>
      <c r="I1009" s="240" t="s">
        <v>126</v>
      </c>
      <c r="J1009" s="79" t="s">
        <v>112</v>
      </c>
      <c r="K1009" s="112" t="s">
        <v>152</v>
      </c>
      <c r="L1009" s="22" t="s">
        <v>119</v>
      </c>
      <c r="M1009" s="22" t="s">
        <v>117</v>
      </c>
      <c r="N1009" s="119" t="str">
        <f>CONCATENATE(T_SDLog[[#This Row],[PROJECT_NO]],"-",T_SDLog[[#This Row],[Sub Con]],"-",T_SDLog[[#This Row],[BUILDING_NO]],"-",T_SDLog[[#This Row],[FLOOR_LEVEL]],"-",T_SDLog[[#This Row],[DRAWING_PARTS]],"-",T_SDLog[[#This Row],[DISIPLINE]],"-",T_SDLog[[#This Row],[Sub-Dec]],"-",T_SDLog[[#This Row],[DS]],"-",T_SDLog[[#This Row],[DRAWING_SEQ]])</f>
        <v>1300403-ATS-B01-GF-02-ICT-DAT-SD-00</v>
      </c>
      <c r="O1009" s="122" t="s">
        <v>979</v>
      </c>
      <c r="P1009" s="245">
        <v>45878</v>
      </c>
      <c r="Q100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0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09" s="156" t="str">
        <f>IF(T_SDLog[[#This Row],[AREF_7]]&lt;&gt;"","07",IF(T_SDLog[[#This Row],[AREF_6]]&lt;&gt;"","06",IF(T_SDLog[[#This Row],[AREF_5]]&lt;&gt;"","05",IF(T_SDLog[[#This Row],[AREF_4]]&lt;&gt;"","04",IF(T_SDLog[[#This Row],[AREF_3]]&lt;&gt;"","03",IF(T_SDLog[[#This Row],[AREF_2]]&lt;&gt;"","02",IF(T_SDLog[[#This Row],[AREF_1]]&lt;&gt;"","01",IF(T_SDLog[[#This Row],[AREF_0]]&lt;&gt;"","00",""))))))))</f>
        <v/>
      </c>
      <c r="T100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0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09" s="22"/>
      <c r="AB1009" s="74"/>
      <c r="AC1009" s="22"/>
      <c r="AD1009" s="74"/>
      <c r="AE1009" s="22"/>
      <c r="AF1009" s="190" t="s">
        <v>123</v>
      </c>
      <c r="AG1009" s="191"/>
      <c r="AH1009" s="190" t="s">
        <v>123</v>
      </c>
      <c r="AI1009" s="22"/>
      <c r="AJ1009" s="74"/>
      <c r="AK1009" s="22"/>
      <c r="AL1009" s="22"/>
      <c r="AM1009" s="22"/>
      <c r="AN1009" s="190" t="s">
        <v>123</v>
      </c>
      <c r="AO1009" s="74"/>
      <c r="AP1009" s="185" t="s">
        <v>123</v>
      </c>
      <c r="AQ1009" s="22"/>
      <c r="AR1009" s="74"/>
      <c r="AS1009" s="22"/>
      <c r="AT1009" s="190" t="s">
        <v>123</v>
      </c>
      <c r="AU1009" s="74"/>
      <c r="AV1009" s="185" t="s">
        <v>123</v>
      </c>
      <c r="AW1009" s="76"/>
      <c r="AX1009" s="74"/>
      <c r="AY1009" s="22"/>
      <c r="AZ1009" s="190" t="s">
        <v>123</v>
      </c>
      <c r="BA1009" s="74"/>
      <c r="BB1009" s="185" t="s">
        <v>123</v>
      </c>
      <c r="BC1009" s="76"/>
      <c r="BD1009" s="74"/>
      <c r="BE1009" s="22"/>
      <c r="BF1009" s="190" t="s">
        <v>123</v>
      </c>
      <c r="BG1009" s="74"/>
      <c r="BH1009" s="185" t="s">
        <v>123</v>
      </c>
      <c r="BI1009" s="76"/>
      <c r="BJ1009" s="74"/>
      <c r="BK1009" s="22"/>
      <c r="BL1009" s="190" t="s">
        <v>123</v>
      </c>
      <c r="BM1009" s="74"/>
      <c r="BN1009" s="185" t="s">
        <v>123</v>
      </c>
      <c r="BO1009" s="22"/>
      <c r="BP1009" s="74"/>
      <c r="BQ1009" s="22"/>
      <c r="BR1009" s="190" t="s">
        <v>123</v>
      </c>
      <c r="BS1009" s="22"/>
      <c r="BT1009" s="185" t="s">
        <v>123</v>
      </c>
      <c r="BU1009" s="22"/>
      <c r="BV1009" s="74"/>
      <c r="BW1009" s="22"/>
      <c r="BX1009" s="190" t="s">
        <v>123</v>
      </c>
      <c r="BY1009" s="22"/>
      <c r="BZ1009" s="185" t="s">
        <v>123</v>
      </c>
      <c r="CA1009" s="185"/>
      <c r="CB1009" s="22"/>
    </row>
    <row r="1010" spans="2:80" ht="13.8" hidden="1">
      <c r="B1010" s="22">
        <f t="shared" si="15"/>
        <v>1001</v>
      </c>
      <c r="C1010" s="22" t="s">
        <v>112</v>
      </c>
      <c r="D1010" s="73" t="s">
        <v>151</v>
      </c>
      <c r="E1010" s="118">
        <v>1300403</v>
      </c>
      <c r="F1010" s="22" t="s">
        <v>114</v>
      </c>
      <c r="G1010" s="73" t="s">
        <v>130</v>
      </c>
      <c r="H1010" s="73" t="s">
        <v>116</v>
      </c>
      <c r="I1010" s="240" t="s">
        <v>128</v>
      </c>
      <c r="J1010" s="79" t="s">
        <v>112</v>
      </c>
      <c r="K1010" s="112" t="s">
        <v>152</v>
      </c>
      <c r="L1010" s="22" t="s">
        <v>119</v>
      </c>
      <c r="M1010" s="22" t="s">
        <v>117</v>
      </c>
      <c r="N1010" s="119" t="str">
        <f>CONCATENATE(T_SDLog[[#This Row],[PROJECT_NO]],"-",T_SDLog[[#This Row],[Sub Con]],"-",T_SDLog[[#This Row],[BUILDING_NO]],"-",T_SDLog[[#This Row],[FLOOR_LEVEL]],"-",T_SDLog[[#This Row],[DRAWING_PARTS]],"-",T_SDLog[[#This Row],[DISIPLINE]],"-",T_SDLog[[#This Row],[Sub-Dec]],"-",T_SDLog[[#This Row],[DS]],"-",T_SDLog[[#This Row],[DRAWING_SEQ]])</f>
        <v>1300403-ATS-B01-GF-03-ICT-DAT-SD-00</v>
      </c>
      <c r="O1010" s="122" t="s">
        <v>980</v>
      </c>
      <c r="P1010" s="245">
        <v>45879</v>
      </c>
      <c r="Q101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0" s="156" t="str">
        <f>IF(T_SDLog[[#This Row],[AREF_7]]&lt;&gt;"","07",IF(T_SDLog[[#This Row],[AREF_6]]&lt;&gt;"","06",IF(T_SDLog[[#This Row],[AREF_5]]&lt;&gt;"","05",IF(T_SDLog[[#This Row],[AREF_4]]&lt;&gt;"","04",IF(T_SDLog[[#This Row],[AREF_3]]&lt;&gt;"","03",IF(T_SDLog[[#This Row],[AREF_2]]&lt;&gt;"","02",IF(T_SDLog[[#This Row],[AREF_1]]&lt;&gt;"","01",IF(T_SDLog[[#This Row],[AREF_0]]&lt;&gt;"","00",""))))))))</f>
        <v/>
      </c>
      <c r="T101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1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0" s="22"/>
      <c r="AB1010" s="74"/>
      <c r="AC1010" s="22"/>
      <c r="AD1010" s="74"/>
      <c r="AE1010" s="22"/>
      <c r="AF1010" s="190" t="s">
        <v>123</v>
      </c>
      <c r="AG1010" s="191"/>
      <c r="AH1010" s="190" t="s">
        <v>123</v>
      </c>
      <c r="AI1010" s="22"/>
      <c r="AJ1010" s="74"/>
      <c r="AK1010" s="22"/>
      <c r="AL1010" s="22"/>
      <c r="AM1010" s="22"/>
      <c r="AN1010" s="190" t="s">
        <v>123</v>
      </c>
      <c r="AO1010" s="74"/>
      <c r="AP1010" s="185" t="s">
        <v>123</v>
      </c>
      <c r="AQ1010" s="22"/>
      <c r="AR1010" s="74"/>
      <c r="AS1010" s="22"/>
      <c r="AT1010" s="190" t="s">
        <v>123</v>
      </c>
      <c r="AU1010" s="74"/>
      <c r="AV1010" s="185" t="s">
        <v>123</v>
      </c>
      <c r="AW1010" s="76"/>
      <c r="AX1010" s="74"/>
      <c r="AY1010" s="22"/>
      <c r="AZ1010" s="190" t="s">
        <v>123</v>
      </c>
      <c r="BA1010" s="74"/>
      <c r="BB1010" s="185" t="s">
        <v>123</v>
      </c>
      <c r="BC1010" s="76"/>
      <c r="BD1010" s="74"/>
      <c r="BE1010" s="22"/>
      <c r="BF1010" s="190" t="s">
        <v>123</v>
      </c>
      <c r="BG1010" s="74"/>
      <c r="BH1010" s="185" t="s">
        <v>123</v>
      </c>
      <c r="BI1010" s="76"/>
      <c r="BJ1010" s="74"/>
      <c r="BK1010" s="22"/>
      <c r="BL1010" s="190" t="s">
        <v>123</v>
      </c>
      <c r="BM1010" s="74"/>
      <c r="BN1010" s="185" t="s">
        <v>123</v>
      </c>
      <c r="BO1010" s="22"/>
      <c r="BP1010" s="74"/>
      <c r="BQ1010" s="22"/>
      <c r="BR1010" s="190" t="s">
        <v>123</v>
      </c>
      <c r="BS1010" s="22"/>
      <c r="BT1010" s="185" t="s">
        <v>123</v>
      </c>
      <c r="BU1010" s="22"/>
      <c r="BV1010" s="74"/>
      <c r="BW1010" s="22"/>
      <c r="BX1010" s="190" t="s">
        <v>123</v>
      </c>
      <c r="BY1010" s="22"/>
      <c r="BZ1010" s="185" t="s">
        <v>123</v>
      </c>
      <c r="CA1010" s="185"/>
      <c r="CB1010" s="22"/>
    </row>
    <row r="1011" spans="2:80" ht="13.8" hidden="1">
      <c r="B1011" s="22">
        <f t="shared" si="15"/>
        <v>1002</v>
      </c>
      <c r="C1011" s="22" t="s">
        <v>112</v>
      </c>
      <c r="D1011" s="73" t="s">
        <v>151</v>
      </c>
      <c r="E1011" s="118">
        <v>1300403</v>
      </c>
      <c r="F1011" s="22" t="s">
        <v>114</v>
      </c>
      <c r="G1011" s="73" t="s">
        <v>130</v>
      </c>
      <c r="H1011" s="73" t="s">
        <v>116</v>
      </c>
      <c r="I1011" s="240" t="s">
        <v>138</v>
      </c>
      <c r="J1011" s="79" t="s">
        <v>112</v>
      </c>
      <c r="K1011" s="112" t="s">
        <v>152</v>
      </c>
      <c r="L1011" s="22" t="s">
        <v>119</v>
      </c>
      <c r="M1011" s="22" t="s">
        <v>117</v>
      </c>
      <c r="N1011" s="119" t="str">
        <f>CONCATENATE(T_SDLog[[#This Row],[PROJECT_NO]],"-",T_SDLog[[#This Row],[Sub Con]],"-",T_SDLog[[#This Row],[BUILDING_NO]],"-",T_SDLog[[#This Row],[FLOOR_LEVEL]],"-",T_SDLog[[#This Row],[DRAWING_PARTS]],"-",T_SDLog[[#This Row],[DISIPLINE]],"-",T_SDLog[[#This Row],[Sub-Dec]],"-",T_SDLog[[#This Row],[DS]],"-",T_SDLog[[#This Row],[DRAWING_SEQ]])</f>
        <v>1300403-ATS-B01-GF-04-ICT-DAT-SD-00</v>
      </c>
      <c r="O1011" s="122" t="s">
        <v>981</v>
      </c>
      <c r="P1011" s="245">
        <v>45879</v>
      </c>
      <c r="Q101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1" s="156" t="str">
        <f>IF(T_SDLog[[#This Row],[AREF_7]]&lt;&gt;"","07",IF(T_SDLog[[#This Row],[AREF_6]]&lt;&gt;"","06",IF(T_SDLog[[#This Row],[AREF_5]]&lt;&gt;"","05",IF(T_SDLog[[#This Row],[AREF_4]]&lt;&gt;"","04",IF(T_SDLog[[#This Row],[AREF_3]]&lt;&gt;"","03",IF(T_SDLog[[#This Row],[AREF_2]]&lt;&gt;"","02",IF(T_SDLog[[#This Row],[AREF_1]]&lt;&gt;"","01",IF(T_SDLog[[#This Row],[AREF_0]]&lt;&gt;"","00",""))))))))</f>
        <v/>
      </c>
      <c r="T101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1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1" s="22"/>
      <c r="AB1011" s="74"/>
      <c r="AC1011" s="22"/>
      <c r="AD1011" s="74"/>
      <c r="AE1011" s="22"/>
      <c r="AF1011" s="190" t="s">
        <v>123</v>
      </c>
      <c r="AG1011" s="191"/>
      <c r="AH1011" s="190" t="s">
        <v>123</v>
      </c>
      <c r="AI1011" s="22"/>
      <c r="AJ1011" s="74"/>
      <c r="AK1011" s="22"/>
      <c r="AL1011" s="22"/>
      <c r="AM1011" s="22"/>
      <c r="AN1011" s="190" t="s">
        <v>123</v>
      </c>
      <c r="AO1011" s="74"/>
      <c r="AP1011" s="185" t="s">
        <v>123</v>
      </c>
      <c r="AQ1011" s="22"/>
      <c r="AR1011" s="74"/>
      <c r="AS1011" s="22"/>
      <c r="AT1011" s="190" t="s">
        <v>123</v>
      </c>
      <c r="AU1011" s="74"/>
      <c r="AV1011" s="185" t="s">
        <v>123</v>
      </c>
      <c r="AW1011" s="76"/>
      <c r="AX1011" s="74"/>
      <c r="AY1011" s="22"/>
      <c r="AZ1011" s="190" t="s">
        <v>123</v>
      </c>
      <c r="BA1011" s="74"/>
      <c r="BB1011" s="185" t="s">
        <v>123</v>
      </c>
      <c r="BC1011" s="76"/>
      <c r="BD1011" s="74"/>
      <c r="BE1011" s="22"/>
      <c r="BF1011" s="190" t="s">
        <v>123</v>
      </c>
      <c r="BG1011" s="74"/>
      <c r="BH1011" s="185" t="s">
        <v>123</v>
      </c>
      <c r="BI1011" s="76"/>
      <c r="BJ1011" s="74"/>
      <c r="BK1011" s="22"/>
      <c r="BL1011" s="190" t="s">
        <v>123</v>
      </c>
      <c r="BM1011" s="74"/>
      <c r="BN1011" s="185" t="s">
        <v>123</v>
      </c>
      <c r="BO1011" s="22"/>
      <c r="BP1011" s="74"/>
      <c r="BQ1011" s="22"/>
      <c r="BR1011" s="190" t="s">
        <v>123</v>
      </c>
      <c r="BS1011" s="22"/>
      <c r="BT1011" s="185" t="s">
        <v>123</v>
      </c>
      <c r="BU1011" s="22"/>
      <c r="BV1011" s="74"/>
      <c r="BW1011" s="22"/>
      <c r="BX1011" s="190" t="s">
        <v>123</v>
      </c>
      <c r="BY1011" s="22"/>
      <c r="BZ1011" s="185" t="s">
        <v>123</v>
      </c>
      <c r="CA1011" s="185"/>
      <c r="CB1011" s="22"/>
    </row>
    <row r="1012" spans="2:80" ht="13.8" hidden="1">
      <c r="B1012" s="22">
        <f t="shared" si="15"/>
        <v>1003</v>
      </c>
      <c r="C1012" s="22" t="s">
        <v>112</v>
      </c>
      <c r="D1012" s="73" t="s">
        <v>151</v>
      </c>
      <c r="E1012" s="118">
        <v>1300403</v>
      </c>
      <c r="F1012" s="22" t="s">
        <v>114</v>
      </c>
      <c r="G1012" s="73" t="s">
        <v>130</v>
      </c>
      <c r="H1012" s="73" t="s">
        <v>116</v>
      </c>
      <c r="I1012" s="240" t="s">
        <v>219</v>
      </c>
      <c r="J1012" s="79" t="s">
        <v>112</v>
      </c>
      <c r="K1012" s="112" t="s">
        <v>152</v>
      </c>
      <c r="L1012" s="22" t="s">
        <v>119</v>
      </c>
      <c r="M1012" s="22" t="s">
        <v>117</v>
      </c>
      <c r="N1012" s="119" t="str">
        <f>CONCATENATE(T_SDLog[[#This Row],[PROJECT_NO]],"-",T_SDLog[[#This Row],[Sub Con]],"-",T_SDLog[[#This Row],[BUILDING_NO]],"-",T_SDLog[[#This Row],[FLOOR_LEVEL]],"-",T_SDLog[[#This Row],[DRAWING_PARTS]],"-",T_SDLog[[#This Row],[DISIPLINE]],"-",T_SDLog[[#This Row],[Sub-Dec]],"-",T_SDLog[[#This Row],[DS]],"-",T_SDLog[[#This Row],[DRAWING_SEQ]])</f>
        <v>1300403-ATS-B01-GF-05-ICT-DAT-SD-00</v>
      </c>
      <c r="O1012" s="122" t="s">
        <v>982</v>
      </c>
      <c r="P1012" s="245">
        <v>45879</v>
      </c>
      <c r="Q101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2" s="156" t="str">
        <f>IF(T_SDLog[[#This Row],[AREF_7]]&lt;&gt;"","07",IF(T_SDLog[[#This Row],[AREF_6]]&lt;&gt;"","06",IF(T_SDLog[[#This Row],[AREF_5]]&lt;&gt;"","05",IF(T_SDLog[[#This Row],[AREF_4]]&lt;&gt;"","04",IF(T_SDLog[[#This Row],[AREF_3]]&lt;&gt;"","03",IF(T_SDLog[[#This Row],[AREF_2]]&lt;&gt;"","02",IF(T_SDLog[[#This Row],[AREF_1]]&lt;&gt;"","01",IF(T_SDLog[[#This Row],[AREF_0]]&lt;&gt;"","00",""))))))))</f>
        <v/>
      </c>
      <c r="T101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1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2" s="22"/>
      <c r="AB1012" s="74"/>
      <c r="AC1012" s="22"/>
      <c r="AD1012" s="74"/>
      <c r="AE1012" s="22"/>
      <c r="AF1012" s="190" t="s">
        <v>123</v>
      </c>
      <c r="AG1012" s="191"/>
      <c r="AH1012" s="190" t="s">
        <v>123</v>
      </c>
      <c r="AI1012" s="22"/>
      <c r="AJ1012" s="74"/>
      <c r="AK1012" s="22"/>
      <c r="AL1012" s="22"/>
      <c r="AM1012" s="22"/>
      <c r="AN1012" s="190" t="s">
        <v>123</v>
      </c>
      <c r="AO1012" s="74"/>
      <c r="AP1012" s="185" t="s">
        <v>123</v>
      </c>
      <c r="AQ1012" s="22"/>
      <c r="AR1012" s="74"/>
      <c r="AS1012" s="22"/>
      <c r="AT1012" s="190" t="s">
        <v>123</v>
      </c>
      <c r="AU1012" s="74"/>
      <c r="AV1012" s="185" t="s">
        <v>123</v>
      </c>
      <c r="AW1012" s="76"/>
      <c r="AX1012" s="74"/>
      <c r="AY1012" s="22"/>
      <c r="AZ1012" s="190" t="s">
        <v>123</v>
      </c>
      <c r="BA1012" s="74"/>
      <c r="BB1012" s="185" t="s">
        <v>123</v>
      </c>
      <c r="BC1012" s="76"/>
      <c r="BD1012" s="74"/>
      <c r="BE1012" s="22"/>
      <c r="BF1012" s="190" t="s">
        <v>123</v>
      </c>
      <c r="BG1012" s="74"/>
      <c r="BH1012" s="185" t="s">
        <v>123</v>
      </c>
      <c r="BI1012" s="76"/>
      <c r="BJ1012" s="74"/>
      <c r="BK1012" s="22"/>
      <c r="BL1012" s="190" t="s">
        <v>123</v>
      </c>
      <c r="BM1012" s="74"/>
      <c r="BN1012" s="185" t="s">
        <v>123</v>
      </c>
      <c r="BO1012" s="22"/>
      <c r="BP1012" s="74"/>
      <c r="BQ1012" s="22"/>
      <c r="BR1012" s="190" t="s">
        <v>123</v>
      </c>
      <c r="BS1012" s="22"/>
      <c r="BT1012" s="185" t="s">
        <v>123</v>
      </c>
      <c r="BU1012" s="22"/>
      <c r="BV1012" s="74"/>
      <c r="BW1012" s="22"/>
      <c r="BX1012" s="190" t="s">
        <v>123</v>
      </c>
      <c r="BY1012" s="22"/>
      <c r="BZ1012" s="185" t="s">
        <v>123</v>
      </c>
      <c r="CA1012" s="185"/>
      <c r="CB1012" s="22"/>
    </row>
    <row r="1013" spans="2:80" ht="13.8" hidden="1">
      <c r="B1013" s="22">
        <f t="shared" si="15"/>
        <v>1004</v>
      </c>
      <c r="C1013" s="22" t="s">
        <v>112</v>
      </c>
      <c r="D1013" s="73" t="s">
        <v>151</v>
      </c>
      <c r="E1013" s="118">
        <v>1300403</v>
      </c>
      <c r="F1013" s="22" t="s">
        <v>114</v>
      </c>
      <c r="G1013" s="73" t="s">
        <v>130</v>
      </c>
      <c r="H1013" s="73" t="s">
        <v>116</v>
      </c>
      <c r="I1013" s="240" t="s">
        <v>304</v>
      </c>
      <c r="J1013" s="79" t="s">
        <v>112</v>
      </c>
      <c r="K1013" s="112" t="s">
        <v>152</v>
      </c>
      <c r="L1013" s="22" t="s">
        <v>119</v>
      </c>
      <c r="M1013" s="22" t="s">
        <v>117</v>
      </c>
      <c r="N1013" s="119" t="str">
        <f>CONCATENATE(T_SDLog[[#This Row],[PROJECT_NO]],"-",T_SDLog[[#This Row],[Sub Con]],"-",T_SDLog[[#This Row],[BUILDING_NO]],"-",T_SDLog[[#This Row],[FLOOR_LEVEL]],"-",T_SDLog[[#This Row],[DRAWING_PARTS]],"-",T_SDLog[[#This Row],[DISIPLINE]],"-",T_SDLog[[#This Row],[Sub-Dec]],"-",T_SDLog[[#This Row],[DS]],"-",T_SDLog[[#This Row],[DRAWING_SEQ]])</f>
        <v>1300403-ATS-B01-GF-06-ICT-DAT-SD-00</v>
      </c>
      <c r="O1013" s="122" t="s">
        <v>983</v>
      </c>
      <c r="P1013" s="245">
        <v>45879</v>
      </c>
      <c r="Q101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3" s="156" t="str">
        <f>IF(T_SDLog[[#This Row],[AREF_7]]&lt;&gt;"","07",IF(T_SDLog[[#This Row],[AREF_6]]&lt;&gt;"","06",IF(T_SDLog[[#This Row],[AREF_5]]&lt;&gt;"","05",IF(T_SDLog[[#This Row],[AREF_4]]&lt;&gt;"","04",IF(T_SDLog[[#This Row],[AREF_3]]&lt;&gt;"","03",IF(T_SDLog[[#This Row],[AREF_2]]&lt;&gt;"","02",IF(T_SDLog[[#This Row],[AREF_1]]&lt;&gt;"","01",IF(T_SDLog[[#This Row],[AREF_0]]&lt;&gt;"","00",""))))))))</f>
        <v/>
      </c>
      <c r="T101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1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3" s="22"/>
      <c r="AB1013" s="74"/>
      <c r="AC1013" s="22"/>
      <c r="AD1013" s="74"/>
      <c r="AE1013" s="22"/>
      <c r="AF1013" s="190" t="s">
        <v>123</v>
      </c>
      <c r="AG1013" s="191"/>
      <c r="AH1013" s="190" t="s">
        <v>123</v>
      </c>
      <c r="AI1013" s="22"/>
      <c r="AJ1013" s="74"/>
      <c r="AK1013" s="22"/>
      <c r="AL1013" s="22"/>
      <c r="AM1013" s="22"/>
      <c r="AN1013" s="190" t="s">
        <v>123</v>
      </c>
      <c r="AO1013" s="74"/>
      <c r="AP1013" s="185" t="s">
        <v>123</v>
      </c>
      <c r="AQ1013" s="22"/>
      <c r="AR1013" s="74"/>
      <c r="AS1013" s="22"/>
      <c r="AT1013" s="190" t="s">
        <v>123</v>
      </c>
      <c r="AU1013" s="74"/>
      <c r="AV1013" s="185" t="s">
        <v>123</v>
      </c>
      <c r="AW1013" s="76"/>
      <c r="AX1013" s="74"/>
      <c r="AY1013" s="22"/>
      <c r="AZ1013" s="190" t="s">
        <v>123</v>
      </c>
      <c r="BA1013" s="74"/>
      <c r="BB1013" s="185" t="s">
        <v>123</v>
      </c>
      <c r="BC1013" s="76"/>
      <c r="BD1013" s="74"/>
      <c r="BE1013" s="22"/>
      <c r="BF1013" s="190" t="s">
        <v>123</v>
      </c>
      <c r="BG1013" s="74"/>
      <c r="BH1013" s="185" t="s">
        <v>123</v>
      </c>
      <c r="BI1013" s="76"/>
      <c r="BJ1013" s="74"/>
      <c r="BK1013" s="22"/>
      <c r="BL1013" s="190" t="s">
        <v>123</v>
      </c>
      <c r="BM1013" s="74"/>
      <c r="BN1013" s="185" t="s">
        <v>123</v>
      </c>
      <c r="BO1013" s="22"/>
      <c r="BP1013" s="74"/>
      <c r="BQ1013" s="22"/>
      <c r="BR1013" s="190" t="s">
        <v>123</v>
      </c>
      <c r="BS1013" s="22"/>
      <c r="BT1013" s="185" t="s">
        <v>123</v>
      </c>
      <c r="BU1013" s="22"/>
      <c r="BV1013" s="74"/>
      <c r="BW1013" s="22"/>
      <c r="BX1013" s="190" t="s">
        <v>123</v>
      </c>
      <c r="BY1013" s="22"/>
      <c r="BZ1013" s="185" t="s">
        <v>123</v>
      </c>
      <c r="CA1013" s="185"/>
      <c r="CB1013" s="22"/>
    </row>
    <row r="1014" spans="2:80" ht="13.8" hidden="1">
      <c r="B1014" s="22">
        <f t="shared" si="15"/>
        <v>1005</v>
      </c>
      <c r="C1014" s="22" t="s">
        <v>112</v>
      </c>
      <c r="D1014" s="73" t="s">
        <v>151</v>
      </c>
      <c r="E1014" s="118">
        <v>1300403</v>
      </c>
      <c r="F1014" s="22" t="s">
        <v>114</v>
      </c>
      <c r="G1014" s="73" t="s">
        <v>130</v>
      </c>
      <c r="H1014" s="73" t="s">
        <v>116</v>
      </c>
      <c r="I1014" s="240" t="s">
        <v>349</v>
      </c>
      <c r="J1014" s="79" t="s">
        <v>112</v>
      </c>
      <c r="K1014" s="112" t="s">
        <v>152</v>
      </c>
      <c r="L1014" s="22" t="s">
        <v>119</v>
      </c>
      <c r="M1014" s="22" t="s">
        <v>117</v>
      </c>
      <c r="N1014" s="119" t="str">
        <f>CONCATENATE(T_SDLog[[#This Row],[PROJECT_NO]],"-",T_SDLog[[#This Row],[Sub Con]],"-",T_SDLog[[#This Row],[BUILDING_NO]],"-",T_SDLog[[#This Row],[FLOOR_LEVEL]],"-",T_SDLog[[#This Row],[DRAWING_PARTS]],"-",T_SDLog[[#This Row],[DISIPLINE]],"-",T_SDLog[[#This Row],[Sub-Dec]],"-",T_SDLog[[#This Row],[DS]],"-",T_SDLog[[#This Row],[DRAWING_SEQ]])</f>
        <v>1300403-ATS-B01-GF-07-ICT-DAT-SD-00</v>
      </c>
      <c r="O1014" s="122" t="s">
        <v>984</v>
      </c>
      <c r="P1014" s="245">
        <v>45879</v>
      </c>
      <c r="Q101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1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4" s="156" t="str">
        <f>IF(T_SDLog[[#This Row],[AREF_7]]&lt;&gt;"","07",IF(T_SDLog[[#This Row],[AREF_6]]&lt;&gt;"","06",IF(T_SDLog[[#This Row],[AREF_5]]&lt;&gt;"","05",IF(T_SDLog[[#This Row],[AREF_4]]&lt;&gt;"","04",IF(T_SDLog[[#This Row],[AREF_3]]&lt;&gt;"","03",IF(T_SDLog[[#This Row],[AREF_2]]&lt;&gt;"","02",IF(T_SDLog[[#This Row],[AREF_1]]&lt;&gt;"","01",IF(T_SDLog[[#This Row],[AREF_0]]&lt;&gt;"","00",""))))))))</f>
        <v/>
      </c>
      <c r="T101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1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4" s="22"/>
      <c r="AB1014" s="74"/>
      <c r="AC1014" s="22"/>
      <c r="AD1014" s="74"/>
      <c r="AE1014" s="22"/>
      <c r="AF1014" s="190" t="s">
        <v>123</v>
      </c>
      <c r="AG1014" s="191"/>
      <c r="AH1014" s="190" t="s">
        <v>123</v>
      </c>
      <c r="AI1014" s="22"/>
      <c r="AJ1014" s="74"/>
      <c r="AK1014" s="22"/>
      <c r="AL1014" s="22"/>
      <c r="AM1014" s="22"/>
      <c r="AN1014" s="190" t="s">
        <v>123</v>
      </c>
      <c r="AO1014" s="74"/>
      <c r="AP1014" s="185" t="s">
        <v>123</v>
      </c>
      <c r="AQ1014" s="22"/>
      <c r="AR1014" s="74"/>
      <c r="AS1014" s="22"/>
      <c r="AT1014" s="190" t="s">
        <v>123</v>
      </c>
      <c r="AU1014" s="74"/>
      <c r="AV1014" s="185" t="s">
        <v>123</v>
      </c>
      <c r="AW1014" s="76"/>
      <c r="AX1014" s="74"/>
      <c r="AY1014" s="22"/>
      <c r="AZ1014" s="190" t="s">
        <v>123</v>
      </c>
      <c r="BA1014" s="74"/>
      <c r="BB1014" s="185" t="s">
        <v>123</v>
      </c>
      <c r="BC1014" s="76"/>
      <c r="BD1014" s="74"/>
      <c r="BE1014" s="22"/>
      <c r="BF1014" s="190" t="s">
        <v>123</v>
      </c>
      <c r="BG1014" s="74"/>
      <c r="BH1014" s="185" t="s">
        <v>123</v>
      </c>
      <c r="BI1014" s="76"/>
      <c r="BJ1014" s="74"/>
      <c r="BK1014" s="22"/>
      <c r="BL1014" s="190" t="s">
        <v>123</v>
      </c>
      <c r="BM1014" s="74"/>
      <c r="BN1014" s="185" t="s">
        <v>123</v>
      </c>
      <c r="BO1014" s="22"/>
      <c r="BP1014" s="74"/>
      <c r="BQ1014" s="22"/>
      <c r="BR1014" s="190" t="s">
        <v>123</v>
      </c>
      <c r="BS1014" s="22"/>
      <c r="BT1014" s="185" t="s">
        <v>123</v>
      </c>
      <c r="BU1014" s="22"/>
      <c r="BV1014" s="74"/>
      <c r="BW1014" s="22"/>
      <c r="BX1014" s="190" t="s">
        <v>123</v>
      </c>
      <c r="BY1014" s="22"/>
      <c r="BZ1014" s="185" t="s">
        <v>123</v>
      </c>
      <c r="CA1014" s="185"/>
      <c r="CB1014" s="22"/>
    </row>
    <row r="1015" spans="2:80" ht="13.8" hidden="1">
      <c r="B1015" s="22">
        <f t="shared" si="15"/>
        <v>1006</v>
      </c>
      <c r="C1015" s="22" t="s">
        <v>112</v>
      </c>
      <c r="D1015" s="73" t="s">
        <v>151</v>
      </c>
      <c r="E1015" s="118">
        <v>1300403</v>
      </c>
      <c r="F1015" s="22" t="s">
        <v>114</v>
      </c>
      <c r="G1015" s="73" t="s">
        <v>130</v>
      </c>
      <c r="H1015" s="73" t="s">
        <v>116</v>
      </c>
      <c r="I1015" s="240" t="s">
        <v>140</v>
      </c>
      <c r="J1015" s="79" t="s">
        <v>112</v>
      </c>
      <c r="K1015" s="112" t="s">
        <v>152</v>
      </c>
      <c r="L1015" s="22" t="s">
        <v>119</v>
      </c>
      <c r="M1015" s="22" t="s">
        <v>117</v>
      </c>
      <c r="N1015" s="119" t="str">
        <f>CONCATENATE(T_SDLog[[#This Row],[PROJECT_NO]],"-",T_SDLog[[#This Row],[Sub Con]],"-",T_SDLog[[#This Row],[BUILDING_NO]],"-",T_SDLog[[#This Row],[FLOOR_LEVEL]],"-",T_SDLog[[#This Row],[DRAWING_PARTS]],"-",T_SDLog[[#This Row],[DISIPLINE]],"-",T_SDLog[[#This Row],[Sub-Dec]],"-",T_SDLog[[#This Row],[DS]],"-",T_SDLog[[#This Row],[DRAWING_SEQ]])</f>
        <v>1300403-ATS-B01-GF-08-ICT-DAT-SD-00</v>
      </c>
      <c r="O1015" s="122" t="s">
        <v>985</v>
      </c>
      <c r="P1015" s="245">
        <v>45879</v>
      </c>
      <c r="Q101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1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5" s="156" t="str">
        <f>IF(T_SDLog[[#This Row],[AREF_7]]&lt;&gt;"","07",IF(T_SDLog[[#This Row],[AREF_6]]&lt;&gt;"","06",IF(T_SDLog[[#This Row],[AREF_5]]&lt;&gt;"","05",IF(T_SDLog[[#This Row],[AREF_4]]&lt;&gt;"","04",IF(T_SDLog[[#This Row],[AREF_3]]&lt;&gt;"","03",IF(T_SDLog[[#This Row],[AREF_2]]&lt;&gt;"","02",IF(T_SDLog[[#This Row],[AREF_1]]&lt;&gt;"","01",IF(T_SDLog[[#This Row],[AREF_0]]&lt;&gt;"","00",""))))))))</f>
        <v/>
      </c>
      <c r="T101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1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5" s="22"/>
      <c r="AB1015" s="74"/>
      <c r="AC1015" s="22"/>
      <c r="AD1015" s="74"/>
      <c r="AE1015" s="22"/>
      <c r="AF1015" s="190" t="s">
        <v>123</v>
      </c>
      <c r="AG1015" s="191"/>
      <c r="AH1015" s="190" t="s">
        <v>123</v>
      </c>
      <c r="AI1015" s="22"/>
      <c r="AJ1015" s="74"/>
      <c r="AK1015" s="22"/>
      <c r="AL1015" s="22"/>
      <c r="AM1015" s="22"/>
      <c r="AN1015" s="190" t="s">
        <v>123</v>
      </c>
      <c r="AO1015" s="74"/>
      <c r="AP1015" s="185" t="s">
        <v>123</v>
      </c>
      <c r="AQ1015" s="22"/>
      <c r="AR1015" s="74"/>
      <c r="AS1015" s="22"/>
      <c r="AT1015" s="190" t="s">
        <v>123</v>
      </c>
      <c r="AU1015" s="74"/>
      <c r="AV1015" s="185" t="s">
        <v>123</v>
      </c>
      <c r="AW1015" s="76"/>
      <c r="AX1015" s="74"/>
      <c r="AY1015" s="22"/>
      <c r="AZ1015" s="190" t="s">
        <v>123</v>
      </c>
      <c r="BA1015" s="74"/>
      <c r="BB1015" s="185" t="s">
        <v>123</v>
      </c>
      <c r="BC1015" s="76"/>
      <c r="BD1015" s="74"/>
      <c r="BE1015" s="22"/>
      <c r="BF1015" s="190" t="s">
        <v>123</v>
      </c>
      <c r="BG1015" s="74"/>
      <c r="BH1015" s="185" t="s">
        <v>123</v>
      </c>
      <c r="BI1015" s="76"/>
      <c r="BJ1015" s="74"/>
      <c r="BK1015" s="22"/>
      <c r="BL1015" s="190" t="s">
        <v>123</v>
      </c>
      <c r="BM1015" s="74"/>
      <c r="BN1015" s="185" t="s">
        <v>123</v>
      </c>
      <c r="BO1015" s="22"/>
      <c r="BP1015" s="74"/>
      <c r="BQ1015" s="22"/>
      <c r="BR1015" s="190" t="s">
        <v>123</v>
      </c>
      <c r="BS1015" s="22"/>
      <c r="BT1015" s="185" t="s">
        <v>123</v>
      </c>
      <c r="BU1015" s="22"/>
      <c r="BV1015" s="74"/>
      <c r="BW1015" s="22"/>
      <c r="BX1015" s="190" t="s">
        <v>123</v>
      </c>
      <c r="BY1015" s="22"/>
      <c r="BZ1015" s="185" t="s">
        <v>123</v>
      </c>
      <c r="CA1015" s="185"/>
      <c r="CB1015" s="22"/>
    </row>
    <row r="1016" spans="2:80" ht="13.8" hidden="1">
      <c r="B1016" s="22">
        <f t="shared" si="15"/>
        <v>1007</v>
      </c>
      <c r="C1016" s="22" t="s">
        <v>112</v>
      </c>
      <c r="D1016" s="73" t="s">
        <v>151</v>
      </c>
      <c r="E1016" s="118">
        <v>1300403</v>
      </c>
      <c r="F1016" s="22" t="s">
        <v>114</v>
      </c>
      <c r="G1016" s="73" t="s">
        <v>130</v>
      </c>
      <c r="H1016" s="73" t="s">
        <v>116</v>
      </c>
      <c r="I1016" s="240" t="s">
        <v>351</v>
      </c>
      <c r="J1016" s="79" t="s">
        <v>112</v>
      </c>
      <c r="K1016" s="112" t="s">
        <v>152</v>
      </c>
      <c r="L1016" s="22" t="s">
        <v>119</v>
      </c>
      <c r="M1016" s="22" t="s">
        <v>117</v>
      </c>
      <c r="N1016" s="119" t="str">
        <f>CONCATENATE(T_SDLog[[#This Row],[PROJECT_NO]],"-",T_SDLog[[#This Row],[Sub Con]],"-",T_SDLog[[#This Row],[BUILDING_NO]],"-",T_SDLog[[#This Row],[FLOOR_LEVEL]],"-",T_SDLog[[#This Row],[DRAWING_PARTS]],"-",T_SDLog[[#This Row],[DISIPLINE]],"-",T_SDLog[[#This Row],[Sub-Dec]],"-",T_SDLog[[#This Row],[DS]],"-",T_SDLog[[#This Row],[DRAWING_SEQ]])</f>
        <v>1300403-ATS-B01-GF-09-ICT-DAT-SD-00</v>
      </c>
      <c r="O1016" s="122" t="s">
        <v>986</v>
      </c>
      <c r="P1016" s="245">
        <v>45879</v>
      </c>
      <c r="Q101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6" s="156" t="str">
        <f>IF(T_SDLog[[#This Row],[AREF_7]]&lt;&gt;"","07",IF(T_SDLog[[#This Row],[AREF_6]]&lt;&gt;"","06",IF(T_SDLog[[#This Row],[AREF_5]]&lt;&gt;"","05",IF(T_SDLog[[#This Row],[AREF_4]]&lt;&gt;"","04",IF(T_SDLog[[#This Row],[AREF_3]]&lt;&gt;"","03",IF(T_SDLog[[#This Row],[AREF_2]]&lt;&gt;"","02",IF(T_SDLog[[#This Row],[AREF_1]]&lt;&gt;"","01",IF(T_SDLog[[#This Row],[AREF_0]]&lt;&gt;"","00",""))))))))</f>
        <v/>
      </c>
      <c r="T101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1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6" s="22"/>
      <c r="AB1016" s="74"/>
      <c r="AC1016" s="22"/>
      <c r="AD1016" s="74"/>
      <c r="AE1016" s="22"/>
      <c r="AF1016" s="190" t="s">
        <v>123</v>
      </c>
      <c r="AG1016" s="191"/>
      <c r="AH1016" s="190" t="s">
        <v>123</v>
      </c>
      <c r="AI1016" s="22"/>
      <c r="AJ1016" s="74"/>
      <c r="AK1016" s="22"/>
      <c r="AL1016" s="22"/>
      <c r="AM1016" s="22"/>
      <c r="AN1016" s="190" t="s">
        <v>123</v>
      </c>
      <c r="AO1016" s="74"/>
      <c r="AP1016" s="185" t="s">
        <v>123</v>
      </c>
      <c r="AQ1016" s="22"/>
      <c r="AR1016" s="74"/>
      <c r="AS1016" s="22"/>
      <c r="AT1016" s="190" t="s">
        <v>123</v>
      </c>
      <c r="AU1016" s="74"/>
      <c r="AV1016" s="185" t="s">
        <v>123</v>
      </c>
      <c r="AW1016" s="76"/>
      <c r="AX1016" s="74"/>
      <c r="AY1016" s="22"/>
      <c r="AZ1016" s="190" t="s">
        <v>123</v>
      </c>
      <c r="BA1016" s="74"/>
      <c r="BB1016" s="185" t="s">
        <v>123</v>
      </c>
      <c r="BC1016" s="76"/>
      <c r="BD1016" s="74"/>
      <c r="BE1016" s="22"/>
      <c r="BF1016" s="190" t="s">
        <v>123</v>
      </c>
      <c r="BG1016" s="74"/>
      <c r="BH1016" s="185" t="s">
        <v>123</v>
      </c>
      <c r="BI1016" s="76"/>
      <c r="BJ1016" s="74"/>
      <c r="BK1016" s="22"/>
      <c r="BL1016" s="190" t="s">
        <v>123</v>
      </c>
      <c r="BM1016" s="74"/>
      <c r="BN1016" s="185" t="s">
        <v>123</v>
      </c>
      <c r="BO1016" s="22"/>
      <c r="BP1016" s="74"/>
      <c r="BQ1016" s="22"/>
      <c r="BR1016" s="190" t="s">
        <v>123</v>
      </c>
      <c r="BS1016" s="22"/>
      <c r="BT1016" s="185" t="s">
        <v>123</v>
      </c>
      <c r="BU1016" s="22"/>
      <c r="BV1016" s="74"/>
      <c r="BW1016" s="22"/>
      <c r="BX1016" s="190" t="s">
        <v>123</v>
      </c>
      <c r="BY1016" s="22"/>
      <c r="BZ1016" s="185" t="s">
        <v>123</v>
      </c>
      <c r="CA1016" s="185"/>
      <c r="CB1016" s="22"/>
    </row>
    <row r="1017" spans="2:80" ht="13.8" hidden="1">
      <c r="B1017" s="22">
        <f t="shared" si="15"/>
        <v>1008</v>
      </c>
      <c r="C1017" s="22" t="s">
        <v>112</v>
      </c>
      <c r="D1017" s="73" t="s">
        <v>151</v>
      </c>
      <c r="E1017" s="118">
        <v>1300403</v>
      </c>
      <c r="F1017" s="22" t="s">
        <v>114</v>
      </c>
      <c r="G1017" s="73" t="s">
        <v>130</v>
      </c>
      <c r="H1017" s="73" t="s">
        <v>116</v>
      </c>
      <c r="I1017" s="240">
        <v>10</v>
      </c>
      <c r="J1017" s="79" t="s">
        <v>112</v>
      </c>
      <c r="K1017" s="112" t="s">
        <v>152</v>
      </c>
      <c r="L1017" s="22" t="s">
        <v>119</v>
      </c>
      <c r="M1017" s="22" t="s">
        <v>117</v>
      </c>
      <c r="N1017" s="119" t="str">
        <f>CONCATENATE(T_SDLog[[#This Row],[PROJECT_NO]],"-",T_SDLog[[#This Row],[Sub Con]],"-",T_SDLog[[#This Row],[BUILDING_NO]],"-",T_SDLog[[#This Row],[FLOOR_LEVEL]],"-",T_SDLog[[#This Row],[DRAWING_PARTS]],"-",T_SDLog[[#This Row],[DISIPLINE]],"-",T_SDLog[[#This Row],[Sub-Dec]],"-",T_SDLog[[#This Row],[DS]],"-",T_SDLog[[#This Row],[DRAWING_SEQ]])</f>
        <v>1300403-ATS-B01-GF-10-ICT-DAT-SD-00</v>
      </c>
      <c r="O1017" s="122" t="s">
        <v>987</v>
      </c>
      <c r="P1017" s="245">
        <v>45879</v>
      </c>
      <c r="Q101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7" s="156" t="str">
        <f>IF(T_SDLog[[#This Row],[AREF_7]]&lt;&gt;"","07",IF(T_SDLog[[#This Row],[AREF_6]]&lt;&gt;"","06",IF(T_SDLog[[#This Row],[AREF_5]]&lt;&gt;"","05",IF(T_SDLog[[#This Row],[AREF_4]]&lt;&gt;"","04",IF(T_SDLog[[#This Row],[AREF_3]]&lt;&gt;"","03",IF(T_SDLog[[#This Row],[AREF_2]]&lt;&gt;"","02",IF(T_SDLog[[#This Row],[AREF_1]]&lt;&gt;"","01",IF(T_SDLog[[#This Row],[AREF_0]]&lt;&gt;"","00",""))))))))</f>
        <v/>
      </c>
      <c r="T101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1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7" s="22"/>
      <c r="AB1017" s="74"/>
      <c r="AC1017" s="22"/>
      <c r="AD1017" s="74"/>
      <c r="AE1017" s="22"/>
      <c r="AF1017" s="190" t="s">
        <v>123</v>
      </c>
      <c r="AG1017" s="191"/>
      <c r="AH1017" s="190" t="s">
        <v>123</v>
      </c>
      <c r="AI1017" s="22"/>
      <c r="AJ1017" s="74"/>
      <c r="AK1017" s="22"/>
      <c r="AL1017" s="22"/>
      <c r="AM1017" s="22"/>
      <c r="AN1017" s="190" t="s">
        <v>123</v>
      </c>
      <c r="AO1017" s="74"/>
      <c r="AP1017" s="185" t="s">
        <v>123</v>
      </c>
      <c r="AQ1017" s="22"/>
      <c r="AR1017" s="74"/>
      <c r="AS1017" s="22"/>
      <c r="AT1017" s="190" t="s">
        <v>123</v>
      </c>
      <c r="AU1017" s="74"/>
      <c r="AV1017" s="185" t="s">
        <v>123</v>
      </c>
      <c r="AW1017" s="76"/>
      <c r="AX1017" s="74"/>
      <c r="AY1017" s="22"/>
      <c r="AZ1017" s="190" t="s">
        <v>123</v>
      </c>
      <c r="BA1017" s="74"/>
      <c r="BB1017" s="185" t="s">
        <v>123</v>
      </c>
      <c r="BC1017" s="76"/>
      <c r="BD1017" s="74"/>
      <c r="BE1017" s="22"/>
      <c r="BF1017" s="190" t="s">
        <v>123</v>
      </c>
      <c r="BG1017" s="74"/>
      <c r="BH1017" s="185" t="s">
        <v>123</v>
      </c>
      <c r="BI1017" s="76"/>
      <c r="BJ1017" s="74"/>
      <c r="BK1017" s="22"/>
      <c r="BL1017" s="190" t="s">
        <v>123</v>
      </c>
      <c r="BM1017" s="74"/>
      <c r="BN1017" s="185" t="s">
        <v>123</v>
      </c>
      <c r="BO1017" s="22"/>
      <c r="BP1017" s="74"/>
      <c r="BQ1017" s="22"/>
      <c r="BR1017" s="190" t="s">
        <v>123</v>
      </c>
      <c r="BS1017" s="22"/>
      <c r="BT1017" s="185" t="s">
        <v>123</v>
      </c>
      <c r="BU1017" s="22"/>
      <c r="BV1017" s="74"/>
      <c r="BW1017" s="22"/>
      <c r="BX1017" s="190" t="s">
        <v>123</v>
      </c>
      <c r="BY1017" s="22"/>
      <c r="BZ1017" s="185" t="s">
        <v>123</v>
      </c>
      <c r="CA1017" s="185"/>
      <c r="CB1017" s="22"/>
    </row>
    <row r="1018" spans="2:80" ht="13.8" hidden="1">
      <c r="B1018" s="22">
        <f t="shared" si="15"/>
        <v>1009</v>
      </c>
      <c r="C1018" s="22" t="s">
        <v>112</v>
      </c>
      <c r="D1018" s="73" t="s">
        <v>151</v>
      </c>
      <c r="E1018" s="118">
        <v>1300403</v>
      </c>
      <c r="F1018" s="22" t="s">
        <v>114</v>
      </c>
      <c r="G1018" s="73" t="s">
        <v>130</v>
      </c>
      <c r="H1018" s="73" t="s">
        <v>116</v>
      </c>
      <c r="I1018" s="240">
        <v>11</v>
      </c>
      <c r="J1018" s="79" t="s">
        <v>112</v>
      </c>
      <c r="K1018" s="112" t="s">
        <v>152</v>
      </c>
      <c r="L1018" s="22" t="s">
        <v>119</v>
      </c>
      <c r="M1018" s="22" t="s">
        <v>117</v>
      </c>
      <c r="N1018" s="119" t="str">
        <f>CONCATENATE(T_SDLog[[#This Row],[PROJECT_NO]],"-",T_SDLog[[#This Row],[Sub Con]],"-",T_SDLog[[#This Row],[BUILDING_NO]],"-",T_SDLog[[#This Row],[FLOOR_LEVEL]],"-",T_SDLog[[#This Row],[DRAWING_PARTS]],"-",T_SDLog[[#This Row],[DISIPLINE]],"-",T_SDLog[[#This Row],[Sub-Dec]],"-",T_SDLog[[#This Row],[DS]],"-",T_SDLog[[#This Row],[DRAWING_SEQ]])</f>
        <v>1300403-ATS-B01-GF-11-ICT-DAT-SD-00</v>
      </c>
      <c r="O1018" s="122" t="s">
        <v>988</v>
      </c>
      <c r="P1018" s="245">
        <v>45879</v>
      </c>
      <c r="Q101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8" s="156" t="str">
        <f>IF(T_SDLog[[#This Row],[AREF_7]]&lt;&gt;"","07",IF(T_SDLog[[#This Row],[AREF_6]]&lt;&gt;"","06",IF(T_SDLog[[#This Row],[AREF_5]]&lt;&gt;"","05",IF(T_SDLog[[#This Row],[AREF_4]]&lt;&gt;"","04",IF(T_SDLog[[#This Row],[AREF_3]]&lt;&gt;"","03",IF(T_SDLog[[#This Row],[AREF_2]]&lt;&gt;"","02",IF(T_SDLog[[#This Row],[AREF_1]]&lt;&gt;"","01",IF(T_SDLog[[#This Row],[AREF_0]]&lt;&gt;"","00",""))))))))</f>
        <v/>
      </c>
      <c r="T101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8" s="22"/>
      <c r="AB1018" s="74"/>
      <c r="AC1018" s="22"/>
      <c r="AD1018" s="74"/>
      <c r="AE1018" s="22"/>
      <c r="AF1018" s="190" t="s">
        <v>123</v>
      </c>
      <c r="AG1018" s="191"/>
      <c r="AH1018" s="190" t="s">
        <v>123</v>
      </c>
      <c r="AI1018" s="22"/>
      <c r="AJ1018" s="74"/>
      <c r="AK1018" s="22"/>
      <c r="AL1018" s="22"/>
      <c r="AM1018" s="22"/>
      <c r="AN1018" s="190" t="s">
        <v>123</v>
      </c>
      <c r="AO1018" s="74"/>
      <c r="AP1018" s="185" t="s">
        <v>123</v>
      </c>
      <c r="AQ1018" s="22"/>
      <c r="AR1018" s="74"/>
      <c r="AS1018" s="22"/>
      <c r="AT1018" s="190" t="s">
        <v>123</v>
      </c>
      <c r="AU1018" s="74"/>
      <c r="AV1018" s="185" t="s">
        <v>123</v>
      </c>
      <c r="AW1018" s="76"/>
      <c r="AX1018" s="74"/>
      <c r="AY1018" s="22"/>
      <c r="AZ1018" s="190" t="s">
        <v>123</v>
      </c>
      <c r="BA1018" s="74"/>
      <c r="BB1018" s="185" t="s">
        <v>123</v>
      </c>
      <c r="BC1018" s="76"/>
      <c r="BD1018" s="74"/>
      <c r="BE1018" s="22"/>
      <c r="BF1018" s="190" t="s">
        <v>123</v>
      </c>
      <c r="BG1018" s="74"/>
      <c r="BH1018" s="185" t="s">
        <v>123</v>
      </c>
      <c r="BI1018" s="76"/>
      <c r="BJ1018" s="74"/>
      <c r="BK1018" s="22"/>
      <c r="BL1018" s="190" t="s">
        <v>123</v>
      </c>
      <c r="BM1018" s="74"/>
      <c r="BN1018" s="185" t="s">
        <v>123</v>
      </c>
      <c r="BO1018" s="22"/>
      <c r="BP1018" s="74"/>
      <c r="BQ1018" s="22"/>
      <c r="BR1018" s="190" t="s">
        <v>123</v>
      </c>
      <c r="BS1018" s="22"/>
      <c r="BT1018" s="185" t="s">
        <v>123</v>
      </c>
      <c r="BU1018" s="22"/>
      <c r="BV1018" s="74"/>
      <c r="BW1018" s="22"/>
      <c r="BX1018" s="190" t="s">
        <v>123</v>
      </c>
      <c r="BY1018" s="22"/>
      <c r="BZ1018" s="185" t="s">
        <v>123</v>
      </c>
      <c r="CA1018" s="185"/>
      <c r="CB1018" s="22"/>
    </row>
    <row r="1019" spans="2:80" ht="13.8" hidden="1">
      <c r="B1019" s="22">
        <f t="shared" si="15"/>
        <v>1010</v>
      </c>
      <c r="C1019" s="22" t="s">
        <v>112</v>
      </c>
      <c r="D1019" s="73" t="s">
        <v>151</v>
      </c>
      <c r="E1019" s="118">
        <v>1300403</v>
      </c>
      <c r="F1019" s="22" t="s">
        <v>114</v>
      </c>
      <c r="G1019" s="73" t="s">
        <v>130</v>
      </c>
      <c r="H1019" s="73" t="s">
        <v>116</v>
      </c>
      <c r="I1019" s="240">
        <v>12</v>
      </c>
      <c r="J1019" s="79" t="s">
        <v>112</v>
      </c>
      <c r="K1019" s="112" t="s">
        <v>152</v>
      </c>
      <c r="L1019" s="22" t="s">
        <v>119</v>
      </c>
      <c r="M1019" s="22" t="s">
        <v>117</v>
      </c>
      <c r="N1019" s="119" t="str">
        <f>CONCATENATE(T_SDLog[[#This Row],[PROJECT_NO]],"-",T_SDLog[[#This Row],[Sub Con]],"-",T_SDLog[[#This Row],[BUILDING_NO]],"-",T_SDLog[[#This Row],[FLOOR_LEVEL]],"-",T_SDLog[[#This Row],[DRAWING_PARTS]],"-",T_SDLog[[#This Row],[DISIPLINE]],"-",T_SDLog[[#This Row],[Sub-Dec]],"-",T_SDLog[[#This Row],[DS]],"-",T_SDLog[[#This Row],[DRAWING_SEQ]])</f>
        <v>1300403-ATS-B01-GF-12-ICT-DAT-SD-00</v>
      </c>
      <c r="O1019" s="122" t="s">
        <v>989</v>
      </c>
      <c r="P1019" s="245">
        <v>45879</v>
      </c>
      <c r="Q101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19" s="156" t="str">
        <f>IF(T_SDLog[[#This Row],[AREF_7]]&lt;&gt;"","07",IF(T_SDLog[[#This Row],[AREF_6]]&lt;&gt;"","06",IF(T_SDLog[[#This Row],[AREF_5]]&lt;&gt;"","05",IF(T_SDLog[[#This Row],[AREF_4]]&lt;&gt;"","04",IF(T_SDLog[[#This Row],[AREF_3]]&lt;&gt;"","03",IF(T_SDLog[[#This Row],[AREF_2]]&lt;&gt;"","02",IF(T_SDLog[[#This Row],[AREF_1]]&lt;&gt;"","01",IF(T_SDLog[[#This Row],[AREF_0]]&lt;&gt;"","00",""))))))))</f>
        <v/>
      </c>
      <c r="T101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1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19" s="22"/>
      <c r="AB1019" s="74"/>
      <c r="AC1019" s="22"/>
      <c r="AD1019" s="74"/>
      <c r="AE1019" s="22"/>
      <c r="AF1019" s="190" t="s">
        <v>123</v>
      </c>
      <c r="AG1019" s="191"/>
      <c r="AH1019" s="190" t="s">
        <v>123</v>
      </c>
      <c r="AI1019" s="22"/>
      <c r="AJ1019" s="74"/>
      <c r="AK1019" s="22"/>
      <c r="AL1019" s="22"/>
      <c r="AM1019" s="22"/>
      <c r="AN1019" s="190" t="s">
        <v>123</v>
      </c>
      <c r="AO1019" s="74"/>
      <c r="AP1019" s="185" t="s">
        <v>123</v>
      </c>
      <c r="AQ1019" s="22"/>
      <c r="AR1019" s="74"/>
      <c r="AS1019" s="22"/>
      <c r="AT1019" s="190" t="s">
        <v>123</v>
      </c>
      <c r="AU1019" s="74"/>
      <c r="AV1019" s="185" t="s">
        <v>123</v>
      </c>
      <c r="AW1019" s="76"/>
      <c r="AX1019" s="74"/>
      <c r="AY1019" s="22"/>
      <c r="AZ1019" s="190" t="s">
        <v>123</v>
      </c>
      <c r="BA1019" s="74"/>
      <c r="BB1019" s="185" t="s">
        <v>123</v>
      </c>
      <c r="BC1019" s="76"/>
      <c r="BD1019" s="74"/>
      <c r="BE1019" s="22"/>
      <c r="BF1019" s="190" t="s">
        <v>123</v>
      </c>
      <c r="BG1019" s="74"/>
      <c r="BH1019" s="185" t="s">
        <v>123</v>
      </c>
      <c r="BI1019" s="76"/>
      <c r="BJ1019" s="74"/>
      <c r="BK1019" s="22"/>
      <c r="BL1019" s="190" t="s">
        <v>123</v>
      </c>
      <c r="BM1019" s="74"/>
      <c r="BN1019" s="185" t="s">
        <v>123</v>
      </c>
      <c r="BO1019" s="22"/>
      <c r="BP1019" s="74"/>
      <c r="BQ1019" s="22"/>
      <c r="BR1019" s="190" t="s">
        <v>123</v>
      </c>
      <c r="BS1019" s="22"/>
      <c r="BT1019" s="185" t="s">
        <v>123</v>
      </c>
      <c r="BU1019" s="22"/>
      <c r="BV1019" s="74"/>
      <c r="BW1019" s="22"/>
      <c r="BX1019" s="190" t="s">
        <v>123</v>
      </c>
      <c r="BY1019" s="22"/>
      <c r="BZ1019" s="185" t="s">
        <v>123</v>
      </c>
      <c r="CA1019" s="185"/>
      <c r="CB1019" s="22"/>
    </row>
    <row r="1020" spans="2:80" ht="13.8" hidden="1">
      <c r="B1020" s="22">
        <f t="shared" si="15"/>
        <v>1011</v>
      </c>
      <c r="C1020" s="22" t="s">
        <v>112</v>
      </c>
      <c r="D1020" s="73" t="s">
        <v>151</v>
      </c>
      <c r="E1020" s="118">
        <v>1300403</v>
      </c>
      <c r="F1020" s="22" t="s">
        <v>114</v>
      </c>
      <c r="G1020" s="73" t="s">
        <v>130</v>
      </c>
      <c r="H1020" s="73" t="s">
        <v>116</v>
      </c>
      <c r="I1020" s="240">
        <v>13</v>
      </c>
      <c r="J1020" s="79" t="s">
        <v>112</v>
      </c>
      <c r="K1020" s="112" t="s">
        <v>152</v>
      </c>
      <c r="L1020" s="22" t="s">
        <v>119</v>
      </c>
      <c r="M1020" s="22" t="s">
        <v>117</v>
      </c>
      <c r="N1020" s="119" t="str">
        <f>CONCATENATE(T_SDLog[[#This Row],[PROJECT_NO]],"-",T_SDLog[[#This Row],[Sub Con]],"-",T_SDLog[[#This Row],[BUILDING_NO]],"-",T_SDLog[[#This Row],[FLOOR_LEVEL]],"-",T_SDLog[[#This Row],[DRAWING_PARTS]],"-",T_SDLog[[#This Row],[DISIPLINE]],"-",T_SDLog[[#This Row],[Sub-Dec]],"-",T_SDLog[[#This Row],[DS]],"-",T_SDLog[[#This Row],[DRAWING_SEQ]])</f>
        <v>1300403-ATS-B01-GF-13-ICT-DAT-SD-00</v>
      </c>
      <c r="O1020" s="122" t="s">
        <v>990</v>
      </c>
      <c r="P1020" s="245">
        <v>45875</v>
      </c>
      <c r="Q102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0" s="156" t="str">
        <f>IF(T_SDLog[[#This Row],[AREF_7]]&lt;&gt;"","07",IF(T_SDLog[[#This Row],[AREF_6]]&lt;&gt;"","06",IF(T_SDLog[[#This Row],[AREF_5]]&lt;&gt;"","05",IF(T_SDLog[[#This Row],[AREF_4]]&lt;&gt;"","04",IF(T_SDLog[[#This Row],[AREF_3]]&lt;&gt;"","03",IF(T_SDLog[[#This Row],[AREF_2]]&lt;&gt;"","02",IF(T_SDLog[[#This Row],[AREF_1]]&lt;&gt;"","01",IF(T_SDLog[[#This Row],[AREF_0]]&lt;&gt;"","00",""))))))))</f>
        <v/>
      </c>
      <c r="T102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2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0" s="22"/>
      <c r="AB1020" s="74"/>
      <c r="AC1020" s="22"/>
      <c r="AD1020" s="74"/>
      <c r="AE1020" s="22"/>
      <c r="AF1020" s="190" t="s">
        <v>123</v>
      </c>
      <c r="AG1020" s="191"/>
      <c r="AH1020" s="190" t="s">
        <v>123</v>
      </c>
      <c r="AI1020" s="22"/>
      <c r="AJ1020" s="74"/>
      <c r="AK1020" s="22"/>
      <c r="AL1020" s="22"/>
      <c r="AM1020" s="22"/>
      <c r="AN1020" s="190" t="s">
        <v>123</v>
      </c>
      <c r="AO1020" s="74"/>
      <c r="AP1020" s="185" t="s">
        <v>123</v>
      </c>
      <c r="AQ1020" s="22"/>
      <c r="AR1020" s="74"/>
      <c r="AS1020" s="22"/>
      <c r="AT1020" s="190" t="s">
        <v>123</v>
      </c>
      <c r="AU1020" s="74"/>
      <c r="AV1020" s="185" t="s">
        <v>123</v>
      </c>
      <c r="AW1020" s="76"/>
      <c r="AX1020" s="74"/>
      <c r="AY1020" s="22"/>
      <c r="AZ1020" s="190" t="s">
        <v>123</v>
      </c>
      <c r="BA1020" s="74"/>
      <c r="BB1020" s="185" t="s">
        <v>123</v>
      </c>
      <c r="BC1020" s="76"/>
      <c r="BD1020" s="74"/>
      <c r="BE1020" s="22"/>
      <c r="BF1020" s="190" t="s">
        <v>123</v>
      </c>
      <c r="BG1020" s="74"/>
      <c r="BH1020" s="185" t="s">
        <v>123</v>
      </c>
      <c r="BI1020" s="76"/>
      <c r="BJ1020" s="74"/>
      <c r="BK1020" s="22"/>
      <c r="BL1020" s="190" t="s">
        <v>123</v>
      </c>
      <c r="BM1020" s="74"/>
      <c r="BN1020" s="185" t="s">
        <v>123</v>
      </c>
      <c r="BO1020" s="22"/>
      <c r="BP1020" s="74"/>
      <c r="BQ1020" s="22"/>
      <c r="BR1020" s="190" t="s">
        <v>123</v>
      </c>
      <c r="BS1020" s="22"/>
      <c r="BT1020" s="185" t="s">
        <v>123</v>
      </c>
      <c r="BU1020" s="22"/>
      <c r="BV1020" s="74"/>
      <c r="BW1020" s="22"/>
      <c r="BX1020" s="190" t="s">
        <v>123</v>
      </c>
      <c r="BY1020" s="22"/>
      <c r="BZ1020" s="185" t="s">
        <v>123</v>
      </c>
      <c r="CA1020" s="185"/>
      <c r="CB1020" s="22"/>
    </row>
    <row r="1021" spans="2:80" ht="13.8" hidden="1">
      <c r="B1021" s="22">
        <f t="shared" si="15"/>
        <v>1012</v>
      </c>
      <c r="C1021" s="22" t="s">
        <v>112</v>
      </c>
      <c r="D1021" s="73" t="s">
        <v>151</v>
      </c>
      <c r="E1021" s="118">
        <v>1300403</v>
      </c>
      <c r="F1021" s="22" t="s">
        <v>114</v>
      </c>
      <c r="G1021" s="73" t="s">
        <v>130</v>
      </c>
      <c r="H1021" s="73" t="s">
        <v>116</v>
      </c>
      <c r="I1021" s="240">
        <v>14</v>
      </c>
      <c r="J1021" s="79" t="s">
        <v>112</v>
      </c>
      <c r="K1021" s="112" t="s">
        <v>152</v>
      </c>
      <c r="L1021" s="22" t="s">
        <v>119</v>
      </c>
      <c r="M1021" s="22" t="s">
        <v>117</v>
      </c>
      <c r="N1021" s="119" t="str">
        <f>CONCATENATE(T_SDLog[[#This Row],[PROJECT_NO]],"-",T_SDLog[[#This Row],[Sub Con]],"-",T_SDLog[[#This Row],[BUILDING_NO]],"-",T_SDLog[[#This Row],[FLOOR_LEVEL]],"-",T_SDLog[[#This Row],[DRAWING_PARTS]],"-",T_SDLog[[#This Row],[DISIPLINE]],"-",T_SDLog[[#This Row],[Sub-Dec]],"-",T_SDLog[[#This Row],[DS]],"-",T_SDLog[[#This Row],[DRAWING_SEQ]])</f>
        <v>1300403-ATS-B01-GF-14-ICT-DAT-SD-00</v>
      </c>
      <c r="O1021" s="122" t="s">
        <v>991</v>
      </c>
      <c r="P1021" s="245">
        <v>45875</v>
      </c>
      <c r="Q102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1" s="156" t="str">
        <f>IF(T_SDLog[[#This Row],[AREF_7]]&lt;&gt;"","07",IF(T_SDLog[[#This Row],[AREF_6]]&lt;&gt;"","06",IF(T_SDLog[[#This Row],[AREF_5]]&lt;&gt;"","05",IF(T_SDLog[[#This Row],[AREF_4]]&lt;&gt;"","04",IF(T_SDLog[[#This Row],[AREF_3]]&lt;&gt;"","03",IF(T_SDLog[[#This Row],[AREF_2]]&lt;&gt;"","02",IF(T_SDLog[[#This Row],[AREF_1]]&lt;&gt;"","01",IF(T_SDLog[[#This Row],[AREF_0]]&lt;&gt;"","00",""))))))))</f>
        <v/>
      </c>
      <c r="T102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2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1" s="22"/>
      <c r="AB1021" s="74"/>
      <c r="AC1021" s="22"/>
      <c r="AD1021" s="74"/>
      <c r="AE1021" s="22"/>
      <c r="AF1021" s="190" t="s">
        <v>123</v>
      </c>
      <c r="AG1021" s="191"/>
      <c r="AH1021" s="190" t="s">
        <v>123</v>
      </c>
      <c r="AI1021" s="22"/>
      <c r="AJ1021" s="74"/>
      <c r="AK1021" s="22"/>
      <c r="AL1021" s="22"/>
      <c r="AM1021" s="22"/>
      <c r="AN1021" s="190" t="s">
        <v>123</v>
      </c>
      <c r="AO1021" s="74"/>
      <c r="AP1021" s="185" t="s">
        <v>123</v>
      </c>
      <c r="AQ1021" s="22"/>
      <c r="AR1021" s="74"/>
      <c r="AS1021" s="22"/>
      <c r="AT1021" s="190" t="s">
        <v>123</v>
      </c>
      <c r="AU1021" s="74"/>
      <c r="AV1021" s="185" t="s">
        <v>123</v>
      </c>
      <c r="AW1021" s="76"/>
      <c r="AX1021" s="74"/>
      <c r="AY1021" s="22"/>
      <c r="AZ1021" s="190" t="s">
        <v>123</v>
      </c>
      <c r="BA1021" s="74"/>
      <c r="BB1021" s="185" t="s">
        <v>123</v>
      </c>
      <c r="BC1021" s="76"/>
      <c r="BD1021" s="74"/>
      <c r="BE1021" s="22"/>
      <c r="BF1021" s="190" t="s">
        <v>123</v>
      </c>
      <c r="BG1021" s="74"/>
      <c r="BH1021" s="185" t="s">
        <v>123</v>
      </c>
      <c r="BI1021" s="76"/>
      <c r="BJ1021" s="74"/>
      <c r="BK1021" s="22"/>
      <c r="BL1021" s="190" t="s">
        <v>123</v>
      </c>
      <c r="BM1021" s="74"/>
      <c r="BN1021" s="185" t="s">
        <v>123</v>
      </c>
      <c r="BO1021" s="22"/>
      <c r="BP1021" s="74"/>
      <c r="BQ1021" s="22"/>
      <c r="BR1021" s="190" t="s">
        <v>123</v>
      </c>
      <c r="BS1021" s="22"/>
      <c r="BT1021" s="185" t="s">
        <v>123</v>
      </c>
      <c r="BU1021" s="22"/>
      <c r="BV1021" s="74"/>
      <c r="BW1021" s="22"/>
      <c r="BX1021" s="190" t="s">
        <v>123</v>
      </c>
      <c r="BY1021" s="22"/>
      <c r="BZ1021" s="185" t="s">
        <v>123</v>
      </c>
      <c r="CA1021" s="185"/>
      <c r="CB1021" s="22"/>
    </row>
    <row r="1022" spans="2:80" ht="13.8" hidden="1">
      <c r="B1022" s="22">
        <f t="shared" si="15"/>
        <v>1013</v>
      </c>
      <c r="C1022" s="22" t="s">
        <v>112</v>
      </c>
      <c r="D1022" s="73" t="s">
        <v>151</v>
      </c>
      <c r="E1022" s="118">
        <v>1300403</v>
      </c>
      <c r="F1022" s="22" t="s">
        <v>114</v>
      </c>
      <c r="G1022" s="73" t="s">
        <v>130</v>
      </c>
      <c r="H1022" s="73" t="s">
        <v>116</v>
      </c>
      <c r="I1022" s="240">
        <v>15</v>
      </c>
      <c r="J1022" s="79" t="s">
        <v>112</v>
      </c>
      <c r="K1022" s="112" t="s">
        <v>152</v>
      </c>
      <c r="L1022" s="22" t="s">
        <v>119</v>
      </c>
      <c r="M1022" s="22" t="s">
        <v>117</v>
      </c>
      <c r="N1022" s="119" t="str">
        <f>CONCATENATE(T_SDLog[[#This Row],[PROJECT_NO]],"-",T_SDLog[[#This Row],[Sub Con]],"-",T_SDLog[[#This Row],[BUILDING_NO]],"-",T_SDLog[[#This Row],[FLOOR_LEVEL]],"-",T_SDLog[[#This Row],[DRAWING_PARTS]],"-",T_SDLog[[#This Row],[DISIPLINE]],"-",T_SDLog[[#This Row],[Sub-Dec]],"-",T_SDLog[[#This Row],[DS]],"-",T_SDLog[[#This Row],[DRAWING_SEQ]])</f>
        <v>1300403-ATS-B01-GF-15-ICT-DAT-SD-00</v>
      </c>
      <c r="O1022" s="122" t="s">
        <v>992</v>
      </c>
      <c r="P1022" s="245">
        <v>45875</v>
      </c>
      <c r="Q102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2" s="156" t="str">
        <f>IF(T_SDLog[[#This Row],[AREF_7]]&lt;&gt;"","07",IF(T_SDLog[[#This Row],[AREF_6]]&lt;&gt;"","06",IF(T_SDLog[[#This Row],[AREF_5]]&lt;&gt;"","05",IF(T_SDLog[[#This Row],[AREF_4]]&lt;&gt;"","04",IF(T_SDLog[[#This Row],[AREF_3]]&lt;&gt;"","03",IF(T_SDLog[[#This Row],[AREF_2]]&lt;&gt;"","02",IF(T_SDLog[[#This Row],[AREF_1]]&lt;&gt;"","01",IF(T_SDLog[[#This Row],[AREF_0]]&lt;&gt;"","00",""))))))))</f>
        <v/>
      </c>
      <c r="T102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2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2" s="22"/>
      <c r="AB1022" s="74"/>
      <c r="AC1022" s="22"/>
      <c r="AD1022" s="74"/>
      <c r="AE1022" s="22"/>
      <c r="AF1022" s="190" t="s">
        <v>123</v>
      </c>
      <c r="AG1022" s="191"/>
      <c r="AH1022" s="190" t="s">
        <v>123</v>
      </c>
      <c r="AI1022" s="22"/>
      <c r="AJ1022" s="74"/>
      <c r="AK1022" s="22"/>
      <c r="AL1022" s="22"/>
      <c r="AM1022" s="22"/>
      <c r="AN1022" s="190" t="s">
        <v>123</v>
      </c>
      <c r="AO1022" s="74"/>
      <c r="AP1022" s="185" t="s">
        <v>123</v>
      </c>
      <c r="AQ1022" s="22"/>
      <c r="AR1022" s="74"/>
      <c r="AS1022" s="22"/>
      <c r="AT1022" s="190" t="s">
        <v>123</v>
      </c>
      <c r="AU1022" s="74"/>
      <c r="AV1022" s="185" t="s">
        <v>123</v>
      </c>
      <c r="AW1022" s="76"/>
      <c r="AX1022" s="74"/>
      <c r="AY1022" s="22"/>
      <c r="AZ1022" s="190" t="s">
        <v>123</v>
      </c>
      <c r="BA1022" s="74"/>
      <c r="BB1022" s="185" t="s">
        <v>123</v>
      </c>
      <c r="BC1022" s="76"/>
      <c r="BD1022" s="74"/>
      <c r="BE1022" s="22"/>
      <c r="BF1022" s="190" t="s">
        <v>123</v>
      </c>
      <c r="BG1022" s="74"/>
      <c r="BH1022" s="185" t="s">
        <v>123</v>
      </c>
      <c r="BI1022" s="76"/>
      <c r="BJ1022" s="74"/>
      <c r="BK1022" s="22"/>
      <c r="BL1022" s="190" t="s">
        <v>123</v>
      </c>
      <c r="BM1022" s="74"/>
      <c r="BN1022" s="185" t="s">
        <v>123</v>
      </c>
      <c r="BO1022" s="22"/>
      <c r="BP1022" s="74"/>
      <c r="BQ1022" s="22"/>
      <c r="BR1022" s="190" t="s">
        <v>123</v>
      </c>
      <c r="BS1022" s="22"/>
      <c r="BT1022" s="185" t="s">
        <v>123</v>
      </c>
      <c r="BU1022" s="22"/>
      <c r="BV1022" s="74"/>
      <c r="BW1022" s="22"/>
      <c r="BX1022" s="190" t="s">
        <v>123</v>
      </c>
      <c r="BY1022" s="22"/>
      <c r="BZ1022" s="185" t="s">
        <v>123</v>
      </c>
      <c r="CA1022" s="185"/>
      <c r="CB1022" s="22"/>
    </row>
    <row r="1023" spans="2:80" ht="13.8" hidden="1">
      <c r="B1023" s="22">
        <f t="shared" si="15"/>
        <v>1014</v>
      </c>
      <c r="C1023" s="22" t="s">
        <v>112</v>
      </c>
      <c r="D1023" s="73" t="s">
        <v>151</v>
      </c>
      <c r="E1023" s="118">
        <v>1300403</v>
      </c>
      <c r="F1023" s="22" t="s">
        <v>114</v>
      </c>
      <c r="G1023" s="73" t="s">
        <v>130</v>
      </c>
      <c r="H1023" s="73" t="s">
        <v>117</v>
      </c>
      <c r="I1023" s="240" t="s">
        <v>117</v>
      </c>
      <c r="J1023" s="79" t="s">
        <v>112</v>
      </c>
      <c r="K1023" s="112" t="s">
        <v>152</v>
      </c>
      <c r="L1023" s="22" t="s">
        <v>119</v>
      </c>
      <c r="M1023" s="22" t="s">
        <v>117</v>
      </c>
      <c r="N1023" s="119" t="str">
        <f>CONCATENATE(T_SDLog[[#This Row],[PROJECT_NO]],"-",T_SDLog[[#This Row],[Sub Con]],"-",T_SDLog[[#This Row],[BUILDING_NO]],"-",T_SDLog[[#This Row],[FLOOR_LEVEL]],"-",T_SDLog[[#This Row],[DRAWING_PARTS]],"-",T_SDLog[[#This Row],[DISIPLINE]],"-",T_SDLog[[#This Row],[Sub-Dec]],"-",T_SDLog[[#This Row],[DS]],"-",T_SDLog[[#This Row],[DRAWING_SEQ]])</f>
        <v>1300403-ATS-B01-00-00-ICT-DAT-SD-00</v>
      </c>
      <c r="O1023" s="122" t="s">
        <v>993</v>
      </c>
      <c r="P1023" s="245">
        <v>45879</v>
      </c>
      <c r="Q102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2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3" s="156" t="str">
        <f>IF(T_SDLog[[#This Row],[AREF_7]]&lt;&gt;"","07",IF(T_SDLog[[#This Row],[AREF_6]]&lt;&gt;"","06",IF(T_SDLog[[#This Row],[AREF_5]]&lt;&gt;"","05",IF(T_SDLog[[#This Row],[AREF_4]]&lt;&gt;"","04",IF(T_SDLog[[#This Row],[AREF_3]]&lt;&gt;"","03",IF(T_SDLog[[#This Row],[AREF_2]]&lt;&gt;"","02",IF(T_SDLog[[#This Row],[AREF_1]]&lt;&gt;"","01",IF(T_SDLog[[#This Row],[AREF_0]]&lt;&gt;"","00",""))))))))</f>
        <v/>
      </c>
      <c r="T102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3" s="22"/>
      <c r="AB1023" s="74"/>
      <c r="AC1023" s="22"/>
      <c r="AD1023" s="74"/>
      <c r="AE1023" s="22"/>
      <c r="AF1023" s="190" t="s">
        <v>123</v>
      </c>
      <c r="AG1023" s="191"/>
      <c r="AH1023" s="190" t="s">
        <v>123</v>
      </c>
      <c r="AI1023" s="22"/>
      <c r="AJ1023" s="74"/>
      <c r="AK1023" s="22"/>
      <c r="AL1023" s="22"/>
      <c r="AM1023" s="22"/>
      <c r="AN1023" s="190" t="s">
        <v>123</v>
      </c>
      <c r="AO1023" s="74"/>
      <c r="AP1023" s="185" t="s">
        <v>123</v>
      </c>
      <c r="AQ1023" s="22"/>
      <c r="AR1023" s="74"/>
      <c r="AS1023" s="22"/>
      <c r="AT1023" s="190" t="s">
        <v>123</v>
      </c>
      <c r="AU1023" s="74"/>
      <c r="AV1023" s="185" t="s">
        <v>123</v>
      </c>
      <c r="AW1023" s="76"/>
      <c r="AX1023" s="74"/>
      <c r="AY1023" s="22"/>
      <c r="AZ1023" s="190" t="s">
        <v>123</v>
      </c>
      <c r="BA1023" s="74"/>
      <c r="BB1023" s="185" t="s">
        <v>123</v>
      </c>
      <c r="BC1023" s="76"/>
      <c r="BD1023" s="74"/>
      <c r="BE1023" s="22"/>
      <c r="BF1023" s="190" t="s">
        <v>123</v>
      </c>
      <c r="BG1023" s="74"/>
      <c r="BH1023" s="185" t="s">
        <v>123</v>
      </c>
      <c r="BI1023" s="76"/>
      <c r="BJ1023" s="74"/>
      <c r="BK1023" s="22"/>
      <c r="BL1023" s="190" t="s">
        <v>123</v>
      </c>
      <c r="BM1023" s="74"/>
      <c r="BN1023" s="185" t="s">
        <v>123</v>
      </c>
      <c r="BO1023" s="22"/>
      <c r="BP1023" s="74"/>
      <c r="BQ1023" s="22"/>
      <c r="BR1023" s="190" t="s">
        <v>123</v>
      </c>
      <c r="BS1023" s="22"/>
      <c r="BT1023" s="185" t="s">
        <v>123</v>
      </c>
      <c r="BU1023" s="22"/>
      <c r="BV1023" s="74"/>
      <c r="BW1023" s="22"/>
      <c r="BX1023" s="190" t="s">
        <v>123</v>
      </c>
      <c r="BY1023" s="22"/>
      <c r="BZ1023" s="185" t="s">
        <v>123</v>
      </c>
      <c r="CA1023" s="185"/>
      <c r="CB1023" s="22"/>
    </row>
    <row r="1024" spans="2:80" ht="13.8" hidden="1">
      <c r="B1024" s="22">
        <f t="shared" si="15"/>
        <v>1015</v>
      </c>
      <c r="C1024" s="22" t="s">
        <v>112</v>
      </c>
      <c r="D1024" s="73" t="s">
        <v>151</v>
      </c>
      <c r="E1024" s="118">
        <v>1300403</v>
      </c>
      <c r="F1024" s="22" t="s">
        <v>114</v>
      </c>
      <c r="G1024" s="73" t="s">
        <v>130</v>
      </c>
      <c r="H1024" s="73" t="s">
        <v>288</v>
      </c>
      <c r="I1024" s="240" t="s">
        <v>117</v>
      </c>
      <c r="J1024" s="79" t="s">
        <v>112</v>
      </c>
      <c r="K1024" s="112" t="s">
        <v>152</v>
      </c>
      <c r="L1024" s="22" t="s">
        <v>119</v>
      </c>
      <c r="M1024" s="22" t="s">
        <v>117</v>
      </c>
      <c r="N1024" s="119" t="str">
        <f>CONCATENATE(T_SDLog[[#This Row],[PROJECT_NO]],"-",T_SDLog[[#This Row],[Sub Con]],"-",T_SDLog[[#This Row],[BUILDING_NO]],"-",T_SDLog[[#This Row],[FLOOR_LEVEL]],"-",T_SDLog[[#This Row],[DRAWING_PARTS]],"-",T_SDLog[[#This Row],[DISIPLINE]],"-",T_SDLog[[#This Row],[Sub-Dec]],"-",T_SDLog[[#This Row],[DS]],"-",T_SDLog[[#This Row],[DRAWING_SEQ]])</f>
        <v>1300403-ATS-B01-FF-00-ICT-DAT-SD-00</v>
      </c>
      <c r="O1024" s="122" t="s">
        <v>994</v>
      </c>
      <c r="P1024" s="245">
        <v>45879</v>
      </c>
      <c r="Q102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2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4" s="156" t="str">
        <f>IF(T_SDLog[[#This Row],[AREF_7]]&lt;&gt;"","07",IF(T_SDLog[[#This Row],[AREF_6]]&lt;&gt;"","06",IF(T_SDLog[[#This Row],[AREF_5]]&lt;&gt;"","05",IF(T_SDLog[[#This Row],[AREF_4]]&lt;&gt;"","04",IF(T_SDLog[[#This Row],[AREF_3]]&lt;&gt;"","03",IF(T_SDLog[[#This Row],[AREF_2]]&lt;&gt;"","02",IF(T_SDLog[[#This Row],[AREF_1]]&lt;&gt;"","01",IF(T_SDLog[[#This Row],[AREF_0]]&lt;&gt;"","00",""))))))))</f>
        <v/>
      </c>
      <c r="T102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2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4" s="22"/>
      <c r="AB1024" s="74"/>
      <c r="AC1024" s="22"/>
      <c r="AD1024" s="74"/>
      <c r="AE1024" s="22"/>
      <c r="AF1024" s="190" t="s">
        <v>123</v>
      </c>
      <c r="AG1024" s="191"/>
      <c r="AH1024" s="190" t="s">
        <v>123</v>
      </c>
      <c r="AI1024" s="22"/>
      <c r="AJ1024" s="74"/>
      <c r="AK1024" s="22"/>
      <c r="AL1024" s="22"/>
      <c r="AM1024" s="22"/>
      <c r="AN1024" s="190" t="s">
        <v>123</v>
      </c>
      <c r="AO1024" s="74"/>
      <c r="AP1024" s="185" t="s">
        <v>123</v>
      </c>
      <c r="AQ1024" s="22"/>
      <c r="AR1024" s="74"/>
      <c r="AS1024" s="22"/>
      <c r="AT1024" s="190" t="s">
        <v>123</v>
      </c>
      <c r="AU1024" s="74"/>
      <c r="AV1024" s="185" t="s">
        <v>123</v>
      </c>
      <c r="AW1024" s="76"/>
      <c r="AX1024" s="74"/>
      <c r="AY1024" s="22"/>
      <c r="AZ1024" s="190" t="s">
        <v>123</v>
      </c>
      <c r="BA1024" s="74"/>
      <c r="BB1024" s="185" t="s">
        <v>123</v>
      </c>
      <c r="BC1024" s="76"/>
      <c r="BD1024" s="74"/>
      <c r="BE1024" s="22"/>
      <c r="BF1024" s="190" t="s">
        <v>123</v>
      </c>
      <c r="BG1024" s="74"/>
      <c r="BH1024" s="185" t="s">
        <v>123</v>
      </c>
      <c r="BI1024" s="76"/>
      <c r="BJ1024" s="74"/>
      <c r="BK1024" s="22"/>
      <c r="BL1024" s="190" t="s">
        <v>123</v>
      </c>
      <c r="BM1024" s="74"/>
      <c r="BN1024" s="185" t="s">
        <v>123</v>
      </c>
      <c r="BO1024" s="22"/>
      <c r="BP1024" s="74"/>
      <c r="BQ1024" s="22"/>
      <c r="BR1024" s="190" t="s">
        <v>123</v>
      </c>
      <c r="BS1024" s="22"/>
      <c r="BT1024" s="185" t="s">
        <v>123</v>
      </c>
      <c r="BU1024" s="22"/>
      <c r="BV1024" s="74"/>
      <c r="BW1024" s="22"/>
      <c r="BX1024" s="190" t="s">
        <v>123</v>
      </c>
      <c r="BY1024" s="22"/>
      <c r="BZ1024" s="185" t="s">
        <v>123</v>
      </c>
      <c r="CA1024" s="185"/>
      <c r="CB1024" s="22"/>
    </row>
    <row r="1025" spans="2:80" ht="13.8" hidden="1">
      <c r="B1025" s="22">
        <f t="shared" si="15"/>
        <v>1016</v>
      </c>
      <c r="C1025" s="22" t="s">
        <v>112</v>
      </c>
      <c r="D1025" s="73" t="s">
        <v>151</v>
      </c>
      <c r="E1025" s="118">
        <v>1300403</v>
      </c>
      <c r="F1025" s="22" t="s">
        <v>114</v>
      </c>
      <c r="G1025" s="73" t="s">
        <v>130</v>
      </c>
      <c r="H1025" s="73" t="s">
        <v>288</v>
      </c>
      <c r="I1025" s="240" t="s">
        <v>124</v>
      </c>
      <c r="J1025" s="79" t="s">
        <v>112</v>
      </c>
      <c r="K1025" s="112" t="s">
        <v>152</v>
      </c>
      <c r="L1025" s="22" t="s">
        <v>119</v>
      </c>
      <c r="M1025" s="22" t="s">
        <v>117</v>
      </c>
      <c r="N1025" s="119" t="str">
        <f>CONCATENATE(T_SDLog[[#This Row],[PROJECT_NO]],"-",T_SDLog[[#This Row],[Sub Con]],"-",T_SDLog[[#This Row],[BUILDING_NO]],"-",T_SDLog[[#This Row],[FLOOR_LEVEL]],"-",T_SDLog[[#This Row],[DRAWING_PARTS]],"-",T_SDLog[[#This Row],[DISIPLINE]],"-",T_SDLog[[#This Row],[Sub-Dec]],"-",T_SDLog[[#This Row],[DS]],"-",T_SDLog[[#This Row],[DRAWING_SEQ]])</f>
        <v>1300403-ATS-B01-FF-01-ICT-DAT-SD-00</v>
      </c>
      <c r="O1025" s="122" t="s">
        <v>995</v>
      </c>
      <c r="P1025" s="245">
        <v>45879</v>
      </c>
      <c r="Q102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2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5" s="156" t="str">
        <f>IF(T_SDLog[[#This Row],[AREF_7]]&lt;&gt;"","07",IF(T_SDLog[[#This Row],[AREF_6]]&lt;&gt;"","06",IF(T_SDLog[[#This Row],[AREF_5]]&lt;&gt;"","05",IF(T_SDLog[[#This Row],[AREF_4]]&lt;&gt;"","04",IF(T_SDLog[[#This Row],[AREF_3]]&lt;&gt;"","03",IF(T_SDLog[[#This Row],[AREF_2]]&lt;&gt;"","02",IF(T_SDLog[[#This Row],[AREF_1]]&lt;&gt;"","01",IF(T_SDLog[[#This Row],[AREF_0]]&lt;&gt;"","00",""))))))))</f>
        <v/>
      </c>
      <c r="T102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2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5" s="22"/>
      <c r="AB1025" s="74"/>
      <c r="AC1025" s="22"/>
      <c r="AD1025" s="74"/>
      <c r="AE1025" s="22"/>
      <c r="AF1025" s="190" t="s">
        <v>123</v>
      </c>
      <c r="AG1025" s="191"/>
      <c r="AH1025" s="190" t="s">
        <v>123</v>
      </c>
      <c r="AI1025" s="22"/>
      <c r="AJ1025" s="74"/>
      <c r="AK1025" s="22"/>
      <c r="AL1025" s="22"/>
      <c r="AM1025" s="22"/>
      <c r="AN1025" s="190" t="s">
        <v>123</v>
      </c>
      <c r="AO1025" s="74"/>
      <c r="AP1025" s="185" t="s">
        <v>123</v>
      </c>
      <c r="AQ1025" s="22"/>
      <c r="AR1025" s="74"/>
      <c r="AS1025" s="22"/>
      <c r="AT1025" s="190" t="s">
        <v>123</v>
      </c>
      <c r="AU1025" s="74"/>
      <c r="AV1025" s="185" t="s">
        <v>123</v>
      </c>
      <c r="AW1025" s="76"/>
      <c r="AX1025" s="74"/>
      <c r="AY1025" s="22"/>
      <c r="AZ1025" s="190" t="s">
        <v>123</v>
      </c>
      <c r="BA1025" s="74"/>
      <c r="BB1025" s="185" t="s">
        <v>123</v>
      </c>
      <c r="BC1025" s="76"/>
      <c r="BD1025" s="74"/>
      <c r="BE1025" s="22"/>
      <c r="BF1025" s="190" t="s">
        <v>123</v>
      </c>
      <c r="BG1025" s="74"/>
      <c r="BH1025" s="185" t="s">
        <v>123</v>
      </c>
      <c r="BI1025" s="76"/>
      <c r="BJ1025" s="74"/>
      <c r="BK1025" s="22"/>
      <c r="BL1025" s="190" t="s">
        <v>123</v>
      </c>
      <c r="BM1025" s="74"/>
      <c r="BN1025" s="185" t="s">
        <v>123</v>
      </c>
      <c r="BO1025" s="22"/>
      <c r="BP1025" s="74"/>
      <c r="BQ1025" s="22"/>
      <c r="BR1025" s="190" t="s">
        <v>123</v>
      </c>
      <c r="BS1025" s="22"/>
      <c r="BT1025" s="185" t="s">
        <v>123</v>
      </c>
      <c r="BU1025" s="22"/>
      <c r="BV1025" s="74"/>
      <c r="BW1025" s="22"/>
      <c r="BX1025" s="190" t="s">
        <v>123</v>
      </c>
      <c r="BY1025" s="22"/>
      <c r="BZ1025" s="185" t="s">
        <v>123</v>
      </c>
      <c r="CA1025" s="185"/>
      <c r="CB1025" s="22"/>
    </row>
    <row r="1026" spans="2:80" ht="13.8" hidden="1">
      <c r="B1026" s="22">
        <f t="shared" si="15"/>
        <v>1017</v>
      </c>
      <c r="C1026" s="22" t="s">
        <v>112</v>
      </c>
      <c r="D1026" s="73" t="s">
        <v>151</v>
      </c>
      <c r="E1026" s="118">
        <v>1300403</v>
      </c>
      <c r="F1026" s="22" t="s">
        <v>114</v>
      </c>
      <c r="G1026" s="73" t="s">
        <v>130</v>
      </c>
      <c r="H1026" s="73" t="s">
        <v>288</v>
      </c>
      <c r="I1026" s="240" t="s">
        <v>126</v>
      </c>
      <c r="J1026" s="79" t="s">
        <v>112</v>
      </c>
      <c r="K1026" s="112" t="s">
        <v>152</v>
      </c>
      <c r="L1026" s="22" t="s">
        <v>119</v>
      </c>
      <c r="M1026" s="22" t="s">
        <v>117</v>
      </c>
      <c r="N1026" s="119" t="str">
        <f>CONCATENATE(T_SDLog[[#This Row],[PROJECT_NO]],"-",T_SDLog[[#This Row],[Sub Con]],"-",T_SDLog[[#This Row],[BUILDING_NO]],"-",T_SDLog[[#This Row],[FLOOR_LEVEL]],"-",T_SDLog[[#This Row],[DRAWING_PARTS]],"-",T_SDLog[[#This Row],[DISIPLINE]],"-",T_SDLog[[#This Row],[Sub-Dec]],"-",T_SDLog[[#This Row],[DS]],"-",T_SDLog[[#This Row],[DRAWING_SEQ]])</f>
        <v>1300403-ATS-B01-FF-02-ICT-DAT-SD-00</v>
      </c>
      <c r="O1026" s="122" t="s">
        <v>996</v>
      </c>
      <c r="P1026" s="245">
        <v>45879</v>
      </c>
      <c r="Q102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2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6" s="156" t="str">
        <f>IF(T_SDLog[[#This Row],[AREF_7]]&lt;&gt;"","07",IF(T_SDLog[[#This Row],[AREF_6]]&lt;&gt;"","06",IF(T_SDLog[[#This Row],[AREF_5]]&lt;&gt;"","05",IF(T_SDLog[[#This Row],[AREF_4]]&lt;&gt;"","04",IF(T_SDLog[[#This Row],[AREF_3]]&lt;&gt;"","03",IF(T_SDLog[[#This Row],[AREF_2]]&lt;&gt;"","02",IF(T_SDLog[[#This Row],[AREF_1]]&lt;&gt;"","01",IF(T_SDLog[[#This Row],[AREF_0]]&lt;&gt;"","00",""))))))))</f>
        <v/>
      </c>
      <c r="T102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2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6" s="22"/>
      <c r="AB1026" s="74"/>
      <c r="AC1026" s="22"/>
      <c r="AD1026" s="74"/>
      <c r="AE1026" s="22"/>
      <c r="AF1026" s="190" t="s">
        <v>123</v>
      </c>
      <c r="AG1026" s="191"/>
      <c r="AH1026" s="190" t="s">
        <v>123</v>
      </c>
      <c r="AI1026" s="22"/>
      <c r="AJ1026" s="74"/>
      <c r="AK1026" s="22"/>
      <c r="AL1026" s="22"/>
      <c r="AM1026" s="22"/>
      <c r="AN1026" s="190" t="s">
        <v>123</v>
      </c>
      <c r="AO1026" s="74"/>
      <c r="AP1026" s="185" t="s">
        <v>123</v>
      </c>
      <c r="AQ1026" s="22"/>
      <c r="AR1026" s="74"/>
      <c r="AS1026" s="22"/>
      <c r="AT1026" s="190" t="s">
        <v>123</v>
      </c>
      <c r="AU1026" s="74"/>
      <c r="AV1026" s="185" t="s">
        <v>123</v>
      </c>
      <c r="AW1026" s="76"/>
      <c r="AX1026" s="74"/>
      <c r="AY1026" s="22"/>
      <c r="AZ1026" s="190" t="s">
        <v>123</v>
      </c>
      <c r="BA1026" s="74"/>
      <c r="BB1026" s="185" t="s">
        <v>123</v>
      </c>
      <c r="BC1026" s="76"/>
      <c r="BD1026" s="74"/>
      <c r="BE1026" s="22"/>
      <c r="BF1026" s="190" t="s">
        <v>123</v>
      </c>
      <c r="BG1026" s="74"/>
      <c r="BH1026" s="185" t="s">
        <v>123</v>
      </c>
      <c r="BI1026" s="76"/>
      <c r="BJ1026" s="74"/>
      <c r="BK1026" s="22"/>
      <c r="BL1026" s="190" t="s">
        <v>123</v>
      </c>
      <c r="BM1026" s="74"/>
      <c r="BN1026" s="185" t="s">
        <v>123</v>
      </c>
      <c r="BO1026" s="22"/>
      <c r="BP1026" s="74"/>
      <c r="BQ1026" s="22"/>
      <c r="BR1026" s="190" t="s">
        <v>123</v>
      </c>
      <c r="BS1026" s="22"/>
      <c r="BT1026" s="185" t="s">
        <v>123</v>
      </c>
      <c r="BU1026" s="22"/>
      <c r="BV1026" s="74"/>
      <c r="BW1026" s="22"/>
      <c r="BX1026" s="190" t="s">
        <v>123</v>
      </c>
      <c r="BY1026" s="22"/>
      <c r="BZ1026" s="185" t="s">
        <v>123</v>
      </c>
      <c r="CA1026" s="185"/>
      <c r="CB1026" s="22"/>
    </row>
    <row r="1027" spans="2:80" ht="13.8" hidden="1">
      <c r="B1027" s="22">
        <f t="shared" si="15"/>
        <v>1018</v>
      </c>
      <c r="C1027" s="22" t="s">
        <v>112</v>
      </c>
      <c r="D1027" s="73" t="s">
        <v>151</v>
      </c>
      <c r="E1027" s="118">
        <v>1300403</v>
      </c>
      <c r="F1027" s="22" t="s">
        <v>114</v>
      </c>
      <c r="G1027" s="73" t="s">
        <v>130</v>
      </c>
      <c r="H1027" s="73" t="s">
        <v>288</v>
      </c>
      <c r="I1027" s="240" t="s">
        <v>128</v>
      </c>
      <c r="J1027" s="79" t="s">
        <v>112</v>
      </c>
      <c r="K1027" s="112" t="s">
        <v>152</v>
      </c>
      <c r="L1027" s="22" t="s">
        <v>119</v>
      </c>
      <c r="M1027" s="22" t="s">
        <v>117</v>
      </c>
      <c r="N1027" s="119" t="str">
        <f>CONCATENATE(T_SDLog[[#This Row],[PROJECT_NO]],"-",T_SDLog[[#This Row],[Sub Con]],"-",T_SDLog[[#This Row],[BUILDING_NO]],"-",T_SDLog[[#This Row],[FLOOR_LEVEL]],"-",T_SDLog[[#This Row],[DRAWING_PARTS]],"-",T_SDLog[[#This Row],[DISIPLINE]],"-",T_SDLog[[#This Row],[Sub-Dec]],"-",T_SDLog[[#This Row],[DS]],"-",T_SDLog[[#This Row],[DRAWING_SEQ]])</f>
        <v>1300403-ATS-B01-FF-03-ICT-DAT-SD-00</v>
      </c>
      <c r="O1027" s="122" t="s">
        <v>997</v>
      </c>
      <c r="P1027" s="245">
        <v>45879</v>
      </c>
      <c r="Q102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2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7" s="156" t="str">
        <f>IF(T_SDLog[[#This Row],[AREF_7]]&lt;&gt;"","07",IF(T_SDLog[[#This Row],[AREF_6]]&lt;&gt;"","06",IF(T_SDLog[[#This Row],[AREF_5]]&lt;&gt;"","05",IF(T_SDLog[[#This Row],[AREF_4]]&lt;&gt;"","04",IF(T_SDLog[[#This Row],[AREF_3]]&lt;&gt;"","03",IF(T_SDLog[[#This Row],[AREF_2]]&lt;&gt;"","02",IF(T_SDLog[[#This Row],[AREF_1]]&lt;&gt;"","01",IF(T_SDLog[[#This Row],[AREF_0]]&lt;&gt;"","00",""))))))))</f>
        <v/>
      </c>
      <c r="T102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2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7" s="22"/>
      <c r="AB1027" s="74"/>
      <c r="AC1027" s="22"/>
      <c r="AD1027" s="74"/>
      <c r="AE1027" s="22"/>
      <c r="AF1027" s="190" t="s">
        <v>123</v>
      </c>
      <c r="AG1027" s="191"/>
      <c r="AH1027" s="190" t="s">
        <v>123</v>
      </c>
      <c r="AI1027" s="22"/>
      <c r="AJ1027" s="74"/>
      <c r="AK1027" s="22"/>
      <c r="AL1027" s="22"/>
      <c r="AM1027" s="22"/>
      <c r="AN1027" s="190" t="s">
        <v>123</v>
      </c>
      <c r="AO1027" s="74"/>
      <c r="AP1027" s="185" t="s">
        <v>123</v>
      </c>
      <c r="AQ1027" s="22"/>
      <c r="AR1027" s="74"/>
      <c r="AS1027" s="22"/>
      <c r="AT1027" s="190" t="s">
        <v>123</v>
      </c>
      <c r="AU1027" s="74"/>
      <c r="AV1027" s="185" t="s">
        <v>123</v>
      </c>
      <c r="AW1027" s="76"/>
      <c r="AX1027" s="74"/>
      <c r="AY1027" s="22"/>
      <c r="AZ1027" s="190" t="s">
        <v>123</v>
      </c>
      <c r="BA1027" s="74"/>
      <c r="BB1027" s="185" t="s">
        <v>123</v>
      </c>
      <c r="BC1027" s="76"/>
      <c r="BD1027" s="74"/>
      <c r="BE1027" s="22"/>
      <c r="BF1027" s="190" t="s">
        <v>123</v>
      </c>
      <c r="BG1027" s="74"/>
      <c r="BH1027" s="185" t="s">
        <v>123</v>
      </c>
      <c r="BI1027" s="76"/>
      <c r="BJ1027" s="74"/>
      <c r="BK1027" s="22"/>
      <c r="BL1027" s="190" t="s">
        <v>123</v>
      </c>
      <c r="BM1027" s="74"/>
      <c r="BN1027" s="185" t="s">
        <v>123</v>
      </c>
      <c r="BO1027" s="22"/>
      <c r="BP1027" s="74"/>
      <c r="BQ1027" s="22"/>
      <c r="BR1027" s="190" t="s">
        <v>123</v>
      </c>
      <c r="BS1027" s="22"/>
      <c r="BT1027" s="185" t="s">
        <v>123</v>
      </c>
      <c r="BU1027" s="22"/>
      <c r="BV1027" s="74"/>
      <c r="BW1027" s="22"/>
      <c r="BX1027" s="190" t="s">
        <v>123</v>
      </c>
      <c r="BY1027" s="22"/>
      <c r="BZ1027" s="185" t="s">
        <v>123</v>
      </c>
      <c r="CA1027" s="185"/>
      <c r="CB1027" s="22"/>
    </row>
    <row r="1028" spans="2:80" ht="13.8" hidden="1">
      <c r="B1028" s="22">
        <f t="shared" si="15"/>
        <v>1019</v>
      </c>
      <c r="C1028" s="22" t="s">
        <v>112</v>
      </c>
      <c r="D1028" s="73" t="s">
        <v>151</v>
      </c>
      <c r="E1028" s="118">
        <v>1300403</v>
      </c>
      <c r="F1028" s="22" t="s">
        <v>114</v>
      </c>
      <c r="G1028" s="73" t="s">
        <v>130</v>
      </c>
      <c r="H1028" s="73" t="s">
        <v>288</v>
      </c>
      <c r="I1028" s="240" t="s">
        <v>138</v>
      </c>
      <c r="J1028" s="79" t="s">
        <v>112</v>
      </c>
      <c r="K1028" s="112" t="s">
        <v>152</v>
      </c>
      <c r="L1028" s="22" t="s">
        <v>119</v>
      </c>
      <c r="M1028" s="22" t="s">
        <v>117</v>
      </c>
      <c r="N1028" s="119" t="str">
        <f>CONCATENATE(T_SDLog[[#This Row],[PROJECT_NO]],"-",T_SDLog[[#This Row],[Sub Con]],"-",T_SDLog[[#This Row],[BUILDING_NO]],"-",T_SDLog[[#This Row],[FLOOR_LEVEL]],"-",T_SDLog[[#This Row],[DRAWING_PARTS]],"-",T_SDLog[[#This Row],[DISIPLINE]],"-",T_SDLog[[#This Row],[Sub-Dec]],"-",T_SDLog[[#This Row],[DS]],"-",T_SDLog[[#This Row],[DRAWING_SEQ]])</f>
        <v>1300403-ATS-B01-FF-04-ICT-DAT-SD-00</v>
      </c>
      <c r="O1028" s="122" t="s">
        <v>998</v>
      </c>
      <c r="P1028" s="245">
        <v>45879</v>
      </c>
      <c r="Q102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2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8" s="156" t="str">
        <f>IF(T_SDLog[[#This Row],[AREF_7]]&lt;&gt;"","07",IF(T_SDLog[[#This Row],[AREF_6]]&lt;&gt;"","06",IF(T_SDLog[[#This Row],[AREF_5]]&lt;&gt;"","05",IF(T_SDLog[[#This Row],[AREF_4]]&lt;&gt;"","04",IF(T_SDLog[[#This Row],[AREF_3]]&lt;&gt;"","03",IF(T_SDLog[[#This Row],[AREF_2]]&lt;&gt;"","02",IF(T_SDLog[[#This Row],[AREF_1]]&lt;&gt;"","01",IF(T_SDLog[[#This Row],[AREF_0]]&lt;&gt;"","00",""))))))))</f>
        <v/>
      </c>
      <c r="T102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2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8" s="22"/>
      <c r="AB1028" s="74"/>
      <c r="AC1028" s="22"/>
      <c r="AD1028" s="74"/>
      <c r="AE1028" s="22"/>
      <c r="AF1028" s="190" t="s">
        <v>123</v>
      </c>
      <c r="AG1028" s="191"/>
      <c r="AH1028" s="190" t="s">
        <v>123</v>
      </c>
      <c r="AI1028" s="22"/>
      <c r="AJ1028" s="74"/>
      <c r="AK1028" s="22"/>
      <c r="AL1028" s="22"/>
      <c r="AM1028" s="22"/>
      <c r="AN1028" s="190" t="s">
        <v>123</v>
      </c>
      <c r="AO1028" s="74"/>
      <c r="AP1028" s="185" t="s">
        <v>123</v>
      </c>
      <c r="AQ1028" s="22"/>
      <c r="AR1028" s="74"/>
      <c r="AS1028" s="22"/>
      <c r="AT1028" s="190" t="s">
        <v>123</v>
      </c>
      <c r="AU1028" s="74"/>
      <c r="AV1028" s="185" t="s">
        <v>123</v>
      </c>
      <c r="AW1028" s="76"/>
      <c r="AX1028" s="74"/>
      <c r="AY1028" s="22"/>
      <c r="AZ1028" s="190" t="s">
        <v>123</v>
      </c>
      <c r="BA1028" s="74"/>
      <c r="BB1028" s="185" t="s">
        <v>123</v>
      </c>
      <c r="BC1028" s="76"/>
      <c r="BD1028" s="74"/>
      <c r="BE1028" s="22"/>
      <c r="BF1028" s="190" t="s">
        <v>123</v>
      </c>
      <c r="BG1028" s="74"/>
      <c r="BH1028" s="185" t="s">
        <v>123</v>
      </c>
      <c r="BI1028" s="76"/>
      <c r="BJ1028" s="74"/>
      <c r="BK1028" s="22"/>
      <c r="BL1028" s="190" t="s">
        <v>123</v>
      </c>
      <c r="BM1028" s="74"/>
      <c r="BN1028" s="185" t="s">
        <v>123</v>
      </c>
      <c r="BO1028" s="22"/>
      <c r="BP1028" s="74"/>
      <c r="BQ1028" s="22"/>
      <c r="BR1028" s="190" t="s">
        <v>123</v>
      </c>
      <c r="BS1028" s="22"/>
      <c r="BT1028" s="185" t="s">
        <v>123</v>
      </c>
      <c r="BU1028" s="22"/>
      <c r="BV1028" s="74"/>
      <c r="BW1028" s="22"/>
      <c r="BX1028" s="190" t="s">
        <v>123</v>
      </c>
      <c r="BY1028" s="22"/>
      <c r="BZ1028" s="185" t="s">
        <v>123</v>
      </c>
      <c r="CA1028" s="185"/>
      <c r="CB1028" s="22"/>
    </row>
    <row r="1029" spans="2:80" ht="13.8" hidden="1">
      <c r="B1029" s="22">
        <f t="shared" si="15"/>
        <v>1020</v>
      </c>
      <c r="C1029" s="22" t="s">
        <v>112</v>
      </c>
      <c r="D1029" s="73" t="s">
        <v>151</v>
      </c>
      <c r="E1029" s="118">
        <v>1300403</v>
      </c>
      <c r="F1029" s="22" t="s">
        <v>114</v>
      </c>
      <c r="G1029" s="73" t="s">
        <v>130</v>
      </c>
      <c r="H1029" s="73" t="s">
        <v>288</v>
      </c>
      <c r="I1029" s="240" t="s">
        <v>219</v>
      </c>
      <c r="J1029" s="79" t="s">
        <v>112</v>
      </c>
      <c r="K1029" s="112" t="s">
        <v>152</v>
      </c>
      <c r="L1029" s="22" t="s">
        <v>119</v>
      </c>
      <c r="M1029" s="22" t="s">
        <v>117</v>
      </c>
      <c r="N1029" s="119" t="str">
        <f>CONCATENATE(T_SDLog[[#This Row],[PROJECT_NO]],"-",T_SDLog[[#This Row],[Sub Con]],"-",T_SDLog[[#This Row],[BUILDING_NO]],"-",T_SDLog[[#This Row],[FLOOR_LEVEL]],"-",T_SDLog[[#This Row],[DRAWING_PARTS]],"-",T_SDLog[[#This Row],[DISIPLINE]],"-",T_SDLog[[#This Row],[Sub-Dec]],"-",T_SDLog[[#This Row],[DS]],"-",T_SDLog[[#This Row],[DRAWING_SEQ]])</f>
        <v>1300403-ATS-B01-FF-05-ICT-DAT-SD-00</v>
      </c>
      <c r="O1029" s="122" t="s">
        <v>999</v>
      </c>
      <c r="P1029" s="245">
        <v>45879</v>
      </c>
      <c r="Q102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2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29" s="156" t="str">
        <f>IF(T_SDLog[[#This Row],[AREF_7]]&lt;&gt;"","07",IF(T_SDLog[[#This Row],[AREF_6]]&lt;&gt;"","06",IF(T_SDLog[[#This Row],[AREF_5]]&lt;&gt;"","05",IF(T_SDLog[[#This Row],[AREF_4]]&lt;&gt;"","04",IF(T_SDLog[[#This Row],[AREF_3]]&lt;&gt;"","03",IF(T_SDLog[[#This Row],[AREF_2]]&lt;&gt;"","02",IF(T_SDLog[[#This Row],[AREF_1]]&lt;&gt;"","01",IF(T_SDLog[[#This Row],[AREF_0]]&lt;&gt;"","00",""))))))))</f>
        <v/>
      </c>
      <c r="T102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2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29" s="22"/>
      <c r="AB1029" s="74"/>
      <c r="AC1029" s="22"/>
      <c r="AD1029" s="74"/>
      <c r="AE1029" s="22"/>
      <c r="AF1029" s="190" t="s">
        <v>123</v>
      </c>
      <c r="AG1029" s="191"/>
      <c r="AH1029" s="190" t="s">
        <v>123</v>
      </c>
      <c r="AI1029" s="22"/>
      <c r="AJ1029" s="74"/>
      <c r="AK1029" s="22"/>
      <c r="AL1029" s="22"/>
      <c r="AM1029" s="22"/>
      <c r="AN1029" s="190" t="s">
        <v>123</v>
      </c>
      <c r="AO1029" s="74"/>
      <c r="AP1029" s="185" t="s">
        <v>123</v>
      </c>
      <c r="AQ1029" s="22"/>
      <c r="AR1029" s="74"/>
      <c r="AS1029" s="22"/>
      <c r="AT1029" s="190" t="s">
        <v>123</v>
      </c>
      <c r="AU1029" s="74"/>
      <c r="AV1029" s="185" t="s">
        <v>123</v>
      </c>
      <c r="AW1029" s="76"/>
      <c r="AX1029" s="74"/>
      <c r="AY1029" s="22"/>
      <c r="AZ1029" s="190" t="s">
        <v>123</v>
      </c>
      <c r="BA1029" s="74"/>
      <c r="BB1029" s="185" t="s">
        <v>123</v>
      </c>
      <c r="BC1029" s="76"/>
      <c r="BD1029" s="74"/>
      <c r="BE1029" s="22"/>
      <c r="BF1029" s="190" t="s">
        <v>123</v>
      </c>
      <c r="BG1029" s="74"/>
      <c r="BH1029" s="185" t="s">
        <v>123</v>
      </c>
      <c r="BI1029" s="76"/>
      <c r="BJ1029" s="74"/>
      <c r="BK1029" s="22"/>
      <c r="BL1029" s="190" t="s">
        <v>123</v>
      </c>
      <c r="BM1029" s="74"/>
      <c r="BN1029" s="185" t="s">
        <v>123</v>
      </c>
      <c r="BO1029" s="22"/>
      <c r="BP1029" s="74"/>
      <c r="BQ1029" s="22"/>
      <c r="BR1029" s="190" t="s">
        <v>123</v>
      </c>
      <c r="BS1029" s="22"/>
      <c r="BT1029" s="185" t="s">
        <v>123</v>
      </c>
      <c r="BU1029" s="22"/>
      <c r="BV1029" s="74"/>
      <c r="BW1029" s="22"/>
      <c r="BX1029" s="190" t="s">
        <v>123</v>
      </c>
      <c r="BY1029" s="22"/>
      <c r="BZ1029" s="185" t="s">
        <v>123</v>
      </c>
      <c r="CA1029" s="185"/>
      <c r="CB1029" s="22"/>
    </row>
    <row r="1030" spans="2:80" ht="13.8" hidden="1">
      <c r="B1030" s="22">
        <f t="shared" si="15"/>
        <v>1021</v>
      </c>
      <c r="C1030" s="22" t="s">
        <v>112</v>
      </c>
      <c r="D1030" s="73" t="s">
        <v>151</v>
      </c>
      <c r="E1030" s="118">
        <v>1300403</v>
      </c>
      <c r="F1030" s="22" t="s">
        <v>114</v>
      </c>
      <c r="G1030" s="73" t="s">
        <v>130</v>
      </c>
      <c r="H1030" s="73" t="s">
        <v>288</v>
      </c>
      <c r="I1030" s="240" t="s">
        <v>304</v>
      </c>
      <c r="J1030" s="79" t="s">
        <v>112</v>
      </c>
      <c r="K1030" s="112" t="s">
        <v>152</v>
      </c>
      <c r="L1030" s="22" t="s">
        <v>119</v>
      </c>
      <c r="M1030" s="22" t="s">
        <v>117</v>
      </c>
      <c r="N1030" s="119" t="str">
        <f>CONCATENATE(T_SDLog[[#This Row],[PROJECT_NO]],"-",T_SDLog[[#This Row],[Sub Con]],"-",T_SDLog[[#This Row],[BUILDING_NO]],"-",T_SDLog[[#This Row],[FLOOR_LEVEL]],"-",T_SDLog[[#This Row],[DRAWING_PARTS]],"-",T_SDLog[[#This Row],[DISIPLINE]],"-",T_SDLog[[#This Row],[Sub-Dec]],"-",T_SDLog[[#This Row],[DS]],"-",T_SDLog[[#This Row],[DRAWING_SEQ]])</f>
        <v>1300403-ATS-B01-FF-06-ICT-DAT-SD-00</v>
      </c>
      <c r="O1030" s="122" t="s">
        <v>1000</v>
      </c>
      <c r="P1030" s="245">
        <v>45879</v>
      </c>
      <c r="Q103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3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0" s="156" t="str">
        <f>IF(T_SDLog[[#This Row],[AREF_7]]&lt;&gt;"","07",IF(T_SDLog[[#This Row],[AREF_6]]&lt;&gt;"","06",IF(T_SDLog[[#This Row],[AREF_5]]&lt;&gt;"","05",IF(T_SDLog[[#This Row],[AREF_4]]&lt;&gt;"","04",IF(T_SDLog[[#This Row],[AREF_3]]&lt;&gt;"","03",IF(T_SDLog[[#This Row],[AREF_2]]&lt;&gt;"","02",IF(T_SDLog[[#This Row],[AREF_1]]&lt;&gt;"","01",IF(T_SDLog[[#This Row],[AREF_0]]&lt;&gt;"","00",""))))))))</f>
        <v/>
      </c>
      <c r="T103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3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0" s="22"/>
      <c r="AB1030" s="74"/>
      <c r="AC1030" s="22"/>
      <c r="AD1030" s="74"/>
      <c r="AE1030" s="22"/>
      <c r="AF1030" s="190" t="s">
        <v>123</v>
      </c>
      <c r="AG1030" s="191"/>
      <c r="AH1030" s="190" t="s">
        <v>123</v>
      </c>
      <c r="AI1030" s="22"/>
      <c r="AJ1030" s="74"/>
      <c r="AK1030" s="22"/>
      <c r="AL1030" s="22"/>
      <c r="AM1030" s="22"/>
      <c r="AN1030" s="190" t="s">
        <v>123</v>
      </c>
      <c r="AO1030" s="74"/>
      <c r="AP1030" s="185" t="s">
        <v>123</v>
      </c>
      <c r="AQ1030" s="22"/>
      <c r="AR1030" s="74"/>
      <c r="AS1030" s="22"/>
      <c r="AT1030" s="190" t="s">
        <v>123</v>
      </c>
      <c r="AU1030" s="74"/>
      <c r="AV1030" s="185" t="s">
        <v>123</v>
      </c>
      <c r="AW1030" s="76"/>
      <c r="AX1030" s="74"/>
      <c r="AY1030" s="22"/>
      <c r="AZ1030" s="190" t="s">
        <v>123</v>
      </c>
      <c r="BA1030" s="74"/>
      <c r="BB1030" s="185" t="s">
        <v>123</v>
      </c>
      <c r="BC1030" s="76"/>
      <c r="BD1030" s="74"/>
      <c r="BE1030" s="22"/>
      <c r="BF1030" s="190" t="s">
        <v>123</v>
      </c>
      <c r="BG1030" s="74"/>
      <c r="BH1030" s="185" t="s">
        <v>123</v>
      </c>
      <c r="BI1030" s="76"/>
      <c r="BJ1030" s="74"/>
      <c r="BK1030" s="22"/>
      <c r="BL1030" s="190" t="s">
        <v>123</v>
      </c>
      <c r="BM1030" s="74"/>
      <c r="BN1030" s="185" t="s">
        <v>123</v>
      </c>
      <c r="BO1030" s="22"/>
      <c r="BP1030" s="74"/>
      <c r="BQ1030" s="22"/>
      <c r="BR1030" s="190" t="s">
        <v>123</v>
      </c>
      <c r="BS1030" s="22"/>
      <c r="BT1030" s="185" t="s">
        <v>123</v>
      </c>
      <c r="BU1030" s="22"/>
      <c r="BV1030" s="74"/>
      <c r="BW1030" s="22"/>
      <c r="BX1030" s="190" t="s">
        <v>123</v>
      </c>
      <c r="BY1030" s="22"/>
      <c r="BZ1030" s="185" t="s">
        <v>123</v>
      </c>
      <c r="CA1030" s="185"/>
      <c r="CB1030" s="22"/>
    </row>
    <row r="1031" spans="2:80" ht="13.8" hidden="1">
      <c r="B1031" s="22">
        <f t="shared" si="15"/>
        <v>1022</v>
      </c>
      <c r="C1031" s="22" t="s">
        <v>112</v>
      </c>
      <c r="D1031" s="73" t="s">
        <v>151</v>
      </c>
      <c r="E1031" s="118">
        <v>1300403</v>
      </c>
      <c r="F1031" s="22" t="s">
        <v>114</v>
      </c>
      <c r="G1031" s="73" t="s">
        <v>130</v>
      </c>
      <c r="H1031" s="73" t="s">
        <v>288</v>
      </c>
      <c r="I1031" s="240" t="s">
        <v>349</v>
      </c>
      <c r="J1031" s="79" t="s">
        <v>112</v>
      </c>
      <c r="K1031" s="112" t="s">
        <v>152</v>
      </c>
      <c r="L1031" s="22" t="s">
        <v>119</v>
      </c>
      <c r="M1031" s="22" t="s">
        <v>117</v>
      </c>
      <c r="N1031" s="119" t="str">
        <f>CONCATENATE(T_SDLog[[#This Row],[PROJECT_NO]],"-",T_SDLog[[#This Row],[Sub Con]],"-",T_SDLog[[#This Row],[BUILDING_NO]],"-",T_SDLog[[#This Row],[FLOOR_LEVEL]],"-",T_SDLog[[#This Row],[DRAWING_PARTS]],"-",T_SDLog[[#This Row],[DISIPLINE]],"-",T_SDLog[[#This Row],[Sub-Dec]],"-",T_SDLog[[#This Row],[DS]],"-",T_SDLog[[#This Row],[DRAWING_SEQ]])</f>
        <v>1300403-ATS-B01-FF-07-ICT-DAT-SD-00</v>
      </c>
      <c r="O1031" s="122" t="s">
        <v>1001</v>
      </c>
      <c r="P1031" s="245">
        <v>45879</v>
      </c>
      <c r="Q103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3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1" s="156" t="str">
        <f>IF(T_SDLog[[#This Row],[AREF_7]]&lt;&gt;"","07",IF(T_SDLog[[#This Row],[AREF_6]]&lt;&gt;"","06",IF(T_SDLog[[#This Row],[AREF_5]]&lt;&gt;"","05",IF(T_SDLog[[#This Row],[AREF_4]]&lt;&gt;"","04",IF(T_SDLog[[#This Row],[AREF_3]]&lt;&gt;"","03",IF(T_SDLog[[#This Row],[AREF_2]]&lt;&gt;"","02",IF(T_SDLog[[#This Row],[AREF_1]]&lt;&gt;"","01",IF(T_SDLog[[#This Row],[AREF_0]]&lt;&gt;"","00",""))))))))</f>
        <v/>
      </c>
      <c r="T103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3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1" s="22"/>
      <c r="AB1031" s="74"/>
      <c r="AC1031" s="22"/>
      <c r="AD1031" s="74"/>
      <c r="AE1031" s="22"/>
      <c r="AF1031" s="190" t="s">
        <v>123</v>
      </c>
      <c r="AG1031" s="191"/>
      <c r="AH1031" s="190" t="s">
        <v>123</v>
      </c>
      <c r="AI1031" s="22"/>
      <c r="AJ1031" s="74"/>
      <c r="AK1031" s="22"/>
      <c r="AL1031" s="22"/>
      <c r="AM1031" s="22"/>
      <c r="AN1031" s="190" t="s">
        <v>123</v>
      </c>
      <c r="AO1031" s="74"/>
      <c r="AP1031" s="185" t="s">
        <v>123</v>
      </c>
      <c r="AQ1031" s="22"/>
      <c r="AR1031" s="74"/>
      <c r="AS1031" s="22"/>
      <c r="AT1031" s="190" t="s">
        <v>123</v>
      </c>
      <c r="AU1031" s="74"/>
      <c r="AV1031" s="185" t="s">
        <v>123</v>
      </c>
      <c r="AW1031" s="76"/>
      <c r="AX1031" s="74"/>
      <c r="AY1031" s="22"/>
      <c r="AZ1031" s="190" t="s">
        <v>123</v>
      </c>
      <c r="BA1031" s="74"/>
      <c r="BB1031" s="185" t="s">
        <v>123</v>
      </c>
      <c r="BC1031" s="76"/>
      <c r="BD1031" s="74"/>
      <c r="BE1031" s="22"/>
      <c r="BF1031" s="190" t="s">
        <v>123</v>
      </c>
      <c r="BG1031" s="74"/>
      <c r="BH1031" s="185" t="s">
        <v>123</v>
      </c>
      <c r="BI1031" s="76"/>
      <c r="BJ1031" s="74"/>
      <c r="BK1031" s="22"/>
      <c r="BL1031" s="190" t="s">
        <v>123</v>
      </c>
      <c r="BM1031" s="74"/>
      <c r="BN1031" s="185" t="s">
        <v>123</v>
      </c>
      <c r="BO1031" s="22"/>
      <c r="BP1031" s="74"/>
      <c r="BQ1031" s="22"/>
      <c r="BR1031" s="190" t="s">
        <v>123</v>
      </c>
      <c r="BS1031" s="22"/>
      <c r="BT1031" s="185" t="s">
        <v>123</v>
      </c>
      <c r="BU1031" s="22"/>
      <c r="BV1031" s="74"/>
      <c r="BW1031" s="22"/>
      <c r="BX1031" s="190" t="s">
        <v>123</v>
      </c>
      <c r="BY1031" s="22"/>
      <c r="BZ1031" s="185" t="s">
        <v>123</v>
      </c>
      <c r="CA1031" s="185"/>
      <c r="CB1031" s="22"/>
    </row>
    <row r="1032" spans="2:80" ht="13.8" hidden="1">
      <c r="B1032" s="22">
        <f t="shared" si="15"/>
        <v>1023</v>
      </c>
      <c r="C1032" s="22" t="s">
        <v>112</v>
      </c>
      <c r="D1032" s="73" t="s">
        <v>151</v>
      </c>
      <c r="E1032" s="118">
        <v>1300403</v>
      </c>
      <c r="F1032" s="22" t="s">
        <v>114</v>
      </c>
      <c r="G1032" s="73" t="s">
        <v>130</v>
      </c>
      <c r="H1032" s="73" t="s">
        <v>288</v>
      </c>
      <c r="I1032" s="240" t="s">
        <v>140</v>
      </c>
      <c r="J1032" s="79" t="s">
        <v>112</v>
      </c>
      <c r="K1032" s="112" t="s">
        <v>152</v>
      </c>
      <c r="L1032" s="22" t="s">
        <v>119</v>
      </c>
      <c r="M1032" s="22" t="s">
        <v>117</v>
      </c>
      <c r="N1032" s="119" t="str">
        <f>CONCATENATE(T_SDLog[[#This Row],[PROJECT_NO]],"-",T_SDLog[[#This Row],[Sub Con]],"-",T_SDLog[[#This Row],[BUILDING_NO]],"-",T_SDLog[[#This Row],[FLOOR_LEVEL]],"-",T_SDLog[[#This Row],[DRAWING_PARTS]],"-",T_SDLog[[#This Row],[DISIPLINE]],"-",T_SDLog[[#This Row],[Sub-Dec]],"-",T_SDLog[[#This Row],[DS]],"-",T_SDLog[[#This Row],[DRAWING_SEQ]])</f>
        <v>1300403-ATS-B01-FF-08-ICT-DAT-SD-00</v>
      </c>
      <c r="O1032" s="122" t="s">
        <v>1002</v>
      </c>
      <c r="P1032" s="247">
        <v>45884</v>
      </c>
      <c r="Q103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3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2" s="156" t="str">
        <f>IF(T_SDLog[[#This Row],[AREF_7]]&lt;&gt;"","07",IF(T_SDLog[[#This Row],[AREF_6]]&lt;&gt;"","06",IF(T_SDLog[[#This Row],[AREF_5]]&lt;&gt;"","05",IF(T_SDLog[[#This Row],[AREF_4]]&lt;&gt;"","04",IF(T_SDLog[[#This Row],[AREF_3]]&lt;&gt;"","03",IF(T_SDLog[[#This Row],[AREF_2]]&lt;&gt;"","02",IF(T_SDLog[[#This Row],[AREF_1]]&lt;&gt;"","01",IF(T_SDLog[[#This Row],[AREF_0]]&lt;&gt;"","00",""))))))))</f>
        <v/>
      </c>
      <c r="T103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3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2" s="22"/>
      <c r="AB1032" s="74"/>
      <c r="AC1032" s="22"/>
      <c r="AD1032" s="74"/>
      <c r="AE1032" s="22"/>
      <c r="AF1032" s="190" t="s">
        <v>123</v>
      </c>
      <c r="AG1032" s="191"/>
      <c r="AH1032" s="190" t="s">
        <v>123</v>
      </c>
      <c r="AI1032" s="22"/>
      <c r="AJ1032" s="74"/>
      <c r="AK1032" s="22"/>
      <c r="AL1032" s="22"/>
      <c r="AM1032" s="22"/>
      <c r="AN1032" s="190" t="s">
        <v>123</v>
      </c>
      <c r="AO1032" s="74"/>
      <c r="AP1032" s="185" t="s">
        <v>123</v>
      </c>
      <c r="AQ1032" s="22"/>
      <c r="AR1032" s="74"/>
      <c r="AS1032" s="22"/>
      <c r="AT1032" s="190" t="s">
        <v>123</v>
      </c>
      <c r="AU1032" s="74"/>
      <c r="AV1032" s="185" t="s">
        <v>123</v>
      </c>
      <c r="AW1032" s="76"/>
      <c r="AX1032" s="74"/>
      <c r="AY1032" s="22"/>
      <c r="AZ1032" s="190" t="s">
        <v>123</v>
      </c>
      <c r="BA1032" s="74"/>
      <c r="BB1032" s="185" t="s">
        <v>123</v>
      </c>
      <c r="BC1032" s="76"/>
      <c r="BD1032" s="74"/>
      <c r="BE1032" s="22"/>
      <c r="BF1032" s="190" t="s">
        <v>123</v>
      </c>
      <c r="BG1032" s="74"/>
      <c r="BH1032" s="185" t="s">
        <v>123</v>
      </c>
      <c r="BI1032" s="76"/>
      <c r="BJ1032" s="74"/>
      <c r="BK1032" s="22"/>
      <c r="BL1032" s="190" t="s">
        <v>123</v>
      </c>
      <c r="BM1032" s="74"/>
      <c r="BN1032" s="185" t="s">
        <v>123</v>
      </c>
      <c r="BO1032" s="22"/>
      <c r="BP1032" s="74"/>
      <c r="BQ1032" s="22"/>
      <c r="BR1032" s="190" t="s">
        <v>123</v>
      </c>
      <c r="BS1032" s="22"/>
      <c r="BT1032" s="185" t="s">
        <v>123</v>
      </c>
      <c r="BU1032" s="22"/>
      <c r="BV1032" s="74"/>
      <c r="BW1032" s="22"/>
      <c r="BX1032" s="190" t="s">
        <v>123</v>
      </c>
      <c r="BY1032" s="22"/>
      <c r="BZ1032" s="185" t="s">
        <v>123</v>
      </c>
      <c r="CA1032" s="185"/>
      <c r="CB1032" s="22"/>
    </row>
    <row r="1033" spans="2:80" ht="13.8" hidden="1">
      <c r="B1033" s="22">
        <f t="shared" si="15"/>
        <v>1024</v>
      </c>
      <c r="C1033" s="22" t="s">
        <v>112</v>
      </c>
      <c r="D1033" s="73" t="s">
        <v>151</v>
      </c>
      <c r="E1033" s="118">
        <v>1300403</v>
      </c>
      <c r="F1033" s="22" t="s">
        <v>114</v>
      </c>
      <c r="G1033" s="73" t="s">
        <v>130</v>
      </c>
      <c r="H1033" s="73" t="s">
        <v>288</v>
      </c>
      <c r="I1033" s="240" t="s">
        <v>351</v>
      </c>
      <c r="J1033" s="79" t="s">
        <v>112</v>
      </c>
      <c r="K1033" s="112" t="s">
        <v>152</v>
      </c>
      <c r="L1033" s="22" t="s">
        <v>119</v>
      </c>
      <c r="M1033" s="22" t="s">
        <v>117</v>
      </c>
      <c r="N1033" s="119" t="str">
        <f>CONCATENATE(T_SDLog[[#This Row],[PROJECT_NO]],"-",T_SDLog[[#This Row],[Sub Con]],"-",T_SDLog[[#This Row],[BUILDING_NO]],"-",T_SDLog[[#This Row],[FLOOR_LEVEL]],"-",T_SDLog[[#This Row],[DRAWING_PARTS]],"-",T_SDLog[[#This Row],[DISIPLINE]],"-",T_SDLog[[#This Row],[Sub-Dec]],"-",T_SDLog[[#This Row],[DS]],"-",T_SDLog[[#This Row],[DRAWING_SEQ]])</f>
        <v>1300403-ATS-B01-FF-09-ICT-DAT-SD-00</v>
      </c>
      <c r="O1033" s="122" t="s">
        <v>1003</v>
      </c>
      <c r="P1033" s="245">
        <v>45874</v>
      </c>
      <c r="Q103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3" s="156" t="str">
        <f>IF(T_SDLog[[#This Row],[AREF_7]]&lt;&gt;"","07",IF(T_SDLog[[#This Row],[AREF_6]]&lt;&gt;"","06",IF(T_SDLog[[#This Row],[AREF_5]]&lt;&gt;"","05",IF(T_SDLog[[#This Row],[AREF_4]]&lt;&gt;"","04",IF(T_SDLog[[#This Row],[AREF_3]]&lt;&gt;"","03",IF(T_SDLog[[#This Row],[AREF_2]]&lt;&gt;"","02",IF(T_SDLog[[#This Row],[AREF_1]]&lt;&gt;"","01",IF(T_SDLog[[#This Row],[AREF_0]]&lt;&gt;"","00",""))))))))</f>
        <v/>
      </c>
      <c r="T103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3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3" s="22"/>
      <c r="AB1033" s="74"/>
      <c r="AC1033" s="22"/>
      <c r="AD1033" s="74"/>
      <c r="AE1033" s="22"/>
      <c r="AF1033" s="190" t="s">
        <v>123</v>
      </c>
      <c r="AG1033" s="191"/>
      <c r="AH1033" s="190" t="s">
        <v>123</v>
      </c>
      <c r="AI1033" s="22"/>
      <c r="AJ1033" s="74"/>
      <c r="AK1033" s="22"/>
      <c r="AL1033" s="22"/>
      <c r="AM1033" s="22"/>
      <c r="AN1033" s="190" t="s">
        <v>123</v>
      </c>
      <c r="AO1033" s="74"/>
      <c r="AP1033" s="185" t="s">
        <v>123</v>
      </c>
      <c r="AQ1033" s="22"/>
      <c r="AR1033" s="74"/>
      <c r="AS1033" s="22"/>
      <c r="AT1033" s="190" t="s">
        <v>123</v>
      </c>
      <c r="AU1033" s="74"/>
      <c r="AV1033" s="185" t="s">
        <v>123</v>
      </c>
      <c r="AW1033" s="76"/>
      <c r="AX1033" s="74"/>
      <c r="AY1033" s="22"/>
      <c r="AZ1033" s="190" t="s">
        <v>123</v>
      </c>
      <c r="BA1033" s="74"/>
      <c r="BB1033" s="185" t="s">
        <v>123</v>
      </c>
      <c r="BC1033" s="76"/>
      <c r="BD1033" s="74"/>
      <c r="BE1033" s="22"/>
      <c r="BF1033" s="190" t="s">
        <v>123</v>
      </c>
      <c r="BG1033" s="74"/>
      <c r="BH1033" s="185" t="s">
        <v>123</v>
      </c>
      <c r="BI1033" s="76"/>
      <c r="BJ1033" s="74"/>
      <c r="BK1033" s="22"/>
      <c r="BL1033" s="190" t="s">
        <v>123</v>
      </c>
      <c r="BM1033" s="74"/>
      <c r="BN1033" s="185" t="s">
        <v>123</v>
      </c>
      <c r="BO1033" s="22"/>
      <c r="BP1033" s="74"/>
      <c r="BQ1033" s="22"/>
      <c r="BR1033" s="190" t="s">
        <v>123</v>
      </c>
      <c r="BS1033" s="22"/>
      <c r="BT1033" s="185" t="s">
        <v>123</v>
      </c>
      <c r="BU1033" s="22"/>
      <c r="BV1033" s="74"/>
      <c r="BW1033" s="22"/>
      <c r="BX1033" s="190" t="s">
        <v>123</v>
      </c>
      <c r="BY1033" s="22"/>
      <c r="BZ1033" s="185" t="s">
        <v>123</v>
      </c>
      <c r="CA1033" s="185"/>
      <c r="CB1033" s="22"/>
    </row>
    <row r="1034" spans="2:80" ht="13.8" hidden="1">
      <c r="B1034" s="22">
        <f t="shared" si="15"/>
        <v>1025</v>
      </c>
      <c r="C1034" s="22" t="s">
        <v>112</v>
      </c>
      <c r="D1034" s="73" t="s">
        <v>151</v>
      </c>
      <c r="E1034" s="118">
        <v>1300403</v>
      </c>
      <c r="F1034" s="22" t="s">
        <v>114</v>
      </c>
      <c r="G1034" s="73" t="s">
        <v>130</v>
      </c>
      <c r="H1034" s="73" t="s">
        <v>288</v>
      </c>
      <c r="I1034" s="240">
        <v>10</v>
      </c>
      <c r="J1034" s="79" t="s">
        <v>112</v>
      </c>
      <c r="K1034" s="112" t="s">
        <v>152</v>
      </c>
      <c r="L1034" s="22" t="s">
        <v>119</v>
      </c>
      <c r="M1034" s="22" t="s">
        <v>117</v>
      </c>
      <c r="N1034" s="119" t="str">
        <f>CONCATENATE(T_SDLog[[#This Row],[PROJECT_NO]],"-",T_SDLog[[#This Row],[Sub Con]],"-",T_SDLog[[#This Row],[BUILDING_NO]],"-",T_SDLog[[#This Row],[FLOOR_LEVEL]],"-",T_SDLog[[#This Row],[DRAWING_PARTS]],"-",T_SDLog[[#This Row],[DISIPLINE]],"-",T_SDLog[[#This Row],[Sub-Dec]],"-",T_SDLog[[#This Row],[DS]],"-",T_SDLog[[#This Row],[DRAWING_SEQ]])</f>
        <v>1300403-ATS-B01-FF-10-ICT-DAT-SD-00</v>
      </c>
      <c r="O1034" s="122" t="s">
        <v>1004</v>
      </c>
      <c r="P1034" s="245">
        <v>45874</v>
      </c>
      <c r="Q103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4" s="156" t="str">
        <f>IF(T_SDLog[[#This Row],[AREF_7]]&lt;&gt;"","07",IF(T_SDLog[[#This Row],[AREF_6]]&lt;&gt;"","06",IF(T_SDLog[[#This Row],[AREF_5]]&lt;&gt;"","05",IF(T_SDLog[[#This Row],[AREF_4]]&lt;&gt;"","04",IF(T_SDLog[[#This Row],[AREF_3]]&lt;&gt;"","03",IF(T_SDLog[[#This Row],[AREF_2]]&lt;&gt;"","02",IF(T_SDLog[[#This Row],[AREF_1]]&lt;&gt;"","01",IF(T_SDLog[[#This Row],[AREF_0]]&lt;&gt;"","00",""))))))))</f>
        <v/>
      </c>
      <c r="T103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3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4" s="22"/>
      <c r="AB1034" s="74"/>
      <c r="AC1034" s="22"/>
      <c r="AD1034" s="74"/>
      <c r="AE1034" s="22"/>
      <c r="AF1034" s="190" t="s">
        <v>123</v>
      </c>
      <c r="AG1034" s="191"/>
      <c r="AH1034" s="190" t="s">
        <v>123</v>
      </c>
      <c r="AI1034" s="22"/>
      <c r="AJ1034" s="74"/>
      <c r="AK1034" s="22"/>
      <c r="AL1034" s="22"/>
      <c r="AM1034" s="22"/>
      <c r="AN1034" s="190" t="s">
        <v>123</v>
      </c>
      <c r="AO1034" s="74"/>
      <c r="AP1034" s="185" t="s">
        <v>123</v>
      </c>
      <c r="AQ1034" s="22"/>
      <c r="AR1034" s="74"/>
      <c r="AS1034" s="22"/>
      <c r="AT1034" s="190" t="s">
        <v>123</v>
      </c>
      <c r="AU1034" s="74"/>
      <c r="AV1034" s="185" t="s">
        <v>123</v>
      </c>
      <c r="AW1034" s="76"/>
      <c r="AX1034" s="74"/>
      <c r="AY1034" s="22"/>
      <c r="AZ1034" s="190" t="s">
        <v>123</v>
      </c>
      <c r="BA1034" s="74"/>
      <c r="BB1034" s="185" t="s">
        <v>123</v>
      </c>
      <c r="BC1034" s="76"/>
      <c r="BD1034" s="74"/>
      <c r="BE1034" s="22"/>
      <c r="BF1034" s="190" t="s">
        <v>123</v>
      </c>
      <c r="BG1034" s="74"/>
      <c r="BH1034" s="185" t="s">
        <v>123</v>
      </c>
      <c r="BI1034" s="76"/>
      <c r="BJ1034" s="74"/>
      <c r="BK1034" s="22"/>
      <c r="BL1034" s="190" t="s">
        <v>123</v>
      </c>
      <c r="BM1034" s="74"/>
      <c r="BN1034" s="185" t="s">
        <v>123</v>
      </c>
      <c r="BO1034" s="22"/>
      <c r="BP1034" s="74"/>
      <c r="BQ1034" s="22"/>
      <c r="BR1034" s="190" t="s">
        <v>123</v>
      </c>
      <c r="BS1034" s="22"/>
      <c r="BT1034" s="185" t="s">
        <v>123</v>
      </c>
      <c r="BU1034" s="22"/>
      <c r="BV1034" s="74"/>
      <c r="BW1034" s="22"/>
      <c r="BX1034" s="190" t="s">
        <v>123</v>
      </c>
      <c r="BY1034" s="22"/>
      <c r="BZ1034" s="185" t="s">
        <v>123</v>
      </c>
      <c r="CA1034" s="185"/>
      <c r="CB1034" s="22"/>
    </row>
    <row r="1035" spans="2:80" ht="13.8" hidden="1">
      <c r="B1035" s="22">
        <f t="shared" si="15"/>
        <v>1026</v>
      </c>
      <c r="C1035" s="22" t="s">
        <v>112</v>
      </c>
      <c r="D1035" s="73" t="s">
        <v>151</v>
      </c>
      <c r="E1035" s="118">
        <v>1300403</v>
      </c>
      <c r="F1035" s="22" t="s">
        <v>114</v>
      </c>
      <c r="G1035" s="73" t="s">
        <v>130</v>
      </c>
      <c r="H1035" s="73" t="s">
        <v>288</v>
      </c>
      <c r="I1035" s="240">
        <v>11</v>
      </c>
      <c r="J1035" s="79" t="s">
        <v>112</v>
      </c>
      <c r="K1035" s="112" t="s">
        <v>152</v>
      </c>
      <c r="L1035" s="22" t="s">
        <v>119</v>
      </c>
      <c r="M1035" s="22" t="s">
        <v>117</v>
      </c>
      <c r="N1035" s="119" t="str">
        <f>CONCATENATE(T_SDLog[[#This Row],[PROJECT_NO]],"-",T_SDLog[[#This Row],[Sub Con]],"-",T_SDLog[[#This Row],[BUILDING_NO]],"-",T_SDLog[[#This Row],[FLOOR_LEVEL]],"-",T_SDLog[[#This Row],[DRAWING_PARTS]],"-",T_SDLog[[#This Row],[DISIPLINE]],"-",T_SDLog[[#This Row],[Sub-Dec]],"-",T_SDLog[[#This Row],[DS]],"-",T_SDLog[[#This Row],[DRAWING_SEQ]])</f>
        <v>1300403-ATS-B01-FF-11-ICT-DAT-SD-00</v>
      </c>
      <c r="O1035" s="122" t="s">
        <v>1005</v>
      </c>
      <c r="P1035" s="245">
        <v>45874</v>
      </c>
      <c r="Q103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5" s="156" t="str">
        <f>IF(T_SDLog[[#This Row],[AREF_7]]&lt;&gt;"","07",IF(T_SDLog[[#This Row],[AREF_6]]&lt;&gt;"","06",IF(T_SDLog[[#This Row],[AREF_5]]&lt;&gt;"","05",IF(T_SDLog[[#This Row],[AREF_4]]&lt;&gt;"","04",IF(T_SDLog[[#This Row],[AREF_3]]&lt;&gt;"","03",IF(T_SDLog[[#This Row],[AREF_2]]&lt;&gt;"","02",IF(T_SDLog[[#This Row],[AREF_1]]&lt;&gt;"","01",IF(T_SDLog[[#This Row],[AREF_0]]&lt;&gt;"","00",""))))))))</f>
        <v/>
      </c>
      <c r="T103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3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5" s="22"/>
      <c r="AB1035" s="74"/>
      <c r="AC1035" s="22"/>
      <c r="AD1035" s="74"/>
      <c r="AE1035" s="22"/>
      <c r="AF1035" s="190" t="s">
        <v>123</v>
      </c>
      <c r="AG1035" s="191"/>
      <c r="AH1035" s="190" t="s">
        <v>123</v>
      </c>
      <c r="AI1035" s="22"/>
      <c r="AJ1035" s="74"/>
      <c r="AK1035" s="22"/>
      <c r="AL1035" s="22"/>
      <c r="AM1035" s="22"/>
      <c r="AN1035" s="190" t="s">
        <v>123</v>
      </c>
      <c r="AO1035" s="74"/>
      <c r="AP1035" s="185" t="s">
        <v>123</v>
      </c>
      <c r="AQ1035" s="22"/>
      <c r="AR1035" s="74"/>
      <c r="AS1035" s="22"/>
      <c r="AT1035" s="190" t="s">
        <v>123</v>
      </c>
      <c r="AU1035" s="74"/>
      <c r="AV1035" s="185" t="s">
        <v>123</v>
      </c>
      <c r="AW1035" s="76"/>
      <c r="AX1035" s="74"/>
      <c r="AY1035" s="22"/>
      <c r="AZ1035" s="190" t="s">
        <v>123</v>
      </c>
      <c r="BA1035" s="74"/>
      <c r="BB1035" s="185" t="s">
        <v>123</v>
      </c>
      <c r="BC1035" s="76"/>
      <c r="BD1035" s="74"/>
      <c r="BE1035" s="22"/>
      <c r="BF1035" s="190" t="s">
        <v>123</v>
      </c>
      <c r="BG1035" s="74"/>
      <c r="BH1035" s="185" t="s">
        <v>123</v>
      </c>
      <c r="BI1035" s="76"/>
      <c r="BJ1035" s="74"/>
      <c r="BK1035" s="22"/>
      <c r="BL1035" s="190" t="s">
        <v>123</v>
      </c>
      <c r="BM1035" s="74"/>
      <c r="BN1035" s="185" t="s">
        <v>123</v>
      </c>
      <c r="BO1035" s="22"/>
      <c r="BP1035" s="74"/>
      <c r="BQ1035" s="22"/>
      <c r="BR1035" s="190" t="s">
        <v>123</v>
      </c>
      <c r="BS1035" s="22"/>
      <c r="BT1035" s="185" t="s">
        <v>123</v>
      </c>
      <c r="BU1035" s="22"/>
      <c r="BV1035" s="74"/>
      <c r="BW1035" s="22"/>
      <c r="BX1035" s="190" t="s">
        <v>123</v>
      </c>
      <c r="BY1035" s="22"/>
      <c r="BZ1035" s="185" t="s">
        <v>123</v>
      </c>
      <c r="CA1035" s="185"/>
      <c r="CB1035" s="22"/>
    </row>
    <row r="1036" spans="2:80" ht="13.8" hidden="1">
      <c r="B1036" s="22">
        <f t="shared" si="15"/>
        <v>1027</v>
      </c>
      <c r="C1036" s="22" t="s">
        <v>112</v>
      </c>
      <c r="D1036" s="73" t="s">
        <v>151</v>
      </c>
      <c r="E1036" s="118">
        <v>1300403</v>
      </c>
      <c r="F1036" s="22" t="s">
        <v>114</v>
      </c>
      <c r="G1036" s="73" t="s">
        <v>130</v>
      </c>
      <c r="H1036" s="73" t="s">
        <v>288</v>
      </c>
      <c r="I1036" s="240">
        <v>12</v>
      </c>
      <c r="J1036" s="79" t="s">
        <v>112</v>
      </c>
      <c r="K1036" s="112" t="s">
        <v>152</v>
      </c>
      <c r="L1036" s="22" t="s">
        <v>119</v>
      </c>
      <c r="M1036" s="22" t="s">
        <v>117</v>
      </c>
      <c r="N1036" s="119" t="str">
        <f>CONCATENATE(T_SDLog[[#This Row],[PROJECT_NO]],"-",T_SDLog[[#This Row],[Sub Con]],"-",T_SDLog[[#This Row],[BUILDING_NO]],"-",T_SDLog[[#This Row],[FLOOR_LEVEL]],"-",T_SDLog[[#This Row],[DRAWING_PARTS]],"-",T_SDLog[[#This Row],[DISIPLINE]],"-",T_SDLog[[#This Row],[Sub-Dec]],"-",T_SDLog[[#This Row],[DS]],"-",T_SDLog[[#This Row],[DRAWING_SEQ]])</f>
        <v>1300403-ATS-B01-FF-12-ICT-DAT-SD-00</v>
      </c>
      <c r="O1036" s="122" t="s">
        <v>1006</v>
      </c>
      <c r="P1036" s="245">
        <v>45874</v>
      </c>
      <c r="Q103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6" s="156" t="str">
        <f>IF(T_SDLog[[#This Row],[AREF_7]]&lt;&gt;"","07",IF(T_SDLog[[#This Row],[AREF_6]]&lt;&gt;"","06",IF(T_SDLog[[#This Row],[AREF_5]]&lt;&gt;"","05",IF(T_SDLog[[#This Row],[AREF_4]]&lt;&gt;"","04",IF(T_SDLog[[#This Row],[AREF_3]]&lt;&gt;"","03",IF(T_SDLog[[#This Row],[AREF_2]]&lt;&gt;"","02",IF(T_SDLog[[#This Row],[AREF_1]]&lt;&gt;"","01",IF(T_SDLog[[#This Row],[AREF_0]]&lt;&gt;"","00",""))))))))</f>
        <v/>
      </c>
      <c r="T103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3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6" s="22"/>
      <c r="AB1036" s="74"/>
      <c r="AC1036" s="22"/>
      <c r="AD1036" s="74"/>
      <c r="AE1036" s="22"/>
      <c r="AF1036" s="190" t="s">
        <v>123</v>
      </c>
      <c r="AG1036" s="191"/>
      <c r="AH1036" s="190" t="s">
        <v>123</v>
      </c>
      <c r="AI1036" s="22"/>
      <c r="AJ1036" s="74"/>
      <c r="AK1036" s="22"/>
      <c r="AL1036" s="22"/>
      <c r="AM1036" s="22"/>
      <c r="AN1036" s="190" t="s">
        <v>123</v>
      </c>
      <c r="AO1036" s="74"/>
      <c r="AP1036" s="185" t="s">
        <v>123</v>
      </c>
      <c r="AQ1036" s="22"/>
      <c r="AR1036" s="74"/>
      <c r="AS1036" s="22"/>
      <c r="AT1036" s="190" t="s">
        <v>123</v>
      </c>
      <c r="AU1036" s="74"/>
      <c r="AV1036" s="185" t="s">
        <v>123</v>
      </c>
      <c r="AW1036" s="76"/>
      <c r="AX1036" s="74"/>
      <c r="AY1036" s="22"/>
      <c r="AZ1036" s="190" t="s">
        <v>123</v>
      </c>
      <c r="BA1036" s="74"/>
      <c r="BB1036" s="185" t="s">
        <v>123</v>
      </c>
      <c r="BC1036" s="76"/>
      <c r="BD1036" s="74"/>
      <c r="BE1036" s="22"/>
      <c r="BF1036" s="190" t="s">
        <v>123</v>
      </c>
      <c r="BG1036" s="74"/>
      <c r="BH1036" s="185" t="s">
        <v>123</v>
      </c>
      <c r="BI1036" s="76"/>
      <c r="BJ1036" s="74"/>
      <c r="BK1036" s="22"/>
      <c r="BL1036" s="190" t="s">
        <v>123</v>
      </c>
      <c r="BM1036" s="74"/>
      <c r="BN1036" s="185" t="s">
        <v>123</v>
      </c>
      <c r="BO1036" s="22"/>
      <c r="BP1036" s="74"/>
      <c r="BQ1036" s="22"/>
      <c r="BR1036" s="190" t="s">
        <v>123</v>
      </c>
      <c r="BS1036" s="22"/>
      <c r="BT1036" s="185" t="s">
        <v>123</v>
      </c>
      <c r="BU1036" s="22"/>
      <c r="BV1036" s="74"/>
      <c r="BW1036" s="22"/>
      <c r="BX1036" s="190" t="s">
        <v>123</v>
      </c>
      <c r="BY1036" s="22"/>
      <c r="BZ1036" s="185" t="s">
        <v>123</v>
      </c>
      <c r="CA1036" s="185"/>
      <c r="CB1036" s="22"/>
    </row>
    <row r="1037" spans="2:80" ht="13.8" hidden="1">
      <c r="B1037" s="22">
        <f t="shared" ref="B1037:B1100" si="16">1+B1036</f>
        <v>1028</v>
      </c>
      <c r="C1037" s="22" t="s">
        <v>112</v>
      </c>
      <c r="D1037" s="73" t="s">
        <v>151</v>
      </c>
      <c r="E1037" s="118">
        <v>1300403</v>
      </c>
      <c r="F1037" s="22" t="s">
        <v>114</v>
      </c>
      <c r="G1037" s="73" t="s">
        <v>130</v>
      </c>
      <c r="H1037" s="73" t="s">
        <v>288</v>
      </c>
      <c r="I1037" s="240">
        <v>13</v>
      </c>
      <c r="J1037" s="79" t="s">
        <v>112</v>
      </c>
      <c r="K1037" s="112" t="s">
        <v>152</v>
      </c>
      <c r="L1037" s="22" t="s">
        <v>119</v>
      </c>
      <c r="M1037" s="22" t="s">
        <v>117</v>
      </c>
      <c r="N1037" s="119" t="str">
        <f>CONCATENATE(T_SDLog[[#This Row],[PROJECT_NO]],"-",T_SDLog[[#This Row],[Sub Con]],"-",T_SDLog[[#This Row],[BUILDING_NO]],"-",T_SDLog[[#This Row],[FLOOR_LEVEL]],"-",T_SDLog[[#This Row],[DRAWING_PARTS]],"-",T_SDLog[[#This Row],[DISIPLINE]],"-",T_SDLog[[#This Row],[Sub-Dec]],"-",T_SDLog[[#This Row],[DS]],"-",T_SDLog[[#This Row],[DRAWING_SEQ]])</f>
        <v>1300403-ATS-B01-FF-13-ICT-DAT-SD-00</v>
      </c>
      <c r="O1037" s="122" t="s">
        <v>1007</v>
      </c>
      <c r="P1037" s="245">
        <v>45874</v>
      </c>
      <c r="Q103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7" s="156" t="str">
        <f>IF(T_SDLog[[#This Row],[AREF_7]]&lt;&gt;"","07",IF(T_SDLog[[#This Row],[AREF_6]]&lt;&gt;"","06",IF(T_SDLog[[#This Row],[AREF_5]]&lt;&gt;"","05",IF(T_SDLog[[#This Row],[AREF_4]]&lt;&gt;"","04",IF(T_SDLog[[#This Row],[AREF_3]]&lt;&gt;"","03",IF(T_SDLog[[#This Row],[AREF_2]]&lt;&gt;"","02",IF(T_SDLog[[#This Row],[AREF_1]]&lt;&gt;"","01",IF(T_SDLog[[#This Row],[AREF_0]]&lt;&gt;"","00",""))))))))</f>
        <v/>
      </c>
      <c r="T103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3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7" s="22"/>
      <c r="AB1037" s="74"/>
      <c r="AC1037" s="22"/>
      <c r="AD1037" s="74"/>
      <c r="AE1037" s="22"/>
      <c r="AF1037" s="190" t="s">
        <v>123</v>
      </c>
      <c r="AG1037" s="191"/>
      <c r="AH1037" s="190" t="s">
        <v>123</v>
      </c>
      <c r="AI1037" s="22"/>
      <c r="AJ1037" s="74"/>
      <c r="AK1037" s="22"/>
      <c r="AL1037" s="22"/>
      <c r="AM1037" s="22"/>
      <c r="AN1037" s="190" t="s">
        <v>123</v>
      </c>
      <c r="AO1037" s="74"/>
      <c r="AP1037" s="185" t="s">
        <v>123</v>
      </c>
      <c r="AQ1037" s="22"/>
      <c r="AR1037" s="74"/>
      <c r="AS1037" s="22"/>
      <c r="AT1037" s="190" t="s">
        <v>123</v>
      </c>
      <c r="AU1037" s="74"/>
      <c r="AV1037" s="185" t="s">
        <v>123</v>
      </c>
      <c r="AW1037" s="76"/>
      <c r="AX1037" s="74"/>
      <c r="AY1037" s="22"/>
      <c r="AZ1037" s="190" t="s">
        <v>123</v>
      </c>
      <c r="BA1037" s="74"/>
      <c r="BB1037" s="185" t="s">
        <v>123</v>
      </c>
      <c r="BC1037" s="76"/>
      <c r="BD1037" s="74"/>
      <c r="BE1037" s="22"/>
      <c r="BF1037" s="190" t="s">
        <v>123</v>
      </c>
      <c r="BG1037" s="74"/>
      <c r="BH1037" s="185" t="s">
        <v>123</v>
      </c>
      <c r="BI1037" s="76"/>
      <c r="BJ1037" s="74"/>
      <c r="BK1037" s="22"/>
      <c r="BL1037" s="190" t="s">
        <v>123</v>
      </c>
      <c r="BM1037" s="74"/>
      <c r="BN1037" s="185" t="s">
        <v>123</v>
      </c>
      <c r="BO1037" s="22"/>
      <c r="BP1037" s="74"/>
      <c r="BQ1037" s="22"/>
      <c r="BR1037" s="190" t="s">
        <v>123</v>
      </c>
      <c r="BS1037" s="22"/>
      <c r="BT1037" s="185" t="s">
        <v>123</v>
      </c>
      <c r="BU1037" s="22"/>
      <c r="BV1037" s="74"/>
      <c r="BW1037" s="22"/>
      <c r="BX1037" s="190" t="s">
        <v>123</v>
      </c>
      <c r="BY1037" s="22"/>
      <c r="BZ1037" s="185" t="s">
        <v>123</v>
      </c>
      <c r="CA1037" s="185"/>
      <c r="CB1037" s="22"/>
    </row>
    <row r="1038" spans="2:80" ht="13.8" hidden="1">
      <c r="B1038" s="22">
        <f t="shared" si="16"/>
        <v>1029</v>
      </c>
      <c r="C1038" s="22" t="s">
        <v>112</v>
      </c>
      <c r="D1038" s="73" t="s">
        <v>151</v>
      </c>
      <c r="E1038" s="118">
        <v>1300403</v>
      </c>
      <c r="F1038" s="22" t="s">
        <v>114</v>
      </c>
      <c r="G1038" s="73" t="s">
        <v>130</v>
      </c>
      <c r="H1038" s="73" t="s">
        <v>288</v>
      </c>
      <c r="I1038" s="240">
        <v>14</v>
      </c>
      <c r="J1038" s="79" t="s">
        <v>112</v>
      </c>
      <c r="K1038" s="112" t="s">
        <v>152</v>
      </c>
      <c r="L1038" s="22" t="s">
        <v>119</v>
      </c>
      <c r="M1038" s="22" t="s">
        <v>117</v>
      </c>
      <c r="N1038" s="119" t="str">
        <f>CONCATENATE(T_SDLog[[#This Row],[PROJECT_NO]],"-",T_SDLog[[#This Row],[Sub Con]],"-",T_SDLog[[#This Row],[BUILDING_NO]],"-",T_SDLog[[#This Row],[FLOOR_LEVEL]],"-",T_SDLog[[#This Row],[DRAWING_PARTS]],"-",T_SDLog[[#This Row],[DISIPLINE]],"-",T_SDLog[[#This Row],[Sub-Dec]],"-",T_SDLog[[#This Row],[DS]],"-",T_SDLog[[#This Row],[DRAWING_SEQ]])</f>
        <v>1300403-ATS-B01-FF-14-ICT-DAT-SD-00</v>
      </c>
      <c r="O1038" s="122" t="s">
        <v>1008</v>
      </c>
      <c r="P1038" s="245">
        <v>45874</v>
      </c>
      <c r="Q103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3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8" s="156" t="str">
        <f>IF(T_SDLog[[#This Row],[AREF_7]]&lt;&gt;"","07",IF(T_SDLog[[#This Row],[AREF_6]]&lt;&gt;"","06",IF(T_SDLog[[#This Row],[AREF_5]]&lt;&gt;"","05",IF(T_SDLog[[#This Row],[AREF_4]]&lt;&gt;"","04",IF(T_SDLog[[#This Row],[AREF_3]]&lt;&gt;"","03",IF(T_SDLog[[#This Row],[AREF_2]]&lt;&gt;"","02",IF(T_SDLog[[#This Row],[AREF_1]]&lt;&gt;"","01",IF(T_SDLog[[#This Row],[AREF_0]]&lt;&gt;"","00",""))))))))</f>
        <v/>
      </c>
      <c r="T103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3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8" s="22"/>
      <c r="AB1038" s="74"/>
      <c r="AC1038" s="22"/>
      <c r="AD1038" s="74"/>
      <c r="AE1038" s="22"/>
      <c r="AF1038" s="190" t="s">
        <v>123</v>
      </c>
      <c r="AG1038" s="191"/>
      <c r="AH1038" s="190" t="s">
        <v>123</v>
      </c>
      <c r="AI1038" s="22"/>
      <c r="AJ1038" s="74"/>
      <c r="AK1038" s="22"/>
      <c r="AL1038" s="22"/>
      <c r="AM1038" s="22"/>
      <c r="AN1038" s="190" t="s">
        <v>123</v>
      </c>
      <c r="AO1038" s="74"/>
      <c r="AP1038" s="185" t="s">
        <v>123</v>
      </c>
      <c r="AQ1038" s="22"/>
      <c r="AR1038" s="74"/>
      <c r="AS1038" s="22"/>
      <c r="AT1038" s="190" t="s">
        <v>123</v>
      </c>
      <c r="AU1038" s="74"/>
      <c r="AV1038" s="185" t="s">
        <v>123</v>
      </c>
      <c r="AW1038" s="76"/>
      <c r="AX1038" s="74"/>
      <c r="AY1038" s="22"/>
      <c r="AZ1038" s="190" t="s">
        <v>123</v>
      </c>
      <c r="BA1038" s="74"/>
      <c r="BB1038" s="185" t="s">
        <v>123</v>
      </c>
      <c r="BC1038" s="76"/>
      <c r="BD1038" s="74"/>
      <c r="BE1038" s="22"/>
      <c r="BF1038" s="190" t="s">
        <v>123</v>
      </c>
      <c r="BG1038" s="74"/>
      <c r="BH1038" s="185" t="s">
        <v>123</v>
      </c>
      <c r="BI1038" s="76"/>
      <c r="BJ1038" s="74"/>
      <c r="BK1038" s="22"/>
      <c r="BL1038" s="190" t="s">
        <v>123</v>
      </c>
      <c r="BM1038" s="74"/>
      <c r="BN1038" s="185" t="s">
        <v>123</v>
      </c>
      <c r="BO1038" s="22"/>
      <c r="BP1038" s="74"/>
      <c r="BQ1038" s="22"/>
      <c r="BR1038" s="190" t="s">
        <v>123</v>
      </c>
      <c r="BS1038" s="22"/>
      <c r="BT1038" s="185" t="s">
        <v>123</v>
      </c>
      <c r="BU1038" s="22"/>
      <c r="BV1038" s="74"/>
      <c r="BW1038" s="22"/>
      <c r="BX1038" s="190" t="s">
        <v>123</v>
      </c>
      <c r="BY1038" s="22"/>
      <c r="BZ1038" s="185" t="s">
        <v>123</v>
      </c>
      <c r="CA1038" s="185"/>
      <c r="CB1038" s="22"/>
    </row>
    <row r="1039" spans="2:80" ht="13.8" hidden="1">
      <c r="B1039" s="22">
        <f t="shared" si="16"/>
        <v>1030</v>
      </c>
      <c r="C1039" s="22" t="s">
        <v>112</v>
      </c>
      <c r="D1039" s="73" t="s">
        <v>151</v>
      </c>
      <c r="E1039" s="118">
        <v>1300403</v>
      </c>
      <c r="F1039" s="22" t="s">
        <v>114</v>
      </c>
      <c r="G1039" s="73" t="s">
        <v>130</v>
      </c>
      <c r="H1039" s="73" t="s">
        <v>288</v>
      </c>
      <c r="I1039" s="240">
        <v>15</v>
      </c>
      <c r="J1039" s="79" t="s">
        <v>112</v>
      </c>
      <c r="K1039" s="112" t="s">
        <v>152</v>
      </c>
      <c r="L1039" s="22" t="s">
        <v>119</v>
      </c>
      <c r="M1039" s="22" t="s">
        <v>117</v>
      </c>
      <c r="N1039" s="119" t="str">
        <f>CONCATENATE(T_SDLog[[#This Row],[PROJECT_NO]],"-",T_SDLog[[#This Row],[Sub Con]],"-",T_SDLog[[#This Row],[BUILDING_NO]],"-",T_SDLog[[#This Row],[FLOOR_LEVEL]],"-",T_SDLog[[#This Row],[DRAWING_PARTS]],"-",T_SDLog[[#This Row],[DISIPLINE]],"-",T_SDLog[[#This Row],[Sub-Dec]],"-",T_SDLog[[#This Row],[DS]],"-",T_SDLog[[#This Row],[DRAWING_SEQ]])</f>
        <v>1300403-ATS-B01-FF-15-ICT-DAT-SD-00</v>
      </c>
      <c r="O1039" s="122" t="s">
        <v>1009</v>
      </c>
      <c r="P1039" s="245">
        <v>45874</v>
      </c>
      <c r="Q103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39" s="156" t="str">
        <f>IF(T_SDLog[[#This Row],[AREF_7]]&lt;&gt;"","07",IF(T_SDLog[[#This Row],[AREF_6]]&lt;&gt;"","06",IF(T_SDLog[[#This Row],[AREF_5]]&lt;&gt;"","05",IF(T_SDLog[[#This Row],[AREF_4]]&lt;&gt;"","04",IF(T_SDLog[[#This Row],[AREF_3]]&lt;&gt;"","03",IF(T_SDLog[[#This Row],[AREF_2]]&lt;&gt;"","02",IF(T_SDLog[[#This Row],[AREF_1]]&lt;&gt;"","01",IF(T_SDLog[[#This Row],[AREF_0]]&lt;&gt;"","00",""))))))))</f>
        <v/>
      </c>
      <c r="T103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3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39" s="22"/>
      <c r="AB1039" s="74"/>
      <c r="AC1039" s="22"/>
      <c r="AD1039" s="74"/>
      <c r="AE1039" s="22"/>
      <c r="AF1039" s="190" t="s">
        <v>123</v>
      </c>
      <c r="AG1039" s="191"/>
      <c r="AH1039" s="190" t="s">
        <v>123</v>
      </c>
      <c r="AI1039" s="22"/>
      <c r="AJ1039" s="74"/>
      <c r="AK1039" s="22"/>
      <c r="AL1039" s="22"/>
      <c r="AM1039" s="22"/>
      <c r="AN1039" s="190" t="s">
        <v>123</v>
      </c>
      <c r="AO1039" s="74"/>
      <c r="AP1039" s="185" t="s">
        <v>123</v>
      </c>
      <c r="AQ1039" s="22"/>
      <c r="AR1039" s="74"/>
      <c r="AS1039" s="22"/>
      <c r="AT1039" s="190" t="s">
        <v>123</v>
      </c>
      <c r="AU1039" s="74"/>
      <c r="AV1039" s="185" t="s">
        <v>123</v>
      </c>
      <c r="AW1039" s="76"/>
      <c r="AX1039" s="74"/>
      <c r="AY1039" s="22"/>
      <c r="AZ1039" s="190" t="s">
        <v>123</v>
      </c>
      <c r="BA1039" s="74"/>
      <c r="BB1039" s="185" t="s">
        <v>123</v>
      </c>
      <c r="BC1039" s="76"/>
      <c r="BD1039" s="74"/>
      <c r="BE1039" s="22"/>
      <c r="BF1039" s="190" t="s">
        <v>123</v>
      </c>
      <c r="BG1039" s="74"/>
      <c r="BH1039" s="185" t="s">
        <v>123</v>
      </c>
      <c r="BI1039" s="76"/>
      <c r="BJ1039" s="74"/>
      <c r="BK1039" s="22"/>
      <c r="BL1039" s="190" t="s">
        <v>123</v>
      </c>
      <c r="BM1039" s="74"/>
      <c r="BN1039" s="185" t="s">
        <v>123</v>
      </c>
      <c r="BO1039" s="22"/>
      <c r="BP1039" s="74"/>
      <c r="BQ1039" s="22"/>
      <c r="BR1039" s="190" t="s">
        <v>123</v>
      </c>
      <c r="BS1039" s="22"/>
      <c r="BT1039" s="185" t="s">
        <v>123</v>
      </c>
      <c r="BU1039" s="22"/>
      <c r="BV1039" s="74"/>
      <c r="BW1039" s="22"/>
      <c r="BX1039" s="190" t="s">
        <v>123</v>
      </c>
      <c r="BY1039" s="22"/>
      <c r="BZ1039" s="185" t="s">
        <v>123</v>
      </c>
      <c r="CA1039" s="185"/>
      <c r="CB1039" s="22"/>
    </row>
    <row r="1040" spans="2:80" ht="13.8" hidden="1">
      <c r="B1040" s="22">
        <f t="shared" si="16"/>
        <v>1031</v>
      </c>
      <c r="C1040" s="22" t="s">
        <v>112</v>
      </c>
      <c r="D1040" s="73" t="s">
        <v>151</v>
      </c>
      <c r="E1040" s="118">
        <v>1300403</v>
      </c>
      <c r="F1040" s="22" t="s">
        <v>114</v>
      </c>
      <c r="G1040" s="73" t="s">
        <v>130</v>
      </c>
      <c r="H1040" s="73" t="s">
        <v>462</v>
      </c>
      <c r="I1040" s="240" t="s">
        <v>117</v>
      </c>
      <c r="J1040" s="79" t="s">
        <v>112</v>
      </c>
      <c r="K1040" s="112" t="s">
        <v>152</v>
      </c>
      <c r="L1040" s="22" t="s">
        <v>119</v>
      </c>
      <c r="M1040" s="22" t="s">
        <v>117</v>
      </c>
      <c r="N1040" s="119" t="str">
        <f>CONCATENATE(T_SDLog[[#This Row],[PROJECT_NO]],"-",T_SDLog[[#This Row],[Sub Con]],"-",T_SDLog[[#This Row],[BUILDING_NO]],"-",T_SDLog[[#This Row],[FLOOR_LEVEL]],"-",T_SDLog[[#This Row],[DRAWING_PARTS]],"-",T_SDLog[[#This Row],[DISIPLINE]],"-",T_SDLog[[#This Row],[Sub-Dec]],"-",T_SDLog[[#This Row],[DS]],"-",T_SDLog[[#This Row],[DRAWING_SEQ]])</f>
        <v>1300403-ATS-B01-MZ-00-ICT-DAT-SD-00</v>
      </c>
      <c r="O1040" s="122" t="s">
        <v>1010</v>
      </c>
      <c r="P1040" s="247">
        <v>45897</v>
      </c>
      <c r="Q104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0" s="156" t="str">
        <f>IF(T_SDLog[[#This Row],[AREF_7]]&lt;&gt;"","07",IF(T_SDLog[[#This Row],[AREF_6]]&lt;&gt;"","06",IF(T_SDLog[[#This Row],[AREF_5]]&lt;&gt;"","05",IF(T_SDLog[[#This Row],[AREF_4]]&lt;&gt;"","04",IF(T_SDLog[[#This Row],[AREF_3]]&lt;&gt;"","03",IF(T_SDLog[[#This Row],[AREF_2]]&lt;&gt;"","02",IF(T_SDLog[[#This Row],[AREF_1]]&lt;&gt;"","01",IF(T_SDLog[[#This Row],[AREF_0]]&lt;&gt;"","00",""))))))))</f>
        <v/>
      </c>
      <c r="T104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4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0" s="22"/>
      <c r="AB1040" s="74"/>
      <c r="AC1040" s="22"/>
      <c r="AD1040" s="74"/>
      <c r="AE1040" s="22"/>
      <c r="AF1040" s="190" t="s">
        <v>123</v>
      </c>
      <c r="AG1040" s="191"/>
      <c r="AH1040" s="190" t="s">
        <v>123</v>
      </c>
      <c r="AI1040" s="22"/>
      <c r="AJ1040" s="74"/>
      <c r="AK1040" s="22"/>
      <c r="AL1040" s="22"/>
      <c r="AM1040" s="22"/>
      <c r="AN1040" s="190" t="s">
        <v>123</v>
      </c>
      <c r="AO1040" s="74"/>
      <c r="AP1040" s="185" t="s">
        <v>123</v>
      </c>
      <c r="AQ1040" s="22"/>
      <c r="AR1040" s="74"/>
      <c r="AS1040" s="22"/>
      <c r="AT1040" s="190" t="s">
        <v>123</v>
      </c>
      <c r="AU1040" s="74"/>
      <c r="AV1040" s="185" t="s">
        <v>123</v>
      </c>
      <c r="AW1040" s="76"/>
      <c r="AX1040" s="74"/>
      <c r="AY1040" s="22"/>
      <c r="AZ1040" s="190" t="s">
        <v>123</v>
      </c>
      <c r="BA1040" s="74"/>
      <c r="BB1040" s="185" t="s">
        <v>123</v>
      </c>
      <c r="BC1040" s="76"/>
      <c r="BD1040" s="74"/>
      <c r="BE1040" s="22"/>
      <c r="BF1040" s="190" t="s">
        <v>123</v>
      </c>
      <c r="BG1040" s="74"/>
      <c r="BH1040" s="185" t="s">
        <v>123</v>
      </c>
      <c r="BI1040" s="76"/>
      <c r="BJ1040" s="74"/>
      <c r="BK1040" s="22"/>
      <c r="BL1040" s="190" t="s">
        <v>123</v>
      </c>
      <c r="BM1040" s="74"/>
      <c r="BN1040" s="185" t="s">
        <v>123</v>
      </c>
      <c r="BO1040" s="22"/>
      <c r="BP1040" s="74"/>
      <c r="BQ1040" s="22"/>
      <c r="BR1040" s="190" t="s">
        <v>123</v>
      </c>
      <c r="BS1040" s="22"/>
      <c r="BT1040" s="185" t="s">
        <v>123</v>
      </c>
      <c r="BU1040" s="22"/>
      <c r="BV1040" s="74"/>
      <c r="BW1040" s="22"/>
      <c r="BX1040" s="190" t="s">
        <v>123</v>
      </c>
      <c r="BY1040" s="22"/>
      <c r="BZ1040" s="185" t="s">
        <v>123</v>
      </c>
      <c r="CA1040" s="185"/>
      <c r="CB1040" s="22"/>
    </row>
    <row r="1041" spans="2:80" ht="13.8" hidden="1">
      <c r="B1041" s="22">
        <f t="shared" si="16"/>
        <v>1032</v>
      </c>
      <c r="C1041" s="22" t="s">
        <v>112</v>
      </c>
      <c r="D1041" s="73" t="s">
        <v>151</v>
      </c>
      <c r="E1041" s="118">
        <v>1300403</v>
      </c>
      <c r="F1041" s="22" t="s">
        <v>114</v>
      </c>
      <c r="G1041" s="73" t="s">
        <v>130</v>
      </c>
      <c r="H1041" s="73" t="s">
        <v>462</v>
      </c>
      <c r="I1041" s="240" t="s">
        <v>126</v>
      </c>
      <c r="J1041" s="79" t="s">
        <v>112</v>
      </c>
      <c r="K1041" s="112" t="s">
        <v>152</v>
      </c>
      <c r="L1041" s="22" t="s">
        <v>119</v>
      </c>
      <c r="M1041" s="22" t="s">
        <v>117</v>
      </c>
      <c r="N1041" s="119" t="str">
        <f>CONCATENATE(T_SDLog[[#This Row],[PROJECT_NO]],"-",T_SDLog[[#This Row],[Sub Con]],"-",T_SDLog[[#This Row],[BUILDING_NO]],"-",T_SDLog[[#This Row],[FLOOR_LEVEL]],"-",T_SDLog[[#This Row],[DRAWING_PARTS]],"-",T_SDLog[[#This Row],[DISIPLINE]],"-",T_SDLog[[#This Row],[Sub-Dec]],"-",T_SDLog[[#This Row],[DS]],"-",T_SDLog[[#This Row],[DRAWING_SEQ]])</f>
        <v>1300403-ATS-B01-MZ-02-ICT-DAT-SD-00</v>
      </c>
      <c r="O1041" s="122" t="s">
        <v>1011</v>
      </c>
      <c r="P1041" s="247">
        <v>45897</v>
      </c>
      <c r="Q104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1" s="156" t="str">
        <f>IF(T_SDLog[[#This Row],[AREF_7]]&lt;&gt;"","07",IF(T_SDLog[[#This Row],[AREF_6]]&lt;&gt;"","06",IF(T_SDLog[[#This Row],[AREF_5]]&lt;&gt;"","05",IF(T_SDLog[[#This Row],[AREF_4]]&lt;&gt;"","04",IF(T_SDLog[[#This Row],[AREF_3]]&lt;&gt;"","03",IF(T_SDLog[[#This Row],[AREF_2]]&lt;&gt;"","02",IF(T_SDLog[[#This Row],[AREF_1]]&lt;&gt;"","01",IF(T_SDLog[[#This Row],[AREF_0]]&lt;&gt;"","00",""))))))))</f>
        <v/>
      </c>
      <c r="T104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4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1" s="22"/>
      <c r="AB1041" s="74"/>
      <c r="AC1041" s="22"/>
      <c r="AD1041" s="74"/>
      <c r="AE1041" s="22"/>
      <c r="AF1041" s="190" t="s">
        <v>123</v>
      </c>
      <c r="AG1041" s="191"/>
      <c r="AH1041" s="190" t="s">
        <v>123</v>
      </c>
      <c r="AI1041" s="22"/>
      <c r="AJ1041" s="74"/>
      <c r="AK1041" s="22"/>
      <c r="AL1041" s="22"/>
      <c r="AM1041" s="22"/>
      <c r="AN1041" s="190" t="s">
        <v>123</v>
      </c>
      <c r="AO1041" s="74"/>
      <c r="AP1041" s="185" t="s">
        <v>123</v>
      </c>
      <c r="AQ1041" s="22"/>
      <c r="AR1041" s="74"/>
      <c r="AS1041" s="22"/>
      <c r="AT1041" s="190" t="s">
        <v>123</v>
      </c>
      <c r="AU1041" s="74"/>
      <c r="AV1041" s="185" t="s">
        <v>123</v>
      </c>
      <c r="AW1041" s="76"/>
      <c r="AX1041" s="74"/>
      <c r="AY1041" s="22"/>
      <c r="AZ1041" s="190" t="s">
        <v>123</v>
      </c>
      <c r="BA1041" s="74"/>
      <c r="BB1041" s="185" t="s">
        <v>123</v>
      </c>
      <c r="BC1041" s="76"/>
      <c r="BD1041" s="74"/>
      <c r="BE1041" s="22"/>
      <c r="BF1041" s="190" t="s">
        <v>123</v>
      </c>
      <c r="BG1041" s="74"/>
      <c r="BH1041" s="185" t="s">
        <v>123</v>
      </c>
      <c r="BI1041" s="76"/>
      <c r="BJ1041" s="74"/>
      <c r="BK1041" s="22"/>
      <c r="BL1041" s="190" t="s">
        <v>123</v>
      </c>
      <c r="BM1041" s="74"/>
      <c r="BN1041" s="185" t="s">
        <v>123</v>
      </c>
      <c r="BO1041" s="22"/>
      <c r="BP1041" s="74"/>
      <c r="BQ1041" s="22"/>
      <c r="BR1041" s="190" t="s">
        <v>123</v>
      </c>
      <c r="BS1041" s="22"/>
      <c r="BT1041" s="185" t="s">
        <v>123</v>
      </c>
      <c r="BU1041" s="22"/>
      <c r="BV1041" s="74"/>
      <c r="BW1041" s="22"/>
      <c r="BX1041" s="190" t="s">
        <v>123</v>
      </c>
      <c r="BY1041" s="22"/>
      <c r="BZ1041" s="185" t="s">
        <v>123</v>
      </c>
      <c r="CA1041" s="185"/>
      <c r="CB1041" s="22"/>
    </row>
    <row r="1042" spans="2:80" ht="13.8" hidden="1">
      <c r="B1042" s="22">
        <f t="shared" si="16"/>
        <v>1033</v>
      </c>
      <c r="C1042" s="22" t="s">
        <v>112</v>
      </c>
      <c r="D1042" s="73" t="s">
        <v>151</v>
      </c>
      <c r="E1042" s="118">
        <v>1300403</v>
      </c>
      <c r="F1042" s="22" t="s">
        <v>114</v>
      </c>
      <c r="G1042" s="73" t="s">
        <v>130</v>
      </c>
      <c r="H1042" s="73" t="s">
        <v>462</v>
      </c>
      <c r="I1042" s="240" t="s">
        <v>128</v>
      </c>
      <c r="J1042" s="79" t="s">
        <v>112</v>
      </c>
      <c r="K1042" s="112" t="s">
        <v>152</v>
      </c>
      <c r="L1042" s="22" t="s">
        <v>119</v>
      </c>
      <c r="M1042" s="22" t="s">
        <v>117</v>
      </c>
      <c r="N1042" s="119" t="str">
        <f>CONCATENATE(T_SDLog[[#This Row],[PROJECT_NO]],"-",T_SDLog[[#This Row],[Sub Con]],"-",T_SDLog[[#This Row],[BUILDING_NO]],"-",T_SDLog[[#This Row],[FLOOR_LEVEL]],"-",T_SDLog[[#This Row],[DRAWING_PARTS]],"-",T_SDLog[[#This Row],[DISIPLINE]],"-",T_SDLog[[#This Row],[Sub-Dec]],"-",T_SDLog[[#This Row],[DS]],"-",T_SDLog[[#This Row],[DRAWING_SEQ]])</f>
        <v>1300403-ATS-B01-MZ-03-ICT-DAT-SD-00</v>
      </c>
      <c r="O1042" s="122" t="s">
        <v>1012</v>
      </c>
      <c r="P1042" s="247">
        <v>45897</v>
      </c>
      <c r="Q104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2" s="156" t="str">
        <f>IF(T_SDLog[[#This Row],[AREF_7]]&lt;&gt;"","07",IF(T_SDLog[[#This Row],[AREF_6]]&lt;&gt;"","06",IF(T_SDLog[[#This Row],[AREF_5]]&lt;&gt;"","05",IF(T_SDLog[[#This Row],[AREF_4]]&lt;&gt;"","04",IF(T_SDLog[[#This Row],[AREF_3]]&lt;&gt;"","03",IF(T_SDLog[[#This Row],[AREF_2]]&lt;&gt;"","02",IF(T_SDLog[[#This Row],[AREF_1]]&lt;&gt;"","01",IF(T_SDLog[[#This Row],[AREF_0]]&lt;&gt;"","00",""))))))))</f>
        <v/>
      </c>
      <c r="T104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4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2" s="22"/>
      <c r="AB1042" s="74"/>
      <c r="AC1042" s="22"/>
      <c r="AD1042" s="74"/>
      <c r="AE1042" s="22"/>
      <c r="AF1042" s="190" t="s">
        <v>123</v>
      </c>
      <c r="AG1042" s="191"/>
      <c r="AH1042" s="190" t="s">
        <v>123</v>
      </c>
      <c r="AI1042" s="22"/>
      <c r="AJ1042" s="74"/>
      <c r="AK1042" s="22"/>
      <c r="AL1042" s="22"/>
      <c r="AM1042" s="22"/>
      <c r="AN1042" s="190" t="s">
        <v>123</v>
      </c>
      <c r="AO1042" s="74"/>
      <c r="AP1042" s="185" t="s">
        <v>123</v>
      </c>
      <c r="AQ1042" s="22"/>
      <c r="AR1042" s="74"/>
      <c r="AS1042" s="22"/>
      <c r="AT1042" s="190" t="s">
        <v>123</v>
      </c>
      <c r="AU1042" s="74"/>
      <c r="AV1042" s="185" t="s">
        <v>123</v>
      </c>
      <c r="AW1042" s="76"/>
      <c r="AX1042" s="74"/>
      <c r="AY1042" s="22"/>
      <c r="AZ1042" s="190" t="s">
        <v>123</v>
      </c>
      <c r="BA1042" s="74"/>
      <c r="BB1042" s="185" t="s">
        <v>123</v>
      </c>
      <c r="BC1042" s="76"/>
      <c r="BD1042" s="74"/>
      <c r="BE1042" s="22"/>
      <c r="BF1042" s="190" t="s">
        <v>123</v>
      </c>
      <c r="BG1042" s="74"/>
      <c r="BH1042" s="185" t="s">
        <v>123</v>
      </c>
      <c r="BI1042" s="76"/>
      <c r="BJ1042" s="74"/>
      <c r="BK1042" s="22"/>
      <c r="BL1042" s="190" t="s">
        <v>123</v>
      </c>
      <c r="BM1042" s="74"/>
      <c r="BN1042" s="185" t="s">
        <v>123</v>
      </c>
      <c r="BO1042" s="22"/>
      <c r="BP1042" s="74"/>
      <c r="BQ1042" s="22"/>
      <c r="BR1042" s="190" t="s">
        <v>123</v>
      </c>
      <c r="BS1042" s="22"/>
      <c r="BT1042" s="185" t="s">
        <v>123</v>
      </c>
      <c r="BU1042" s="22"/>
      <c r="BV1042" s="74"/>
      <c r="BW1042" s="22"/>
      <c r="BX1042" s="190" t="s">
        <v>123</v>
      </c>
      <c r="BY1042" s="22"/>
      <c r="BZ1042" s="185" t="s">
        <v>123</v>
      </c>
      <c r="CA1042" s="185"/>
      <c r="CB1042" s="22"/>
    </row>
    <row r="1043" spans="2:80" ht="13.8" hidden="1">
      <c r="B1043" s="22">
        <f t="shared" si="16"/>
        <v>1034</v>
      </c>
      <c r="C1043" s="22" t="s">
        <v>112</v>
      </c>
      <c r="D1043" s="73" t="s">
        <v>151</v>
      </c>
      <c r="E1043" s="118">
        <v>1300403</v>
      </c>
      <c r="F1043" s="22" t="s">
        <v>114</v>
      </c>
      <c r="G1043" s="73" t="s">
        <v>130</v>
      </c>
      <c r="H1043" s="73" t="s">
        <v>462</v>
      </c>
      <c r="I1043" s="240" t="s">
        <v>304</v>
      </c>
      <c r="J1043" s="79" t="s">
        <v>112</v>
      </c>
      <c r="K1043" s="112" t="s">
        <v>152</v>
      </c>
      <c r="L1043" s="22" t="s">
        <v>119</v>
      </c>
      <c r="M1043" s="22" t="s">
        <v>117</v>
      </c>
      <c r="N1043" s="119" t="str">
        <f>CONCATENATE(T_SDLog[[#This Row],[PROJECT_NO]],"-",T_SDLog[[#This Row],[Sub Con]],"-",T_SDLog[[#This Row],[BUILDING_NO]],"-",T_SDLog[[#This Row],[FLOOR_LEVEL]],"-",T_SDLog[[#This Row],[DRAWING_PARTS]],"-",T_SDLog[[#This Row],[DISIPLINE]],"-",T_SDLog[[#This Row],[Sub-Dec]],"-",T_SDLog[[#This Row],[DS]],"-",T_SDLog[[#This Row],[DRAWING_SEQ]])</f>
        <v>1300403-ATS-B01-MZ-06-ICT-DAT-SD-00</v>
      </c>
      <c r="O1043" s="122" t="s">
        <v>1013</v>
      </c>
      <c r="P1043" s="247">
        <v>45897</v>
      </c>
      <c r="Q104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3" s="156" t="str">
        <f>IF(T_SDLog[[#This Row],[AREF_7]]&lt;&gt;"","07",IF(T_SDLog[[#This Row],[AREF_6]]&lt;&gt;"","06",IF(T_SDLog[[#This Row],[AREF_5]]&lt;&gt;"","05",IF(T_SDLog[[#This Row],[AREF_4]]&lt;&gt;"","04",IF(T_SDLog[[#This Row],[AREF_3]]&lt;&gt;"","03",IF(T_SDLog[[#This Row],[AREF_2]]&lt;&gt;"","02",IF(T_SDLog[[#This Row],[AREF_1]]&lt;&gt;"","01",IF(T_SDLog[[#This Row],[AREF_0]]&lt;&gt;"","00",""))))))))</f>
        <v/>
      </c>
      <c r="T104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4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3" s="22"/>
      <c r="AB1043" s="74"/>
      <c r="AC1043" s="22"/>
      <c r="AD1043" s="74"/>
      <c r="AE1043" s="22"/>
      <c r="AF1043" s="190" t="s">
        <v>123</v>
      </c>
      <c r="AG1043" s="191"/>
      <c r="AH1043" s="190" t="s">
        <v>123</v>
      </c>
      <c r="AI1043" s="22"/>
      <c r="AJ1043" s="74"/>
      <c r="AK1043" s="22"/>
      <c r="AL1043" s="22"/>
      <c r="AM1043" s="22"/>
      <c r="AN1043" s="190" t="s">
        <v>123</v>
      </c>
      <c r="AO1043" s="74"/>
      <c r="AP1043" s="185" t="s">
        <v>123</v>
      </c>
      <c r="AQ1043" s="22"/>
      <c r="AR1043" s="74"/>
      <c r="AS1043" s="22"/>
      <c r="AT1043" s="190" t="s">
        <v>123</v>
      </c>
      <c r="AU1043" s="74"/>
      <c r="AV1043" s="185" t="s">
        <v>123</v>
      </c>
      <c r="AW1043" s="76"/>
      <c r="AX1043" s="74"/>
      <c r="AY1043" s="22"/>
      <c r="AZ1043" s="190" t="s">
        <v>123</v>
      </c>
      <c r="BA1043" s="74"/>
      <c r="BB1043" s="185" t="s">
        <v>123</v>
      </c>
      <c r="BC1043" s="76"/>
      <c r="BD1043" s="74"/>
      <c r="BE1043" s="22"/>
      <c r="BF1043" s="190" t="s">
        <v>123</v>
      </c>
      <c r="BG1043" s="74"/>
      <c r="BH1043" s="185" t="s">
        <v>123</v>
      </c>
      <c r="BI1043" s="76"/>
      <c r="BJ1043" s="74"/>
      <c r="BK1043" s="22"/>
      <c r="BL1043" s="190" t="s">
        <v>123</v>
      </c>
      <c r="BM1043" s="74"/>
      <c r="BN1043" s="185" t="s">
        <v>123</v>
      </c>
      <c r="BO1043" s="22"/>
      <c r="BP1043" s="74"/>
      <c r="BQ1043" s="22"/>
      <c r="BR1043" s="190" t="s">
        <v>123</v>
      </c>
      <c r="BS1043" s="22"/>
      <c r="BT1043" s="185" t="s">
        <v>123</v>
      </c>
      <c r="BU1043" s="22"/>
      <c r="BV1043" s="74"/>
      <c r="BW1043" s="22"/>
      <c r="BX1043" s="190" t="s">
        <v>123</v>
      </c>
      <c r="BY1043" s="22"/>
      <c r="BZ1043" s="185" t="s">
        <v>123</v>
      </c>
      <c r="CA1043" s="185"/>
      <c r="CB1043" s="22"/>
    </row>
    <row r="1044" spans="2:80" ht="13.8" hidden="1">
      <c r="B1044" s="22">
        <f t="shared" si="16"/>
        <v>1035</v>
      </c>
      <c r="C1044" s="22" t="s">
        <v>112</v>
      </c>
      <c r="D1044" s="73" t="s">
        <v>151</v>
      </c>
      <c r="E1044" s="118">
        <v>1300403</v>
      </c>
      <c r="F1044" s="22" t="s">
        <v>114</v>
      </c>
      <c r="G1044" s="73" t="s">
        <v>130</v>
      </c>
      <c r="H1044" s="73" t="s">
        <v>462</v>
      </c>
      <c r="I1044" s="240" t="s">
        <v>349</v>
      </c>
      <c r="J1044" s="79" t="s">
        <v>112</v>
      </c>
      <c r="K1044" s="112" t="s">
        <v>152</v>
      </c>
      <c r="L1044" s="22" t="s">
        <v>119</v>
      </c>
      <c r="M1044" s="22" t="s">
        <v>117</v>
      </c>
      <c r="N1044" s="119" t="str">
        <f>CONCATENATE(T_SDLog[[#This Row],[PROJECT_NO]],"-",T_SDLog[[#This Row],[Sub Con]],"-",T_SDLog[[#This Row],[BUILDING_NO]],"-",T_SDLog[[#This Row],[FLOOR_LEVEL]],"-",T_SDLog[[#This Row],[DRAWING_PARTS]],"-",T_SDLog[[#This Row],[DISIPLINE]],"-",T_SDLog[[#This Row],[Sub-Dec]],"-",T_SDLog[[#This Row],[DS]],"-",T_SDLog[[#This Row],[DRAWING_SEQ]])</f>
        <v>1300403-ATS-B01-MZ-07-ICT-DAT-SD-00</v>
      </c>
      <c r="O1044" s="122" t="s">
        <v>1014</v>
      </c>
      <c r="P1044" s="247">
        <v>45897</v>
      </c>
      <c r="Q104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4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4" s="156" t="str">
        <f>IF(T_SDLog[[#This Row],[AREF_7]]&lt;&gt;"","07",IF(T_SDLog[[#This Row],[AREF_6]]&lt;&gt;"","06",IF(T_SDLog[[#This Row],[AREF_5]]&lt;&gt;"","05",IF(T_SDLog[[#This Row],[AREF_4]]&lt;&gt;"","04",IF(T_SDLog[[#This Row],[AREF_3]]&lt;&gt;"","03",IF(T_SDLog[[#This Row],[AREF_2]]&lt;&gt;"","02",IF(T_SDLog[[#This Row],[AREF_1]]&lt;&gt;"","01",IF(T_SDLog[[#This Row],[AREF_0]]&lt;&gt;"","00",""))))))))</f>
        <v/>
      </c>
      <c r="T104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4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4" s="22"/>
      <c r="AB1044" s="74"/>
      <c r="AC1044" s="22"/>
      <c r="AD1044" s="74"/>
      <c r="AE1044" s="22"/>
      <c r="AF1044" s="190" t="s">
        <v>123</v>
      </c>
      <c r="AG1044" s="191"/>
      <c r="AH1044" s="190" t="s">
        <v>123</v>
      </c>
      <c r="AI1044" s="22"/>
      <c r="AJ1044" s="74"/>
      <c r="AK1044" s="22"/>
      <c r="AL1044" s="22"/>
      <c r="AM1044" s="22"/>
      <c r="AN1044" s="190" t="s">
        <v>123</v>
      </c>
      <c r="AO1044" s="74"/>
      <c r="AP1044" s="185" t="s">
        <v>123</v>
      </c>
      <c r="AQ1044" s="22"/>
      <c r="AR1044" s="74"/>
      <c r="AS1044" s="22"/>
      <c r="AT1044" s="190" t="s">
        <v>123</v>
      </c>
      <c r="AU1044" s="74"/>
      <c r="AV1044" s="185" t="s">
        <v>123</v>
      </c>
      <c r="AW1044" s="76"/>
      <c r="AX1044" s="74"/>
      <c r="AY1044" s="22"/>
      <c r="AZ1044" s="190" t="s">
        <v>123</v>
      </c>
      <c r="BA1044" s="74"/>
      <c r="BB1044" s="185" t="s">
        <v>123</v>
      </c>
      <c r="BC1044" s="76"/>
      <c r="BD1044" s="74"/>
      <c r="BE1044" s="22"/>
      <c r="BF1044" s="190" t="s">
        <v>123</v>
      </c>
      <c r="BG1044" s="74"/>
      <c r="BH1044" s="185" t="s">
        <v>123</v>
      </c>
      <c r="BI1044" s="76"/>
      <c r="BJ1044" s="74"/>
      <c r="BK1044" s="22"/>
      <c r="BL1044" s="190" t="s">
        <v>123</v>
      </c>
      <c r="BM1044" s="74"/>
      <c r="BN1044" s="185" t="s">
        <v>123</v>
      </c>
      <c r="BO1044" s="22"/>
      <c r="BP1044" s="74"/>
      <c r="BQ1044" s="22"/>
      <c r="BR1044" s="190" t="s">
        <v>123</v>
      </c>
      <c r="BS1044" s="22"/>
      <c r="BT1044" s="185" t="s">
        <v>123</v>
      </c>
      <c r="BU1044" s="22"/>
      <c r="BV1044" s="74"/>
      <c r="BW1044" s="22"/>
      <c r="BX1044" s="190" t="s">
        <v>123</v>
      </c>
      <c r="BY1044" s="22"/>
      <c r="BZ1044" s="185" t="s">
        <v>123</v>
      </c>
      <c r="CA1044" s="185"/>
      <c r="CB1044" s="22"/>
    </row>
    <row r="1045" spans="2:80" ht="13.8" hidden="1">
      <c r="B1045" s="22">
        <f t="shared" si="16"/>
        <v>1036</v>
      </c>
      <c r="C1045" s="22" t="s">
        <v>112</v>
      </c>
      <c r="D1045" s="73" t="s">
        <v>1046</v>
      </c>
      <c r="E1045" s="118">
        <v>1300403</v>
      </c>
      <c r="F1045" s="22" t="s">
        <v>114</v>
      </c>
      <c r="G1045" s="73" t="s">
        <v>1047</v>
      </c>
      <c r="H1045" s="73" t="s">
        <v>117</v>
      </c>
      <c r="I1045" s="240" t="s">
        <v>117</v>
      </c>
      <c r="J1045" s="79" t="s">
        <v>112</v>
      </c>
      <c r="K1045" s="112" t="s">
        <v>1048</v>
      </c>
      <c r="L1045" s="22" t="s">
        <v>119</v>
      </c>
      <c r="M1045" s="22" t="s">
        <v>117</v>
      </c>
      <c r="N1045" s="119" t="str">
        <f>CONCATENATE(T_SDLog[[#This Row],[PROJECT_NO]],"-",T_SDLog[[#This Row],[Sub Con]],"-",T_SDLog[[#This Row],[BUILDING_NO]],"-",T_SDLog[[#This Row],[FLOOR_LEVEL]],"-",T_SDLog[[#This Row],[DRAWING_PARTS]],"-",T_SDLog[[#This Row],[DISIPLINE]],"-",T_SDLog[[#This Row],[Sub-Dec]],"-",T_SDLog[[#This Row],[DS]],"-",T_SDLog[[#This Row],[DRAWING_SEQ]])</f>
        <v>1300403-ATS-B0X-00-00-ICT-STL-SD-00</v>
      </c>
      <c r="O1045" s="122" t="s">
        <v>1049</v>
      </c>
      <c r="P1045" s="245">
        <v>45899</v>
      </c>
      <c r="Q104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5" s="156" t="str">
        <f>IF(T_SDLog[[#This Row],[AREF_7]]&lt;&gt;"","07",IF(T_SDLog[[#This Row],[AREF_6]]&lt;&gt;"","06",IF(T_SDLog[[#This Row],[AREF_5]]&lt;&gt;"","05",IF(T_SDLog[[#This Row],[AREF_4]]&lt;&gt;"","04",IF(T_SDLog[[#This Row],[AREF_3]]&lt;&gt;"","03",IF(T_SDLog[[#This Row],[AREF_2]]&lt;&gt;"","02",IF(T_SDLog[[#This Row],[AREF_1]]&lt;&gt;"","01",IF(T_SDLog[[#This Row],[AREF_0]]&lt;&gt;"","00",""))))))))</f>
        <v/>
      </c>
      <c r="T104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4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5" s="22"/>
      <c r="AB1045" s="74"/>
      <c r="AC1045" s="22"/>
      <c r="AD1045" s="74"/>
      <c r="AE1045" s="22"/>
      <c r="AF1045" s="190" t="s">
        <v>123</v>
      </c>
      <c r="AG1045" s="191"/>
      <c r="AH1045" s="190" t="s">
        <v>123</v>
      </c>
      <c r="AI1045" s="22"/>
      <c r="AJ1045" s="74"/>
      <c r="AK1045" s="22"/>
      <c r="AL1045" s="22"/>
      <c r="AM1045" s="22"/>
      <c r="AN1045" s="190" t="s">
        <v>123</v>
      </c>
      <c r="AO1045" s="74"/>
      <c r="AP1045" s="185" t="s">
        <v>123</v>
      </c>
      <c r="AQ1045" s="22"/>
      <c r="AR1045" s="74"/>
      <c r="AS1045" s="22"/>
      <c r="AT1045" s="190" t="s">
        <v>123</v>
      </c>
      <c r="AU1045" s="74"/>
      <c r="AV1045" s="185" t="s">
        <v>123</v>
      </c>
      <c r="AW1045" s="76"/>
      <c r="AX1045" s="74"/>
      <c r="AY1045" s="22"/>
      <c r="AZ1045" s="190" t="s">
        <v>123</v>
      </c>
      <c r="BA1045" s="74"/>
      <c r="BB1045" s="185" t="s">
        <v>123</v>
      </c>
      <c r="BC1045" s="76"/>
      <c r="BD1045" s="74"/>
      <c r="BE1045" s="22"/>
      <c r="BF1045" s="190" t="s">
        <v>123</v>
      </c>
      <c r="BG1045" s="74"/>
      <c r="BH1045" s="185" t="s">
        <v>123</v>
      </c>
      <c r="BI1045" s="76"/>
      <c r="BJ1045" s="74"/>
      <c r="BK1045" s="22"/>
      <c r="BL1045" s="190" t="s">
        <v>123</v>
      </c>
      <c r="BM1045" s="74"/>
      <c r="BN1045" s="185" t="s">
        <v>123</v>
      </c>
      <c r="BO1045" s="22"/>
      <c r="BP1045" s="74"/>
      <c r="BQ1045" s="22"/>
      <c r="BR1045" s="190" t="s">
        <v>123</v>
      </c>
      <c r="BS1045" s="22"/>
      <c r="BT1045" s="185" t="s">
        <v>123</v>
      </c>
      <c r="BU1045" s="22"/>
      <c r="BV1045" s="74"/>
      <c r="BW1045" s="22"/>
      <c r="BX1045" s="190" t="s">
        <v>123</v>
      </c>
      <c r="BY1045" s="22"/>
      <c r="BZ1045" s="185" t="s">
        <v>123</v>
      </c>
      <c r="CA1045" s="185"/>
      <c r="CB1045" s="22"/>
    </row>
    <row r="1046" spans="2:80" ht="13.8" hidden="1">
      <c r="B1046" s="22">
        <f t="shared" si="16"/>
        <v>1037</v>
      </c>
      <c r="C1046" s="22" t="s">
        <v>112</v>
      </c>
      <c r="D1046" s="73" t="s">
        <v>1046</v>
      </c>
      <c r="E1046" s="118">
        <v>1300403</v>
      </c>
      <c r="F1046" s="22" t="s">
        <v>114</v>
      </c>
      <c r="G1046" s="73" t="s">
        <v>1047</v>
      </c>
      <c r="H1046" s="73" t="s">
        <v>117</v>
      </c>
      <c r="I1046" s="240" t="s">
        <v>117</v>
      </c>
      <c r="J1046" s="79" t="s">
        <v>112</v>
      </c>
      <c r="K1046" s="112" t="s">
        <v>1048</v>
      </c>
      <c r="L1046" s="22" t="s">
        <v>119</v>
      </c>
      <c r="M1046" s="22" t="s">
        <v>124</v>
      </c>
      <c r="N1046" s="119" t="str">
        <f>CONCATENATE(T_SDLog[[#This Row],[PROJECT_NO]],"-",T_SDLog[[#This Row],[Sub Con]],"-",T_SDLog[[#This Row],[BUILDING_NO]],"-",T_SDLog[[#This Row],[FLOOR_LEVEL]],"-",T_SDLog[[#This Row],[DRAWING_PARTS]],"-",T_SDLog[[#This Row],[DISIPLINE]],"-",T_SDLog[[#This Row],[Sub-Dec]],"-",T_SDLog[[#This Row],[DS]],"-",T_SDLog[[#This Row],[DRAWING_SEQ]])</f>
        <v>1300403-ATS-B0X-00-00-ICT-STL-SD-01</v>
      </c>
      <c r="O1046" s="122" t="s">
        <v>1050</v>
      </c>
      <c r="P1046" s="245">
        <v>45899</v>
      </c>
      <c r="Q104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6" s="156" t="str">
        <f>IF(T_SDLog[[#This Row],[AREF_7]]&lt;&gt;"","07",IF(T_SDLog[[#This Row],[AREF_6]]&lt;&gt;"","06",IF(T_SDLog[[#This Row],[AREF_5]]&lt;&gt;"","05",IF(T_SDLog[[#This Row],[AREF_4]]&lt;&gt;"","04",IF(T_SDLog[[#This Row],[AREF_3]]&lt;&gt;"","03",IF(T_SDLog[[#This Row],[AREF_2]]&lt;&gt;"","02",IF(T_SDLog[[#This Row],[AREF_1]]&lt;&gt;"","01",IF(T_SDLog[[#This Row],[AREF_0]]&lt;&gt;"","00",""))))))))</f>
        <v/>
      </c>
      <c r="T104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4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6" s="22"/>
      <c r="AB1046" s="74"/>
      <c r="AC1046" s="22"/>
      <c r="AD1046" s="74"/>
      <c r="AE1046" s="22"/>
      <c r="AF1046" s="190" t="s">
        <v>123</v>
      </c>
      <c r="AG1046" s="191"/>
      <c r="AH1046" s="190" t="s">
        <v>123</v>
      </c>
      <c r="AI1046" s="22"/>
      <c r="AJ1046" s="74"/>
      <c r="AK1046" s="22"/>
      <c r="AL1046" s="22"/>
      <c r="AM1046" s="22"/>
      <c r="AN1046" s="190" t="s">
        <v>123</v>
      </c>
      <c r="AO1046" s="74"/>
      <c r="AP1046" s="185" t="s">
        <v>123</v>
      </c>
      <c r="AQ1046" s="22"/>
      <c r="AR1046" s="74"/>
      <c r="AS1046" s="22"/>
      <c r="AT1046" s="190" t="s">
        <v>123</v>
      </c>
      <c r="AU1046" s="74"/>
      <c r="AV1046" s="185" t="s">
        <v>123</v>
      </c>
      <c r="AW1046" s="76"/>
      <c r="AX1046" s="74"/>
      <c r="AY1046" s="22"/>
      <c r="AZ1046" s="190" t="s">
        <v>123</v>
      </c>
      <c r="BA1046" s="74"/>
      <c r="BB1046" s="185" t="s">
        <v>123</v>
      </c>
      <c r="BC1046" s="76"/>
      <c r="BD1046" s="74"/>
      <c r="BE1046" s="22"/>
      <c r="BF1046" s="190" t="s">
        <v>123</v>
      </c>
      <c r="BG1046" s="74"/>
      <c r="BH1046" s="185" t="s">
        <v>123</v>
      </c>
      <c r="BI1046" s="76"/>
      <c r="BJ1046" s="74"/>
      <c r="BK1046" s="22"/>
      <c r="BL1046" s="190" t="s">
        <v>123</v>
      </c>
      <c r="BM1046" s="74"/>
      <c r="BN1046" s="185" t="s">
        <v>123</v>
      </c>
      <c r="BO1046" s="22"/>
      <c r="BP1046" s="74"/>
      <c r="BQ1046" s="22"/>
      <c r="BR1046" s="190" t="s">
        <v>123</v>
      </c>
      <c r="BS1046" s="22"/>
      <c r="BT1046" s="185" t="s">
        <v>123</v>
      </c>
      <c r="BU1046" s="22"/>
      <c r="BV1046" s="74"/>
      <c r="BW1046" s="22"/>
      <c r="BX1046" s="190" t="s">
        <v>123</v>
      </c>
      <c r="BY1046" s="22"/>
      <c r="BZ1046" s="185" t="s">
        <v>123</v>
      </c>
      <c r="CA1046" s="185"/>
      <c r="CB1046" s="22"/>
    </row>
    <row r="1047" spans="2:80" ht="13.8" hidden="1">
      <c r="B1047" s="22">
        <f t="shared" si="16"/>
        <v>1038</v>
      </c>
      <c r="C1047" s="22" t="s">
        <v>112</v>
      </c>
      <c r="D1047" s="73" t="s">
        <v>1046</v>
      </c>
      <c r="E1047" s="118">
        <v>1300403</v>
      </c>
      <c r="F1047" s="22" t="s">
        <v>114</v>
      </c>
      <c r="G1047" s="73" t="s">
        <v>1047</v>
      </c>
      <c r="H1047" s="73" t="s">
        <v>117</v>
      </c>
      <c r="I1047" s="240" t="s">
        <v>117</v>
      </c>
      <c r="J1047" s="79" t="s">
        <v>112</v>
      </c>
      <c r="K1047" s="112" t="s">
        <v>1048</v>
      </c>
      <c r="L1047" s="22" t="s">
        <v>119</v>
      </c>
      <c r="M1047" s="22" t="s">
        <v>126</v>
      </c>
      <c r="N1047" s="119" t="str">
        <f>CONCATENATE(T_SDLog[[#This Row],[PROJECT_NO]],"-",T_SDLog[[#This Row],[Sub Con]],"-",T_SDLog[[#This Row],[BUILDING_NO]],"-",T_SDLog[[#This Row],[FLOOR_LEVEL]],"-",T_SDLog[[#This Row],[DRAWING_PARTS]],"-",T_SDLog[[#This Row],[DISIPLINE]],"-",T_SDLog[[#This Row],[Sub-Dec]],"-",T_SDLog[[#This Row],[DS]],"-",T_SDLog[[#This Row],[DRAWING_SEQ]])</f>
        <v>1300403-ATS-B0X-00-00-ICT-STL-SD-02</v>
      </c>
      <c r="O1047" s="122" t="s">
        <v>1051</v>
      </c>
      <c r="P1047" s="245">
        <v>45899</v>
      </c>
      <c r="Q104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7" s="156" t="str">
        <f>IF(T_SDLog[[#This Row],[AREF_7]]&lt;&gt;"","07",IF(T_SDLog[[#This Row],[AREF_6]]&lt;&gt;"","06",IF(T_SDLog[[#This Row],[AREF_5]]&lt;&gt;"","05",IF(T_SDLog[[#This Row],[AREF_4]]&lt;&gt;"","04",IF(T_SDLog[[#This Row],[AREF_3]]&lt;&gt;"","03",IF(T_SDLog[[#This Row],[AREF_2]]&lt;&gt;"","02",IF(T_SDLog[[#This Row],[AREF_1]]&lt;&gt;"","01",IF(T_SDLog[[#This Row],[AREF_0]]&lt;&gt;"","00",""))))))))</f>
        <v/>
      </c>
      <c r="T104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7" s="22"/>
      <c r="AB1047" s="74"/>
      <c r="AC1047" s="22"/>
      <c r="AD1047" s="74"/>
      <c r="AE1047" s="22"/>
      <c r="AF1047" s="190" t="s">
        <v>123</v>
      </c>
      <c r="AG1047" s="191"/>
      <c r="AH1047" s="190" t="s">
        <v>123</v>
      </c>
      <c r="AI1047" s="22"/>
      <c r="AJ1047" s="74"/>
      <c r="AK1047" s="22"/>
      <c r="AL1047" s="22"/>
      <c r="AM1047" s="22"/>
      <c r="AN1047" s="190" t="s">
        <v>123</v>
      </c>
      <c r="AO1047" s="74"/>
      <c r="AP1047" s="185" t="s">
        <v>123</v>
      </c>
      <c r="AQ1047" s="22"/>
      <c r="AR1047" s="74"/>
      <c r="AS1047" s="22"/>
      <c r="AT1047" s="190" t="s">
        <v>123</v>
      </c>
      <c r="AU1047" s="74"/>
      <c r="AV1047" s="185" t="s">
        <v>123</v>
      </c>
      <c r="AW1047" s="76"/>
      <c r="AX1047" s="74"/>
      <c r="AY1047" s="22"/>
      <c r="AZ1047" s="190" t="s">
        <v>123</v>
      </c>
      <c r="BA1047" s="74"/>
      <c r="BB1047" s="185" t="s">
        <v>123</v>
      </c>
      <c r="BC1047" s="76"/>
      <c r="BD1047" s="74"/>
      <c r="BE1047" s="22"/>
      <c r="BF1047" s="190" t="s">
        <v>123</v>
      </c>
      <c r="BG1047" s="74"/>
      <c r="BH1047" s="185" t="s">
        <v>123</v>
      </c>
      <c r="BI1047" s="76"/>
      <c r="BJ1047" s="74"/>
      <c r="BK1047" s="22"/>
      <c r="BL1047" s="190" t="s">
        <v>123</v>
      </c>
      <c r="BM1047" s="74"/>
      <c r="BN1047" s="185" t="s">
        <v>123</v>
      </c>
      <c r="BO1047" s="22"/>
      <c r="BP1047" s="74"/>
      <c r="BQ1047" s="22"/>
      <c r="BR1047" s="190" t="s">
        <v>123</v>
      </c>
      <c r="BS1047" s="22"/>
      <c r="BT1047" s="185" t="s">
        <v>123</v>
      </c>
      <c r="BU1047" s="22"/>
      <c r="BV1047" s="74"/>
      <c r="BW1047" s="22"/>
      <c r="BX1047" s="190" t="s">
        <v>123</v>
      </c>
      <c r="BY1047" s="22"/>
      <c r="BZ1047" s="185" t="s">
        <v>123</v>
      </c>
      <c r="CA1047" s="185"/>
      <c r="CB1047" s="22"/>
    </row>
    <row r="1048" spans="2:80" ht="13.8" hidden="1">
      <c r="B1048" s="22">
        <f t="shared" si="16"/>
        <v>1039</v>
      </c>
      <c r="C1048" s="22" t="s">
        <v>112</v>
      </c>
      <c r="D1048" s="73" t="s">
        <v>1046</v>
      </c>
      <c r="E1048" s="118">
        <v>1300403</v>
      </c>
      <c r="F1048" s="22" t="s">
        <v>114</v>
      </c>
      <c r="G1048" s="73" t="s">
        <v>1047</v>
      </c>
      <c r="H1048" s="73" t="s">
        <v>117</v>
      </c>
      <c r="I1048" s="240" t="s">
        <v>117</v>
      </c>
      <c r="J1048" s="79" t="s">
        <v>112</v>
      </c>
      <c r="K1048" s="112" t="s">
        <v>1048</v>
      </c>
      <c r="L1048" s="22" t="s">
        <v>119</v>
      </c>
      <c r="M1048" s="22" t="s">
        <v>128</v>
      </c>
      <c r="N1048" s="119" t="str">
        <f>CONCATENATE(T_SDLog[[#This Row],[PROJECT_NO]],"-",T_SDLog[[#This Row],[Sub Con]],"-",T_SDLog[[#This Row],[BUILDING_NO]],"-",T_SDLog[[#This Row],[FLOOR_LEVEL]],"-",T_SDLog[[#This Row],[DRAWING_PARTS]],"-",T_SDLog[[#This Row],[DISIPLINE]],"-",T_SDLog[[#This Row],[Sub-Dec]],"-",T_SDLog[[#This Row],[DS]],"-",T_SDLog[[#This Row],[DRAWING_SEQ]])</f>
        <v>1300403-ATS-B0X-00-00-ICT-STL-SD-03</v>
      </c>
      <c r="O1048" s="122" t="s">
        <v>1052</v>
      </c>
      <c r="P1048" s="245">
        <v>45899</v>
      </c>
      <c r="Q104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8" s="156" t="str">
        <f>IF(T_SDLog[[#This Row],[AREF_7]]&lt;&gt;"","07",IF(T_SDLog[[#This Row],[AREF_6]]&lt;&gt;"","06",IF(T_SDLog[[#This Row],[AREF_5]]&lt;&gt;"","05",IF(T_SDLog[[#This Row],[AREF_4]]&lt;&gt;"","04",IF(T_SDLog[[#This Row],[AREF_3]]&lt;&gt;"","03",IF(T_SDLog[[#This Row],[AREF_2]]&lt;&gt;"","02",IF(T_SDLog[[#This Row],[AREF_1]]&lt;&gt;"","01",IF(T_SDLog[[#This Row],[AREF_0]]&lt;&gt;"","00",""))))))))</f>
        <v/>
      </c>
      <c r="T104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8" s="22"/>
      <c r="AB1048" s="74"/>
      <c r="AC1048" s="22"/>
      <c r="AD1048" s="74"/>
      <c r="AE1048" s="22"/>
      <c r="AF1048" s="190" t="s">
        <v>123</v>
      </c>
      <c r="AG1048" s="191"/>
      <c r="AH1048" s="190" t="s">
        <v>123</v>
      </c>
      <c r="AI1048" s="22"/>
      <c r="AJ1048" s="74"/>
      <c r="AK1048" s="22"/>
      <c r="AL1048" s="22"/>
      <c r="AM1048" s="22"/>
      <c r="AN1048" s="190" t="s">
        <v>123</v>
      </c>
      <c r="AO1048" s="74"/>
      <c r="AP1048" s="185" t="s">
        <v>123</v>
      </c>
      <c r="AQ1048" s="22"/>
      <c r="AR1048" s="74"/>
      <c r="AS1048" s="22"/>
      <c r="AT1048" s="190" t="s">
        <v>123</v>
      </c>
      <c r="AU1048" s="74"/>
      <c r="AV1048" s="185" t="s">
        <v>123</v>
      </c>
      <c r="AW1048" s="76"/>
      <c r="AX1048" s="74"/>
      <c r="AY1048" s="22"/>
      <c r="AZ1048" s="190" t="s">
        <v>123</v>
      </c>
      <c r="BA1048" s="74"/>
      <c r="BB1048" s="185" t="s">
        <v>123</v>
      </c>
      <c r="BC1048" s="76"/>
      <c r="BD1048" s="74"/>
      <c r="BE1048" s="22"/>
      <c r="BF1048" s="190" t="s">
        <v>123</v>
      </c>
      <c r="BG1048" s="74"/>
      <c r="BH1048" s="185" t="s">
        <v>123</v>
      </c>
      <c r="BI1048" s="76"/>
      <c r="BJ1048" s="74"/>
      <c r="BK1048" s="22"/>
      <c r="BL1048" s="190" t="s">
        <v>123</v>
      </c>
      <c r="BM1048" s="74"/>
      <c r="BN1048" s="185" t="s">
        <v>123</v>
      </c>
      <c r="BO1048" s="22"/>
      <c r="BP1048" s="74"/>
      <c r="BQ1048" s="22"/>
      <c r="BR1048" s="190" t="s">
        <v>123</v>
      </c>
      <c r="BS1048" s="22"/>
      <c r="BT1048" s="185" t="s">
        <v>123</v>
      </c>
      <c r="BU1048" s="22"/>
      <c r="BV1048" s="74"/>
      <c r="BW1048" s="22"/>
      <c r="BX1048" s="190" t="s">
        <v>123</v>
      </c>
      <c r="BY1048" s="22"/>
      <c r="BZ1048" s="185" t="s">
        <v>123</v>
      </c>
      <c r="CA1048" s="185"/>
      <c r="CB1048" s="22"/>
    </row>
    <row r="1049" spans="2:80" ht="13.8" hidden="1">
      <c r="B1049" s="22">
        <f t="shared" si="16"/>
        <v>1040</v>
      </c>
      <c r="C1049" s="22" t="s">
        <v>112</v>
      </c>
      <c r="D1049" s="73" t="s">
        <v>1046</v>
      </c>
      <c r="E1049" s="118">
        <v>1300403</v>
      </c>
      <c r="F1049" s="22" t="s">
        <v>114</v>
      </c>
      <c r="G1049" s="73" t="s">
        <v>1047</v>
      </c>
      <c r="H1049" s="73" t="s">
        <v>117</v>
      </c>
      <c r="I1049" s="240" t="s">
        <v>117</v>
      </c>
      <c r="J1049" s="79" t="s">
        <v>112</v>
      </c>
      <c r="K1049" s="112" t="s">
        <v>1048</v>
      </c>
      <c r="L1049" s="22" t="s">
        <v>119</v>
      </c>
      <c r="M1049" s="22" t="s">
        <v>138</v>
      </c>
      <c r="N1049" s="119" t="str">
        <f>CONCATENATE(T_SDLog[[#This Row],[PROJECT_NO]],"-",T_SDLog[[#This Row],[Sub Con]],"-",T_SDLog[[#This Row],[BUILDING_NO]],"-",T_SDLog[[#This Row],[FLOOR_LEVEL]],"-",T_SDLog[[#This Row],[DRAWING_PARTS]],"-",T_SDLog[[#This Row],[DISIPLINE]],"-",T_SDLog[[#This Row],[Sub-Dec]],"-",T_SDLog[[#This Row],[DS]],"-",T_SDLog[[#This Row],[DRAWING_SEQ]])</f>
        <v>1300403-ATS-B0X-00-00-ICT-STL-SD-04</v>
      </c>
      <c r="O1049" s="122" t="s">
        <v>1053</v>
      </c>
      <c r="P1049" s="245">
        <v>45899</v>
      </c>
      <c r="Q104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4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49" s="156" t="str">
        <f>IF(T_SDLog[[#This Row],[AREF_7]]&lt;&gt;"","07",IF(T_SDLog[[#This Row],[AREF_6]]&lt;&gt;"","06",IF(T_SDLog[[#This Row],[AREF_5]]&lt;&gt;"","05",IF(T_SDLog[[#This Row],[AREF_4]]&lt;&gt;"","04",IF(T_SDLog[[#This Row],[AREF_3]]&lt;&gt;"","03",IF(T_SDLog[[#This Row],[AREF_2]]&lt;&gt;"","02",IF(T_SDLog[[#This Row],[AREF_1]]&lt;&gt;"","01",IF(T_SDLog[[#This Row],[AREF_0]]&lt;&gt;"","00",""))))))))</f>
        <v/>
      </c>
      <c r="T104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49" s="22"/>
      <c r="AB1049" s="74"/>
      <c r="AC1049" s="22"/>
      <c r="AD1049" s="74"/>
      <c r="AE1049" s="22"/>
      <c r="AF1049" s="190" t="s">
        <v>123</v>
      </c>
      <c r="AG1049" s="191"/>
      <c r="AH1049" s="190" t="s">
        <v>123</v>
      </c>
      <c r="AI1049" s="22"/>
      <c r="AJ1049" s="74"/>
      <c r="AK1049" s="22"/>
      <c r="AL1049" s="22"/>
      <c r="AM1049" s="22"/>
      <c r="AN1049" s="190" t="s">
        <v>123</v>
      </c>
      <c r="AO1049" s="74"/>
      <c r="AP1049" s="185" t="s">
        <v>123</v>
      </c>
      <c r="AQ1049" s="22"/>
      <c r="AR1049" s="74"/>
      <c r="AS1049" s="22"/>
      <c r="AT1049" s="190" t="s">
        <v>123</v>
      </c>
      <c r="AU1049" s="74"/>
      <c r="AV1049" s="185" t="s">
        <v>123</v>
      </c>
      <c r="AW1049" s="76"/>
      <c r="AX1049" s="74"/>
      <c r="AY1049" s="22"/>
      <c r="AZ1049" s="190" t="s">
        <v>123</v>
      </c>
      <c r="BA1049" s="74"/>
      <c r="BB1049" s="185" t="s">
        <v>123</v>
      </c>
      <c r="BC1049" s="76"/>
      <c r="BD1049" s="74"/>
      <c r="BE1049" s="22"/>
      <c r="BF1049" s="190" t="s">
        <v>123</v>
      </c>
      <c r="BG1049" s="74"/>
      <c r="BH1049" s="185" t="s">
        <v>123</v>
      </c>
      <c r="BI1049" s="76"/>
      <c r="BJ1049" s="74"/>
      <c r="BK1049" s="22"/>
      <c r="BL1049" s="190" t="s">
        <v>123</v>
      </c>
      <c r="BM1049" s="74"/>
      <c r="BN1049" s="185" t="s">
        <v>123</v>
      </c>
      <c r="BO1049" s="22"/>
      <c r="BP1049" s="74"/>
      <c r="BQ1049" s="22"/>
      <c r="BR1049" s="190" t="s">
        <v>123</v>
      </c>
      <c r="BS1049" s="22"/>
      <c r="BT1049" s="185" t="s">
        <v>123</v>
      </c>
      <c r="BU1049" s="22"/>
      <c r="BV1049" s="74"/>
      <c r="BW1049" s="22"/>
      <c r="BX1049" s="190" t="s">
        <v>123</v>
      </c>
      <c r="BY1049" s="22"/>
      <c r="BZ1049" s="185" t="s">
        <v>123</v>
      </c>
      <c r="CA1049" s="185"/>
      <c r="CB1049" s="22"/>
    </row>
    <row r="1050" spans="2:80" ht="13.8" hidden="1">
      <c r="B1050" s="22">
        <f t="shared" si="16"/>
        <v>1041</v>
      </c>
      <c r="C1050" s="22" t="s">
        <v>112</v>
      </c>
      <c r="D1050" s="73" t="s">
        <v>1046</v>
      </c>
      <c r="E1050" s="118">
        <v>1300403</v>
      </c>
      <c r="F1050" s="22" t="s">
        <v>114</v>
      </c>
      <c r="G1050" s="73" t="s">
        <v>1047</v>
      </c>
      <c r="H1050" s="73" t="s">
        <v>117</v>
      </c>
      <c r="I1050" s="240" t="s">
        <v>117</v>
      </c>
      <c r="J1050" s="79" t="s">
        <v>112</v>
      </c>
      <c r="K1050" s="112" t="s">
        <v>1048</v>
      </c>
      <c r="L1050" s="22" t="s">
        <v>119</v>
      </c>
      <c r="M1050" s="22" t="s">
        <v>219</v>
      </c>
      <c r="N1050" s="119" t="str">
        <f>CONCATENATE(T_SDLog[[#This Row],[PROJECT_NO]],"-",T_SDLog[[#This Row],[Sub Con]],"-",T_SDLog[[#This Row],[BUILDING_NO]],"-",T_SDLog[[#This Row],[FLOOR_LEVEL]],"-",T_SDLog[[#This Row],[DRAWING_PARTS]],"-",T_SDLog[[#This Row],[DISIPLINE]],"-",T_SDLog[[#This Row],[Sub-Dec]],"-",T_SDLog[[#This Row],[DS]],"-",T_SDLog[[#This Row],[DRAWING_SEQ]])</f>
        <v>1300403-ATS-B0X-00-00-ICT-STL-SD-05</v>
      </c>
      <c r="O1050" s="122" t="s">
        <v>1054</v>
      </c>
      <c r="P1050" s="245">
        <v>45899</v>
      </c>
      <c r="Q105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5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0" s="156" t="str">
        <f>IF(T_SDLog[[#This Row],[AREF_7]]&lt;&gt;"","07",IF(T_SDLog[[#This Row],[AREF_6]]&lt;&gt;"","06",IF(T_SDLog[[#This Row],[AREF_5]]&lt;&gt;"","05",IF(T_SDLog[[#This Row],[AREF_4]]&lt;&gt;"","04",IF(T_SDLog[[#This Row],[AREF_3]]&lt;&gt;"","03",IF(T_SDLog[[#This Row],[AREF_2]]&lt;&gt;"","02",IF(T_SDLog[[#This Row],[AREF_1]]&lt;&gt;"","01",IF(T_SDLog[[#This Row],[AREF_0]]&lt;&gt;"","00",""))))))))</f>
        <v/>
      </c>
      <c r="T105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5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0" s="22"/>
      <c r="AB1050" s="74"/>
      <c r="AC1050" s="22"/>
      <c r="AD1050" s="74"/>
      <c r="AE1050" s="22"/>
      <c r="AF1050" s="190" t="s">
        <v>123</v>
      </c>
      <c r="AG1050" s="191"/>
      <c r="AH1050" s="190" t="s">
        <v>123</v>
      </c>
      <c r="AI1050" s="22"/>
      <c r="AJ1050" s="74"/>
      <c r="AK1050" s="22"/>
      <c r="AL1050" s="22"/>
      <c r="AM1050" s="22"/>
      <c r="AN1050" s="190" t="s">
        <v>123</v>
      </c>
      <c r="AO1050" s="74"/>
      <c r="AP1050" s="185" t="s">
        <v>123</v>
      </c>
      <c r="AQ1050" s="22"/>
      <c r="AR1050" s="74"/>
      <c r="AS1050" s="22"/>
      <c r="AT1050" s="190" t="s">
        <v>123</v>
      </c>
      <c r="AU1050" s="74"/>
      <c r="AV1050" s="185" t="s">
        <v>123</v>
      </c>
      <c r="AW1050" s="76"/>
      <c r="AX1050" s="74"/>
      <c r="AY1050" s="22"/>
      <c r="AZ1050" s="190" t="s">
        <v>123</v>
      </c>
      <c r="BA1050" s="74"/>
      <c r="BB1050" s="185" t="s">
        <v>123</v>
      </c>
      <c r="BC1050" s="76"/>
      <c r="BD1050" s="74"/>
      <c r="BE1050" s="22"/>
      <c r="BF1050" s="190" t="s">
        <v>123</v>
      </c>
      <c r="BG1050" s="74"/>
      <c r="BH1050" s="185" t="s">
        <v>123</v>
      </c>
      <c r="BI1050" s="76"/>
      <c r="BJ1050" s="74"/>
      <c r="BK1050" s="22"/>
      <c r="BL1050" s="190" t="s">
        <v>123</v>
      </c>
      <c r="BM1050" s="74"/>
      <c r="BN1050" s="185" t="s">
        <v>123</v>
      </c>
      <c r="BO1050" s="22"/>
      <c r="BP1050" s="74"/>
      <c r="BQ1050" s="22"/>
      <c r="BR1050" s="190" t="s">
        <v>123</v>
      </c>
      <c r="BS1050" s="22"/>
      <c r="BT1050" s="185" t="s">
        <v>123</v>
      </c>
      <c r="BU1050" s="22"/>
      <c r="BV1050" s="74"/>
      <c r="BW1050" s="22"/>
      <c r="BX1050" s="190" t="s">
        <v>123</v>
      </c>
      <c r="BY1050" s="22"/>
      <c r="BZ1050" s="185" t="s">
        <v>123</v>
      </c>
      <c r="CA1050" s="185"/>
      <c r="CB1050" s="22"/>
    </row>
    <row r="1051" spans="2:80" ht="13.8" hidden="1">
      <c r="B1051" s="22">
        <f t="shared" si="16"/>
        <v>1042</v>
      </c>
      <c r="C1051" s="22" t="s">
        <v>112</v>
      </c>
      <c r="D1051" s="73" t="s">
        <v>1046</v>
      </c>
      <c r="E1051" s="118">
        <v>1300403</v>
      </c>
      <c r="F1051" s="22" t="s">
        <v>114</v>
      </c>
      <c r="G1051" s="73" t="s">
        <v>1047</v>
      </c>
      <c r="H1051" s="73" t="s">
        <v>117</v>
      </c>
      <c r="I1051" s="240" t="s">
        <v>117</v>
      </c>
      <c r="J1051" s="79" t="s">
        <v>112</v>
      </c>
      <c r="K1051" s="112" t="s">
        <v>1048</v>
      </c>
      <c r="L1051" s="22" t="s">
        <v>119</v>
      </c>
      <c r="M1051" s="22" t="s">
        <v>304</v>
      </c>
      <c r="N1051" s="119" t="str">
        <f>CONCATENATE(T_SDLog[[#This Row],[PROJECT_NO]],"-",T_SDLog[[#This Row],[Sub Con]],"-",T_SDLog[[#This Row],[BUILDING_NO]],"-",T_SDLog[[#This Row],[FLOOR_LEVEL]],"-",T_SDLog[[#This Row],[DRAWING_PARTS]],"-",T_SDLog[[#This Row],[DISIPLINE]],"-",T_SDLog[[#This Row],[Sub-Dec]],"-",T_SDLog[[#This Row],[DS]],"-",T_SDLog[[#This Row],[DRAWING_SEQ]])</f>
        <v>1300403-ATS-B0X-00-00-ICT-STL-SD-06</v>
      </c>
      <c r="O1051" s="122" t="s">
        <v>1055</v>
      </c>
      <c r="P1051" s="245">
        <v>45899</v>
      </c>
      <c r="Q105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5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1" s="156" t="str">
        <f>IF(T_SDLog[[#This Row],[AREF_7]]&lt;&gt;"","07",IF(T_SDLog[[#This Row],[AREF_6]]&lt;&gt;"","06",IF(T_SDLog[[#This Row],[AREF_5]]&lt;&gt;"","05",IF(T_SDLog[[#This Row],[AREF_4]]&lt;&gt;"","04",IF(T_SDLog[[#This Row],[AREF_3]]&lt;&gt;"","03",IF(T_SDLog[[#This Row],[AREF_2]]&lt;&gt;"","02",IF(T_SDLog[[#This Row],[AREF_1]]&lt;&gt;"","01",IF(T_SDLog[[#This Row],[AREF_0]]&lt;&gt;"","00",""))))))))</f>
        <v/>
      </c>
      <c r="T105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1" s="22"/>
      <c r="AB1051" s="74"/>
      <c r="AC1051" s="22"/>
      <c r="AD1051" s="74"/>
      <c r="AE1051" s="22"/>
      <c r="AF1051" s="190" t="s">
        <v>123</v>
      </c>
      <c r="AG1051" s="191"/>
      <c r="AH1051" s="190" t="s">
        <v>123</v>
      </c>
      <c r="AI1051" s="22"/>
      <c r="AJ1051" s="74"/>
      <c r="AK1051" s="22"/>
      <c r="AL1051" s="22"/>
      <c r="AM1051" s="22"/>
      <c r="AN1051" s="190" t="s">
        <v>123</v>
      </c>
      <c r="AO1051" s="74"/>
      <c r="AP1051" s="185" t="s">
        <v>123</v>
      </c>
      <c r="AQ1051" s="22"/>
      <c r="AR1051" s="74"/>
      <c r="AS1051" s="22"/>
      <c r="AT1051" s="190" t="s">
        <v>123</v>
      </c>
      <c r="AU1051" s="74"/>
      <c r="AV1051" s="185" t="s">
        <v>123</v>
      </c>
      <c r="AW1051" s="76"/>
      <c r="AX1051" s="74"/>
      <c r="AY1051" s="22"/>
      <c r="AZ1051" s="190" t="s">
        <v>123</v>
      </c>
      <c r="BA1051" s="74"/>
      <c r="BB1051" s="185" t="s">
        <v>123</v>
      </c>
      <c r="BC1051" s="76"/>
      <c r="BD1051" s="74"/>
      <c r="BE1051" s="22"/>
      <c r="BF1051" s="190" t="s">
        <v>123</v>
      </c>
      <c r="BG1051" s="74"/>
      <c r="BH1051" s="185" t="s">
        <v>123</v>
      </c>
      <c r="BI1051" s="76"/>
      <c r="BJ1051" s="74"/>
      <c r="BK1051" s="22"/>
      <c r="BL1051" s="190" t="s">
        <v>123</v>
      </c>
      <c r="BM1051" s="74"/>
      <c r="BN1051" s="185" t="s">
        <v>123</v>
      </c>
      <c r="BO1051" s="22"/>
      <c r="BP1051" s="74"/>
      <c r="BQ1051" s="22"/>
      <c r="BR1051" s="190" t="s">
        <v>123</v>
      </c>
      <c r="BS1051" s="22"/>
      <c r="BT1051" s="185" t="s">
        <v>123</v>
      </c>
      <c r="BU1051" s="22"/>
      <c r="BV1051" s="74"/>
      <c r="BW1051" s="22"/>
      <c r="BX1051" s="190" t="s">
        <v>123</v>
      </c>
      <c r="BY1051" s="22"/>
      <c r="BZ1051" s="185" t="s">
        <v>123</v>
      </c>
      <c r="CA1051" s="185"/>
      <c r="CB1051" s="22"/>
    </row>
    <row r="1052" spans="2:80" ht="13.8" hidden="1">
      <c r="B1052" s="22">
        <f t="shared" si="16"/>
        <v>1043</v>
      </c>
      <c r="C1052" s="22" t="s">
        <v>112</v>
      </c>
      <c r="D1052" s="73" t="s">
        <v>1046</v>
      </c>
      <c r="E1052" s="118">
        <v>1300403</v>
      </c>
      <c r="F1052" s="22" t="s">
        <v>114</v>
      </c>
      <c r="G1052" s="73" t="s">
        <v>1047</v>
      </c>
      <c r="H1052" s="73" t="s">
        <v>117</v>
      </c>
      <c r="I1052" s="240" t="s">
        <v>117</v>
      </c>
      <c r="J1052" s="79" t="s">
        <v>112</v>
      </c>
      <c r="K1052" s="112" t="s">
        <v>1048</v>
      </c>
      <c r="L1052" s="22" t="s">
        <v>119</v>
      </c>
      <c r="M1052" s="22" t="s">
        <v>349</v>
      </c>
      <c r="N1052" s="119" t="str">
        <f>CONCATENATE(T_SDLog[[#This Row],[PROJECT_NO]],"-",T_SDLog[[#This Row],[Sub Con]],"-",T_SDLog[[#This Row],[BUILDING_NO]],"-",T_SDLog[[#This Row],[FLOOR_LEVEL]],"-",T_SDLog[[#This Row],[DRAWING_PARTS]],"-",T_SDLog[[#This Row],[DISIPLINE]],"-",T_SDLog[[#This Row],[Sub-Dec]],"-",T_SDLog[[#This Row],[DS]],"-",T_SDLog[[#This Row],[DRAWING_SEQ]])</f>
        <v>1300403-ATS-B0X-00-00-ICT-STL-SD-07</v>
      </c>
      <c r="O1052" s="122" t="s">
        <v>1056</v>
      </c>
      <c r="P1052" s="245">
        <v>45899</v>
      </c>
      <c r="Q105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5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2" s="156" t="str">
        <f>IF(T_SDLog[[#This Row],[AREF_7]]&lt;&gt;"","07",IF(T_SDLog[[#This Row],[AREF_6]]&lt;&gt;"","06",IF(T_SDLog[[#This Row],[AREF_5]]&lt;&gt;"","05",IF(T_SDLog[[#This Row],[AREF_4]]&lt;&gt;"","04",IF(T_SDLog[[#This Row],[AREF_3]]&lt;&gt;"","03",IF(T_SDLog[[#This Row],[AREF_2]]&lt;&gt;"","02",IF(T_SDLog[[#This Row],[AREF_1]]&lt;&gt;"","01",IF(T_SDLog[[#This Row],[AREF_0]]&lt;&gt;"","00",""))))))))</f>
        <v/>
      </c>
      <c r="T105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2" s="22"/>
      <c r="AB1052" s="74"/>
      <c r="AC1052" s="22"/>
      <c r="AD1052" s="74"/>
      <c r="AE1052" s="22"/>
      <c r="AF1052" s="190" t="s">
        <v>123</v>
      </c>
      <c r="AG1052" s="191"/>
      <c r="AH1052" s="190" t="s">
        <v>123</v>
      </c>
      <c r="AI1052" s="22"/>
      <c r="AJ1052" s="74"/>
      <c r="AK1052" s="22"/>
      <c r="AL1052" s="22"/>
      <c r="AM1052" s="22"/>
      <c r="AN1052" s="190" t="s">
        <v>123</v>
      </c>
      <c r="AO1052" s="74"/>
      <c r="AP1052" s="185" t="s">
        <v>123</v>
      </c>
      <c r="AQ1052" s="22"/>
      <c r="AR1052" s="74"/>
      <c r="AS1052" s="22"/>
      <c r="AT1052" s="190" t="s">
        <v>123</v>
      </c>
      <c r="AU1052" s="74"/>
      <c r="AV1052" s="185" t="s">
        <v>123</v>
      </c>
      <c r="AW1052" s="76"/>
      <c r="AX1052" s="74"/>
      <c r="AY1052" s="22"/>
      <c r="AZ1052" s="190" t="s">
        <v>123</v>
      </c>
      <c r="BA1052" s="74"/>
      <c r="BB1052" s="185" t="s">
        <v>123</v>
      </c>
      <c r="BC1052" s="76"/>
      <c r="BD1052" s="74"/>
      <c r="BE1052" s="22"/>
      <c r="BF1052" s="190" t="s">
        <v>123</v>
      </c>
      <c r="BG1052" s="74"/>
      <c r="BH1052" s="185" t="s">
        <v>123</v>
      </c>
      <c r="BI1052" s="76"/>
      <c r="BJ1052" s="74"/>
      <c r="BK1052" s="22"/>
      <c r="BL1052" s="190" t="s">
        <v>123</v>
      </c>
      <c r="BM1052" s="74"/>
      <c r="BN1052" s="185" t="s">
        <v>123</v>
      </c>
      <c r="BO1052" s="22"/>
      <c r="BP1052" s="74"/>
      <c r="BQ1052" s="22"/>
      <c r="BR1052" s="190" t="s">
        <v>123</v>
      </c>
      <c r="BS1052" s="22"/>
      <c r="BT1052" s="185" t="s">
        <v>123</v>
      </c>
      <c r="BU1052" s="22"/>
      <c r="BV1052" s="74"/>
      <c r="BW1052" s="22"/>
      <c r="BX1052" s="190" t="s">
        <v>123</v>
      </c>
      <c r="BY1052" s="22"/>
      <c r="BZ1052" s="185" t="s">
        <v>123</v>
      </c>
      <c r="CA1052" s="185"/>
      <c r="CB1052" s="22"/>
    </row>
    <row r="1053" spans="2:80" ht="13.8" hidden="1">
      <c r="B1053" s="22">
        <f t="shared" si="16"/>
        <v>1044</v>
      </c>
      <c r="C1053" s="22" t="s">
        <v>112</v>
      </c>
      <c r="D1053" s="73" t="s">
        <v>1046</v>
      </c>
      <c r="E1053" s="118">
        <v>1300403</v>
      </c>
      <c r="F1053" s="22" t="s">
        <v>114</v>
      </c>
      <c r="G1053" s="73" t="s">
        <v>1047</v>
      </c>
      <c r="H1053" s="73" t="s">
        <v>117</v>
      </c>
      <c r="I1053" s="240" t="s">
        <v>117</v>
      </c>
      <c r="J1053" s="79" t="s">
        <v>112</v>
      </c>
      <c r="K1053" s="112" t="s">
        <v>1048</v>
      </c>
      <c r="L1053" s="22" t="s">
        <v>119</v>
      </c>
      <c r="M1053" s="22" t="s">
        <v>140</v>
      </c>
      <c r="N1053" s="119" t="str">
        <f>CONCATENATE(T_SDLog[[#This Row],[PROJECT_NO]],"-",T_SDLog[[#This Row],[Sub Con]],"-",T_SDLog[[#This Row],[BUILDING_NO]],"-",T_SDLog[[#This Row],[FLOOR_LEVEL]],"-",T_SDLog[[#This Row],[DRAWING_PARTS]],"-",T_SDLog[[#This Row],[DISIPLINE]],"-",T_SDLog[[#This Row],[Sub-Dec]],"-",T_SDLog[[#This Row],[DS]],"-",T_SDLog[[#This Row],[DRAWING_SEQ]])</f>
        <v>1300403-ATS-B0X-00-00-ICT-STL-SD-08</v>
      </c>
      <c r="O1053" s="122" t="s">
        <v>1057</v>
      </c>
      <c r="P1053" s="245">
        <v>45899</v>
      </c>
      <c r="Q105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5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3" s="156" t="str">
        <f>IF(T_SDLog[[#This Row],[AREF_7]]&lt;&gt;"","07",IF(T_SDLog[[#This Row],[AREF_6]]&lt;&gt;"","06",IF(T_SDLog[[#This Row],[AREF_5]]&lt;&gt;"","05",IF(T_SDLog[[#This Row],[AREF_4]]&lt;&gt;"","04",IF(T_SDLog[[#This Row],[AREF_3]]&lt;&gt;"","03",IF(T_SDLog[[#This Row],[AREF_2]]&lt;&gt;"","02",IF(T_SDLog[[#This Row],[AREF_1]]&lt;&gt;"","01",IF(T_SDLog[[#This Row],[AREF_0]]&lt;&gt;"","00",""))))))))</f>
        <v/>
      </c>
      <c r="T105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3" s="22"/>
      <c r="AB1053" s="74"/>
      <c r="AC1053" s="22"/>
      <c r="AD1053" s="74"/>
      <c r="AE1053" s="22"/>
      <c r="AF1053" s="190" t="s">
        <v>123</v>
      </c>
      <c r="AG1053" s="191"/>
      <c r="AH1053" s="190" t="s">
        <v>123</v>
      </c>
      <c r="AI1053" s="22"/>
      <c r="AJ1053" s="74"/>
      <c r="AK1053" s="22"/>
      <c r="AL1053" s="22"/>
      <c r="AM1053" s="22"/>
      <c r="AN1053" s="190" t="s">
        <v>123</v>
      </c>
      <c r="AO1053" s="74"/>
      <c r="AP1053" s="185" t="s">
        <v>123</v>
      </c>
      <c r="AQ1053" s="22"/>
      <c r="AR1053" s="74"/>
      <c r="AS1053" s="22"/>
      <c r="AT1053" s="190" t="s">
        <v>123</v>
      </c>
      <c r="AU1053" s="74"/>
      <c r="AV1053" s="185" t="s">
        <v>123</v>
      </c>
      <c r="AW1053" s="76"/>
      <c r="AX1053" s="74"/>
      <c r="AY1053" s="22"/>
      <c r="AZ1053" s="190" t="s">
        <v>123</v>
      </c>
      <c r="BA1053" s="74"/>
      <c r="BB1053" s="185" t="s">
        <v>123</v>
      </c>
      <c r="BC1053" s="76"/>
      <c r="BD1053" s="74"/>
      <c r="BE1053" s="22"/>
      <c r="BF1053" s="190" t="s">
        <v>123</v>
      </c>
      <c r="BG1053" s="74"/>
      <c r="BH1053" s="185" t="s">
        <v>123</v>
      </c>
      <c r="BI1053" s="76"/>
      <c r="BJ1053" s="74"/>
      <c r="BK1053" s="22"/>
      <c r="BL1053" s="190" t="s">
        <v>123</v>
      </c>
      <c r="BM1053" s="74"/>
      <c r="BN1053" s="185" t="s">
        <v>123</v>
      </c>
      <c r="BO1053" s="22"/>
      <c r="BP1053" s="74"/>
      <c r="BQ1053" s="22"/>
      <c r="BR1053" s="190" t="s">
        <v>123</v>
      </c>
      <c r="BS1053" s="22"/>
      <c r="BT1053" s="185" t="s">
        <v>123</v>
      </c>
      <c r="BU1053" s="22"/>
      <c r="BV1053" s="74"/>
      <c r="BW1053" s="22"/>
      <c r="BX1053" s="190" t="s">
        <v>123</v>
      </c>
      <c r="BY1053" s="22"/>
      <c r="BZ1053" s="185" t="s">
        <v>123</v>
      </c>
      <c r="CA1053" s="185"/>
      <c r="CB1053" s="22"/>
    </row>
    <row r="1054" spans="2:80" ht="13.8" hidden="1">
      <c r="B1054" s="22">
        <f t="shared" si="16"/>
        <v>1045</v>
      </c>
      <c r="C1054" s="22" t="s">
        <v>112</v>
      </c>
      <c r="D1054" s="73" t="s">
        <v>1046</v>
      </c>
      <c r="E1054" s="118">
        <v>1300403</v>
      </c>
      <c r="F1054" s="22" t="s">
        <v>114</v>
      </c>
      <c r="G1054" s="73" t="s">
        <v>1047</v>
      </c>
      <c r="H1054" s="73" t="s">
        <v>117</v>
      </c>
      <c r="I1054" s="240" t="s">
        <v>117</v>
      </c>
      <c r="J1054" s="79" t="s">
        <v>112</v>
      </c>
      <c r="K1054" s="112" t="s">
        <v>1048</v>
      </c>
      <c r="L1054" s="22" t="s">
        <v>119</v>
      </c>
      <c r="M1054" s="22" t="s">
        <v>351</v>
      </c>
      <c r="N1054" s="119" t="str">
        <f>CONCATENATE(T_SDLog[[#This Row],[PROJECT_NO]],"-",T_SDLog[[#This Row],[Sub Con]],"-",T_SDLog[[#This Row],[BUILDING_NO]],"-",T_SDLog[[#This Row],[FLOOR_LEVEL]],"-",T_SDLog[[#This Row],[DRAWING_PARTS]],"-",T_SDLog[[#This Row],[DISIPLINE]],"-",T_SDLog[[#This Row],[Sub-Dec]],"-",T_SDLog[[#This Row],[DS]],"-",T_SDLog[[#This Row],[DRAWING_SEQ]])</f>
        <v>1300403-ATS-B0X-00-00-ICT-STL-SD-09</v>
      </c>
      <c r="O1054" s="122" t="s">
        <v>1058</v>
      </c>
      <c r="P1054" s="245">
        <v>45899</v>
      </c>
      <c r="Q105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5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4" s="156" t="str">
        <f>IF(T_SDLog[[#This Row],[AREF_7]]&lt;&gt;"","07",IF(T_SDLog[[#This Row],[AREF_6]]&lt;&gt;"","06",IF(T_SDLog[[#This Row],[AREF_5]]&lt;&gt;"","05",IF(T_SDLog[[#This Row],[AREF_4]]&lt;&gt;"","04",IF(T_SDLog[[#This Row],[AREF_3]]&lt;&gt;"","03",IF(T_SDLog[[#This Row],[AREF_2]]&lt;&gt;"","02",IF(T_SDLog[[#This Row],[AREF_1]]&lt;&gt;"","01",IF(T_SDLog[[#This Row],[AREF_0]]&lt;&gt;"","00",""))))))))</f>
        <v/>
      </c>
      <c r="T105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4" s="22"/>
      <c r="AB1054" s="74"/>
      <c r="AC1054" s="22"/>
      <c r="AD1054" s="74"/>
      <c r="AE1054" s="22"/>
      <c r="AF1054" s="190" t="s">
        <v>123</v>
      </c>
      <c r="AG1054" s="191"/>
      <c r="AH1054" s="190" t="s">
        <v>123</v>
      </c>
      <c r="AI1054" s="22"/>
      <c r="AJ1054" s="74"/>
      <c r="AK1054" s="22"/>
      <c r="AL1054" s="22"/>
      <c r="AM1054" s="22"/>
      <c r="AN1054" s="190" t="s">
        <v>123</v>
      </c>
      <c r="AO1054" s="74"/>
      <c r="AP1054" s="185" t="s">
        <v>123</v>
      </c>
      <c r="AQ1054" s="22"/>
      <c r="AR1054" s="74"/>
      <c r="AS1054" s="22"/>
      <c r="AT1054" s="190" t="s">
        <v>123</v>
      </c>
      <c r="AU1054" s="74"/>
      <c r="AV1054" s="185" t="s">
        <v>123</v>
      </c>
      <c r="AW1054" s="76"/>
      <c r="AX1054" s="74"/>
      <c r="AY1054" s="22"/>
      <c r="AZ1054" s="190" t="s">
        <v>123</v>
      </c>
      <c r="BA1054" s="74"/>
      <c r="BB1054" s="185" t="s">
        <v>123</v>
      </c>
      <c r="BC1054" s="76"/>
      <c r="BD1054" s="74"/>
      <c r="BE1054" s="22"/>
      <c r="BF1054" s="190" t="s">
        <v>123</v>
      </c>
      <c r="BG1054" s="74"/>
      <c r="BH1054" s="185" t="s">
        <v>123</v>
      </c>
      <c r="BI1054" s="76"/>
      <c r="BJ1054" s="74"/>
      <c r="BK1054" s="22"/>
      <c r="BL1054" s="190" t="s">
        <v>123</v>
      </c>
      <c r="BM1054" s="74"/>
      <c r="BN1054" s="185" t="s">
        <v>123</v>
      </c>
      <c r="BO1054" s="22"/>
      <c r="BP1054" s="74"/>
      <c r="BQ1054" s="22"/>
      <c r="BR1054" s="190" t="s">
        <v>123</v>
      </c>
      <c r="BS1054" s="22"/>
      <c r="BT1054" s="185" t="s">
        <v>123</v>
      </c>
      <c r="BU1054" s="22"/>
      <c r="BV1054" s="74"/>
      <c r="BW1054" s="22"/>
      <c r="BX1054" s="190" t="s">
        <v>123</v>
      </c>
      <c r="BY1054" s="22"/>
      <c r="BZ1054" s="185" t="s">
        <v>123</v>
      </c>
      <c r="CA1054" s="185"/>
      <c r="CB1054" s="22"/>
    </row>
    <row r="1055" spans="2:80" ht="13.8" hidden="1">
      <c r="B1055" s="22">
        <f t="shared" si="16"/>
        <v>1046</v>
      </c>
      <c r="C1055" s="22" t="s">
        <v>112</v>
      </c>
      <c r="D1055" s="73" t="s">
        <v>1046</v>
      </c>
      <c r="E1055" s="118">
        <v>1300403</v>
      </c>
      <c r="F1055" s="22" t="s">
        <v>114</v>
      </c>
      <c r="G1055" s="73" t="s">
        <v>1047</v>
      </c>
      <c r="H1055" s="73" t="s">
        <v>117</v>
      </c>
      <c r="I1055" s="240" t="s">
        <v>117</v>
      </c>
      <c r="J1055" s="79" t="s">
        <v>112</v>
      </c>
      <c r="K1055" s="112" t="s">
        <v>1048</v>
      </c>
      <c r="L1055" s="22" t="s">
        <v>119</v>
      </c>
      <c r="M1055" s="22">
        <v>10</v>
      </c>
      <c r="N1055" s="119" t="str">
        <f>CONCATENATE(T_SDLog[[#This Row],[PROJECT_NO]],"-",T_SDLog[[#This Row],[Sub Con]],"-",T_SDLog[[#This Row],[BUILDING_NO]],"-",T_SDLog[[#This Row],[FLOOR_LEVEL]],"-",T_SDLog[[#This Row],[DRAWING_PARTS]],"-",T_SDLog[[#This Row],[DISIPLINE]],"-",T_SDLog[[#This Row],[Sub-Dec]],"-",T_SDLog[[#This Row],[DS]],"-",T_SDLog[[#This Row],[DRAWING_SEQ]])</f>
        <v>1300403-ATS-B0X-00-00-ICT-STL-SD-10</v>
      </c>
      <c r="O1055" s="122" t="s">
        <v>1059</v>
      </c>
      <c r="P1055" s="245">
        <v>45899</v>
      </c>
      <c r="Q105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5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5" s="156" t="str">
        <f>IF(T_SDLog[[#This Row],[AREF_7]]&lt;&gt;"","07",IF(T_SDLog[[#This Row],[AREF_6]]&lt;&gt;"","06",IF(T_SDLog[[#This Row],[AREF_5]]&lt;&gt;"","05",IF(T_SDLog[[#This Row],[AREF_4]]&lt;&gt;"","04",IF(T_SDLog[[#This Row],[AREF_3]]&lt;&gt;"","03",IF(T_SDLog[[#This Row],[AREF_2]]&lt;&gt;"","02",IF(T_SDLog[[#This Row],[AREF_1]]&lt;&gt;"","01",IF(T_SDLog[[#This Row],[AREF_0]]&lt;&gt;"","00",""))))))))</f>
        <v/>
      </c>
      <c r="T105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5" s="22"/>
      <c r="AB1055" s="74"/>
      <c r="AC1055" s="22"/>
      <c r="AD1055" s="74"/>
      <c r="AE1055" s="22"/>
      <c r="AF1055" s="190" t="s">
        <v>123</v>
      </c>
      <c r="AG1055" s="191"/>
      <c r="AH1055" s="190" t="s">
        <v>123</v>
      </c>
      <c r="AI1055" s="22"/>
      <c r="AJ1055" s="74"/>
      <c r="AK1055" s="22"/>
      <c r="AL1055" s="22"/>
      <c r="AM1055" s="22"/>
      <c r="AN1055" s="190" t="s">
        <v>123</v>
      </c>
      <c r="AO1055" s="74"/>
      <c r="AP1055" s="185" t="s">
        <v>123</v>
      </c>
      <c r="AQ1055" s="22"/>
      <c r="AR1055" s="74"/>
      <c r="AS1055" s="22"/>
      <c r="AT1055" s="190" t="s">
        <v>123</v>
      </c>
      <c r="AU1055" s="74"/>
      <c r="AV1055" s="185" t="s">
        <v>123</v>
      </c>
      <c r="AW1055" s="76"/>
      <c r="AX1055" s="74"/>
      <c r="AY1055" s="22"/>
      <c r="AZ1055" s="190" t="s">
        <v>123</v>
      </c>
      <c r="BA1055" s="74"/>
      <c r="BB1055" s="185" t="s">
        <v>123</v>
      </c>
      <c r="BC1055" s="76"/>
      <c r="BD1055" s="74"/>
      <c r="BE1055" s="22"/>
      <c r="BF1055" s="190" t="s">
        <v>123</v>
      </c>
      <c r="BG1055" s="74"/>
      <c r="BH1055" s="185" t="s">
        <v>123</v>
      </c>
      <c r="BI1055" s="76"/>
      <c r="BJ1055" s="74"/>
      <c r="BK1055" s="22"/>
      <c r="BL1055" s="190" t="s">
        <v>123</v>
      </c>
      <c r="BM1055" s="74"/>
      <c r="BN1055" s="185" t="s">
        <v>123</v>
      </c>
      <c r="BO1055" s="22"/>
      <c r="BP1055" s="74"/>
      <c r="BQ1055" s="22"/>
      <c r="BR1055" s="190" t="s">
        <v>123</v>
      </c>
      <c r="BS1055" s="22"/>
      <c r="BT1055" s="185" t="s">
        <v>123</v>
      </c>
      <c r="BU1055" s="22"/>
      <c r="BV1055" s="74"/>
      <c r="BW1055" s="22"/>
      <c r="BX1055" s="190" t="s">
        <v>123</v>
      </c>
      <c r="BY1055" s="22"/>
      <c r="BZ1055" s="185" t="s">
        <v>123</v>
      </c>
      <c r="CA1055" s="185"/>
      <c r="CB1055" s="22"/>
    </row>
    <row r="1056" spans="2:80" ht="13.8" hidden="1">
      <c r="B1056" s="22">
        <f t="shared" si="16"/>
        <v>1047</v>
      </c>
      <c r="C1056" s="22" t="s">
        <v>112</v>
      </c>
      <c r="D1056" s="73" t="s">
        <v>1046</v>
      </c>
      <c r="E1056" s="118">
        <v>1300403</v>
      </c>
      <c r="F1056" s="22" t="s">
        <v>114</v>
      </c>
      <c r="G1056" s="73" t="s">
        <v>1047</v>
      </c>
      <c r="H1056" s="73" t="s">
        <v>117</v>
      </c>
      <c r="I1056" s="240" t="s">
        <v>117</v>
      </c>
      <c r="J1056" s="79" t="s">
        <v>112</v>
      </c>
      <c r="K1056" s="112" t="s">
        <v>1048</v>
      </c>
      <c r="L1056" s="22" t="s">
        <v>119</v>
      </c>
      <c r="M1056" s="22">
        <v>11</v>
      </c>
      <c r="N1056" s="119" t="str">
        <f>CONCATENATE(T_SDLog[[#This Row],[PROJECT_NO]],"-",T_SDLog[[#This Row],[Sub Con]],"-",T_SDLog[[#This Row],[BUILDING_NO]],"-",T_SDLog[[#This Row],[FLOOR_LEVEL]],"-",T_SDLog[[#This Row],[DRAWING_PARTS]],"-",T_SDLog[[#This Row],[DISIPLINE]],"-",T_SDLog[[#This Row],[Sub-Dec]],"-",T_SDLog[[#This Row],[DS]],"-",T_SDLog[[#This Row],[DRAWING_SEQ]])</f>
        <v>1300403-ATS-B0X-00-00-ICT-STL-SD-11</v>
      </c>
      <c r="O1056" s="122" t="s">
        <v>1060</v>
      </c>
      <c r="P1056" s="245">
        <v>45899</v>
      </c>
      <c r="Q105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5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6" s="156" t="str">
        <f>IF(T_SDLog[[#This Row],[AREF_7]]&lt;&gt;"","07",IF(T_SDLog[[#This Row],[AREF_6]]&lt;&gt;"","06",IF(T_SDLog[[#This Row],[AREF_5]]&lt;&gt;"","05",IF(T_SDLog[[#This Row],[AREF_4]]&lt;&gt;"","04",IF(T_SDLog[[#This Row],[AREF_3]]&lt;&gt;"","03",IF(T_SDLog[[#This Row],[AREF_2]]&lt;&gt;"","02",IF(T_SDLog[[#This Row],[AREF_1]]&lt;&gt;"","01",IF(T_SDLog[[#This Row],[AREF_0]]&lt;&gt;"","00",""))))))))</f>
        <v/>
      </c>
      <c r="T105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5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6" s="22"/>
      <c r="AB1056" s="74"/>
      <c r="AC1056" s="22"/>
      <c r="AD1056" s="74"/>
      <c r="AE1056" s="22"/>
      <c r="AF1056" s="190" t="s">
        <v>123</v>
      </c>
      <c r="AG1056" s="191"/>
      <c r="AH1056" s="190" t="s">
        <v>123</v>
      </c>
      <c r="AI1056" s="22"/>
      <c r="AJ1056" s="74"/>
      <c r="AK1056" s="22"/>
      <c r="AL1056" s="22"/>
      <c r="AM1056" s="22"/>
      <c r="AN1056" s="190" t="s">
        <v>123</v>
      </c>
      <c r="AO1056" s="74"/>
      <c r="AP1056" s="185" t="s">
        <v>123</v>
      </c>
      <c r="AQ1056" s="22"/>
      <c r="AR1056" s="74"/>
      <c r="AS1056" s="22"/>
      <c r="AT1056" s="190" t="s">
        <v>123</v>
      </c>
      <c r="AU1056" s="74"/>
      <c r="AV1056" s="185" t="s">
        <v>123</v>
      </c>
      <c r="AW1056" s="76"/>
      <c r="AX1056" s="74"/>
      <c r="AY1056" s="22"/>
      <c r="AZ1056" s="190" t="s">
        <v>123</v>
      </c>
      <c r="BA1056" s="74"/>
      <c r="BB1056" s="185" t="s">
        <v>123</v>
      </c>
      <c r="BC1056" s="76"/>
      <c r="BD1056" s="74"/>
      <c r="BE1056" s="22"/>
      <c r="BF1056" s="190" t="s">
        <v>123</v>
      </c>
      <c r="BG1056" s="74"/>
      <c r="BH1056" s="185" t="s">
        <v>123</v>
      </c>
      <c r="BI1056" s="76"/>
      <c r="BJ1056" s="74"/>
      <c r="BK1056" s="22"/>
      <c r="BL1056" s="190" t="s">
        <v>123</v>
      </c>
      <c r="BM1056" s="74"/>
      <c r="BN1056" s="185" t="s">
        <v>123</v>
      </c>
      <c r="BO1056" s="22"/>
      <c r="BP1056" s="74"/>
      <c r="BQ1056" s="22"/>
      <c r="BR1056" s="190" t="s">
        <v>123</v>
      </c>
      <c r="BS1056" s="22"/>
      <c r="BT1056" s="185" t="s">
        <v>123</v>
      </c>
      <c r="BU1056" s="22"/>
      <c r="BV1056" s="74"/>
      <c r="BW1056" s="22"/>
      <c r="BX1056" s="190" t="s">
        <v>123</v>
      </c>
      <c r="BY1056" s="22"/>
      <c r="BZ1056" s="185" t="s">
        <v>123</v>
      </c>
      <c r="CA1056" s="185"/>
      <c r="CB1056" s="22"/>
    </row>
    <row r="1057" spans="2:80" ht="13.8" hidden="1">
      <c r="B1057" s="22">
        <f t="shared" si="16"/>
        <v>1048</v>
      </c>
      <c r="C1057" s="22" t="s">
        <v>112</v>
      </c>
      <c r="D1057" s="73" t="s">
        <v>1046</v>
      </c>
      <c r="E1057" s="118">
        <v>1300403</v>
      </c>
      <c r="F1057" s="22" t="s">
        <v>114</v>
      </c>
      <c r="G1057" s="73" t="s">
        <v>1047</v>
      </c>
      <c r="H1057" s="73" t="s">
        <v>117</v>
      </c>
      <c r="I1057" s="240" t="s">
        <v>117</v>
      </c>
      <c r="J1057" s="79" t="s">
        <v>112</v>
      </c>
      <c r="K1057" s="112" t="s">
        <v>1048</v>
      </c>
      <c r="L1057" s="22" t="s">
        <v>119</v>
      </c>
      <c r="M1057" s="22">
        <v>12</v>
      </c>
      <c r="N1057" s="119" t="str">
        <f>CONCATENATE(T_SDLog[[#This Row],[PROJECT_NO]],"-",T_SDLog[[#This Row],[Sub Con]],"-",T_SDLog[[#This Row],[BUILDING_NO]],"-",T_SDLog[[#This Row],[FLOOR_LEVEL]],"-",T_SDLog[[#This Row],[DRAWING_PARTS]],"-",T_SDLog[[#This Row],[DISIPLINE]],"-",T_SDLog[[#This Row],[Sub-Dec]],"-",T_SDLog[[#This Row],[DS]],"-",T_SDLog[[#This Row],[DRAWING_SEQ]])</f>
        <v>1300403-ATS-B0X-00-00-ICT-STL-SD-12</v>
      </c>
      <c r="O1057" s="122" t="s">
        <v>1061</v>
      </c>
      <c r="P1057" s="245">
        <v>45899</v>
      </c>
      <c r="Q105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5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7" s="156" t="str">
        <f>IF(T_SDLog[[#This Row],[AREF_7]]&lt;&gt;"","07",IF(T_SDLog[[#This Row],[AREF_6]]&lt;&gt;"","06",IF(T_SDLog[[#This Row],[AREF_5]]&lt;&gt;"","05",IF(T_SDLog[[#This Row],[AREF_4]]&lt;&gt;"","04",IF(T_SDLog[[#This Row],[AREF_3]]&lt;&gt;"","03",IF(T_SDLog[[#This Row],[AREF_2]]&lt;&gt;"","02",IF(T_SDLog[[#This Row],[AREF_1]]&lt;&gt;"","01",IF(T_SDLog[[#This Row],[AREF_0]]&lt;&gt;"","00",""))))))))</f>
        <v/>
      </c>
      <c r="T105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5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7" s="22"/>
      <c r="AB1057" s="74"/>
      <c r="AC1057" s="22"/>
      <c r="AD1057" s="74"/>
      <c r="AE1057" s="22"/>
      <c r="AF1057" s="190" t="s">
        <v>123</v>
      </c>
      <c r="AG1057" s="191"/>
      <c r="AH1057" s="190" t="s">
        <v>123</v>
      </c>
      <c r="AI1057" s="22"/>
      <c r="AJ1057" s="74"/>
      <c r="AK1057" s="22"/>
      <c r="AL1057" s="22"/>
      <c r="AM1057" s="22"/>
      <c r="AN1057" s="190" t="s">
        <v>123</v>
      </c>
      <c r="AO1057" s="74"/>
      <c r="AP1057" s="185" t="s">
        <v>123</v>
      </c>
      <c r="AQ1057" s="22"/>
      <c r="AR1057" s="74"/>
      <c r="AS1057" s="22"/>
      <c r="AT1057" s="190" t="s">
        <v>123</v>
      </c>
      <c r="AU1057" s="74"/>
      <c r="AV1057" s="185" t="s">
        <v>123</v>
      </c>
      <c r="AW1057" s="76"/>
      <c r="AX1057" s="74"/>
      <c r="AY1057" s="22"/>
      <c r="AZ1057" s="190" t="s">
        <v>123</v>
      </c>
      <c r="BA1057" s="74"/>
      <c r="BB1057" s="185" t="s">
        <v>123</v>
      </c>
      <c r="BC1057" s="76"/>
      <c r="BD1057" s="74"/>
      <c r="BE1057" s="22"/>
      <c r="BF1057" s="190" t="s">
        <v>123</v>
      </c>
      <c r="BG1057" s="74"/>
      <c r="BH1057" s="185" t="s">
        <v>123</v>
      </c>
      <c r="BI1057" s="76"/>
      <c r="BJ1057" s="74"/>
      <c r="BK1057" s="22"/>
      <c r="BL1057" s="190" t="s">
        <v>123</v>
      </c>
      <c r="BM1057" s="74"/>
      <c r="BN1057" s="185" t="s">
        <v>123</v>
      </c>
      <c r="BO1057" s="22"/>
      <c r="BP1057" s="74"/>
      <c r="BQ1057" s="22"/>
      <c r="BR1057" s="190" t="s">
        <v>123</v>
      </c>
      <c r="BS1057" s="22"/>
      <c r="BT1057" s="185" t="s">
        <v>123</v>
      </c>
      <c r="BU1057" s="22"/>
      <c r="BV1057" s="74"/>
      <c r="BW1057" s="22"/>
      <c r="BX1057" s="190" t="s">
        <v>123</v>
      </c>
      <c r="BY1057" s="22"/>
      <c r="BZ1057" s="185" t="s">
        <v>123</v>
      </c>
      <c r="CA1057" s="185"/>
      <c r="CB1057" s="22"/>
    </row>
    <row r="1058" spans="2:80" ht="13.8" hidden="1">
      <c r="B1058" s="22">
        <f t="shared" si="16"/>
        <v>1049</v>
      </c>
      <c r="C1058" s="22" t="s">
        <v>112</v>
      </c>
      <c r="D1058" s="73" t="s">
        <v>1046</v>
      </c>
      <c r="E1058" s="118">
        <v>1300403</v>
      </c>
      <c r="F1058" s="22" t="s">
        <v>114</v>
      </c>
      <c r="G1058" s="73" t="s">
        <v>1047</v>
      </c>
      <c r="H1058" s="73" t="s">
        <v>117</v>
      </c>
      <c r="I1058" s="240" t="s">
        <v>117</v>
      </c>
      <c r="J1058" s="79" t="s">
        <v>112</v>
      </c>
      <c r="K1058" s="112" t="s">
        <v>1048</v>
      </c>
      <c r="L1058" s="22" t="s">
        <v>119</v>
      </c>
      <c r="M1058" s="22">
        <v>13</v>
      </c>
      <c r="N1058" s="119" t="str">
        <f>CONCATENATE(T_SDLog[[#This Row],[PROJECT_NO]],"-",T_SDLog[[#This Row],[Sub Con]],"-",T_SDLog[[#This Row],[BUILDING_NO]],"-",T_SDLog[[#This Row],[FLOOR_LEVEL]],"-",T_SDLog[[#This Row],[DRAWING_PARTS]],"-",T_SDLog[[#This Row],[DISIPLINE]],"-",T_SDLog[[#This Row],[Sub-Dec]],"-",T_SDLog[[#This Row],[DS]],"-",T_SDLog[[#This Row],[DRAWING_SEQ]])</f>
        <v>1300403-ATS-B0X-00-00-ICT-STL-SD-13</v>
      </c>
      <c r="O1058" s="122" t="s">
        <v>1062</v>
      </c>
      <c r="P1058" s="245">
        <v>45899</v>
      </c>
      <c r="Q105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5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8" s="156" t="str">
        <f>IF(T_SDLog[[#This Row],[AREF_7]]&lt;&gt;"","07",IF(T_SDLog[[#This Row],[AREF_6]]&lt;&gt;"","06",IF(T_SDLog[[#This Row],[AREF_5]]&lt;&gt;"","05",IF(T_SDLog[[#This Row],[AREF_4]]&lt;&gt;"","04",IF(T_SDLog[[#This Row],[AREF_3]]&lt;&gt;"","03",IF(T_SDLog[[#This Row],[AREF_2]]&lt;&gt;"","02",IF(T_SDLog[[#This Row],[AREF_1]]&lt;&gt;"","01",IF(T_SDLog[[#This Row],[AREF_0]]&lt;&gt;"","00",""))))))))</f>
        <v/>
      </c>
      <c r="T105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5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8" s="22"/>
      <c r="AB1058" s="74"/>
      <c r="AC1058" s="22"/>
      <c r="AD1058" s="74"/>
      <c r="AE1058" s="22"/>
      <c r="AF1058" s="190" t="s">
        <v>123</v>
      </c>
      <c r="AG1058" s="191"/>
      <c r="AH1058" s="190" t="s">
        <v>123</v>
      </c>
      <c r="AI1058" s="22"/>
      <c r="AJ1058" s="74"/>
      <c r="AK1058" s="22"/>
      <c r="AL1058" s="22"/>
      <c r="AM1058" s="22"/>
      <c r="AN1058" s="190" t="s">
        <v>123</v>
      </c>
      <c r="AO1058" s="74"/>
      <c r="AP1058" s="185" t="s">
        <v>123</v>
      </c>
      <c r="AQ1058" s="22"/>
      <c r="AR1058" s="74"/>
      <c r="AS1058" s="22"/>
      <c r="AT1058" s="190" t="s">
        <v>123</v>
      </c>
      <c r="AU1058" s="74"/>
      <c r="AV1058" s="185" t="s">
        <v>123</v>
      </c>
      <c r="AW1058" s="76"/>
      <c r="AX1058" s="74"/>
      <c r="AY1058" s="22"/>
      <c r="AZ1058" s="190" t="s">
        <v>123</v>
      </c>
      <c r="BA1058" s="74"/>
      <c r="BB1058" s="185" t="s">
        <v>123</v>
      </c>
      <c r="BC1058" s="76"/>
      <c r="BD1058" s="74"/>
      <c r="BE1058" s="22"/>
      <c r="BF1058" s="190" t="s">
        <v>123</v>
      </c>
      <c r="BG1058" s="74"/>
      <c r="BH1058" s="185" t="s">
        <v>123</v>
      </c>
      <c r="BI1058" s="76"/>
      <c r="BJ1058" s="74"/>
      <c r="BK1058" s="22"/>
      <c r="BL1058" s="190" t="s">
        <v>123</v>
      </c>
      <c r="BM1058" s="74"/>
      <c r="BN1058" s="185" t="s">
        <v>123</v>
      </c>
      <c r="BO1058" s="22"/>
      <c r="BP1058" s="74"/>
      <c r="BQ1058" s="22"/>
      <c r="BR1058" s="190" t="s">
        <v>123</v>
      </c>
      <c r="BS1058" s="22"/>
      <c r="BT1058" s="185" t="s">
        <v>123</v>
      </c>
      <c r="BU1058" s="22"/>
      <c r="BV1058" s="74"/>
      <c r="BW1058" s="22"/>
      <c r="BX1058" s="190" t="s">
        <v>123</v>
      </c>
      <c r="BY1058" s="22"/>
      <c r="BZ1058" s="185" t="s">
        <v>123</v>
      </c>
      <c r="CA1058" s="185"/>
      <c r="CB1058" s="22"/>
    </row>
    <row r="1059" spans="2:80" ht="13.8" hidden="1">
      <c r="B1059" s="22">
        <f t="shared" si="16"/>
        <v>1050</v>
      </c>
      <c r="C1059" s="22" t="s">
        <v>112</v>
      </c>
      <c r="D1059" s="73" t="s">
        <v>1046</v>
      </c>
      <c r="E1059" s="118">
        <v>1300403</v>
      </c>
      <c r="F1059" s="22" t="s">
        <v>114</v>
      </c>
      <c r="G1059" s="73" t="s">
        <v>1047</v>
      </c>
      <c r="H1059" s="73" t="s">
        <v>117</v>
      </c>
      <c r="I1059" s="240" t="s">
        <v>117</v>
      </c>
      <c r="J1059" s="79" t="s">
        <v>112</v>
      </c>
      <c r="K1059" s="112" t="s">
        <v>1048</v>
      </c>
      <c r="L1059" s="22" t="s">
        <v>119</v>
      </c>
      <c r="M1059" s="22">
        <v>14</v>
      </c>
      <c r="N1059" s="119" t="str">
        <f>CONCATENATE(T_SDLog[[#This Row],[PROJECT_NO]],"-",T_SDLog[[#This Row],[Sub Con]],"-",T_SDLog[[#This Row],[BUILDING_NO]],"-",T_SDLog[[#This Row],[FLOOR_LEVEL]],"-",T_SDLog[[#This Row],[DRAWING_PARTS]],"-",T_SDLog[[#This Row],[DISIPLINE]],"-",T_SDLog[[#This Row],[Sub-Dec]],"-",T_SDLog[[#This Row],[DS]],"-",T_SDLog[[#This Row],[DRAWING_SEQ]])</f>
        <v>1300403-ATS-B0X-00-00-ICT-STL-SD-14</v>
      </c>
      <c r="O1059" s="122" t="s">
        <v>1063</v>
      </c>
      <c r="P1059" s="245">
        <v>45899</v>
      </c>
      <c r="Q105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59" s="156" t="str">
        <f>IF(T_SDLog[[#This Row],[AREF_7]]&lt;&gt;"","07",IF(T_SDLog[[#This Row],[AREF_6]]&lt;&gt;"","06",IF(T_SDLog[[#This Row],[AREF_5]]&lt;&gt;"","05",IF(T_SDLog[[#This Row],[AREF_4]]&lt;&gt;"","04",IF(T_SDLog[[#This Row],[AREF_3]]&lt;&gt;"","03",IF(T_SDLog[[#This Row],[AREF_2]]&lt;&gt;"","02",IF(T_SDLog[[#This Row],[AREF_1]]&lt;&gt;"","01",IF(T_SDLog[[#This Row],[AREF_0]]&lt;&gt;"","00",""))))))))</f>
        <v/>
      </c>
      <c r="T105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5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59" s="22"/>
      <c r="AB1059" s="74"/>
      <c r="AC1059" s="22"/>
      <c r="AD1059" s="74"/>
      <c r="AE1059" s="22"/>
      <c r="AF1059" s="190" t="s">
        <v>123</v>
      </c>
      <c r="AG1059" s="191"/>
      <c r="AH1059" s="190" t="s">
        <v>123</v>
      </c>
      <c r="AI1059" s="22"/>
      <c r="AJ1059" s="74"/>
      <c r="AK1059" s="22"/>
      <c r="AL1059" s="22"/>
      <c r="AM1059" s="22"/>
      <c r="AN1059" s="190" t="s">
        <v>123</v>
      </c>
      <c r="AO1059" s="74"/>
      <c r="AP1059" s="185" t="s">
        <v>123</v>
      </c>
      <c r="AQ1059" s="22"/>
      <c r="AR1059" s="74"/>
      <c r="AS1059" s="22"/>
      <c r="AT1059" s="190" t="s">
        <v>123</v>
      </c>
      <c r="AU1059" s="74"/>
      <c r="AV1059" s="185" t="s">
        <v>123</v>
      </c>
      <c r="AW1059" s="76"/>
      <c r="AX1059" s="74"/>
      <c r="AY1059" s="22"/>
      <c r="AZ1059" s="190" t="s">
        <v>123</v>
      </c>
      <c r="BA1059" s="74"/>
      <c r="BB1059" s="185" t="s">
        <v>123</v>
      </c>
      <c r="BC1059" s="76"/>
      <c r="BD1059" s="74"/>
      <c r="BE1059" s="22"/>
      <c r="BF1059" s="190" t="s">
        <v>123</v>
      </c>
      <c r="BG1059" s="74"/>
      <c r="BH1059" s="185" t="s">
        <v>123</v>
      </c>
      <c r="BI1059" s="76"/>
      <c r="BJ1059" s="74"/>
      <c r="BK1059" s="22"/>
      <c r="BL1059" s="190" t="s">
        <v>123</v>
      </c>
      <c r="BM1059" s="74"/>
      <c r="BN1059" s="185" t="s">
        <v>123</v>
      </c>
      <c r="BO1059" s="22"/>
      <c r="BP1059" s="74"/>
      <c r="BQ1059" s="22"/>
      <c r="BR1059" s="190" t="s">
        <v>123</v>
      </c>
      <c r="BS1059" s="22"/>
      <c r="BT1059" s="185" t="s">
        <v>123</v>
      </c>
      <c r="BU1059" s="22"/>
      <c r="BV1059" s="74"/>
      <c r="BW1059" s="22"/>
      <c r="BX1059" s="190" t="s">
        <v>123</v>
      </c>
      <c r="BY1059" s="22"/>
      <c r="BZ1059" s="185" t="s">
        <v>123</v>
      </c>
      <c r="CA1059" s="185"/>
      <c r="CB1059" s="22"/>
    </row>
    <row r="1060" spans="2:80" ht="13.8" hidden="1">
      <c r="B1060" s="22">
        <f t="shared" si="16"/>
        <v>1051</v>
      </c>
      <c r="C1060" s="22" t="s">
        <v>112</v>
      </c>
      <c r="D1060" s="73" t="s">
        <v>1046</v>
      </c>
      <c r="E1060" s="118">
        <v>1300403</v>
      </c>
      <c r="F1060" s="22" t="s">
        <v>114</v>
      </c>
      <c r="G1060" s="73" t="s">
        <v>1047</v>
      </c>
      <c r="H1060" s="73" t="s">
        <v>117</v>
      </c>
      <c r="I1060" s="240" t="s">
        <v>117</v>
      </c>
      <c r="J1060" s="79" t="s">
        <v>112</v>
      </c>
      <c r="K1060" s="112" t="s">
        <v>1048</v>
      </c>
      <c r="L1060" s="22" t="s">
        <v>119</v>
      </c>
      <c r="M1060" s="22">
        <v>15</v>
      </c>
      <c r="N1060" s="119" t="str">
        <f>CONCATENATE(T_SDLog[[#This Row],[PROJECT_NO]],"-",T_SDLog[[#This Row],[Sub Con]],"-",T_SDLog[[#This Row],[BUILDING_NO]],"-",T_SDLog[[#This Row],[FLOOR_LEVEL]],"-",T_SDLog[[#This Row],[DRAWING_PARTS]],"-",T_SDLog[[#This Row],[DISIPLINE]],"-",T_SDLog[[#This Row],[Sub-Dec]],"-",T_SDLog[[#This Row],[DS]],"-",T_SDLog[[#This Row],[DRAWING_SEQ]])</f>
        <v>1300403-ATS-B0X-00-00-ICT-STL-SD-15</v>
      </c>
      <c r="O1060" s="122" t="s">
        <v>1064</v>
      </c>
      <c r="P1060" s="245">
        <v>45899</v>
      </c>
      <c r="Q106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0" s="156" t="str">
        <f>IF(T_SDLog[[#This Row],[AREF_7]]&lt;&gt;"","07",IF(T_SDLog[[#This Row],[AREF_6]]&lt;&gt;"","06",IF(T_SDLog[[#This Row],[AREF_5]]&lt;&gt;"","05",IF(T_SDLog[[#This Row],[AREF_4]]&lt;&gt;"","04",IF(T_SDLog[[#This Row],[AREF_3]]&lt;&gt;"","03",IF(T_SDLog[[#This Row],[AREF_2]]&lt;&gt;"","02",IF(T_SDLog[[#This Row],[AREF_1]]&lt;&gt;"","01",IF(T_SDLog[[#This Row],[AREF_0]]&lt;&gt;"","00",""))))))))</f>
        <v/>
      </c>
      <c r="T106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6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0" s="22"/>
      <c r="AB1060" s="74"/>
      <c r="AC1060" s="22"/>
      <c r="AD1060" s="74"/>
      <c r="AE1060" s="22"/>
      <c r="AF1060" s="190" t="s">
        <v>123</v>
      </c>
      <c r="AG1060" s="191"/>
      <c r="AH1060" s="190" t="s">
        <v>123</v>
      </c>
      <c r="AI1060" s="22"/>
      <c r="AJ1060" s="74"/>
      <c r="AK1060" s="22"/>
      <c r="AL1060" s="22"/>
      <c r="AM1060" s="22"/>
      <c r="AN1060" s="190" t="s">
        <v>123</v>
      </c>
      <c r="AO1060" s="74"/>
      <c r="AP1060" s="185" t="s">
        <v>123</v>
      </c>
      <c r="AQ1060" s="22"/>
      <c r="AR1060" s="74"/>
      <c r="AS1060" s="22"/>
      <c r="AT1060" s="190" t="s">
        <v>123</v>
      </c>
      <c r="AU1060" s="74"/>
      <c r="AV1060" s="185" t="s">
        <v>123</v>
      </c>
      <c r="AW1060" s="76"/>
      <c r="AX1060" s="74"/>
      <c r="AY1060" s="22"/>
      <c r="AZ1060" s="190" t="s">
        <v>123</v>
      </c>
      <c r="BA1060" s="74"/>
      <c r="BB1060" s="185" t="s">
        <v>123</v>
      </c>
      <c r="BC1060" s="76"/>
      <c r="BD1060" s="74"/>
      <c r="BE1060" s="22"/>
      <c r="BF1060" s="190" t="s">
        <v>123</v>
      </c>
      <c r="BG1060" s="74"/>
      <c r="BH1060" s="185" t="s">
        <v>123</v>
      </c>
      <c r="BI1060" s="76"/>
      <c r="BJ1060" s="74"/>
      <c r="BK1060" s="22"/>
      <c r="BL1060" s="190" t="s">
        <v>123</v>
      </c>
      <c r="BM1060" s="74"/>
      <c r="BN1060" s="185" t="s">
        <v>123</v>
      </c>
      <c r="BO1060" s="22"/>
      <c r="BP1060" s="74"/>
      <c r="BQ1060" s="22"/>
      <c r="BR1060" s="190" t="s">
        <v>123</v>
      </c>
      <c r="BS1060" s="22"/>
      <c r="BT1060" s="185" t="s">
        <v>123</v>
      </c>
      <c r="BU1060" s="22"/>
      <c r="BV1060" s="74"/>
      <c r="BW1060" s="22"/>
      <c r="BX1060" s="190" t="s">
        <v>123</v>
      </c>
      <c r="BY1060" s="22"/>
      <c r="BZ1060" s="185" t="s">
        <v>123</v>
      </c>
      <c r="CA1060" s="185"/>
      <c r="CB1060" s="22"/>
    </row>
    <row r="1061" spans="2:80" ht="13.8" hidden="1">
      <c r="B1061" s="22">
        <f t="shared" si="16"/>
        <v>1052</v>
      </c>
      <c r="C1061" s="22" t="s">
        <v>112</v>
      </c>
      <c r="D1061" s="73" t="s">
        <v>1046</v>
      </c>
      <c r="E1061" s="118">
        <v>1300403</v>
      </c>
      <c r="F1061" s="22" t="s">
        <v>114</v>
      </c>
      <c r="G1061" s="73" t="s">
        <v>1047</v>
      </c>
      <c r="H1061" s="73" t="s">
        <v>117</v>
      </c>
      <c r="I1061" s="240" t="s">
        <v>117</v>
      </c>
      <c r="J1061" s="79" t="s">
        <v>112</v>
      </c>
      <c r="K1061" s="112" t="s">
        <v>1048</v>
      </c>
      <c r="L1061" s="22" t="s">
        <v>119</v>
      </c>
      <c r="M1061" s="22">
        <v>16</v>
      </c>
      <c r="N1061" s="119" t="str">
        <f>CONCATENATE(T_SDLog[[#This Row],[PROJECT_NO]],"-",T_SDLog[[#This Row],[Sub Con]],"-",T_SDLog[[#This Row],[BUILDING_NO]],"-",T_SDLog[[#This Row],[FLOOR_LEVEL]],"-",T_SDLog[[#This Row],[DRAWING_PARTS]],"-",T_SDLog[[#This Row],[DISIPLINE]],"-",T_SDLog[[#This Row],[Sub-Dec]],"-",T_SDLog[[#This Row],[DS]],"-",T_SDLog[[#This Row],[DRAWING_SEQ]])</f>
        <v>1300403-ATS-B0X-00-00-ICT-STL-SD-16</v>
      </c>
      <c r="O1061" s="122" t="s">
        <v>1065</v>
      </c>
      <c r="P1061" s="245">
        <v>45899</v>
      </c>
      <c r="Q106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6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1" s="156" t="str">
        <f>IF(T_SDLog[[#This Row],[AREF_7]]&lt;&gt;"","07",IF(T_SDLog[[#This Row],[AREF_6]]&lt;&gt;"","06",IF(T_SDLog[[#This Row],[AREF_5]]&lt;&gt;"","05",IF(T_SDLog[[#This Row],[AREF_4]]&lt;&gt;"","04",IF(T_SDLog[[#This Row],[AREF_3]]&lt;&gt;"","03",IF(T_SDLog[[#This Row],[AREF_2]]&lt;&gt;"","02",IF(T_SDLog[[#This Row],[AREF_1]]&lt;&gt;"","01",IF(T_SDLog[[#This Row],[AREF_0]]&lt;&gt;"","00",""))))))))</f>
        <v/>
      </c>
      <c r="T106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1" s="22"/>
      <c r="AB1061" s="74"/>
      <c r="AC1061" s="22"/>
      <c r="AD1061" s="74"/>
      <c r="AE1061" s="22"/>
      <c r="AF1061" s="190" t="s">
        <v>123</v>
      </c>
      <c r="AG1061" s="191"/>
      <c r="AH1061" s="190" t="s">
        <v>123</v>
      </c>
      <c r="AI1061" s="22"/>
      <c r="AJ1061" s="74"/>
      <c r="AK1061" s="22"/>
      <c r="AL1061" s="22"/>
      <c r="AM1061" s="22"/>
      <c r="AN1061" s="190" t="s">
        <v>123</v>
      </c>
      <c r="AO1061" s="74"/>
      <c r="AP1061" s="185" t="s">
        <v>123</v>
      </c>
      <c r="AQ1061" s="22"/>
      <c r="AR1061" s="74"/>
      <c r="AS1061" s="22"/>
      <c r="AT1061" s="190" t="s">
        <v>123</v>
      </c>
      <c r="AU1061" s="74"/>
      <c r="AV1061" s="185" t="s">
        <v>123</v>
      </c>
      <c r="AW1061" s="76"/>
      <c r="AX1061" s="74"/>
      <c r="AY1061" s="22"/>
      <c r="AZ1061" s="190" t="s">
        <v>123</v>
      </c>
      <c r="BA1061" s="74"/>
      <c r="BB1061" s="185" t="s">
        <v>123</v>
      </c>
      <c r="BC1061" s="76"/>
      <c r="BD1061" s="74"/>
      <c r="BE1061" s="22"/>
      <c r="BF1061" s="190" t="s">
        <v>123</v>
      </c>
      <c r="BG1061" s="74"/>
      <c r="BH1061" s="185" t="s">
        <v>123</v>
      </c>
      <c r="BI1061" s="76"/>
      <c r="BJ1061" s="74"/>
      <c r="BK1061" s="22"/>
      <c r="BL1061" s="190" t="s">
        <v>123</v>
      </c>
      <c r="BM1061" s="74"/>
      <c r="BN1061" s="185" t="s">
        <v>123</v>
      </c>
      <c r="BO1061" s="22"/>
      <c r="BP1061" s="74"/>
      <c r="BQ1061" s="22"/>
      <c r="BR1061" s="190" t="s">
        <v>123</v>
      </c>
      <c r="BS1061" s="22"/>
      <c r="BT1061" s="185" t="s">
        <v>123</v>
      </c>
      <c r="BU1061" s="22"/>
      <c r="BV1061" s="74"/>
      <c r="BW1061" s="22"/>
      <c r="BX1061" s="190" t="s">
        <v>123</v>
      </c>
      <c r="BY1061" s="22"/>
      <c r="BZ1061" s="185" t="s">
        <v>123</v>
      </c>
      <c r="CA1061" s="185"/>
      <c r="CB1061" s="22"/>
    </row>
    <row r="1062" spans="2:80" ht="13.8" hidden="1">
      <c r="B1062" s="22">
        <f t="shared" si="16"/>
        <v>1053</v>
      </c>
      <c r="C1062" s="22" t="s">
        <v>112</v>
      </c>
      <c r="D1062" s="73" t="s">
        <v>1046</v>
      </c>
      <c r="E1062" s="118">
        <v>1300403</v>
      </c>
      <c r="F1062" s="22" t="s">
        <v>114</v>
      </c>
      <c r="G1062" s="73" t="s">
        <v>1047</v>
      </c>
      <c r="H1062" s="73" t="s">
        <v>117</v>
      </c>
      <c r="I1062" s="240" t="s">
        <v>117</v>
      </c>
      <c r="J1062" s="79" t="s">
        <v>112</v>
      </c>
      <c r="K1062" s="112" t="s">
        <v>1048</v>
      </c>
      <c r="L1062" s="22" t="s">
        <v>119</v>
      </c>
      <c r="M1062" s="22">
        <v>17</v>
      </c>
      <c r="N1062" s="119" t="str">
        <f>CONCATENATE(T_SDLog[[#This Row],[PROJECT_NO]],"-",T_SDLog[[#This Row],[Sub Con]],"-",T_SDLog[[#This Row],[BUILDING_NO]],"-",T_SDLog[[#This Row],[FLOOR_LEVEL]],"-",T_SDLog[[#This Row],[DRAWING_PARTS]],"-",T_SDLog[[#This Row],[DISIPLINE]],"-",T_SDLog[[#This Row],[Sub-Dec]],"-",T_SDLog[[#This Row],[DS]],"-",T_SDLog[[#This Row],[DRAWING_SEQ]])</f>
        <v>1300403-ATS-B0X-00-00-ICT-STL-SD-17</v>
      </c>
      <c r="O1062" s="122" t="s">
        <v>1066</v>
      </c>
      <c r="P1062" s="245">
        <v>45899</v>
      </c>
      <c r="Q106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6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2" s="156" t="str">
        <f>IF(T_SDLog[[#This Row],[AREF_7]]&lt;&gt;"","07",IF(T_SDLog[[#This Row],[AREF_6]]&lt;&gt;"","06",IF(T_SDLog[[#This Row],[AREF_5]]&lt;&gt;"","05",IF(T_SDLog[[#This Row],[AREF_4]]&lt;&gt;"","04",IF(T_SDLog[[#This Row],[AREF_3]]&lt;&gt;"","03",IF(T_SDLog[[#This Row],[AREF_2]]&lt;&gt;"","02",IF(T_SDLog[[#This Row],[AREF_1]]&lt;&gt;"","01",IF(T_SDLog[[#This Row],[AREF_0]]&lt;&gt;"","00",""))))))))</f>
        <v/>
      </c>
      <c r="T106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6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2" s="22"/>
      <c r="AB1062" s="74"/>
      <c r="AC1062" s="22"/>
      <c r="AD1062" s="74"/>
      <c r="AE1062" s="22"/>
      <c r="AF1062" s="190" t="s">
        <v>123</v>
      </c>
      <c r="AG1062" s="191"/>
      <c r="AH1062" s="190" t="s">
        <v>123</v>
      </c>
      <c r="AI1062" s="22"/>
      <c r="AJ1062" s="74"/>
      <c r="AK1062" s="22"/>
      <c r="AL1062" s="22"/>
      <c r="AM1062" s="22"/>
      <c r="AN1062" s="190" t="s">
        <v>123</v>
      </c>
      <c r="AO1062" s="74"/>
      <c r="AP1062" s="185" t="s">
        <v>123</v>
      </c>
      <c r="AQ1062" s="22"/>
      <c r="AR1062" s="74"/>
      <c r="AS1062" s="22"/>
      <c r="AT1062" s="190" t="s">
        <v>123</v>
      </c>
      <c r="AU1062" s="74"/>
      <c r="AV1062" s="185" t="s">
        <v>123</v>
      </c>
      <c r="AW1062" s="76"/>
      <c r="AX1062" s="74"/>
      <c r="AY1062" s="22"/>
      <c r="AZ1062" s="190" t="s">
        <v>123</v>
      </c>
      <c r="BA1062" s="74"/>
      <c r="BB1062" s="185" t="s">
        <v>123</v>
      </c>
      <c r="BC1062" s="76"/>
      <c r="BD1062" s="74"/>
      <c r="BE1062" s="22"/>
      <c r="BF1062" s="190" t="s">
        <v>123</v>
      </c>
      <c r="BG1062" s="74"/>
      <c r="BH1062" s="185" t="s">
        <v>123</v>
      </c>
      <c r="BI1062" s="76"/>
      <c r="BJ1062" s="74"/>
      <c r="BK1062" s="22"/>
      <c r="BL1062" s="190" t="s">
        <v>123</v>
      </c>
      <c r="BM1062" s="74"/>
      <c r="BN1062" s="185" t="s">
        <v>123</v>
      </c>
      <c r="BO1062" s="22"/>
      <c r="BP1062" s="74"/>
      <c r="BQ1062" s="22"/>
      <c r="BR1062" s="190" t="s">
        <v>123</v>
      </c>
      <c r="BS1062" s="22"/>
      <c r="BT1062" s="185" t="s">
        <v>123</v>
      </c>
      <c r="BU1062" s="22"/>
      <c r="BV1062" s="74"/>
      <c r="BW1062" s="22"/>
      <c r="BX1062" s="190" t="s">
        <v>123</v>
      </c>
      <c r="BY1062" s="22"/>
      <c r="BZ1062" s="185" t="s">
        <v>123</v>
      </c>
      <c r="CA1062" s="185"/>
      <c r="CB1062" s="22"/>
    </row>
    <row r="1063" spans="2:80" ht="13.8" hidden="1">
      <c r="B1063" s="22">
        <f t="shared" si="16"/>
        <v>1054</v>
      </c>
      <c r="C1063" s="22" t="s">
        <v>112</v>
      </c>
      <c r="D1063" s="73" t="s">
        <v>1046</v>
      </c>
      <c r="E1063" s="118">
        <v>1300403</v>
      </c>
      <c r="F1063" s="22" t="s">
        <v>114</v>
      </c>
      <c r="G1063" s="73" t="s">
        <v>1047</v>
      </c>
      <c r="H1063" s="73" t="s">
        <v>117</v>
      </c>
      <c r="I1063" s="240" t="s">
        <v>117</v>
      </c>
      <c r="J1063" s="79" t="s">
        <v>112</v>
      </c>
      <c r="K1063" s="112" t="s">
        <v>1048</v>
      </c>
      <c r="L1063" s="22" t="s">
        <v>119</v>
      </c>
      <c r="M1063" s="22">
        <v>18</v>
      </c>
      <c r="N1063" s="119" t="str">
        <f>CONCATENATE(T_SDLog[[#This Row],[PROJECT_NO]],"-",T_SDLog[[#This Row],[Sub Con]],"-",T_SDLog[[#This Row],[BUILDING_NO]],"-",T_SDLog[[#This Row],[FLOOR_LEVEL]],"-",T_SDLog[[#This Row],[DRAWING_PARTS]],"-",T_SDLog[[#This Row],[DISIPLINE]],"-",T_SDLog[[#This Row],[Sub-Dec]],"-",T_SDLog[[#This Row],[DS]],"-",T_SDLog[[#This Row],[DRAWING_SEQ]])</f>
        <v>1300403-ATS-B0X-00-00-ICT-STL-SD-18</v>
      </c>
      <c r="O1063" s="122" t="s">
        <v>1067</v>
      </c>
      <c r="P1063" s="245">
        <v>45899</v>
      </c>
      <c r="Q106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6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3" s="156" t="str">
        <f>IF(T_SDLog[[#This Row],[AREF_7]]&lt;&gt;"","07",IF(T_SDLog[[#This Row],[AREF_6]]&lt;&gt;"","06",IF(T_SDLog[[#This Row],[AREF_5]]&lt;&gt;"","05",IF(T_SDLog[[#This Row],[AREF_4]]&lt;&gt;"","04",IF(T_SDLog[[#This Row],[AREF_3]]&lt;&gt;"","03",IF(T_SDLog[[#This Row],[AREF_2]]&lt;&gt;"","02",IF(T_SDLog[[#This Row],[AREF_1]]&lt;&gt;"","01",IF(T_SDLog[[#This Row],[AREF_0]]&lt;&gt;"","00",""))))))))</f>
        <v/>
      </c>
      <c r="T106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6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3" s="22"/>
      <c r="AB1063" s="74"/>
      <c r="AC1063" s="22"/>
      <c r="AD1063" s="74"/>
      <c r="AE1063" s="22"/>
      <c r="AF1063" s="190" t="s">
        <v>123</v>
      </c>
      <c r="AG1063" s="191"/>
      <c r="AH1063" s="190" t="s">
        <v>123</v>
      </c>
      <c r="AI1063" s="22"/>
      <c r="AJ1063" s="74"/>
      <c r="AK1063" s="22"/>
      <c r="AL1063" s="22"/>
      <c r="AM1063" s="22"/>
      <c r="AN1063" s="190" t="s">
        <v>123</v>
      </c>
      <c r="AO1063" s="74"/>
      <c r="AP1063" s="185" t="s">
        <v>123</v>
      </c>
      <c r="AQ1063" s="22"/>
      <c r="AR1063" s="74"/>
      <c r="AS1063" s="22"/>
      <c r="AT1063" s="190" t="s">
        <v>123</v>
      </c>
      <c r="AU1063" s="74"/>
      <c r="AV1063" s="185" t="s">
        <v>123</v>
      </c>
      <c r="AW1063" s="76"/>
      <c r="AX1063" s="74"/>
      <c r="AY1063" s="22"/>
      <c r="AZ1063" s="190" t="s">
        <v>123</v>
      </c>
      <c r="BA1063" s="74"/>
      <c r="BB1063" s="185" t="s">
        <v>123</v>
      </c>
      <c r="BC1063" s="76"/>
      <c r="BD1063" s="74"/>
      <c r="BE1063" s="22"/>
      <c r="BF1063" s="190" t="s">
        <v>123</v>
      </c>
      <c r="BG1063" s="74"/>
      <c r="BH1063" s="185" t="s">
        <v>123</v>
      </c>
      <c r="BI1063" s="76"/>
      <c r="BJ1063" s="74"/>
      <c r="BK1063" s="22"/>
      <c r="BL1063" s="190" t="s">
        <v>123</v>
      </c>
      <c r="BM1063" s="74"/>
      <c r="BN1063" s="185" t="s">
        <v>123</v>
      </c>
      <c r="BO1063" s="22"/>
      <c r="BP1063" s="74"/>
      <c r="BQ1063" s="22"/>
      <c r="BR1063" s="190" t="s">
        <v>123</v>
      </c>
      <c r="BS1063" s="22"/>
      <c r="BT1063" s="185" t="s">
        <v>123</v>
      </c>
      <c r="BU1063" s="22"/>
      <c r="BV1063" s="74"/>
      <c r="BW1063" s="22"/>
      <c r="BX1063" s="190" t="s">
        <v>123</v>
      </c>
      <c r="BY1063" s="22"/>
      <c r="BZ1063" s="185" t="s">
        <v>123</v>
      </c>
      <c r="CA1063" s="185"/>
      <c r="CB1063" s="22"/>
    </row>
    <row r="1064" spans="2:80" ht="13.8" hidden="1">
      <c r="B1064" s="22">
        <f t="shared" si="16"/>
        <v>1055</v>
      </c>
      <c r="C1064" s="22" t="s">
        <v>112</v>
      </c>
      <c r="D1064" s="73" t="s">
        <v>1046</v>
      </c>
      <c r="E1064" s="118">
        <v>1300403</v>
      </c>
      <c r="F1064" s="22" t="s">
        <v>114</v>
      </c>
      <c r="G1064" s="73" t="s">
        <v>1047</v>
      </c>
      <c r="H1064" s="73" t="s">
        <v>117</v>
      </c>
      <c r="I1064" s="240" t="s">
        <v>117</v>
      </c>
      <c r="J1064" s="79" t="s">
        <v>112</v>
      </c>
      <c r="K1064" s="112" t="s">
        <v>1048</v>
      </c>
      <c r="L1064" s="22" t="s">
        <v>119</v>
      </c>
      <c r="M1064" s="22">
        <v>19</v>
      </c>
      <c r="N1064" s="119" t="str">
        <f>CONCATENATE(T_SDLog[[#This Row],[PROJECT_NO]],"-",T_SDLog[[#This Row],[Sub Con]],"-",T_SDLog[[#This Row],[BUILDING_NO]],"-",T_SDLog[[#This Row],[FLOOR_LEVEL]],"-",T_SDLog[[#This Row],[DRAWING_PARTS]],"-",T_SDLog[[#This Row],[DISIPLINE]],"-",T_SDLog[[#This Row],[Sub-Dec]],"-",T_SDLog[[#This Row],[DS]],"-",T_SDLog[[#This Row],[DRAWING_SEQ]])</f>
        <v>1300403-ATS-B0X-00-00-ICT-STL-SD-19</v>
      </c>
      <c r="O1064" s="122" t="s">
        <v>1068</v>
      </c>
      <c r="P1064" s="245">
        <v>45899</v>
      </c>
      <c r="Q106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6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4" s="156" t="str">
        <f>IF(T_SDLog[[#This Row],[AREF_7]]&lt;&gt;"","07",IF(T_SDLog[[#This Row],[AREF_6]]&lt;&gt;"","06",IF(T_SDLog[[#This Row],[AREF_5]]&lt;&gt;"","05",IF(T_SDLog[[#This Row],[AREF_4]]&lt;&gt;"","04",IF(T_SDLog[[#This Row],[AREF_3]]&lt;&gt;"","03",IF(T_SDLog[[#This Row],[AREF_2]]&lt;&gt;"","02",IF(T_SDLog[[#This Row],[AREF_1]]&lt;&gt;"","01",IF(T_SDLog[[#This Row],[AREF_0]]&lt;&gt;"","00",""))))))))</f>
        <v/>
      </c>
      <c r="T106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6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4" s="22"/>
      <c r="AB1064" s="74"/>
      <c r="AC1064" s="22"/>
      <c r="AD1064" s="74"/>
      <c r="AE1064" s="22"/>
      <c r="AF1064" s="190" t="s">
        <v>123</v>
      </c>
      <c r="AG1064" s="191"/>
      <c r="AH1064" s="190" t="s">
        <v>123</v>
      </c>
      <c r="AI1064" s="22"/>
      <c r="AJ1064" s="74"/>
      <c r="AK1064" s="22"/>
      <c r="AL1064" s="22"/>
      <c r="AM1064" s="22"/>
      <c r="AN1064" s="190" t="s">
        <v>123</v>
      </c>
      <c r="AO1064" s="74"/>
      <c r="AP1064" s="185" t="s">
        <v>123</v>
      </c>
      <c r="AQ1064" s="22"/>
      <c r="AR1064" s="74"/>
      <c r="AS1064" s="22"/>
      <c r="AT1064" s="190" t="s">
        <v>123</v>
      </c>
      <c r="AU1064" s="74"/>
      <c r="AV1064" s="185" t="s">
        <v>123</v>
      </c>
      <c r="AW1064" s="76"/>
      <c r="AX1064" s="74"/>
      <c r="AY1064" s="22"/>
      <c r="AZ1064" s="190" t="s">
        <v>123</v>
      </c>
      <c r="BA1064" s="74"/>
      <c r="BB1064" s="185" t="s">
        <v>123</v>
      </c>
      <c r="BC1064" s="76"/>
      <c r="BD1064" s="74"/>
      <c r="BE1064" s="22"/>
      <c r="BF1064" s="190" t="s">
        <v>123</v>
      </c>
      <c r="BG1064" s="74"/>
      <c r="BH1064" s="185" t="s">
        <v>123</v>
      </c>
      <c r="BI1064" s="76"/>
      <c r="BJ1064" s="74"/>
      <c r="BK1064" s="22"/>
      <c r="BL1064" s="190" t="s">
        <v>123</v>
      </c>
      <c r="BM1064" s="74"/>
      <c r="BN1064" s="185" t="s">
        <v>123</v>
      </c>
      <c r="BO1064" s="22"/>
      <c r="BP1064" s="74"/>
      <c r="BQ1064" s="22"/>
      <c r="BR1064" s="190" t="s">
        <v>123</v>
      </c>
      <c r="BS1064" s="22"/>
      <c r="BT1064" s="185" t="s">
        <v>123</v>
      </c>
      <c r="BU1064" s="22"/>
      <c r="BV1064" s="74"/>
      <c r="BW1064" s="22"/>
      <c r="BX1064" s="190" t="s">
        <v>123</v>
      </c>
      <c r="BY1064" s="22"/>
      <c r="BZ1064" s="185" t="s">
        <v>123</v>
      </c>
      <c r="CA1064" s="185"/>
      <c r="CB1064" s="22"/>
    </row>
    <row r="1065" spans="2:80" ht="13.8" hidden="1">
      <c r="B1065" s="22">
        <f t="shared" si="16"/>
        <v>1056</v>
      </c>
      <c r="C1065" s="22" t="s">
        <v>112</v>
      </c>
      <c r="D1065" s="73" t="s">
        <v>1046</v>
      </c>
      <c r="E1065" s="118">
        <v>1300403</v>
      </c>
      <c r="F1065" s="22" t="s">
        <v>114</v>
      </c>
      <c r="G1065" s="73" t="s">
        <v>1047</v>
      </c>
      <c r="H1065" s="73" t="s">
        <v>117</v>
      </c>
      <c r="I1065" s="240" t="s">
        <v>117</v>
      </c>
      <c r="J1065" s="79" t="s">
        <v>112</v>
      </c>
      <c r="K1065" s="112" t="s">
        <v>1048</v>
      </c>
      <c r="L1065" s="22" t="s">
        <v>119</v>
      </c>
      <c r="M1065" s="22">
        <v>20</v>
      </c>
      <c r="N1065" s="119" t="str">
        <f>CONCATENATE(T_SDLog[[#This Row],[PROJECT_NO]],"-",T_SDLog[[#This Row],[Sub Con]],"-",T_SDLog[[#This Row],[BUILDING_NO]],"-",T_SDLog[[#This Row],[FLOOR_LEVEL]],"-",T_SDLog[[#This Row],[DRAWING_PARTS]],"-",T_SDLog[[#This Row],[DISIPLINE]],"-",T_SDLog[[#This Row],[Sub-Dec]],"-",T_SDLog[[#This Row],[DS]],"-",T_SDLog[[#This Row],[DRAWING_SEQ]])</f>
        <v>1300403-ATS-B0X-00-00-ICT-STL-SD-20</v>
      </c>
      <c r="O1065" s="122" t="s">
        <v>1069</v>
      </c>
      <c r="P1065" s="245">
        <v>45899</v>
      </c>
      <c r="Q106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5" s="156" t="str">
        <f>IF(T_SDLog[[#This Row],[AREF_7]]&lt;&gt;"","07",IF(T_SDLog[[#This Row],[AREF_6]]&lt;&gt;"","06",IF(T_SDLog[[#This Row],[AREF_5]]&lt;&gt;"","05",IF(T_SDLog[[#This Row],[AREF_4]]&lt;&gt;"","04",IF(T_SDLog[[#This Row],[AREF_3]]&lt;&gt;"","03",IF(T_SDLog[[#This Row],[AREF_2]]&lt;&gt;"","02",IF(T_SDLog[[#This Row],[AREF_1]]&lt;&gt;"","01",IF(T_SDLog[[#This Row],[AREF_0]]&lt;&gt;"","00",""))))))))</f>
        <v/>
      </c>
      <c r="T106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5" s="22"/>
      <c r="AB1065" s="74"/>
      <c r="AC1065" s="22"/>
      <c r="AD1065" s="74"/>
      <c r="AE1065" s="22"/>
      <c r="AF1065" s="190" t="s">
        <v>123</v>
      </c>
      <c r="AG1065" s="191"/>
      <c r="AH1065" s="190" t="s">
        <v>123</v>
      </c>
      <c r="AI1065" s="22"/>
      <c r="AJ1065" s="74"/>
      <c r="AK1065" s="22"/>
      <c r="AL1065" s="22"/>
      <c r="AM1065" s="22"/>
      <c r="AN1065" s="190" t="s">
        <v>123</v>
      </c>
      <c r="AO1065" s="74"/>
      <c r="AP1065" s="185" t="s">
        <v>123</v>
      </c>
      <c r="AQ1065" s="22"/>
      <c r="AR1065" s="74"/>
      <c r="AS1065" s="22"/>
      <c r="AT1065" s="190" t="s">
        <v>123</v>
      </c>
      <c r="AU1065" s="74"/>
      <c r="AV1065" s="185" t="s">
        <v>123</v>
      </c>
      <c r="AW1065" s="76"/>
      <c r="AX1065" s="74"/>
      <c r="AY1065" s="22"/>
      <c r="AZ1065" s="190" t="s">
        <v>123</v>
      </c>
      <c r="BA1065" s="74"/>
      <c r="BB1065" s="185" t="s">
        <v>123</v>
      </c>
      <c r="BC1065" s="76"/>
      <c r="BD1065" s="74"/>
      <c r="BE1065" s="22"/>
      <c r="BF1065" s="190" t="s">
        <v>123</v>
      </c>
      <c r="BG1065" s="74"/>
      <c r="BH1065" s="185" t="s">
        <v>123</v>
      </c>
      <c r="BI1065" s="76"/>
      <c r="BJ1065" s="74"/>
      <c r="BK1065" s="22"/>
      <c r="BL1065" s="190" t="s">
        <v>123</v>
      </c>
      <c r="BM1065" s="74"/>
      <c r="BN1065" s="185" t="s">
        <v>123</v>
      </c>
      <c r="BO1065" s="22"/>
      <c r="BP1065" s="74"/>
      <c r="BQ1065" s="22"/>
      <c r="BR1065" s="190" t="s">
        <v>123</v>
      </c>
      <c r="BS1065" s="22"/>
      <c r="BT1065" s="185" t="s">
        <v>123</v>
      </c>
      <c r="BU1065" s="22"/>
      <c r="BV1065" s="74"/>
      <c r="BW1065" s="22"/>
      <c r="BX1065" s="190" t="s">
        <v>123</v>
      </c>
      <c r="BY1065" s="22"/>
      <c r="BZ1065" s="185" t="s">
        <v>123</v>
      </c>
      <c r="CA1065" s="185"/>
      <c r="CB1065" s="22"/>
    </row>
    <row r="1066" spans="2:80" ht="13.8" hidden="1">
      <c r="B1066" s="22">
        <f t="shared" si="16"/>
        <v>1057</v>
      </c>
      <c r="C1066" s="22" t="s">
        <v>112</v>
      </c>
      <c r="D1066" s="73" t="s">
        <v>1046</v>
      </c>
      <c r="E1066" s="118">
        <v>1300403</v>
      </c>
      <c r="F1066" s="22" t="s">
        <v>114</v>
      </c>
      <c r="G1066" s="73" t="s">
        <v>1047</v>
      </c>
      <c r="H1066" s="73" t="s">
        <v>117</v>
      </c>
      <c r="I1066" s="240" t="s">
        <v>117</v>
      </c>
      <c r="J1066" s="79" t="s">
        <v>112</v>
      </c>
      <c r="K1066" s="112" t="s">
        <v>1048</v>
      </c>
      <c r="L1066" s="22" t="s">
        <v>119</v>
      </c>
      <c r="M1066" s="22">
        <v>21</v>
      </c>
      <c r="N1066" s="119" t="str">
        <f>CONCATENATE(T_SDLog[[#This Row],[PROJECT_NO]],"-",T_SDLog[[#This Row],[Sub Con]],"-",T_SDLog[[#This Row],[BUILDING_NO]],"-",T_SDLog[[#This Row],[FLOOR_LEVEL]],"-",T_SDLog[[#This Row],[DRAWING_PARTS]],"-",T_SDLog[[#This Row],[DISIPLINE]],"-",T_SDLog[[#This Row],[Sub-Dec]],"-",T_SDLog[[#This Row],[DS]],"-",T_SDLog[[#This Row],[DRAWING_SEQ]])</f>
        <v>1300403-ATS-B0X-00-00-ICT-STL-SD-21</v>
      </c>
      <c r="O1066" s="122" t="s">
        <v>1070</v>
      </c>
      <c r="P1066" s="245">
        <v>45899</v>
      </c>
      <c r="Q106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6" s="156" t="str">
        <f>IF(T_SDLog[[#This Row],[AREF_7]]&lt;&gt;"","07",IF(T_SDLog[[#This Row],[AREF_6]]&lt;&gt;"","06",IF(T_SDLog[[#This Row],[AREF_5]]&lt;&gt;"","05",IF(T_SDLog[[#This Row],[AREF_4]]&lt;&gt;"","04",IF(T_SDLog[[#This Row],[AREF_3]]&lt;&gt;"","03",IF(T_SDLog[[#This Row],[AREF_2]]&lt;&gt;"","02",IF(T_SDLog[[#This Row],[AREF_1]]&lt;&gt;"","01",IF(T_SDLog[[#This Row],[AREF_0]]&lt;&gt;"","00",""))))))))</f>
        <v/>
      </c>
      <c r="T106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6" s="22"/>
      <c r="AB1066" s="74"/>
      <c r="AC1066" s="22"/>
      <c r="AD1066" s="74"/>
      <c r="AE1066" s="22"/>
      <c r="AF1066" s="190" t="s">
        <v>123</v>
      </c>
      <c r="AG1066" s="191"/>
      <c r="AH1066" s="190" t="s">
        <v>123</v>
      </c>
      <c r="AI1066" s="22"/>
      <c r="AJ1066" s="74"/>
      <c r="AK1066" s="22"/>
      <c r="AL1066" s="22"/>
      <c r="AM1066" s="22"/>
      <c r="AN1066" s="190" t="s">
        <v>123</v>
      </c>
      <c r="AO1066" s="74"/>
      <c r="AP1066" s="185" t="s">
        <v>123</v>
      </c>
      <c r="AQ1066" s="22"/>
      <c r="AR1066" s="74"/>
      <c r="AS1066" s="22"/>
      <c r="AT1066" s="190" t="s">
        <v>123</v>
      </c>
      <c r="AU1066" s="74"/>
      <c r="AV1066" s="185" t="s">
        <v>123</v>
      </c>
      <c r="AW1066" s="76"/>
      <c r="AX1066" s="74"/>
      <c r="AY1066" s="22"/>
      <c r="AZ1066" s="190" t="s">
        <v>123</v>
      </c>
      <c r="BA1066" s="74"/>
      <c r="BB1066" s="185" t="s">
        <v>123</v>
      </c>
      <c r="BC1066" s="76"/>
      <c r="BD1066" s="74"/>
      <c r="BE1066" s="22"/>
      <c r="BF1066" s="190" t="s">
        <v>123</v>
      </c>
      <c r="BG1066" s="74"/>
      <c r="BH1066" s="185" t="s">
        <v>123</v>
      </c>
      <c r="BI1066" s="76"/>
      <c r="BJ1066" s="74"/>
      <c r="BK1066" s="22"/>
      <c r="BL1066" s="190" t="s">
        <v>123</v>
      </c>
      <c r="BM1066" s="74"/>
      <c r="BN1066" s="185" t="s">
        <v>123</v>
      </c>
      <c r="BO1066" s="22"/>
      <c r="BP1066" s="74"/>
      <c r="BQ1066" s="22"/>
      <c r="BR1066" s="190" t="s">
        <v>123</v>
      </c>
      <c r="BS1066" s="22"/>
      <c r="BT1066" s="185" t="s">
        <v>123</v>
      </c>
      <c r="BU1066" s="22"/>
      <c r="BV1066" s="74"/>
      <c r="BW1066" s="22"/>
      <c r="BX1066" s="190" t="s">
        <v>123</v>
      </c>
      <c r="BY1066" s="22"/>
      <c r="BZ1066" s="185" t="s">
        <v>123</v>
      </c>
      <c r="CA1066" s="185"/>
      <c r="CB1066" s="22"/>
    </row>
    <row r="1067" spans="2:80" ht="13.8" hidden="1">
      <c r="B1067" s="22">
        <f t="shared" si="16"/>
        <v>1058</v>
      </c>
      <c r="C1067" s="22" t="s">
        <v>112</v>
      </c>
      <c r="D1067" s="73" t="s">
        <v>1046</v>
      </c>
      <c r="E1067" s="118">
        <v>1300403</v>
      </c>
      <c r="F1067" s="22" t="s">
        <v>114</v>
      </c>
      <c r="G1067" s="73" t="s">
        <v>1047</v>
      </c>
      <c r="H1067" s="73" t="s">
        <v>117</v>
      </c>
      <c r="I1067" s="240" t="s">
        <v>117</v>
      </c>
      <c r="J1067" s="79" t="s">
        <v>112</v>
      </c>
      <c r="K1067" s="112" t="s">
        <v>1048</v>
      </c>
      <c r="L1067" s="22" t="s">
        <v>119</v>
      </c>
      <c r="M1067" s="22">
        <v>22</v>
      </c>
      <c r="N1067" s="119" t="str">
        <f>CONCATENATE(T_SDLog[[#This Row],[PROJECT_NO]],"-",T_SDLog[[#This Row],[Sub Con]],"-",T_SDLog[[#This Row],[BUILDING_NO]],"-",T_SDLog[[#This Row],[FLOOR_LEVEL]],"-",T_SDLog[[#This Row],[DRAWING_PARTS]],"-",T_SDLog[[#This Row],[DISIPLINE]],"-",T_SDLog[[#This Row],[Sub-Dec]],"-",T_SDLog[[#This Row],[DS]],"-",T_SDLog[[#This Row],[DRAWING_SEQ]])</f>
        <v>1300403-ATS-B0X-00-00-ICT-STL-SD-22</v>
      </c>
      <c r="O1067" s="122" t="s">
        <v>1071</v>
      </c>
      <c r="P1067" s="245">
        <v>45899</v>
      </c>
      <c r="Q106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7" s="156" t="str">
        <f>IF(T_SDLog[[#This Row],[AREF_7]]&lt;&gt;"","07",IF(T_SDLog[[#This Row],[AREF_6]]&lt;&gt;"","06",IF(T_SDLog[[#This Row],[AREF_5]]&lt;&gt;"","05",IF(T_SDLog[[#This Row],[AREF_4]]&lt;&gt;"","04",IF(T_SDLog[[#This Row],[AREF_3]]&lt;&gt;"","03",IF(T_SDLog[[#This Row],[AREF_2]]&lt;&gt;"","02",IF(T_SDLog[[#This Row],[AREF_1]]&lt;&gt;"","01",IF(T_SDLog[[#This Row],[AREF_0]]&lt;&gt;"","00",""))))))))</f>
        <v/>
      </c>
      <c r="T106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7" s="22"/>
      <c r="AB1067" s="74"/>
      <c r="AC1067" s="22"/>
      <c r="AD1067" s="74"/>
      <c r="AE1067" s="22"/>
      <c r="AF1067" s="190" t="s">
        <v>123</v>
      </c>
      <c r="AG1067" s="191"/>
      <c r="AH1067" s="190" t="s">
        <v>123</v>
      </c>
      <c r="AI1067" s="22"/>
      <c r="AJ1067" s="74"/>
      <c r="AK1067" s="22"/>
      <c r="AL1067" s="22"/>
      <c r="AM1067" s="22"/>
      <c r="AN1067" s="190" t="s">
        <v>123</v>
      </c>
      <c r="AO1067" s="74"/>
      <c r="AP1067" s="185" t="s">
        <v>123</v>
      </c>
      <c r="AQ1067" s="22"/>
      <c r="AR1067" s="74"/>
      <c r="AS1067" s="22"/>
      <c r="AT1067" s="190" t="s">
        <v>123</v>
      </c>
      <c r="AU1067" s="74"/>
      <c r="AV1067" s="185" t="s">
        <v>123</v>
      </c>
      <c r="AW1067" s="76"/>
      <c r="AX1067" s="74"/>
      <c r="AY1067" s="22"/>
      <c r="AZ1067" s="190" t="s">
        <v>123</v>
      </c>
      <c r="BA1067" s="74"/>
      <c r="BB1067" s="185" t="s">
        <v>123</v>
      </c>
      <c r="BC1067" s="76"/>
      <c r="BD1067" s="74"/>
      <c r="BE1067" s="22"/>
      <c r="BF1067" s="190" t="s">
        <v>123</v>
      </c>
      <c r="BG1067" s="74"/>
      <c r="BH1067" s="185" t="s">
        <v>123</v>
      </c>
      <c r="BI1067" s="76"/>
      <c r="BJ1067" s="74"/>
      <c r="BK1067" s="22"/>
      <c r="BL1067" s="190" t="s">
        <v>123</v>
      </c>
      <c r="BM1067" s="74"/>
      <c r="BN1067" s="185" t="s">
        <v>123</v>
      </c>
      <c r="BO1067" s="22"/>
      <c r="BP1067" s="74"/>
      <c r="BQ1067" s="22"/>
      <c r="BR1067" s="190" t="s">
        <v>123</v>
      </c>
      <c r="BS1067" s="22"/>
      <c r="BT1067" s="185" t="s">
        <v>123</v>
      </c>
      <c r="BU1067" s="22"/>
      <c r="BV1067" s="74"/>
      <c r="BW1067" s="22"/>
      <c r="BX1067" s="190" t="s">
        <v>123</v>
      </c>
      <c r="BY1067" s="22"/>
      <c r="BZ1067" s="185" t="s">
        <v>123</v>
      </c>
      <c r="CA1067" s="185"/>
      <c r="CB1067" s="22"/>
    </row>
    <row r="1068" spans="2:80" ht="13.8" hidden="1">
      <c r="B1068" s="22">
        <f t="shared" si="16"/>
        <v>1059</v>
      </c>
      <c r="C1068" s="22" t="s">
        <v>112</v>
      </c>
      <c r="D1068" s="73" t="s">
        <v>1046</v>
      </c>
      <c r="E1068" s="118">
        <v>1300403</v>
      </c>
      <c r="F1068" s="22" t="s">
        <v>114</v>
      </c>
      <c r="G1068" s="73" t="s">
        <v>1047</v>
      </c>
      <c r="H1068" s="73" t="s">
        <v>117</v>
      </c>
      <c r="I1068" s="240" t="s">
        <v>117</v>
      </c>
      <c r="J1068" s="79" t="s">
        <v>112</v>
      </c>
      <c r="K1068" s="112" t="s">
        <v>1048</v>
      </c>
      <c r="L1068" s="22" t="s">
        <v>119</v>
      </c>
      <c r="M1068" s="22">
        <v>23</v>
      </c>
      <c r="N1068" s="119" t="str">
        <f>CONCATENATE(T_SDLog[[#This Row],[PROJECT_NO]],"-",T_SDLog[[#This Row],[Sub Con]],"-",T_SDLog[[#This Row],[BUILDING_NO]],"-",T_SDLog[[#This Row],[FLOOR_LEVEL]],"-",T_SDLog[[#This Row],[DRAWING_PARTS]],"-",T_SDLog[[#This Row],[DISIPLINE]],"-",T_SDLog[[#This Row],[Sub-Dec]],"-",T_SDLog[[#This Row],[DS]],"-",T_SDLog[[#This Row],[DRAWING_SEQ]])</f>
        <v>1300403-ATS-B0X-00-00-ICT-STL-SD-23</v>
      </c>
      <c r="O1068" s="122" t="s">
        <v>1072</v>
      </c>
      <c r="P1068" s="245">
        <v>45899</v>
      </c>
      <c r="Q106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8" s="156" t="str">
        <f>IF(T_SDLog[[#This Row],[AREF_7]]&lt;&gt;"","07",IF(T_SDLog[[#This Row],[AREF_6]]&lt;&gt;"","06",IF(T_SDLog[[#This Row],[AREF_5]]&lt;&gt;"","05",IF(T_SDLog[[#This Row],[AREF_4]]&lt;&gt;"","04",IF(T_SDLog[[#This Row],[AREF_3]]&lt;&gt;"","03",IF(T_SDLog[[#This Row],[AREF_2]]&lt;&gt;"","02",IF(T_SDLog[[#This Row],[AREF_1]]&lt;&gt;"","01",IF(T_SDLog[[#This Row],[AREF_0]]&lt;&gt;"","00",""))))))))</f>
        <v/>
      </c>
      <c r="T106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8" s="22"/>
      <c r="AB1068" s="74"/>
      <c r="AC1068" s="22"/>
      <c r="AD1068" s="74"/>
      <c r="AE1068" s="22"/>
      <c r="AF1068" s="190" t="s">
        <v>123</v>
      </c>
      <c r="AG1068" s="191"/>
      <c r="AH1068" s="190" t="s">
        <v>123</v>
      </c>
      <c r="AI1068" s="22"/>
      <c r="AJ1068" s="74"/>
      <c r="AK1068" s="22"/>
      <c r="AL1068" s="22"/>
      <c r="AM1068" s="22"/>
      <c r="AN1068" s="190" t="s">
        <v>123</v>
      </c>
      <c r="AO1068" s="74"/>
      <c r="AP1068" s="185" t="s">
        <v>123</v>
      </c>
      <c r="AQ1068" s="22"/>
      <c r="AR1068" s="74"/>
      <c r="AS1068" s="22"/>
      <c r="AT1068" s="190" t="s">
        <v>123</v>
      </c>
      <c r="AU1068" s="74"/>
      <c r="AV1068" s="185" t="s">
        <v>123</v>
      </c>
      <c r="AW1068" s="76"/>
      <c r="AX1068" s="74"/>
      <c r="AY1068" s="22"/>
      <c r="AZ1068" s="190" t="s">
        <v>123</v>
      </c>
      <c r="BA1068" s="74"/>
      <c r="BB1068" s="185" t="s">
        <v>123</v>
      </c>
      <c r="BC1068" s="76"/>
      <c r="BD1068" s="74"/>
      <c r="BE1068" s="22"/>
      <c r="BF1068" s="190" t="s">
        <v>123</v>
      </c>
      <c r="BG1068" s="74"/>
      <c r="BH1068" s="185" t="s">
        <v>123</v>
      </c>
      <c r="BI1068" s="76"/>
      <c r="BJ1068" s="74"/>
      <c r="BK1068" s="22"/>
      <c r="BL1068" s="190" t="s">
        <v>123</v>
      </c>
      <c r="BM1068" s="74"/>
      <c r="BN1068" s="185" t="s">
        <v>123</v>
      </c>
      <c r="BO1068" s="22"/>
      <c r="BP1068" s="74"/>
      <c r="BQ1068" s="22"/>
      <c r="BR1068" s="190" t="s">
        <v>123</v>
      </c>
      <c r="BS1068" s="22"/>
      <c r="BT1068" s="185" t="s">
        <v>123</v>
      </c>
      <c r="BU1068" s="22"/>
      <c r="BV1068" s="74"/>
      <c r="BW1068" s="22"/>
      <c r="BX1068" s="190" t="s">
        <v>123</v>
      </c>
      <c r="BY1068" s="22"/>
      <c r="BZ1068" s="185" t="s">
        <v>123</v>
      </c>
      <c r="CA1068" s="185"/>
      <c r="CB1068" s="22"/>
    </row>
    <row r="1069" spans="2:80" ht="13.8" hidden="1">
      <c r="B1069" s="22">
        <f t="shared" si="16"/>
        <v>1060</v>
      </c>
      <c r="C1069" s="22" t="s">
        <v>112</v>
      </c>
      <c r="D1069" s="73" t="s">
        <v>1046</v>
      </c>
      <c r="E1069" s="118">
        <v>1300403</v>
      </c>
      <c r="F1069" s="22" t="s">
        <v>114</v>
      </c>
      <c r="G1069" s="73" t="s">
        <v>1047</v>
      </c>
      <c r="H1069" s="73" t="s">
        <v>117</v>
      </c>
      <c r="I1069" s="240" t="s">
        <v>117</v>
      </c>
      <c r="J1069" s="79" t="s">
        <v>112</v>
      </c>
      <c r="K1069" s="112" t="s">
        <v>1048</v>
      </c>
      <c r="L1069" s="22" t="s">
        <v>119</v>
      </c>
      <c r="M1069" s="22">
        <v>24</v>
      </c>
      <c r="N1069" s="119" t="str">
        <f>CONCATENATE(T_SDLog[[#This Row],[PROJECT_NO]],"-",T_SDLog[[#This Row],[Sub Con]],"-",T_SDLog[[#This Row],[BUILDING_NO]],"-",T_SDLog[[#This Row],[FLOOR_LEVEL]],"-",T_SDLog[[#This Row],[DRAWING_PARTS]],"-",T_SDLog[[#This Row],[DISIPLINE]],"-",T_SDLog[[#This Row],[Sub-Dec]],"-",T_SDLog[[#This Row],[DS]],"-",T_SDLog[[#This Row],[DRAWING_SEQ]])</f>
        <v>1300403-ATS-B0X-00-00-ICT-STL-SD-24</v>
      </c>
      <c r="O1069" s="122" t="s">
        <v>1073</v>
      </c>
      <c r="P1069" s="245">
        <v>45899</v>
      </c>
      <c r="Q106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69" s="156" t="str">
        <f>IF(T_SDLog[[#This Row],[AREF_7]]&lt;&gt;"","07",IF(T_SDLog[[#This Row],[AREF_6]]&lt;&gt;"","06",IF(T_SDLog[[#This Row],[AREF_5]]&lt;&gt;"","05",IF(T_SDLog[[#This Row],[AREF_4]]&lt;&gt;"","04",IF(T_SDLog[[#This Row],[AREF_3]]&lt;&gt;"","03",IF(T_SDLog[[#This Row],[AREF_2]]&lt;&gt;"","02",IF(T_SDLog[[#This Row],[AREF_1]]&lt;&gt;"","01",IF(T_SDLog[[#This Row],[AREF_0]]&lt;&gt;"","00",""))))))))</f>
        <v/>
      </c>
      <c r="T106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69" s="22"/>
      <c r="AB1069" s="74"/>
      <c r="AC1069" s="22"/>
      <c r="AD1069" s="74"/>
      <c r="AE1069" s="22"/>
      <c r="AF1069" s="190" t="s">
        <v>123</v>
      </c>
      <c r="AG1069" s="191"/>
      <c r="AH1069" s="190" t="s">
        <v>123</v>
      </c>
      <c r="AI1069" s="22"/>
      <c r="AJ1069" s="74"/>
      <c r="AK1069" s="22"/>
      <c r="AL1069" s="22"/>
      <c r="AM1069" s="22"/>
      <c r="AN1069" s="190" t="s">
        <v>123</v>
      </c>
      <c r="AO1069" s="74"/>
      <c r="AP1069" s="185" t="s">
        <v>123</v>
      </c>
      <c r="AQ1069" s="22"/>
      <c r="AR1069" s="74"/>
      <c r="AS1069" s="22"/>
      <c r="AT1069" s="190" t="s">
        <v>123</v>
      </c>
      <c r="AU1069" s="74"/>
      <c r="AV1069" s="185" t="s">
        <v>123</v>
      </c>
      <c r="AW1069" s="76"/>
      <c r="AX1069" s="74"/>
      <c r="AY1069" s="22"/>
      <c r="AZ1069" s="190" t="s">
        <v>123</v>
      </c>
      <c r="BA1069" s="74"/>
      <c r="BB1069" s="185" t="s">
        <v>123</v>
      </c>
      <c r="BC1069" s="76"/>
      <c r="BD1069" s="74"/>
      <c r="BE1069" s="22"/>
      <c r="BF1069" s="190" t="s">
        <v>123</v>
      </c>
      <c r="BG1069" s="74"/>
      <c r="BH1069" s="185" t="s">
        <v>123</v>
      </c>
      <c r="BI1069" s="76"/>
      <c r="BJ1069" s="74"/>
      <c r="BK1069" s="22"/>
      <c r="BL1069" s="190" t="s">
        <v>123</v>
      </c>
      <c r="BM1069" s="74"/>
      <c r="BN1069" s="185" t="s">
        <v>123</v>
      </c>
      <c r="BO1069" s="22"/>
      <c r="BP1069" s="74"/>
      <c r="BQ1069" s="22"/>
      <c r="BR1069" s="190" t="s">
        <v>123</v>
      </c>
      <c r="BS1069" s="22"/>
      <c r="BT1069" s="185" t="s">
        <v>123</v>
      </c>
      <c r="BU1069" s="22"/>
      <c r="BV1069" s="74"/>
      <c r="BW1069" s="22"/>
      <c r="BX1069" s="190" t="s">
        <v>123</v>
      </c>
      <c r="BY1069" s="22"/>
      <c r="BZ1069" s="185" t="s">
        <v>123</v>
      </c>
      <c r="CA1069" s="185"/>
      <c r="CB1069" s="22"/>
    </row>
    <row r="1070" spans="2:80" ht="13.8" hidden="1">
      <c r="B1070" s="22">
        <f t="shared" si="16"/>
        <v>1061</v>
      </c>
      <c r="C1070" s="22" t="s">
        <v>112</v>
      </c>
      <c r="D1070" s="73" t="s">
        <v>1046</v>
      </c>
      <c r="E1070" s="118">
        <v>1300403</v>
      </c>
      <c r="F1070" s="22" t="s">
        <v>114</v>
      </c>
      <c r="G1070" s="73" t="s">
        <v>1047</v>
      </c>
      <c r="H1070" s="73" t="s">
        <v>117</v>
      </c>
      <c r="I1070" s="240" t="s">
        <v>117</v>
      </c>
      <c r="J1070" s="79" t="s">
        <v>112</v>
      </c>
      <c r="K1070" s="112" t="s">
        <v>1048</v>
      </c>
      <c r="L1070" s="22" t="s">
        <v>119</v>
      </c>
      <c r="M1070" s="22">
        <v>25</v>
      </c>
      <c r="N1070" s="119" t="str">
        <f>CONCATENATE(T_SDLog[[#This Row],[PROJECT_NO]],"-",T_SDLog[[#This Row],[Sub Con]],"-",T_SDLog[[#This Row],[BUILDING_NO]],"-",T_SDLog[[#This Row],[FLOOR_LEVEL]],"-",T_SDLog[[#This Row],[DRAWING_PARTS]],"-",T_SDLog[[#This Row],[DISIPLINE]],"-",T_SDLog[[#This Row],[Sub-Dec]],"-",T_SDLog[[#This Row],[DS]],"-",T_SDLog[[#This Row],[DRAWING_SEQ]])</f>
        <v>1300403-ATS-B0X-00-00-ICT-STL-SD-25</v>
      </c>
      <c r="O1070" s="122" t="s">
        <v>1074</v>
      </c>
      <c r="P1070" s="245">
        <v>45899</v>
      </c>
      <c r="Q107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0" s="156" t="str">
        <f>IF(T_SDLog[[#This Row],[AREF_7]]&lt;&gt;"","07",IF(T_SDLog[[#This Row],[AREF_6]]&lt;&gt;"","06",IF(T_SDLog[[#This Row],[AREF_5]]&lt;&gt;"","05",IF(T_SDLog[[#This Row],[AREF_4]]&lt;&gt;"","04",IF(T_SDLog[[#This Row],[AREF_3]]&lt;&gt;"","03",IF(T_SDLog[[#This Row],[AREF_2]]&lt;&gt;"","02",IF(T_SDLog[[#This Row],[AREF_1]]&lt;&gt;"","01",IF(T_SDLog[[#This Row],[AREF_0]]&lt;&gt;"","00",""))))))))</f>
        <v/>
      </c>
      <c r="T107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0" s="22"/>
      <c r="AB1070" s="74"/>
      <c r="AC1070" s="22"/>
      <c r="AD1070" s="74"/>
      <c r="AE1070" s="22"/>
      <c r="AF1070" s="190" t="s">
        <v>123</v>
      </c>
      <c r="AG1070" s="191"/>
      <c r="AH1070" s="190" t="s">
        <v>123</v>
      </c>
      <c r="AI1070" s="22"/>
      <c r="AJ1070" s="74"/>
      <c r="AK1070" s="22"/>
      <c r="AL1070" s="22"/>
      <c r="AM1070" s="22"/>
      <c r="AN1070" s="190" t="s">
        <v>123</v>
      </c>
      <c r="AO1070" s="74"/>
      <c r="AP1070" s="185" t="s">
        <v>123</v>
      </c>
      <c r="AQ1070" s="22"/>
      <c r="AR1070" s="74"/>
      <c r="AS1070" s="22"/>
      <c r="AT1070" s="190" t="s">
        <v>123</v>
      </c>
      <c r="AU1070" s="74"/>
      <c r="AV1070" s="185" t="s">
        <v>123</v>
      </c>
      <c r="AW1070" s="76"/>
      <c r="AX1070" s="74"/>
      <c r="AY1070" s="22"/>
      <c r="AZ1070" s="190" t="s">
        <v>123</v>
      </c>
      <c r="BA1070" s="74"/>
      <c r="BB1070" s="185" t="s">
        <v>123</v>
      </c>
      <c r="BC1070" s="76"/>
      <c r="BD1070" s="74"/>
      <c r="BE1070" s="22"/>
      <c r="BF1070" s="190" t="s">
        <v>123</v>
      </c>
      <c r="BG1070" s="74"/>
      <c r="BH1070" s="185" t="s">
        <v>123</v>
      </c>
      <c r="BI1070" s="76"/>
      <c r="BJ1070" s="74"/>
      <c r="BK1070" s="22"/>
      <c r="BL1070" s="190" t="s">
        <v>123</v>
      </c>
      <c r="BM1070" s="74"/>
      <c r="BN1070" s="185" t="s">
        <v>123</v>
      </c>
      <c r="BO1070" s="22"/>
      <c r="BP1070" s="74"/>
      <c r="BQ1070" s="22"/>
      <c r="BR1070" s="190" t="s">
        <v>123</v>
      </c>
      <c r="BS1070" s="22"/>
      <c r="BT1070" s="185" t="s">
        <v>123</v>
      </c>
      <c r="BU1070" s="22"/>
      <c r="BV1070" s="74"/>
      <c r="BW1070" s="22"/>
      <c r="BX1070" s="190" t="s">
        <v>123</v>
      </c>
      <c r="BY1070" s="22"/>
      <c r="BZ1070" s="185" t="s">
        <v>123</v>
      </c>
      <c r="CA1070" s="185"/>
      <c r="CB1070" s="22"/>
    </row>
    <row r="1071" spans="2:80" ht="13.8" hidden="1">
      <c r="B1071" s="22">
        <f t="shared" si="16"/>
        <v>1062</v>
      </c>
      <c r="C1071" s="22" t="s">
        <v>112</v>
      </c>
      <c r="D1071" s="73" t="s">
        <v>1046</v>
      </c>
      <c r="E1071" s="118">
        <v>1300403</v>
      </c>
      <c r="F1071" s="22" t="s">
        <v>114</v>
      </c>
      <c r="G1071" s="73" t="s">
        <v>1047</v>
      </c>
      <c r="H1071" s="73" t="s">
        <v>117</v>
      </c>
      <c r="I1071" s="240" t="s">
        <v>117</v>
      </c>
      <c r="J1071" s="79" t="s">
        <v>112</v>
      </c>
      <c r="K1071" s="112" t="s">
        <v>1048</v>
      </c>
      <c r="L1071" s="22" t="s">
        <v>119</v>
      </c>
      <c r="M1071" s="22">
        <v>26</v>
      </c>
      <c r="N1071" s="119" t="str">
        <f>CONCATENATE(T_SDLog[[#This Row],[PROJECT_NO]],"-",T_SDLog[[#This Row],[Sub Con]],"-",T_SDLog[[#This Row],[BUILDING_NO]],"-",T_SDLog[[#This Row],[FLOOR_LEVEL]],"-",T_SDLog[[#This Row],[DRAWING_PARTS]],"-",T_SDLog[[#This Row],[DISIPLINE]],"-",T_SDLog[[#This Row],[Sub-Dec]],"-",T_SDLog[[#This Row],[DS]],"-",T_SDLog[[#This Row],[DRAWING_SEQ]])</f>
        <v>1300403-ATS-B0X-00-00-ICT-STL-SD-26</v>
      </c>
      <c r="O1071" s="122" t="s">
        <v>1075</v>
      </c>
      <c r="P1071" s="245">
        <v>45899</v>
      </c>
      <c r="Q107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1" s="156" t="str">
        <f>IF(T_SDLog[[#This Row],[AREF_7]]&lt;&gt;"","07",IF(T_SDLog[[#This Row],[AREF_6]]&lt;&gt;"","06",IF(T_SDLog[[#This Row],[AREF_5]]&lt;&gt;"","05",IF(T_SDLog[[#This Row],[AREF_4]]&lt;&gt;"","04",IF(T_SDLog[[#This Row],[AREF_3]]&lt;&gt;"","03",IF(T_SDLog[[#This Row],[AREF_2]]&lt;&gt;"","02",IF(T_SDLog[[#This Row],[AREF_1]]&lt;&gt;"","01",IF(T_SDLog[[#This Row],[AREF_0]]&lt;&gt;"","00",""))))))))</f>
        <v/>
      </c>
      <c r="T107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1" s="22"/>
      <c r="AB1071" s="74"/>
      <c r="AC1071" s="22"/>
      <c r="AD1071" s="74"/>
      <c r="AE1071" s="22"/>
      <c r="AF1071" s="190" t="s">
        <v>123</v>
      </c>
      <c r="AG1071" s="191"/>
      <c r="AH1071" s="190" t="s">
        <v>123</v>
      </c>
      <c r="AI1071" s="22"/>
      <c r="AJ1071" s="74"/>
      <c r="AK1071" s="22"/>
      <c r="AL1071" s="22"/>
      <c r="AM1071" s="22"/>
      <c r="AN1071" s="190" t="s">
        <v>123</v>
      </c>
      <c r="AO1071" s="74"/>
      <c r="AP1071" s="185" t="s">
        <v>123</v>
      </c>
      <c r="AQ1071" s="22"/>
      <c r="AR1071" s="74"/>
      <c r="AS1071" s="22"/>
      <c r="AT1071" s="190" t="s">
        <v>123</v>
      </c>
      <c r="AU1071" s="74"/>
      <c r="AV1071" s="185" t="s">
        <v>123</v>
      </c>
      <c r="AW1071" s="76"/>
      <c r="AX1071" s="74"/>
      <c r="AY1071" s="22"/>
      <c r="AZ1071" s="190" t="s">
        <v>123</v>
      </c>
      <c r="BA1071" s="74"/>
      <c r="BB1071" s="185" t="s">
        <v>123</v>
      </c>
      <c r="BC1071" s="76"/>
      <c r="BD1071" s="74"/>
      <c r="BE1071" s="22"/>
      <c r="BF1071" s="190" t="s">
        <v>123</v>
      </c>
      <c r="BG1071" s="74"/>
      <c r="BH1071" s="185" t="s">
        <v>123</v>
      </c>
      <c r="BI1071" s="76"/>
      <c r="BJ1071" s="74"/>
      <c r="BK1071" s="22"/>
      <c r="BL1071" s="190" t="s">
        <v>123</v>
      </c>
      <c r="BM1071" s="74"/>
      <c r="BN1071" s="185" t="s">
        <v>123</v>
      </c>
      <c r="BO1071" s="22"/>
      <c r="BP1071" s="74"/>
      <c r="BQ1071" s="22"/>
      <c r="BR1071" s="190" t="s">
        <v>123</v>
      </c>
      <c r="BS1071" s="22"/>
      <c r="BT1071" s="185" t="s">
        <v>123</v>
      </c>
      <c r="BU1071" s="22"/>
      <c r="BV1071" s="74"/>
      <c r="BW1071" s="22"/>
      <c r="BX1071" s="190" t="s">
        <v>123</v>
      </c>
      <c r="BY1071" s="22"/>
      <c r="BZ1071" s="185" t="s">
        <v>123</v>
      </c>
      <c r="CA1071" s="185"/>
      <c r="CB1071" s="22"/>
    </row>
    <row r="1072" spans="2:80" ht="13.8" hidden="1">
      <c r="B1072" s="22">
        <f t="shared" si="16"/>
        <v>1063</v>
      </c>
      <c r="C1072" s="22" t="s">
        <v>112</v>
      </c>
      <c r="D1072" s="73" t="s">
        <v>1046</v>
      </c>
      <c r="E1072" s="118">
        <v>1300403</v>
      </c>
      <c r="F1072" s="22" t="s">
        <v>114</v>
      </c>
      <c r="G1072" s="73" t="s">
        <v>1047</v>
      </c>
      <c r="H1072" s="73" t="s">
        <v>117</v>
      </c>
      <c r="I1072" s="240" t="s">
        <v>117</v>
      </c>
      <c r="J1072" s="79" t="s">
        <v>112</v>
      </c>
      <c r="K1072" s="112" t="s">
        <v>1048</v>
      </c>
      <c r="L1072" s="22" t="s">
        <v>119</v>
      </c>
      <c r="M1072" s="22">
        <v>27</v>
      </c>
      <c r="N1072" s="119" t="str">
        <f>CONCATENATE(T_SDLog[[#This Row],[PROJECT_NO]],"-",T_SDLog[[#This Row],[Sub Con]],"-",T_SDLog[[#This Row],[BUILDING_NO]],"-",T_SDLog[[#This Row],[FLOOR_LEVEL]],"-",T_SDLog[[#This Row],[DRAWING_PARTS]],"-",T_SDLog[[#This Row],[DISIPLINE]],"-",T_SDLog[[#This Row],[Sub-Dec]],"-",T_SDLog[[#This Row],[DS]],"-",T_SDLog[[#This Row],[DRAWING_SEQ]])</f>
        <v>1300403-ATS-B0X-00-00-ICT-STL-SD-27</v>
      </c>
      <c r="O1072" s="122" t="s">
        <v>1076</v>
      </c>
      <c r="P1072" s="245">
        <v>45899</v>
      </c>
      <c r="Q107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2" s="156" t="str">
        <f>IF(T_SDLog[[#This Row],[AREF_7]]&lt;&gt;"","07",IF(T_SDLog[[#This Row],[AREF_6]]&lt;&gt;"","06",IF(T_SDLog[[#This Row],[AREF_5]]&lt;&gt;"","05",IF(T_SDLog[[#This Row],[AREF_4]]&lt;&gt;"","04",IF(T_SDLog[[#This Row],[AREF_3]]&lt;&gt;"","03",IF(T_SDLog[[#This Row],[AREF_2]]&lt;&gt;"","02",IF(T_SDLog[[#This Row],[AREF_1]]&lt;&gt;"","01",IF(T_SDLog[[#This Row],[AREF_0]]&lt;&gt;"","00",""))))))))</f>
        <v/>
      </c>
      <c r="T107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2" s="22"/>
      <c r="AB1072" s="74"/>
      <c r="AC1072" s="22"/>
      <c r="AD1072" s="74"/>
      <c r="AE1072" s="22"/>
      <c r="AF1072" s="190" t="s">
        <v>123</v>
      </c>
      <c r="AG1072" s="191"/>
      <c r="AH1072" s="190" t="s">
        <v>123</v>
      </c>
      <c r="AI1072" s="22"/>
      <c r="AJ1072" s="74"/>
      <c r="AK1072" s="22"/>
      <c r="AL1072" s="22"/>
      <c r="AM1072" s="22"/>
      <c r="AN1072" s="190" t="s">
        <v>123</v>
      </c>
      <c r="AO1072" s="74"/>
      <c r="AP1072" s="185" t="s">
        <v>123</v>
      </c>
      <c r="AQ1072" s="22"/>
      <c r="AR1072" s="74"/>
      <c r="AS1072" s="22"/>
      <c r="AT1072" s="190" t="s">
        <v>123</v>
      </c>
      <c r="AU1072" s="74"/>
      <c r="AV1072" s="185" t="s">
        <v>123</v>
      </c>
      <c r="AW1072" s="76"/>
      <c r="AX1072" s="74"/>
      <c r="AY1072" s="22"/>
      <c r="AZ1072" s="190" t="s">
        <v>123</v>
      </c>
      <c r="BA1072" s="74"/>
      <c r="BB1072" s="185" t="s">
        <v>123</v>
      </c>
      <c r="BC1072" s="76"/>
      <c r="BD1072" s="74"/>
      <c r="BE1072" s="22"/>
      <c r="BF1072" s="190" t="s">
        <v>123</v>
      </c>
      <c r="BG1072" s="74"/>
      <c r="BH1072" s="185" t="s">
        <v>123</v>
      </c>
      <c r="BI1072" s="76"/>
      <c r="BJ1072" s="74"/>
      <c r="BK1072" s="22"/>
      <c r="BL1072" s="190" t="s">
        <v>123</v>
      </c>
      <c r="BM1072" s="74"/>
      <c r="BN1072" s="185" t="s">
        <v>123</v>
      </c>
      <c r="BO1072" s="22"/>
      <c r="BP1072" s="74"/>
      <c r="BQ1072" s="22"/>
      <c r="BR1072" s="190" t="s">
        <v>123</v>
      </c>
      <c r="BS1072" s="22"/>
      <c r="BT1072" s="185" t="s">
        <v>123</v>
      </c>
      <c r="BU1072" s="22"/>
      <c r="BV1072" s="74"/>
      <c r="BW1072" s="22"/>
      <c r="BX1072" s="190" t="s">
        <v>123</v>
      </c>
      <c r="BY1072" s="22"/>
      <c r="BZ1072" s="185" t="s">
        <v>123</v>
      </c>
      <c r="CA1072" s="185"/>
      <c r="CB1072" s="22"/>
    </row>
    <row r="1073" spans="2:80" ht="13.8" hidden="1">
      <c r="B1073" s="22">
        <f t="shared" si="16"/>
        <v>1064</v>
      </c>
      <c r="C1073" s="22" t="s">
        <v>112</v>
      </c>
      <c r="D1073" s="73" t="s">
        <v>1046</v>
      </c>
      <c r="E1073" s="118">
        <v>1300403</v>
      </c>
      <c r="F1073" s="22" t="s">
        <v>114</v>
      </c>
      <c r="G1073" s="73" t="s">
        <v>1047</v>
      </c>
      <c r="H1073" s="73" t="s">
        <v>117</v>
      </c>
      <c r="I1073" s="240" t="s">
        <v>117</v>
      </c>
      <c r="J1073" s="79" t="s">
        <v>112</v>
      </c>
      <c r="K1073" s="112" t="s">
        <v>1048</v>
      </c>
      <c r="L1073" s="22" t="s">
        <v>119</v>
      </c>
      <c r="M1073" s="22">
        <v>28</v>
      </c>
      <c r="N1073" s="119" t="str">
        <f>CONCATENATE(T_SDLog[[#This Row],[PROJECT_NO]],"-",T_SDLog[[#This Row],[Sub Con]],"-",T_SDLog[[#This Row],[BUILDING_NO]],"-",T_SDLog[[#This Row],[FLOOR_LEVEL]],"-",T_SDLog[[#This Row],[DRAWING_PARTS]],"-",T_SDLog[[#This Row],[DISIPLINE]],"-",T_SDLog[[#This Row],[Sub-Dec]],"-",T_SDLog[[#This Row],[DS]],"-",T_SDLog[[#This Row],[DRAWING_SEQ]])</f>
        <v>1300403-ATS-B0X-00-00-ICT-STL-SD-28</v>
      </c>
      <c r="O1073" s="122" t="s">
        <v>1077</v>
      </c>
      <c r="P1073" s="245">
        <v>45899</v>
      </c>
      <c r="Q107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7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3" s="156" t="str">
        <f>IF(T_SDLog[[#This Row],[AREF_7]]&lt;&gt;"","07",IF(T_SDLog[[#This Row],[AREF_6]]&lt;&gt;"","06",IF(T_SDLog[[#This Row],[AREF_5]]&lt;&gt;"","05",IF(T_SDLog[[#This Row],[AREF_4]]&lt;&gt;"","04",IF(T_SDLog[[#This Row],[AREF_3]]&lt;&gt;"","03",IF(T_SDLog[[#This Row],[AREF_2]]&lt;&gt;"","02",IF(T_SDLog[[#This Row],[AREF_1]]&lt;&gt;"","01",IF(T_SDLog[[#This Row],[AREF_0]]&lt;&gt;"","00",""))))))))</f>
        <v/>
      </c>
      <c r="T107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3" s="22"/>
      <c r="AB1073" s="74"/>
      <c r="AC1073" s="22"/>
      <c r="AD1073" s="74"/>
      <c r="AE1073" s="22"/>
      <c r="AF1073" s="190" t="s">
        <v>123</v>
      </c>
      <c r="AG1073" s="191"/>
      <c r="AH1073" s="190" t="s">
        <v>123</v>
      </c>
      <c r="AI1073" s="22"/>
      <c r="AJ1073" s="74"/>
      <c r="AK1073" s="22"/>
      <c r="AL1073" s="22"/>
      <c r="AM1073" s="22"/>
      <c r="AN1073" s="190" t="s">
        <v>123</v>
      </c>
      <c r="AO1073" s="74"/>
      <c r="AP1073" s="185" t="s">
        <v>123</v>
      </c>
      <c r="AQ1073" s="22"/>
      <c r="AR1073" s="74"/>
      <c r="AS1073" s="22"/>
      <c r="AT1073" s="190" t="s">
        <v>123</v>
      </c>
      <c r="AU1073" s="74"/>
      <c r="AV1073" s="185" t="s">
        <v>123</v>
      </c>
      <c r="AW1073" s="76"/>
      <c r="AX1073" s="74"/>
      <c r="AY1073" s="22"/>
      <c r="AZ1073" s="190" t="s">
        <v>123</v>
      </c>
      <c r="BA1073" s="74"/>
      <c r="BB1073" s="185" t="s">
        <v>123</v>
      </c>
      <c r="BC1073" s="76"/>
      <c r="BD1073" s="74"/>
      <c r="BE1073" s="22"/>
      <c r="BF1073" s="190" t="s">
        <v>123</v>
      </c>
      <c r="BG1073" s="74"/>
      <c r="BH1073" s="185" t="s">
        <v>123</v>
      </c>
      <c r="BI1073" s="76"/>
      <c r="BJ1073" s="74"/>
      <c r="BK1073" s="22"/>
      <c r="BL1073" s="190" t="s">
        <v>123</v>
      </c>
      <c r="BM1073" s="74"/>
      <c r="BN1073" s="185" t="s">
        <v>123</v>
      </c>
      <c r="BO1073" s="22"/>
      <c r="BP1073" s="74"/>
      <c r="BQ1073" s="22"/>
      <c r="BR1073" s="190" t="s">
        <v>123</v>
      </c>
      <c r="BS1073" s="22"/>
      <c r="BT1073" s="185" t="s">
        <v>123</v>
      </c>
      <c r="BU1073" s="22"/>
      <c r="BV1073" s="74"/>
      <c r="BW1073" s="22"/>
      <c r="BX1073" s="190" t="s">
        <v>123</v>
      </c>
      <c r="BY1073" s="22"/>
      <c r="BZ1073" s="185" t="s">
        <v>123</v>
      </c>
      <c r="CA1073" s="185"/>
      <c r="CB1073" s="22"/>
    </row>
    <row r="1074" spans="2:80" ht="13.8" hidden="1">
      <c r="B1074" s="22">
        <f t="shared" si="16"/>
        <v>1065</v>
      </c>
      <c r="C1074" s="22" t="s">
        <v>112</v>
      </c>
      <c r="D1074" s="73" t="s">
        <v>1046</v>
      </c>
      <c r="E1074" s="118">
        <v>1300403</v>
      </c>
      <c r="F1074" s="22" t="s">
        <v>114</v>
      </c>
      <c r="G1074" s="73" t="s">
        <v>1047</v>
      </c>
      <c r="H1074" s="73" t="s">
        <v>117</v>
      </c>
      <c r="I1074" s="240" t="s">
        <v>117</v>
      </c>
      <c r="J1074" s="79" t="s">
        <v>112</v>
      </c>
      <c r="K1074" s="112" t="s">
        <v>1048</v>
      </c>
      <c r="L1074" s="22" t="s">
        <v>119</v>
      </c>
      <c r="M1074" s="22">
        <v>29</v>
      </c>
      <c r="N1074" s="119" t="str">
        <f>CONCATENATE(T_SDLog[[#This Row],[PROJECT_NO]],"-",T_SDLog[[#This Row],[Sub Con]],"-",T_SDLog[[#This Row],[BUILDING_NO]],"-",T_SDLog[[#This Row],[FLOOR_LEVEL]],"-",T_SDLog[[#This Row],[DRAWING_PARTS]],"-",T_SDLog[[#This Row],[DISIPLINE]],"-",T_SDLog[[#This Row],[Sub-Dec]],"-",T_SDLog[[#This Row],[DS]],"-",T_SDLog[[#This Row],[DRAWING_SEQ]])</f>
        <v>1300403-ATS-B0X-00-00-ICT-STL-SD-29</v>
      </c>
      <c r="O1074" s="122" t="s">
        <v>1078</v>
      </c>
      <c r="P1074" s="245">
        <v>45899</v>
      </c>
      <c r="Q107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7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4" s="156" t="str">
        <f>IF(T_SDLog[[#This Row],[AREF_7]]&lt;&gt;"","07",IF(T_SDLog[[#This Row],[AREF_6]]&lt;&gt;"","06",IF(T_SDLog[[#This Row],[AREF_5]]&lt;&gt;"","05",IF(T_SDLog[[#This Row],[AREF_4]]&lt;&gt;"","04",IF(T_SDLog[[#This Row],[AREF_3]]&lt;&gt;"","03",IF(T_SDLog[[#This Row],[AREF_2]]&lt;&gt;"","02",IF(T_SDLog[[#This Row],[AREF_1]]&lt;&gt;"","01",IF(T_SDLog[[#This Row],[AREF_0]]&lt;&gt;"","00",""))))))))</f>
        <v/>
      </c>
      <c r="T107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7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4" s="22"/>
      <c r="AB1074" s="74"/>
      <c r="AC1074" s="22"/>
      <c r="AD1074" s="74"/>
      <c r="AE1074" s="22"/>
      <c r="AF1074" s="190" t="s">
        <v>123</v>
      </c>
      <c r="AG1074" s="191"/>
      <c r="AH1074" s="190" t="s">
        <v>123</v>
      </c>
      <c r="AI1074" s="22"/>
      <c r="AJ1074" s="74"/>
      <c r="AK1074" s="22"/>
      <c r="AL1074" s="22"/>
      <c r="AM1074" s="22"/>
      <c r="AN1074" s="190" t="s">
        <v>123</v>
      </c>
      <c r="AO1074" s="74"/>
      <c r="AP1074" s="185" t="s">
        <v>123</v>
      </c>
      <c r="AQ1074" s="22"/>
      <c r="AR1074" s="74"/>
      <c r="AS1074" s="22"/>
      <c r="AT1074" s="190" t="s">
        <v>123</v>
      </c>
      <c r="AU1074" s="74"/>
      <c r="AV1074" s="185" t="s">
        <v>123</v>
      </c>
      <c r="AW1074" s="76"/>
      <c r="AX1074" s="74"/>
      <c r="AY1074" s="22"/>
      <c r="AZ1074" s="190" t="s">
        <v>123</v>
      </c>
      <c r="BA1074" s="74"/>
      <c r="BB1074" s="185" t="s">
        <v>123</v>
      </c>
      <c r="BC1074" s="76"/>
      <c r="BD1074" s="74"/>
      <c r="BE1074" s="22"/>
      <c r="BF1074" s="190" t="s">
        <v>123</v>
      </c>
      <c r="BG1074" s="74"/>
      <c r="BH1074" s="185" t="s">
        <v>123</v>
      </c>
      <c r="BI1074" s="76"/>
      <c r="BJ1074" s="74"/>
      <c r="BK1074" s="22"/>
      <c r="BL1074" s="190" t="s">
        <v>123</v>
      </c>
      <c r="BM1074" s="74"/>
      <c r="BN1074" s="185" t="s">
        <v>123</v>
      </c>
      <c r="BO1074" s="22"/>
      <c r="BP1074" s="74"/>
      <c r="BQ1074" s="22"/>
      <c r="BR1074" s="190" t="s">
        <v>123</v>
      </c>
      <c r="BS1074" s="22"/>
      <c r="BT1074" s="185" t="s">
        <v>123</v>
      </c>
      <c r="BU1074" s="22"/>
      <c r="BV1074" s="74"/>
      <c r="BW1074" s="22"/>
      <c r="BX1074" s="190" t="s">
        <v>123</v>
      </c>
      <c r="BY1074" s="22"/>
      <c r="BZ1074" s="185" t="s">
        <v>123</v>
      </c>
      <c r="CA1074" s="185"/>
      <c r="CB1074" s="22"/>
    </row>
    <row r="1075" spans="2:80" ht="13.8" hidden="1">
      <c r="B1075" s="22">
        <f t="shared" si="16"/>
        <v>1066</v>
      </c>
      <c r="C1075" s="22" t="s">
        <v>112</v>
      </c>
      <c r="D1075" s="73" t="s">
        <v>1046</v>
      </c>
      <c r="E1075" s="118">
        <v>1300403</v>
      </c>
      <c r="F1075" s="22" t="s">
        <v>114</v>
      </c>
      <c r="G1075" s="73" t="s">
        <v>1047</v>
      </c>
      <c r="H1075" s="73" t="s">
        <v>117</v>
      </c>
      <c r="I1075" s="240" t="s">
        <v>117</v>
      </c>
      <c r="J1075" s="79" t="s">
        <v>112</v>
      </c>
      <c r="K1075" s="112" t="s">
        <v>1048</v>
      </c>
      <c r="L1075" s="22" t="s">
        <v>119</v>
      </c>
      <c r="M1075" s="22">
        <v>30</v>
      </c>
      <c r="N1075" s="119" t="str">
        <f>CONCATENATE(T_SDLog[[#This Row],[PROJECT_NO]],"-",T_SDLog[[#This Row],[Sub Con]],"-",T_SDLog[[#This Row],[BUILDING_NO]],"-",T_SDLog[[#This Row],[FLOOR_LEVEL]],"-",T_SDLog[[#This Row],[DRAWING_PARTS]],"-",T_SDLog[[#This Row],[DISIPLINE]],"-",T_SDLog[[#This Row],[Sub-Dec]],"-",T_SDLog[[#This Row],[DS]],"-",T_SDLog[[#This Row],[DRAWING_SEQ]])</f>
        <v>1300403-ATS-B0X-00-00-ICT-STL-SD-30</v>
      </c>
      <c r="O1075" s="122" t="s">
        <v>1079</v>
      </c>
      <c r="P1075" s="245">
        <v>45899</v>
      </c>
      <c r="Q107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7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5" s="156" t="str">
        <f>IF(T_SDLog[[#This Row],[AREF_7]]&lt;&gt;"","07",IF(T_SDLog[[#This Row],[AREF_6]]&lt;&gt;"","06",IF(T_SDLog[[#This Row],[AREF_5]]&lt;&gt;"","05",IF(T_SDLog[[#This Row],[AREF_4]]&lt;&gt;"","04",IF(T_SDLog[[#This Row],[AREF_3]]&lt;&gt;"","03",IF(T_SDLog[[#This Row],[AREF_2]]&lt;&gt;"","02",IF(T_SDLog[[#This Row],[AREF_1]]&lt;&gt;"","01",IF(T_SDLog[[#This Row],[AREF_0]]&lt;&gt;"","00",""))))))))</f>
        <v/>
      </c>
      <c r="T107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7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5" s="22"/>
      <c r="AB1075" s="74"/>
      <c r="AC1075" s="22"/>
      <c r="AD1075" s="74"/>
      <c r="AE1075" s="22"/>
      <c r="AF1075" s="190" t="s">
        <v>123</v>
      </c>
      <c r="AG1075" s="191"/>
      <c r="AH1075" s="190" t="s">
        <v>123</v>
      </c>
      <c r="AI1075" s="22"/>
      <c r="AJ1075" s="74"/>
      <c r="AK1075" s="22"/>
      <c r="AL1075" s="22"/>
      <c r="AM1075" s="22"/>
      <c r="AN1075" s="190" t="s">
        <v>123</v>
      </c>
      <c r="AO1075" s="74"/>
      <c r="AP1075" s="185" t="s">
        <v>123</v>
      </c>
      <c r="AQ1075" s="22"/>
      <c r="AR1075" s="74"/>
      <c r="AS1075" s="22"/>
      <c r="AT1075" s="190" t="s">
        <v>123</v>
      </c>
      <c r="AU1075" s="74"/>
      <c r="AV1075" s="185" t="s">
        <v>123</v>
      </c>
      <c r="AW1075" s="76"/>
      <c r="AX1075" s="74"/>
      <c r="AY1075" s="22"/>
      <c r="AZ1075" s="190" t="s">
        <v>123</v>
      </c>
      <c r="BA1075" s="74"/>
      <c r="BB1075" s="185" t="s">
        <v>123</v>
      </c>
      <c r="BC1075" s="76"/>
      <c r="BD1075" s="74"/>
      <c r="BE1075" s="22"/>
      <c r="BF1075" s="190" t="s">
        <v>123</v>
      </c>
      <c r="BG1075" s="74"/>
      <c r="BH1075" s="185" t="s">
        <v>123</v>
      </c>
      <c r="BI1075" s="76"/>
      <c r="BJ1075" s="74"/>
      <c r="BK1075" s="22"/>
      <c r="BL1075" s="190" t="s">
        <v>123</v>
      </c>
      <c r="BM1075" s="74"/>
      <c r="BN1075" s="185" t="s">
        <v>123</v>
      </c>
      <c r="BO1075" s="22"/>
      <c r="BP1075" s="74"/>
      <c r="BQ1075" s="22"/>
      <c r="BR1075" s="190" t="s">
        <v>123</v>
      </c>
      <c r="BS1075" s="22"/>
      <c r="BT1075" s="185" t="s">
        <v>123</v>
      </c>
      <c r="BU1075" s="22"/>
      <c r="BV1075" s="74"/>
      <c r="BW1075" s="22"/>
      <c r="BX1075" s="190" t="s">
        <v>123</v>
      </c>
      <c r="BY1075" s="22"/>
      <c r="BZ1075" s="185" t="s">
        <v>123</v>
      </c>
      <c r="CA1075" s="185"/>
      <c r="CB1075" s="22"/>
    </row>
    <row r="1076" spans="2:80" ht="13.8" hidden="1">
      <c r="B1076" s="22">
        <f t="shared" si="16"/>
        <v>1067</v>
      </c>
      <c r="C1076" s="22" t="s">
        <v>112</v>
      </c>
      <c r="D1076" s="73" t="s">
        <v>1046</v>
      </c>
      <c r="E1076" s="118">
        <v>1300403</v>
      </c>
      <c r="F1076" s="22" t="s">
        <v>114</v>
      </c>
      <c r="G1076" s="73" t="s">
        <v>1047</v>
      </c>
      <c r="H1076" s="73" t="s">
        <v>117</v>
      </c>
      <c r="I1076" s="240" t="s">
        <v>117</v>
      </c>
      <c r="J1076" s="79" t="s">
        <v>112</v>
      </c>
      <c r="K1076" s="112" t="s">
        <v>1048</v>
      </c>
      <c r="L1076" s="22" t="s">
        <v>119</v>
      </c>
      <c r="M1076" s="22">
        <v>31</v>
      </c>
      <c r="N1076" s="119" t="str">
        <f>CONCATENATE(T_SDLog[[#This Row],[PROJECT_NO]],"-",T_SDLog[[#This Row],[Sub Con]],"-",T_SDLog[[#This Row],[BUILDING_NO]],"-",T_SDLog[[#This Row],[FLOOR_LEVEL]],"-",T_SDLog[[#This Row],[DRAWING_PARTS]],"-",T_SDLog[[#This Row],[DISIPLINE]],"-",T_SDLog[[#This Row],[Sub-Dec]],"-",T_SDLog[[#This Row],[DS]],"-",T_SDLog[[#This Row],[DRAWING_SEQ]])</f>
        <v>1300403-ATS-B0X-00-00-ICT-STL-SD-31</v>
      </c>
      <c r="O1076" s="122" t="s">
        <v>1080</v>
      </c>
      <c r="P1076" s="245">
        <v>45899</v>
      </c>
      <c r="Q107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7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6" s="156" t="str">
        <f>IF(T_SDLog[[#This Row],[AREF_7]]&lt;&gt;"","07",IF(T_SDLog[[#This Row],[AREF_6]]&lt;&gt;"","06",IF(T_SDLog[[#This Row],[AREF_5]]&lt;&gt;"","05",IF(T_SDLog[[#This Row],[AREF_4]]&lt;&gt;"","04",IF(T_SDLog[[#This Row],[AREF_3]]&lt;&gt;"","03",IF(T_SDLog[[#This Row],[AREF_2]]&lt;&gt;"","02",IF(T_SDLog[[#This Row],[AREF_1]]&lt;&gt;"","01",IF(T_SDLog[[#This Row],[AREF_0]]&lt;&gt;"","00",""))))))))</f>
        <v/>
      </c>
      <c r="T107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7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7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6" s="22"/>
      <c r="AB1076" s="74"/>
      <c r="AC1076" s="22"/>
      <c r="AD1076" s="74"/>
      <c r="AE1076" s="22"/>
      <c r="AF1076" s="190" t="s">
        <v>123</v>
      </c>
      <c r="AG1076" s="191"/>
      <c r="AH1076" s="190" t="s">
        <v>123</v>
      </c>
      <c r="AI1076" s="22"/>
      <c r="AJ1076" s="74"/>
      <c r="AK1076" s="22"/>
      <c r="AL1076" s="22"/>
      <c r="AM1076" s="22"/>
      <c r="AN1076" s="190" t="s">
        <v>123</v>
      </c>
      <c r="AO1076" s="74"/>
      <c r="AP1076" s="185" t="s">
        <v>123</v>
      </c>
      <c r="AQ1076" s="22"/>
      <c r="AR1076" s="74"/>
      <c r="AS1076" s="22"/>
      <c r="AT1076" s="190" t="s">
        <v>123</v>
      </c>
      <c r="AU1076" s="74"/>
      <c r="AV1076" s="185" t="s">
        <v>123</v>
      </c>
      <c r="AW1076" s="76"/>
      <c r="AX1076" s="74"/>
      <c r="AY1076" s="22"/>
      <c r="AZ1076" s="190" t="s">
        <v>123</v>
      </c>
      <c r="BA1076" s="74"/>
      <c r="BB1076" s="185" t="s">
        <v>123</v>
      </c>
      <c r="BC1076" s="76"/>
      <c r="BD1076" s="74"/>
      <c r="BE1076" s="22"/>
      <c r="BF1076" s="190" t="s">
        <v>123</v>
      </c>
      <c r="BG1076" s="74"/>
      <c r="BH1076" s="185" t="s">
        <v>123</v>
      </c>
      <c r="BI1076" s="76"/>
      <c r="BJ1076" s="74"/>
      <c r="BK1076" s="22"/>
      <c r="BL1076" s="190" t="s">
        <v>123</v>
      </c>
      <c r="BM1076" s="74"/>
      <c r="BN1076" s="185" t="s">
        <v>123</v>
      </c>
      <c r="BO1076" s="22"/>
      <c r="BP1076" s="74"/>
      <c r="BQ1076" s="22"/>
      <c r="BR1076" s="190" t="s">
        <v>123</v>
      </c>
      <c r="BS1076" s="22"/>
      <c r="BT1076" s="185" t="s">
        <v>123</v>
      </c>
      <c r="BU1076" s="22"/>
      <c r="BV1076" s="74"/>
      <c r="BW1076" s="22"/>
      <c r="BX1076" s="190" t="s">
        <v>123</v>
      </c>
      <c r="BY1076" s="22"/>
      <c r="BZ1076" s="185" t="s">
        <v>123</v>
      </c>
      <c r="CA1076" s="185"/>
      <c r="CB1076" s="22"/>
    </row>
    <row r="1077" spans="2:80" ht="13.8" hidden="1">
      <c r="B1077" s="22">
        <f t="shared" si="16"/>
        <v>1068</v>
      </c>
      <c r="C1077" s="22" t="s">
        <v>112</v>
      </c>
      <c r="D1077" s="73" t="s">
        <v>1046</v>
      </c>
      <c r="E1077" s="118">
        <v>1300403</v>
      </c>
      <c r="F1077" s="22" t="s">
        <v>114</v>
      </c>
      <c r="G1077" s="73" t="s">
        <v>1047</v>
      </c>
      <c r="H1077" s="73" t="s">
        <v>117</v>
      </c>
      <c r="I1077" s="240" t="s">
        <v>117</v>
      </c>
      <c r="J1077" s="79" t="s">
        <v>112</v>
      </c>
      <c r="K1077" s="112" t="s">
        <v>1048</v>
      </c>
      <c r="L1077" s="22" t="s">
        <v>119</v>
      </c>
      <c r="M1077" s="22">
        <v>32</v>
      </c>
      <c r="N1077" s="119" t="str">
        <f>CONCATENATE(T_SDLog[[#This Row],[PROJECT_NO]],"-",T_SDLog[[#This Row],[Sub Con]],"-",T_SDLog[[#This Row],[BUILDING_NO]],"-",T_SDLog[[#This Row],[FLOOR_LEVEL]],"-",T_SDLog[[#This Row],[DRAWING_PARTS]],"-",T_SDLog[[#This Row],[DISIPLINE]],"-",T_SDLog[[#This Row],[Sub-Dec]],"-",T_SDLog[[#This Row],[DS]],"-",T_SDLog[[#This Row],[DRAWING_SEQ]])</f>
        <v>1300403-ATS-B0X-00-00-ICT-STL-SD-32</v>
      </c>
      <c r="O1077" s="122" t="s">
        <v>1081</v>
      </c>
      <c r="P1077" s="245">
        <v>45899</v>
      </c>
      <c r="Q107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7" s="156" t="str">
        <f>IF(T_SDLog[[#This Row],[AREF_7]]&lt;&gt;"","07",IF(T_SDLog[[#This Row],[AREF_6]]&lt;&gt;"","06",IF(T_SDLog[[#This Row],[AREF_5]]&lt;&gt;"","05",IF(T_SDLog[[#This Row],[AREF_4]]&lt;&gt;"","04",IF(T_SDLog[[#This Row],[AREF_3]]&lt;&gt;"","03",IF(T_SDLog[[#This Row],[AREF_2]]&lt;&gt;"","02",IF(T_SDLog[[#This Row],[AREF_1]]&lt;&gt;"","01",IF(T_SDLog[[#This Row],[AREF_0]]&lt;&gt;"","00",""))))))))</f>
        <v/>
      </c>
      <c r="T107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7" s="22"/>
      <c r="AB1077" s="74"/>
      <c r="AC1077" s="22"/>
      <c r="AD1077" s="74"/>
      <c r="AE1077" s="22"/>
      <c r="AF1077" s="190" t="s">
        <v>123</v>
      </c>
      <c r="AG1077" s="191"/>
      <c r="AH1077" s="190" t="s">
        <v>123</v>
      </c>
      <c r="AI1077" s="22"/>
      <c r="AJ1077" s="74"/>
      <c r="AK1077" s="22"/>
      <c r="AL1077" s="22"/>
      <c r="AM1077" s="22"/>
      <c r="AN1077" s="190" t="s">
        <v>123</v>
      </c>
      <c r="AO1077" s="74"/>
      <c r="AP1077" s="185" t="s">
        <v>123</v>
      </c>
      <c r="AQ1077" s="22"/>
      <c r="AR1077" s="74"/>
      <c r="AS1077" s="22"/>
      <c r="AT1077" s="190" t="s">
        <v>123</v>
      </c>
      <c r="AU1077" s="74"/>
      <c r="AV1077" s="185" t="s">
        <v>123</v>
      </c>
      <c r="AW1077" s="76"/>
      <c r="AX1077" s="74"/>
      <c r="AY1077" s="22"/>
      <c r="AZ1077" s="190" t="s">
        <v>123</v>
      </c>
      <c r="BA1077" s="74"/>
      <c r="BB1077" s="185" t="s">
        <v>123</v>
      </c>
      <c r="BC1077" s="76"/>
      <c r="BD1077" s="74"/>
      <c r="BE1077" s="22"/>
      <c r="BF1077" s="190" t="s">
        <v>123</v>
      </c>
      <c r="BG1077" s="74"/>
      <c r="BH1077" s="185" t="s">
        <v>123</v>
      </c>
      <c r="BI1077" s="76"/>
      <c r="BJ1077" s="74"/>
      <c r="BK1077" s="22"/>
      <c r="BL1077" s="190" t="s">
        <v>123</v>
      </c>
      <c r="BM1077" s="74"/>
      <c r="BN1077" s="185" t="s">
        <v>123</v>
      </c>
      <c r="BO1077" s="22"/>
      <c r="BP1077" s="74"/>
      <c r="BQ1077" s="22"/>
      <c r="BR1077" s="190" t="s">
        <v>123</v>
      </c>
      <c r="BS1077" s="22"/>
      <c r="BT1077" s="185" t="s">
        <v>123</v>
      </c>
      <c r="BU1077" s="22"/>
      <c r="BV1077" s="74"/>
      <c r="BW1077" s="22"/>
      <c r="BX1077" s="190" t="s">
        <v>123</v>
      </c>
      <c r="BY1077" s="22"/>
      <c r="BZ1077" s="185" t="s">
        <v>123</v>
      </c>
      <c r="CA1077" s="185"/>
      <c r="CB1077" s="22"/>
    </row>
    <row r="1078" spans="2:80" ht="13.8" hidden="1">
      <c r="B1078" s="22">
        <f t="shared" si="16"/>
        <v>1069</v>
      </c>
      <c r="C1078" s="22" t="s">
        <v>112</v>
      </c>
      <c r="D1078" s="73" t="s">
        <v>1046</v>
      </c>
      <c r="E1078" s="118">
        <v>1300403</v>
      </c>
      <c r="F1078" s="22" t="s">
        <v>114</v>
      </c>
      <c r="G1078" s="73" t="s">
        <v>1047</v>
      </c>
      <c r="H1078" s="73" t="s">
        <v>117</v>
      </c>
      <c r="I1078" s="240" t="s">
        <v>117</v>
      </c>
      <c r="J1078" s="79" t="s">
        <v>112</v>
      </c>
      <c r="K1078" s="112" t="s">
        <v>1048</v>
      </c>
      <c r="L1078" s="22" t="s">
        <v>119</v>
      </c>
      <c r="M1078" s="22">
        <v>33</v>
      </c>
      <c r="N1078" s="119" t="str">
        <f>CONCATENATE(T_SDLog[[#This Row],[PROJECT_NO]],"-",T_SDLog[[#This Row],[Sub Con]],"-",T_SDLog[[#This Row],[BUILDING_NO]],"-",T_SDLog[[#This Row],[FLOOR_LEVEL]],"-",T_SDLog[[#This Row],[DRAWING_PARTS]],"-",T_SDLog[[#This Row],[DISIPLINE]],"-",T_SDLog[[#This Row],[Sub-Dec]],"-",T_SDLog[[#This Row],[DS]],"-",T_SDLog[[#This Row],[DRAWING_SEQ]])</f>
        <v>1300403-ATS-B0X-00-00-ICT-STL-SD-33</v>
      </c>
      <c r="O1078" s="122" t="s">
        <v>1082</v>
      </c>
      <c r="P1078" s="245">
        <v>45899</v>
      </c>
      <c r="Q107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7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8" s="156" t="str">
        <f>IF(T_SDLog[[#This Row],[AREF_7]]&lt;&gt;"","07",IF(T_SDLog[[#This Row],[AREF_6]]&lt;&gt;"","06",IF(T_SDLog[[#This Row],[AREF_5]]&lt;&gt;"","05",IF(T_SDLog[[#This Row],[AREF_4]]&lt;&gt;"","04",IF(T_SDLog[[#This Row],[AREF_3]]&lt;&gt;"","03",IF(T_SDLog[[#This Row],[AREF_2]]&lt;&gt;"","02",IF(T_SDLog[[#This Row],[AREF_1]]&lt;&gt;"","01",IF(T_SDLog[[#This Row],[AREF_0]]&lt;&gt;"","00",""))))))))</f>
        <v/>
      </c>
      <c r="T107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8" s="22"/>
      <c r="AB1078" s="74"/>
      <c r="AC1078" s="22"/>
      <c r="AD1078" s="74"/>
      <c r="AE1078" s="22"/>
      <c r="AF1078" s="190" t="s">
        <v>123</v>
      </c>
      <c r="AG1078" s="191"/>
      <c r="AH1078" s="190" t="s">
        <v>123</v>
      </c>
      <c r="AI1078" s="22"/>
      <c r="AJ1078" s="74"/>
      <c r="AK1078" s="22"/>
      <c r="AL1078" s="22"/>
      <c r="AM1078" s="22"/>
      <c r="AN1078" s="190" t="s">
        <v>123</v>
      </c>
      <c r="AO1078" s="74"/>
      <c r="AP1078" s="185" t="s">
        <v>123</v>
      </c>
      <c r="AQ1078" s="22"/>
      <c r="AR1078" s="74"/>
      <c r="AS1078" s="22"/>
      <c r="AT1078" s="190" t="s">
        <v>123</v>
      </c>
      <c r="AU1078" s="74"/>
      <c r="AV1078" s="185" t="s">
        <v>123</v>
      </c>
      <c r="AW1078" s="76"/>
      <c r="AX1078" s="74"/>
      <c r="AY1078" s="22"/>
      <c r="AZ1078" s="190" t="s">
        <v>123</v>
      </c>
      <c r="BA1078" s="74"/>
      <c r="BB1078" s="185" t="s">
        <v>123</v>
      </c>
      <c r="BC1078" s="76"/>
      <c r="BD1078" s="74"/>
      <c r="BE1078" s="22"/>
      <c r="BF1078" s="190" t="s">
        <v>123</v>
      </c>
      <c r="BG1078" s="74"/>
      <c r="BH1078" s="185" t="s">
        <v>123</v>
      </c>
      <c r="BI1078" s="76"/>
      <c r="BJ1078" s="74"/>
      <c r="BK1078" s="22"/>
      <c r="BL1078" s="190" t="s">
        <v>123</v>
      </c>
      <c r="BM1078" s="74"/>
      <c r="BN1078" s="185" t="s">
        <v>123</v>
      </c>
      <c r="BO1078" s="22"/>
      <c r="BP1078" s="74"/>
      <c r="BQ1078" s="22"/>
      <c r="BR1078" s="190" t="s">
        <v>123</v>
      </c>
      <c r="BS1078" s="22"/>
      <c r="BT1078" s="185" t="s">
        <v>123</v>
      </c>
      <c r="BU1078" s="22"/>
      <c r="BV1078" s="74"/>
      <c r="BW1078" s="22"/>
      <c r="BX1078" s="190" t="s">
        <v>123</v>
      </c>
      <c r="BY1078" s="22"/>
      <c r="BZ1078" s="185" t="s">
        <v>123</v>
      </c>
      <c r="CA1078" s="185"/>
      <c r="CB1078" s="22"/>
    </row>
    <row r="1079" spans="2:80" ht="13.8" hidden="1">
      <c r="B1079" s="22">
        <f t="shared" si="16"/>
        <v>1070</v>
      </c>
      <c r="C1079" s="22" t="s">
        <v>112</v>
      </c>
      <c r="D1079" s="73" t="s">
        <v>1046</v>
      </c>
      <c r="E1079" s="118">
        <v>1300403</v>
      </c>
      <c r="F1079" s="22" t="s">
        <v>114</v>
      </c>
      <c r="G1079" s="73" t="s">
        <v>1047</v>
      </c>
      <c r="H1079" s="73" t="s">
        <v>117</v>
      </c>
      <c r="I1079" s="240" t="s">
        <v>117</v>
      </c>
      <c r="J1079" s="79" t="s">
        <v>112</v>
      </c>
      <c r="K1079" s="112" t="s">
        <v>1048</v>
      </c>
      <c r="L1079" s="22" t="s">
        <v>119</v>
      </c>
      <c r="M1079" s="22">
        <v>34</v>
      </c>
      <c r="N1079" s="119" t="str">
        <f>CONCATENATE(T_SDLog[[#This Row],[PROJECT_NO]],"-",T_SDLog[[#This Row],[Sub Con]],"-",T_SDLog[[#This Row],[BUILDING_NO]],"-",T_SDLog[[#This Row],[FLOOR_LEVEL]],"-",T_SDLog[[#This Row],[DRAWING_PARTS]],"-",T_SDLog[[#This Row],[DISIPLINE]],"-",T_SDLog[[#This Row],[Sub-Dec]],"-",T_SDLog[[#This Row],[DS]],"-",T_SDLog[[#This Row],[DRAWING_SEQ]])</f>
        <v>1300403-ATS-B0X-00-00-ICT-STL-SD-34</v>
      </c>
      <c r="O1079" s="122" t="s">
        <v>1083</v>
      </c>
      <c r="P1079" s="245">
        <v>45899</v>
      </c>
      <c r="Q107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79" s="156" t="str">
        <f>IF(T_SDLog[[#This Row],[AREF_7]]&lt;&gt;"","07",IF(T_SDLog[[#This Row],[AREF_6]]&lt;&gt;"","06",IF(T_SDLog[[#This Row],[AREF_5]]&lt;&gt;"","05",IF(T_SDLog[[#This Row],[AREF_4]]&lt;&gt;"","04",IF(T_SDLog[[#This Row],[AREF_3]]&lt;&gt;"","03",IF(T_SDLog[[#This Row],[AREF_2]]&lt;&gt;"","02",IF(T_SDLog[[#This Row],[AREF_1]]&lt;&gt;"","01",IF(T_SDLog[[#This Row],[AREF_0]]&lt;&gt;"","00",""))))))))</f>
        <v/>
      </c>
      <c r="T107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79" s="22"/>
      <c r="AB1079" s="74"/>
      <c r="AC1079" s="22"/>
      <c r="AD1079" s="74"/>
      <c r="AE1079" s="22"/>
      <c r="AF1079" s="190" t="s">
        <v>123</v>
      </c>
      <c r="AG1079" s="191"/>
      <c r="AH1079" s="190" t="s">
        <v>123</v>
      </c>
      <c r="AI1079" s="22"/>
      <c r="AJ1079" s="74"/>
      <c r="AK1079" s="22"/>
      <c r="AL1079" s="22"/>
      <c r="AM1079" s="22"/>
      <c r="AN1079" s="190" t="s">
        <v>123</v>
      </c>
      <c r="AO1079" s="74"/>
      <c r="AP1079" s="185" t="s">
        <v>123</v>
      </c>
      <c r="AQ1079" s="22"/>
      <c r="AR1079" s="74"/>
      <c r="AS1079" s="22"/>
      <c r="AT1079" s="190" t="s">
        <v>123</v>
      </c>
      <c r="AU1079" s="74"/>
      <c r="AV1079" s="185" t="s">
        <v>123</v>
      </c>
      <c r="AW1079" s="76"/>
      <c r="AX1079" s="74"/>
      <c r="AY1079" s="22"/>
      <c r="AZ1079" s="190" t="s">
        <v>123</v>
      </c>
      <c r="BA1079" s="74"/>
      <c r="BB1079" s="185" t="s">
        <v>123</v>
      </c>
      <c r="BC1079" s="76"/>
      <c r="BD1079" s="74"/>
      <c r="BE1079" s="22"/>
      <c r="BF1079" s="190" t="s">
        <v>123</v>
      </c>
      <c r="BG1079" s="74"/>
      <c r="BH1079" s="185" t="s">
        <v>123</v>
      </c>
      <c r="BI1079" s="76"/>
      <c r="BJ1079" s="74"/>
      <c r="BK1079" s="22"/>
      <c r="BL1079" s="190" t="s">
        <v>123</v>
      </c>
      <c r="BM1079" s="74"/>
      <c r="BN1079" s="185" t="s">
        <v>123</v>
      </c>
      <c r="BO1079" s="22"/>
      <c r="BP1079" s="74"/>
      <c r="BQ1079" s="22"/>
      <c r="BR1079" s="190" t="s">
        <v>123</v>
      </c>
      <c r="BS1079" s="22"/>
      <c r="BT1079" s="185" t="s">
        <v>123</v>
      </c>
      <c r="BU1079" s="22"/>
      <c r="BV1079" s="74"/>
      <c r="BW1079" s="22"/>
      <c r="BX1079" s="190" t="s">
        <v>123</v>
      </c>
      <c r="BY1079" s="22"/>
      <c r="BZ1079" s="185" t="s">
        <v>123</v>
      </c>
      <c r="CA1079" s="185"/>
      <c r="CB1079" s="22"/>
    </row>
    <row r="1080" spans="2:80" ht="13.8" hidden="1">
      <c r="B1080" s="22">
        <f t="shared" si="16"/>
        <v>1071</v>
      </c>
      <c r="C1080" s="22" t="s">
        <v>112</v>
      </c>
      <c r="D1080" s="73" t="s">
        <v>1046</v>
      </c>
      <c r="E1080" s="118">
        <v>1300403</v>
      </c>
      <c r="F1080" s="22" t="s">
        <v>114</v>
      </c>
      <c r="G1080" s="73" t="s">
        <v>1047</v>
      </c>
      <c r="H1080" s="73" t="s">
        <v>117</v>
      </c>
      <c r="I1080" s="240" t="s">
        <v>117</v>
      </c>
      <c r="J1080" s="79" t="s">
        <v>112</v>
      </c>
      <c r="K1080" s="112" t="s">
        <v>1048</v>
      </c>
      <c r="L1080" s="22" t="s">
        <v>119</v>
      </c>
      <c r="M1080" s="22">
        <v>35</v>
      </c>
      <c r="N1080" s="119" t="str">
        <f>CONCATENATE(T_SDLog[[#This Row],[PROJECT_NO]],"-",T_SDLog[[#This Row],[Sub Con]],"-",T_SDLog[[#This Row],[BUILDING_NO]],"-",T_SDLog[[#This Row],[FLOOR_LEVEL]],"-",T_SDLog[[#This Row],[DRAWING_PARTS]],"-",T_SDLog[[#This Row],[DISIPLINE]],"-",T_SDLog[[#This Row],[Sub-Dec]],"-",T_SDLog[[#This Row],[DS]],"-",T_SDLog[[#This Row],[DRAWING_SEQ]])</f>
        <v>1300403-ATS-B0X-00-00-ICT-STL-SD-35</v>
      </c>
      <c r="O1080" s="122" t="s">
        <v>1084</v>
      </c>
      <c r="P1080" s="245">
        <v>45899</v>
      </c>
      <c r="Q108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80" s="156" t="str">
        <f>IF(T_SDLog[[#This Row],[AREF_7]]&lt;&gt;"","07",IF(T_SDLog[[#This Row],[AREF_6]]&lt;&gt;"","06",IF(T_SDLog[[#This Row],[AREF_5]]&lt;&gt;"","05",IF(T_SDLog[[#This Row],[AREF_4]]&lt;&gt;"","04",IF(T_SDLog[[#This Row],[AREF_3]]&lt;&gt;"","03",IF(T_SDLog[[#This Row],[AREF_2]]&lt;&gt;"","02",IF(T_SDLog[[#This Row],[AREF_1]]&lt;&gt;"","01",IF(T_SDLog[[#This Row],[AREF_0]]&lt;&gt;"","00",""))))))))</f>
        <v/>
      </c>
      <c r="T108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0" s="22"/>
      <c r="AB1080" s="74"/>
      <c r="AC1080" s="22"/>
      <c r="AD1080" s="74"/>
      <c r="AE1080" s="22"/>
      <c r="AF1080" s="190" t="s">
        <v>123</v>
      </c>
      <c r="AG1080" s="191"/>
      <c r="AH1080" s="190" t="s">
        <v>123</v>
      </c>
      <c r="AI1080" s="22"/>
      <c r="AJ1080" s="74"/>
      <c r="AK1080" s="22"/>
      <c r="AL1080" s="22"/>
      <c r="AM1080" s="22"/>
      <c r="AN1080" s="190" t="s">
        <v>123</v>
      </c>
      <c r="AO1080" s="74"/>
      <c r="AP1080" s="185" t="s">
        <v>123</v>
      </c>
      <c r="AQ1080" s="22"/>
      <c r="AR1080" s="74"/>
      <c r="AS1080" s="22"/>
      <c r="AT1080" s="190" t="s">
        <v>123</v>
      </c>
      <c r="AU1080" s="74"/>
      <c r="AV1080" s="185" t="s">
        <v>123</v>
      </c>
      <c r="AW1080" s="76"/>
      <c r="AX1080" s="74"/>
      <c r="AY1080" s="22"/>
      <c r="AZ1080" s="190" t="s">
        <v>123</v>
      </c>
      <c r="BA1080" s="74"/>
      <c r="BB1080" s="185" t="s">
        <v>123</v>
      </c>
      <c r="BC1080" s="76"/>
      <c r="BD1080" s="74"/>
      <c r="BE1080" s="22"/>
      <c r="BF1080" s="190" t="s">
        <v>123</v>
      </c>
      <c r="BG1080" s="74"/>
      <c r="BH1080" s="185" t="s">
        <v>123</v>
      </c>
      <c r="BI1080" s="76"/>
      <c r="BJ1080" s="74"/>
      <c r="BK1080" s="22"/>
      <c r="BL1080" s="190" t="s">
        <v>123</v>
      </c>
      <c r="BM1080" s="74"/>
      <c r="BN1080" s="185" t="s">
        <v>123</v>
      </c>
      <c r="BO1080" s="22"/>
      <c r="BP1080" s="74"/>
      <c r="BQ1080" s="22"/>
      <c r="BR1080" s="190" t="s">
        <v>123</v>
      </c>
      <c r="BS1080" s="22"/>
      <c r="BT1080" s="185" t="s">
        <v>123</v>
      </c>
      <c r="BU1080" s="22"/>
      <c r="BV1080" s="74"/>
      <c r="BW1080" s="22"/>
      <c r="BX1080" s="190" t="s">
        <v>123</v>
      </c>
      <c r="BY1080" s="22"/>
      <c r="BZ1080" s="185" t="s">
        <v>123</v>
      </c>
      <c r="CA1080" s="185"/>
      <c r="CB1080" s="22"/>
    </row>
    <row r="1081" spans="2:80" ht="13.8" hidden="1">
      <c r="B1081" s="22">
        <f t="shared" si="16"/>
        <v>1072</v>
      </c>
      <c r="C1081" s="22" t="s">
        <v>112</v>
      </c>
      <c r="D1081" s="73" t="s">
        <v>1046</v>
      </c>
      <c r="E1081" s="118">
        <v>1300403</v>
      </c>
      <c r="F1081" s="22" t="s">
        <v>114</v>
      </c>
      <c r="G1081" s="73" t="s">
        <v>1047</v>
      </c>
      <c r="H1081" s="73" t="s">
        <v>117</v>
      </c>
      <c r="I1081" s="240" t="s">
        <v>117</v>
      </c>
      <c r="J1081" s="79" t="s">
        <v>112</v>
      </c>
      <c r="K1081" s="112" t="s">
        <v>1048</v>
      </c>
      <c r="L1081" s="22" t="s">
        <v>119</v>
      </c>
      <c r="M1081" s="22">
        <v>36</v>
      </c>
      <c r="N1081" s="119" t="str">
        <f>CONCATENATE(T_SDLog[[#This Row],[PROJECT_NO]],"-",T_SDLog[[#This Row],[Sub Con]],"-",T_SDLog[[#This Row],[BUILDING_NO]],"-",T_SDLog[[#This Row],[FLOOR_LEVEL]],"-",T_SDLog[[#This Row],[DRAWING_PARTS]],"-",T_SDLog[[#This Row],[DISIPLINE]],"-",T_SDLog[[#This Row],[Sub-Dec]],"-",T_SDLog[[#This Row],[DS]],"-",T_SDLog[[#This Row],[DRAWING_SEQ]])</f>
        <v>1300403-ATS-B0X-00-00-ICT-STL-SD-36</v>
      </c>
      <c r="O1081" s="122" t="s">
        <v>1085</v>
      </c>
      <c r="P1081" s="245">
        <v>45899</v>
      </c>
      <c r="Q108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81" s="156" t="str">
        <f>IF(T_SDLog[[#This Row],[AREF_7]]&lt;&gt;"","07",IF(T_SDLog[[#This Row],[AREF_6]]&lt;&gt;"","06",IF(T_SDLog[[#This Row],[AREF_5]]&lt;&gt;"","05",IF(T_SDLog[[#This Row],[AREF_4]]&lt;&gt;"","04",IF(T_SDLog[[#This Row],[AREF_3]]&lt;&gt;"","03",IF(T_SDLog[[#This Row],[AREF_2]]&lt;&gt;"","02",IF(T_SDLog[[#This Row],[AREF_1]]&lt;&gt;"","01",IF(T_SDLog[[#This Row],[AREF_0]]&lt;&gt;"","00",""))))))))</f>
        <v/>
      </c>
      <c r="T108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8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1" s="22"/>
      <c r="AB1081" s="74"/>
      <c r="AC1081" s="22"/>
      <c r="AD1081" s="74"/>
      <c r="AE1081" s="22"/>
      <c r="AF1081" s="190" t="s">
        <v>123</v>
      </c>
      <c r="AG1081" s="191"/>
      <c r="AH1081" s="190" t="s">
        <v>123</v>
      </c>
      <c r="AI1081" s="22"/>
      <c r="AJ1081" s="74"/>
      <c r="AK1081" s="22"/>
      <c r="AL1081" s="22"/>
      <c r="AM1081" s="22"/>
      <c r="AN1081" s="190" t="s">
        <v>123</v>
      </c>
      <c r="AO1081" s="74"/>
      <c r="AP1081" s="185" t="s">
        <v>123</v>
      </c>
      <c r="AQ1081" s="22"/>
      <c r="AR1081" s="74"/>
      <c r="AS1081" s="22"/>
      <c r="AT1081" s="190" t="s">
        <v>123</v>
      </c>
      <c r="AU1081" s="74"/>
      <c r="AV1081" s="185" t="s">
        <v>123</v>
      </c>
      <c r="AW1081" s="76"/>
      <c r="AX1081" s="74"/>
      <c r="AY1081" s="22"/>
      <c r="AZ1081" s="190" t="s">
        <v>123</v>
      </c>
      <c r="BA1081" s="74"/>
      <c r="BB1081" s="185" t="s">
        <v>123</v>
      </c>
      <c r="BC1081" s="76"/>
      <c r="BD1081" s="74"/>
      <c r="BE1081" s="22"/>
      <c r="BF1081" s="190" t="s">
        <v>123</v>
      </c>
      <c r="BG1081" s="74"/>
      <c r="BH1081" s="185" t="s">
        <v>123</v>
      </c>
      <c r="BI1081" s="76"/>
      <c r="BJ1081" s="74"/>
      <c r="BK1081" s="22"/>
      <c r="BL1081" s="190" t="s">
        <v>123</v>
      </c>
      <c r="BM1081" s="74"/>
      <c r="BN1081" s="185" t="s">
        <v>123</v>
      </c>
      <c r="BO1081" s="22"/>
      <c r="BP1081" s="74"/>
      <c r="BQ1081" s="22"/>
      <c r="BR1081" s="190" t="s">
        <v>123</v>
      </c>
      <c r="BS1081" s="22"/>
      <c r="BT1081" s="185" t="s">
        <v>123</v>
      </c>
      <c r="BU1081" s="22"/>
      <c r="BV1081" s="74"/>
      <c r="BW1081" s="22"/>
      <c r="BX1081" s="190" t="s">
        <v>123</v>
      </c>
      <c r="BY1081" s="22"/>
      <c r="BZ1081" s="185" t="s">
        <v>123</v>
      </c>
      <c r="CA1081" s="185"/>
      <c r="CB1081" s="22"/>
    </row>
    <row r="1082" spans="2:80" ht="13.8" hidden="1">
      <c r="B1082" s="22">
        <f t="shared" si="16"/>
        <v>1073</v>
      </c>
      <c r="C1082" s="22" t="s">
        <v>112</v>
      </c>
      <c r="D1082" s="73" t="s">
        <v>1149</v>
      </c>
      <c r="E1082" s="118">
        <v>1300403</v>
      </c>
      <c r="F1082" s="22" t="s">
        <v>114</v>
      </c>
      <c r="G1082" s="73" t="s">
        <v>117</v>
      </c>
      <c r="H1082" s="73" t="s">
        <v>117</v>
      </c>
      <c r="I1082" s="240" t="s">
        <v>117</v>
      </c>
      <c r="J1082" s="79" t="s">
        <v>112</v>
      </c>
      <c r="K1082" s="112" t="s">
        <v>1150</v>
      </c>
      <c r="L1082" s="22" t="s">
        <v>119</v>
      </c>
      <c r="M1082" s="22" t="s">
        <v>458</v>
      </c>
      <c r="N1082" s="119" t="str">
        <f>CONCATENATE(T_SDLog[[#This Row],[PROJECT_NO]],"-",T_SDLog[[#This Row],[Sub Con]],"-",T_SDLog[[#This Row],[BUILDING_NO]],"-",T_SDLog[[#This Row],[FLOOR_LEVEL]],"-",T_SDLog[[#This Row],[DRAWING_PARTS]],"-",T_SDLog[[#This Row],[DISIPLINE]],"-",T_SDLog[[#This Row],[Sub-Dec]],"-",T_SDLog[[#This Row],[DS]],"-",T_SDLog[[#This Row],[DRAWING_SEQ]])</f>
        <v>1300403-ATS-00-00-00-ICT-TYP-SD-14</v>
      </c>
      <c r="O1082" s="122" t="s">
        <v>1165</v>
      </c>
      <c r="P1082" s="248">
        <v>45901</v>
      </c>
      <c r="Q108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82" s="156" t="str">
        <f>IF(T_SDLog[[#This Row],[AREF_7]]&lt;&gt;"","07",IF(T_SDLog[[#This Row],[AREF_6]]&lt;&gt;"","06",IF(T_SDLog[[#This Row],[AREF_5]]&lt;&gt;"","05",IF(T_SDLog[[#This Row],[AREF_4]]&lt;&gt;"","04",IF(T_SDLog[[#This Row],[AREF_3]]&lt;&gt;"","03",IF(T_SDLog[[#This Row],[AREF_2]]&lt;&gt;"","02",IF(T_SDLog[[#This Row],[AREF_1]]&lt;&gt;"","01",IF(T_SDLog[[#This Row],[AREF_0]]&lt;&gt;"","00",""))))))))</f>
        <v/>
      </c>
      <c r="T108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8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2" s="22"/>
      <c r="AB1082" s="74"/>
      <c r="AC1082" s="22"/>
      <c r="AD1082" s="74"/>
      <c r="AE1082" s="22"/>
      <c r="AF1082" s="190" t="s">
        <v>123</v>
      </c>
      <c r="AG1082" s="191"/>
      <c r="AH1082" s="190" t="s">
        <v>123</v>
      </c>
      <c r="AI1082" s="22"/>
      <c r="AJ1082" s="74"/>
      <c r="AK1082" s="22"/>
      <c r="AL1082" s="22"/>
      <c r="AM1082" s="22"/>
      <c r="AN1082" s="190" t="s">
        <v>123</v>
      </c>
      <c r="AO1082" s="74"/>
      <c r="AP1082" s="185" t="s">
        <v>123</v>
      </c>
      <c r="AQ1082" s="22"/>
      <c r="AR1082" s="74"/>
      <c r="AS1082" s="22"/>
      <c r="AT1082" s="190" t="s">
        <v>123</v>
      </c>
      <c r="AU1082" s="74"/>
      <c r="AV1082" s="185" t="s">
        <v>123</v>
      </c>
      <c r="AW1082" s="76"/>
      <c r="AX1082" s="74"/>
      <c r="AY1082" s="22"/>
      <c r="AZ1082" s="190" t="s">
        <v>123</v>
      </c>
      <c r="BA1082" s="74"/>
      <c r="BB1082" s="185" t="s">
        <v>123</v>
      </c>
      <c r="BC1082" s="76"/>
      <c r="BD1082" s="74"/>
      <c r="BE1082" s="22"/>
      <c r="BF1082" s="190" t="s">
        <v>123</v>
      </c>
      <c r="BG1082" s="74"/>
      <c r="BH1082" s="185" t="s">
        <v>123</v>
      </c>
      <c r="BI1082" s="76"/>
      <c r="BJ1082" s="74"/>
      <c r="BK1082" s="22"/>
      <c r="BL1082" s="190" t="s">
        <v>123</v>
      </c>
      <c r="BM1082" s="74"/>
      <c r="BN1082" s="185" t="s">
        <v>123</v>
      </c>
      <c r="BO1082" s="22"/>
      <c r="BP1082" s="74"/>
      <c r="BQ1082" s="22"/>
      <c r="BR1082" s="190" t="s">
        <v>123</v>
      </c>
      <c r="BS1082" s="22"/>
      <c r="BT1082" s="185" t="s">
        <v>123</v>
      </c>
      <c r="BU1082" s="22"/>
      <c r="BV1082" s="74"/>
      <c r="BW1082" s="22"/>
      <c r="BX1082" s="190" t="s">
        <v>123</v>
      </c>
      <c r="BY1082" s="22"/>
      <c r="BZ1082" s="185" t="s">
        <v>123</v>
      </c>
      <c r="CA1082" s="185"/>
      <c r="CB1082" s="22"/>
    </row>
    <row r="1083" spans="2:80" ht="13.8" hidden="1">
      <c r="B1083" s="22">
        <f t="shared" si="16"/>
        <v>1074</v>
      </c>
      <c r="C1083" s="22" t="s">
        <v>112</v>
      </c>
      <c r="D1083" s="73" t="s">
        <v>1149</v>
      </c>
      <c r="E1083" s="118">
        <v>1300403</v>
      </c>
      <c r="F1083" s="22" t="s">
        <v>114</v>
      </c>
      <c r="G1083" s="73" t="s">
        <v>117</v>
      </c>
      <c r="H1083" s="73" t="s">
        <v>117</v>
      </c>
      <c r="I1083" s="240" t="s">
        <v>117</v>
      </c>
      <c r="J1083" s="79" t="s">
        <v>112</v>
      </c>
      <c r="K1083" s="112" t="s">
        <v>1150</v>
      </c>
      <c r="L1083" s="22" t="s">
        <v>119</v>
      </c>
      <c r="M1083" s="22" t="s">
        <v>460</v>
      </c>
      <c r="N1083" s="119" t="str">
        <f>CONCATENATE(T_SDLog[[#This Row],[PROJECT_NO]],"-",T_SDLog[[#This Row],[Sub Con]],"-",T_SDLog[[#This Row],[BUILDING_NO]],"-",T_SDLog[[#This Row],[FLOOR_LEVEL]],"-",T_SDLog[[#This Row],[DRAWING_PARTS]],"-",T_SDLog[[#This Row],[DISIPLINE]],"-",T_SDLog[[#This Row],[Sub-Dec]],"-",T_SDLog[[#This Row],[DS]],"-",T_SDLog[[#This Row],[DRAWING_SEQ]])</f>
        <v>1300403-ATS-00-00-00-ICT-TYP-SD-15</v>
      </c>
      <c r="O1083" s="122" t="s">
        <v>1600</v>
      </c>
      <c r="P1083" s="248">
        <v>45901</v>
      </c>
      <c r="Q108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08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083" s="156" t="str">
        <f>IF(T_SDLog[[#This Row],[AREF_7]]&lt;&gt;"","07",IF(T_SDLog[[#This Row],[AREF_6]]&lt;&gt;"","06",IF(T_SDLog[[#This Row],[AREF_5]]&lt;&gt;"","05",IF(T_SDLog[[#This Row],[AREF_4]]&lt;&gt;"","04",IF(T_SDLog[[#This Row],[AREF_3]]&lt;&gt;"","03",IF(T_SDLog[[#This Row],[AREF_2]]&lt;&gt;"","02",IF(T_SDLog[[#This Row],[AREF_1]]&lt;&gt;"","01",IF(T_SDLog[[#This Row],[AREF_0]]&lt;&gt;"","00",""))))))))</f>
        <v>00</v>
      </c>
      <c r="T108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45856</v>
      </c>
      <c r="U10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ATLS-004-SD-ICT-00108-R00</v>
      </c>
      <c r="V10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0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0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3" s="22" t="s">
        <v>1876</v>
      </c>
      <c r="AB1083" s="74">
        <v>45856</v>
      </c>
      <c r="AC1083" s="22"/>
      <c r="AD1083" s="74"/>
      <c r="AE1083" s="22"/>
      <c r="AF1083" s="190" t="s">
        <v>1638</v>
      </c>
      <c r="AG1083" s="191"/>
      <c r="AH1083" s="190" t="s">
        <v>123</v>
      </c>
      <c r="AI1083" s="22"/>
      <c r="AJ1083" s="74"/>
      <c r="AK1083" s="22"/>
      <c r="AL1083" s="22"/>
      <c r="AM1083" s="22"/>
      <c r="AN1083" s="190" t="s">
        <v>123</v>
      </c>
      <c r="AO1083" s="74"/>
      <c r="AP1083" s="185" t="s">
        <v>123</v>
      </c>
      <c r="AQ1083" s="22"/>
      <c r="AR1083" s="74"/>
      <c r="AS1083" s="22"/>
      <c r="AT1083" s="190" t="s">
        <v>123</v>
      </c>
      <c r="AU1083" s="74"/>
      <c r="AV1083" s="185" t="s">
        <v>123</v>
      </c>
      <c r="AW1083" s="76"/>
      <c r="AX1083" s="74"/>
      <c r="AY1083" s="22"/>
      <c r="AZ1083" s="190" t="s">
        <v>123</v>
      </c>
      <c r="BA1083" s="74"/>
      <c r="BB1083" s="185" t="s">
        <v>123</v>
      </c>
      <c r="BC1083" s="76"/>
      <c r="BD1083" s="74"/>
      <c r="BE1083" s="22"/>
      <c r="BF1083" s="190" t="s">
        <v>123</v>
      </c>
      <c r="BG1083" s="74"/>
      <c r="BH1083" s="185" t="s">
        <v>123</v>
      </c>
      <c r="BI1083" s="76"/>
      <c r="BJ1083" s="74"/>
      <c r="BK1083" s="22"/>
      <c r="BL1083" s="190" t="s">
        <v>123</v>
      </c>
      <c r="BM1083" s="74"/>
      <c r="BN1083" s="185" t="s">
        <v>123</v>
      </c>
      <c r="BO1083" s="22"/>
      <c r="BP1083" s="74"/>
      <c r="BQ1083" s="22"/>
      <c r="BR1083" s="190" t="s">
        <v>123</v>
      </c>
      <c r="BS1083" s="22"/>
      <c r="BT1083" s="185" t="s">
        <v>123</v>
      </c>
      <c r="BU1083" s="22"/>
      <c r="BV1083" s="74"/>
      <c r="BW1083" s="22"/>
      <c r="BX1083" s="190" t="s">
        <v>123</v>
      </c>
      <c r="BY1083" s="22"/>
      <c r="BZ1083" s="185" t="s">
        <v>123</v>
      </c>
      <c r="CA1083" s="185"/>
      <c r="CB1083" s="22"/>
    </row>
    <row r="1084" spans="2:80" ht="13.8" hidden="1">
      <c r="B1084" s="22">
        <f t="shared" si="16"/>
        <v>1075</v>
      </c>
      <c r="C1084" s="22" t="s">
        <v>112</v>
      </c>
      <c r="D1084" s="73" t="s">
        <v>1149</v>
      </c>
      <c r="E1084" s="118">
        <v>1300403</v>
      </c>
      <c r="F1084" s="22" t="s">
        <v>114</v>
      </c>
      <c r="G1084" s="73" t="s">
        <v>117</v>
      </c>
      <c r="H1084" s="73" t="s">
        <v>117</v>
      </c>
      <c r="I1084" s="240" t="s">
        <v>117</v>
      </c>
      <c r="J1084" s="79" t="s">
        <v>112</v>
      </c>
      <c r="K1084" s="112" t="s">
        <v>1150</v>
      </c>
      <c r="L1084" s="22" t="s">
        <v>119</v>
      </c>
      <c r="M1084" s="22" t="s">
        <v>1166</v>
      </c>
      <c r="N1084" s="119" t="str">
        <f>CONCATENATE(T_SDLog[[#This Row],[PROJECT_NO]],"-",T_SDLog[[#This Row],[Sub Con]],"-",T_SDLog[[#This Row],[BUILDING_NO]],"-",T_SDLog[[#This Row],[FLOOR_LEVEL]],"-",T_SDLog[[#This Row],[DRAWING_PARTS]],"-",T_SDLog[[#This Row],[DISIPLINE]],"-",T_SDLog[[#This Row],[Sub-Dec]],"-",T_SDLog[[#This Row],[DS]],"-",T_SDLog[[#This Row],[DRAWING_SEQ]])</f>
        <v>1300403-ATS-00-00-00-ICT-TYP-SD-16</v>
      </c>
      <c r="O1084" s="122" t="s">
        <v>1601</v>
      </c>
      <c r="P1084" s="248">
        <v>45901</v>
      </c>
      <c r="Q108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84" s="156" t="str">
        <f>IF(T_SDLog[[#This Row],[AREF_7]]&lt;&gt;"","07",IF(T_SDLog[[#This Row],[AREF_6]]&lt;&gt;"","06",IF(T_SDLog[[#This Row],[AREF_5]]&lt;&gt;"","05",IF(T_SDLog[[#This Row],[AREF_4]]&lt;&gt;"","04",IF(T_SDLog[[#This Row],[AREF_3]]&lt;&gt;"","03",IF(T_SDLog[[#This Row],[AREF_2]]&lt;&gt;"","02",IF(T_SDLog[[#This Row],[AREF_1]]&lt;&gt;"","01",IF(T_SDLog[[#This Row],[AREF_0]]&lt;&gt;"","00",""))))))))</f>
        <v/>
      </c>
      <c r="T108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4" s="22"/>
      <c r="AB1084" s="74"/>
      <c r="AC1084" s="22"/>
      <c r="AD1084" s="74"/>
      <c r="AE1084" s="22"/>
      <c r="AF1084" s="190" t="s">
        <v>123</v>
      </c>
      <c r="AG1084" s="191"/>
      <c r="AH1084" s="190" t="s">
        <v>123</v>
      </c>
      <c r="AI1084" s="22"/>
      <c r="AJ1084" s="74"/>
      <c r="AK1084" s="22"/>
      <c r="AL1084" s="22"/>
      <c r="AM1084" s="22"/>
      <c r="AN1084" s="190" t="s">
        <v>123</v>
      </c>
      <c r="AO1084" s="74"/>
      <c r="AP1084" s="185" t="s">
        <v>123</v>
      </c>
      <c r="AQ1084" s="22"/>
      <c r="AR1084" s="74"/>
      <c r="AS1084" s="22"/>
      <c r="AT1084" s="190" t="s">
        <v>123</v>
      </c>
      <c r="AU1084" s="74"/>
      <c r="AV1084" s="185" t="s">
        <v>123</v>
      </c>
      <c r="AW1084" s="76"/>
      <c r="AX1084" s="74"/>
      <c r="AY1084" s="22"/>
      <c r="AZ1084" s="190" t="s">
        <v>123</v>
      </c>
      <c r="BA1084" s="74"/>
      <c r="BB1084" s="185" t="s">
        <v>123</v>
      </c>
      <c r="BC1084" s="76"/>
      <c r="BD1084" s="74"/>
      <c r="BE1084" s="22"/>
      <c r="BF1084" s="190" t="s">
        <v>123</v>
      </c>
      <c r="BG1084" s="74"/>
      <c r="BH1084" s="185" t="s">
        <v>123</v>
      </c>
      <c r="BI1084" s="76"/>
      <c r="BJ1084" s="74"/>
      <c r="BK1084" s="22"/>
      <c r="BL1084" s="190" t="s">
        <v>123</v>
      </c>
      <c r="BM1084" s="74"/>
      <c r="BN1084" s="185" t="s">
        <v>123</v>
      </c>
      <c r="BO1084" s="22"/>
      <c r="BP1084" s="74"/>
      <c r="BQ1084" s="22"/>
      <c r="BR1084" s="190" t="s">
        <v>123</v>
      </c>
      <c r="BS1084" s="22"/>
      <c r="BT1084" s="185" t="s">
        <v>123</v>
      </c>
      <c r="BU1084" s="22"/>
      <c r="BV1084" s="74"/>
      <c r="BW1084" s="22"/>
      <c r="BX1084" s="190" t="s">
        <v>123</v>
      </c>
      <c r="BY1084" s="22"/>
      <c r="BZ1084" s="185" t="s">
        <v>123</v>
      </c>
      <c r="CA1084" s="185"/>
      <c r="CB1084" s="22"/>
    </row>
    <row r="1085" spans="2:80" ht="13.8" hidden="1">
      <c r="B1085" s="22">
        <f t="shared" si="16"/>
        <v>1076</v>
      </c>
      <c r="C1085" s="22" t="s">
        <v>112</v>
      </c>
      <c r="D1085" s="73" t="s">
        <v>1149</v>
      </c>
      <c r="E1085" s="118">
        <v>1300403</v>
      </c>
      <c r="F1085" s="22" t="s">
        <v>114</v>
      </c>
      <c r="G1085" s="73" t="s">
        <v>117</v>
      </c>
      <c r="H1085" s="73" t="s">
        <v>117</v>
      </c>
      <c r="I1085" s="240" t="s">
        <v>117</v>
      </c>
      <c r="J1085" s="79" t="s">
        <v>112</v>
      </c>
      <c r="K1085" s="112" t="s">
        <v>1150</v>
      </c>
      <c r="L1085" s="22" t="s">
        <v>119</v>
      </c>
      <c r="M1085" s="22" t="s">
        <v>1167</v>
      </c>
      <c r="N1085" s="119" t="str">
        <f>CONCATENATE(T_SDLog[[#This Row],[PROJECT_NO]],"-",T_SDLog[[#This Row],[Sub Con]],"-",T_SDLog[[#This Row],[BUILDING_NO]],"-",T_SDLog[[#This Row],[FLOOR_LEVEL]],"-",T_SDLog[[#This Row],[DRAWING_PARTS]],"-",T_SDLog[[#This Row],[DISIPLINE]],"-",T_SDLog[[#This Row],[Sub-Dec]],"-",T_SDLog[[#This Row],[DS]],"-",T_SDLog[[#This Row],[DRAWING_SEQ]])</f>
        <v>1300403-ATS-00-00-00-ICT-TYP-SD-17</v>
      </c>
      <c r="O1085" s="122" t="s">
        <v>1168</v>
      </c>
      <c r="P1085" s="248">
        <v>45901</v>
      </c>
      <c r="Q108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8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85" s="156" t="str">
        <f>IF(T_SDLog[[#This Row],[AREF_7]]&lt;&gt;"","07",IF(T_SDLog[[#This Row],[AREF_6]]&lt;&gt;"","06",IF(T_SDLog[[#This Row],[AREF_5]]&lt;&gt;"","05",IF(T_SDLog[[#This Row],[AREF_4]]&lt;&gt;"","04",IF(T_SDLog[[#This Row],[AREF_3]]&lt;&gt;"","03",IF(T_SDLog[[#This Row],[AREF_2]]&lt;&gt;"","02",IF(T_SDLog[[#This Row],[AREF_1]]&lt;&gt;"","01",IF(T_SDLog[[#This Row],[AREF_0]]&lt;&gt;"","00",""))))))))</f>
        <v/>
      </c>
      <c r="T108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5" s="22"/>
      <c r="AB1085" s="74"/>
      <c r="AC1085" s="22"/>
      <c r="AD1085" s="74"/>
      <c r="AE1085" s="22"/>
      <c r="AF1085" s="190" t="s">
        <v>123</v>
      </c>
      <c r="AG1085" s="191"/>
      <c r="AH1085" s="190" t="s">
        <v>123</v>
      </c>
      <c r="AI1085" s="22"/>
      <c r="AJ1085" s="74"/>
      <c r="AK1085" s="22"/>
      <c r="AL1085" s="22"/>
      <c r="AM1085" s="22"/>
      <c r="AN1085" s="190" t="s">
        <v>123</v>
      </c>
      <c r="AO1085" s="74"/>
      <c r="AP1085" s="185" t="s">
        <v>123</v>
      </c>
      <c r="AQ1085" s="22"/>
      <c r="AR1085" s="74"/>
      <c r="AS1085" s="22"/>
      <c r="AT1085" s="190" t="s">
        <v>123</v>
      </c>
      <c r="AU1085" s="74"/>
      <c r="AV1085" s="185" t="s">
        <v>123</v>
      </c>
      <c r="AW1085" s="76"/>
      <c r="AX1085" s="74"/>
      <c r="AY1085" s="22"/>
      <c r="AZ1085" s="190" t="s">
        <v>123</v>
      </c>
      <c r="BA1085" s="74"/>
      <c r="BB1085" s="185" t="s">
        <v>123</v>
      </c>
      <c r="BC1085" s="76"/>
      <c r="BD1085" s="74"/>
      <c r="BE1085" s="22"/>
      <c r="BF1085" s="190" t="s">
        <v>123</v>
      </c>
      <c r="BG1085" s="74"/>
      <c r="BH1085" s="185" t="s">
        <v>123</v>
      </c>
      <c r="BI1085" s="76"/>
      <c r="BJ1085" s="74"/>
      <c r="BK1085" s="22"/>
      <c r="BL1085" s="190" t="s">
        <v>123</v>
      </c>
      <c r="BM1085" s="74"/>
      <c r="BN1085" s="185" t="s">
        <v>123</v>
      </c>
      <c r="BO1085" s="22"/>
      <c r="BP1085" s="74"/>
      <c r="BQ1085" s="22"/>
      <c r="BR1085" s="190" t="s">
        <v>123</v>
      </c>
      <c r="BS1085" s="22"/>
      <c r="BT1085" s="185" t="s">
        <v>123</v>
      </c>
      <c r="BU1085" s="22"/>
      <c r="BV1085" s="74"/>
      <c r="BW1085" s="22"/>
      <c r="BX1085" s="190" t="s">
        <v>123</v>
      </c>
      <c r="BY1085" s="22"/>
      <c r="BZ1085" s="185" t="s">
        <v>123</v>
      </c>
      <c r="CA1085" s="185"/>
      <c r="CB1085" s="22"/>
    </row>
    <row r="1086" spans="2:80" ht="13.8" hidden="1">
      <c r="B1086" s="22">
        <f t="shared" si="16"/>
        <v>1077</v>
      </c>
      <c r="C1086" s="22" t="s">
        <v>112</v>
      </c>
      <c r="D1086" s="73" t="s">
        <v>1149</v>
      </c>
      <c r="E1086" s="118">
        <v>1300403</v>
      </c>
      <c r="F1086" s="22" t="s">
        <v>114</v>
      </c>
      <c r="G1086" s="73" t="s">
        <v>117</v>
      </c>
      <c r="H1086" s="73" t="s">
        <v>117</v>
      </c>
      <c r="I1086" s="240" t="s">
        <v>117</v>
      </c>
      <c r="J1086" s="79" t="s">
        <v>112</v>
      </c>
      <c r="K1086" s="112" t="s">
        <v>1150</v>
      </c>
      <c r="L1086" s="22" t="s">
        <v>119</v>
      </c>
      <c r="M1086" s="22" t="s">
        <v>1169</v>
      </c>
      <c r="N1086" s="119" t="str">
        <f>CONCATENATE(T_SDLog[[#This Row],[PROJECT_NO]],"-",T_SDLog[[#This Row],[Sub Con]],"-",T_SDLog[[#This Row],[BUILDING_NO]],"-",T_SDLog[[#This Row],[FLOOR_LEVEL]],"-",T_SDLog[[#This Row],[DRAWING_PARTS]],"-",T_SDLog[[#This Row],[DISIPLINE]],"-",T_SDLog[[#This Row],[Sub-Dec]],"-",T_SDLog[[#This Row],[DS]],"-",T_SDLog[[#This Row],[DRAWING_SEQ]])</f>
        <v>1300403-ATS-00-00-00-ICT-TYP-SD-18</v>
      </c>
      <c r="O1086" s="122" t="s">
        <v>1170</v>
      </c>
      <c r="P1086" s="248">
        <v>45901</v>
      </c>
      <c r="Q108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8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86" s="156" t="str">
        <f>IF(T_SDLog[[#This Row],[AREF_7]]&lt;&gt;"","07",IF(T_SDLog[[#This Row],[AREF_6]]&lt;&gt;"","06",IF(T_SDLog[[#This Row],[AREF_5]]&lt;&gt;"","05",IF(T_SDLog[[#This Row],[AREF_4]]&lt;&gt;"","04",IF(T_SDLog[[#This Row],[AREF_3]]&lt;&gt;"","03",IF(T_SDLog[[#This Row],[AREF_2]]&lt;&gt;"","02",IF(T_SDLog[[#This Row],[AREF_1]]&lt;&gt;"","01",IF(T_SDLog[[#This Row],[AREF_0]]&lt;&gt;"","00",""))))))))</f>
        <v/>
      </c>
      <c r="T108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6" s="22"/>
      <c r="AB1086" s="74"/>
      <c r="AC1086" s="22"/>
      <c r="AD1086" s="74"/>
      <c r="AE1086" s="22"/>
      <c r="AF1086" s="190" t="s">
        <v>123</v>
      </c>
      <c r="AG1086" s="191"/>
      <c r="AH1086" s="190" t="s">
        <v>123</v>
      </c>
      <c r="AI1086" s="22"/>
      <c r="AJ1086" s="74"/>
      <c r="AK1086" s="22"/>
      <c r="AL1086" s="22"/>
      <c r="AM1086" s="22"/>
      <c r="AN1086" s="190" t="s">
        <v>123</v>
      </c>
      <c r="AO1086" s="74"/>
      <c r="AP1086" s="185" t="s">
        <v>123</v>
      </c>
      <c r="AQ1086" s="22"/>
      <c r="AR1086" s="74"/>
      <c r="AS1086" s="22"/>
      <c r="AT1086" s="190" t="s">
        <v>123</v>
      </c>
      <c r="AU1086" s="74"/>
      <c r="AV1086" s="185" t="s">
        <v>123</v>
      </c>
      <c r="AW1086" s="76"/>
      <c r="AX1086" s="74"/>
      <c r="AY1086" s="22"/>
      <c r="AZ1086" s="190" t="s">
        <v>123</v>
      </c>
      <c r="BA1086" s="74"/>
      <c r="BB1086" s="185" t="s">
        <v>123</v>
      </c>
      <c r="BC1086" s="76"/>
      <c r="BD1086" s="74"/>
      <c r="BE1086" s="22"/>
      <c r="BF1086" s="190" t="s">
        <v>123</v>
      </c>
      <c r="BG1086" s="74"/>
      <c r="BH1086" s="185" t="s">
        <v>123</v>
      </c>
      <c r="BI1086" s="76"/>
      <c r="BJ1086" s="74"/>
      <c r="BK1086" s="22"/>
      <c r="BL1086" s="190" t="s">
        <v>123</v>
      </c>
      <c r="BM1086" s="74"/>
      <c r="BN1086" s="185" t="s">
        <v>123</v>
      </c>
      <c r="BO1086" s="22"/>
      <c r="BP1086" s="74"/>
      <c r="BQ1086" s="22"/>
      <c r="BR1086" s="190" t="s">
        <v>123</v>
      </c>
      <c r="BS1086" s="22"/>
      <c r="BT1086" s="185" t="s">
        <v>123</v>
      </c>
      <c r="BU1086" s="22"/>
      <c r="BV1086" s="74"/>
      <c r="BW1086" s="22"/>
      <c r="BX1086" s="190" t="s">
        <v>123</v>
      </c>
      <c r="BY1086" s="22"/>
      <c r="BZ1086" s="185" t="s">
        <v>123</v>
      </c>
      <c r="CA1086" s="185"/>
      <c r="CB1086" s="22"/>
    </row>
    <row r="1087" spans="2:80" ht="13.8" hidden="1">
      <c r="B1087" s="22">
        <f t="shared" si="16"/>
        <v>1078</v>
      </c>
      <c r="C1087" s="22" t="s">
        <v>112</v>
      </c>
      <c r="D1087" s="73" t="s">
        <v>1149</v>
      </c>
      <c r="E1087" s="118">
        <v>1300403</v>
      </c>
      <c r="F1087" s="22" t="s">
        <v>114</v>
      </c>
      <c r="G1087" s="73" t="s">
        <v>117</v>
      </c>
      <c r="H1087" s="73" t="s">
        <v>117</v>
      </c>
      <c r="I1087" s="240" t="s">
        <v>117</v>
      </c>
      <c r="J1087" s="79" t="s">
        <v>112</v>
      </c>
      <c r="K1087" s="112" t="s">
        <v>1150</v>
      </c>
      <c r="L1087" s="22" t="s">
        <v>119</v>
      </c>
      <c r="M1087" s="22" t="s">
        <v>1171</v>
      </c>
      <c r="N1087" s="119" t="str">
        <f>CONCATENATE(T_SDLog[[#This Row],[PROJECT_NO]],"-",T_SDLog[[#This Row],[Sub Con]],"-",T_SDLog[[#This Row],[BUILDING_NO]],"-",T_SDLog[[#This Row],[FLOOR_LEVEL]],"-",T_SDLog[[#This Row],[DRAWING_PARTS]],"-",T_SDLog[[#This Row],[DISIPLINE]],"-",T_SDLog[[#This Row],[Sub-Dec]],"-",T_SDLog[[#This Row],[DS]],"-",T_SDLog[[#This Row],[DRAWING_SEQ]])</f>
        <v>1300403-ATS-00-00-00-ICT-TYP-SD-19</v>
      </c>
      <c r="O1087" s="122" t="s">
        <v>1584</v>
      </c>
      <c r="P1087" s="248">
        <v>45901</v>
      </c>
      <c r="Q108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8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87" s="156" t="str">
        <f>IF(T_SDLog[[#This Row],[AREF_7]]&lt;&gt;"","07",IF(T_SDLog[[#This Row],[AREF_6]]&lt;&gt;"","06",IF(T_SDLog[[#This Row],[AREF_5]]&lt;&gt;"","05",IF(T_SDLog[[#This Row],[AREF_4]]&lt;&gt;"","04",IF(T_SDLog[[#This Row],[AREF_3]]&lt;&gt;"","03",IF(T_SDLog[[#This Row],[AREF_2]]&lt;&gt;"","02",IF(T_SDLog[[#This Row],[AREF_1]]&lt;&gt;"","01",IF(T_SDLog[[#This Row],[AREF_0]]&lt;&gt;"","00",""))))))))</f>
        <v/>
      </c>
      <c r="T108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7" s="22"/>
      <c r="AB1087" s="74"/>
      <c r="AC1087" s="22"/>
      <c r="AD1087" s="74"/>
      <c r="AE1087" s="22"/>
      <c r="AF1087" s="190" t="s">
        <v>123</v>
      </c>
      <c r="AG1087" s="191"/>
      <c r="AH1087" s="190" t="s">
        <v>123</v>
      </c>
      <c r="AI1087" s="22"/>
      <c r="AJ1087" s="74"/>
      <c r="AK1087" s="22"/>
      <c r="AL1087" s="22"/>
      <c r="AM1087" s="22"/>
      <c r="AN1087" s="190" t="s">
        <v>123</v>
      </c>
      <c r="AO1087" s="74"/>
      <c r="AP1087" s="185" t="s">
        <v>123</v>
      </c>
      <c r="AQ1087" s="22"/>
      <c r="AR1087" s="74"/>
      <c r="AS1087" s="22"/>
      <c r="AT1087" s="190" t="s">
        <v>123</v>
      </c>
      <c r="AU1087" s="74"/>
      <c r="AV1087" s="185" t="s">
        <v>123</v>
      </c>
      <c r="AW1087" s="76"/>
      <c r="AX1087" s="74"/>
      <c r="AY1087" s="22"/>
      <c r="AZ1087" s="190" t="s">
        <v>123</v>
      </c>
      <c r="BA1087" s="74"/>
      <c r="BB1087" s="185" t="s">
        <v>123</v>
      </c>
      <c r="BC1087" s="76"/>
      <c r="BD1087" s="74"/>
      <c r="BE1087" s="22"/>
      <c r="BF1087" s="190" t="s">
        <v>123</v>
      </c>
      <c r="BG1087" s="74"/>
      <c r="BH1087" s="185" t="s">
        <v>123</v>
      </c>
      <c r="BI1087" s="76"/>
      <c r="BJ1087" s="74"/>
      <c r="BK1087" s="22"/>
      <c r="BL1087" s="190" t="s">
        <v>123</v>
      </c>
      <c r="BM1087" s="74"/>
      <c r="BN1087" s="185" t="s">
        <v>123</v>
      </c>
      <c r="BO1087" s="22"/>
      <c r="BP1087" s="74"/>
      <c r="BQ1087" s="22"/>
      <c r="BR1087" s="190" t="s">
        <v>123</v>
      </c>
      <c r="BS1087" s="22"/>
      <c r="BT1087" s="185" t="s">
        <v>123</v>
      </c>
      <c r="BU1087" s="22"/>
      <c r="BV1087" s="74"/>
      <c r="BW1087" s="22"/>
      <c r="BX1087" s="190" t="s">
        <v>123</v>
      </c>
      <c r="BY1087" s="22"/>
      <c r="BZ1087" s="185" t="s">
        <v>123</v>
      </c>
      <c r="CA1087" s="185"/>
      <c r="CB1087" s="22"/>
    </row>
    <row r="1088" spans="2:80" ht="13.8" hidden="1">
      <c r="B1088" s="22">
        <f t="shared" si="16"/>
        <v>1079</v>
      </c>
      <c r="C1088" s="22" t="s">
        <v>112</v>
      </c>
      <c r="D1088" s="73" t="s">
        <v>1149</v>
      </c>
      <c r="E1088" s="118">
        <v>1300403</v>
      </c>
      <c r="F1088" s="22" t="s">
        <v>114</v>
      </c>
      <c r="G1088" s="73" t="s">
        <v>117</v>
      </c>
      <c r="H1088" s="73" t="s">
        <v>117</v>
      </c>
      <c r="I1088" s="240" t="s">
        <v>117</v>
      </c>
      <c r="J1088" s="79" t="s">
        <v>112</v>
      </c>
      <c r="K1088" s="112" t="s">
        <v>1150</v>
      </c>
      <c r="L1088" s="22" t="s">
        <v>119</v>
      </c>
      <c r="M1088" s="22" t="s">
        <v>1173</v>
      </c>
      <c r="N1088" s="119" t="str">
        <f>CONCATENATE(T_SDLog[[#This Row],[PROJECT_NO]],"-",T_SDLog[[#This Row],[Sub Con]],"-",T_SDLog[[#This Row],[BUILDING_NO]],"-",T_SDLog[[#This Row],[FLOOR_LEVEL]],"-",T_SDLog[[#This Row],[DRAWING_PARTS]],"-",T_SDLog[[#This Row],[DISIPLINE]],"-",T_SDLog[[#This Row],[Sub-Dec]],"-",T_SDLog[[#This Row],[DS]],"-",T_SDLog[[#This Row],[DRAWING_SEQ]])</f>
        <v>1300403-ATS-00-00-00-ICT-TYP-SD-20</v>
      </c>
      <c r="O1088" s="122" t="s">
        <v>1585</v>
      </c>
      <c r="P1088" s="248">
        <v>45901</v>
      </c>
      <c r="Q108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88" s="156" t="str">
        <f>IF(T_SDLog[[#This Row],[AREF_7]]&lt;&gt;"","07",IF(T_SDLog[[#This Row],[AREF_6]]&lt;&gt;"","06",IF(T_SDLog[[#This Row],[AREF_5]]&lt;&gt;"","05",IF(T_SDLog[[#This Row],[AREF_4]]&lt;&gt;"","04",IF(T_SDLog[[#This Row],[AREF_3]]&lt;&gt;"","03",IF(T_SDLog[[#This Row],[AREF_2]]&lt;&gt;"","02",IF(T_SDLog[[#This Row],[AREF_1]]&lt;&gt;"","01",IF(T_SDLog[[#This Row],[AREF_0]]&lt;&gt;"","00",""))))))))</f>
        <v/>
      </c>
      <c r="T108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8" s="22"/>
      <c r="AB1088" s="74"/>
      <c r="AC1088" s="22"/>
      <c r="AD1088" s="74"/>
      <c r="AE1088" s="22"/>
      <c r="AF1088" s="190" t="s">
        <v>123</v>
      </c>
      <c r="AG1088" s="191"/>
      <c r="AH1088" s="190" t="s">
        <v>123</v>
      </c>
      <c r="AI1088" s="22"/>
      <c r="AJ1088" s="74"/>
      <c r="AK1088" s="22"/>
      <c r="AL1088" s="22"/>
      <c r="AM1088" s="22"/>
      <c r="AN1088" s="190" t="s">
        <v>123</v>
      </c>
      <c r="AO1088" s="74"/>
      <c r="AP1088" s="185" t="s">
        <v>123</v>
      </c>
      <c r="AQ1088" s="22"/>
      <c r="AR1088" s="74"/>
      <c r="AS1088" s="22"/>
      <c r="AT1088" s="190" t="s">
        <v>123</v>
      </c>
      <c r="AU1088" s="74"/>
      <c r="AV1088" s="185" t="s">
        <v>123</v>
      </c>
      <c r="AW1088" s="76"/>
      <c r="AX1088" s="74"/>
      <c r="AY1088" s="22"/>
      <c r="AZ1088" s="190" t="s">
        <v>123</v>
      </c>
      <c r="BA1088" s="74"/>
      <c r="BB1088" s="185" t="s">
        <v>123</v>
      </c>
      <c r="BC1088" s="76"/>
      <c r="BD1088" s="74"/>
      <c r="BE1088" s="22"/>
      <c r="BF1088" s="190" t="s">
        <v>123</v>
      </c>
      <c r="BG1088" s="74"/>
      <c r="BH1088" s="185" t="s">
        <v>123</v>
      </c>
      <c r="BI1088" s="76"/>
      <c r="BJ1088" s="74"/>
      <c r="BK1088" s="22"/>
      <c r="BL1088" s="190" t="s">
        <v>123</v>
      </c>
      <c r="BM1088" s="74"/>
      <c r="BN1088" s="185" t="s">
        <v>123</v>
      </c>
      <c r="BO1088" s="22"/>
      <c r="BP1088" s="74"/>
      <c r="BQ1088" s="22"/>
      <c r="BR1088" s="190" t="s">
        <v>123</v>
      </c>
      <c r="BS1088" s="22"/>
      <c r="BT1088" s="185" t="s">
        <v>123</v>
      </c>
      <c r="BU1088" s="22"/>
      <c r="BV1088" s="74"/>
      <c r="BW1088" s="22"/>
      <c r="BX1088" s="190" t="s">
        <v>123</v>
      </c>
      <c r="BY1088" s="22"/>
      <c r="BZ1088" s="185" t="s">
        <v>123</v>
      </c>
      <c r="CA1088" s="185"/>
      <c r="CB1088" s="22"/>
    </row>
    <row r="1089" spans="2:80" ht="13.8" hidden="1">
      <c r="B1089" s="22">
        <f t="shared" si="16"/>
        <v>1080</v>
      </c>
      <c r="C1089" s="22" t="s">
        <v>112</v>
      </c>
      <c r="D1089" s="73" t="s">
        <v>1149</v>
      </c>
      <c r="E1089" s="118">
        <v>1300403</v>
      </c>
      <c r="F1089" s="22" t="s">
        <v>114</v>
      </c>
      <c r="G1089" s="73" t="s">
        <v>117</v>
      </c>
      <c r="H1089" s="73" t="s">
        <v>117</v>
      </c>
      <c r="I1089" s="240" t="s">
        <v>117</v>
      </c>
      <c r="J1089" s="79" t="s">
        <v>112</v>
      </c>
      <c r="K1089" s="112" t="s">
        <v>1150</v>
      </c>
      <c r="L1089" s="22" t="s">
        <v>119</v>
      </c>
      <c r="M1089" s="22" t="s">
        <v>56</v>
      </c>
      <c r="N1089" s="119" t="str">
        <f>CONCATENATE(T_SDLog[[#This Row],[PROJECT_NO]],"-",T_SDLog[[#This Row],[Sub Con]],"-",T_SDLog[[#This Row],[BUILDING_NO]],"-",T_SDLog[[#This Row],[FLOOR_LEVEL]],"-",T_SDLog[[#This Row],[DRAWING_PARTS]],"-",T_SDLog[[#This Row],[DISIPLINE]],"-",T_SDLog[[#This Row],[Sub-Dec]],"-",T_SDLog[[#This Row],[DS]],"-",T_SDLog[[#This Row],[DRAWING_SEQ]])</f>
        <v>1300403-ATS-00-00-00-ICT-TYP-SD-21</v>
      </c>
      <c r="O1089" s="122" t="s">
        <v>1586</v>
      </c>
      <c r="P1089" s="248">
        <v>45901</v>
      </c>
      <c r="Q108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8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89" s="156" t="str">
        <f>IF(T_SDLog[[#This Row],[AREF_7]]&lt;&gt;"","07",IF(T_SDLog[[#This Row],[AREF_6]]&lt;&gt;"","06",IF(T_SDLog[[#This Row],[AREF_5]]&lt;&gt;"","05",IF(T_SDLog[[#This Row],[AREF_4]]&lt;&gt;"","04",IF(T_SDLog[[#This Row],[AREF_3]]&lt;&gt;"","03",IF(T_SDLog[[#This Row],[AREF_2]]&lt;&gt;"","02",IF(T_SDLog[[#This Row],[AREF_1]]&lt;&gt;"","01",IF(T_SDLog[[#This Row],[AREF_0]]&lt;&gt;"","00",""))))))))</f>
        <v/>
      </c>
      <c r="T108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8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89" s="22"/>
      <c r="AB1089" s="74"/>
      <c r="AC1089" s="22"/>
      <c r="AD1089" s="74"/>
      <c r="AE1089" s="22"/>
      <c r="AF1089" s="190" t="s">
        <v>123</v>
      </c>
      <c r="AG1089" s="191"/>
      <c r="AH1089" s="190" t="s">
        <v>123</v>
      </c>
      <c r="AI1089" s="22"/>
      <c r="AJ1089" s="74"/>
      <c r="AK1089" s="22"/>
      <c r="AL1089" s="22"/>
      <c r="AM1089" s="22"/>
      <c r="AN1089" s="190" t="s">
        <v>123</v>
      </c>
      <c r="AO1089" s="74"/>
      <c r="AP1089" s="185" t="s">
        <v>123</v>
      </c>
      <c r="AQ1089" s="22"/>
      <c r="AR1089" s="74"/>
      <c r="AS1089" s="22"/>
      <c r="AT1089" s="190" t="s">
        <v>123</v>
      </c>
      <c r="AU1089" s="74"/>
      <c r="AV1089" s="185" t="s">
        <v>123</v>
      </c>
      <c r="AW1089" s="76"/>
      <c r="AX1089" s="74"/>
      <c r="AY1089" s="22"/>
      <c r="AZ1089" s="190" t="s">
        <v>123</v>
      </c>
      <c r="BA1089" s="74"/>
      <c r="BB1089" s="185" t="s">
        <v>123</v>
      </c>
      <c r="BC1089" s="76"/>
      <c r="BD1089" s="74"/>
      <c r="BE1089" s="22"/>
      <c r="BF1089" s="190" t="s">
        <v>123</v>
      </c>
      <c r="BG1089" s="74"/>
      <c r="BH1089" s="185" t="s">
        <v>123</v>
      </c>
      <c r="BI1089" s="76"/>
      <c r="BJ1089" s="74"/>
      <c r="BK1089" s="22"/>
      <c r="BL1089" s="190" t="s">
        <v>123</v>
      </c>
      <c r="BM1089" s="74"/>
      <c r="BN1089" s="185" t="s">
        <v>123</v>
      </c>
      <c r="BO1089" s="22"/>
      <c r="BP1089" s="74"/>
      <c r="BQ1089" s="22"/>
      <c r="BR1089" s="190" t="s">
        <v>123</v>
      </c>
      <c r="BS1089" s="22"/>
      <c r="BT1089" s="185" t="s">
        <v>123</v>
      </c>
      <c r="BU1089" s="22"/>
      <c r="BV1089" s="74"/>
      <c r="BW1089" s="22"/>
      <c r="BX1089" s="190" t="s">
        <v>123</v>
      </c>
      <c r="BY1089" s="22"/>
      <c r="BZ1089" s="185" t="s">
        <v>123</v>
      </c>
      <c r="CA1089" s="185"/>
      <c r="CB1089" s="22"/>
    </row>
    <row r="1090" spans="2:80" ht="13.8" hidden="1">
      <c r="B1090" s="22">
        <f t="shared" si="16"/>
        <v>1081</v>
      </c>
      <c r="C1090" s="22" t="s">
        <v>112</v>
      </c>
      <c r="D1090" s="73" t="s">
        <v>1149</v>
      </c>
      <c r="E1090" s="118">
        <v>1300403</v>
      </c>
      <c r="F1090" s="22" t="s">
        <v>114</v>
      </c>
      <c r="G1090" s="73" t="s">
        <v>117</v>
      </c>
      <c r="H1090" s="73" t="s">
        <v>117</v>
      </c>
      <c r="I1090" s="240" t="s">
        <v>117</v>
      </c>
      <c r="J1090" s="79" t="s">
        <v>112</v>
      </c>
      <c r="K1090" s="112" t="s">
        <v>1150</v>
      </c>
      <c r="L1090" s="22" t="s">
        <v>119</v>
      </c>
      <c r="M1090" s="22" t="s">
        <v>1176</v>
      </c>
      <c r="N1090" s="119" t="str">
        <f>CONCATENATE(T_SDLog[[#This Row],[PROJECT_NO]],"-",T_SDLog[[#This Row],[Sub Con]],"-",T_SDLog[[#This Row],[BUILDING_NO]],"-",T_SDLog[[#This Row],[FLOOR_LEVEL]],"-",T_SDLog[[#This Row],[DRAWING_PARTS]],"-",T_SDLog[[#This Row],[DISIPLINE]],"-",T_SDLog[[#This Row],[Sub-Dec]],"-",T_SDLog[[#This Row],[DS]],"-",T_SDLog[[#This Row],[DRAWING_SEQ]])</f>
        <v>1300403-ATS-00-00-00-ICT-TYP-SD-22</v>
      </c>
      <c r="O1090" s="122" t="s">
        <v>1587</v>
      </c>
      <c r="P1090" s="248">
        <v>45901</v>
      </c>
      <c r="Q109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0" s="156" t="str">
        <f>IF(T_SDLog[[#This Row],[AREF_7]]&lt;&gt;"","07",IF(T_SDLog[[#This Row],[AREF_6]]&lt;&gt;"","06",IF(T_SDLog[[#This Row],[AREF_5]]&lt;&gt;"","05",IF(T_SDLog[[#This Row],[AREF_4]]&lt;&gt;"","04",IF(T_SDLog[[#This Row],[AREF_3]]&lt;&gt;"","03",IF(T_SDLog[[#This Row],[AREF_2]]&lt;&gt;"","02",IF(T_SDLog[[#This Row],[AREF_1]]&lt;&gt;"","01",IF(T_SDLog[[#This Row],[AREF_0]]&lt;&gt;"","00",""))))))))</f>
        <v/>
      </c>
      <c r="T109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9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0" s="22"/>
      <c r="AB1090" s="74"/>
      <c r="AC1090" s="22"/>
      <c r="AD1090" s="74"/>
      <c r="AE1090" s="22"/>
      <c r="AF1090" s="190" t="s">
        <v>123</v>
      </c>
      <c r="AG1090" s="191"/>
      <c r="AH1090" s="190" t="s">
        <v>123</v>
      </c>
      <c r="AI1090" s="22"/>
      <c r="AJ1090" s="74"/>
      <c r="AK1090" s="22"/>
      <c r="AL1090" s="22"/>
      <c r="AM1090" s="22"/>
      <c r="AN1090" s="190" t="s">
        <v>123</v>
      </c>
      <c r="AO1090" s="74"/>
      <c r="AP1090" s="185" t="s">
        <v>123</v>
      </c>
      <c r="AQ1090" s="22"/>
      <c r="AR1090" s="74"/>
      <c r="AS1090" s="22"/>
      <c r="AT1090" s="190" t="s">
        <v>123</v>
      </c>
      <c r="AU1090" s="74"/>
      <c r="AV1090" s="185" t="s">
        <v>123</v>
      </c>
      <c r="AW1090" s="76"/>
      <c r="AX1090" s="74"/>
      <c r="AY1090" s="22"/>
      <c r="AZ1090" s="190" t="s">
        <v>123</v>
      </c>
      <c r="BA1090" s="74"/>
      <c r="BB1090" s="185" t="s">
        <v>123</v>
      </c>
      <c r="BC1090" s="76"/>
      <c r="BD1090" s="74"/>
      <c r="BE1090" s="22"/>
      <c r="BF1090" s="190" t="s">
        <v>123</v>
      </c>
      <c r="BG1090" s="74"/>
      <c r="BH1090" s="185" t="s">
        <v>123</v>
      </c>
      <c r="BI1090" s="76"/>
      <c r="BJ1090" s="74"/>
      <c r="BK1090" s="22"/>
      <c r="BL1090" s="190" t="s">
        <v>123</v>
      </c>
      <c r="BM1090" s="74"/>
      <c r="BN1090" s="185" t="s">
        <v>123</v>
      </c>
      <c r="BO1090" s="22"/>
      <c r="BP1090" s="74"/>
      <c r="BQ1090" s="22"/>
      <c r="BR1090" s="190" t="s">
        <v>123</v>
      </c>
      <c r="BS1090" s="22"/>
      <c r="BT1090" s="185" t="s">
        <v>123</v>
      </c>
      <c r="BU1090" s="22"/>
      <c r="BV1090" s="74"/>
      <c r="BW1090" s="22"/>
      <c r="BX1090" s="190" t="s">
        <v>123</v>
      </c>
      <c r="BY1090" s="22"/>
      <c r="BZ1090" s="185" t="s">
        <v>123</v>
      </c>
      <c r="CA1090" s="185"/>
      <c r="CB1090" s="22"/>
    </row>
    <row r="1091" spans="2:80" ht="13.8" hidden="1">
      <c r="B1091" s="22">
        <f t="shared" si="16"/>
        <v>1082</v>
      </c>
      <c r="C1091" s="22" t="s">
        <v>112</v>
      </c>
      <c r="D1091" s="73" t="s">
        <v>1149</v>
      </c>
      <c r="E1091" s="118">
        <v>1300403</v>
      </c>
      <c r="F1091" s="22" t="s">
        <v>114</v>
      </c>
      <c r="G1091" s="73" t="s">
        <v>117</v>
      </c>
      <c r="H1091" s="73" t="s">
        <v>117</v>
      </c>
      <c r="I1091" s="240" t="s">
        <v>117</v>
      </c>
      <c r="J1091" s="79" t="s">
        <v>112</v>
      </c>
      <c r="K1091" s="112" t="s">
        <v>1150</v>
      </c>
      <c r="L1091" s="22" t="s">
        <v>119</v>
      </c>
      <c r="M1091" s="22" t="s">
        <v>1178</v>
      </c>
      <c r="N1091" s="119" t="str">
        <f>CONCATENATE(T_SDLog[[#This Row],[PROJECT_NO]],"-",T_SDLog[[#This Row],[Sub Con]],"-",T_SDLog[[#This Row],[BUILDING_NO]],"-",T_SDLog[[#This Row],[FLOOR_LEVEL]],"-",T_SDLog[[#This Row],[DRAWING_PARTS]],"-",T_SDLog[[#This Row],[DISIPLINE]],"-",T_SDLog[[#This Row],[Sub-Dec]],"-",T_SDLog[[#This Row],[DS]],"-",T_SDLog[[#This Row],[DRAWING_SEQ]])</f>
        <v>1300403-ATS-00-00-00-ICT-TYP-SD-23</v>
      </c>
      <c r="O1091" s="122" t="s">
        <v>1172</v>
      </c>
      <c r="P1091" s="248">
        <v>45901</v>
      </c>
      <c r="Q109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9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1" s="156" t="str">
        <f>IF(T_SDLog[[#This Row],[AREF_7]]&lt;&gt;"","07",IF(T_SDLog[[#This Row],[AREF_6]]&lt;&gt;"","06",IF(T_SDLog[[#This Row],[AREF_5]]&lt;&gt;"","05",IF(T_SDLog[[#This Row],[AREF_4]]&lt;&gt;"","04",IF(T_SDLog[[#This Row],[AREF_3]]&lt;&gt;"","03",IF(T_SDLog[[#This Row],[AREF_2]]&lt;&gt;"","02",IF(T_SDLog[[#This Row],[AREF_1]]&lt;&gt;"","01",IF(T_SDLog[[#This Row],[AREF_0]]&lt;&gt;"","00",""))))))))</f>
        <v/>
      </c>
      <c r="T109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9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1" s="22"/>
      <c r="AB1091" s="74"/>
      <c r="AC1091" s="22"/>
      <c r="AD1091" s="74"/>
      <c r="AE1091" s="22"/>
      <c r="AF1091" s="190" t="s">
        <v>123</v>
      </c>
      <c r="AG1091" s="191"/>
      <c r="AH1091" s="190" t="s">
        <v>123</v>
      </c>
      <c r="AI1091" s="22"/>
      <c r="AJ1091" s="74"/>
      <c r="AK1091" s="22"/>
      <c r="AL1091" s="22"/>
      <c r="AM1091" s="22"/>
      <c r="AN1091" s="190" t="s">
        <v>123</v>
      </c>
      <c r="AO1091" s="74"/>
      <c r="AP1091" s="185" t="s">
        <v>123</v>
      </c>
      <c r="AQ1091" s="22"/>
      <c r="AR1091" s="74"/>
      <c r="AS1091" s="22"/>
      <c r="AT1091" s="190" t="s">
        <v>123</v>
      </c>
      <c r="AU1091" s="74"/>
      <c r="AV1091" s="185" t="s">
        <v>123</v>
      </c>
      <c r="AW1091" s="76"/>
      <c r="AX1091" s="74"/>
      <c r="AY1091" s="22"/>
      <c r="AZ1091" s="190" t="s">
        <v>123</v>
      </c>
      <c r="BA1091" s="74"/>
      <c r="BB1091" s="185" t="s">
        <v>123</v>
      </c>
      <c r="BC1091" s="76"/>
      <c r="BD1091" s="74"/>
      <c r="BE1091" s="22"/>
      <c r="BF1091" s="190" t="s">
        <v>123</v>
      </c>
      <c r="BG1091" s="74"/>
      <c r="BH1091" s="185" t="s">
        <v>123</v>
      </c>
      <c r="BI1091" s="76"/>
      <c r="BJ1091" s="74"/>
      <c r="BK1091" s="22"/>
      <c r="BL1091" s="190" t="s">
        <v>123</v>
      </c>
      <c r="BM1091" s="74"/>
      <c r="BN1091" s="185" t="s">
        <v>123</v>
      </c>
      <c r="BO1091" s="22"/>
      <c r="BP1091" s="74"/>
      <c r="BQ1091" s="22"/>
      <c r="BR1091" s="190" t="s">
        <v>123</v>
      </c>
      <c r="BS1091" s="22"/>
      <c r="BT1091" s="185" t="s">
        <v>123</v>
      </c>
      <c r="BU1091" s="22"/>
      <c r="BV1091" s="74"/>
      <c r="BW1091" s="22"/>
      <c r="BX1091" s="190" t="s">
        <v>123</v>
      </c>
      <c r="BY1091" s="22"/>
      <c r="BZ1091" s="185" t="s">
        <v>123</v>
      </c>
      <c r="CA1091" s="185"/>
      <c r="CB1091" s="22"/>
    </row>
    <row r="1092" spans="2:80" ht="13.8" hidden="1">
      <c r="B1092" s="22">
        <f t="shared" si="16"/>
        <v>1083</v>
      </c>
      <c r="C1092" s="22" t="s">
        <v>112</v>
      </c>
      <c r="D1092" s="73" t="s">
        <v>1149</v>
      </c>
      <c r="E1092" s="118">
        <v>1300403</v>
      </c>
      <c r="F1092" s="22" t="s">
        <v>114</v>
      </c>
      <c r="G1092" s="73" t="s">
        <v>117</v>
      </c>
      <c r="H1092" s="73" t="s">
        <v>117</v>
      </c>
      <c r="I1092" s="240" t="s">
        <v>117</v>
      </c>
      <c r="J1092" s="79" t="s">
        <v>112</v>
      </c>
      <c r="K1092" s="112" t="s">
        <v>1150</v>
      </c>
      <c r="L1092" s="22" t="s">
        <v>119</v>
      </c>
      <c r="M1092" s="22" t="s">
        <v>1180</v>
      </c>
      <c r="N1092" s="119" t="str">
        <f>CONCATENATE(T_SDLog[[#This Row],[PROJECT_NO]],"-",T_SDLog[[#This Row],[Sub Con]],"-",T_SDLog[[#This Row],[BUILDING_NO]],"-",T_SDLog[[#This Row],[FLOOR_LEVEL]],"-",T_SDLog[[#This Row],[DRAWING_PARTS]],"-",T_SDLog[[#This Row],[DISIPLINE]],"-",T_SDLog[[#This Row],[Sub-Dec]],"-",T_SDLog[[#This Row],[DS]],"-",T_SDLog[[#This Row],[DRAWING_SEQ]])</f>
        <v>1300403-ATS-00-00-00-ICT-TYP-SD-24</v>
      </c>
      <c r="O1092" s="122" t="s">
        <v>1174</v>
      </c>
      <c r="P1092" s="248">
        <v>45901</v>
      </c>
      <c r="Q109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9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2" s="156" t="str">
        <f>IF(T_SDLog[[#This Row],[AREF_7]]&lt;&gt;"","07",IF(T_SDLog[[#This Row],[AREF_6]]&lt;&gt;"","06",IF(T_SDLog[[#This Row],[AREF_5]]&lt;&gt;"","05",IF(T_SDLog[[#This Row],[AREF_4]]&lt;&gt;"","04",IF(T_SDLog[[#This Row],[AREF_3]]&lt;&gt;"","03",IF(T_SDLog[[#This Row],[AREF_2]]&lt;&gt;"","02",IF(T_SDLog[[#This Row],[AREF_1]]&lt;&gt;"","01",IF(T_SDLog[[#This Row],[AREF_0]]&lt;&gt;"","00",""))))))))</f>
        <v/>
      </c>
      <c r="T109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9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2" s="22"/>
      <c r="AB1092" s="74"/>
      <c r="AC1092" s="22"/>
      <c r="AD1092" s="74"/>
      <c r="AE1092" s="22"/>
      <c r="AF1092" s="190" t="s">
        <v>123</v>
      </c>
      <c r="AG1092" s="191"/>
      <c r="AH1092" s="190" t="s">
        <v>123</v>
      </c>
      <c r="AI1092" s="22"/>
      <c r="AJ1092" s="74"/>
      <c r="AK1092" s="22"/>
      <c r="AL1092" s="22"/>
      <c r="AM1092" s="22"/>
      <c r="AN1092" s="190" t="s">
        <v>123</v>
      </c>
      <c r="AO1092" s="74"/>
      <c r="AP1092" s="185" t="s">
        <v>123</v>
      </c>
      <c r="AQ1092" s="22"/>
      <c r="AR1092" s="74"/>
      <c r="AS1092" s="22"/>
      <c r="AT1092" s="190" t="s">
        <v>123</v>
      </c>
      <c r="AU1092" s="74"/>
      <c r="AV1092" s="185" t="s">
        <v>123</v>
      </c>
      <c r="AW1092" s="76"/>
      <c r="AX1092" s="74"/>
      <c r="AY1092" s="22"/>
      <c r="AZ1092" s="190" t="s">
        <v>123</v>
      </c>
      <c r="BA1092" s="74"/>
      <c r="BB1092" s="185" t="s">
        <v>123</v>
      </c>
      <c r="BC1092" s="76"/>
      <c r="BD1092" s="74"/>
      <c r="BE1092" s="22"/>
      <c r="BF1092" s="190" t="s">
        <v>123</v>
      </c>
      <c r="BG1092" s="74"/>
      <c r="BH1092" s="185" t="s">
        <v>123</v>
      </c>
      <c r="BI1092" s="76"/>
      <c r="BJ1092" s="74"/>
      <c r="BK1092" s="22"/>
      <c r="BL1092" s="190" t="s">
        <v>123</v>
      </c>
      <c r="BM1092" s="74"/>
      <c r="BN1092" s="185" t="s">
        <v>123</v>
      </c>
      <c r="BO1092" s="22"/>
      <c r="BP1092" s="74"/>
      <c r="BQ1092" s="22"/>
      <c r="BR1092" s="190" t="s">
        <v>123</v>
      </c>
      <c r="BS1092" s="22"/>
      <c r="BT1092" s="185" t="s">
        <v>123</v>
      </c>
      <c r="BU1092" s="22"/>
      <c r="BV1092" s="74"/>
      <c r="BW1092" s="22"/>
      <c r="BX1092" s="190" t="s">
        <v>123</v>
      </c>
      <c r="BY1092" s="22"/>
      <c r="BZ1092" s="185" t="s">
        <v>123</v>
      </c>
      <c r="CA1092" s="185"/>
      <c r="CB1092" s="22"/>
    </row>
    <row r="1093" spans="2:80" ht="13.8" hidden="1">
      <c r="B1093" s="22">
        <f t="shared" si="16"/>
        <v>1084</v>
      </c>
      <c r="C1093" s="22" t="s">
        <v>112</v>
      </c>
      <c r="D1093" s="73" t="s">
        <v>1149</v>
      </c>
      <c r="E1093" s="118">
        <v>1300403</v>
      </c>
      <c r="F1093" s="22" t="s">
        <v>114</v>
      </c>
      <c r="G1093" s="73" t="s">
        <v>117</v>
      </c>
      <c r="H1093" s="73" t="s">
        <v>117</v>
      </c>
      <c r="I1093" s="240" t="s">
        <v>117</v>
      </c>
      <c r="J1093" s="79" t="s">
        <v>112</v>
      </c>
      <c r="K1093" s="112" t="s">
        <v>1150</v>
      </c>
      <c r="L1093" s="22" t="s">
        <v>119</v>
      </c>
      <c r="M1093" s="22" t="s">
        <v>59</v>
      </c>
      <c r="N1093" s="119" t="str">
        <f>CONCATENATE(T_SDLog[[#This Row],[PROJECT_NO]],"-",T_SDLog[[#This Row],[Sub Con]],"-",T_SDLog[[#This Row],[BUILDING_NO]],"-",T_SDLog[[#This Row],[FLOOR_LEVEL]],"-",T_SDLog[[#This Row],[DRAWING_PARTS]],"-",T_SDLog[[#This Row],[DISIPLINE]],"-",T_SDLog[[#This Row],[Sub-Dec]],"-",T_SDLog[[#This Row],[DS]],"-",T_SDLog[[#This Row],[DRAWING_SEQ]])</f>
        <v>1300403-ATS-00-00-00-ICT-TYP-SD-25</v>
      </c>
      <c r="O1093" s="122" t="s">
        <v>1175</v>
      </c>
      <c r="P1093" s="248">
        <v>45901</v>
      </c>
      <c r="Q109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9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3" s="156" t="str">
        <f>IF(T_SDLog[[#This Row],[AREF_7]]&lt;&gt;"","07",IF(T_SDLog[[#This Row],[AREF_6]]&lt;&gt;"","06",IF(T_SDLog[[#This Row],[AREF_5]]&lt;&gt;"","05",IF(T_SDLog[[#This Row],[AREF_4]]&lt;&gt;"","04",IF(T_SDLog[[#This Row],[AREF_3]]&lt;&gt;"","03",IF(T_SDLog[[#This Row],[AREF_2]]&lt;&gt;"","02",IF(T_SDLog[[#This Row],[AREF_1]]&lt;&gt;"","01",IF(T_SDLog[[#This Row],[AREF_0]]&lt;&gt;"","00",""))))))))</f>
        <v/>
      </c>
      <c r="T109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9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3" s="22"/>
      <c r="AB1093" s="74"/>
      <c r="AC1093" s="22"/>
      <c r="AD1093" s="74"/>
      <c r="AE1093" s="22"/>
      <c r="AF1093" s="190" t="s">
        <v>123</v>
      </c>
      <c r="AG1093" s="191"/>
      <c r="AH1093" s="190" t="s">
        <v>123</v>
      </c>
      <c r="AI1093" s="22"/>
      <c r="AJ1093" s="74"/>
      <c r="AK1093" s="22"/>
      <c r="AL1093" s="22"/>
      <c r="AM1093" s="22"/>
      <c r="AN1093" s="190" t="s">
        <v>123</v>
      </c>
      <c r="AO1093" s="74"/>
      <c r="AP1093" s="185" t="s">
        <v>123</v>
      </c>
      <c r="AQ1093" s="22"/>
      <c r="AR1093" s="74"/>
      <c r="AS1093" s="22"/>
      <c r="AT1093" s="190" t="s">
        <v>123</v>
      </c>
      <c r="AU1093" s="74"/>
      <c r="AV1093" s="185" t="s">
        <v>123</v>
      </c>
      <c r="AW1093" s="76"/>
      <c r="AX1093" s="74"/>
      <c r="AY1093" s="22"/>
      <c r="AZ1093" s="190" t="s">
        <v>123</v>
      </c>
      <c r="BA1093" s="74"/>
      <c r="BB1093" s="185" t="s">
        <v>123</v>
      </c>
      <c r="BC1093" s="76"/>
      <c r="BD1093" s="74"/>
      <c r="BE1093" s="22"/>
      <c r="BF1093" s="190" t="s">
        <v>123</v>
      </c>
      <c r="BG1093" s="74"/>
      <c r="BH1093" s="185" t="s">
        <v>123</v>
      </c>
      <c r="BI1093" s="76"/>
      <c r="BJ1093" s="74"/>
      <c r="BK1093" s="22"/>
      <c r="BL1093" s="190" t="s">
        <v>123</v>
      </c>
      <c r="BM1093" s="74"/>
      <c r="BN1093" s="185" t="s">
        <v>123</v>
      </c>
      <c r="BO1093" s="22"/>
      <c r="BP1093" s="74"/>
      <c r="BQ1093" s="22"/>
      <c r="BR1093" s="190" t="s">
        <v>123</v>
      </c>
      <c r="BS1093" s="22"/>
      <c r="BT1093" s="185" t="s">
        <v>123</v>
      </c>
      <c r="BU1093" s="22"/>
      <c r="BV1093" s="74"/>
      <c r="BW1093" s="22"/>
      <c r="BX1093" s="190" t="s">
        <v>123</v>
      </c>
      <c r="BY1093" s="22"/>
      <c r="BZ1093" s="185" t="s">
        <v>123</v>
      </c>
      <c r="CA1093" s="185"/>
      <c r="CB1093" s="22"/>
    </row>
    <row r="1094" spans="2:80" ht="13.8" hidden="1">
      <c r="B1094" s="22">
        <f t="shared" si="16"/>
        <v>1085</v>
      </c>
      <c r="C1094" s="22" t="s">
        <v>112</v>
      </c>
      <c r="D1094" s="73" t="s">
        <v>1149</v>
      </c>
      <c r="E1094" s="118">
        <v>1300403</v>
      </c>
      <c r="F1094" s="22" t="s">
        <v>114</v>
      </c>
      <c r="G1094" s="73" t="s">
        <v>117</v>
      </c>
      <c r="H1094" s="73" t="s">
        <v>117</v>
      </c>
      <c r="I1094" s="240" t="s">
        <v>117</v>
      </c>
      <c r="J1094" s="79" t="s">
        <v>112</v>
      </c>
      <c r="K1094" s="112" t="s">
        <v>1150</v>
      </c>
      <c r="L1094" s="22" t="s">
        <v>119</v>
      </c>
      <c r="M1094" s="22" t="s">
        <v>1183</v>
      </c>
      <c r="N1094" s="119" t="str">
        <f>CONCATENATE(T_SDLog[[#This Row],[PROJECT_NO]],"-",T_SDLog[[#This Row],[Sub Con]],"-",T_SDLog[[#This Row],[BUILDING_NO]],"-",T_SDLog[[#This Row],[FLOOR_LEVEL]],"-",T_SDLog[[#This Row],[DRAWING_PARTS]],"-",T_SDLog[[#This Row],[DISIPLINE]],"-",T_SDLog[[#This Row],[Sub-Dec]],"-",T_SDLog[[#This Row],[DS]],"-",T_SDLog[[#This Row],[DRAWING_SEQ]])</f>
        <v>1300403-ATS-00-00-00-ICT-TYP-SD-26</v>
      </c>
      <c r="O1094" s="122" t="s">
        <v>1177</v>
      </c>
      <c r="P1094" s="248">
        <v>45901</v>
      </c>
      <c r="Q109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4" s="156" t="str">
        <f>IF(T_SDLog[[#This Row],[AREF_7]]&lt;&gt;"","07",IF(T_SDLog[[#This Row],[AREF_6]]&lt;&gt;"","06",IF(T_SDLog[[#This Row],[AREF_5]]&lt;&gt;"","05",IF(T_SDLog[[#This Row],[AREF_4]]&lt;&gt;"","04",IF(T_SDLog[[#This Row],[AREF_3]]&lt;&gt;"","03",IF(T_SDLog[[#This Row],[AREF_2]]&lt;&gt;"","02",IF(T_SDLog[[#This Row],[AREF_1]]&lt;&gt;"","01",IF(T_SDLog[[#This Row],[AREF_0]]&lt;&gt;"","00",""))))))))</f>
        <v/>
      </c>
      <c r="T109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9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4" s="22"/>
      <c r="AB1094" s="74"/>
      <c r="AC1094" s="22"/>
      <c r="AD1094" s="74"/>
      <c r="AE1094" s="22"/>
      <c r="AF1094" s="190" t="s">
        <v>123</v>
      </c>
      <c r="AG1094" s="191"/>
      <c r="AH1094" s="190" t="s">
        <v>123</v>
      </c>
      <c r="AI1094" s="22"/>
      <c r="AJ1094" s="74"/>
      <c r="AK1094" s="22"/>
      <c r="AL1094" s="22"/>
      <c r="AM1094" s="22"/>
      <c r="AN1094" s="190" t="s">
        <v>123</v>
      </c>
      <c r="AO1094" s="74"/>
      <c r="AP1094" s="185" t="s">
        <v>123</v>
      </c>
      <c r="AQ1094" s="22"/>
      <c r="AR1094" s="74"/>
      <c r="AS1094" s="22"/>
      <c r="AT1094" s="190" t="s">
        <v>123</v>
      </c>
      <c r="AU1094" s="74"/>
      <c r="AV1094" s="185" t="s">
        <v>123</v>
      </c>
      <c r="AW1094" s="76"/>
      <c r="AX1094" s="74"/>
      <c r="AY1094" s="22"/>
      <c r="AZ1094" s="190" t="s">
        <v>123</v>
      </c>
      <c r="BA1094" s="74"/>
      <c r="BB1094" s="185" t="s">
        <v>123</v>
      </c>
      <c r="BC1094" s="76"/>
      <c r="BD1094" s="74"/>
      <c r="BE1094" s="22"/>
      <c r="BF1094" s="190" t="s">
        <v>123</v>
      </c>
      <c r="BG1094" s="74"/>
      <c r="BH1094" s="185" t="s">
        <v>123</v>
      </c>
      <c r="BI1094" s="76"/>
      <c r="BJ1094" s="74"/>
      <c r="BK1094" s="22"/>
      <c r="BL1094" s="190" t="s">
        <v>123</v>
      </c>
      <c r="BM1094" s="74"/>
      <c r="BN1094" s="185" t="s">
        <v>123</v>
      </c>
      <c r="BO1094" s="22"/>
      <c r="BP1094" s="74"/>
      <c r="BQ1094" s="22"/>
      <c r="BR1094" s="190" t="s">
        <v>123</v>
      </c>
      <c r="BS1094" s="22"/>
      <c r="BT1094" s="185" t="s">
        <v>123</v>
      </c>
      <c r="BU1094" s="22"/>
      <c r="BV1094" s="74"/>
      <c r="BW1094" s="22"/>
      <c r="BX1094" s="190" t="s">
        <v>123</v>
      </c>
      <c r="BY1094" s="22"/>
      <c r="BZ1094" s="185" t="s">
        <v>123</v>
      </c>
      <c r="CA1094" s="185"/>
      <c r="CB1094" s="22"/>
    </row>
    <row r="1095" spans="2:80" ht="13.8" hidden="1">
      <c r="B1095" s="22">
        <f t="shared" si="16"/>
        <v>1086</v>
      </c>
      <c r="C1095" s="22" t="s">
        <v>112</v>
      </c>
      <c r="D1095" s="73" t="s">
        <v>1149</v>
      </c>
      <c r="E1095" s="118">
        <v>1300403</v>
      </c>
      <c r="F1095" s="22" t="s">
        <v>114</v>
      </c>
      <c r="G1095" s="73" t="s">
        <v>117</v>
      </c>
      <c r="H1095" s="73" t="s">
        <v>117</v>
      </c>
      <c r="I1095" s="240" t="s">
        <v>117</v>
      </c>
      <c r="J1095" s="79" t="s">
        <v>112</v>
      </c>
      <c r="K1095" s="112" t="s">
        <v>1150</v>
      </c>
      <c r="L1095" s="22" t="s">
        <v>119</v>
      </c>
      <c r="M1095" s="22" t="s">
        <v>60</v>
      </c>
      <c r="N1095" s="119" t="str">
        <f>CONCATENATE(T_SDLog[[#This Row],[PROJECT_NO]],"-",T_SDLog[[#This Row],[Sub Con]],"-",T_SDLog[[#This Row],[BUILDING_NO]],"-",T_SDLog[[#This Row],[FLOOR_LEVEL]],"-",T_SDLog[[#This Row],[DRAWING_PARTS]],"-",T_SDLog[[#This Row],[DISIPLINE]],"-",T_SDLog[[#This Row],[Sub-Dec]],"-",T_SDLog[[#This Row],[DS]],"-",T_SDLog[[#This Row],[DRAWING_SEQ]])</f>
        <v>1300403-ATS-00-00-00-ICT-TYP-SD-27</v>
      </c>
      <c r="O1095" s="122" t="s">
        <v>1179</v>
      </c>
      <c r="P1095" s="248">
        <v>45901</v>
      </c>
      <c r="Q109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5" s="156" t="str">
        <f>IF(T_SDLog[[#This Row],[AREF_7]]&lt;&gt;"","07",IF(T_SDLog[[#This Row],[AREF_6]]&lt;&gt;"","06",IF(T_SDLog[[#This Row],[AREF_5]]&lt;&gt;"","05",IF(T_SDLog[[#This Row],[AREF_4]]&lt;&gt;"","04",IF(T_SDLog[[#This Row],[AREF_3]]&lt;&gt;"","03",IF(T_SDLog[[#This Row],[AREF_2]]&lt;&gt;"","02",IF(T_SDLog[[#This Row],[AREF_1]]&lt;&gt;"","01",IF(T_SDLog[[#This Row],[AREF_0]]&lt;&gt;"","00",""))))))))</f>
        <v/>
      </c>
      <c r="T109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9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5" s="22"/>
      <c r="AB1095" s="74"/>
      <c r="AC1095" s="22"/>
      <c r="AD1095" s="74"/>
      <c r="AE1095" s="22"/>
      <c r="AF1095" s="190" t="s">
        <v>123</v>
      </c>
      <c r="AG1095" s="191"/>
      <c r="AH1095" s="190" t="s">
        <v>123</v>
      </c>
      <c r="AI1095" s="22"/>
      <c r="AJ1095" s="74"/>
      <c r="AK1095" s="22"/>
      <c r="AL1095" s="22"/>
      <c r="AM1095" s="22"/>
      <c r="AN1095" s="190" t="s">
        <v>123</v>
      </c>
      <c r="AO1095" s="74"/>
      <c r="AP1095" s="185" t="s">
        <v>123</v>
      </c>
      <c r="AQ1095" s="22"/>
      <c r="AR1095" s="74"/>
      <c r="AS1095" s="22"/>
      <c r="AT1095" s="190" t="s">
        <v>123</v>
      </c>
      <c r="AU1095" s="74"/>
      <c r="AV1095" s="185" t="s">
        <v>123</v>
      </c>
      <c r="AW1095" s="76"/>
      <c r="AX1095" s="74"/>
      <c r="AY1095" s="22"/>
      <c r="AZ1095" s="190" t="s">
        <v>123</v>
      </c>
      <c r="BA1095" s="74"/>
      <c r="BB1095" s="185" t="s">
        <v>123</v>
      </c>
      <c r="BC1095" s="76"/>
      <c r="BD1095" s="74"/>
      <c r="BE1095" s="22"/>
      <c r="BF1095" s="190" t="s">
        <v>123</v>
      </c>
      <c r="BG1095" s="74"/>
      <c r="BH1095" s="185" t="s">
        <v>123</v>
      </c>
      <c r="BI1095" s="76"/>
      <c r="BJ1095" s="74"/>
      <c r="BK1095" s="22"/>
      <c r="BL1095" s="190" t="s">
        <v>123</v>
      </c>
      <c r="BM1095" s="74"/>
      <c r="BN1095" s="185" t="s">
        <v>123</v>
      </c>
      <c r="BO1095" s="22"/>
      <c r="BP1095" s="74"/>
      <c r="BQ1095" s="22"/>
      <c r="BR1095" s="190" t="s">
        <v>123</v>
      </c>
      <c r="BS1095" s="22"/>
      <c r="BT1095" s="185" t="s">
        <v>123</v>
      </c>
      <c r="BU1095" s="22"/>
      <c r="BV1095" s="74"/>
      <c r="BW1095" s="22"/>
      <c r="BX1095" s="190" t="s">
        <v>123</v>
      </c>
      <c r="BY1095" s="22"/>
      <c r="BZ1095" s="185" t="s">
        <v>123</v>
      </c>
      <c r="CA1095" s="185"/>
      <c r="CB1095" s="22"/>
    </row>
    <row r="1096" spans="2:80" ht="13.8" hidden="1">
      <c r="B1096" s="22">
        <f t="shared" si="16"/>
        <v>1087</v>
      </c>
      <c r="C1096" s="22" t="s">
        <v>112</v>
      </c>
      <c r="D1096" s="73" t="s">
        <v>1149</v>
      </c>
      <c r="E1096" s="118">
        <v>1300403</v>
      </c>
      <c r="F1096" s="22" t="s">
        <v>114</v>
      </c>
      <c r="G1096" s="73" t="s">
        <v>117</v>
      </c>
      <c r="H1096" s="73" t="s">
        <v>117</v>
      </c>
      <c r="I1096" s="240" t="s">
        <v>117</v>
      </c>
      <c r="J1096" s="79" t="s">
        <v>112</v>
      </c>
      <c r="K1096" s="112" t="s">
        <v>1150</v>
      </c>
      <c r="L1096" s="22" t="s">
        <v>119</v>
      </c>
      <c r="M1096" s="22" t="s">
        <v>61</v>
      </c>
      <c r="N1096" s="119" t="str">
        <f>CONCATENATE(T_SDLog[[#This Row],[PROJECT_NO]],"-",T_SDLog[[#This Row],[Sub Con]],"-",T_SDLog[[#This Row],[BUILDING_NO]],"-",T_SDLog[[#This Row],[FLOOR_LEVEL]],"-",T_SDLog[[#This Row],[DRAWING_PARTS]],"-",T_SDLog[[#This Row],[DISIPLINE]],"-",T_SDLog[[#This Row],[Sub-Dec]],"-",T_SDLog[[#This Row],[DS]],"-",T_SDLog[[#This Row],[DRAWING_SEQ]])</f>
        <v>1300403-ATS-00-00-00-ICT-TYP-SD-28</v>
      </c>
      <c r="O1096" s="122" t="s">
        <v>1181</v>
      </c>
      <c r="P1096" s="248">
        <v>45901</v>
      </c>
      <c r="Q109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6" s="156" t="str">
        <f>IF(T_SDLog[[#This Row],[AREF_7]]&lt;&gt;"","07",IF(T_SDLog[[#This Row],[AREF_6]]&lt;&gt;"","06",IF(T_SDLog[[#This Row],[AREF_5]]&lt;&gt;"","05",IF(T_SDLog[[#This Row],[AREF_4]]&lt;&gt;"","04",IF(T_SDLog[[#This Row],[AREF_3]]&lt;&gt;"","03",IF(T_SDLog[[#This Row],[AREF_2]]&lt;&gt;"","02",IF(T_SDLog[[#This Row],[AREF_1]]&lt;&gt;"","01",IF(T_SDLog[[#This Row],[AREF_0]]&lt;&gt;"","00",""))))))))</f>
        <v/>
      </c>
      <c r="T109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9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6" s="22"/>
      <c r="AB1096" s="74"/>
      <c r="AC1096" s="22"/>
      <c r="AD1096" s="74"/>
      <c r="AE1096" s="22"/>
      <c r="AF1096" s="190" t="s">
        <v>123</v>
      </c>
      <c r="AG1096" s="191"/>
      <c r="AH1096" s="190" t="s">
        <v>123</v>
      </c>
      <c r="AI1096" s="22"/>
      <c r="AJ1096" s="74"/>
      <c r="AK1096" s="22"/>
      <c r="AL1096" s="22"/>
      <c r="AM1096" s="22"/>
      <c r="AN1096" s="190" t="s">
        <v>123</v>
      </c>
      <c r="AO1096" s="74"/>
      <c r="AP1096" s="185" t="s">
        <v>123</v>
      </c>
      <c r="AQ1096" s="22"/>
      <c r="AR1096" s="74"/>
      <c r="AS1096" s="22"/>
      <c r="AT1096" s="190" t="s">
        <v>123</v>
      </c>
      <c r="AU1096" s="74"/>
      <c r="AV1096" s="185" t="s">
        <v>123</v>
      </c>
      <c r="AW1096" s="76"/>
      <c r="AX1096" s="74"/>
      <c r="AY1096" s="22"/>
      <c r="AZ1096" s="190" t="s">
        <v>123</v>
      </c>
      <c r="BA1096" s="74"/>
      <c r="BB1096" s="185" t="s">
        <v>123</v>
      </c>
      <c r="BC1096" s="76"/>
      <c r="BD1096" s="74"/>
      <c r="BE1096" s="22"/>
      <c r="BF1096" s="190" t="s">
        <v>123</v>
      </c>
      <c r="BG1096" s="74"/>
      <c r="BH1096" s="185" t="s">
        <v>123</v>
      </c>
      <c r="BI1096" s="76"/>
      <c r="BJ1096" s="74"/>
      <c r="BK1096" s="22"/>
      <c r="BL1096" s="190" t="s">
        <v>123</v>
      </c>
      <c r="BM1096" s="74"/>
      <c r="BN1096" s="185" t="s">
        <v>123</v>
      </c>
      <c r="BO1096" s="22"/>
      <c r="BP1096" s="74"/>
      <c r="BQ1096" s="22"/>
      <c r="BR1096" s="190" t="s">
        <v>123</v>
      </c>
      <c r="BS1096" s="22"/>
      <c r="BT1096" s="185" t="s">
        <v>123</v>
      </c>
      <c r="BU1096" s="22"/>
      <c r="BV1096" s="74"/>
      <c r="BW1096" s="22"/>
      <c r="BX1096" s="190" t="s">
        <v>123</v>
      </c>
      <c r="BY1096" s="22"/>
      <c r="BZ1096" s="185" t="s">
        <v>123</v>
      </c>
      <c r="CA1096" s="185"/>
      <c r="CB1096" s="22"/>
    </row>
    <row r="1097" spans="2:80" ht="13.8" hidden="1">
      <c r="B1097" s="22">
        <f t="shared" si="16"/>
        <v>1088</v>
      </c>
      <c r="C1097" s="22" t="s">
        <v>112</v>
      </c>
      <c r="D1097" s="73" t="s">
        <v>1149</v>
      </c>
      <c r="E1097" s="118">
        <v>1300403</v>
      </c>
      <c r="F1097" s="22" t="s">
        <v>114</v>
      </c>
      <c r="G1097" s="73" t="s">
        <v>117</v>
      </c>
      <c r="H1097" s="73" t="s">
        <v>117</v>
      </c>
      <c r="I1097" s="240" t="s">
        <v>117</v>
      </c>
      <c r="J1097" s="79" t="s">
        <v>112</v>
      </c>
      <c r="K1097" s="112" t="s">
        <v>1150</v>
      </c>
      <c r="L1097" s="22" t="s">
        <v>119</v>
      </c>
      <c r="M1097" s="22" t="s">
        <v>1187</v>
      </c>
      <c r="N1097" s="119" t="str">
        <f>CONCATENATE(T_SDLog[[#This Row],[PROJECT_NO]],"-",T_SDLog[[#This Row],[Sub Con]],"-",T_SDLog[[#This Row],[BUILDING_NO]],"-",T_SDLog[[#This Row],[FLOOR_LEVEL]],"-",T_SDLog[[#This Row],[DRAWING_PARTS]],"-",T_SDLog[[#This Row],[DISIPLINE]],"-",T_SDLog[[#This Row],[Sub-Dec]],"-",T_SDLog[[#This Row],[DS]],"-",T_SDLog[[#This Row],[DRAWING_SEQ]])</f>
        <v>1300403-ATS-00-00-00-ICT-TYP-SD-29</v>
      </c>
      <c r="O1097" s="122" t="s">
        <v>1182</v>
      </c>
      <c r="P1097" s="248">
        <v>45901</v>
      </c>
      <c r="Q109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7" s="156" t="str">
        <f>IF(T_SDLog[[#This Row],[AREF_7]]&lt;&gt;"","07",IF(T_SDLog[[#This Row],[AREF_6]]&lt;&gt;"","06",IF(T_SDLog[[#This Row],[AREF_5]]&lt;&gt;"","05",IF(T_SDLog[[#This Row],[AREF_4]]&lt;&gt;"","04",IF(T_SDLog[[#This Row],[AREF_3]]&lt;&gt;"","03",IF(T_SDLog[[#This Row],[AREF_2]]&lt;&gt;"","02",IF(T_SDLog[[#This Row],[AREF_1]]&lt;&gt;"","01",IF(T_SDLog[[#This Row],[AREF_0]]&lt;&gt;"","00",""))))))))</f>
        <v/>
      </c>
      <c r="T109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9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7" s="22"/>
      <c r="AB1097" s="74"/>
      <c r="AC1097" s="22"/>
      <c r="AD1097" s="74"/>
      <c r="AE1097" s="22"/>
      <c r="AF1097" s="190" t="s">
        <v>123</v>
      </c>
      <c r="AG1097" s="191"/>
      <c r="AH1097" s="190" t="s">
        <v>123</v>
      </c>
      <c r="AI1097" s="22"/>
      <c r="AJ1097" s="74"/>
      <c r="AK1097" s="22"/>
      <c r="AL1097" s="22"/>
      <c r="AM1097" s="22"/>
      <c r="AN1097" s="190" t="s">
        <v>123</v>
      </c>
      <c r="AO1097" s="74"/>
      <c r="AP1097" s="185" t="s">
        <v>123</v>
      </c>
      <c r="AQ1097" s="22"/>
      <c r="AR1097" s="74"/>
      <c r="AS1097" s="22"/>
      <c r="AT1097" s="190" t="s">
        <v>123</v>
      </c>
      <c r="AU1097" s="74"/>
      <c r="AV1097" s="185" t="s">
        <v>123</v>
      </c>
      <c r="AW1097" s="76"/>
      <c r="AX1097" s="74"/>
      <c r="AY1097" s="22"/>
      <c r="AZ1097" s="190" t="s">
        <v>123</v>
      </c>
      <c r="BA1097" s="74"/>
      <c r="BB1097" s="185" t="s">
        <v>123</v>
      </c>
      <c r="BC1097" s="76"/>
      <c r="BD1097" s="74"/>
      <c r="BE1097" s="22"/>
      <c r="BF1097" s="190" t="s">
        <v>123</v>
      </c>
      <c r="BG1097" s="74"/>
      <c r="BH1097" s="185" t="s">
        <v>123</v>
      </c>
      <c r="BI1097" s="76"/>
      <c r="BJ1097" s="74"/>
      <c r="BK1097" s="22"/>
      <c r="BL1097" s="190" t="s">
        <v>123</v>
      </c>
      <c r="BM1097" s="74"/>
      <c r="BN1097" s="185" t="s">
        <v>123</v>
      </c>
      <c r="BO1097" s="22"/>
      <c r="BP1097" s="74"/>
      <c r="BQ1097" s="22"/>
      <c r="BR1097" s="190" t="s">
        <v>123</v>
      </c>
      <c r="BS1097" s="22"/>
      <c r="BT1097" s="185" t="s">
        <v>123</v>
      </c>
      <c r="BU1097" s="22"/>
      <c r="BV1097" s="74"/>
      <c r="BW1097" s="22"/>
      <c r="BX1097" s="190" t="s">
        <v>123</v>
      </c>
      <c r="BY1097" s="22"/>
      <c r="BZ1097" s="185" t="s">
        <v>123</v>
      </c>
      <c r="CA1097" s="185"/>
      <c r="CB1097" s="22"/>
    </row>
    <row r="1098" spans="2:80" ht="13.8" hidden="1">
      <c r="B1098" s="22">
        <f t="shared" si="16"/>
        <v>1089</v>
      </c>
      <c r="C1098" s="22" t="s">
        <v>112</v>
      </c>
      <c r="D1098" s="73" t="s">
        <v>1149</v>
      </c>
      <c r="E1098" s="118">
        <v>1300403</v>
      </c>
      <c r="F1098" s="22" t="s">
        <v>114</v>
      </c>
      <c r="G1098" s="73" t="s">
        <v>117</v>
      </c>
      <c r="H1098" s="73" t="s">
        <v>117</v>
      </c>
      <c r="I1098" s="240" t="s">
        <v>117</v>
      </c>
      <c r="J1098" s="79" t="s">
        <v>112</v>
      </c>
      <c r="K1098" s="112" t="s">
        <v>1150</v>
      </c>
      <c r="L1098" s="22" t="s">
        <v>119</v>
      </c>
      <c r="M1098" s="22" t="s">
        <v>1189</v>
      </c>
      <c r="N1098" s="119" t="str">
        <f>CONCATENATE(T_SDLog[[#This Row],[PROJECT_NO]],"-",T_SDLog[[#This Row],[Sub Con]],"-",T_SDLog[[#This Row],[BUILDING_NO]],"-",T_SDLog[[#This Row],[FLOOR_LEVEL]],"-",T_SDLog[[#This Row],[DRAWING_PARTS]],"-",T_SDLog[[#This Row],[DISIPLINE]],"-",T_SDLog[[#This Row],[Sub-Dec]],"-",T_SDLog[[#This Row],[DS]],"-",T_SDLog[[#This Row],[DRAWING_SEQ]])</f>
        <v>1300403-ATS-00-00-00-ICT-TYP-SD-30</v>
      </c>
      <c r="O1098" s="122" t="s">
        <v>1184</v>
      </c>
      <c r="P1098" s="248">
        <v>45901</v>
      </c>
      <c r="Q109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8" s="156" t="str">
        <f>IF(T_SDLog[[#This Row],[AREF_7]]&lt;&gt;"","07",IF(T_SDLog[[#This Row],[AREF_6]]&lt;&gt;"","06",IF(T_SDLog[[#This Row],[AREF_5]]&lt;&gt;"","05",IF(T_SDLog[[#This Row],[AREF_4]]&lt;&gt;"","04",IF(T_SDLog[[#This Row],[AREF_3]]&lt;&gt;"","03",IF(T_SDLog[[#This Row],[AREF_2]]&lt;&gt;"","02",IF(T_SDLog[[#This Row],[AREF_1]]&lt;&gt;"","01",IF(T_SDLog[[#This Row],[AREF_0]]&lt;&gt;"","00",""))))))))</f>
        <v/>
      </c>
      <c r="T109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9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8" s="22"/>
      <c r="AB1098" s="74"/>
      <c r="AC1098" s="22"/>
      <c r="AD1098" s="74"/>
      <c r="AE1098" s="22"/>
      <c r="AF1098" s="190" t="s">
        <v>123</v>
      </c>
      <c r="AG1098" s="191"/>
      <c r="AH1098" s="190" t="s">
        <v>123</v>
      </c>
      <c r="AI1098" s="22"/>
      <c r="AJ1098" s="74"/>
      <c r="AK1098" s="22"/>
      <c r="AL1098" s="22"/>
      <c r="AM1098" s="22"/>
      <c r="AN1098" s="190" t="s">
        <v>123</v>
      </c>
      <c r="AO1098" s="74"/>
      <c r="AP1098" s="185" t="s">
        <v>123</v>
      </c>
      <c r="AQ1098" s="22"/>
      <c r="AR1098" s="74"/>
      <c r="AS1098" s="22"/>
      <c r="AT1098" s="190" t="s">
        <v>123</v>
      </c>
      <c r="AU1098" s="74"/>
      <c r="AV1098" s="185" t="s">
        <v>123</v>
      </c>
      <c r="AW1098" s="76"/>
      <c r="AX1098" s="74"/>
      <c r="AY1098" s="22"/>
      <c r="AZ1098" s="190" t="s">
        <v>123</v>
      </c>
      <c r="BA1098" s="74"/>
      <c r="BB1098" s="185" t="s">
        <v>123</v>
      </c>
      <c r="BC1098" s="76"/>
      <c r="BD1098" s="74"/>
      <c r="BE1098" s="22"/>
      <c r="BF1098" s="190" t="s">
        <v>123</v>
      </c>
      <c r="BG1098" s="74"/>
      <c r="BH1098" s="185" t="s">
        <v>123</v>
      </c>
      <c r="BI1098" s="76"/>
      <c r="BJ1098" s="74"/>
      <c r="BK1098" s="22"/>
      <c r="BL1098" s="190" t="s">
        <v>123</v>
      </c>
      <c r="BM1098" s="74"/>
      <c r="BN1098" s="185" t="s">
        <v>123</v>
      </c>
      <c r="BO1098" s="22"/>
      <c r="BP1098" s="74"/>
      <c r="BQ1098" s="22"/>
      <c r="BR1098" s="190" t="s">
        <v>123</v>
      </c>
      <c r="BS1098" s="22"/>
      <c r="BT1098" s="185" t="s">
        <v>123</v>
      </c>
      <c r="BU1098" s="22"/>
      <c r="BV1098" s="74"/>
      <c r="BW1098" s="22"/>
      <c r="BX1098" s="190" t="s">
        <v>123</v>
      </c>
      <c r="BY1098" s="22"/>
      <c r="BZ1098" s="185" t="s">
        <v>123</v>
      </c>
      <c r="CA1098" s="185"/>
      <c r="CB1098" s="22"/>
    </row>
    <row r="1099" spans="2:80" ht="13.8" hidden="1">
      <c r="B1099" s="22">
        <f t="shared" si="16"/>
        <v>1090</v>
      </c>
      <c r="C1099" s="22" t="s">
        <v>112</v>
      </c>
      <c r="D1099" s="73" t="s">
        <v>1149</v>
      </c>
      <c r="E1099" s="118">
        <v>1300403</v>
      </c>
      <c r="F1099" s="22" t="s">
        <v>114</v>
      </c>
      <c r="G1099" s="73" t="s">
        <v>117</v>
      </c>
      <c r="H1099" s="73" t="s">
        <v>117</v>
      </c>
      <c r="I1099" s="240" t="s">
        <v>117</v>
      </c>
      <c r="J1099" s="79" t="s">
        <v>112</v>
      </c>
      <c r="K1099" s="112" t="s">
        <v>1150</v>
      </c>
      <c r="L1099" s="22" t="s">
        <v>119</v>
      </c>
      <c r="M1099" s="22" t="s">
        <v>1191</v>
      </c>
      <c r="N1099" s="119" t="str">
        <f>CONCATENATE(T_SDLog[[#This Row],[PROJECT_NO]],"-",T_SDLog[[#This Row],[Sub Con]],"-",T_SDLog[[#This Row],[BUILDING_NO]],"-",T_SDLog[[#This Row],[FLOOR_LEVEL]],"-",T_SDLog[[#This Row],[DRAWING_PARTS]],"-",T_SDLog[[#This Row],[DISIPLINE]],"-",T_SDLog[[#This Row],[Sub-Dec]],"-",T_SDLog[[#This Row],[DS]],"-",T_SDLog[[#This Row],[DRAWING_SEQ]])</f>
        <v>1300403-ATS-00-00-00-ICT-TYP-SD-31</v>
      </c>
      <c r="O1099" s="122" t="s">
        <v>1185</v>
      </c>
      <c r="P1099" s="248">
        <v>45901</v>
      </c>
      <c r="Q109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09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099" s="156" t="str">
        <f>IF(T_SDLog[[#This Row],[AREF_7]]&lt;&gt;"","07",IF(T_SDLog[[#This Row],[AREF_6]]&lt;&gt;"","06",IF(T_SDLog[[#This Row],[AREF_5]]&lt;&gt;"","05",IF(T_SDLog[[#This Row],[AREF_4]]&lt;&gt;"","04",IF(T_SDLog[[#This Row],[AREF_3]]&lt;&gt;"","03",IF(T_SDLog[[#This Row],[AREF_2]]&lt;&gt;"","02",IF(T_SDLog[[#This Row],[AREF_1]]&lt;&gt;"","01",IF(T_SDLog[[#This Row],[AREF_0]]&lt;&gt;"","00",""))))))))</f>
        <v/>
      </c>
      <c r="T109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0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0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09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0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0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0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099" s="22"/>
      <c r="AB1099" s="74"/>
      <c r="AC1099" s="22"/>
      <c r="AD1099" s="74"/>
      <c r="AE1099" s="22"/>
      <c r="AF1099" s="190" t="s">
        <v>123</v>
      </c>
      <c r="AG1099" s="191"/>
      <c r="AH1099" s="190" t="s">
        <v>123</v>
      </c>
      <c r="AI1099" s="22"/>
      <c r="AJ1099" s="74"/>
      <c r="AK1099" s="22"/>
      <c r="AL1099" s="22"/>
      <c r="AM1099" s="22"/>
      <c r="AN1099" s="190" t="s">
        <v>123</v>
      </c>
      <c r="AO1099" s="74"/>
      <c r="AP1099" s="185" t="s">
        <v>123</v>
      </c>
      <c r="AQ1099" s="22"/>
      <c r="AR1099" s="74"/>
      <c r="AS1099" s="22"/>
      <c r="AT1099" s="190" t="s">
        <v>123</v>
      </c>
      <c r="AU1099" s="74"/>
      <c r="AV1099" s="185" t="s">
        <v>123</v>
      </c>
      <c r="AW1099" s="76"/>
      <c r="AX1099" s="74"/>
      <c r="AY1099" s="22"/>
      <c r="AZ1099" s="190" t="s">
        <v>123</v>
      </c>
      <c r="BA1099" s="74"/>
      <c r="BB1099" s="185" t="s">
        <v>123</v>
      </c>
      <c r="BC1099" s="76"/>
      <c r="BD1099" s="74"/>
      <c r="BE1099" s="22"/>
      <c r="BF1099" s="190" t="s">
        <v>123</v>
      </c>
      <c r="BG1099" s="74"/>
      <c r="BH1099" s="185" t="s">
        <v>123</v>
      </c>
      <c r="BI1099" s="76"/>
      <c r="BJ1099" s="74"/>
      <c r="BK1099" s="22"/>
      <c r="BL1099" s="190" t="s">
        <v>123</v>
      </c>
      <c r="BM1099" s="74"/>
      <c r="BN1099" s="185" t="s">
        <v>123</v>
      </c>
      <c r="BO1099" s="22"/>
      <c r="BP1099" s="74"/>
      <c r="BQ1099" s="22"/>
      <c r="BR1099" s="190" t="s">
        <v>123</v>
      </c>
      <c r="BS1099" s="22"/>
      <c r="BT1099" s="185" t="s">
        <v>123</v>
      </c>
      <c r="BU1099" s="22"/>
      <c r="BV1099" s="74"/>
      <c r="BW1099" s="22"/>
      <c r="BX1099" s="190" t="s">
        <v>123</v>
      </c>
      <c r="BY1099" s="22"/>
      <c r="BZ1099" s="185" t="s">
        <v>123</v>
      </c>
      <c r="CA1099" s="185"/>
      <c r="CB1099" s="22"/>
    </row>
    <row r="1100" spans="2:80" ht="13.8" hidden="1">
      <c r="B1100" s="22">
        <f t="shared" si="16"/>
        <v>1091</v>
      </c>
      <c r="C1100" s="22" t="s">
        <v>112</v>
      </c>
      <c r="D1100" s="73" t="s">
        <v>1149</v>
      </c>
      <c r="E1100" s="118">
        <v>1300403</v>
      </c>
      <c r="F1100" s="22" t="s">
        <v>114</v>
      </c>
      <c r="G1100" s="73" t="s">
        <v>117</v>
      </c>
      <c r="H1100" s="73" t="s">
        <v>117</v>
      </c>
      <c r="I1100" s="240" t="s">
        <v>117</v>
      </c>
      <c r="J1100" s="79" t="s">
        <v>112</v>
      </c>
      <c r="K1100" s="112" t="s">
        <v>1150</v>
      </c>
      <c r="L1100" s="22" t="s">
        <v>119</v>
      </c>
      <c r="M1100" s="22" t="s">
        <v>1193</v>
      </c>
      <c r="N1100" s="119" t="str">
        <f>CONCATENATE(T_SDLog[[#This Row],[PROJECT_NO]],"-",T_SDLog[[#This Row],[Sub Con]],"-",T_SDLog[[#This Row],[BUILDING_NO]],"-",T_SDLog[[#This Row],[FLOOR_LEVEL]],"-",T_SDLog[[#This Row],[DRAWING_PARTS]],"-",T_SDLog[[#This Row],[DISIPLINE]],"-",T_SDLog[[#This Row],[Sub-Dec]],"-",T_SDLog[[#This Row],[DS]],"-",T_SDLog[[#This Row],[DRAWING_SEQ]])</f>
        <v>1300403-ATS-00-00-00-ICT-TYP-SD-32</v>
      </c>
      <c r="O1100" s="122" t="s">
        <v>1186</v>
      </c>
      <c r="P1100" s="248">
        <v>45901</v>
      </c>
      <c r="Q110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0" s="156" t="str">
        <f>IF(T_SDLog[[#This Row],[AREF_7]]&lt;&gt;"","07",IF(T_SDLog[[#This Row],[AREF_6]]&lt;&gt;"","06",IF(T_SDLog[[#This Row],[AREF_5]]&lt;&gt;"","05",IF(T_SDLog[[#This Row],[AREF_4]]&lt;&gt;"","04",IF(T_SDLog[[#This Row],[AREF_3]]&lt;&gt;"","03",IF(T_SDLog[[#This Row],[AREF_2]]&lt;&gt;"","02",IF(T_SDLog[[#This Row],[AREF_1]]&lt;&gt;"","01",IF(T_SDLog[[#This Row],[AREF_0]]&lt;&gt;"","00",""))))))))</f>
        <v/>
      </c>
      <c r="T110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0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0" s="22"/>
      <c r="AB1100" s="74"/>
      <c r="AC1100" s="22"/>
      <c r="AD1100" s="74"/>
      <c r="AE1100" s="22"/>
      <c r="AF1100" s="190" t="s">
        <v>123</v>
      </c>
      <c r="AG1100" s="191"/>
      <c r="AH1100" s="190" t="s">
        <v>123</v>
      </c>
      <c r="AI1100" s="22"/>
      <c r="AJ1100" s="74"/>
      <c r="AK1100" s="22"/>
      <c r="AL1100" s="22"/>
      <c r="AM1100" s="22"/>
      <c r="AN1100" s="190" t="s">
        <v>123</v>
      </c>
      <c r="AO1100" s="74"/>
      <c r="AP1100" s="185" t="s">
        <v>123</v>
      </c>
      <c r="AQ1100" s="22"/>
      <c r="AR1100" s="74"/>
      <c r="AS1100" s="22"/>
      <c r="AT1100" s="190" t="s">
        <v>123</v>
      </c>
      <c r="AU1100" s="74"/>
      <c r="AV1100" s="185" t="s">
        <v>123</v>
      </c>
      <c r="AW1100" s="76"/>
      <c r="AX1100" s="74"/>
      <c r="AY1100" s="22"/>
      <c r="AZ1100" s="190" t="s">
        <v>123</v>
      </c>
      <c r="BA1100" s="74"/>
      <c r="BB1100" s="185" t="s">
        <v>123</v>
      </c>
      <c r="BC1100" s="76"/>
      <c r="BD1100" s="74"/>
      <c r="BE1100" s="22"/>
      <c r="BF1100" s="190" t="s">
        <v>123</v>
      </c>
      <c r="BG1100" s="74"/>
      <c r="BH1100" s="185" t="s">
        <v>123</v>
      </c>
      <c r="BI1100" s="76"/>
      <c r="BJ1100" s="74"/>
      <c r="BK1100" s="22"/>
      <c r="BL1100" s="190" t="s">
        <v>123</v>
      </c>
      <c r="BM1100" s="74"/>
      <c r="BN1100" s="185" t="s">
        <v>123</v>
      </c>
      <c r="BO1100" s="22"/>
      <c r="BP1100" s="74"/>
      <c r="BQ1100" s="22"/>
      <c r="BR1100" s="190" t="s">
        <v>123</v>
      </c>
      <c r="BS1100" s="22"/>
      <c r="BT1100" s="185" t="s">
        <v>123</v>
      </c>
      <c r="BU1100" s="22"/>
      <c r="BV1100" s="74"/>
      <c r="BW1100" s="22"/>
      <c r="BX1100" s="190" t="s">
        <v>123</v>
      </c>
      <c r="BY1100" s="22"/>
      <c r="BZ1100" s="185" t="s">
        <v>123</v>
      </c>
      <c r="CA1100" s="185"/>
      <c r="CB1100" s="22"/>
    </row>
    <row r="1101" spans="2:80" ht="13.8" hidden="1">
      <c r="B1101" s="22">
        <f t="shared" ref="B1101:B1164" si="17">1+B1100</f>
        <v>1092</v>
      </c>
      <c r="C1101" s="22" t="s">
        <v>112</v>
      </c>
      <c r="D1101" s="73" t="s">
        <v>1149</v>
      </c>
      <c r="E1101" s="118">
        <v>1300403</v>
      </c>
      <c r="F1101" s="22" t="s">
        <v>114</v>
      </c>
      <c r="G1101" s="73" t="s">
        <v>117</v>
      </c>
      <c r="H1101" s="73" t="s">
        <v>117</v>
      </c>
      <c r="I1101" s="240" t="s">
        <v>117</v>
      </c>
      <c r="J1101" s="79" t="s">
        <v>112</v>
      </c>
      <c r="K1101" s="112" t="s">
        <v>1150</v>
      </c>
      <c r="L1101" s="22" t="s">
        <v>119</v>
      </c>
      <c r="M1101" s="22" t="s">
        <v>1195</v>
      </c>
      <c r="N1101" s="119" t="str">
        <f>CONCATENATE(T_SDLog[[#This Row],[PROJECT_NO]],"-",T_SDLog[[#This Row],[Sub Con]],"-",T_SDLog[[#This Row],[BUILDING_NO]],"-",T_SDLog[[#This Row],[FLOOR_LEVEL]],"-",T_SDLog[[#This Row],[DRAWING_PARTS]],"-",T_SDLog[[#This Row],[DISIPLINE]],"-",T_SDLog[[#This Row],[Sub-Dec]],"-",T_SDLog[[#This Row],[DS]],"-",T_SDLog[[#This Row],[DRAWING_SEQ]])</f>
        <v>1300403-ATS-00-00-00-ICT-TYP-SD-33</v>
      </c>
      <c r="O1101" s="122" t="s">
        <v>1188</v>
      </c>
      <c r="P1101" s="248">
        <v>45901</v>
      </c>
      <c r="Q110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0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1" s="156" t="str">
        <f>IF(T_SDLog[[#This Row],[AREF_7]]&lt;&gt;"","07",IF(T_SDLog[[#This Row],[AREF_6]]&lt;&gt;"","06",IF(T_SDLog[[#This Row],[AREF_5]]&lt;&gt;"","05",IF(T_SDLog[[#This Row],[AREF_4]]&lt;&gt;"","04",IF(T_SDLog[[#This Row],[AREF_3]]&lt;&gt;"","03",IF(T_SDLog[[#This Row],[AREF_2]]&lt;&gt;"","02",IF(T_SDLog[[#This Row],[AREF_1]]&lt;&gt;"","01",IF(T_SDLog[[#This Row],[AREF_0]]&lt;&gt;"","00",""))))))))</f>
        <v/>
      </c>
      <c r="T110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0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1" s="22"/>
      <c r="AB1101" s="74"/>
      <c r="AC1101" s="22"/>
      <c r="AD1101" s="74"/>
      <c r="AE1101" s="22"/>
      <c r="AF1101" s="190" t="s">
        <v>123</v>
      </c>
      <c r="AG1101" s="191"/>
      <c r="AH1101" s="190" t="s">
        <v>123</v>
      </c>
      <c r="AI1101" s="22"/>
      <c r="AJ1101" s="74"/>
      <c r="AK1101" s="22"/>
      <c r="AL1101" s="22"/>
      <c r="AM1101" s="22"/>
      <c r="AN1101" s="190" t="s">
        <v>123</v>
      </c>
      <c r="AO1101" s="74"/>
      <c r="AP1101" s="185" t="s">
        <v>123</v>
      </c>
      <c r="AQ1101" s="22"/>
      <c r="AR1101" s="74"/>
      <c r="AS1101" s="22"/>
      <c r="AT1101" s="190" t="s">
        <v>123</v>
      </c>
      <c r="AU1101" s="74"/>
      <c r="AV1101" s="185" t="s">
        <v>123</v>
      </c>
      <c r="AW1101" s="76"/>
      <c r="AX1101" s="74"/>
      <c r="AY1101" s="22"/>
      <c r="AZ1101" s="190" t="s">
        <v>123</v>
      </c>
      <c r="BA1101" s="74"/>
      <c r="BB1101" s="185" t="s">
        <v>123</v>
      </c>
      <c r="BC1101" s="76"/>
      <c r="BD1101" s="74"/>
      <c r="BE1101" s="22"/>
      <c r="BF1101" s="190" t="s">
        <v>123</v>
      </c>
      <c r="BG1101" s="74"/>
      <c r="BH1101" s="185" t="s">
        <v>123</v>
      </c>
      <c r="BI1101" s="76"/>
      <c r="BJ1101" s="74"/>
      <c r="BK1101" s="22"/>
      <c r="BL1101" s="190" t="s">
        <v>123</v>
      </c>
      <c r="BM1101" s="74"/>
      <c r="BN1101" s="185" t="s">
        <v>123</v>
      </c>
      <c r="BO1101" s="22"/>
      <c r="BP1101" s="74"/>
      <c r="BQ1101" s="22"/>
      <c r="BR1101" s="190" t="s">
        <v>123</v>
      </c>
      <c r="BS1101" s="22"/>
      <c r="BT1101" s="185" t="s">
        <v>123</v>
      </c>
      <c r="BU1101" s="22"/>
      <c r="BV1101" s="74"/>
      <c r="BW1101" s="22"/>
      <c r="BX1101" s="190" t="s">
        <v>123</v>
      </c>
      <c r="BY1101" s="22"/>
      <c r="BZ1101" s="185" t="s">
        <v>123</v>
      </c>
      <c r="CA1101" s="185"/>
      <c r="CB1101" s="22"/>
    </row>
    <row r="1102" spans="2:80" ht="13.8" hidden="1">
      <c r="B1102" s="22">
        <f t="shared" si="17"/>
        <v>1093</v>
      </c>
      <c r="C1102" s="22" t="s">
        <v>112</v>
      </c>
      <c r="D1102" s="73" t="s">
        <v>1149</v>
      </c>
      <c r="E1102" s="118">
        <v>1300403</v>
      </c>
      <c r="F1102" s="22" t="s">
        <v>114</v>
      </c>
      <c r="G1102" s="73" t="s">
        <v>117</v>
      </c>
      <c r="H1102" s="73" t="s">
        <v>117</v>
      </c>
      <c r="I1102" s="240" t="s">
        <v>117</v>
      </c>
      <c r="J1102" s="79" t="s">
        <v>112</v>
      </c>
      <c r="K1102" s="112" t="s">
        <v>1150</v>
      </c>
      <c r="L1102" s="22" t="s">
        <v>119</v>
      </c>
      <c r="M1102" s="22" t="s">
        <v>1197</v>
      </c>
      <c r="N1102" s="119" t="str">
        <f>CONCATENATE(T_SDLog[[#This Row],[PROJECT_NO]],"-",T_SDLog[[#This Row],[Sub Con]],"-",T_SDLog[[#This Row],[BUILDING_NO]],"-",T_SDLog[[#This Row],[FLOOR_LEVEL]],"-",T_SDLog[[#This Row],[DRAWING_PARTS]],"-",T_SDLog[[#This Row],[DISIPLINE]],"-",T_SDLog[[#This Row],[Sub-Dec]],"-",T_SDLog[[#This Row],[DS]],"-",T_SDLog[[#This Row],[DRAWING_SEQ]])</f>
        <v>1300403-ATS-00-00-00-ICT-TYP-SD-34</v>
      </c>
      <c r="O1102" s="122" t="s">
        <v>1190</v>
      </c>
      <c r="P1102" s="248">
        <v>45901</v>
      </c>
      <c r="Q110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0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2" s="156" t="str">
        <f>IF(T_SDLog[[#This Row],[AREF_7]]&lt;&gt;"","07",IF(T_SDLog[[#This Row],[AREF_6]]&lt;&gt;"","06",IF(T_SDLog[[#This Row],[AREF_5]]&lt;&gt;"","05",IF(T_SDLog[[#This Row],[AREF_4]]&lt;&gt;"","04",IF(T_SDLog[[#This Row],[AREF_3]]&lt;&gt;"","03",IF(T_SDLog[[#This Row],[AREF_2]]&lt;&gt;"","02",IF(T_SDLog[[#This Row],[AREF_1]]&lt;&gt;"","01",IF(T_SDLog[[#This Row],[AREF_0]]&lt;&gt;"","00",""))))))))</f>
        <v/>
      </c>
      <c r="T110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0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2" s="22"/>
      <c r="AB1102" s="74"/>
      <c r="AC1102" s="22"/>
      <c r="AD1102" s="74"/>
      <c r="AE1102" s="22"/>
      <c r="AF1102" s="190" t="s">
        <v>123</v>
      </c>
      <c r="AG1102" s="191"/>
      <c r="AH1102" s="190" t="s">
        <v>123</v>
      </c>
      <c r="AI1102" s="22"/>
      <c r="AJ1102" s="74"/>
      <c r="AK1102" s="22"/>
      <c r="AL1102" s="22"/>
      <c r="AM1102" s="22"/>
      <c r="AN1102" s="190" t="s">
        <v>123</v>
      </c>
      <c r="AO1102" s="74"/>
      <c r="AP1102" s="185" t="s">
        <v>123</v>
      </c>
      <c r="AQ1102" s="22"/>
      <c r="AR1102" s="74"/>
      <c r="AS1102" s="22"/>
      <c r="AT1102" s="190" t="s">
        <v>123</v>
      </c>
      <c r="AU1102" s="74"/>
      <c r="AV1102" s="185" t="s">
        <v>123</v>
      </c>
      <c r="AW1102" s="76"/>
      <c r="AX1102" s="74"/>
      <c r="AY1102" s="22"/>
      <c r="AZ1102" s="190" t="s">
        <v>123</v>
      </c>
      <c r="BA1102" s="74"/>
      <c r="BB1102" s="185" t="s">
        <v>123</v>
      </c>
      <c r="BC1102" s="76"/>
      <c r="BD1102" s="74"/>
      <c r="BE1102" s="22"/>
      <c r="BF1102" s="190" t="s">
        <v>123</v>
      </c>
      <c r="BG1102" s="74"/>
      <c r="BH1102" s="185" t="s">
        <v>123</v>
      </c>
      <c r="BI1102" s="76"/>
      <c r="BJ1102" s="74"/>
      <c r="BK1102" s="22"/>
      <c r="BL1102" s="190" t="s">
        <v>123</v>
      </c>
      <c r="BM1102" s="74"/>
      <c r="BN1102" s="185" t="s">
        <v>123</v>
      </c>
      <c r="BO1102" s="22"/>
      <c r="BP1102" s="74"/>
      <c r="BQ1102" s="22"/>
      <c r="BR1102" s="190" t="s">
        <v>123</v>
      </c>
      <c r="BS1102" s="22"/>
      <c r="BT1102" s="185" t="s">
        <v>123</v>
      </c>
      <c r="BU1102" s="22"/>
      <c r="BV1102" s="74"/>
      <c r="BW1102" s="22"/>
      <c r="BX1102" s="190" t="s">
        <v>123</v>
      </c>
      <c r="BY1102" s="22"/>
      <c r="BZ1102" s="185" t="s">
        <v>123</v>
      </c>
      <c r="CA1102" s="185"/>
      <c r="CB1102" s="22"/>
    </row>
    <row r="1103" spans="2:80" ht="13.8" hidden="1">
      <c r="B1103" s="22">
        <f t="shared" si="17"/>
        <v>1094</v>
      </c>
      <c r="C1103" s="22" t="s">
        <v>112</v>
      </c>
      <c r="D1103" s="73" t="s">
        <v>1149</v>
      </c>
      <c r="E1103" s="118">
        <v>1300403</v>
      </c>
      <c r="F1103" s="22" t="s">
        <v>114</v>
      </c>
      <c r="G1103" s="73" t="s">
        <v>117</v>
      </c>
      <c r="H1103" s="73" t="s">
        <v>117</v>
      </c>
      <c r="I1103" s="240" t="s">
        <v>117</v>
      </c>
      <c r="J1103" s="79" t="s">
        <v>112</v>
      </c>
      <c r="K1103" s="112" t="s">
        <v>1150</v>
      </c>
      <c r="L1103" s="22" t="s">
        <v>119</v>
      </c>
      <c r="M1103" s="22" t="s">
        <v>1199</v>
      </c>
      <c r="N1103" s="119" t="str">
        <f>CONCATENATE(T_SDLog[[#This Row],[PROJECT_NO]],"-",T_SDLog[[#This Row],[Sub Con]],"-",T_SDLog[[#This Row],[BUILDING_NO]],"-",T_SDLog[[#This Row],[FLOOR_LEVEL]],"-",T_SDLog[[#This Row],[DRAWING_PARTS]],"-",T_SDLog[[#This Row],[DISIPLINE]],"-",T_SDLog[[#This Row],[Sub-Dec]],"-",T_SDLog[[#This Row],[DS]],"-",T_SDLog[[#This Row],[DRAWING_SEQ]])</f>
        <v>1300403-ATS-00-00-00-ICT-TYP-SD-35</v>
      </c>
      <c r="O1103" s="122" t="s">
        <v>1192</v>
      </c>
      <c r="P1103" s="248">
        <v>45901</v>
      </c>
      <c r="Q110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0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3" s="156" t="str">
        <f>IF(T_SDLog[[#This Row],[AREF_7]]&lt;&gt;"","07",IF(T_SDLog[[#This Row],[AREF_6]]&lt;&gt;"","06",IF(T_SDLog[[#This Row],[AREF_5]]&lt;&gt;"","05",IF(T_SDLog[[#This Row],[AREF_4]]&lt;&gt;"","04",IF(T_SDLog[[#This Row],[AREF_3]]&lt;&gt;"","03",IF(T_SDLog[[#This Row],[AREF_2]]&lt;&gt;"","02",IF(T_SDLog[[#This Row],[AREF_1]]&lt;&gt;"","01",IF(T_SDLog[[#This Row],[AREF_0]]&lt;&gt;"","00",""))))))))</f>
        <v/>
      </c>
      <c r="T110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0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3" s="22"/>
      <c r="AB1103" s="74"/>
      <c r="AC1103" s="22"/>
      <c r="AD1103" s="74"/>
      <c r="AE1103" s="22"/>
      <c r="AF1103" s="190" t="s">
        <v>123</v>
      </c>
      <c r="AG1103" s="191"/>
      <c r="AH1103" s="190" t="s">
        <v>123</v>
      </c>
      <c r="AI1103" s="22"/>
      <c r="AJ1103" s="74"/>
      <c r="AK1103" s="22"/>
      <c r="AL1103" s="22"/>
      <c r="AM1103" s="22"/>
      <c r="AN1103" s="190" t="s">
        <v>123</v>
      </c>
      <c r="AO1103" s="74"/>
      <c r="AP1103" s="185" t="s">
        <v>123</v>
      </c>
      <c r="AQ1103" s="22"/>
      <c r="AR1103" s="74"/>
      <c r="AS1103" s="22"/>
      <c r="AT1103" s="190" t="s">
        <v>123</v>
      </c>
      <c r="AU1103" s="74"/>
      <c r="AV1103" s="185" t="s">
        <v>123</v>
      </c>
      <c r="AW1103" s="76"/>
      <c r="AX1103" s="74"/>
      <c r="AY1103" s="22"/>
      <c r="AZ1103" s="190" t="s">
        <v>123</v>
      </c>
      <c r="BA1103" s="74"/>
      <c r="BB1103" s="185" t="s">
        <v>123</v>
      </c>
      <c r="BC1103" s="76"/>
      <c r="BD1103" s="74"/>
      <c r="BE1103" s="22"/>
      <c r="BF1103" s="190" t="s">
        <v>123</v>
      </c>
      <c r="BG1103" s="74"/>
      <c r="BH1103" s="185" t="s">
        <v>123</v>
      </c>
      <c r="BI1103" s="76"/>
      <c r="BJ1103" s="74"/>
      <c r="BK1103" s="22"/>
      <c r="BL1103" s="190" t="s">
        <v>123</v>
      </c>
      <c r="BM1103" s="74"/>
      <c r="BN1103" s="185" t="s">
        <v>123</v>
      </c>
      <c r="BO1103" s="22"/>
      <c r="BP1103" s="74"/>
      <c r="BQ1103" s="22"/>
      <c r="BR1103" s="190" t="s">
        <v>123</v>
      </c>
      <c r="BS1103" s="22"/>
      <c r="BT1103" s="185" t="s">
        <v>123</v>
      </c>
      <c r="BU1103" s="22"/>
      <c r="BV1103" s="74"/>
      <c r="BW1103" s="22"/>
      <c r="BX1103" s="190" t="s">
        <v>123</v>
      </c>
      <c r="BY1103" s="22"/>
      <c r="BZ1103" s="185" t="s">
        <v>123</v>
      </c>
      <c r="CA1103" s="185"/>
      <c r="CB1103" s="22"/>
    </row>
    <row r="1104" spans="2:80" ht="13.8" hidden="1">
      <c r="B1104" s="22">
        <f t="shared" si="17"/>
        <v>1095</v>
      </c>
      <c r="C1104" s="22" t="s">
        <v>112</v>
      </c>
      <c r="D1104" s="73" t="s">
        <v>1149</v>
      </c>
      <c r="E1104" s="118">
        <v>1300403</v>
      </c>
      <c r="F1104" s="22" t="s">
        <v>114</v>
      </c>
      <c r="G1104" s="73" t="s">
        <v>117</v>
      </c>
      <c r="H1104" s="73" t="s">
        <v>117</v>
      </c>
      <c r="I1104" s="240" t="s">
        <v>117</v>
      </c>
      <c r="J1104" s="79" t="s">
        <v>112</v>
      </c>
      <c r="K1104" s="112" t="s">
        <v>1150</v>
      </c>
      <c r="L1104" s="22" t="s">
        <v>119</v>
      </c>
      <c r="M1104" s="22" t="s">
        <v>1201</v>
      </c>
      <c r="N1104" s="119" t="str">
        <f>CONCATENATE(T_SDLog[[#This Row],[PROJECT_NO]],"-",T_SDLog[[#This Row],[Sub Con]],"-",T_SDLog[[#This Row],[BUILDING_NO]],"-",T_SDLog[[#This Row],[FLOOR_LEVEL]],"-",T_SDLog[[#This Row],[DRAWING_PARTS]],"-",T_SDLog[[#This Row],[DISIPLINE]],"-",T_SDLog[[#This Row],[Sub-Dec]],"-",T_SDLog[[#This Row],[DS]],"-",T_SDLog[[#This Row],[DRAWING_SEQ]])</f>
        <v>1300403-ATS-00-00-00-ICT-TYP-SD-36</v>
      </c>
      <c r="O1104" s="122" t="s">
        <v>1194</v>
      </c>
      <c r="P1104" s="248">
        <v>45901</v>
      </c>
      <c r="Q110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0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4" s="156" t="str">
        <f>IF(T_SDLog[[#This Row],[AREF_7]]&lt;&gt;"","07",IF(T_SDLog[[#This Row],[AREF_6]]&lt;&gt;"","06",IF(T_SDLog[[#This Row],[AREF_5]]&lt;&gt;"","05",IF(T_SDLog[[#This Row],[AREF_4]]&lt;&gt;"","04",IF(T_SDLog[[#This Row],[AREF_3]]&lt;&gt;"","03",IF(T_SDLog[[#This Row],[AREF_2]]&lt;&gt;"","02",IF(T_SDLog[[#This Row],[AREF_1]]&lt;&gt;"","01",IF(T_SDLog[[#This Row],[AREF_0]]&lt;&gt;"","00",""))))))))</f>
        <v/>
      </c>
      <c r="T110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0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4" s="22"/>
      <c r="AB1104" s="74"/>
      <c r="AC1104" s="22"/>
      <c r="AD1104" s="74"/>
      <c r="AE1104" s="22"/>
      <c r="AF1104" s="190" t="s">
        <v>123</v>
      </c>
      <c r="AG1104" s="191"/>
      <c r="AH1104" s="190" t="s">
        <v>123</v>
      </c>
      <c r="AI1104" s="22"/>
      <c r="AJ1104" s="74"/>
      <c r="AK1104" s="22"/>
      <c r="AL1104" s="22"/>
      <c r="AM1104" s="22"/>
      <c r="AN1104" s="190" t="s">
        <v>123</v>
      </c>
      <c r="AO1104" s="74"/>
      <c r="AP1104" s="185" t="s">
        <v>123</v>
      </c>
      <c r="AQ1104" s="22"/>
      <c r="AR1104" s="74"/>
      <c r="AS1104" s="22"/>
      <c r="AT1104" s="190" t="s">
        <v>123</v>
      </c>
      <c r="AU1104" s="74"/>
      <c r="AV1104" s="185" t="s">
        <v>123</v>
      </c>
      <c r="AW1104" s="76"/>
      <c r="AX1104" s="74"/>
      <c r="AY1104" s="22"/>
      <c r="AZ1104" s="190" t="s">
        <v>123</v>
      </c>
      <c r="BA1104" s="74"/>
      <c r="BB1104" s="185" t="s">
        <v>123</v>
      </c>
      <c r="BC1104" s="76"/>
      <c r="BD1104" s="74"/>
      <c r="BE1104" s="22"/>
      <c r="BF1104" s="190" t="s">
        <v>123</v>
      </c>
      <c r="BG1104" s="74"/>
      <c r="BH1104" s="185" t="s">
        <v>123</v>
      </c>
      <c r="BI1104" s="76"/>
      <c r="BJ1104" s="74"/>
      <c r="BK1104" s="22"/>
      <c r="BL1104" s="190" t="s">
        <v>123</v>
      </c>
      <c r="BM1104" s="74"/>
      <c r="BN1104" s="185" t="s">
        <v>123</v>
      </c>
      <c r="BO1104" s="22"/>
      <c r="BP1104" s="74"/>
      <c r="BQ1104" s="22"/>
      <c r="BR1104" s="190" t="s">
        <v>123</v>
      </c>
      <c r="BS1104" s="22"/>
      <c r="BT1104" s="185" t="s">
        <v>123</v>
      </c>
      <c r="BU1104" s="22"/>
      <c r="BV1104" s="74"/>
      <c r="BW1104" s="22"/>
      <c r="BX1104" s="190" t="s">
        <v>123</v>
      </c>
      <c r="BY1104" s="22"/>
      <c r="BZ1104" s="185" t="s">
        <v>123</v>
      </c>
      <c r="CA1104" s="185"/>
      <c r="CB1104" s="22"/>
    </row>
    <row r="1105" spans="2:80" ht="13.8" hidden="1">
      <c r="B1105" s="22">
        <f t="shared" si="17"/>
        <v>1096</v>
      </c>
      <c r="C1105" s="22" t="s">
        <v>112</v>
      </c>
      <c r="D1105" s="73" t="s">
        <v>1149</v>
      </c>
      <c r="E1105" s="118">
        <v>1300403</v>
      </c>
      <c r="F1105" s="22" t="s">
        <v>114</v>
      </c>
      <c r="G1105" s="73" t="s">
        <v>117</v>
      </c>
      <c r="H1105" s="73" t="s">
        <v>117</v>
      </c>
      <c r="I1105" s="240" t="s">
        <v>117</v>
      </c>
      <c r="J1105" s="79" t="s">
        <v>112</v>
      </c>
      <c r="K1105" s="112" t="s">
        <v>1150</v>
      </c>
      <c r="L1105" s="22" t="s">
        <v>119</v>
      </c>
      <c r="M1105" s="22" t="s">
        <v>1203</v>
      </c>
      <c r="N1105" s="119" t="str">
        <f>CONCATENATE(T_SDLog[[#This Row],[PROJECT_NO]],"-",T_SDLog[[#This Row],[Sub Con]],"-",T_SDLog[[#This Row],[BUILDING_NO]],"-",T_SDLog[[#This Row],[FLOOR_LEVEL]],"-",T_SDLog[[#This Row],[DRAWING_PARTS]],"-",T_SDLog[[#This Row],[DISIPLINE]],"-",T_SDLog[[#This Row],[Sub-Dec]],"-",T_SDLog[[#This Row],[DS]],"-",T_SDLog[[#This Row],[DRAWING_SEQ]])</f>
        <v>1300403-ATS-00-00-00-ICT-TYP-SD-37</v>
      </c>
      <c r="O1105" s="122" t="s">
        <v>1196</v>
      </c>
      <c r="P1105" s="248">
        <v>45901</v>
      </c>
      <c r="Q110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0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5" s="156" t="str">
        <f>IF(T_SDLog[[#This Row],[AREF_7]]&lt;&gt;"","07",IF(T_SDLog[[#This Row],[AREF_6]]&lt;&gt;"","06",IF(T_SDLog[[#This Row],[AREF_5]]&lt;&gt;"","05",IF(T_SDLog[[#This Row],[AREF_4]]&lt;&gt;"","04",IF(T_SDLog[[#This Row],[AREF_3]]&lt;&gt;"","03",IF(T_SDLog[[#This Row],[AREF_2]]&lt;&gt;"","02",IF(T_SDLog[[#This Row],[AREF_1]]&lt;&gt;"","01",IF(T_SDLog[[#This Row],[AREF_0]]&lt;&gt;"","00",""))))))))</f>
        <v/>
      </c>
      <c r="T110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0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5" s="22"/>
      <c r="AB1105" s="74"/>
      <c r="AC1105" s="22"/>
      <c r="AD1105" s="74"/>
      <c r="AE1105" s="22"/>
      <c r="AF1105" s="190" t="s">
        <v>123</v>
      </c>
      <c r="AG1105" s="191"/>
      <c r="AH1105" s="190" t="s">
        <v>123</v>
      </c>
      <c r="AI1105" s="22"/>
      <c r="AJ1105" s="74"/>
      <c r="AK1105" s="22"/>
      <c r="AL1105" s="22"/>
      <c r="AM1105" s="22"/>
      <c r="AN1105" s="190" t="s">
        <v>123</v>
      </c>
      <c r="AO1105" s="74"/>
      <c r="AP1105" s="185" t="s">
        <v>123</v>
      </c>
      <c r="AQ1105" s="22"/>
      <c r="AR1105" s="74"/>
      <c r="AS1105" s="22"/>
      <c r="AT1105" s="190" t="s">
        <v>123</v>
      </c>
      <c r="AU1105" s="74"/>
      <c r="AV1105" s="185" t="s">
        <v>123</v>
      </c>
      <c r="AW1105" s="76"/>
      <c r="AX1105" s="74"/>
      <c r="AY1105" s="22"/>
      <c r="AZ1105" s="190" t="s">
        <v>123</v>
      </c>
      <c r="BA1105" s="74"/>
      <c r="BB1105" s="185" t="s">
        <v>123</v>
      </c>
      <c r="BC1105" s="76"/>
      <c r="BD1105" s="74"/>
      <c r="BE1105" s="22"/>
      <c r="BF1105" s="190" t="s">
        <v>123</v>
      </c>
      <c r="BG1105" s="74"/>
      <c r="BH1105" s="185" t="s">
        <v>123</v>
      </c>
      <c r="BI1105" s="76"/>
      <c r="BJ1105" s="74"/>
      <c r="BK1105" s="22"/>
      <c r="BL1105" s="190" t="s">
        <v>123</v>
      </c>
      <c r="BM1105" s="74"/>
      <c r="BN1105" s="185" t="s">
        <v>123</v>
      </c>
      <c r="BO1105" s="22"/>
      <c r="BP1105" s="74"/>
      <c r="BQ1105" s="22"/>
      <c r="BR1105" s="190" t="s">
        <v>123</v>
      </c>
      <c r="BS1105" s="22"/>
      <c r="BT1105" s="185" t="s">
        <v>123</v>
      </c>
      <c r="BU1105" s="22"/>
      <c r="BV1105" s="74"/>
      <c r="BW1105" s="22"/>
      <c r="BX1105" s="190" t="s">
        <v>123</v>
      </c>
      <c r="BY1105" s="22"/>
      <c r="BZ1105" s="185" t="s">
        <v>123</v>
      </c>
      <c r="CA1105" s="185"/>
      <c r="CB1105" s="22"/>
    </row>
    <row r="1106" spans="2:80" ht="13.8" hidden="1">
      <c r="B1106" s="22">
        <f t="shared" si="17"/>
        <v>1097</v>
      </c>
      <c r="C1106" s="22" t="s">
        <v>112</v>
      </c>
      <c r="D1106" s="73" t="s">
        <v>1149</v>
      </c>
      <c r="E1106" s="118">
        <v>1300403</v>
      </c>
      <c r="F1106" s="22" t="s">
        <v>114</v>
      </c>
      <c r="G1106" s="73" t="s">
        <v>117</v>
      </c>
      <c r="H1106" s="73" t="s">
        <v>117</v>
      </c>
      <c r="I1106" s="240" t="s">
        <v>117</v>
      </c>
      <c r="J1106" s="79" t="s">
        <v>112</v>
      </c>
      <c r="K1106" s="112" t="s">
        <v>1150</v>
      </c>
      <c r="L1106" s="22" t="s">
        <v>119</v>
      </c>
      <c r="M1106" s="22" t="s">
        <v>1205</v>
      </c>
      <c r="N1106" s="119" t="str">
        <f>CONCATENATE(T_SDLog[[#This Row],[PROJECT_NO]],"-",T_SDLog[[#This Row],[Sub Con]],"-",T_SDLog[[#This Row],[BUILDING_NO]],"-",T_SDLog[[#This Row],[FLOOR_LEVEL]],"-",T_SDLog[[#This Row],[DRAWING_PARTS]],"-",T_SDLog[[#This Row],[DISIPLINE]],"-",T_SDLog[[#This Row],[Sub-Dec]],"-",T_SDLog[[#This Row],[DS]],"-",T_SDLog[[#This Row],[DRAWING_SEQ]])</f>
        <v>1300403-ATS-00-00-00-ICT-TYP-SD-38</v>
      </c>
      <c r="O1106" s="122" t="s">
        <v>1198</v>
      </c>
      <c r="P1106" s="248">
        <v>45901</v>
      </c>
      <c r="Q110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0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6" s="156" t="str">
        <f>IF(T_SDLog[[#This Row],[AREF_7]]&lt;&gt;"","07",IF(T_SDLog[[#This Row],[AREF_6]]&lt;&gt;"","06",IF(T_SDLog[[#This Row],[AREF_5]]&lt;&gt;"","05",IF(T_SDLog[[#This Row],[AREF_4]]&lt;&gt;"","04",IF(T_SDLog[[#This Row],[AREF_3]]&lt;&gt;"","03",IF(T_SDLog[[#This Row],[AREF_2]]&lt;&gt;"","02",IF(T_SDLog[[#This Row],[AREF_1]]&lt;&gt;"","01",IF(T_SDLog[[#This Row],[AREF_0]]&lt;&gt;"","00",""))))))))</f>
        <v/>
      </c>
      <c r="T110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0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6" s="22"/>
      <c r="AB1106" s="74"/>
      <c r="AC1106" s="22"/>
      <c r="AD1106" s="74"/>
      <c r="AE1106" s="22"/>
      <c r="AF1106" s="190" t="s">
        <v>123</v>
      </c>
      <c r="AG1106" s="191"/>
      <c r="AH1106" s="190" t="s">
        <v>123</v>
      </c>
      <c r="AI1106" s="22"/>
      <c r="AJ1106" s="74"/>
      <c r="AK1106" s="22"/>
      <c r="AL1106" s="22"/>
      <c r="AM1106" s="22"/>
      <c r="AN1106" s="190" t="s">
        <v>123</v>
      </c>
      <c r="AO1106" s="74"/>
      <c r="AP1106" s="185" t="s">
        <v>123</v>
      </c>
      <c r="AQ1106" s="22"/>
      <c r="AR1106" s="74"/>
      <c r="AS1106" s="22"/>
      <c r="AT1106" s="190" t="s">
        <v>123</v>
      </c>
      <c r="AU1106" s="74"/>
      <c r="AV1106" s="185" t="s">
        <v>123</v>
      </c>
      <c r="AW1106" s="76"/>
      <c r="AX1106" s="74"/>
      <c r="AY1106" s="22"/>
      <c r="AZ1106" s="190" t="s">
        <v>123</v>
      </c>
      <c r="BA1106" s="74"/>
      <c r="BB1106" s="185" t="s">
        <v>123</v>
      </c>
      <c r="BC1106" s="76"/>
      <c r="BD1106" s="74"/>
      <c r="BE1106" s="22"/>
      <c r="BF1106" s="190" t="s">
        <v>123</v>
      </c>
      <c r="BG1106" s="74"/>
      <c r="BH1106" s="185" t="s">
        <v>123</v>
      </c>
      <c r="BI1106" s="76"/>
      <c r="BJ1106" s="74"/>
      <c r="BK1106" s="22"/>
      <c r="BL1106" s="190" t="s">
        <v>123</v>
      </c>
      <c r="BM1106" s="74"/>
      <c r="BN1106" s="185" t="s">
        <v>123</v>
      </c>
      <c r="BO1106" s="22"/>
      <c r="BP1106" s="74"/>
      <c r="BQ1106" s="22"/>
      <c r="BR1106" s="190" t="s">
        <v>123</v>
      </c>
      <c r="BS1106" s="22"/>
      <c r="BT1106" s="185" t="s">
        <v>123</v>
      </c>
      <c r="BU1106" s="22"/>
      <c r="BV1106" s="74"/>
      <c r="BW1106" s="22"/>
      <c r="BX1106" s="190" t="s">
        <v>123</v>
      </c>
      <c r="BY1106" s="22"/>
      <c r="BZ1106" s="185" t="s">
        <v>123</v>
      </c>
      <c r="CA1106" s="185"/>
      <c r="CB1106" s="22"/>
    </row>
    <row r="1107" spans="2:80" ht="13.8" hidden="1">
      <c r="B1107" s="22">
        <f t="shared" si="17"/>
        <v>1098</v>
      </c>
      <c r="C1107" s="22" t="s">
        <v>112</v>
      </c>
      <c r="D1107" s="73" t="s">
        <v>1149</v>
      </c>
      <c r="E1107" s="118">
        <v>1300403</v>
      </c>
      <c r="F1107" s="22" t="s">
        <v>114</v>
      </c>
      <c r="G1107" s="73" t="s">
        <v>117</v>
      </c>
      <c r="H1107" s="73" t="s">
        <v>117</v>
      </c>
      <c r="I1107" s="240" t="s">
        <v>117</v>
      </c>
      <c r="J1107" s="79" t="s">
        <v>112</v>
      </c>
      <c r="K1107" s="112" t="s">
        <v>1150</v>
      </c>
      <c r="L1107" s="22" t="s">
        <v>119</v>
      </c>
      <c r="M1107" s="22" t="s">
        <v>1207</v>
      </c>
      <c r="N1107" s="119" t="str">
        <f>CONCATENATE(T_SDLog[[#This Row],[PROJECT_NO]],"-",T_SDLog[[#This Row],[Sub Con]],"-",T_SDLog[[#This Row],[BUILDING_NO]],"-",T_SDLog[[#This Row],[FLOOR_LEVEL]],"-",T_SDLog[[#This Row],[DRAWING_PARTS]],"-",T_SDLog[[#This Row],[DISIPLINE]],"-",T_SDLog[[#This Row],[Sub-Dec]],"-",T_SDLog[[#This Row],[DS]],"-",T_SDLog[[#This Row],[DRAWING_SEQ]])</f>
        <v>1300403-ATS-00-00-00-ICT-TYP-SD-39</v>
      </c>
      <c r="O1107" s="122" t="s">
        <v>1200</v>
      </c>
      <c r="P1107" s="248">
        <v>45901</v>
      </c>
      <c r="Q110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0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7" s="156" t="str">
        <f>IF(T_SDLog[[#This Row],[AREF_7]]&lt;&gt;"","07",IF(T_SDLog[[#This Row],[AREF_6]]&lt;&gt;"","06",IF(T_SDLog[[#This Row],[AREF_5]]&lt;&gt;"","05",IF(T_SDLog[[#This Row],[AREF_4]]&lt;&gt;"","04",IF(T_SDLog[[#This Row],[AREF_3]]&lt;&gt;"","03",IF(T_SDLog[[#This Row],[AREF_2]]&lt;&gt;"","02",IF(T_SDLog[[#This Row],[AREF_1]]&lt;&gt;"","01",IF(T_SDLog[[#This Row],[AREF_0]]&lt;&gt;"","00",""))))))))</f>
        <v/>
      </c>
      <c r="T110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0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7" s="22"/>
      <c r="AB1107" s="74"/>
      <c r="AC1107" s="22"/>
      <c r="AD1107" s="74"/>
      <c r="AE1107" s="22"/>
      <c r="AF1107" s="190" t="s">
        <v>123</v>
      </c>
      <c r="AG1107" s="191"/>
      <c r="AH1107" s="190" t="s">
        <v>123</v>
      </c>
      <c r="AI1107" s="22"/>
      <c r="AJ1107" s="74"/>
      <c r="AK1107" s="22"/>
      <c r="AL1107" s="22"/>
      <c r="AM1107" s="22"/>
      <c r="AN1107" s="190" t="s">
        <v>123</v>
      </c>
      <c r="AO1107" s="74"/>
      <c r="AP1107" s="185" t="s">
        <v>123</v>
      </c>
      <c r="AQ1107" s="22"/>
      <c r="AR1107" s="74"/>
      <c r="AS1107" s="22"/>
      <c r="AT1107" s="190" t="s">
        <v>123</v>
      </c>
      <c r="AU1107" s="74"/>
      <c r="AV1107" s="185" t="s">
        <v>123</v>
      </c>
      <c r="AW1107" s="76"/>
      <c r="AX1107" s="74"/>
      <c r="AY1107" s="22"/>
      <c r="AZ1107" s="190" t="s">
        <v>123</v>
      </c>
      <c r="BA1107" s="74"/>
      <c r="BB1107" s="185" t="s">
        <v>123</v>
      </c>
      <c r="BC1107" s="76"/>
      <c r="BD1107" s="74"/>
      <c r="BE1107" s="22"/>
      <c r="BF1107" s="190" t="s">
        <v>123</v>
      </c>
      <c r="BG1107" s="74"/>
      <c r="BH1107" s="185" t="s">
        <v>123</v>
      </c>
      <c r="BI1107" s="76"/>
      <c r="BJ1107" s="74"/>
      <c r="BK1107" s="22"/>
      <c r="BL1107" s="190" t="s">
        <v>123</v>
      </c>
      <c r="BM1107" s="74"/>
      <c r="BN1107" s="185" t="s">
        <v>123</v>
      </c>
      <c r="BO1107" s="22"/>
      <c r="BP1107" s="74"/>
      <c r="BQ1107" s="22"/>
      <c r="BR1107" s="190" t="s">
        <v>123</v>
      </c>
      <c r="BS1107" s="22"/>
      <c r="BT1107" s="185" t="s">
        <v>123</v>
      </c>
      <c r="BU1107" s="22"/>
      <c r="BV1107" s="74"/>
      <c r="BW1107" s="22"/>
      <c r="BX1107" s="190" t="s">
        <v>123</v>
      </c>
      <c r="BY1107" s="22"/>
      <c r="BZ1107" s="185" t="s">
        <v>123</v>
      </c>
      <c r="CA1107" s="185"/>
      <c r="CB1107" s="22"/>
    </row>
    <row r="1108" spans="2:80" ht="13.8" hidden="1">
      <c r="B1108" s="22">
        <f t="shared" si="17"/>
        <v>1099</v>
      </c>
      <c r="C1108" s="22" t="s">
        <v>112</v>
      </c>
      <c r="D1108" s="73" t="s">
        <v>1149</v>
      </c>
      <c r="E1108" s="118">
        <v>1300403</v>
      </c>
      <c r="F1108" s="22" t="s">
        <v>114</v>
      </c>
      <c r="G1108" s="73" t="s">
        <v>117</v>
      </c>
      <c r="H1108" s="73" t="s">
        <v>117</v>
      </c>
      <c r="I1108" s="240" t="s">
        <v>117</v>
      </c>
      <c r="J1108" s="79" t="s">
        <v>112</v>
      </c>
      <c r="K1108" s="112" t="s">
        <v>1150</v>
      </c>
      <c r="L1108" s="22" t="s">
        <v>119</v>
      </c>
      <c r="M1108" s="22" t="s">
        <v>1209</v>
      </c>
      <c r="N1108" s="119" t="str">
        <f>CONCATENATE(T_SDLog[[#This Row],[PROJECT_NO]],"-",T_SDLog[[#This Row],[Sub Con]],"-",T_SDLog[[#This Row],[BUILDING_NO]],"-",T_SDLog[[#This Row],[FLOOR_LEVEL]],"-",T_SDLog[[#This Row],[DRAWING_PARTS]],"-",T_SDLog[[#This Row],[DISIPLINE]],"-",T_SDLog[[#This Row],[Sub-Dec]],"-",T_SDLog[[#This Row],[DS]],"-",T_SDLog[[#This Row],[DRAWING_SEQ]])</f>
        <v>1300403-ATS-00-00-00-ICT-TYP-SD-40</v>
      </c>
      <c r="O1108" s="122" t="s">
        <v>1202</v>
      </c>
      <c r="P1108" s="248">
        <v>45901</v>
      </c>
      <c r="Q110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0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8" s="156" t="str">
        <f>IF(T_SDLog[[#This Row],[AREF_7]]&lt;&gt;"","07",IF(T_SDLog[[#This Row],[AREF_6]]&lt;&gt;"","06",IF(T_SDLog[[#This Row],[AREF_5]]&lt;&gt;"","05",IF(T_SDLog[[#This Row],[AREF_4]]&lt;&gt;"","04",IF(T_SDLog[[#This Row],[AREF_3]]&lt;&gt;"","03",IF(T_SDLog[[#This Row],[AREF_2]]&lt;&gt;"","02",IF(T_SDLog[[#This Row],[AREF_1]]&lt;&gt;"","01",IF(T_SDLog[[#This Row],[AREF_0]]&lt;&gt;"","00",""))))))))</f>
        <v/>
      </c>
      <c r="T110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0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8" s="22"/>
      <c r="AB1108" s="74"/>
      <c r="AC1108" s="22"/>
      <c r="AD1108" s="74"/>
      <c r="AE1108" s="22"/>
      <c r="AF1108" s="190" t="s">
        <v>123</v>
      </c>
      <c r="AG1108" s="191"/>
      <c r="AH1108" s="190" t="s">
        <v>123</v>
      </c>
      <c r="AI1108" s="22"/>
      <c r="AJ1108" s="74"/>
      <c r="AK1108" s="22"/>
      <c r="AL1108" s="22"/>
      <c r="AM1108" s="22"/>
      <c r="AN1108" s="190" t="s">
        <v>123</v>
      </c>
      <c r="AO1108" s="74"/>
      <c r="AP1108" s="185" t="s">
        <v>123</v>
      </c>
      <c r="AQ1108" s="22"/>
      <c r="AR1108" s="74"/>
      <c r="AS1108" s="22"/>
      <c r="AT1108" s="190" t="s">
        <v>123</v>
      </c>
      <c r="AU1108" s="74"/>
      <c r="AV1108" s="185" t="s">
        <v>123</v>
      </c>
      <c r="AW1108" s="76"/>
      <c r="AX1108" s="74"/>
      <c r="AY1108" s="22"/>
      <c r="AZ1108" s="190" t="s">
        <v>123</v>
      </c>
      <c r="BA1108" s="74"/>
      <c r="BB1108" s="185" t="s">
        <v>123</v>
      </c>
      <c r="BC1108" s="76"/>
      <c r="BD1108" s="74"/>
      <c r="BE1108" s="22"/>
      <c r="BF1108" s="190" t="s">
        <v>123</v>
      </c>
      <c r="BG1108" s="74"/>
      <c r="BH1108" s="185" t="s">
        <v>123</v>
      </c>
      <c r="BI1108" s="76"/>
      <c r="BJ1108" s="74"/>
      <c r="BK1108" s="22"/>
      <c r="BL1108" s="190" t="s">
        <v>123</v>
      </c>
      <c r="BM1108" s="74"/>
      <c r="BN1108" s="185" t="s">
        <v>123</v>
      </c>
      <c r="BO1108" s="22"/>
      <c r="BP1108" s="74"/>
      <c r="BQ1108" s="22"/>
      <c r="BR1108" s="190" t="s">
        <v>123</v>
      </c>
      <c r="BS1108" s="22"/>
      <c r="BT1108" s="185" t="s">
        <v>123</v>
      </c>
      <c r="BU1108" s="22"/>
      <c r="BV1108" s="74"/>
      <c r="BW1108" s="22"/>
      <c r="BX1108" s="190" t="s">
        <v>123</v>
      </c>
      <c r="BY1108" s="22"/>
      <c r="BZ1108" s="185" t="s">
        <v>123</v>
      </c>
      <c r="CA1108" s="185"/>
      <c r="CB1108" s="22"/>
    </row>
    <row r="1109" spans="2:80" ht="13.8" hidden="1">
      <c r="B1109" s="22">
        <f t="shared" si="17"/>
        <v>1100</v>
      </c>
      <c r="C1109" s="22" t="s">
        <v>112</v>
      </c>
      <c r="D1109" s="73" t="s">
        <v>1149</v>
      </c>
      <c r="E1109" s="118">
        <v>1300403</v>
      </c>
      <c r="F1109" s="22" t="s">
        <v>114</v>
      </c>
      <c r="G1109" s="73" t="s">
        <v>117</v>
      </c>
      <c r="H1109" s="73" t="s">
        <v>117</v>
      </c>
      <c r="I1109" s="240" t="s">
        <v>117</v>
      </c>
      <c r="J1109" s="79" t="s">
        <v>112</v>
      </c>
      <c r="K1109" s="112" t="s">
        <v>1150</v>
      </c>
      <c r="L1109" s="22" t="s">
        <v>119</v>
      </c>
      <c r="M1109" s="22" t="s">
        <v>1211</v>
      </c>
      <c r="N1109" s="119" t="str">
        <f>CONCATENATE(T_SDLog[[#This Row],[PROJECT_NO]],"-",T_SDLog[[#This Row],[Sub Con]],"-",T_SDLog[[#This Row],[BUILDING_NO]],"-",T_SDLog[[#This Row],[FLOOR_LEVEL]],"-",T_SDLog[[#This Row],[DRAWING_PARTS]],"-",T_SDLog[[#This Row],[DISIPLINE]],"-",T_SDLog[[#This Row],[Sub-Dec]],"-",T_SDLog[[#This Row],[DS]],"-",T_SDLog[[#This Row],[DRAWING_SEQ]])</f>
        <v>1300403-ATS-00-00-00-ICT-TYP-SD-41</v>
      </c>
      <c r="O1109" s="122" t="s">
        <v>1204</v>
      </c>
      <c r="P1109" s="248">
        <v>45901</v>
      </c>
      <c r="Q110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0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09" s="156" t="str">
        <f>IF(T_SDLog[[#This Row],[AREF_7]]&lt;&gt;"","07",IF(T_SDLog[[#This Row],[AREF_6]]&lt;&gt;"","06",IF(T_SDLog[[#This Row],[AREF_5]]&lt;&gt;"","05",IF(T_SDLog[[#This Row],[AREF_4]]&lt;&gt;"","04",IF(T_SDLog[[#This Row],[AREF_3]]&lt;&gt;"","03",IF(T_SDLog[[#This Row],[AREF_2]]&lt;&gt;"","02",IF(T_SDLog[[#This Row],[AREF_1]]&lt;&gt;"","01",IF(T_SDLog[[#This Row],[AREF_0]]&lt;&gt;"","00",""))))))))</f>
        <v/>
      </c>
      <c r="T110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0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09" s="22"/>
      <c r="AB1109" s="74"/>
      <c r="AC1109" s="22"/>
      <c r="AD1109" s="74"/>
      <c r="AE1109" s="22"/>
      <c r="AF1109" s="190" t="s">
        <v>123</v>
      </c>
      <c r="AG1109" s="191"/>
      <c r="AH1109" s="190" t="s">
        <v>123</v>
      </c>
      <c r="AI1109" s="22"/>
      <c r="AJ1109" s="74"/>
      <c r="AK1109" s="22"/>
      <c r="AL1109" s="22"/>
      <c r="AM1109" s="22"/>
      <c r="AN1109" s="190" t="s">
        <v>123</v>
      </c>
      <c r="AO1109" s="74"/>
      <c r="AP1109" s="185" t="s">
        <v>123</v>
      </c>
      <c r="AQ1109" s="22"/>
      <c r="AR1109" s="74"/>
      <c r="AS1109" s="22"/>
      <c r="AT1109" s="190" t="s">
        <v>123</v>
      </c>
      <c r="AU1109" s="74"/>
      <c r="AV1109" s="185" t="s">
        <v>123</v>
      </c>
      <c r="AW1109" s="76"/>
      <c r="AX1109" s="74"/>
      <c r="AY1109" s="22"/>
      <c r="AZ1109" s="190" t="s">
        <v>123</v>
      </c>
      <c r="BA1109" s="74"/>
      <c r="BB1109" s="185" t="s">
        <v>123</v>
      </c>
      <c r="BC1109" s="76"/>
      <c r="BD1109" s="74"/>
      <c r="BE1109" s="22"/>
      <c r="BF1109" s="190" t="s">
        <v>123</v>
      </c>
      <c r="BG1109" s="74"/>
      <c r="BH1109" s="185" t="s">
        <v>123</v>
      </c>
      <c r="BI1109" s="76"/>
      <c r="BJ1109" s="74"/>
      <c r="BK1109" s="22"/>
      <c r="BL1109" s="190" t="s">
        <v>123</v>
      </c>
      <c r="BM1109" s="74"/>
      <c r="BN1109" s="185" t="s">
        <v>123</v>
      </c>
      <c r="BO1109" s="22"/>
      <c r="BP1109" s="74"/>
      <c r="BQ1109" s="22"/>
      <c r="BR1109" s="190" t="s">
        <v>123</v>
      </c>
      <c r="BS1109" s="22"/>
      <c r="BT1109" s="185" t="s">
        <v>123</v>
      </c>
      <c r="BU1109" s="22"/>
      <c r="BV1109" s="74"/>
      <c r="BW1109" s="22"/>
      <c r="BX1109" s="190" t="s">
        <v>123</v>
      </c>
      <c r="BY1109" s="22"/>
      <c r="BZ1109" s="185" t="s">
        <v>123</v>
      </c>
      <c r="CA1109" s="185"/>
      <c r="CB1109" s="22"/>
    </row>
    <row r="1110" spans="2:80" ht="13.8" hidden="1">
      <c r="B1110" s="22">
        <f t="shared" si="17"/>
        <v>1101</v>
      </c>
      <c r="C1110" s="22" t="s">
        <v>112</v>
      </c>
      <c r="D1110" s="73" t="s">
        <v>1149</v>
      </c>
      <c r="E1110" s="118">
        <v>1300403</v>
      </c>
      <c r="F1110" s="22" t="s">
        <v>114</v>
      </c>
      <c r="G1110" s="73" t="s">
        <v>117</v>
      </c>
      <c r="H1110" s="73" t="s">
        <v>117</v>
      </c>
      <c r="I1110" s="240" t="s">
        <v>117</v>
      </c>
      <c r="J1110" s="79" t="s">
        <v>112</v>
      </c>
      <c r="K1110" s="112" t="s">
        <v>1150</v>
      </c>
      <c r="L1110" s="22" t="s">
        <v>119</v>
      </c>
      <c r="M1110" s="22" t="s">
        <v>1213</v>
      </c>
      <c r="N1110" s="119" t="str">
        <f>CONCATENATE(T_SDLog[[#This Row],[PROJECT_NO]],"-",T_SDLog[[#This Row],[Sub Con]],"-",T_SDLog[[#This Row],[BUILDING_NO]],"-",T_SDLog[[#This Row],[FLOOR_LEVEL]],"-",T_SDLog[[#This Row],[DRAWING_PARTS]],"-",T_SDLog[[#This Row],[DISIPLINE]],"-",T_SDLog[[#This Row],[Sub-Dec]],"-",T_SDLog[[#This Row],[DS]],"-",T_SDLog[[#This Row],[DRAWING_SEQ]])</f>
        <v>1300403-ATS-00-00-00-ICT-TYP-SD-42</v>
      </c>
      <c r="O1110" s="122" t="s">
        <v>1206</v>
      </c>
      <c r="P1110" s="248">
        <v>45901</v>
      </c>
      <c r="Q111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1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0" s="156" t="str">
        <f>IF(T_SDLog[[#This Row],[AREF_7]]&lt;&gt;"","07",IF(T_SDLog[[#This Row],[AREF_6]]&lt;&gt;"","06",IF(T_SDLog[[#This Row],[AREF_5]]&lt;&gt;"","05",IF(T_SDLog[[#This Row],[AREF_4]]&lt;&gt;"","04",IF(T_SDLog[[#This Row],[AREF_3]]&lt;&gt;"","03",IF(T_SDLog[[#This Row],[AREF_2]]&lt;&gt;"","02",IF(T_SDLog[[#This Row],[AREF_1]]&lt;&gt;"","01",IF(T_SDLog[[#This Row],[AREF_0]]&lt;&gt;"","00",""))))))))</f>
        <v/>
      </c>
      <c r="T111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1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0" s="22"/>
      <c r="AB1110" s="74"/>
      <c r="AC1110" s="22"/>
      <c r="AD1110" s="74"/>
      <c r="AE1110" s="22"/>
      <c r="AF1110" s="190" t="s">
        <v>123</v>
      </c>
      <c r="AG1110" s="191"/>
      <c r="AH1110" s="190" t="s">
        <v>123</v>
      </c>
      <c r="AI1110" s="22"/>
      <c r="AJ1110" s="74"/>
      <c r="AK1110" s="22"/>
      <c r="AL1110" s="22"/>
      <c r="AM1110" s="22"/>
      <c r="AN1110" s="190" t="s">
        <v>123</v>
      </c>
      <c r="AO1110" s="74"/>
      <c r="AP1110" s="185" t="s">
        <v>123</v>
      </c>
      <c r="AQ1110" s="22"/>
      <c r="AR1110" s="74"/>
      <c r="AS1110" s="22"/>
      <c r="AT1110" s="190" t="s">
        <v>123</v>
      </c>
      <c r="AU1110" s="74"/>
      <c r="AV1110" s="185" t="s">
        <v>123</v>
      </c>
      <c r="AW1110" s="76"/>
      <c r="AX1110" s="74"/>
      <c r="AY1110" s="22"/>
      <c r="AZ1110" s="190" t="s">
        <v>123</v>
      </c>
      <c r="BA1110" s="74"/>
      <c r="BB1110" s="185" t="s">
        <v>123</v>
      </c>
      <c r="BC1110" s="76"/>
      <c r="BD1110" s="74"/>
      <c r="BE1110" s="22"/>
      <c r="BF1110" s="190" t="s">
        <v>123</v>
      </c>
      <c r="BG1110" s="74"/>
      <c r="BH1110" s="185" t="s">
        <v>123</v>
      </c>
      <c r="BI1110" s="76"/>
      <c r="BJ1110" s="74"/>
      <c r="BK1110" s="22"/>
      <c r="BL1110" s="190" t="s">
        <v>123</v>
      </c>
      <c r="BM1110" s="74"/>
      <c r="BN1110" s="185" t="s">
        <v>123</v>
      </c>
      <c r="BO1110" s="22"/>
      <c r="BP1110" s="74"/>
      <c r="BQ1110" s="22"/>
      <c r="BR1110" s="190" t="s">
        <v>123</v>
      </c>
      <c r="BS1110" s="22"/>
      <c r="BT1110" s="185" t="s">
        <v>123</v>
      </c>
      <c r="BU1110" s="22"/>
      <c r="BV1110" s="74"/>
      <c r="BW1110" s="22"/>
      <c r="BX1110" s="190" t="s">
        <v>123</v>
      </c>
      <c r="BY1110" s="22"/>
      <c r="BZ1110" s="185" t="s">
        <v>123</v>
      </c>
      <c r="CA1110" s="185"/>
      <c r="CB1110" s="22"/>
    </row>
    <row r="1111" spans="2:80" ht="13.8" hidden="1">
      <c r="B1111" s="22">
        <f t="shared" si="17"/>
        <v>1102</v>
      </c>
      <c r="C1111" s="22" t="s">
        <v>112</v>
      </c>
      <c r="D1111" s="73" t="s">
        <v>1149</v>
      </c>
      <c r="E1111" s="118">
        <v>1300403</v>
      </c>
      <c r="F1111" s="22" t="s">
        <v>114</v>
      </c>
      <c r="G1111" s="73" t="s">
        <v>117</v>
      </c>
      <c r="H1111" s="73" t="s">
        <v>117</v>
      </c>
      <c r="I1111" s="240" t="s">
        <v>117</v>
      </c>
      <c r="J1111" s="79" t="s">
        <v>112</v>
      </c>
      <c r="K1111" s="112" t="s">
        <v>1150</v>
      </c>
      <c r="L1111" s="22" t="s">
        <v>119</v>
      </c>
      <c r="M1111" s="22" t="s">
        <v>1215</v>
      </c>
      <c r="N1111" s="119" t="str">
        <f>CONCATENATE(T_SDLog[[#This Row],[PROJECT_NO]],"-",T_SDLog[[#This Row],[Sub Con]],"-",T_SDLog[[#This Row],[BUILDING_NO]],"-",T_SDLog[[#This Row],[FLOOR_LEVEL]],"-",T_SDLog[[#This Row],[DRAWING_PARTS]],"-",T_SDLog[[#This Row],[DISIPLINE]],"-",T_SDLog[[#This Row],[Sub-Dec]],"-",T_SDLog[[#This Row],[DS]],"-",T_SDLog[[#This Row],[DRAWING_SEQ]])</f>
        <v>1300403-ATS-00-00-00-ICT-TYP-SD-43</v>
      </c>
      <c r="O1111" s="122" t="s">
        <v>1208</v>
      </c>
      <c r="P1111" s="248">
        <v>45901</v>
      </c>
      <c r="Q111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1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1" s="156" t="str">
        <f>IF(T_SDLog[[#This Row],[AREF_7]]&lt;&gt;"","07",IF(T_SDLog[[#This Row],[AREF_6]]&lt;&gt;"","06",IF(T_SDLog[[#This Row],[AREF_5]]&lt;&gt;"","05",IF(T_SDLog[[#This Row],[AREF_4]]&lt;&gt;"","04",IF(T_SDLog[[#This Row],[AREF_3]]&lt;&gt;"","03",IF(T_SDLog[[#This Row],[AREF_2]]&lt;&gt;"","02",IF(T_SDLog[[#This Row],[AREF_1]]&lt;&gt;"","01",IF(T_SDLog[[#This Row],[AREF_0]]&lt;&gt;"","00",""))))))))</f>
        <v/>
      </c>
      <c r="T111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1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1" s="22"/>
      <c r="AB1111" s="74"/>
      <c r="AC1111" s="22"/>
      <c r="AD1111" s="74"/>
      <c r="AE1111" s="22"/>
      <c r="AF1111" s="190" t="s">
        <v>123</v>
      </c>
      <c r="AG1111" s="191"/>
      <c r="AH1111" s="190" t="s">
        <v>123</v>
      </c>
      <c r="AI1111" s="22"/>
      <c r="AJ1111" s="74"/>
      <c r="AK1111" s="22"/>
      <c r="AL1111" s="22"/>
      <c r="AM1111" s="22"/>
      <c r="AN1111" s="190" t="s">
        <v>123</v>
      </c>
      <c r="AO1111" s="74"/>
      <c r="AP1111" s="185" t="s">
        <v>123</v>
      </c>
      <c r="AQ1111" s="22"/>
      <c r="AR1111" s="74"/>
      <c r="AS1111" s="22"/>
      <c r="AT1111" s="190" t="s">
        <v>123</v>
      </c>
      <c r="AU1111" s="74"/>
      <c r="AV1111" s="185" t="s">
        <v>123</v>
      </c>
      <c r="AW1111" s="76"/>
      <c r="AX1111" s="74"/>
      <c r="AY1111" s="22"/>
      <c r="AZ1111" s="190" t="s">
        <v>123</v>
      </c>
      <c r="BA1111" s="74"/>
      <c r="BB1111" s="185" t="s">
        <v>123</v>
      </c>
      <c r="BC1111" s="76"/>
      <c r="BD1111" s="74"/>
      <c r="BE1111" s="22"/>
      <c r="BF1111" s="190" t="s">
        <v>123</v>
      </c>
      <c r="BG1111" s="74"/>
      <c r="BH1111" s="185" t="s">
        <v>123</v>
      </c>
      <c r="BI1111" s="76"/>
      <c r="BJ1111" s="74"/>
      <c r="BK1111" s="22"/>
      <c r="BL1111" s="190" t="s">
        <v>123</v>
      </c>
      <c r="BM1111" s="74"/>
      <c r="BN1111" s="185" t="s">
        <v>123</v>
      </c>
      <c r="BO1111" s="22"/>
      <c r="BP1111" s="74"/>
      <c r="BQ1111" s="22"/>
      <c r="BR1111" s="190" t="s">
        <v>123</v>
      </c>
      <c r="BS1111" s="22"/>
      <c r="BT1111" s="185" t="s">
        <v>123</v>
      </c>
      <c r="BU1111" s="22"/>
      <c r="BV1111" s="74"/>
      <c r="BW1111" s="22"/>
      <c r="BX1111" s="190" t="s">
        <v>123</v>
      </c>
      <c r="BY1111" s="22"/>
      <c r="BZ1111" s="185" t="s">
        <v>123</v>
      </c>
      <c r="CA1111" s="185"/>
      <c r="CB1111" s="22"/>
    </row>
    <row r="1112" spans="2:80" ht="13.8" hidden="1">
      <c r="B1112" s="22">
        <f t="shared" si="17"/>
        <v>1103</v>
      </c>
      <c r="C1112" s="22" t="s">
        <v>112</v>
      </c>
      <c r="D1112" s="73" t="s">
        <v>1149</v>
      </c>
      <c r="E1112" s="118">
        <v>1300403</v>
      </c>
      <c r="F1112" s="22" t="s">
        <v>114</v>
      </c>
      <c r="G1112" s="73" t="s">
        <v>117</v>
      </c>
      <c r="H1112" s="73" t="s">
        <v>117</v>
      </c>
      <c r="I1112" s="240" t="s">
        <v>117</v>
      </c>
      <c r="J1112" s="79" t="s">
        <v>112</v>
      </c>
      <c r="K1112" s="112" t="s">
        <v>1150</v>
      </c>
      <c r="L1112" s="22" t="s">
        <v>119</v>
      </c>
      <c r="M1112" s="22" t="s">
        <v>1217</v>
      </c>
      <c r="N1112" s="119" t="str">
        <f>CONCATENATE(T_SDLog[[#This Row],[PROJECT_NO]],"-",T_SDLog[[#This Row],[Sub Con]],"-",T_SDLog[[#This Row],[BUILDING_NO]],"-",T_SDLog[[#This Row],[FLOOR_LEVEL]],"-",T_SDLog[[#This Row],[DRAWING_PARTS]],"-",T_SDLog[[#This Row],[DISIPLINE]],"-",T_SDLog[[#This Row],[Sub-Dec]],"-",T_SDLog[[#This Row],[DS]],"-",T_SDLog[[#This Row],[DRAWING_SEQ]])</f>
        <v>1300403-ATS-00-00-00-ICT-TYP-SD-44</v>
      </c>
      <c r="O1112" s="122" t="s">
        <v>1210</v>
      </c>
      <c r="P1112" s="248">
        <v>45901</v>
      </c>
      <c r="Q111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1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2" s="156" t="str">
        <f>IF(T_SDLog[[#This Row],[AREF_7]]&lt;&gt;"","07",IF(T_SDLog[[#This Row],[AREF_6]]&lt;&gt;"","06",IF(T_SDLog[[#This Row],[AREF_5]]&lt;&gt;"","05",IF(T_SDLog[[#This Row],[AREF_4]]&lt;&gt;"","04",IF(T_SDLog[[#This Row],[AREF_3]]&lt;&gt;"","03",IF(T_SDLog[[#This Row],[AREF_2]]&lt;&gt;"","02",IF(T_SDLog[[#This Row],[AREF_1]]&lt;&gt;"","01",IF(T_SDLog[[#This Row],[AREF_0]]&lt;&gt;"","00",""))))))))</f>
        <v/>
      </c>
      <c r="T111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1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2" s="22"/>
      <c r="AB1112" s="74"/>
      <c r="AC1112" s="22"/>
      <c r="AD1112" s="74"/>
      <c r="AE1112" s="22"/>
      <c r="AF1112" s="190" t="s">
        <v>123</v>
      </c>
      <c r="AG1112" s="191"/>
      <c r="AH1112" s="190" t="s">
        <v>123</v>
      </c>
      <c r="AI1112" s="22"/>
      <c r="AJ1112" s="74"/>
      <c r="AK1112" s="22"/>
      <c r="AL1112" s="22"/>
      <c r="AM1112" s="22"/>
      <c r="AN1112" s="190" t="s">
        <v>123</v>
      </c>
      <c r="AO1112" s="74"/>
      <c r="AP1112" s="185" t="s">
        <v>123</v>
      </c>
      <c r="AQ1112" s="22"/>
      <c r="AR1112" s="74"/>
      <c r="AS1112" s="22"/>
      <c r="AT1112" s="190" t="s">
        <v>123</v>
      </c>
      <c r="AU1112" s="74"/>
      <c r="AV1112" s="185" t="s">
        <v>123</v>
      </c>
      <c r="AW1112" s="76"/>
      <c r="AX1112" s="74"/>
      <c r="AY1112" s="22"/>
      <c r="AZ1112" s="190" t="s">
        <v>123</v>
      </c>
      <c r="BA1112" s="74"/>
      <c r="BB1112" s="185" t="s">
        <v>123</v>
      </c>
      <c r="BC1112" s="76"/>
      <c r="BD1112" s="74"/>
      <c r="BE1112" s="22"/>
      <c r="BF1112" s="190" t="s">
        <v>123</v>
      </c>
      <c r="BG1112" s="74"/>
      <c r="BH1112" s="185" t="s">
        <v>123</v>
      </c>
      <c r="BI1112" s="76"/>
      <c r="BJ1112" s="74"/>
      <c r="BK1112" s="22"/>
      <c r="BL1112" s="190" t="s">
        <v>123</v>
      </c>
      <c r="BM1112" s="74"/>
      <c r="BN1112" s="185" t="s">
        <v>123</v>
      </c>
      <c r="BO1112" s="22"/>
      <c r="BP1112" s="74"/>
      <c r="BQ1112" s="22"/>
      <c r="BR1112" s="190" t="s">
        <v>123</v>
      </c>
      <c r="BS1112" s="22"/>
      <c r="BT1112" s="185" t="s">
        <v>123</v>
      </c>
      <c r="BU1112" s="22"/>
      <c r="BV1112" s="74"/>
      <c r="BW1112" s="22"/>
      <c r="BX1112" s="190" t="s">
        <v>123</v>
      </c>
      <c r="BY1112" s="22"/>
      <c r="BZ1112" s="185" t="s">
        <v>123</v>
      </c>
      <c r="CA1112" s="185"/>
      <c r="CB1112" s="22"/>
    </row>
    <row r="1113" spans="2:80" ht="13.8" hidden="1">
      <c r="B1113" s="22">
        <f t="shared" si="17"/>
        <v>1104</v>
      </c>
      <c r="C1113" s="22" t="s">
        <v>112</v>
      </c>
      <c r="D1113" s="73" t="s">
        <v>1149</v>
      </c>
      <c r="E1113" s="118">
        <v>1300403</v>
      </c>
      <c r="F1113" s="22" t="s">
        <v>114</v>
      </c>
      <c r="G1113" s="73" t="s">
        <v>117</v>
      </c>
      <c r="H1113" s="73" t="s">
        <v>117</v>
      </c>
      <c r="I1113" s="240" t="s">
        <v>117</v>
      </c>
      <c r="J1113" s="79" t="s">
        <v>112</v>
      </c>
      <c r="K1113" s="112" t="s">
        <v>1150</v>
      </c>
      <c r="L1113" s="22" t="s">
        <v>119</v>
      </c>
      <c r="M1113" s="22" t="s">
        <v>1219</v>
      </c>
      <c r="N1113" s="119" t="str">
        <f>CONCATENATE(T_SDLog[[#This Row],[PROJECT_NO]],"-",T_SDLog[[#This Row],[Sub Con]],"-",T_SDLog[[#This Row],[BUILDING_NO]],"-",T_SDLog[[#This Row],[FLOOR_LEVEL]],"-",T_SDLog[[#This Row],[DRAWING_PARTS]],"-",T_SDLog[[#This Row],[DISIPLINE]],"-",T_SDLog[[#This Row],[Sub-Dec]],"-",T_SDLog[[#This Row],[DS]],"-",T_SDLog[[#This Row],[DRAWING_SEQ]])</f>
        <v>1300403-ATS-00-00-00-ICT-TYP-SD-45</v>
      </c>
      <c r="O1113" s="122" t="s">
        <v>1212</v>
      </c>
      <c r="P1113" s="248">
        <v>45901</v>
      </c>
      <c r="Q111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1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3" s="156" t="str">
        <f>IF(T_SDLog[[#This Row],[AREF_7]]&lt;&gt;"","07",IF(T_SDLog[[#This Row],[AREF_6]]&lt;&gt;"","06",IF(T_SDLog[[#This Row],[AREF_5]]&lt;&gt;"","05",IF(T_SDLog[[#This Row],[AREF_4]]&lt;&gt;"","04",IF(T_SDLog[[#This Row],[AREF_3]]&lt;&gt;"","03",IF(T_SDLog[[#This Row],[AREF_2]]&lt;&gt;"","02",IF(T_SDLog[[#This Row],[AREF_1]]&lt;&gt;"","01",IF(T_SDLog[[#This Row],[AREF_0]]&lt;&gt;"","00",""))))))))</f>
        <v/>
      </c>
      <c r="T111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1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3" s="22"/>
      <c r="AB1113" s="74"/>
      <c r="AC1113" s="22"/>
      <c r="AD1113" s="74"/>
      <c r="AE1113" s="22"/>
      <c r="AF1113" s="190" t="s">
        <v>123</v>
      </c>
      <c r="AG1113" s="191"/>
      <c r="AH1113" s="190" t="s">
        <v>123</v>
      </c>
      <c r="AI1113" s="22"/>
      <c r="AJ1113" s="74"/>
      <c r="AK1113" s="22"/>
      <c r="AL1113" s="22"/>
      <c r="AM1113" s="22"/>
      <c r="AN1113" s="190" t="s">
        <v>123</v>
      </c>
      <c r="AO1113" s="74"/>
      <c r="AP1113" s="185" t="s">
        <v>123</v>
      </c>
      <c r="AQ1113" s="22"/>
      <c r="AR1113" s="74"/>
      <c r="AS1113" s="22"/>
      <c r="AT1113" s="190" t="s">
        <v>123</v>
      </c>
      <c r="AU1113" s="74"/>
      <c r="AV1113" s="185" t="s">
        <v>123</v>
      </c>
      <c r="AW1113" s="76"/>
      <c r="AX1113" s="74"/>
      <c r="AY1113" s="22"/>
      <c r="AZ1113" s="190" t="s">
        <v>123</v>
      </c>
      <c r="BA1113" s="74"/>
      <c r="BB1113" s="185" t="s">
        <v>123</v>
      </c>
      <c r="BC1113" s="76"/>
      <c r="BD1113" s="74"/>
      <c r="BE1113" s="22"/>
      <c r="BF1113" s="190" t="s">
        <v>123</v>
      </c>
      <c r="BG1113" s="74"/>
      <c r="BH1113" s="185" t="s">
        <v>123</v>
      </c>
      <c r="BI1113" s="76"/>
      <c r="BJ1113" s="74"/>
      <c r="BK1113" s="22"/>
      <c r="BL1113" s="190" t="s">
        <v>123</v>
      </c>
      <c r="BM1113" s="74"/>
      <c r="BN1113" s="185" t="s">
        <v>123</v>
      </c>
      <c r="BO1113" s="22"/>
      <c r="BP1113" s="74"/>
      <c r="BQ1113" s="22"/>
      <c r="BR1113" s="190" t="s">
        <v>123</v>
      </c>
      <c r="BS1113" s="22"/>
      <c r="BT1113" s="185" t="s">
        <v>123</v>
      </c>
      <c r="BU1113" s="22"/>
      <c r="BV1113" s="74"/>
      <c r="BW1113" s="22"/>
      <c r="BX1113" s="190" t="s">
        <v>123</v>
      </c>
      <c r="BY1113" s="22"/>
      <c r="BZ1113" s="185" t="s">
        <v>123</v>
      </c>
      <c r="CA1113" s="185"/>
      <c r="CB1113" s="22"/>
    </row>
    <row r="1114" spans="2:80" ht="13.8" hidden="1">
      <c r="B1114" s="22">
        <f t="shared" si="17"/>
        <v>1105</v>
      </c>
      <c r="C1114" s="22" t="s">
        <v>112</v>
      </c>
      <c r="D1114" s="73" t="s">
        <v>1149</v>
      </c>
      <c r="E1114" s="118">
        <v>1300403</v>
      </c>
      <c r="F1114" s="22" t="s">
        <v>114</v>
      </c>
      <c r="G1114" s="73" t="s">
        <v>117</v>
      </c>
      <c r="H1114" s="73" t="s">
        <v>117</v>
      </c>
      <c r="I1114" s="240" t="s">
        <v>117</v>
      </c>
      <c r="J1114" s="79" t="s">
        <v>112</v>
      </c>
      <c r="K1114" s="112" t="s">
        <v>1150</v>
      </c>
      <c r="L1114" s="22" t="s">
        <v>119</v>
      </c>
      <c r="M1114" s="22" t="s">
        <v>1221</v>
      </c>
      <c r="N1114" s="119" t="str">
        <f>CONCATENATE(T_SDLog[[#This Row],[PROJECT_NO]],"-",T_SDLog[[#This Row],[Sub Con]],"-",T_SDLog[[#This Row],[BUILDING_NO]],"-",T_SDLog[[#This Row],[FLOOR_LEVEL]],"-",T_SDLog[[#This Row],[DRAWING_PARTS]],"-",T_SDLog[[#This Row],[DISIPLINE]],"-",T_SDLog[[#This Row],[Sub-Dec]],"-",T_SDLog[[#This Row],[DS]],"-",T_SDLog[[#This Row],[DRAWING_SEQ]])</f>
        <v>1300403-ATS-00-00-00-ICT-TYP-SD-46</v>
      </c>
      <c r="O1114" s="122" t="s">
        <v>1214</v>
      </c>
      <c r="P1114" s="248">
        <v>45901</v>
      </c>
      <c r="Q111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1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4" s="156" t="str">
        <f>IF(T_SDLog[[#This Row],[AREF_7]]&lt;&gt;"","07",IF(T_SDLog[[#This Row],[AREF_6]]&lt;&gt;"","06",IF(T_SDLog[[#This Row],[AREF_5]]&lt;&gt;"","05",IF(T_SDLog[[#This Row],[AREF_4]]&lt;&gt;"","04",IF(T_SDLog[[#This Row],[AREF_3]]&lt;&gt;"","03",IF(T_SDLog[[#This Row],[AREF_2]]&lt;&gt;"","02",IF(T_SDLog[[#This Row],[AREF_1]]&lt;&gt;"","01",IF(T_SDLog[[#This Row],[AREF_0]]&lt;&gt;"","00",""))))))))</f>
        <v/>
      </c>
      <c r="T111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1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4" s="22"/>
      <c r="AB1114" s="74"/>
      <c r="AC1114" s="22"/>
      <c r="AD1114" s="74"/>
      <c r="AE1114" s="22"/>
      <c r="AF1114" s="190" t="s">
        <v>123</v>
      </c>
      <c r="AG1114" s="191"/>
      <c r="AH1114" s="190" t="s">
        <v>123</v>
      </c>
      <c r="AI1114" s="22"/>
      <c r="AJ1114" s="74"/>
      <c r="AK1114" s="22"/>
      <c r="AL1114" s="22"/>
      <c r="AM1114" s="22"/>
      <c r="AN1114" s="190" t="s">
        <v>123</v>
      </c>
      <c r="AO1114" s="74"/>
      <c r="AP1114" s="185" t="s">
        <v>123</v>
      </c>
      <c r="AQ1114" s="22"/>
      <c r="AR1114" s="74"/>
      <c r="AS1114" s="22"/>
      <c r="AT1114" s="190" t="s">
        <v>123</v>
      </c>
      <c r="AU1114" s="74"/>
      <c r="AV1114" s="185" t="s">
        <v>123</v>
      </c>
      <c r="AW1114" s="76"/>
      <c r="AX1114" s="74"/>
      <c r="AY1114" s="22"/>
      <c r="AZ1114" s="190" t="s">
        <v>123</v>
      </c>
      <c r="BA1114" s="74"/>
      <c r="BB1114" s="185" t="s">
        <v>123</v>
      </c>
      <c r="BC1114" s="76"/>
      <c r="BD1114" s="74"/>
      <c r="BE1114" s="22"/>
      <c r="BF1114" s="190" t="s">
        <v>123</v>
      </c>
      <c r="BG1114" s="74"/>
      <c r="BH1114" s="185" t="s">
        <v>123</v>
      </c>
      <c r="BI1114" s="76"/>
      <c r="BJ1114" s="74"/>
      <c r="BK1114" s="22"/>
      <c r="BL1114" s="190" t="s">
        <v>123</v>
      </c>
      <c r="BM1114" s="74"/>
      <c r="BN1114" s="185" t="s">
        <v>123</v>
      </c>
      <c r="BO1114" s="22"/>
      <c r="BP1114" s="74"/>
      <c r="BQ1114" s="22"/>
      <c r="BR1114" s="190" t="s">
        <v>123</v>
      </c>
      <c r="BS1114" s="22"/>
      <c r="BT1114" s="185" t="s">
        <v>123</v>
      </c>
      <c r="BU1114" s="22"/>
      <c r="BV1114" s="74"/>
      <c r="BW1114" s="22"/>
      <c r="BX1114" s="190" t="s">
        <v>123</v>
      </c>
      <c r="BY1114" s="22"/>
      <c r="BZ1114" s="185" t="s">
        <v>123</v>
      </c>
      <c r="CA1114" s="185"/>
      <c r="CB1114" s="22"/>
    </row>
    <row r="1115" spans="2:80" ht="13.8" hidden="1">
      <c r="B1115" s="22">
        <f t="shared" si="17"/>
        <v>1106</v>
      </c>
      <c r="C1115" s="22" t="s">
        <v>112</v>
      </c>
      <c r="D1115" s="73" t="s">
        <v>1149</v>
      </c>
      <c r="E1115" s="118">
        <v>1300403</v>
      </c>
      <c r="F1115" s="22" t="s">
        <v>114</v>
      </c>
      <c r="G1115" s="73" t="s">
        <v>117</v>
      </c>
      <c r="H1115" s="73" t="s">
        <v>117</v>
      </c>
      <c r="I1115" s="240" t="s">
        <v>117</v>
      </c>
      <c r="J1115" s="79" t="s">
        <v>112</v>
      </c>
      <c r="K1115" s="112" t="s">
        <v>1150</v>
      </c>
      <c r="L1115" s="22" t="s">
        <v>119</v>
      </c>
      <c r="M1115" s="22" t="s">
        <v>1223</v>
      </c>
      <c r="N1115" s="119" t="str">
        <f>CONCATENATE(T_SDLog[[#This Row],[PROJECT_NO]],"-",T_SDLog[[#This Row],[Sub Con]],"-",T_SDLog[[#This Row],[BUILDING_NO]],"-",T_SDLog[[#This Row],[FLOOR_LEVEL]],"-",T_SDLog[[#This Row],[DRAWING_PARTS]],"-",T_SDLog[[#This Row],[DISIPLINE]],"-",T_SDLog[[#This Row],[Sub-Dec]],"-",T_SDLog[[#This Row],[DS]],"-",T_SDLog[[#This Row],[DRAWING_SEQ]])</f>
        <v>1300403-ATS-00-00-00-ICT-TYP-SD-47</v>
      </c>
      <c r="O1115" s="122" t="s">
        <v>1216</v>
      </c>
      <c r="P1115" s="248">
        <v>45901</v>
      </c>
      <c r="Q111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1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5" s="156" t="str">
        <f>IF(T_SDLog[[#This Row],[AREF_7]]&lt;&gt;"","07",IF(T_SDLog[[#This Row],[AREF_6]]&lt;&gt;"","06",IF(T_SDLog[[#This Row],[AREF_5]]&lt;&gt;"","05",IF(T_SDLog[[#This Row],[AREF_4]]&lt;&gt;"","04",IF(T_SDLog[[#This Row],[AREF_3]]&lt;&gt;"","03",IF(T_SDLog[[#This Row],[AREF_2]]&lt;&gt;"","02",IF(T_SDLog[[#This Row],[AREF_1]]&lt;&gt;"","01",IF(T_SDLog[[#This Row],[AREF_0]]&lt;&gt;"","00",""))))))))</f>
        <v/>
      </c>
      <c r="T111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1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5" s="22"/>
      <c r="AB1115" s="74"/>
      <c r="AC1115" s="22"/>
      <c r="AD1115" s="74"/>
      <c r="AE1115" s="22"/>
      <c r="AF1115" s="190" t="s">
        <v>123</v>
      </c>
      <c r="AG1115" s="191"/>
      <c r="AH1115" s="190" t="s">
        <v>123</v>
      </c>
      <c r="AI1115" s="22"/>
      <c r="AJ1115" s="74"/>
      <c r="AK1115" s="22"/>
      <c r="AL1115" s="22"/>
      <c r="AM1115" s="22"/>
      <c r="AN1115" s="190" t="s">
        <v>123</v>
      </c>
      <c r="AO1115" s="74"/>
      <c r="AP1115" s="185" t="s">
        <v>123</v>
      </c>
      <c r="AQ1115" s="22"/>
      <c r="AR1115" s="74"/>
      <c r="AS1115" s="22"/>
      <c r="AT1115" s="190" t="s">
        <v>123</v>
      </c>
      <c r="AU1115" s="74"/>
      <c r="AV1115" s="185" t="s">
        <v>123</v>
      </c>
      <c r="AW1115" s="76"/>
      <c r="AX1115" s="74"/>
      <c r="AY1115" s="22"/>
      <c r="AZ1115" s="190" t="s">
        <v>123</v>
      </c>
      <c r="BA1115" s="74"/>
      <c r="BB1115" s="185" t="s">
        <v>123</v>
      </c>
      <c r="BC1115" s="76"/>
      <c r="BD1115" s="74"/>
      <c r="BE1115" s="22"/>
      <c r="BF1115" s="190" t="s">
        <v>123</v>
      </c>
      <c r="BG1115" s="74"/>
      <c r="BH1115" s="185" t="s">
        <v>123</v>
      </c>
      <c r="BI1115" s="76"/>
      <c r="BJ1115" s="74"/>
      <c r="BK1115" s="22"/>
      <c r="BL1115" s="190" t="s">
        <v>123</v>
      </c>
      <c r="BM1115" s="74"/>
      <c r="BN1115" s="185" t="s">
        <v>123</v>
      </c>
      <c r="BO1115" s="22"/>
      <c r="BP1115" s="74"/>
      <c r="BQ1115" s="22"/>
      <c r="BR1115" s="190" t="s">
        <v>123</v>
      </c>
      <c r="BS1115" s="22"/>
      <c r="BT1115" s="185" t="s">
        <v>123</v>
      </c>
      <c r="BU1115" s="22"/>
      <c r="BV1115" s="74"/>
      <c r="BW1115" s="22"/>
      <c r="BX1115" s="190" t="s">
        <v>123</v>
      </c>
      <c r="BY1115" s="22"/>
      <c r="BZ1115" s="185" t="s">
        <v>123</v>
      </c>
      <c r="CA1115" s="185"/>
      <c r="CB1115" s="22"/>
    </row>
    <row r="1116" spans="2:80" ht="13.8" hidden="1">
      <c r="B1116" s="22">
        <f t="shared" si="17"/>
        <v>1107</v>
      </c>
      <c r="C1116" s="22" t="s">
        <v>112</v>
      </c>
      <c r="D1116" s="73" t="s">
        <v>1149</v>
      </c>
      <c r="E1116" s="118">
        <v>1300403</v>
      </c>
      <c r="F1116" s="22" t="s">
        <v>114</v>
      </c>
      <c r="G1116" s="73" t="s">
        <v>117</v>
      </c>
      <c r="H1116" s="73" t="s">
        <v>117</v>
      </c>
      <c r="I1116" s="240" t="s">
        <v>117</v>
      </c>
      <c r="J1116" s="79" t="s">
        <v>112</v>
      </c>
      <c r="K1116" s="112" t="s">
        <v>1150</v>
      </c>
      <c r="L1116" s="22" t="s">
        <v>119</v>
      </c>
      <c r="M1116" s="22" t="s">
        <v>1225</v>
      </c>
      <c r="N1116" s="119" t="str">
        <f>CONCATENATE(T_SDLog[[#This Row],[PROJECT_NO]],"-",T_SDLog[[#This Row],[Sub Con]],"-",T_SDLog[[#This Row],[BUILDING_NO]],"-",T_SDLog[[#This Row],[FLOOR_LEVEL]],"-",T_SDLog[[#This Row],[DRAWING_PARTS]],"-",T_SDLog[[#This Row],[DISIPLINE]],"-",T_SDLog[[#This Row],[Sub-Dec]],"-",T_SDLog[[#This Row],[DS]],"-",T_SDLog[[#This Row],[DRAWING_SEQ]])</f>
        <v>1300403-ATS-00-00-00-ICT-TYP-SD-48</v>
      </c>
      <c r="O1116" s="122" t="s">
        <v>1218</v>
      </c>
      <c r="P1116" s="248">
        <v>45901</v>
      </c>
      <c r="Q111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1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6" s="156" t="str">
        <f>IF(T_SDLog[[#This Row],[AREF_7]]&lt;&gt;"","07",IF(T_SDLog[[#This Row],[AREF_6]]&lt;&gt;"","06",IF(T_SDLog[[#This Row],[AREF_5]]&lt;&gt;"","05",IF(T_SDLog[[#This Row],[AREF_4]]&lt;&gt;"","04",IF(T_SDLog[[#This Row],[AREF_3]]&lt;&gt;"","03",IF(T_SDLog[[#This Row],[AREF_2]]&lt;&gt;"","02",IF(T_SDLog[[#This Row],[AREF_1]]&lt;&gt;"","01",IF(T_SDLog[[#This Row],[AREF_0]]&lt;&gt;"","00",""))))))))</f>
        <v/>
      </c>
      <c r="T111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1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6" s="22"/>
      <c r="AB1116" s="74"/>
      <c r="AC1116" s="22"/>
      <c r="AD1116" s="74"/>
      <c r="AE1116" s="22"/>
      <c r="AF1116" s="190" t="s">
        <v>123</v>
      </c>
      <c r="AG1116" s="191"/>
      <c r="AH1116" s="190" t="s">
        <v>123</v>
      </c>
      <c r="AI1116" s="22"/>
      <c r="AJ1116" s="74"/>
      <c r="AK1116" s="22"/>
      <c r="AL1116" s="22"/>
      <c r="AM1116" s="22"/>
      <c r="AN1116" s="190" t="s">
        <v>123</v>
      </c>
      <c r="AO1116" s="74"/>
      <c r="AP1116" s="185" t="s">
        <v>123</v>
      </c>
      <c r="AQ1116" s="22"/>
      <c r="AR1116" s="74"/>
      <c r="AS1116" s="22"/>
      <c r="AT1116" s="190" t="s">
        <v>123</v>
      </c>
      <c r="AU1116" s="74"/>
      <c r="AV1116" s="185" t="s">
        <v>123</v>
      </c>
      <c r="AW1116" s="76"/>
      <c r="AX1116" s="74"/>
      <c r="AY1116" s="22"/>
      <c r="AZ1116" s="190" t="s">
        <v>123</v>
      </c>
      <c r="BA1116" s="74"/>
      <c r="BB1116" s="185" t="s">
        <v>123</v>
      </c>
      <c r="BC1116" s="76"/>
      <c r="BD1116" s="74"/>
      <c r="BE1116" s="22"/>
      <c r="BF1116" s="190" t="s">
        <v>123</v>
      </c>
      <c r="BG1116" s="74"/>
      <c r="BH1116" s="185" t="s">
        <v>123</v>
      </c>
      <c r="BI1116" s="76"/>
      <c r="BJ1116" s="74"/>
      <c r="BK1116" s="22"/>
      <c r="BL1116" s="190" t="s">
        <v>123</v>
      </c>
      <c r="BM1116" s="74"/>
      <c r="BN1116" s="185" t="s">
        <v>123</v>
      </c>
      <c r="BO1116" s="22"/>
      <c r="BP1116" s="74"/>
      <c r="BQ1116" s="22"/>
      <c r="BR1116" s="190" t="s">
        <v>123</v>
      </c>
      <c r="BS1116" s="22"/>
      <c r="BT1116" s="185" t="s">
        <v>123</v>
      </c>
      <c r="BU1116" s="22"/>
      <c r="BV1116" s="74"/>
      <c r="BW1116" s="22"/>
      <c r="BX1116" s="190" t="s">
        <v>123</v>
      </c>
      <c r="BY1116" s="22"/>
      <c r="BZ1116" s="185" t="s">
        <v>123</v>
      </c>
      <c r="CA1116" s="185"/>
      <c r="CB1116" s="22"/>
    </row>
    <row r="1117" spans="2:80" ht="13.8" hidden="1">
      <c r="B1117" s="22">
        <f t="shared" si="17"/>
        <v>1108</v>
      </c>
      <c r="C1117" s="22" t="s">
        <v>112</v>
      </c>
      <c r="D1117" s="73" t="s">
        <v>1149</v>
      </c>
      <c r="E1117" s="118">
        <v>1300403</v>
      </c>
      <c r="F1117" s="22" t="s">
        <v>114</v>
      </c>
      <c r="G1117" s="73" t="s">
        <v>117</v>
      </c>
      <c r="H1117" s="73" t="s">
        <v>117</v>
      </c>
      <c r="I1117" s="240" t="s">
        <v>117</v>
      </c>
      <c r="J1117" s="79" t="s">
        <v>112</v>
      </c>
      <c r="K1117" s="112" t="s">
        <v>1150</v>
      </c>
      <c r="L1117" s="22" t="s">
        <v>119</v>
      </c>
      <c r="M1117" s="22" t="s">
        <v>1227</v>
      </c>
      <c r="N1117" s="119" t="str">
        <f>CONCATENATE(T_SDLog[[#This Row],[PROJECT_NO]],"-",T_SDLog[[#This Row],[Sub Con]],"-",T_SDLog[[#This Row],[BUILDING_NO]],"-",T_SDLog[[#This Row],[FLOOR_LEVEL]],"-",T_SDLog[[#This Row],[DRAWING_PARTS]],"-",T_SDLog[[#This Row],[DISIPLINE]],"-",T_SDLog[[#This Row],[Sub-Dec]],"-",T_SDLog[[#This Row],[DS]],"-",T_SDLog[[#This Row],[DRAWING_SEQ]])</f>
        <v>1300403-ATS-00-00-00-ICT-TYP-SD-49</v>
      </c>
      <c r="O1117" s="122" t="s">
        <v>1220</v>
      </c>
      <c r="P1117" s="248">
        <v>45901</v>
      </c>
      <c r="Q111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1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7" s="156" t="str">
        <f>IF(T_SDLog[[#This Row],[AREF_7]]&lt;&gt;"","07",IF(T_SDLog[[#This Row],[AREF_6]]&lt;&gt;"","06",IF(T_SDLog[[#This Row],[AREF_5]]&lt;&gt;"","05",IF(T_SDLog[[#This Row],[AREF_4]]&lt;&gt;"","04",IF(T_SDLog[[#This Row],[AREF_3]]&lt;&gt;"","03",IF(T_SDLog[[#This Row],[AREF_2]]&lt;&gt;"","02",IF(T_SDLog[[#This Row],[AREF_1]]&lt;&gt;"","01",IF(T_SDLog[[#This Row],[AREF_0]]&lt;&gt;"","00",""))))))))</f>
        <v/>
      </c>
      <c r="T111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1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7" s="22"/>
      <c r="AB1117" s="74"/>
      <c r="AC1117" s="22"/>
      <c r="AD1117" s="74"/>
      <c r="AE1117" s="22"/>
      <c r="AF1117" s="190" t="s">
        <v>123</v>
      </c>
      <c r="AG1117" s="191"/>
      <c r="AH1117" s="190" t="s">
        <v>123</v>
      </c>
      <c r="AI1117" s="22"/>
      <c r="AJ1117" s="74"/>
      <c r="AK1117" s="22"/>
      <c r="AL1117" s="22"/>
      <c r="AM1117" s="22"/>
      <c r="AN1117" s="190" t="s">
        <v>123</v>
      </c>
      <c r="AO1117" s="74"/>
      <c r="AP1117" s="185" t="s">
        <v>123</v>
      </c>
      <c r="AQ1117" s="22"/>
      <c r="AR1117" s="74"/>
      <c r="AS1117" s="22"/>
      <c r="AT1117" s="190" t="s">
        <v>123</v>
      </c>
      <c r="AU1117" s="74"/>
      <c r="AV1117" s="185" t="s">
        <v>123</v>
      </c>
      <c r="AW1117" s="76"/>
      <c r="AX1117" s="74"/>
      <c r="AY1117" s="22"/>
      <c r="AZ1117" s="190" t="s">
        <v>123</v>
      </c>
      <c r="BA1117" s="74"/>
      <c r="BB1117" s="185" t="s">
        <v>123</v>
      </c>
      <c r="BC1117" s="76"/>
      <c r="BD1117" s="74"/>
      <c r="BE1117" s="22"/>
      <c r="BF1117" s="190" t="s">
        <v>123</v>
      </c>
      <c r="BG1117" s="74"/>
      <c r="BH1117" s="185" t="s">
        <v>123</v>
      </c>
      <c r="BI1117" s="76"/>
      <c r="BJ1117" s="74"/>
      <c r="BK1117" s="22"/>
      <c r="BL1117" s="190" t="s">
        <v>123</v>
      </c>
      <c r="BM1117" s="74"/>
      <c r="BN1117" s="185" t="s">
        <v>123</v>
      </c>
      <c r="BO1117" s="22"/>
      <c r="BP1117" s="74"/>
      <c r="BQ1117" s="22"/>
      <c r="BR1117" s="190" t="s">
        <v>123</v>
      </c>
      <c r="BS1117" s="22"/>
      <c r="BT1117" s="185" t="s">
        <v>123</v>
      </c>
      <c r="BU1117" s="22"/>
      <c r="BV1117" s="74"/>
      <c r="BW1117" s="22"/>
      <c r="BX1117" s="190" t="s">
        <v>123</v>
      </c>
      <c r="BY1117" s="22"/>
      <c r="BZ1117" s="185" t="s">
        <v>123</v>
      </c>
      <c r="CA1117" s="185"/>
      <c r="CB1117" s="22"/>
    </row>
    <row r="1118" spans="2:80" ht="13.8" hidden="1">
      <c r="B1118" s="22">
        <f t="shared" si="17"/>
        <v>1109</v>
      </c>
      <c r="C1118" s="22" t="s">
        <v>112</v>
      </c>
      <c r="D1118" s="73" t="s">
        <v>1149</v>
      </c>
      <c r="E1118" s="118">
        <v>1300403</v>
      </c>
      <c r="F1118" s="22" t="s">
        <v>114</v>
      </c>
      <c r="G1118" s="73" t="s">
        <v>117</v>
      </c>
      <c r="H1118" s="73" t="s">
        <v>117</v>
      </c>
      <c r="I1118" s="240" t="s">
        <v>117</v>
      </c>
      <c r="J1118" s="79" t="s">
        <v>112</v>
      </c>
      <c r="K1118" s="112" t="s">
        <v>1150</v>
      </c>
      <c r="L1118" s="22" t="s">
        <v>119</v>
      </c>
      <c r="M1118" s="22" t="s">
        <v>1229</v>
      </c>
      <c r="N1118" s="119" t="str">
        <f>CONCATENATE(T_SDLog[[#This Row],[PROJECT_NO]],"-",T_SDLog[[#This Row],[Sub Con]],"-",T_SDLog[[#This Row],[BUILDING_NO]],"-",T_SDLog[[#This Row],[FLOOR_LEVEL]],"-",T_SDLog[[#This Row],[DRAWING_PARTS]],"-",T_SDLog[[#This Row],[DISIPLINE]],"-",T_SDLog[[#This Row],[Sub-Dec]],"-",T_SDLog[[#This Row],[DS]],"-",T_SDLog[[#This Row],[DRAWING_SEQ]])</f>
        <v>1300403-ATS-00-00-00-ICT-TYP-SD-50</v>
      </c>
      <c r="O1118" s="122" t="s">
        <v>1222</v>
      </c>
      <c r="P1118" s="248">
        <v>45901</v>
      </c>
      <c r="Q111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1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8" s="156" t="str">
        <f>IF(T_SDLog[[#This Row],[AREF_7]]&lt;&gt;"","07",IF(T_SDLog[[#This Row],[AREF_6]]&lt;&gt;"","06",IF(T_SDLog[[#This Row],[AREF_5]]&lt;&gt;"","05",IF(T_SDLog[[#This Row],[AREF_4]]&lt;&gt;"","04",IF(T_SDLog[[#This Row],[AREF_3]]&lt;&gt;"","03",IF(T_SDLog[[#This Row],[AREF_2]]&lt;&gt;"","02",IF(T_SDLog[[#This Row],[AREF_1]]&lt;&gt;"","01",IF(T_SDLog[[#This Row],[AREF_0]]&lt;&gt;"","00",""))))))))</f>
        <v/>
      </c>
      <c r="T111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1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8" s="22"/>
      <c r="AB1118" s="74"/>
      <c r="AC1118" s="22"/>
      <c r="AD1118" s="74"/>
      <c r="AE1118" s="22"/>
      <c r="AF1118" s="190" t="s">
        <v>123</v>
      </c>
      <c r="AG1118" s="191"/>
      <c r="AH1118" s="190" t="s">
        <v>123</v>
      </c>
      <c r="AI1118" s="22"/>
      <c r="AJ1118" s="74"/>
      <c r="AK1118" s="22"/>
      <c r="AL1118" s="22"/>
      <c r="AM1118" s="22"/>
      <c r="AN1118" s="190" t="s">
        <v>123</v>
      </c>
      <c r="AO1118" s="74"/>
      <c r="AP1118" s="185" t="s">
        <v>123</v>
      </c>
      <c r="AQ1118" s="22"/>
      <c r="AR1118" s="74"/>
      <c r="AS1118" s="22"/>
      <c r="AT1118" s="190" t="s">
        <v>123</v>
      </c>
      <c r="AU1118" s="74"/>
      <c r="AV1118" s="185" t="s">
        <v>123</v>
      </c>
      <c r="AW1118" s="76"/>
      <c r="AX1118" s="74"/>
      <c r="AY1118" s="22"/>
      <c r="AZ1118" s="190" t="s">
        <v>123</v>
      </c>
      <c r="BA1118" s="74"/>
      <c r="BB1118" s="185" t="s">
        <v>123</v>
      </c>
      <c r="BC1118" s="76"/>
      <c r="BD1118" s="74"/>
      <c r="BE1118" s="22"/>
      <c r="BF1118" s="190" t="s">
        <v>123</v>
      </c>
      <c r="BG1118" s="74"/>
      <c r="BH1118" s="185" t="s">
        <v>123</v>
      </c>
      <c r="BI1118" s="76"/>
      <c r="BJ1118" s="74"/>
      <c r="BK1118" s="22"/>
      <c r="BL1118" s="190" t="s">
        <v>123</v>
      </c>
      <c r="BM1118" s="74"/>
      <c r="BN1118" s="185" t="s">
        <v>123</v>
      </c>
      <c r="BO1118" s="22"/>
      <c r="BP1118" s="74"/>
      <c r="BQ1118" s="22"/>
      <c r="BR1118" s="190" t="s">
        <v>123</v>
      </c>
      <c r="BS1118" s="22"/>
      <c r="BT1118" s="185" t="s">
        <v>123</v>
      </c>
      <c r="BU1118" s="22"/>
      <c r="BV1118" s="74"/>
      <c r="BW1118" s="22"/>
      <c r="BX1118" s="190" t="s">
        <v>123</v>
      </c>
      <c r="BY1118" s="22"/>
      <c r="BZ1118" s="185" t="s">
        <v>123</v>
      </c>
      <c r="CA1118" s="185"/>
      <c r="CB1118" s="22"/>
    </row>
    <row r="1119" spans="2:80" ht="13.8" hidden="1">
      <c r="B1119" s="22">
        <f t="shared" si="17"/>
        <v>1110</v>
      </c>
      <c r="C1119" s="22" t="s">
        <v>112</v>
      </c>
      <c r="D1119" s="73" t="s">
        <v>1149</v>
      </c>
      <c r="E1119" s="118">
        <v>1300403</v>
      </c>
      <c r="F1119" s="22" t="s">
        <v>114</v>
      </c>
      <c r="G1119" s="73" t="s">
        <v>117</v>
      </c>
      <c r="H1119" s="73" t="s">
        <v>117</v>
      </c>
      <c r="I1119" s="240" t="s">
        <v>117</v>
      </c>
      <c r="J1119" s="79" t="s">
        <v>112</v>
      </c>
      <c r="K1119" s="112" t="s">
        <v>1150</v>
      </c>
      <c r="L1119" s="22" t="s">
        <v>119</v>
      </c>
      <c r="M1119" s="22" t="s">
        <v>1231</v>
      </c>
      <c r="N1119" s="119" t="str">
        <f>CONCATENATE(T_SDLog[[#This Row],[PROJECT_NO]],"-",T_SDLog[[#This Row],[Sub Con]],"-",T_SDLog[[#This Row],[BUILDING_NO]],"-",T_SDLog[[#This Row],[FLOOR_LEVEL]],"-",T_SDLog[[#This Row],[DRAWING_PARTS]],"-",T_SDLog[[#This Row],[DISIPLINE]],"-",T_SDLog[[#This Row],[Sub-Dec]],"-",T_SDLog[[#This Row],[DS]],"-",T_SDLog[[#This Row],[DRAWING_SEQ]])</f>
        <v>1300403-ATS-00-00-00-ICT-TYP-SD-51</v>
      </c>
      <c r="O1119" s="122" t="s">
        <v>1224</v>
      </c>
      <c r="P1119" s="248">
        <v>45901</v>
      </c>
      <c r="Q111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1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19" s="156" t="str">
        <f>IF(T_SDLog[[#This Row],[AREF_7]]&lt;&gt;"","07",IF(T_SDLog[[#This Row],[AREF_6]]&lt;&gt;"","06",IF(T_SDLog[[#This Row],[AREF_5]]&lt;&gt;"","05",IF(T_SDLog[[#This Row],[AREF_4]]&lt;&gt;"","04",IF(T_SDLog[[#This Row],[AREF_3]]&lt;&gt;"","03",IF(T_SDLog[[#This Row],[AREF_2]]&lt;&gt;"","02",IF(T_SDLog[[#This Row],[AREF_1]]&lt;&gt;"","01",IF(T_SDLog[[#This Row],[AREF_0]]&lt;&gt;"","00",""))))))))</f>
        <v/>
      </c>
      <c r="T111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1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19" s="22"/>
      <c r="AB1119" s="74"/>
      <c r="AC1119" s="22"/>
      <c r="AD1119" s="74"/>
      <c r="AE1119" s="22"/>
      <c r="AF1119" s="190" t="s">
        <v>123</v>
      </c>
      <c r="AG1119" s="191"/>
      <c r="AH1119" s="190" t="s">
        <v>123</v>
      </c>
      <c r="AI1119" s="22"/>
      <c r="AJ1119" s="74"/>
      <c r="AK1119" s="22"/>
      <c r="AL1119" s="22"/>
      <c r="AM1119" s="22"/>
      <c r="AN1119" s="190" t="s">
        <v>123</v>
      </c>
      <c r="AO1119" s="74"/>
      <c r="AP1119" s="185" t="s">
        <v>123</v>
      </c>
      <c r="AQ1119" s="22"/>
      <c r="AR1119" s="74"/>
      <c r="AS1119" s="22"/>
      <c r="AT1119" s="190" t="s">
        <v>123</v>
      </c>
      <c r="AU1119" s="74"/>
      <c r="AV1119" s="185" t="s">
        <v>123</v>
      </c>
      <c r="AW1119" s="76"/>
      <c r="AX1119" s="74"/>
      <c r="AY1119" s="22"/>
      <c r="AZ1119" s="190" t="s">
        <v>123</v>
      </c>
      <c r="BA1119" s="74"/>
      <c r="BB1119" s="185" t="s">
        <v>123</v>
      </c>
      <c r="BC1119" s="76"/>
      <c r="BD1119" s="74"/>
      <c r="BE1119" s="22"/>
      <c r="BF1119" s="190" t="s">
        <v>123</v>
      </c>
      <c r="BG1119" s="74"/>
      <c r="BH1119" s="185" t="s">
        <v>123</v>
      </c>
      <c r="BI1119" s="76"/>
      <c r="BJ1119" s="74"/>
      <c r="BK1119" s="22"/>
      <c r="BL1119" s="190" t="s">
        <v>123</v>
      </c>
      <c r="BM1119" s="74"/>
      <c r="BN1119" s="185" t="s">
        <v>123</v>
      </c>
      <c r="BO1119" s="22"/>
      <c r="BP1119" s="74"/>
      <c r="BQ1119" s="22"/>
      <c r="BR1119" s="190" t="s">
        <v>123</v>
      </c>
      <c r="BS1119" s="22"/>
      <c r="BT1119" s="185" t="s">
        <v>123</v>
      </c>
      <c r="BU1119" s="22"/>
      <c r="BV1119" s="74"/>
      <c r="BW1119" s="22"/>
      <c r="BX1119" s="190" t="s">
        <v>123</v>
      </c>
      <c r="BY1119" s="22"/>
      <c r="BZ1119" s="185" t="s">
        <v>123</v>
      </c>
      <c r="CA1119" s="185"/>
      <c r="CB1119" s="22"/>
    </row>
    <row r="1120" spans="2:80" ht="13.8" hidden="1">
      <c r="B1120" s="22">
        <f t="shared" si="17"/>
        <v>1111</v>
      </c>
      <c r="C1120" s="22" t="s">
        <v>112</v>
      </c>
      <c r="D1120" s="73" t="s">
        <v>1149</v>
      </c>
      <c r="E1120" s="118">
        <v>1300403</v>
      </c>
      <c r="F1120" s="22" t="s">
        <v>114</v>
      </c>
      <c r="G1120" s="73" t="s">
        <v>117</v>
      </c>
      <c r="H1120" s="73" t="s">
        <v>117</v>
      </c>
      <c r="I1120" s="240" t="s">
        <v>117</v>
      </c>
      <c r="J1120" s="79" t="s">
        <v>112</v>
      </c>
      <c r="K1120" s="112" t="s">
        <v>1150</v>
      </c>
      <c r="L1120" s="22" t="s">
        <v>119</v>
      </c>
      <c r="M1120" s="22" t="s">
        <v>1233</v>
      </c>
      <c r="N1120" s="119" t="str">
        <f>CONCATENATE(T_SDLog[[#This Row],[PROJECT_NO]],"-",T_SDLog[[#This Row],[Sub Con]],"-",T_SDLog[[#This Row],[BUILDING_NO]],"-",T_SDLog[[#This Row],[FLOOR_LEVEL]],"-",T_SDLog[[#This Row],[DRAWING_PARTS]],"-",T_SDLog[[#This Row],[DISIPLINE]],"-",T_SDLog[[#This Row],[Sub-Dec]],"-",T_SDLog[[#This Row],[DS]],"-",T_SDLog[[#This Row],[DRAWING_SEQ]])</f>
        <v>1300403-ATS-00-00-00-ICT-TYP-SD-52</v>
      </c>
      <c r="O1120" s="122" t="s">
        <v>1226</v>
      </c>
      <c r="P1120" s="248">
        <v>45901</v>
      </c>
      <c r="Q112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2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0" s="156" t="str">
        <f>IF(T_SDLog[[#This Row],[AREF_7]]&lt;&gt;"","07",IF(T_SDLog[[#This Row],[AREF_6]]&lt;&gt;"","06",IF(T_SDLog[[#This Row],[AREF_5]]&lt;&gt;"","05",IF(T_SDLog[[#This Row],[AREF_4]]&lt;&gt;"","04",IF(T_SDLog[[#This Row],[AREF_3]]&lt;&gt;"","03",IF(T_SDLog[[#This Row],[AREF_2]]&lt;&gt;"","02",IF(T_SDLog[[#This Row],[AREF_1]]&lt;&gt;"","01",IF(T_SDLog[[#This Row],[AREF_0]]&lt;&gt;"","00",""))))))))</f>
        <v/>
      </c>
      <c r="T112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2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0" s="22"/>
      <c r="AB1120" s="74"/>
      <c r="AC1120" s="22"/>
      <c r="AD1120" s="74"/>
      <c r="AE1120" s="22"/>
      <c r="AF1120" s="190" t="s">
        <v>123</v>
      </c>
      <c r="AG1120" s="191"/>
      <c r="AH1120" s="190" t="s">
        <v>123</v>
      </c>
      <c r="AI1120" s="22"/>
      <c r="AJ1120" s="74"/>
      <c r="AK1120" s="22"/>
      <c r="AL1120" s="22"/>
      <c r="AM1120" s="22"/>
      <c r="AN1120" s="190" t="s">
        <v>123</v>
      </c>
      <c r="AO1120" s="74"/>
      <c r="AP1120" s="185" t="s">
        <v>123</v>
      </c>
      <c r="AQ1120" s="22"/>
      <c r="AR1120" s="74"/>
      <c r="AS1120" s="22"/>
      <c r="AT1120" s="190" t="s">
        <v>123</v>
      </c>
      <c r="AU1120" s="74"/>
      <c r="AV1120" s="185" t="s">
        <v>123</v>
      </c>
      <c r="AW1120" s="76"/>
      <c r="AX1120" s="74"/>
      <c r="AY1120" s="22"/>
      <c r="AZ1120" s="190" t="s">
        <v>123</v>
      </c>
      <c r="BA1120" s="74"/>
      <c r="BB1120" s="185" t="s">
        <v>123</v>
      </c>
      <c r="BC1120" s="76"/>
      <c r="BD1120" s="74"/>
      <c r="BE1120" s="22"/>
      <c r="BF1120" s="190" t="s">
        <v>123</v>
      </c>
      <c r="BG1120" s="74"/>
      <c r="BH1120" s="185" t="s">
        <v>123</v>
      </c>
      <c r="BI1120" s="76"/>
      <c r="BJ1120" s="74"/>
      <c r="BK1120" s="22"/>
      <c r="BL1120" s="190" t="s">
        <v>123</v>
      </c>
      <c r="BM1120" s="74"/>
      <c r="BN1120" s="185" t="s">
        <v>123</v>
      </c>
      <c r="BO1120" s="22"/>
      <c r="BP1120" s="74"/>
      <c r="BQ1120" s="22"/>
      <c r="BR1120" s="190" t="s">
        <v>123</v>
      </c>
      <c r="BS1120" s="22"/>
      <c r="BT1120" s="185" t="s">
        <v>123</v>
      </c>
      <c r="BU1120" s="22"/>
      <c r="BV1120" s="74"/>
      <c r="BW1120" s="22"/>
      <c r="BX1120" s="190" t="s">
        <v>123</v>
      </c>
      <c r="BY1120" s="22"/>
      <c r="BZ1120" s="185" t="s">
        <v>123</v>
      </c>
      <c r="CA1120" s="185"/>
      <c r="CB1120" s="22"/>
    </row>
    <row r="1121" spans="2:80" ht="13.8" hidden="1">
      <c r="B1121" s="22">
        <f t="shared" si="17"/>
        <v>1112</v>
      </c>
      <c r="C1121" s="22" t="s">
        <v>112</v>
      </c>
      <c r="D1121" s="73" t="s">
        <v>1149</v>
      </c>
      <c r="E1121" s="118">
        <v>1300403</v>
      </c>
      <c r="F1121" s="22" t="s">
        <v>114</v>
      </c>
      <c r="G1121" s="73" t="s">
        <v>117</v>
      </c>
      <c r="H1121" s="73" t="s">
        <v>117</v>
      </c>
      <c r="I1121" s="240" t="s">
        <v>117</v>
      </c>
      <c r="J1121" s="79" t="s">
        <v>112</v>
      </c>
      <c r="K1121" s="112" t="s">
        <v>1150</v>
      </c>
      <c r="L1121" s="22" t="s">
        <v>119</v>
      </c>
      <c r="M1121" s="22" t="s">
        <v>1235</v>
      </c>
      <c r="N1121" s="119" t="str">
        <f>CONCATENATE(T_SDLog[[#This Row],[PROJECT_NO]],"-",T_SDLog[[#This Row],[Sub Con]],"-",T_SDLog[[#This Row],[BUILDING_NO]],"-",T_SDLog[[#This Row],[FLOOR_LEVEL]],"-",T_SDLog[[#This Row],[DRAWING_PARTS]],"-",T_SDLog[[#This Row],[DISIPLINE]],"-",T_SDLog[[#This Row],[Sub-Dec]],"-",T_SDLog[[#This Row],[DS]],"-",T_SDLog[[#This Row],[DRAWING_SEQ]])</f>
        <v>1300403-ATS-00-00-00-ICT-TYP-SD-53</v>
      </c>
      <c r="O1121" s="122" t="s">
        <v>1228</v>
      </c>
      <c r="P1121" s="248">
        <v>45903</v>
      </c>
      <c r="Q112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2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1" s="156" t="str">
        <f>IF(T_SDLog[[#This Row],[AREF_7]]&lt;&gt;"","07",IF(T_SDLog[[#This Row],[AREF_6]]&lt;&gt;"","06",IF(T_SDLog[[#This Row],[AREF_5]]&lt;&gt;"","05",IF(T_SDLog[[#This Row],[AREF_4]]&lt;&gt;"","04",IF(T_SDLog[[#This Row],[AREF_3]]&lt;&gt;"","03",IF(T_SDLog[[#This Row],[AREF_2]]&lt;&gt;"","02",IF(T_SDLog[[#This Row],[AREF_1]]&lt;&gt;"","01",IF(T_SDLog[[#This Row],[AREF_0]]&lt;&gt;"","00",""))))))))</f>
        <v/>
      </c>
      <c r="T112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2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1" s="22"/>
      <c r="AB1121" s="74"/>
      <c r="AC1121" s="22"/>
      <c r="AD1121" s="74"/>
      <c r="AE1121" s="22"/>
      <c r="AF1121" s="190" t="s">
        <v>123</v>
      </c>
      <c r="AG1121" s="191"/>
      <c r="AH1121" s="190" t="s">
        <v>123</v>
      </c>
      <c r="AI1121" s="22"/>
      <c r="AJ1121" s="74"/>
      <c r="AK1121" s="22"/>
      <c r="AL1121" s="22"/>
      <c r="AM1121" s="22"/>
      <c r="AN1121" s="190" t="s">
        <v>123</v>
      </c>
      <c r="AO1121" s="74"/>
      <c r="AP1121" s="185" t="s">
        <v>123</v>
      </c>
      <c r="AQ1121" s="22"/>
      <c r="AR1121" s="74"/>
      <c r="AS1121" s="22"/>
      <c r="AT1121" s="190" t="s">
        <v>123</v>
      </c>
      <c r="AU1121" s="74"/>
      <c r="AV1121" s="185" t="s">
        <v>123</v>
      </c>
      <c r="AW1121" s="76"/>
      <c r="AX1121" s="74"/>
      <c r="AY1121" s="22"/>
      <c r="AZ1121" s="190" t="s">
        <v>123</v>
      </c>
      <c r="BA1121" s="74"/>
      <c r="BB1121" s="185" t="s">
        <v>123</v>
      </c>
      <c r="BC1121" s="76"/>
      <c r="BD1121" s="74"/>
      <c r="BE1121" s="22"/>
      <c r="BF1121" s="190" t="s">
        <v>123</v>
      </c>
      <c r="BG1121" s="74"/>
      <c r="BH1121" s="185" t="s">
        <v>123</v>
      </c>
      <c r="BI1121" s="76"/>
      <c r="BJ1121" s="74"/>
      <c r="BK1121" s="22"/>
      <c r="BL1121" s="190" t="s">
        <v>123</v>
      </c>
      <c r="BM1121" s="74"/>
      <c r="BN1121" s="185" t="s">
        <v>123</v>
      </c>
      <c r="BO1121" s="22"/>
      <c r="BP1121" s="74"/>
      <c r="BQ1121" s="22"/>
      <c r="BR1121" s="190" t="s">
        <v>123</v>
      </c>
      <c r="BS1121" s="22"/>
      <c r="BT1121" s="185" t="s">
        <v>123</v>
      </c>
      <c r="BU1121" s="22"/>
      <c r="BV1121" s="74"/>
      <c r="BW1121" s="22"/>
      <c r="BX1121" s="190" t="s">
        <v>123</v>
      </c>
      <c r="BY1121" s="22"/>
      <c r="BZ1121" s="185" t="s">
        <v>123</v>
      </c>
      <c r="CA1121" s="185"/>
      <c r="CB1121" s="22"/>
    </row>
    <row r="1122" spans="2:80" ht="13.8" hidden="1">
      <c r="B1122" s="22">
        <f t="shared" si="17"/>
        <v>1113</v>
      </c>
      <c r="C1122" s="22" t="s">
        <v>112</v>
      </c>
      <c r="D1122" s="73" t="s">
        <v>1149</v>
      </c>
      <c r="E1122" s="118">
        <v>1300403</v>
      </c>
      <c r="F1122" s="22" t="s">
        <v>114</v>
      </c>
      <c r="G1122" s="73" t="s">
        <v>117</v>
      </c>
      <c r="H1122" s="73" t="s">
        <v>117</v>
      </c>
      <c r="I1122" s="240" t="s">
        <v>117</v>
      </c>
      <c r="J1122" s="79" t="s">
        <v>112</v>
      </c>
      <c r="K1122" s="112" t="s">
        <v>1150</v>
      </c>
      <c r="L1122" s="22" t="s">
        <v>119</v>
      </c>
      <c r="M1122" s="22" t="s">
        <v>1237</v>
      </c>
      <c r="N1122" s="119" t="str">
        <f>CONCATENATE(T_SDLog[[#This Row],[PROJECT_NO]],"-",T_SDLog[[#This Row],[Sub Con]],"-",T_SDLog[[#This Row],[BUILDING_NO]],"-",T_SDLog[[#This Row],[FLOOR_LEVEL]],"-",T_SDLog[[#This Row],[DRAWING_PARTS]],"-",T_SDLog[[#This Row],[DISIPLINE]],"-",T_SDLog[[#This Row],[Sub-Dec]],"-",T_SDLog[[#This Row],[DS]],"-",T_SDLog[[#This Row],[DRAWING_SEQ]])</f>
        <v>1300403-ATS-00-00-00-ICT-TYP-SD-54</v>
      </c>
      <c r="O1122" s="122" t="s">
        <v>1230</v>
      </c>
      <c r="P1122" s="248">
        <v>45903</v>
      </c>
      <c r="Q112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2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2" s="156" t="str">
        <f>IF(T_SDLog[[#This Row],[AREF_7]]&lt;&gt;"","07",IF(T_SDLog[[#This Row],[AREF_6]]&lt;&gt;"","06",IF(T_SDLog[[#This Row],[AREF_5]]&lt;&gt;"","05",IF(T_SDLog[[#This Row],[AREF_4]]&lt;&gt;"","04",IF(T_SDLog[[#This Row],[AREF_3]]&lt;&gt;"","03",IF(T_SDLog[[#This Row],[AREF_2]]&lt;&gt;"","02",IF(T_SDLog[[#This Row],[AREF_1]]&lt;&gt;"","01",IF(T_SDLog[[#This Row],[AREF_0]]&lt;&gt;"","00",""))))))))</f>
        <v/>
      </c>
      <c r="T112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2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2" s="22"/>
      <c r="AB1122" s="74"/>
      <c r="AC1122" s="22"/>
      <c r="AD1122" s="74"/>
      <c r="AE1122" s="22"/>
      <c r="AF1122" s="190" t="s">
        <v>123</v>
      </c>
      <c r="AG1122" s="191"/>
      <c r="AH1122" s="190" t="s">
        <v>123</v>
      </c>
      <c r="AI1122" s="22"/>
      <c r="AJ1122" s="74"/>
      <c r="AK1122" s="22"/>
      <c r="AL1122" s="22"/>
      <c r="AM1122" s="22"/>
      <c r="AN1122" s="190" t="s">
        <v>123</v>
      </c>
      <c r="AO1122" s="74"/>
      <c r="AP1122" s="185" t="s">
        <v>123</v>
      </c>
      <c r="AQ1122" s="22"/>
      <c r="AR1122" s="74"/>
      <c r="AS1122" s="22"/>
      <c r="AT1122" s="190" t="s">
        <v>123</v>
      </c>
      <c r="AU1122" s="74"/>
      <c r="AV1122" s="185" t="s">
        <v>123</v>
      </c>
      <c r="AW1122" s="76"/>
      <c r="AX1122" s="74"/>
      <c r="AY1122" s="22"/>
      <c r="AZ1122" s="190" t="s">
        <v>123</v>
      </c>
      <c r="BA1122" s="74"/>
      <c r="BB1122" s="185" t="s">
        <v>123</v>
      </c>
      <c r="BC1122" s="76"/>
      <c r="BD1122" s="74"/>
      <c r="BE1122" s="22"/>
      <c r="BF1122" s="190" t="s">
        <v>123</v>
      </c>
      <c r="BG1122" s="74"/>
      <c r="BH1122" s="185" t="s">
        <v>123</v>
      </c>
      <c r="BI1122" s="76"/>
      <c r="BJ1122" s="74"/>
      <c r="BK1122" s="22"/>
      <c r="BL1122" s="190" t="s">
        <v>123</v>
      </c>
      <c r="BM1122" s="74"/>
      <c r="BN1122" s="185" t="s">
        <v>123</v>
      </c>
      <c r="BO1122" s="22"/>
      <c r="BP1122" s="74"/>
      <c r="BQ1122" s="22"/>
      <c r="BR1122" s="190" t="s">
        <v>123</v>
      </c>
      <c r="BS1122" s="22"/>
      <c r="BT1122" s="185" t="s">
        <v>123</v>
      </c>
      <c r="BU1122" s="22"/>
      <c r="BV1122" s="74"/>
      <c r="BW1122" s="22"/>
      <c r="BX1122" s="190" t="s">
        <v>123</v>
      </c>
      <c r="BY1122" s="22"/>
      <c r="BZ1122" s="185" t="s">
        <v>123</v>
      </c>
      <c r="CA1122" s="185"/>
      <c r="CB1122" s="22"/>
    </row>
    <row r="1123" spans="2:80" ht="13.8" hidden="1">
      <c r="B1123" s="22">
        <f t="shared" si="17"/>
        <v>1114</v>
      </c>
      <c r="C1123" s="22" t="s">
        <v>112</v>
      </c>
      <c r="D1123" s="73" t="s">
        <v>1149</v>
      </c>
      <c r="E1123" s="118">
        <v>1300403</v>
      </c>
      <c r="F1123" s="22" t="s">
        <v>114</v>
      </c>
      <c r="G1123" s="73" t="s">
        <v>117</v>
      </c>
      <c r="H1123" s="73" t="s">
        <v>117</v>
      </c>
      <c r="I1123" s="240" t="s">
        <v>117</v>
      </c>
      <c r="J1123" s="79" t="s">
        <v>112</v>
      </c>
      <c r="K1123" s="112" t="s">
        <v>1150</v>
      </c>
      <c r="L1123" s="22" t="s">
        <v>119</v>
      </c>
      <c r="M1123" s="22" t="s">
        <v>1239</v>
      </c>
      <c r="N1123" s="119" t="str">
        <f>CONCATENATE(T_SDLog[[#This Row],[PROJECT_NO]],"-",T_SDLog[[#This Row],[Sub Con]],"-",T_SDLog[[#This Row],[BUILDING_NO]],"-",T_SDLog[[#This Row],[FLOOR_LEVEL]],"-",T_SDLog[[#This Row],[DRAWING_PARTS]],"-",T_SDLog[[#This Row],[DISIPLINE]],"-",T_SDLog[[#This Row],[Sub-Dec]],"-",T_SDLog[[#This Row],[DS]],"-",T_SDLog[[#This Row],[DRAWING_SEQ]])</f>
        <v>1300403-ATS-00-00-00-ICT-TYP-SD-55</v>
      </c>
      <c r="O1123" s="122" t="s">
        <v>1232</v>
      </c>
      <c r="P1123" s="248">
        <v>45903</v>
      </c>
      <c r="Q112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2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3" s="156" t="str">
        <f>IF(T_SDLog[[#This Row],[AREF_7]]&lt;&gt;"","07",IF(T_SDLog[[#This Row],[AREF_6]]&lt;&gt;"","06",IF(T_SDLog[[#This Row],[AREF_5]]&lt;&gt;"","05",IF(T_SDLog[[#This Row],[AREF_4]]&lt;&gt;"","04",IF(T_SDLog[[#This Row],[AREF_3]]&lt;&gt;"","03",IF(T_SDLog[[#This Row],[AREF_2]]&lt;&gt;"","02",IF(T_SDLog[[#This Row],[AREF_1]]&lt;&gt;"","01",IF(T_SDLog[[#This Row],[AREF_0]]&lt;&gt;"","00",""))))))))</f>
        <v/>
      </c>
      <c r="T112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2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3" s="22"/>
      <c r="AB1123" s="74"/>
      <c r="AC1123" s="22"/>
      <c r="AD1123" s="74"/>
      <c r="AE1123" s="22"/>
      <c r="AF1123" s="190" t="s">
        <v>123</v>
      </c>
      <c r="AG1123" s="191"/>
      <c r="AH1123" s="190" t="s">
        <v>123</v>
      </c>
      <c r="AI1123" s="22"/>
      <c r="AJ1123" s="74"/>
      <c r="AK1123" s="22"/>
      <c r="AL1123" s="22"/>
      <c r="AM1123" s="22"/>
      <c r="AN1123" s="190" t="s">
        <v>123</v>
      </c>
      <c r="AO1123" s="74"/>
      <c r="AP1123" s="185" t="s">
        <v>123</v>
      </c>
      <c r="AQ1123" s="22"/>
      <c r="AR1123" s="74"/>
      <c r="AS1123" s="22"/>
      <c r="AT1123" s="190" t="s">
        <v>123</v>
      </c>
      <c r="AU1123" s="74"/>
      <c r="AV1123" s="185" t="s">
        <v>123</v>
      </c>
      <c r="AW1123" s="76"/>
      <c r="AX1123" s="74"/>
      <c r="AY1123" s="22"/>
      <c r="AZ1123" s="190" t="s">
        <v>123</v>
      </c>
      <c r="BA1123" s="74"/>
      <c r="BB1123" s="185" t="s">
        <v>123</v>
      </c>
      <c r="BC1123" s="76"/>
      <c r="BD1123" s="74"/>
      <c r="BE1123" s="22"/>
      <c r="BF1123" s="190" t="s">
        <v>123</v>
      </c>
      <c r="BG1123" s="74"/>
      <c r="BH1123" s="185" t="s">
        <v>123</v>
      </c>
      <c r="BI1123" s="76"/>
      <c r="BJ1123" s="74"/>
      <c r="BK1123" s="22"/>
      <c r="BL1123" s="190" t="s">
        <v>123</v>
      </c>
      <c r="BM1123" s="74"/>
      <c r="BN1123" s="185" t="s">
        <v>123</v>
      </c>
      <c r="BO1123" s="22"/>
      <c r="BP1123" s="74"/>
      <c r="BQ1123" s="22"/>
      <c r="BR1123" s="190" t="s">
        <v>123</v>
      </c>
      <c r="BS1123" s="22"/>
      <c r="BT1123" s="185" t="s">
        <v>123</v>
      </c>
      <c r="BU1123" s="22"/>
      <c r="BV1123" s="74"/>
      <c r="BW1123" s="22"/>
      <c r="BX1123" s="190" t="s">
        <v>123</v>
      </c>
      <c r="BY1123" s="22"/>
      <c r="BZ1123" s="185" t="s">
        <v>123</v>
      </c>
      <c r="CA1123" s="185"/>
      <c r="CB1123" s="22"/>
    </row>
    <row r="1124" spans="2:80" ht="13.8" hidden="1">
      <c r="B1124" s="22">
        <f t="shared" si="17"/>
        <v>1115</v>
      </c>
      <c r="C1124" s="22" t="s">
        <v>112</v>
      </c>
      <c r="D1124" s="73" t="s">
        <v>1149</v>
      </c>
      <c r="E1124" s="118">
        <v>1300403</v>
      </c>
      <c r="F1124" s="22" t="s">
        <v>114</v>
      </c>
      <c r="G1124" s="73" t="s">
        <v>117</v>
      </c>
      <c r="H1124" s="73" t="s">
        <v>117</v>
      </c>
      <c r="I1124" s="240" t="s">
        <v>117</v>
      </c>
      <c r="J1124" s="79" t="s">
        <v>112</v>
      </c>
      <c r="K1124" s="112" t="s">
        <v>1150</v>
      </c>
      <c r="L1124" s="22" t="s">
        <v>119</v>
      </c>
      <c r="M1124" s="22" t="s">
        <v>1241</v>
      </c>
      <c r="N1124" s="119" t="str">
        <f>CONCATENATE(T_SDLog[[#This Row],[PROJECT_NO]],"-",T_SDLog[[#This Row],[Sub Con]],"-",T_SDLog[[#This Row],[BUILDING_NO]],"-",T_SDLog[[#This Row],[FLOOR_LEVEL]],"-",T_SDLog[[#This Row],[DRAWING_PARTS]],"-",T_SDLog[[#This Row],[DISIPLINE]],"-",T_SDLog[[#This Row],[Sub-Dec]],"-",T_SDLog[[#This Row],[DS]],"-",T_SDLog[[#This Row],[DRAWING_SEQ]])</f>
        <v>1300403-ATS-00-00-00-ICT-TYP-SD-56</v>
      </c>
      <c r="O1124" s="122" t="s">
        <v>1234</v>
      </c>
      <c r="P1124" s="248">
        <v>45903</v>
      </c>
      <c r="Q112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2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4" s="156" t="str">
        <f>IF(T_SDLog[[#This Row],[AREF_7]]&lt;&gt;"","07",IF(T_SDLog[[#This Row],[AREF_6]]&lt;&gt;"","06",IF(T_SDLog[[#This Row],[AREF_5]]&lt;&gt;"","05",IF(T_SDLog[[#This Row],[AREF_4]]&lt;&gt;"","04",IF(T_SDLog[[#This Row],[AREF_3]]&lt;&gt;"","03",IF(T_SDLog[[#This Row],[AREF_2]]&lt;&gt;"","02",IF(T_SDLog[[#This Row],[AREF_1]]&lt;&gt;"","01",IF(T_SDLog[[#This Row],[AREF_0]]&lt;&gt;"","00",""))))))))</f>
        <v/>
      </c>
      <c r="T112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2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4" s="22"/>
      <c r="AB1124" s="74"/>
      <c r="AC1124" s="22"/>
      <c r="AD1124" s="74"/>
      <c r="AE1124" s="22"/>
      <c r="AF1124" s="190" t="s">
        <v>123</v>
      </c>
      <c r="AG1124" s="191"/>
      <c r="AH1124" s="190" t="s">
        <v>123</v>
      </c>
      <c r="AI1124" s="22"/>
      <c r="AJ1124" s="74"/>
      <c r="AK1124" s="22"/>
      <c r="AL1124" s="22"/>
      <c r="AM1124" s="22"/>
      <c r="AN1124" s="190" t="s">
        <v>123</v>
      </c>
      <c r="AO1124" s="74"/>
      <c r="AP1124" s="185" t="s">
        <v>123</v>
      </c>
      <c r="AQ1124" s="22"/>
      <c r="AR1124" s="74"/>
      <c r="AS1124" s="22"/>
      <c r="AT1124" s="190" t="s">
        <v>123</v>
      </c>
      <c r="AU1124" s="74"/>
      <c r="AV1124" s="185" t="s">
        <v>123</v>
      </c>
      <c r="AW1124" s="76"/>
      <c r="AX1124" s="74"/>
      <c r="AY1124" s="22"/>
      <c r="AZ1124" s="190" t="s">
        <v>123</v>
      </c>
      <c r="BA1124" s="74"/>
      <c r="BB1124" s="185" t="s">
        <v>123</v>
      </c>
      <c r="BC1124" s="76"/>
      <c r="BD1124" s="74"/>
      <c r="BE1124" s="22"/>
      <c r="BF1124" s="190" t="s">
        <v>123</v>
      </c>
      <c r="BG1124" s="74"/>
      <c r="BH1124" s="185" t="s">
        <v>123</v>
      </c>
      <c r="BI1124" s="76"/>
      <c r="BJ1124" s="74"/>
      <c r="BK1124" s="22"/>
      <c r="BL1124" s="190" t="s">
        <v>123</v>
      </c>
      <c r="BM1124" s="74"/>
      <c r="BN1124" s="185" t="s">
        <v>123</v>
      </c>
      <c r="BO1124" s="22"/>
      <c r="BP1124" s="74"/>
      <c r="BQ1124" s="22"/>
      <c r="BR1124" s="190" t="s">
        <v>123</v>
      </c>
      <c r="BS1124" s="22"/>
      <c r="BT1124" s="185" t="s">
        <v>123</v>
      </c>
      <c r="BU1124" s="22"/>
      <c r="BV1124" s="74"/>
      <c r="BW1124" s="22"/>
      <c r="BX1124" s="190" t="s">
        <v>123</v>
      </c>
      <c r="BY1124" s="22"/>
      <c r="BZ1124" s="185" t="s">
        <v>123</v>
      </c>
      <c r="CA1124" s="185"/>
      <c r="CB1124" s="22"/>
    </row>
    <row r="1125" spans="2:80" ht="13.8" hidden="1">
      <c r="B1125" s="22">
        <f t="shared" si="17"/>
        <v>1116</v>
      </c>
      <c r="C1125" s="22" t="s">
        <v>112</v>
      </c>
      <c r="D1125" s="73" t="s">
        <v>1149</v>
      </c>
      <c r="E1125" s="118">
        <v>1300403</v>
      </c>
      <c r="F1125" s="22" t="s">
        <v>114</v>
      </c>
      <c r="G1125" s="73" t="s">
        <v>117</v>
      </c>
      <c r="H1125" s="73" t="s">
        <v>117</v>
      </c>
      <c r="I1125" s="240" t="s">
        <v>117</v>
      </c>
      <c r="J1125" s="79" t="s">
        <v>112</v>
      </c>
      <c r="K1125" s="112" t="s">
        <v>1150</v>
      </c>
      <c r="L1125" s="22" t="s">
        <v>119</v>
      </c>
      <c r="M1125" s="22" t="s">
        <v>1243</v>
      </c>
      <c r="N1125" s="119" t="str">
        <f>CONCATENATE(T_SDLog[[#This Row],[PROJECT_NO]],"-",T_SDLog[[#This Row],[Sub Con]],"-",T_SDLog[[#This Row],[BUILDING_NO]],"-",T_SDLog[[#This Row],[FLOOR_LEVEL]],"-",T_SDLog[[#This Row],[DRAWING_PARTS]],"-",T_SDLog[[#This Row],[DISIPLINE]],"-",T_SDLog[[#This Row],[Sub-Dec]],"-",T_SDLog[[#This Row],[DS]],"-",T_SDLog[[#This Row],[DRAWING_SEQ]])</f>
        <v>1300403-ATS-00-00-00-ICT-TYP-SD-57</v>
      </c>
      <c r="O1125" s="122" t="s">
        <v>1236</v>
      </c>
      <c r="P1125" s="248">
        <v>45903</v>
      </c>
      <c r="Q112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2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5" s="156" t="str">
        <f>IF(T_SDLog[[#This Row],[AREF_7]]&lt;&gt;"","07",IF(T_SDLog[[#This Row],[AREF_6]]&lt;&gt;"","06",IF(T_SDLog[[#This Row],[AREF_5]]&lt;&gt;"","05",IF(T_SDLog[[#This Row],[AREF_4]]&lt;&gt;"","04",IF(T_SDLog[[#This Row],[AREF_3]]&lt;&gt;"","03",IF(T_SDLog[[#This Row],[AREF_2]]&lt;&gt;"","02",IF(T_SDLog[[#This Row],[AREF_1]]&lt;&gt;"","01",IF(T_SDLog[[#This Row],[AREF_0]]&lt;&gt;"","00",""))))))))</f>
        <v/>
      </c>
      <c r="T112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2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5" s="22"/>
      <c r="AB1125" s="74"/>
      <c r="AC1125" s="22"/>
      <c r="AD1125" s="74"/>
      <c r="AE1125" s="22"/>
      <c r="AF1125" s="190" t="s">
        <v>123</v>
      </c>
      <c r="AG1125" s="191"/>
      <c r="AH1125" s="190" t="s">
        <v>123</v>
      </c>
      <c r="AI1125" s="22"/>
      <c r="AJ1125" s="74"/>
      <c r="AK1125" s="22"/>
      <c r="AL1125" s="22"/>
      <c r="AM1125" s="22"/>
      <c r="AN1125" s="190" t="s">
        <v>123</v>
      </c>
      <c r="AO1125" s="74"/>
      <c r="AP1125" s="185" t="s">
        <v>123</v>
      </c>
      <c r="AQ1125" s="22"/>
      <c r="AR1125" s="74"/>
      <c r="AS1125" s="22"/>
      <c r="AT1125" s="190" t="s">
        <v>123</v>
      </c>
      <c r="AU1125" s="74"/>
      <c r="AV1125" s="185" t="s">
        <v>123</v>
      </c>
      <c r="AW1125" s="76"/>
      <c r="AX1125" s="74"/>
      <c r="AY1125" s="22"/>
      <c r="AZ1125" s="190" t="s">
        <v>123</v>
      </c>
      <c r="BA1125" s="74"/>
      <c r="BB1125" s="185" t="s">
        <v>123</v>
      </c>
      <c r="BC1125" s="76"/>
      <c r="BD1125" s="74"/>
      <c r="BE1125" s="22"/>
      <c r="BF1125" s="190" t="s">
        <v>123</v>
      </c>
      <c r="BG1125" s="74"/>
      <c r="BH1125" s="185" t="s">
        <v>123</v>
      </c>
      <c r="BI1125" s="76"/>
      <c r="BJ1125" s="74"/>
      <c r="BK1125" s="22"/>
      <c r="BL1125" s="190" t="s">
        <v>123</v>
      </c>
      <c r="BM1125" s="74"/>
      <c r="BN1125" s="185" t="s">
        <v>123</v>
      </c>
      <c r="BO1125" s="22"/>
      <c r="BP1125" s="74"/>
      <c r="BQ1125" s="22"/>
      <c r="BR1125" s="190" t="s">
        <v>123</v>
      </c>
      <c r="BS1125" s="22"/>
      <c r="BT1125" s="185" t="s">
        <v>123</v>
      </c>
      <c r="BU1125" s="22"/>
      <c r="BV1125" s="74"/>
      <c r="BW1125" s="22"/>
      <c r="BX1125" s="190" t="s">
        <v>123</v>
      </c>
      <c r="BY1125" s="22"/>
      <c r="BZ1125" s="185" t="s">
        <v>123</v>
      </c>
      <c r="CA1125" s="185"/>
      <c r="CB1125" s="22"/>
    </row>
    <row r="1126" spans="2:80" ht="13.8" hidden="1">
      <c r="B1126" s="22">
        <f t="shared" si="17"/>
        <v>1117</v>
      </c>
      <c r="C1126" s="22" t="s">
        <v>112</v>
      </c>
      <c r="D1126" s="73" t="s">
        <v>1149</v>
      </c>
      <c r="E1126" s="118">
        <v>1300403</v>
      </c>
      <c r="F1126" s="22" t="s">
        <v>114</v>
      </c>
      <c r="G1126" s="73" t="s">
        <v>117</v>
      </c>
      <c r="H1126" s="73" t="s">
        <v>117</v>
      </c>
      <c r="I1126" s="240" t="s">
        <v>117</v>
      </c>
      <c r="J1126" s="79" t="s">
        <v>112</v>
      </c>
      <c r="K1126" s="112" t="s">
        <v>1150</v>
      </c>
      <c r="L1126" s="22" t="s">
        <v>119</v>
      </c>
      <c r="M1126" s="22" t="s">
        <v>1245</v>
      </c>
      <c r="N1126" s="119" t="str">
        <f>CONCATENATE(T_SDLog[[#This Row],[PROJECT_NO]],"-",T_SDLog[[#This Row],[Sub Con]],"-",T_SDLog[[#This Row],[BUILDING_NO]],"-",T_SDLog[[#This Row],[FLOOR_LEVEL]],"-",T_SDLog[[#This Row],[DRAWING_PARTS]],"-",T_SDLog[[#This Row],[DISIPLINE]],"-",T_SDLog[[#This Row],[Sub-Dec]],"-",T_SDLog[[#This Row],[DS]],"-",T_SDLog[[#This Row],[DRAWING_SEQ]])</f>
        <v>1300403-ATS-00-00-00-ICT-TYP-SD-58</v>
      </c>
      <c r="O1126" s="122" t="s">
        <v>1238</v>
      </c>
      <c r="P1126" s="248">
        <v>45903</v>
      </c>
      <c r="Q112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2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6" s="156" t="str">
        <f>IF(T_SDLog[[#This Row],[AREF_7]]&lt;&gt;"","07",IF(T_SDLog[[#This Row],[AREF_6]]&lt;&gt;"","06",IF(T_SDLog[[#This Row],[AREF_5]]&lt;&gt;"","05",IF(T_SDLog[[#This Row],[AREF_4]]&lt;&gt;"","04",IF(T_SDLog[[#This Row],[AREF_3]]&lt;&gt;"","03",IF(T_SDLog[[#This Row],[AREF_2]]&lt;&gt;"","02",IF(T_SDLog[[#This Row],[AREF_1]]&lt;&gt;"","01",IF(T_SDLog[[#This Row],[AREF_0]]&lt;&gt;"","00",""))))))))</f>
        <v/>
      </c>
      <c r="T112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2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6" s="22"/>
      <c r="AB1126" s="74"/>
      <c r="AC1126" s="22"/>
      <c r="AD1126" s="74"/>
      <c r="AE1126" s="22"/>
      <c r="AF1126" s="190" t="s">
        <v>123</v>
      </c>
      <c r="AG1126" s="191"/>
      <c r="AH1126" s="190" t="s">
        <v>123</v>
      </c>
      <c r="AI1126" s="22"/>
      <c r="AJ1126" s="74"/>
      <c r="AK1126" s="22"/>
      <c r="AL1126" s="22"/>
      <c r="AM1126" s="22"/>
      <c r="AN1126" s="190" t="s">
        <v>123</v>
      </c>
      <c r="AO1126" s="74"/>
      <c r="AP1126" s="185" t="s">
        <v>123</v>
      </c>
      <c r="AQ1126" s="22"/>
      <c r="AR1126" s="74"/>
      <c r="AS1126" s="22"/>
      <c r="AT1126" s="190" t="s">
        <v>123</v>
      </c>
      <c r="AU1126" s="74"/>
      <c r="AV1126" s="185" t="s">
        <v>123</v>
      </c>
      <c r="AW1126" s="76"/>
      <c r="AX1126" s="74"/>
      <c r="AY1126" s="22"/>
      <c r="AZ1126" s="190" t="s">
        <v>123</v>
      </c>
      <c r="BA1126" s="74"/>
      <c r="BB1126" s="185" t="s">
        <v>123</v>
      </c>
      <c r="BC1126" s="76"/>
      <c r="BD1126" s="74"/>
      <c r="BE1126" s="22"/>
      <c r="BF1126" s="190" t="s">
        <v>123</v>
      </c>
      <c r="BG1126" s="74"/>
      <c r="BH1126" s="185" t="s">
        <v>123</v>
      </c>
      <c r="BI1126" s="76"/>
      <c r="BJ1126" s="74"/>
      <c r="BK1126" s="22"/>
      <c r="BL1126" s="190" t="s">
        <v>123</v>
      </c>
      <c r="BM1126" s="74"/>
      <c r="BN1126" s="185" t="s">
        <v>123</v>
      </c>
      <c r="BO1126" s="22"/>
      <c r="BP1126" s="74"/>
      <c r="BQ1126" s="22"/>
      <c r="BR1126" s="190" t="s">
        <v>123</v>
      </c>
      <c r="BS1126" s="22"/>
      <c r="BT1126" s="185" t="s">
        <v>123</v>
      </c>
      <c r="BU1126" s="22"/>
      <c r="BV1126" s="74"/>
      <c r="BW1126" s="22"/>
      <c r="BX1126" s="190" t="s">
        <v>123</v>
      </c>
      <c r="BY1126" s="22"/>
      <c r="BZ1126" s="185" t="s">
        <v>123</v>
      </c>
      <c r="CA1126" s="185"/>
      <c r="CB1126" s="22"/>
    </row>
    <row r="1127" spans="2:80" ht="13.8" hidden="1">
      <c r="B1127" s="22">
        <f t="shared" si="17"/>
        <v>1118</v>
      </c>
      <c r="C1127" s="22" t="s">
        <v>112</v>
      </c>
      <c r="D1127" s="73" t="s">
        <v>1149</v>
      </c>
      <c r="E1127" s="118">
        <v>1300403</v>
      </c>
      <c r="F1127" s="22" t="s">
        <v>114</v>
      </c>
      <c r="G1127" s="73" t="s">
        <v>117</v>
      </c>
      <c r="H1127" s="73" t="s">
        <v>117</v>
      </c>
      <c r="I1127" s="240" t="s">
        <v>117</v>
      </c>
      <c r="J1127" s="79" t="s">
        <v>112</v>
      </c>
      <c r="K1127" s="112" t="s">
        <v>1150</v>
      </c>
      <c r="L1127" s="22" t="s">
        <v>119</v>
      </c>
      <c r="M1127" s="22" t="s">
        <v>1247</v>
      </c>
      <c r="N1127" s="119" t="str">
        <f>CONCATENATE(T_SDLog[[#This Row],[PROJECT_NO]],"-",T_SDLog[[#This Row],[Sub Con]],"-",T_SDLog[[#This Row],[BUILDING_NO]],"-",T_SDLog[[#This Row],[FLOOR_LEVEL]],"-",T_SDLog[[#This Row],[DRAWING_PARTS]],"-",T_SDLog[[#This Row],[DISIPLINE]],"-",T_SDLog[[#This Row],[Sub-Dec]],"-",T_SDLog[[#This Row],[DS]],"-",T_SDLog[[#This Row],[DRAWING_SEQ]])</f>
        <v>1300403-ATS-00-00-00-ICT-TYP-SD-59</v>
      </c>
      <c r="O1127" s="122" t="s">
        <v>1240</v>
      </c>
      <c r="P1127" s="248">
        <v>45903</v>
      </c>
      <c r="Q112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2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7" s="156" t="str">
        <f>IF(T_SDLog[[#This Row],[AREF_7]]&lt;&gt;"","07",IF(T_SDLog[[#This Row],[AREF_6]]&lt;&gt;"","06",IF(T_SDLog[[#This Row],[AREF_5]]&lt;&gt;"","05",IF(T_SDLog[[#This Row],[AREF_4]]&lt;&gt;"","04",IF(T_SDLog[[#This Row],[AREF_3]]&lt;&gt;"","03",IF(T_SDLog[[#This Row],[AREF_2]]&lt;&gt;"","02",IF(T_SDLog[[#This Row],[AREF_1]]&lt;&gt;"","01",IF(T_SDLog[[#This Row],[AREF_0]]&lt;&gt;"","00",""))))))))</f>
        <v/>
      </c>
      <c r="T112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2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7" s="22"/>
      <c r="AB1127" s="74"/>
      <c r="AC1127" s="22"/>
      <c r="AD1127" s="74"/>
      <c r="AE1127" s="22"/>
      <c r="AF1127" s="190" t="s">
        <v>123</v>
      </c>
      <c r="AG1127" s="191"/>
      <c r="AH1127" s="190" t="s">
        <v>123</v>
      </c>
      <c r="AI1127" s="22"/>
      <c r="AJ1127" s="74"/>
      <c r="AK1127" s="22"/>
      <c r="AL1127" s="22"/>
      <c r="AM1127" s="22"/>
      <c r="AN1127" s="190" t="s">
        <v>123</v>
      </c>
      <c r="AO1127" s="74"/>
      <c r="AP1127" s="185" t="s">
        <v>123</v>
      </c>
      <c r="AQ1127" s="22"/>
      <c r="AR1127" s="74"/>
      <c r="AS1127" s="22"/>
      <c r="AT1127" s="190" t="s">
        <v>123</v>
      </c>
      <c r="AU1127" s="74"/>
      <c r="AV1127" s="185" t="s">
        <v>123</v>
      </c>
      <c r="AW1127" s="76"/>
      <c r="AX1127" s="74"/>
      <c r="AY1127" s="22"/>
      <c r="AZ1127" s="190" t="s">
        <v>123</v>
      </c>
      <c r="BA1127" s="74"/>
      <c r="BB1127" s="185" t="s">
        <v>123</v>
      </c>
      <c r="BC1127" s="76"/>
      <c r="BD1127" s="74"/>
      <c r="BE1127" s="22"/>
      <c r="BF1127" s="190" t="s">
        <v>123</v>
      </c>
      <c r="BG1127" s="74"/>
      <c r="BH1127" s="185" t="s">
        <v>123</v>
      </c>
      <c r="BI1127" s="76"/>
      <c r="BJ1127" s="74"/>
      <c r="BK1127" s="22"/>
      <c r="BL1127" s="190" t="s">
        <v>123</v>
      </c>
      <c r="BM1127" s="74"/>
      <c r="BN1127" s="185" t="s">
        <v>123</v>
      </c>
      <c r="BO1127" s="22"/>
      <c r="BP1127" s="74"/>
      <c r="BQ1127" s="22"/>
      <c r="BR1127" s="190" t="s">
        <v>123</v>
      </c>
      <c r="BS1127" s="22"/>
      <c r="BT1127" s="185" t="s">
        <v>123</v>
      </c>
      <c r="BU1127" s="22"/>
      <c r="BV1127" s="74"/>
      <c r="BW1127" s="22"/>
      <c r="BX1127" s="190" t="s">
        <v>123</v>
      </c>
      <c r="BY1127" s="22"/>
      <c r="BZ1127" s="185" t="s">
        <v>123</v>
      </c>
      <c r="CA1127" s="185"/>
      <c r="CB1127" s="22"/>
    </row>
    <row r="1128" spans="2:80" ht="13.8" hidden="1">
      <c r="B1128" s="22">
        <f t="shared" si="17"/>
        <v>1119</v>
      </c>
      <c r="C1128" s="22" t="s">
        <v>112</v>
      </c>
      <c r="D1128" s="73" t="s">
        <v>1149</v>
      </c>
      <c r="E1128" s="118">
        <v>1300403</v>
      </c>
      <c r="F1128" s="22" t="s">
        <v>114</v>
      </c>
      <c r="G1128" s="73" t="s">
        <v>117</v>
      </c>
      <c r="H1128" s="73" t="s">
        <v>117</v>
      </c>
      <c r="I1128" s="240" t="s">
        <v>117</v>
      </c>
      <c r="J1128" s="79" t="s">
        <v>112</v>
      </c>
      <c r="K1128" s="112" t="s">
        <v>1150</v>
      </c>
      <c r="L1128" s="22" t="s">
        <v>119</v>
      </c>
      <c r="M1128" s="22" t="s">
        <v>1249</v>
      </c>
      <c r="N1128" s="119" t="str">
        <f>CONCATENATE(T_SDLog[[#This Row],[PROJECT_NO]],"-",T_SDLog[[#This Row],[Sub Con]],"-",T_SDLog[[#This Row],[BUILDING_NO]],"-",T_SDLog[[#This Row],[FLOOR_LEVEL]],"-",T_SDLog[[#This Row],[DRAWING_PARTS]],"-",T_SDLog[[#This Row],[DISIPLINE]],"-",T_SDLog[[#This Row],[Sub-Dec]],"-",T_SDLog[[#This Row],[DS]],"-",T_SDLog[[#This Row],[DRAWING_SEQ]])</f>
        <v>1300403-ATS-00-00-00-ICT-TYP-SD-60</v>
      </c>
      <c r="O1128" s="122" t="s">
        <v>1242</v>
      </c>
      <c r="P1128" s="248">
        <v>45903</v>
      </c>
      <c r="Q112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2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8" s="156" t="str">
        <f>IF(T_SDLog[[#This Row],[AREF_7]]&lt;&gt;"","07",IF(T_SDLog[[#This Row],[AREF_6]]&lt;&gt;"","06",IF(T_SDLog[[#This Row],[AREF_5]]&lt;&gt;"","05",IF(T_SDLog[[#This Row],[AREF_4]]&lt;&gt;"","04",IF(T_SDLog[[#This Row],[AREF_3]]&lt;&gt;"","03",IF(T_SDLog[[#This Row],[AREF_2]]&lt;&gt;"","02",IF(T_SDLog[[#This Row],[AREF_1]]&lt;&gt;"","01",IF(T_SDLog[[#This Row],[AREF_0]]&lt;&gt;"","00",""))))))))</f>
        <v/>
      </c>
      <c r="T112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2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8" s="22"/>
      <c r="AB1128" s="74"/>
      <c r="AC1128" s="22"/>
      <c r="AD1128" s="74"/>
      <c r="AE1128" s="22"/>
      <c r="AF1128" s="190" t="s">
        <v>123</v>
      </c>
      <c r="AG1128" s="191"/>
      <c r="AH1128" s="190" t="s">
        <v>123</v>
      </c>
      <c r="AI1128" s="22"/>
      <c r="AJ1128" s="74"/>
      <c r="AK1128" s="22"/>
      <c r="AL1128" s="22"/>
      <c r="AM1128" s="22"/>
      <c r="AN1128" s="190" t="s">
        <v>123</v>
      </c>
      <c r="AO1128" s="74"/>
      <c r="AP1128" s="185" t="s">
        <v>123</v>
      </c>
      <c r="AQ1128" s="22"/>
      <c r="AR1128" s="74"/>
      <c r="AS1128" s="22"/>
      <c r="AT1128" s="190" t="s">
        <v>123</v>
      </c>
      <c r="AU1128" s="74"/>
      <c r="AV1128" s="185" t="s">
        <v>123</v>
      </c>
      <c r="AW1128" s="76"/>
      <c r="AX1128" s="74"/>
      <c r="AY1128" s="22"/>
      <c r="AZ1128" s="190" t="s">
        <v>123</v>
      </c>
      <c r="BA1128" s="74"/>
      <c r="BB1128" s="185" t="s">
        <v>123</v>
      </c>
      <c r="BC1128" s="76"/>
      <c r="BD1128" s="74"/>
      <c r="BE1128" s="22"/>
      <c r="BF1128" s="190" t="s">
        <v>123</v>
      </c>
      <c r="BG1128" s="74"/>
      <c r="BH1128" s="185" t="s">
        <v>123</v>
      </c>
      <c r="BI1128" s="76"/>
      <c r="BJ1128" s="74"/>
      <c r="BK1128" s="22"/>
      <c r="BL1128" s="190" t="s">
        <v>123</v>
      </c>
      <c r="BM1128" s="74"/>
      <c r="BN1128" s="185" t="s">
        <v>123</v>
      </c>
      <c r="BO1128" s="22"/>
      <c r="BP1128" s="74"/>
      <c r="BQ1128" s="22"/>
      <c r="BR1128" s="190" t="s">
        <v>123</v>
      </c>
      <c r="BS1128" s="22"/>
      <c r="BT1128" s="185" t="s">
        <v>123</v>
      </c>
      <c r="BU1128" s="22"/>
      <c r="BV1128" s="74"/>
      <c r="BW1128" s="22"/>
      <c r="BX1128" s="190" t="s">
        <v>123</v>
      </c>
      <c r="BY1128" s="22"/>
      <c r="BZ1128" s="185" t="s">
        <v>123</v>
      </c>
      <c r="CA1128" s="185"/>
      <c r="CB1128" s="22"/>
    </row>
    <row r="1129" spans="2:80" ht="13.8" hidden="1">
      <c r="B1129" s="22">
        <f t="shared" si="17"/>
        <v>1120</v>
      </c>
      <c r="C1129" s="22" t="s">
        <v>112</v>
      </c>
      <c r="D1129" s="73" t="s">
        <v>1149</v>
      </c>
      <c r="E1129" s="118">
        <v>1300403</v>
      </c>
      <c r="F1129" s="22" t="s">
        <v>114</v>
      </c>
      <c r="G1129" s="73" t="s">
        <v>117</v>
      </c>
      <c r="H1129" s="73" t="s">
        <v>117</v>
      </c>
      <c r="I1129" s="240" t="s">
        <v>117</v>
      </c>
      <c r="J1129" s="79" t="s">
        <v>112</v>
      </c>
      <c r="K1129" s="112" t="s">
        <v>1150</v>
      </c>
      <c r="L1129" s="22" t="s">
        <v>119</v>
      </c>
      <c r="M1129" s="22" t="s">
        <v>1251</v>
      </c>
      <c r="N1129" s="119" t="str">
        <f>CONCATENATE(T_SDLog[[#This Row],[PROJECT_NO]],"-",T_SDLog[[#This Row],[Sub Con]],"-",T_SDLog[[#This Row],[BUILDING_NO]],"-",T_SDLog[[#This Row],[FLOOR_LEVEL]],"-",T_SDLog[[#This Row],[DRAWING_PARTS]],"-",T_SDLog[[#This Row],[DISIPLINE]],"-",T_SDLog[[#This Row],[Sub-Dec]],"-",T_SDLog[[#This Row],[DS]],"-",T_SDLog[[#This Row],[DRAWING_SEQ]])</f>
        <v>1300403-ATS-00-00-00-ICT-TYP-SD-61</v>
      </c>
      <c r="O1129" s="122" t="s">
        <v>1244</v>
      </c>
      <c r="P1129" s="248">
        <v>45903</v>
      </c>
      <c r="Q112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2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29" s="156" t="str">
        <f>IF(T_SDLog[[#This Row],[AREF_7]]&lt;&gt;"","07",IF(T_SDLog[[#This Row],[AREF_6]]&lt;&gt;"","06",IF(T_SDLog[[#This Row],[AREF_5]]&lt;&gt;"","05",IF(T_SDLog[[#This Row],[AREF_4]]&lt;&gt;"","04",IF(T_SDLog[[#This Row],[AREF_3]]&lt;&gt;"","03",IF(T_SDLog[[#This Row],[AREF_2]]&lt;&gt;"","02",IF(T_SDLog[[#This Row],[AREF_1]]&lt;&gt;"","01",IF(T_SDLog[[#This Row],[AREF_0]]&lt;&gt;"","00",""))))))))</f>
        <v/>
      </c>
      <c r="T112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2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29" s="22"/>
      <c r="AB1129" s="74"/>
      <c r="AC1129" s="22"/>
      <c r="AD1129" s="74"/>
      <c r="AE1129" s="22"/>
      <c r="AF1129" s="190" t="s">
        <v>123</v>
      </c>
      <c r="AG1129" s="191"/>
      <c r="AH1129" s="190" t="s">
        <v>123</v>
      </c>
      <c r="AI1129" s="22"/>
      <c r="AJ1129" s="74"/>
      <c r="AK1129" s="22"/>
      <c r="AL1129" s="22"/>
      <c r="AM1129" s="22"/>
      <c r="AN1129" s="190" t="s">
        <v>123</v>
      </c>
      <c r="AO1129" s="74"/>
      <c r="AP1129" s="185" t="s">
        <v>123</v>
      </c>
      <c r="AQ1129" s="22"/>
      <c r="AR1129" s="74"/>
      <c r="AS1129" s="22"/>
      <c r="AT1129" s="190" t="s">
        <v>123</v>
      </c>
      <c r="AU1129" s="74"/>
      <c r="AV1129" s="185" t="s">
        <v>123</v>
      </c>
      <c r="AW1129" s="76"/>
      <c r="AX1129" s="74"/>
      <c r="AY1129" s="22"/>
      <c r="AZ1129" s="190" t="s">
        <v>123</v>
      </c>
      <c r="BA1129" s="74"/>
      <c r="BB1129" s="185" t="s">
        <v>123</v>
      </c>
      <c r="BC1129" s="76"/>
      <c r="BD1129" s="74"/>
      <c r="BE1129" s="22"/>
      <c r="BF1129" s="190" t="s">
        <v>123</v>
      </c>
      <c r="BG1129" s="74"/>
      <c r="BH1129" s="185" t="s">
        <v>123</v>
      </c>
      <c r="BI1129" s="76"/>
      <c r="BJ1129" s="74"/>
      <c r="BK1129" s="22"/>
      <c r="BL1129" s="190" t="s">
        <v>123</v>
      </c>
      <c r="BM1129" s="74"/>
      <c r="BN1129" s="185" t="s">
        <v>123</v>
      </c>
      <c r="BO1129" s="22"/>
      <c r="BP1129" s="74"/>
      <c r="BQ1129" s="22"/>
      <c r="BR1129" s="190" t="s">
        <v>123</v>
      </c>
      <c r="BS1129" s="22"/>
      <c r="BT1129" s="185" t="s">
        <v>123</v>
      </c>
      <c r="BU1129" s="22"/>
      <c r="BV1129" s="74"/>
      <c r="BW1129" s="22"/>
      <c r="BX1129" s="190" t="s">
        <v>123</v>
      </c>
      <c r="BY1129" s="22"/>
      <c r="BZ1129" s="185" t="s">
        <v>123</v>
      </c>
      <c r="CA1129" s="185"/>
      <c r="CB1129" s="22"/>
    </row>
    <row r="1130" spans="2:80" ht="13.8" hidden="1">
      <c r="B1130" s="22">
        <f t="shared" si="17"/>
        <v>1121</v>
      </c>
      <c r="C1130" s="22" t="s">
        <v>112</v>
      </c>
      <c r="D1130" s="73" t="s">
        <v>1149</v>
      </c>
      <c r="E1130" s="118">
        <v>1300403</v>
      </c>
      <c r="F1130" s="22" t="s">
        <v>114</v>
      </c>
      <c r="G1130" s="73" t="s">
        <v>117</v>
      </c>
      <c r="H1130" s="73" t="s">
        <v>117</v>
      </c>
      <c r="I1130" s="240" t="s">
        <v>117</v>
      </c>
      <c r="J1130" s="79" t="s">
        <v>112</v>
      </c>
      <c r="K1130" s="112" t="s">
        <v>1150</v>
      </c>
      <c r="L1130" s="22" t="s">
        <v>119</v>
      </c>
      <c r="M1130" s="22" t="s">
        <v>1253</v>
      </c>
      <c r="N1130" s="119" t="str">
        <f>CONCATENATE(T_SDLog[[#This Row],[PROJECT_NO]],"-",T_SDLog[[#This Row],[Sub Con]],"-",T_SDLog[[#This Row],[BUILDING_NO]],"-",T_SDLog[[#This Row],[FLOOR_LEVEL]],"-",T_SDLog[[#This Row],[DRAWING_PARTS]],"-",T_SDLog[[#This Row],[DISIPLINE]],"-",T_SDLog[[#This Row],[Sub-Dec]],"-",T_SDLog[[#This Row],[DS]],"-",T_SDLog[[#This Row],[DRAWING_SEQ]])</f>
        <v>1300403-ATS-00-00-00-ICT-TYP-SD-62</v>
      </c>
      <c r="O1130" s="122" t="s">
        <v>1246</v>
      </c>
      <c r="P1130" s="248">
        <v>45903</v>
      </c>
      <c r="Q113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3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0" s="156" t="str">
        <f>IF(T_SDLog[[#This Row],[AREF_7]]&lt;&gt;"","07",IF(T_SDLog[[#This Row],[AREF_6]]&lt;&gt;"","06",IF(T_SDLog[[#This Row],[AREF_5]]&lt;&gt;"","05",IF(T_SDLog[[#This Row],[AREF_4]]&lt;&gt;"","04",IF(T_SDLog[[#This Row],[AREF_3]]&lt;&gt;"","03",IF(T_SDLog[[#This Row],[AREF_2]]&lt;&gt;"","02",IF(T_SDLog[[#This Row],[AREF_1]]&lt;&gt;"","01",IF(T_SDLog[[#This Row],[AREF_0]]&lt;&gt;"","00",""))))))))</f>
        <v/>
      </c>
      <c r="T113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3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0" s="22"/>
      <c r="AB1130" s="74"/>
      <c r="AC1130" s="22"/>
      <c r="AD1130" s="74"/>
      <c r="AE1130" s="22"/>
      <c r="AF1130" s="190" t="s">
        <v>123</v>
      </c>
      <c r="AG1130" s="191"/>
      <c r="AH1130" s="190" t="s">
        <v>123</v>
      </c>
      <c r="AI1130" s="22"/>
      <c r="AJ1130" s="74"/>
      <c r="AK1130" s="22"/>
      <c r="AL1130" s="22"/>
      <c r="AM1130" s="22"/>
      <c r="AN1130" s="190" t="s">
        <v>123</v>
      </c>
      <c r="AO1130" s="74"/>
      <c r="AP1130" s="185" t="s">
        <v>123</v>
      </c>
      <c r="AQ1130" s="22"/>
      <c r="AR1130" s="74"/>
      <c r="AS1130" s="22"/>
      <c r="AT1130" s="190" t="s">
        <v>123</v>
      </c>
      <c r="AU1130" s="74"/>
      <c r="AV1130" s="185" t="s">
        <v>123</v>
      </c>
      <c r="AW1130" s="76"/>
      <c r="AX1130" s="74"/>
      <c r="AY1130" s="22"/>
      <c r="AZ1130" s="190" t="s">
        <v>123</v>
      </c>
      <c r="BA1130" s="74"/>
      <c r="BB1130" s="185" t="s">
        <v>123</v>
      </c>
      <c r="BC1130" s="76"/>
      <c r="BD1130" s="74"/>
      <c r="BE1130" s="22"/>
      <c r="BF1130" s="190" t="s">
        <v>123</v>
      </c>
      <c r="BG1130" s="74"/>
      <c r="BH1130" s="185" t="s">
        <v>123</v>
      </c>
      <c r="BI1130" s="76"/>
      <c r="BJ1130" s="74"/>
      <c r="BK1130" s="22"/>
      <c r="BL1130" s="190" t="s">
        <v>123</v>
      </c>
      <c r="BM1130" s="74"/>
      <c r="BN1130" s="185" t="s">
        <v>123</v>
      </c>
      <c r="BO1130" s="22"/>
      <c r="BP1130" s="74"/>
      <c r="BQ1130" s="22"/>
      <c r="BR1130" s="190" t="s">
        <v>123</v>
      </c>
      <c r="BS1130" s="22"/>
      <c r="BT1130" s="185" t="s">
        <v>123</v>
      </c>
      <c r="BU1130" s="22"/>
      <c r="BV1130" s="74"/>
      <c r="BW1130" s="22"/>
      <c r="BX1130" s="190" t="s">
        <v>123</v>
      </c>
      <c r="BY1130" s="22"/>
      <c r="BZ1130" s="185" t="s">
        <v>123</v>
      </c>
      <c r="CA1130" s="185"/>
      <c r="CB1130" s="22"/>
    </row>
    <row r="1131" spans="2:80" ht="13.8" hidden="1">
      <c r="B1131" s="22">
        <f t="shared" si="17"/>
        <v>1122</v>
      </c>
      <c r="C1131" s="22" t="s">
        <v>112</v>
      </c>
      <c r="D1131" s="73" t="s">
        <v>1149</v>
      </c>
      <c r="E1131" s="118">
        <v>1300403</v>
      </c>
      <c r="F1131" s="22" t="s">
        <v>114</v>
      </c>
      <c r="G1131" s="73" t="s">
        <v>117</v>
      </c>
      <c r="H1131" s="73" t="s">
        <v>117</v>
      </c>
      <c r="I1131" s="240" t="s">
        <v>117</v>
      </c>
      <c r="J1131" s="79" t="s">
        <v>112</v>
      </c>
      <c r="K1131" s="112" t="s">
        <v>1150</v>
      </c>
      <c r="L1131" s="22" t="s">
        <v>119</v>
      </c>
      <c r="M1131" s="22" t="s">
        <v>1255</v>
      </c>
      <c r="N1131" s="119" t="str">
        <f>CONCATENATE(T_SDLog[[#This Row],[PROJECT_NO]],"-",T_SDLog[[#This Row],[Sub Con]],"-",T_SDLog[[#This Row],[BUILDING_NO]],"-",T_SDLog[[#This Row],[FLOOR_LEVEL]],"-",T_SDLog[[#This Row],[DRAWING_PARTS]],"-",T_SDLog[[#This Row],[DISIPLINE]],"-",T_SDLog[[#This Row],[Sub-Dec]],"-",T_SDLog[[#This Row],[DS]],"-",T_SDLog[[#This Row],[DRAWING_SEQ]])</f>
        <v>1300403-ATS-00-00-00-ICT-TYP-SD-63</v>
      </c>
      <c r="O1131" s="122" t="s">
        <v>1248</v>
      </c>
      <c r="P1131" s="248">
        <v>45903</v>
      </c>
      <c r="Q113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3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1" s="156" t="str">
        <f>IF(T_SDLog[[#This Row],[AREF_7]]&lt;&gt;"","07",IF(T_SDLog[[#This Row],[AREF_6]]&lt;&gt;"","06",IF(T_SDLog[[#This Row],[AREF_5]]&lt;&gt;"","05",IF(T_SDLog[[#This Row],[AREF_4]]&lt;&gt;"","04",IF(T_SDLog[[#This Row],[AREF_3]]&lt;&gt;"","03",IF(T_SDLog[[#This Row],[AREF_2]]&lt;&gt;"","02",IF(T_SDLog[[#This Row],[AREF_1]]&lt;&gt;"","01",IF(T_SDLog[[#This Row],[AREF_0]]&lt;&gt;"","00",""))))))))</f>
        <v/>
      </c>
      <c r="T113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3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1" s="22"/>
      <c r="AB1131" s="74"/>
      <c r="AC1131" s="22"/>
      <c r="AD1131" s="74"/>
      <c r="AE1131" s="22"/>
      <c r="AF1131" s="190" t="s">
        <v>123</v>
      </c>
      <c r="AG1131" s="191"/>
      <c r="AH1131" s="190" t="s">
        <v>123</v>
      </c>
      <c r="AI1131" s="22"/>
      <c r="AJ1131" s="74"/>
      <c r="AK1131" s="22"/>
      <c r="AL1131" s="22"/>
      <c r="AM1131" s="22"/>
      <c r="AN1131" s="190" t="s">
        <v>123</v>
      </c>
      <c r="AO1131" s="74"/>
      <c r="AP1131" s="185" t="s">
        <v>123</v>
      </c>
      <c r="AQ1131" s="22"/>
      <c r="AR1131" s="74"/>
      <c r="AS1131" s="22"/>
      <c r="AT1131" s="190" t="s">
        <v>123</v>
      </c>
      <c r="AU1131" s="74"/>
      <c r="AV1131" s="185" t="s">
        <v>123</v>
      </c>
      <c r="AW1131" s="76"/>
      <c r="AX1131" s="74"/>
      <c r="AY1131" s="22"/>
      <c r="AZ1131" s="190" t="s">
        <v>123</v>
      </c>
      <c r="BA1131" s="74"/>
      <c r="BB1131" s="185" t="s">
        <v>123</v>
      </c>
      <c r="BC1131" s="76"/>
      <c r="BD1131" s="74"/>
      <c r="BE1131" s="22"/>
      <c r="BF1131" s="190" t="s">
        <v>123</v>
      </c>
      <c r="BG1131" s="74"/>
      <c r="BH1131" s="185" t="s">
        <v>123</v>
      </c>
      <c r="BI1131" s="76"/>
      <c r="BJ1131" s="74"/>
      <c r="BK1131" s="22"/>
      <c r="BL1131" s="190" t="s">
        <v>123</v>
      </c>
      <c r="BM1131" s="74"/>
      <c r="BN1131" s="185" t="s">
        <v>123</v>
      </c>
      <c r="BO1131" s="22"/>
      <c r="BP1131" s="74"/>
      <c r="BQ1131" s="22"/>
      <c r="BR1131" s="190" t="s">
        <v>123</v>
      </c>
      <c r="BS1131" s="22"/>
      <c r="BT1131" s="185" t="s">
        <v>123</v>
      </c>
      <c r="BU1131" s="22"/>
      <c r="BV1131" s="74"/>
      <c r="BW1131" s="22"/>
      <c r="BX1131" s="190" t="s">
        <v>123</v>
      </c>
      <c r="BY1131" s="22"/>
      <c r="BZ1131" s="185" t="s">
        <v>123</v>
      </c>
      <c r="CA1131" s="185"/>
      <c r="CB1131" s="22"/>
    </row>
    <row r="1132" spans="2:80" ht="13.8" hidden="1">
      <c r="B1132" s="22">
        <f t="shared" si="17"/>
        <v>1123</v>
      </c>
      <c r="C1132" s="22" t="s">
        <v>112</v>
      </c>
      <c r="D1132" s="73" t="s">
        <v>1149</v>
      </c>
      <c r="E1132" s="118">
        <v>1300403</v>
      </c>
      <c r="F1132" s="22" t="s">
        <v>114</v>
      </c>
      <c r="G1132" s="73" t="s">
        <v>117</v>
      </c>
      <c r="H1132" s="73" t="s">
        <v>117</v>
      </c>
      <c r="I1132" s="240" t="s">
        <v>117</v>
      </c>
      <c r="J1132" s="79" t="s">
        <v>112</v>
      </c>
      <c r="K1132" s="112" t="s">
        <v>1150</v>
      </c>
      <c r="L1132" s="22" t="s">
        <v>119</v>
      </c>
      <c r="M1132" s="22" t="s">
        <v>1257</v>
      </c>
      <c r="N1132" s="119" t="str">
        <f>CONCATENATE(T_SDLog[[#This Row],[PROJECT_NO]],"-",T_SDLog[[#This Row],[Sub Con]],"-",T_SDLog[[#This Row],[BUILDING_NO]],"-",T_SDLog[[#This Row],[FLOOR_LEVEL]],"-",T_SDLog[[#This Row],[DRAWING_PARTS]],"-",T_SDLog[[#This Row],[DISIPLINE]],"-",T_SDLog[[#This Row],[Sub-Dec]],"-",T_SDLog[[#This Row],[DS]],"-",T_SDLog[[#This Row],[DRAWING_SEQ]])</f>
        <v>1300403-ATS-00-00-00-ICT-TYP-SD-64</v>
      </c>
      <c r="O1132" s="122" t="s">
        <v>1250</v>
      </c>
      <c r="P1132" s="248">
        <v>45903</v>
      </c>
      <c r="Q113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3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2" s="156" t="str">
        <f>IF(T_SDLog[[#This Row],[AREF_7]]&lt;&gt;"","07",IF(T_SDLog[[#This Row],[AREF_6]]&lt;&gt;"","06",IF(T_SDLog[[#This Row],[AREF_5]]&lt;&gt;"","05",IF(T_SDLog[[#This Row],[AREF_4]]&lt;&gt;"","04",IF(T_SDLog[[#This Row],[AREF_3]]&lt;&gt;"","03",IF(T_SDLog[[#This Row],[AREF_2]]&lt;&gt;"","02",IF(T_SDLog[[#This Row],[AREF_1]]&lt;&gt;"","01",IF(T_SDLog[[#This Row],[AREF_0]]&lt;&gt;"","00",""))))))))</f>
        <v/>
      </c>
      <c r="T113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3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2" s="22"/>
      <c r="AB1132" s="74"/>
      <c r="AC1132" s="22"/>
      <c r="AD1132" s="74"/>
      <c r="AE1132" s="22"/>
      <c r="AF1132" s="190" t="s">
        <v>123</v>
      </c>
      <c r="AG1132" s="191"/>
      <c r="AH1132" s="190" t="s">
        <v>123</v>
      </c>
      <c r="AI1132" s="22"/>
      <c r="AJ1132" s="74"/>
      <c r="AK1132" s="22"/>
      <c r="AL1132" s="22"/>
      <c r="AM1132" s="22"/>
      <c r="AN1132" s="190" t="s">
        <v>123</v>
      </c>
      <c r="AO1132" s="74"/>
      <c r="AP1132" s="185" t="s">
        <v>123</v>
      </c>
      <c r="AQ1132" s="22"/>
      <c r="AR1132" s="74"/>
      <c r="AS1132" s="22"/>
      <c r="AT1132" s="190" t="s">
        <v>123</v>
      </c>
      <c r="AU1132" s="74"/>
      <c r="AV1132" s="185" t="s">
        <v>123</v>
      </c>
      <c r="AW1132" s="76"/>
      <c r="AX1132" s="74"/>
      <c r="AY1132" s="22"/>
      <c r="AZ1132" s="190" t="s">
        <v>123</v>
      </c>
      <c r="BA1132" s="74"/>
      <c r="BB1132" s="185" t="s">
        <v>123</v>
      </c>
      <c r="BC1132" s="76"/>
      <c r="BD1132" s="74"/>
      <c r="BE1132" s="22"/>
      <c r="BF1132" s="190" t="s">
        <v>123</v>
      </c>
      <c r="BG1132" s="74"/>
      <c r="BH1132" s="185" t="s">
        <v>123</v>
      </c>
      <c r="BI1132" s="76"/>
      <c r="BJ1132" s="74"/>
      <c r="BK1132" s="22"/>
      <c r="BL1132" s="190" t="s">
        <v>123</v>
      </c>
      <c r="BM1132" s="74"/>
      <c r="BN1132" s="185" t="s">
        <v>123</v>
      </c>
      <c r="BO1132" s="22"/>
      <c r="BP1132" s="74"/>
      <c r="BQ1132" s="22"/>
      <c r="BR1132" s="190" t="s">
        <v>123</v>
      </c>
      <c r="BS1132" s="22"/>
      <c r="BT1132" s="185" t="s">
        <v>123</v>
      </c>
      <c r="BU1132" s="22"/>
      <c r="BV1132" s="74"/>
      <c r="BW1132" s="22"/>
      <c r="BX1132" s="190" t="s">
        <v>123</v>
      </c>
      <c r="BY1132" s="22"/>
      <c r="BZ1132" s="185" t="s">
        <v>123</v>
      </c>
      <c r="CA1132" s="185"/>
      <c r="CB1132" s="22"/>
    </row>
    <row r="1133" spans="2:80" ht="13.8" hidden="1">
      <c r="B1133" s="22">
        <f t="shared" si="17"/>
        <v>1124</v>
      </c>
      <c r="C1133" s="22" t="s">
        <v>112</v>
      </c>
      <c r="D1133" s="73" t="s">
        <v>1149</v>
      </c>
      <c r="E1133" s="118">
        <v>1300403</v>
      </c>
      <c r="F1133" s="22" t="s">
        <v>114</v>
      </c>
      <c r="G1133" s="73" t="s">
        <v>117</v>
      </c>
      <c r="H1133" s="73" t="s">
        <v>117</v>
      </c>
      <c r="I1133" s="240" t="s">
        <v>117</v>
      </c>
      <c r="J1133" s="79" t="s">
        <v>112</v>
      </c>
      <c r="K1133" s="112" t="s">
        <v>1150</v>
      </c>
      <c r="L1133" s="22" t="s">
        <v>119</v>
      </c>
      <c r="M1133" s="22" t="s">
        <v>1259</v>
      </c>
      <c r="N1133" s="119" t="str">
        <f>CONCATENATE(T_SDLog[[#This Row],[PROJECT_NO]],"-",T_SDLog[[#This Row],[Sub Con]],"-",T_SDLog[[#This Row],[BUILDING_NO]],"-",T_SDLog[[#This Row],[FLOOR_LEVEL]],"-",T_SDLog[[#This Row],[DRAWING_PARTS]],"-",T_SDLog[[#This Row],[DISIPLINE]],"-",T_SDLog[[#This Row],[Sub-Dec]],"-",T_SDLog[[#This Row],[DS]],"-",T_SDLog[[#This Row],[DRAWING_SEQ]])</f>
        <v>1300403-ATS-00-00-00-ICT-TYP-SD-65</v>
      </c>
      <c r="O1133" s="122" t="s">
        <v>1252</v>
      </c>
      <c r="P1133" s="248">
        <v>45903</v>
      </c>
      <c r="Q113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3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3" s="156" t="str">
        <f>IF(T_SDLog[[#This Row],[AREF_7]]&lt;&gt;"","07",IF(T_SDLog[[#This Row],[AREF_6]]&lt;&gt;"","06",IF(T_SDLog[[#This Row],[AREF_5]]&lt;&gt;"","05",IF(T_SDLog[[#This Row],[AREF_4]]&lt;&gt;"","04",IF(T_SDLog[[#This Row],[AREF_3]]&lt;&gt;"","03",IF(T_SDLog[[#This Row],[AREF_2]]&lt;&gt;"","02",IF(T_SDLog[[#This Row],[AREF_1]]&lt;&gt;"","01",IF(T_SDLog[[#This Row],[AREF_0]]&lt;&gt;"","00",""))))))))</f>
        <v/>
      </c>
      <c r="T113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3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3" s="22"/>
      <c r="AB1133" s="74"/>
      <c r="AC1133" s="22"/>
      <c r="AD1133" s="74"/>
      <c r="AE1133" s="22"/>
      <c r="AF1133" s="190" t="s">
        <v>123</v>
      </c>
      <c r="AG1133" s="191"/>
      <c r="AH1133" s="190" t="s">
        <v>123</v>
      </c>
      <c r="AI1133" s="22"/>
      <c r="AJ1133" s="74"/>
      <c r="AK1133" s="22"/>
      <c r="AL1133" s="22"/>
      <c r="AM1133" s="22"/>
      <c r="AN1133" s="190" t="s">
        <v>123</v>
      </c>
      <c r="AO1133" s="74"/>
      <c r="AP1133" s="185" t="s">
        <v>123</v>
      </c>
      <c r="AQ1133" s="22"/>
      <c r="AR1133" s="74"/>
      <c r="AS1133" s="22"/>
      <c r="AT1133" s="190" t="s">
        <v>123</v>
      </c>
      <c r="AU1133" s="74"/>
      <c r="AV1133" s="185" t="s">
        <v>123</v>
      </c>
      <c r="AW1133" s="76"/>
      <c r="AX1133" s="74"/>
      <c r="AY1133" s="22"/>
      <c r="AZ1133" s="190" t="s">
        <v>123</v>
      </c>
      <c r="BA1133" s="74"/>
      <c r="BB1133" s="185" t="s">
        <v>123</v>
      </c>
      <c r="BC1133" s="76"/>
      <c r="BD1133" s="74"/>
      <c r="BE1133" s="22"/>
      <c r="BF1133" s="190" t="s">
        <v>123</v>
      </c>
      <c r="BG1133" s="74"/>
      <c r="BH1133" s="185" t="s">
        <v>123</v>
      </c>
      <c r="BI1133" s="76"/>
      <c r="BJ1133" s="74"/>
      <c r="BK1133" s="22"/>
      <c r="BL1133" s="190" t="s">
        <v>123</v>
      </c>
      <c r="BM1133" s="74"/>
      <c r="BN1133" s="185" t="s">
        <v>123</v>
      </c>
      <c r="BO1133" s="22"/>
      <c r="BP1133" s="74"/>
      <c r="BQ1133" s="22"/>
      <c r="BR1133" s="190" t="s">
        <v>123</v>
      </c>
      <c r="BS1133" s="22"/>
      <c r="BT1133" s="185" t="s">
        <v>123</v>
      </c>
      <c r="BU1133" s="22"/>
      <c r="BV1133" s="74"/>
      <c r="BW1133" s="22"/>
      <c r="BX1133" s="190" t="s">
        <v>123</v>
      </c>
      <c r="BY1133" s="22"/>
      <c r="BZ1133" s="185" t="s">
        <v>123</v>
      </c>
      <c r="CA1133" s="185"/>
      <c r="CB1133" s="22"/>
    </row>
    <row r="1134" spans="2:80" ht="13.8" hidden="1">
      <c r="B1134" s="22">
        <f t="shared" si="17"/>
        <v>1125</v>
      </c>
      <c r="C1134" s="22" t="s">
        <v>112</v>
      </c>
      <c r="D1134" s="73" t="s">
        <v>1149</v>
      </c>
      <c r="E1134" s="118">
        <v>1300403</v>
      </c>
      <c r="F1134" s="22" t="s">
        <v>114</v>
      </c>
      <c r="G1134" s="73" t="s">
        <v>117</v>
      </c>
      <c r="H1134" s="73" t="s">
        <v>117</v>
      </c>
      <c r="I1134" s="240" t="s">
        <v>117</v>
      </c>
      <c r="J1134" s="79" t="s">
        <v>112</v>
      </c>
      <c r="K1134" s="112" t="s">
        <v>1150</v>
      </c>
      <c r="L1134" s="22" t="s">
        <v>119</v>
      </c>
      <c r="M1134" s="22" t="s">
        <v>1261</v>
      </c>
      <c r="N1134" s="119" t="str">
        <f>CONCATENATE(T_SDLog[[#This Row],[PROJECT_NO]],"-",T_SDLog[[#This Row],[Sub Con]],"-",T_SDLog[[#This Row],[BUILDING_NO]],"-",T_SDLog[[#This Row],[FLOOR_LEVEL]],"-",T_SDLog[[#This Row],[DRAWING_PARTS]],"-",T_SDLog[[#This Row],[DISIPLINE]],"-",T_SDLog[[#This Row],[Sub-Dec]],"-",T_SDLog[[#This Row],[DS]],"-",T_SDLog[[#This Row],[DRAWING_SEQ]])</f>
        <v>1300403-ATS-00-00-00-ICT-TYP-SD-66</v>
      </c>
      <c r="O1134" s="122" t="s">
        <v>1254</v>
      </c>
      <c r="P1134" s="248">
        <v>45903</v>
      </c>
      <c r="Q113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3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4" s="156" t="str">
        <f>IF(T_SDLog[[#This Row],[AREF_7]]&lt;&gt;"","07",IF(T_SDLog[[#This Row],[AREF_6]]&lt;&gt;"","06",IF(T_SDLog[[#This Row],[AREF_5]]&lt;&gt;"","05",IF(T_SDLog[[#This Row],[AREF_4]]&lt;&gt;"","04",IF(T_SDLog[[#This Row],[AREF_3]]&lt;&gt;"","03",IF(T_SDLog[[#This Row],[AREF_2]]&lt;&gt;"","02",IF(T_SDLog[[#This Row],[AREF_1]]&lt;&gt;"","01",IF(T_SDLog[[#This Row],[AREF_0]]&lt;&gt;"","00",""))))))))</f>
        <v/>
      </c>
      <c r="T113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3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4" s="22"/>
      <c r="AB1134" s="74"/>
      <c r="AC1134" s="22"/>
      <c r="AD1134" s="74"/>
      <c r="AE1134" s="22"/>
      <c r="AF1134" s="190" t="s">
        <v>123</v>
      </c>
      <c r="AG1134" s="191"/>
      <c r="AH1134" s="190" t="s">
        <v>123</v>
      </c>
      <c r="AI1134" s="22"/>
      <c r="AJ1134" s="74"/>
      <c r="AK1134" s="22"/>
      <c r="AL1134" s="22"/>
      <c r="AM1134" s="22"/>
      <c r="AN1134" s="190" t="s">
        <v>123</v>
      </c>
      <c r="AO1134" s="74"/>
      <c r="AP1134" s="185" t="s">
        <v>123</v>
      </c>
      <c r="AQ1134" s="22"/>
      <c r="AR1134" s="74"/>
      <c r="AS1134" s="22"/>
      <c r="AT1134" s="190" t="s">
        <v>123</v>
      </c>
      <c r="AU1134" s="74"/>
      <c r="AV1134" s="185" t="s">
        <v>123</v>
      </c>
      <c r="AW1134" s="76"/>
      <c r="AX1134" s="74"/>
      <c r="AY1134" s="22"/>
      <c r="AZ1134" s="190" t="s">
        <v>123</v>
      </c>
      <c r="BA1134" s="74"/>
      <c r="BB1134" s="185" t="s">
        <v>123</v>
      </c>
      <c r="BC1134" s="76"/>
      <c r="BD1134" s="74"/>
      <c r="BE1134" s="22"/>
      <c r="BF1134" s="190" t="s">
        <v>123</v>
      </c>
      <c r="BG1134" s="74"/>
      <c r="BH1134" s="185" t="s">
        <v>123</v>
      </c>
      <c r="BI1134" s="76"/>
      <c r="BJ1134" s="74"/>
      <c r="BK1134" s="22"/>
      <c r="BL1134" s="190" t="s">
        <v>123</v>
      </c>
      <c r="BM1134" s="74"/>
      <c r="BN1134" s="185" t="s">
        <v>123</v>
      </c>
      <c r="BO1134" s="22"/>
      <c r="BP1134" s="74"/>
      <c r="BQ1134" s="22"/>
      <c r="BR1134" s="190" t="s">
        <v>123</v>
      </c>
      <c r="BS1134" s="22"/>
      <c r="BT1134" s="185" t="s">
        <v>123</v>
      </c>
      <c r="BU1134" s="22"/>
      <c r="BV1134" s="74"/>
      <c r="BW1134" s="22"/>
      <c r="BX1134" s="190" t="s">
        <v>123</v>
      </c>
      <c r="BY1134" s="22"/>
      <c r="BZ1134" s="185" t="s">
        <v>123</v>
      </c>
      <c r="CA1134" s="185"/>
      <c r="CB1134" s="22"/>
    </row>
    <row r="1135" spans="2:80" ht="13.8" hidden="1">
      <c r="B1135" s="22">
        <f t="shared" si="17"/>
        <v>1126</v>
      </c>
      <c r="C1135" s="22" t="s">
        <v>112</v>
      </c>
      <c r="D1135" s="73" t="s">
        <v>1149</v>
      </c>
      <c r="E1135" s="118">
        <v>1300403</v>
      </c>
      <c r="F1135" s="22" t="s">
        <v>114</v>
      </c>
      <c r="G1135" s="73" t="s">
        <v>117</v>
      </c>
      <c r="H1135" s="73" t="s">
        <v>117</v>
      </c>
      <c r="I1135" s="240" t="s">
        <v>117</v>
      </c>
      <c r="J1135" s="79" t="s">
        <v>112</v>
      </c>
      <c r="K1135" s="112" t="s">
        <v>1150</v>
      </c>
      <c r="L1135" s="22" t="s">
        <v>119</v>
      </c>
      <c r="M1135" s="22" t="s">
        <v>1263</v>
      </c>
      <c r="N1135" s="119" t="str">
        <f>CONCATENATE(T_SDLog[[#This Row],[PROJECT_NO]],"-",T_SDLog[[#This Row],[Sub Con]],"-",T_SDLog[[#This Row],[BUILDING_NO]],"-",T_SDLog[[#This Row],[FLOOR_LEVEL]],"-",T_SDLog[[#This Row],[DRAWING_PARTS]],"-",T_SDLog[[#This Row],[DISIPLINE]],"-",T_SDLog[[#This Row],[Sub-Dec]],"-",T_SDLog[[#This Row],[DS]],"-",T_SDLog[[#This Row],[DRAWING_SEQ]])</f>
        <v>1300403-ATS-00-00-00-ICT-TYP-SD-67</v>
      </c>
      <c r="O1135" s="122" t="s">
        <v>1256</v>
      </c>
      <c r="P1135" s="248">
        <v>45903</v>
      </c>
      <c r="Q113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3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5" s="156" t="str">
        <f>IF(T_SDLog[[#This Row],[AREF_7]]&lt;&gt;"","07",IF(T_SDLog[[#This Row],[AREF_6]]&lt;&gt;"","06",IF(T_SDLog[[#This Row],[AREF_5]]&lt;&gt;"","05",IF(T_SDLog[[#This Row],[AREF_4]]&lt;&gt;"","04",IF(T_SDLog[[#This Row],[AREF_3]]&lt;&gt;"","03",IF(T_SDLog[[#This Row],[AREF_2]]&lt;&gt;"","02",IF(T_SDLog[[#This Row],[AREF_1]]&lt;&gt;"","01",IF(T_SDLog[[#This Row],[AREF_0]]&lt;&gt;"","00",""))))))))</f>
        <v/>
      </c>
      <c r="T113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3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5" s="22"/>
      <c r="AB1135" s="74"/>
      <c r="AC1135" s="22"/>
      <c r="AD1135" s="74"/>
      <c r="AE1135" s="22"/>
      <c r="AF1135" s="190" t="s">
        <v>123</v>
      </c>
      <c r="AG1135" s="191"/>
      <c r="AH1135" s="190" t="s">
        <v>123</v>
      </c>
      <c r="AI1135" s="22"/>
      <c r="AJ1135" s="74"/>
      <c r="AK1135" s="22"/>
      <c r="AL1135" s="22"/>
      <c r="AM1135" s="22"/>
      <c r="AN1135" s="190" t="s">
        <v>123</v>
      </c>
      <c r="AO1135" s="74"/>
      <c r="AP1135" s="185" t="s">
        <v>123</v>
      </c>
      <c r="AQ1135" s="22"/>
      <c r="AR1135" s="74"/>
      <c r="AS1135" s="22"/>
      <c r="AT1135" s="190" t="s">
        <v>123</v>
      </c>
      <c r="AU1135" s="74"/>
      <c r="AV1135" s="185" t="s">
        <v>123</v>
      </c>
      <c r="AW1135" s="76"/>
      <c r="AX1135" s="74"/>
      <c r="AY1135" s="22"/>
      <c r="AZ1135" s="190" t="s">
        <v>123</v>
      </c>
      <c r="BA1135" s="74"/>
      <c r="BB1135" s="185" t="s">
        <v>123</v>
      </c>
      <c r="BC1135" s="76"/>
      <c r="BD1135" s="74"/>
      <c r="BE1135" s="22"/>
      <c r="BF1135" s="190" t="s">
        <v>123</v>
      </c>
      <c r="BG1135" s="74"/>
      <c r="BH1135" s="185" t="s">
        <v>123</v>
      </c>
      <c r="BI1135" s="76"/>
      <c r="BJ1135" s="74"/>
      <c r="BK1135" s="22"/>
      <c r="BL1135" s="190" t="s">
        <v>123</v>
      </c>
      <c r="BM1135" s="74"/>
      <c r="BN1135" s="185" t="s">
        <v>123</v>
      </c>
      <c r="BO1135" s="22"/>
      <c r="BP1135" s="74"/>
      <c r="BQ1135" s="22"/>
      <c r="BR1135" s="190" t="s">
        <v>123</v>
      </c>
      <c r="BS1135" s="22"/>
      <c r="BT1135" s="185" t="s">
        <v>123</v>
      </c>
      <c r="BU1135" s="22"/>
      <c r="BV1135" s="74"/>
      <c r="BW1135" s="22"/>
      <c r="BX1135" s="190" t="s">
        <v>123</v>
      </c>
      <c r="BY1135" s="22"/>
      <c r="BZ1135" s="185" t="s">
        <v>123</v>
      </c>
      <c r="CA1135" s="185"/>
      <c r="CB1135" s="22"/>
    </row>
    <row r="1136" spans="2:80" ht="13.8" hidden="1">
      <c r="B1136" s="22">
        <f t="shared" si="17"/>
        <v>1127</v>
      </c>
      <c r="C1136" s="22" t="s">
        <v>112</v>
      </c>
      <c r="D1136" s="73" t="s">
        <v>1149</v>
      </c>
      <c r="E1136" s="118">
        <v>1300403</v>
      </c>
      <c r="F1136" s="22" t="s">
        <v>114</v>
      </c>
      <c r="G1136" s="73" t="s">
        <v>117</v>
      </c>
      <c r="H1136" s="73" t="s">
        <v>117</v>
      </c>
      <c r="I1136" s="240" t="s">
        <v>117</v>
      </c>
      <c r="J1136" s="79" t="s">
        <v>112</v>
      </c>
      <c r="K1136" s="112" t="s">
        <v>1150</v>
      </c>
      <c r="L1136" s="22" t="s">
        <v>119</v>
      </c>
      <c r="M1136" s="22" t="s">
        <v>1264</v>
      </c>
      <c r="N1136" s="119" t="str">
        <f>CONCATENATE(T_SDLog[[#This Row],[PROJECT_NO]],"-",T_SDLog[[#This Row],[Sub Con]],"-",T_SDLog[[#This Row],[BUILDING_NO]],"-",T_SDLog[[#This Row],[FLOOR_LEVEL]],"-",T_SDLog[[#This Row],[DRAWING_PARTS]],"-",T_SDLog[[#This Row],[DISIPLINE]],"-",T_SDLog[[#This Row],[Sub-Dec]],"-",T_SDLog[[#This Row],[DS]],"-",T_SDLog[[#This Row],[DRAWING_SEQ]])</f>
        <v>1300403-ATS-00-00-00-ICT-TYP-SD-68</v>
      </c>
      <c r="O1136" s="122" t="s">
        <v>1258</v>
      </c>
      <c r="P1136" s="248">
        <v>45903</v>
      </c>
      <c r="Q113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3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6" s="156" t="str">
        <f>IF(T_SDLog[[#This Row],[AREF_7]]&lt;&gt;"","07",IF(T_SDLog[[#This Row],[AREF_6]]&lt;&gt;"","06",IF(T_SDLog[[#This Row],[AREF_5]]&lt;&gt;"","05",IF(T_SDLog[[#This Row],[AREF_4]]&lt;&gt;"","04",IF(T_SDLog[[#This Row],[AREF_3]]&lt;&gt;"","03",IF(T_SDLog[[#This Row],[AREF_2]]&lt;&gt;"","02",IF(T_SDLog[[#This Row],[AREF_1]]&lt;&gt;"","01",IF(T_SDLog[[#This Row],[AREF_0]]&lt;&gt;"","00",""))))))))</f>
        <v/>
      </c>
      <c r="T113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3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6" s="22"/>
      <c r="AB1136" s="74"/>
      <c r="AC1136" s="22"/>
      <c r="AD1136" s="74"/>
      <c r="AE1136" s="22"/>
      <c r="AF1136" s="190" t="s">
        <v>123</v>
      </c>
      <c r="AG1136" s="191"/>
      <c r="AH1136" s="190" t="s">
        <v>123</v>
      </c>
      <c r="AI1136" s="22"/>
      <c r="AJ1136" s="74"/>
      <c r="AK1136" s="22"/>
      <c r="AL1136" s="22"/>
      <c r="AM1136" s="22"/>
      <c r="AN1136" s="190" t="s">
        <v>123</v>
      </c>
      <c r="AO1136" s="74"/>
      <c r="AP1136" s="185" t="s">
        <v>123</v>
      </c>
      <c r="AQ1136" s="22"/>
      <c r="AR1136" s="74"/>
      <c r="AS1136" s="22"/>
      <c r="AT1136" s="190" t="s">
        <v>123</v>
      </c>
      <c r="AU1136" s="74"/>
      <c r="AV1136" s="185" t="s">
        <v>123</v>
      </c>
      <c r="AW1136" s="76"/>
      <c r="AX1136" s="74"/>
      <c r="AY1136" s="22"/>
      <c r="AZ1136" s="190" t="s">
        <v>123</v>
      </c>
      <c r="BA1136" s="74"/>
      <c r="BB1136" s="185" t="s">
        <v>123</v>
      </c>
      <c r="BC1136" s="76"/>
      <c r="BD1136" s="74"/>
      <c r="BE1136" s="22"/>
      <c r="BF1136" s="190" t="s">
        <v>123</v>
      </c>
      <c r="BG1136" s="74"/>
      <c r="BH1136" s="185" t="s">
        <v>123</v>
      </c>
      <c r="BI1136" s="76"/>
      <c r="BJ1136" s="74"/>
      <c r="BK1136" s="22"/>
      <c r="BL1136" s="190" t="s">
        <v>123</v>
      </c>
      <c r="BM1136" s="74"/>
      <c r="BN1136" s="185" t="s">
        <v>123</v>
      </c>
      <c r="BO1136" s="22"/>
      <c r="BP1136" s="74"/>
      <c r="BQ1136" s="22"/>
      <c r="BR1136" s="190" t="s">
        <v>123</v>
      </c>
      <c r="BS1136" s="22"/>
      <c r="BT1136" s="185" t="s">
        <v>123</v>
      </c>
      <c r="BU1136" s="22"/>
      <c r="BV1136" s="74"/>
      <c r="BW1136" s="22"/>
      <c r="BX1136" s="190" t="s">
        <v>123</v>
      </c>
      <c r="BY1136" s="22"/>
      <c r="BZ1136" s="185" t="s">
        <v>123</v>
      </c>
      <c r="CA1136" s="185"/>
      <c r="CB1136" s="22"/>
    </row>
    <row r="1137" spans="2:80" ht="13.8" hidden="1">
      <c r="B1137" s="22">
        <f t="shared" si="17"/>
        <v>1128</v>
      </c>
      <c r="C1137" s="22" t="s">
        <v>112</v>
      </c>
      <c r="D1137" s="73" t="s">
        <v>1149</v>
      </c>
      <c r="E1137" s="118">
        <v>1300403</v>
      </c>
      <c r="F1137" s="22" t="s">
        <v>114</v>
      </c>
      <c r="G1137" s="73" t="s">
        <v>117</v>
      </c>
      <c r="H1137" s="73" t="s">
        <v>117</v>
      </c>
      <c r="I1137" s="240" t="s">
        <v>117</v>
      </c>
      <c r="J1137" s="79" t="s">
        <v>112</v>
      </c>
      <c r="K1137" s="112" t="s">
        <v>1150</v>
      </c>
      <c r="L1137" s="22" t="s">
        <v>119</v>
      </c>
      <c r="M1137" s="22" t="s">
        <v>1265</v>
      </c>
      <c r="N1137" s="119" t="str">
        <f>CONCATENATE(T_SDLog[[#This Row],[PROJECT_NO]],"-",T_SDLog[[#This Row],[Sub Con]],"-",T_SDLog[[#This Row],[BUILDING_NO]],"-",T_SDLog[[#This Row],[FLOOR_LEVEL]],"-",T_SDLog[[#This Row],[DRAWING_PARTS]],"-",T_SDLog[[#This Row],[DISIPLINE]],"-",T_SDLog[[#This Row],[Sub-Dec]],"-",T_SDLog[[#This Row],[DS]],"-",T_SDLog[[#This Row],[DRAWING_SEQ]])</f>
        <v>1300403-ATS-00-00-00-ICT-TYP-SD-69</v>
      </c>
      <c r="O1137" s="122" t="s">
        <v>1260</v>
      </c>
      <c r="P1137" s="248">
        <v>45903</v>
      </c>
      <c r="Q113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3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7" s="156" t="str">
        <f>IF(T_SDLog[[#This Row],[AREF_7]]&lt;&gt;"","07",IF(T_SDLog[[#This Row],[AREF_6]]&lt;&gt;"","06",IF(T_SDLog[[#This Row],[AREF_5]]&lt;&gt;"","05",IF(T_SDLog[[#This Row],[AREF_4]]&lt;&gt;"","04",IF(T_SDLog[[#This Row],[AREF_3]]&lt;&gt;"","03",IF(T_SDLog[[#This Row],[AREF_2]]&lt;&gt;"","02",IF(T_SDLog[[#This Row],[AREF_1]]&lt;&gt;"","01",IF(T_SDLog[[#This Row],[AREF_0]]&lt;&gt;"","00",""))))))))</f>
        <v/>
      </c>
      <c r="T113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3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7" s="22"/>
      <c r="AB1137" s="74"/>
      <c r="AC1137" s="22"/>
      <c r="AD1137" s="74"/>
      <c r="AE1137" s="22"/>
      <c r="AF1137" s="190" t="s">
        <v>123</v>
      </c>
      <c r="AG1137" s="191"/>
      <c r="AH1137" s="190" t="s">
        <v>123</v>
      </c>
      <c r="AI1137" s="22"/>
      <c r="AJ1137" s="74"/>
      <c r="AK1137" s="22"/>
      <c r="AL1137" s="22"/>
      <c r="AM1137" s="22"/>
      <c r="AN1137" s="190" t="s">
        <v>123</v>
      </c>
      <c r="AO1137" s="74"/>
      <c r="AP1137" s="185" t="s">
        <v>123</v>
      </c>
      <c r="AQ1137" s="22"/>
      <c r="AR1137" s="74"/>
      <c r="AS1137" s="22"/>
      <c r="AT1137" s="190" t="s">
        <v>123</v>
      </c>
      <c r="AU1137" s="74"/>
      <c r="AV1137" s="185" t="s">
        <v>123</v>
      </c>
      <c r="AW1137" s="76"/>
      <c r="AX1137" s="74"/>
      <c r="AY1137" s="22"/>
      <c r="AZ1137" s="190" t="s">
        <v>123</v>
      </c>
      <c r="BA1137" s="74"/>
      <c r="BB1137" s="185" t="s">
        <v>123</v>
      </c>
      <c r="BC1137" s="76"/>
      <c r="BD1137" s="74"/>
      <c r="BE1137" s="22"/>
      <c r="BF1137" s="190" t="s">
        <v>123</v>
      </c>
      <c r="BG1137" s="74"/>
      <c r="BH1137" s="185" t="s">
        <v>123</v>
      </c>
      <c r="BI1137" s="76"/>
      <c r="BJ1137" s="74"/>
      <c r="BK1137" s="22"/>
      <c r="BL1137" s="190" t="s">
        <v>123</v>
      </c>
      <c r="BM1137" s="74"/>
      <c r="BN1137" s="185" t="s">
        <v>123</v>
      </c>
      <c r="BO1137" s="22"/>
      <c r="BP1137" s="74"/>
      <c r="BQ1137" s="22"/>
      <c r="BR1137" s="190" t="s">
        <v>123</v>
      </c>
      <c r="BS1137" s="22"/>
      <c r="BT1137" s="185" t="s">
        <v>123</v>
      </c>
      <c r="BU1137" s="22"/>
      <c r="BV1137" s="74"/>
      <c r="BW1137" s="22"/>
      <c r="BX1137" s="190" t="s">
        <v>123</v>
      </c>
      <c r="BY1137" s="22"/>
      <c r="BZ1137" s="185" t="s">
        <v>123</v>
      </c>
      <c r="CA1137" s="185"/>
      <c r="CB1137" s="22"/>
    </row>
    <row r="1138" spans="2:80" ht="13.8" hidden="1">
      <c r="B1138" s="22">
        <f t="shared" si="17"/>
        <v>1129</v>
      </c>
      <c r="C1138" s="22" t="s">
        <v>112</v>
      </c>
      <c r="D1138" s="73" t="s">
        <v>1149</v>
      </c>
      <c r="E1138" s="118">
        <v>1300403</v>
      </c>
      <c r="F1138" s="22" t="s">
        <v>114</v>
      </c>
      <c r="G1138" s="73" t="s">
        <v>117</v>
      </c>
      <c r="H1138" s="73" t="s">
        <v>117</v>
      </c>
      <c r="I1138" s="240" t="s">
        <v>117</v>
      </c>
      <c r="J1138" s="77" t="s">
        <v>112</v>
      </c>
      <c r="K1138" s="112" t="s">
        <v>1150</v>
      </c>
      <c r="L1138" s="22" t="s">
        <v>119</v>
      </c>
      <c r="M1138" s="22" t="s">
        <v>1266</v>
      </c>
      <c r="N1138" s="119" t="str">
        <f>CONCATENATE(T_SDLog[[#This Row],[PROJECT_NO]],"-",T_SDLog[[#This Row],[Sub Con]],"-",T_SDLog[[#This Row],[BUILDING_NO]],"-",T_SDLog[[#This Row],[FLOOR_LEVEL]],"-",T_SDLog[[#This Row],[DRAWING_PARTS]],"-",T_SDLog[[#This Row],[DISIPLINE]],"-",T_SDLog[[#This Row],[Sub-Dec]],"-",T_SDLog[[#This Row],[DS]],"-",T_SDLog[[#This Row],[DRAWING_SEQ]])</f>
        <v>1300403-ATS-00-00-00-ICT-TYP-SD-70</v>
      </c>
      <c r="O1138" s="122" t="s">
        <v>1890</v>
      </c>
      <c r="P1138" s="248">
        <v>45903</v>
      </c>
      <c r="Q1138"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1138"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8" s="287" t="str">
        <f>IF(T_SDLog[[#This Row],[AREF_7]]&lt;&gt;"","07",IF(T_SDLog[[#This Row],[AREF_6]]&lt;&gt;"","06",IF(T_SDLog[[#This Row],[AREF_5]]&lt;&gt;"","05",IF(T_SDLog[[#This Row],[AREF_4]]&lt;&gt;"","04",IF(T_SDLog[[#This Row],[AREF_3]]&lt;&gt;"","03",IF(T_SDLog[[#This Row],[AREF_2]]&lt;&gt;"","02",IF(T_SDLog[[#This Row],[AREF_1]]&lt;&gt;"","01",IF(T_SDLog[[#This Row],[AREF_0]]&lt;&gt;"","00",""))))))))</f>
        <v>00</v>
      </c>
      <c r="T1138" s="288">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1138" s="74"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ATLS-004-SD-ICT-00111-R00</v>
      </c>
      <c r="V1138" s="22"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138" s="22"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38" s="74"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38" s="289"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138" s="290"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8" s="22" t="s">
        <v>1903</v>
      </c>
      <c r="AB1138" s="74">
        <v>45866</v>
      </c>
      <c r="AC1138" s="22" t="s">
        <v>1927</v>
      </c>
      <c r="AD1138" s="74">
        <v>45869</v>
      </c>
      <c r="AE1138" s="22"/>
      <c r="AF1138" s="190" t="s">
        <v>123</v>
      </c>
      <c r="AG1138" s="191"/>
      <c r="AH1138" s="190" t="s">
        <v>162</v>
      </c>
      <c r="AI1138" s="22"/>
      <c r="AJ1138" s="74"/>
      <c r="AK1138" s="22"/>
      <c r="AL1138" s="22"/>
      <c r="AM1138" s="22"/>
      <c r="AN1138" s="190" t="s">
        <v>123</v>
      </c>
      <c r="AO1138" s="74"/>
      <c r="AP1138" s="185" t="s">
        <v>123</v>
      </c>
      <c r="AQ1138" s="22"/>
      <c r="AR1138" s="74"/>
      <c r="AS1138" s="22"/>
      <c r="AT1138" s="190" t="s">
        <v>123</v>
      </c>
      <c r="AU1138" s="74"/>
      <c r="AV1138" s="185" t="s">
        <v>123</v>
      </c>
      <c r="AW1138" s="76"/>
      <c r="AX1138" s="74"/>
      <c r="AY1138" s="22"/>
      <c r="AZ1138" s="190" t="s">
        <v>123</v>
      </c>
      <c r="BA1138" s="74"/>
      <c r="BB1138" s="185" t="s">
        <v>123</v>
      </c>
      <c r="BC1138" s="76"/>
      <c r="BD1138" s="74"/>
      <c r="BE1138" s="22"/>
      <c r="BF1138" s="190" t="s">
        <v>123</v>
      </c>
      <c r="BG1138" s="74"/>
      <c r="BH1138" s="185" t="s">
        <v>123</v>
      </c>
      <c r="BI1138" s="76"/>
      <c r="BJ1138" s="74"/>
      <c r="BK1138" s="22"/>
      <c r="BL1138" s="190" t="s">
        <v>123</v>
      </c>
      <c r="BM1138" s="74"/>
      <c r="BN1138" s="185" t="s">
        <v>123</v>
      </c>
      <c r="BO1138" s="22"/>
      <c r="BP1138" s="74"/>
      <c r="BQ1138" s="22"/>
      <c r="BR1138" s="190" t="s">
        <v>123</v>
      </c>
      <c r="BS1138" s="22"/>
      <c r="BT1138" s="185" t="s">
        <v>123</v>
      </c>
      <c r="BU1138" s="22"/>
      <c r="BV1138" s="74"/>
      <c r="BW1138" s="22"/>
      <c r="BX1138" s="190" t="s">
        <v>123</v>
      </c>
      <c r="BY1138" s="22"/>
      <c r="BZ1138" s="185" t="s">
        <v>123</v>
      </c>
      <c r="CA1138" s="185"/>
      <c r="CB1138" s="22"/>
    </row>
    <row r="1139" spans="2:80" ht="13.8" hidden="1">
      <c r="B1139" s="22">
        <f t="shared" si="17"/>
        <v>1130</v>
      </c>
      <c r="C1139" s="22" t="s">
        <v>112</v>
      </c>
      <c r="D1139" s="73" t="s">
        <v>1149</v>
      </c>
      <c r="E1139" s="118">
        <v>1300403</v>
      </c>
      <c r="F1139" s="22" t="s">
        <v>114</v>
      </c>
      <c r="G1139" s="73" t="s">
        <v>117</v>
      </c>
      <c r="H1139" s="73" t="s">
        <v>117</v>
      </c>
      <c r="I1139" s="240" t="s">
        <v>117</v>
      </c>
      <c r="J1139" s="79" t="s">
        <v>112</v>
      </c>
      <c r="K1139" s="112" t="s">
        <v>1150</v>
      </c>
      <c r="L1139" s="22" t="s">
        <v>119</v>
      </c>
      <c r="M1139" s="22" t="s">
        <v>1267</v>
      </c>
      <c r="N1139" s="119" t="str">
        <f>CONCATENATE(T_SDLog[[#This Row],[PROJECT_NO]],"-",T_SDLog[[#This Row],[Sub Con]],"-",T_SDLog[[#This Row],[BUILDING_NO]],"-",T_SDLog[[#This Row],[FLOOR_LEVEL]],"-",T_SDLog[[#This Row],[DRAWING_PARTS]],"-",T_SDLog[[#This Row],[DISIPLINE]],"-",T_SDLog[[#This Row],[Sub-Dec]],"-",T_SDLog[[#This Row],[DS]],"-",T_SDLog[[#This Row],[DRAWING_SEQ]])</f>
        <v>1300403-ATS-00-00-00-ICT-TYP-SD-71</v>
      </c>
      <c r="O1139" s="122" t="s">
        <v>1814</v>
      </c>
      <c r="P1139" s="248">
        <v>45881</v>
      </c>
      <c r="Q1139"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113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39" s="156" t="str">
        <f>IF(T_SDLog[[#This Row],[AREF_7]]&lt;&gt;"","07",IF(T_SDLog[[#This Row],[AREF_6]]&lt;&gt;"","06",IF(T_SDLog[[#This Row],[AREF_5]]&lt;&gt;"","05",IF(T_SDLog[[#This Row],[AREF_4]]&lt;&gt;"","04",IF(T_SDLog[[#This Row],[AREF_3]]&lt;&gt;"","03",IF(T_SDLog[[#This Row],[AREF_2]]&lt;&gt;"","02",IF(T_SDLog[[#This Row],[AREF_1]]&lt;&gt;"","01",IF(T_SDLog[[#This Row],[AREF_0]]&lt;&gt;"","00",""))))))))</f>
        <v>00</v>
      </c>
      <c r="T113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45841</v>
      </c>
      <c r="U11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ATLS-004-SD-ICT-00092-R00</v>
      </c>
      <c r="V11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3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Jul 25</v>
      </c>
      <c r="X11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ATV-1300000403-SDS-ICT-00073-R00</v>
      </c>
      <c r="Y11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39" s="22" t="s">
        <v>1817</v>
      </c>
      <c r="AB1139" s="74">
        <v>45841</v>
      </c>
      <c r="AC1139" s="22" t="s">
        <v>1863</v>
      </c>
      <c r="AD1139" s="74">
        <v>45845</v>
      </c>
      <c r="AE1139" s="74" t="s">
        <v>1863</v>
      </c>
      <c r="AF1139" s="190" t="s">
        <v>134</v>
      </c>
      <c r="AG1139" s="191" t="s">
        <v>1875</v>
      </c>
      <c r="AH1139" s="190" t="s">
        <v>134</v>
      </c>
      <c r="AI1139" s="22"/>
      <c r="AJ1139" s="74"/>
      <c r="AK1139" s="22"/>
      <c r="AL1139" s="22"/>
      <c r="AM1139" s="22"/>
      <c r="AN1139" s="190" t="s">
        <v>123</v>
      </c>
      <c r="AO1139" s="74"/>
      <c r="AP1139" s="185" t="s">
        <v>123</v>
      </c>
      <c r="AQ1139" s="22"/>
      <c r="AR1139" s="74"/>
      <c r="AS1139" s="22"/>
      <c r="AT1139" s="190" t="s">
        <v>123</v>
      </c>
      <c r="AU1139" s="74"/>
      <c r="AV1139" s="185" t="s">
        <v>123</v>
      </c>
      <c r="AW1139" s="76"/>
      <c r="AX1139" s="74"/>
      <c r="AY1139" s="22"/>
      <c r="AZ1139" s="190" t="s">
        <v>123</v>
      </c>
      <c r="BA1139" s="74"/>
      <c r="BB1139" s="185" t="s">
        <v>123</v>
      </c>
      <c r="BC1139" s="76"/>
      <c r="BD1139" s="74"/>
      <c r="BE1139" s="22"/>
      <c r="BF1139" s="190" t="s">
        <v>123</v>
      </c>
      <c r="BG1139" s="74"/>
      <c r="BH1139" s="185" t="s">
        <v>123</v>
      </c>
      <c r="BI1139" s="76"/>
      <c r="BJ1139" s="74"/>
      <c r="BK1139" s="22"/>
      <c r="BL1139" s="190" t="s">
        <v>123</v>
      </c>
      <c r="BM1139" s="74"/>
      <c r="BN1139" s="185" t="s">
        <v>123</v>
      </c>
      <c r="BO1139" s="22"/>
      <c r="BP1139" s="74"/>
      <c r="BQ1139" s="22"/>
      <c r="BR1139" s="190" t="s">
        <v>123</v>
      </c>
      <c r="BS1139" s="22"/>
      <c r="BT1139" s="185" t="s">
        <v>123</v>
      </c>
      <c r="BU1139" s="22"/>
      <c r="BV1139" s="74"/>
      <c r="BW1139" s="22"/>
      <c r="BX1139" s="190" t="s">
        <v>123</v>
      </c>
      <c r="BY1139" s="22"/>
      <c r="BZ1139" s="185" t="s">
        <v>123</v>
      </c>
      <c r="CA1139" s="185"/>
      <c r="CB1139" s="22"/>
    </row>
    <row r="1140" spans="2:80" ht="13.8" hidden="1">
      <c r="B1140" s="22">
        <f t="shared" si="17"/>
        <v>1131</v>
      </c>
      <c r="C1140" s="22" t="s">
        <v>112</v>
      </c>
      <c r="D1140" s="73" t="s">
        <v>1149</v>
      </c>
      <c r="E1140" s="118">
        <v>1300403</v>
      </c>
      <c r="F1140" s="22" t="s">
        <v>114</v>
      </c>
      <c r="G1140" s="73" t="s">
        <v>117</v>
      </c>
      <c r="H1140" s="73" t="s">
        <v>117</v>
      </c>
      <c r="I1140" s="240" t="s">
        <v>117</v>
      </c>
      <c r="J1140" s="79" t="s">
        <v>112</v>
      </c>
      <c r="K1140" s="112" t="s">
        <v>1150</v>
      </c>
      <c r="L1140" s="22" t="s">
        <v>119</v>
      </c>
      <c r="M1140" s="22" t="s">
        <v>1268</v>
      </c>
      <c r="N1140" s="119" t="str">
        <f>CONCATENATE(T_SDLog[[#This Row],[PROJECT_NO]],"-",T_SDLog[[#This Row],[Sub Con]],"-",T_SDLog[[#This Row],[BUILDING_NO]],"-",T_SDLog[[#This Row],[FLOOR_LEVEL]],"-",T_SDLog[[#This Row],[DRAWING_PARTS]],"-",T_SDLog[[#This Row],[DISIPLINE]],"-",T_SDLog[[#This Row],[Sub-Dec]],"-",T_SDLog[[#This Row],[DS]],"-",T_SDLog[[#This Row],[DRAWING_SEQ]])</f>
        <v>1300403-ATS-00-00-00-ICT-TYP-SD-72</v>
      </c>
      <c r="O1140" s="122" t="s">
        <v>1815</v>
      </c>
      <c r="P1140" s="248">
        <v>45881</v>
      </c>
      <c r="Q1140"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10</v>
      </c>
      <c r="R114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40" s="156" t="str">
        <f>IF(T_SDLog[[#This Row],[AREF_7]]&lt;&gt;"","07",IF(T_SDLog[[#This Row],[AREF_6]]&lt;&gt;"","06",IF(T_SDLog[[#This Row],[AREF_5]]&lt;&gt;"","05",IF(T_SDLog[[#This Row],[AREF_4]]&lt;&gt;"","04",IF(T_SDLog[[#This Row],[AREF_3]]&lt;&gt;"","03",IF(T_SDLog[[#This Row],[AREF_2]]&lt;&gt;"","02",IF(T_SDLog[[#This Row],[AREF_1]]&lt;&gt;"","01",IF(T_SDLog[[#This Row],[AREF_0]]&lt;&gt;"","00",""))))))))</f>
        <v>00</v>
      </c>
      <c r="T114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45841</v>
      </c>
      <c r="U11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ATLS-004-SD-ICT-00092-R00</v>
      </c>
      <c r="V11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4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13 Jul 25</v>
      </c>
      <c r="X11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ATV-1300000403-SDS-ICT-00073-R00</v>
      </c>
      <c r="Y11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0" s="22" t="s">
        <v>1817</v>
      </c>
      <c r="AB1140" s="74">
        <v>45841</v>
      </c>
      <c r="AC1140" s="22" t="s">
        <v>1863</v>
      </c>
      <c r="AD1140" s="74">
        <v>45845</v>
      </c>
      <c r="AE1140" s="74" t="s">
        <v>1863</v>
      </c>
      <c r="AF1140" s="190" t="s">
        <v>134</v>
      </c>
      <c r="AG1140" s="191" t="s">
        <v>1875</v>
      </c>
      <c r="AH1140" s="190" t="s">
        <v>134</v>
      </c>
      <c r="AI1140" s="22"/>
      <c r="AJ1140" s="74"/>
      <c r="AK1140" s="22"/>
      <c r="AL1140" s="22"/>
      <c r="AM1140" s="22"/>
      <c r="AN1140" s="190" t="s">
        <v>123</v>
      </c>
      <c r="AO1140" s="74"/>
      <c r="AP1140" s="185" t="s">
        <v>123</v>
      </c>
      <c r="AQ1140" s="22"/>
      <c r="AR1140" s="74"/>
      <c r="AS1140" s="22"/>
      <c r="AT1140" s="190" t="s">
        <v>123</v>
      </c>
      <c r="AU1140" s="74"/>
      <c r="AV1140" s="185" t="s">
        <v>123</v>
      </c>
      <c r="AW1140" s="76"/>
      <c r="AX1140" s="74"/>
      <c r="AY1140" s="22"/>
      <c r="AZ1140" s="190" t="s">
        <v>123</v>
      </c>
      <c r="BA1140" s="74"/>
      <c r="BB1140" s="185" t="s">
        <v>123</v>
      </c>
      <c r="BC1140" s="76"/>
      <c r="BD1140" s="74"/>
      <c r="BE1140" s="22"/>
      <c r="BF1140" s="190" t="s">
        <v>123</v>
      </c>
      <c r="BG1140" s="74"/>
      <c r="BH1140" s="185" t="s">
        <v>123</v>
      </c>
      <c r="BI1140" s="76"/>
      <c r="BJ1140" s="74"/>
      <c r="BK1140" s="22"/>
      <c r="BL1140" s="190" t="s">
        <v>123</v>
      </c>
      <c r="BM1140" s="74"/>
      <c r="BN1140" s="185" t="s">
        <v>123</v>
      </c>
      <c r="BO1140" s="22"/>
      <c r="BP1140" s="74"/>
      <c r="BQ1140" s="22"/>
      <c r="BR1140" s="190" t="s">
        <v>123</v>
      </c>
      <c r="BS1140" s="22"/>
      <c r="BT1140" s="185" t="s">
        <v>123</v>
      </c>
      <c r="BU1140" s="22"/>
      <c r="BV1140" s="74"/>
      <c r="BW1140" s="22"/>
      <c r="BX1140" s="190" t="s">
        <v>123</v>
      </c>
      <c r="BY1140" s="22"/>
      <c r="BZ1140" s="185" t="s">
        <v>123</v>
      </c>
      <c r="CA1140" s="185"/>
      <c r="CB1140" s="22"/>
    </row>
    <row r="1141" spans="2:80" ht="13.8" hidden="1">
      <c r="B1141" s="22">
        <f t="shared" si="17"/>
        <v>1132</v>
      </c>
      <c r="C1141" s="22" t="s">
        <v>112</v>
      </c>
      <c r="D1141" s="73" t="s">
        <v>1149</v>
      </c>
      <c r="E1141" s="118">
        <v>1300403</v>
      </c>
      <c r="F1141" s="22" t="s">
        <v>114</v>
      </c>
      <c r="G1141" s="73" t="s">
        <v>117</v>
      </c>
      <c r="H1141" s="73" t="s">
        <v>117</v>
      </c>
      <c r="I1141" s="240" t="s">
        <v>117</v>
      </c>
      <c r="J1141" s="79" t="s">
        <v>112</v>
      </c>
      <c r="K1141" s="112" t="s">
        <v>1150</v>
      </c>
      <c r="L1141" s="22" t="s">
        <v>119</v>
      </c>
      <c r="M1141" s="22" t="s">
        <v>1269</v>
      </c>
      <c r="N1141" s="119" t="str">
        <f>CONCATENATE(T_SDLog[[#This Row],[PROJECT_NO]],"-",T_SDLog[[#This Row],[Sub Con]],"-",T_SDLog[[#This Row],[BUILDING_NO]],"-",T_SDLog[[#This Row],[FLOOR_LEVEL]],"-",T_SDLog[[#This Row],[DRAWING_PARTS]],"-",T_SDLog[[#This Row],[DISIPLINE]],"-",T_SDLog[[#This Row],[Sub-Dec]],"-",T_SDLog[[#This Row],[DS]],"-",T_SDLog[[#This Row],[DRAWING_SEQ]])</f>
        <v>1300403-ATS-00-00-00-ICT-TYP-SD-73</v>
      </c>
      <c r="O1141" s="122" t="s">
        <v>1867</v>
      </c>
      <c r="P1141" s="248">
        <v>45881</v>
      </c>
      <c r="Q1141"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14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41" s="156" t="str">
        <f>IF(T_SDLog[[#This Row],[AREF_7]]&lt;&gt;"","07",IF(T_SDLog[[#This Row],[AREF_6]]&lt;&gt;"","06",IF(T_SDLog[[#This Row],[AREF_5]]&lt;&gt;"","05",IF(T_SDLog[[#This Row],[AREF_4]]&lt;&gt;"","04",IF(T_SDLog[[#This Row],[AREF_3]]&lt;&gt;"","03",IF(T_SDLog[[#This Row],[AREF_2]]&lt;&gt;"","02",IF(T_SDLog[[#This Row],[AREF_1]]&lt;&gt;"","01",IF(T_SDLog[[#This Row],[AREF_0]]&lt;&gt;"","00",""))))))))</f>
        <v>00</v>
      </c>
      <c r="T114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45861</v>
      </c>
      <c r="U11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ATLS-004-SD-ICT-00104-R00</v>
      </c>
      <c r="V11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4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29-Jul-25</v>
      </c>
      <c r="X11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ATV-1300000403-SDS-ICT-00076-R00</v>
      </c>
      <c r="Y11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1" s="22" t="s">
        <v>1870</v>
      </c>
      <c r="AB1141" s="74">
        <v>45861</v>
      </c>
      <c r="AC1141" s="22" t="s">
        <v>1883</v>
      </c>
      <c r="AD1141" s="74">
        <v>45862</v>
      </c>
      <c r="AE1141" s="283" t="s">
        <v>1883</v>
      </c>
      <c r="AF1141" s="190" t="s">
        <v>123</v>
      </c>
      <c r="AG1141" s="191" t="s">
        <v>1922</v>
      </c>
      <c r="AH1141" s="190" t="s">
        <v>134</v>
      </c>
      <c r="AI1141" s="22"/>
      <c r="AJ1141" s="74"/>
      <c r="AK1141" s="22"/>
      <c r="AL1141" s="22"/>
      <c r="AM1141" s="22"/>
      <c r="AN1141" s="190" t="s">
        <v>123</v>
      </c>
      <c r="AO1141" s="74"/>
      <c r="AP1141" s="185" t="s">
        <v>123</v>
      </c>
      <c r="AQ1141" s="22"/>
      <c r="AR1141" s="74"/>
      <c r="AS1141" s="22"/>
      <c r="AT1141" s="190" t="s">
        <v>123</v>
      </c>
      <c r="AU1141" s="74"/>
      <c r="AV1141" s="185" t="s">
        <v>123</v>
      </c>
      <c r="AW1141" s="76"/>
      <c r="AX1141" s="74"/>
      <c r="AY1141" s="22"/>
      <c r="AZ1141" s="190" t="s">
        <v>123</v>
      </c>
      <c r="BA1141" s="74"/>
      <c r="BB1141" s="185" t="s">
        <v>123</v>
      </c>
      <c r="BC1141" s="76"/>
      <c r="BD1141" s="74"/>
      <c r="BE1141" s="22"/>
      <c r="BF1141" s="190" t="s">
        <v>123</v>
      </c>
      <c r="BG1141" s="74"/>
      <c r="BH1141" s="185" t="s">
        <v>123</v>
      </c>
      <c r="BI1141" s="76"/>
      <c r="BJ1141" s="74"/>
      <c r="BK1141" s="22"/>
      <c r="BL1141" s="190" t="s">
        <v>123</v>
      </c>
      <c r="BM1141" s="74"/>
      <c r="BN1141" s="185" t="s">
        <v>123</v>
      </c>
      <c r="BO1141" s="22"/>
      <c r="BP1141" s="74"/>
      <c r="BQ1141" s="22"/>
      <c r="BR1141" s="190" t="s">
        <v>123</v>
      </c>
      <c r="BS1141" s="22"/>
      <c r="BT1141" s="185" t="s">
        <v>123</v>
      </c>
      <c r="BU1141" s="22"/>
      <c r="BV1141" s="74"/>
      <c r="BW1141" s="22"/>
      <c r="BX1141" s="190" t="s">
        <v>123</v>
      </c>
      <c r="BY1141" s="22"/>
      <c r="BZ1141" s="185" t="s">
        <v>123</v>
      </c>
      <c r="CA1141" s="185"/>
      <c r="CB1141" s="22"/>
    </row>
    <row r="1142" spans="2:80" ht="13.8" hidden="1">
      <c r="B1142" s="22">
        <f t="shared" si="17"/>
        <v>1133</v>
      </c>
      <c r="C1142" s="22" t="s">
        <v>112</v>
      </c>
      <c r="D1142" s="73" t="s">
        <v>1149</v>
      </c>
      <c r="E1142" s="118">
        <v>1300403</v>
      </c>
      <c r="F1142" s="22" t="s">
        <v>114</v>
      </c>
      <c r="G1142" s="73" t="s">
        <v>117</v>
      </c>
      <c r="H1142" s="73" t="s">
        <v>117</v>
      </c>
      <c r="I1142" s="240" t="s">
        <v>117</v>
      </c>
      <c r="J1142" s="79" t="s">
        <v>112</v>
      </c>
      <c r="K1142" s="112" t="s">
        <v>1150</v>
      </c>
      <c r="L1142" s="22" t="s">
        <v>119</v>
      </c>
      <c r="M1142" s="22" t="s">
        <v>1270</v>
      </c>
      <c r="N1142" s="119" t="str">
        <f>CONCATENATE(T_SDLog[[#This Row],[PROJECT_NO]],"-",T_SDLog[[#This Row],[Sub Con]],"-",T_SDLog[[#This Row],[BUILDING_NO]],"-",T_SDLog[[#This Row],[FLOOR_LEVEL]],"-",T_SDLog[[#This Row],[DRAWING_PARTS]],"-",T_SDLog[[#This Row],[DISIPLINE]],"-",T_SDLog[[#This Row],[Sub-Dec]],"-",T_SDLog[[#This Row],[DS]],"-",T_SDLog[[#This Row],[DRAWING_SEQ]])</f>
        <v>1300403-ATS-00-00-00-ICT-TYP-SD-74</v>
      </c>
      <c r="O1142" s="122" t="s">
        <v>1868</v>
      </c>
      <c r="P1142" s="248">
        <v>45881</v>
      </c>
      <c r="Q1142"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6</v>
      </c>
      <c r="R114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42" s="156" t="str">
        <f>IF(T_SDLog[[#This Row],[AREF_7]]&lt;&gt;"","07",IF(T_SDLog[[#This Row],[AREF_6]]&lt;&gt;"","06",IF(T_SDLog[[#This Row],[AREF_5]]&lt;&gt;"","05",IF(T_SDLog[[#This Row],[AREF_4]]&lt;&gt;"","04",IF(T_SDLog[[#This Row],[AREF_3]]&lt;&gt;"","03",IF(T_SDLog[[#This Row],[AREF_2]]&lt;&gt;"","02",IF(T_SDLog[[#This Row],[AREF_1]]&lt;&gt;"","01",IF(T_SDLog[[#This Row],[AREF_0]]&lt;&gt;"","00",""))))))))</f>
        <v>00</v>
      </c>
      <c r="T114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45861</v>
      </c>
      <c r="U11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ATLS-004-SD-ICT-00104-R00</v>
      </c>
      <c r="V11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2</v>
      </c>
      <c r="W114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29-Jul-25</v>
      </c>
      <c r="X11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ATV-1300000403-SDS-ICT-00076-R00</v>
      </c>
      <c r="Y11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2</v>
      </c>
      <c r="Z11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2" s="22" t="s">
        <v>1870</v>
      </c>
      <c r="AB1142" s="74">
        <v>45861</v>
      </c>
      <c r="AC1142" s="22" t="s">
        <v>1883</v>
      </c>
      <c r="AD1142" s="74">
        <v>45862</v>
      </c>
      <c r="AE1142" s="283" t="s">
        <v>1883</v>
      </c>
      <c r="AF1142" s="190" t="s">
        <v>123</v>
      </c>
      <c r="AG1142" s="191" t="s">
        <v>1922</v>
      </c>
      <c r="AH1142" s="190" t="s">
        <v>134</v>
      </c>
      <c r="AI1142" s="22"/>
      <c r="AJ1142" s="74"/>
      <c r="AK1142" s="22"/>
      <c r="AL1142" s="22"/>
      <c r="AM1142" s="22"/>
      <c r="AN1142" s="190" t="s">
        <v>123</v>
      </c>
      <c r="AO1142" s="74"/>
      <c r="AP1142" s="185" t="s">
        <v>123</v>
      </c>
      <c r="AQ1142" s="22"/>
      <c r="AR1142" s="74"/>
      <c r="AS1142" s="22"/>
      <c r="AT1142" s="190" t="s">
        <v>123</v>
      </c>
      <c r="AU1142" s="74"/>
      <c r="AV1142" s="185" t="s">
        <v>123</v>
      </c>
      <c r="AW1142" s="76"/>
      <c r="AX1142" s="74"/>
      <c r="AY1142" s="22"/>
      <c r="AZ1142" s="190" t="s">
        <v>123</v>
      </c>
      <c r="BA1142" s="74"/>
      <c r="BB1142" s="185" t="s">
        <v>123</v>
      </c>
      <c r="BC1142" s="76"/>
      <c r="BD1142" s="74"/>
      <c r="BE1142" s="22"/>
      <c r="BF1142" s="190" t="s">
        <v>123</v>
      </c>
      <c r="BG1142" s="74"/>
      <c r="BH1142" s="185" t="s">
        <v>123</v>
      </c>
      <c r="BI1142" s="76"/>
      <c r="BJ1142" s="74"/>
      <c r="BK1142" s="22"/>
      <c r="BL1142" s="190" t="s">
        <v>123</v>
      </c>
      <c r="BM1142" s="74"/>
      <c r="BN1142" s="185" t="s">
        <v>123</v>
      </c>
      <c r="BO1142" s="22"/>
      <c r="BP1142" s="74"/>
      <c r="BQ1142" s="22"/>
      <c r="BR1142" s="190" t="s">
        <v>123</v>
      </c>
      <c r="BS1142" s="22"/>
      <c r="BT1142" s="185" t="s">
        <v>123</v>
      </c>
      <c r="BU1142" s="22"/>
      <c r="BV1142" s="74"/>
      <c r="BW1142" s="22"/>
      <c r="BX1142" s="190" t="s">
        <v>123</v>
      </c>
      <c r="BY1142" s="22"/>
      <c r="BZ1142" s="185" t="s">
        <v>123</v>
      </c>
      <c r="CA1142" s="185"/>
      <c r="CB1142" s="22"/>
    </row>
    <row r="1143" spans="2:80" ht="13.8" hidden="1">
      <c r="B1143" s="22">
        <f t="shared" si="17"/>
        <v>1134</v>
      </c>
      <c r="C1143" s="22" t="s">
        <v>112</v>
      </c>
      <c r="D1143" s="73" t="s">
        <v>1149</v>
      </c>
      <c r="E1143" s="118">
        <v>1300403</v>
      </c>
      <c r="F1143" s="22" t="s">
        <v>114</v>
      </c>
      <c r="G1143" s="73" t="s">
        <v>117</v>
      </c>
      <c r="H1143" s="73" t="s">
        <v>117</v>
      </c>
      <c r="I1143" s="240" t="s">
        <v>117</v>
      </c>
      <c r="J1143" s="79" t="s">
        <v>112</v>
      </c>
      <c r="K1143" s="112" t="s">
        <v>1150</v>
      </c>
      <c r="L1143" s="22" t="s">
        <v>119</v>
      </c>
      <c r="M1143" s="22" t="s">
        <v>1271</v>
      </c>
      <c r="N1143" s="119" t="str">
        <f>CONCATENATE(T_SDLog[[#This Row],[PROJECT_NO]],"-",T_SDLog[[#This Row],[Sub Con]],"-",T_SDLog[[#This Row],[BUILDING_NO]],"-",T_SDLog[[#This Row],[FLOOR_LEVEL]],"-",T_SDLog[[#This Row],[DRAWING_PARTS]],"-",T_SDLog[[#This Row],[DISIPLINE]],"-",T_SDLog[[#This Row],[Sub-Dec]],"-",T_SDLog[[#This Row],[DS]],"-",T_SDLog[[#This Row],[DRAWING_SEQ]])</f>
        <v>1300403-ATS-00-00-00-ICT-TYP-SD-75</v>
      </c>
      <c r="O1143" s="122" t="s">
        <v>1869</v>
      </c>
      <c r="P1143" s="248">
        <v>45881</v>
      </c>
      <c r="Q1143" s="75">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5</v>
      </c>
      <c r="R114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43" s="156" t="str">
        <f>IF(T_SDLog[[#This Row],[AREF_7]]&lt;&gt;"","07",IF(T_SDLog[[#This Row],[AREF_6]]&lt;&gt;"","06",IF(T_SDLog[[#This Row],[AREF_5]]&lt;&gt;"","05",IF(T_SDLog[[#This Row],[AREF_4]]&lt;&gt;"","04",IF(T_SDLog[[#This Row],[AREF_3]]&lt;&gt;"","03",IF(T_SDLog[[#This Row],[AREF_2]]&lt;&gt;"","02",IF(T_SDLog[[#This Row],[AREF_1]]&lt;&gt;"","01",IF(T_SDLog[[#This Row],[AREF_0]]&lt;&gt;"","00",""))))))))</f>
        <v>00</v>
      </c>
      <c r="T114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45861</v>
      </c>
      <c r="U11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ATLS-004-SD-ICT-00109-R00</v>
      </c>
      <c r="V11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Code 1</v>
      </c>
      <c r="W114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28 Jul 25</v>
      </c>
      <c r="X11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ATV-1300000403-SDS-ICT-00075-R00</v>
      </c>
      <c r="Y11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Code 1</v>
      </c>
      <c r="Z11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3" s="22" t="s">
        <v>1880</v>
      </c>
      <c r="AB1143" s="74">
        <v>45861</v>
      </c>
      <c r="AC1143" s="22" t="s">
        <v>1882</v>
      </c>
      <c r="AD1143" s="74">
        <v>45862</v>
      </c>
      <c r="AE1143" s="283" t="s">
        <v>1882</v>
      </c>
      <c r="AF1143" s="190" t="s">
        <v>1914</v>
      </c>
      <c r="AG1143" s="191" t="s">
        <v>1915</v>
      </c>
      <c r="AH1143" s="190" t="s">
        <v>1914</v>
      </c>
      <c r="AI1143" s="22"/>
      <c r="AJ1143" s="74"/>
      <c r="AK1143" s="22"/>
      <c r="AL1143" s="22"/>
      <c r="AM1143" s="22"/>
      <c r="AN1143" s="190" t="s">
        <v>123</v>
      </c>
      <c r="AO1143" s="74"/>
      <c r="AP1143" s="185" t="s">
        <v>123</v>
      </c>
      <c r="AQ1143" s="22"/>
      <c r="AR1143" s="74"/>
      <c r="AS1143" s="22"/>
      <c r="AT1143" s="190" t="s">
        <v>123</v>
      </c>
      <c r="AU1143" s="74"/>
      <c r="AV1143" s="185" t="s">
        <v>123</v>
      </c>
      <c r="AW1143" s="76"/>
      <c r="AX1143" s="74"/>
      <c r="AY1143" s="22"/>
      <c r="AZ1143" s="190" t="s">
        <v>123</v>
      </c>
      <c r="BA1143" s="74"/>
      <c r="BB1143" s="185" t="s">
        <v>123</v>
      </c>
      <c r="BC1143" s="76"/>
      <c r="BD1143" s="74"/>
      <c r="BE1143" s="22"/>
      <c r="BF1143" s="190" t="s">
        <v>123</v>
      </c>
      <c r="BG1143" s="74"/>
      <c r="BH1143" s="185" t="s">
        <v>123</v>
      </c>
      <c r="BI1143" s="76"/>
      <c r="BJ1143" s="74"/>
      <c r="BK1143" s="22"/>
      <c r="BL1143" s="190" t="s">
        <v>123</v>
      </c>
      <c r="BM1143" s="74"/>
      <c r="BN1143" s="185" t="s">
        <v>123</v>
      </c>
      <c r="BO1143" s="22"/>
      <c r="BP1143" s="74"/>
      <c r="BQ1143" s="22"/>
      <c r="BR1143" s="190" t="s">
        <v>123</v>
      </c>
      <c r="BS1143" s="22"/>
      <c r="BT1143" s="185" t="s">
        <v>123</v>
      </c>
      <c r="BU1143" s="22"/>
      <c r="BV1143" s="74"/>
      <c r="BW1143" s="22"/>
      <c r="BX1143" s="190" t="s">
        <v>123</v>
      </c>
      <c r="BY1143" s="22"/>
      <c r="BZ1143" s="185" t="s">
        <v>123</v>
      </c>
      <c r="CA1143" s="185"/>
      <c r="CB1143" s="22"/>
    </row>
    <row r="1144" spans="2:80" ht="13.8" hidden="1">
      <c r="B1144" s="22">
        <f t="shared" si="17"/>
        <v>1135</v>
      </c>
      <c r="C1144" s="22" t="s">
        <v>112</v>
      </c>
      <c r="D1144" s="73" t="s">
        <v>1149</v>
      </c>
      <c r="E1144" s="118">
        <v>1300403</v>
      </c>
      <c r="F1144" s="22" t="s">
        <v>114</v>
      </c>
      <c r="G1144" s="73" t="s">
        <v>117</v>
      </c>
      <c r="H1144" s="73" t="s">
        <v>117</v>
      </c>
      <c r="I1144" s="240" t="s">
        <v>117</v>
      </c>
      <c r="J1144" s="77" t="s">
        <v>112</v>
      </c>
      <c r="K1144" s="112" t="s">
        <v>1150</v>
      </c>
      <c r="L1144" s="22" t="s">
        <v>119</v>
      </c>
      <c r="M1144" s="22" t="s">
        <v>1272</v>
      </c>
      <c r="N1144" s="119" t="str">
        <f>CONCATENATE(T_SDLog[[#This Row],[PROJECT_NO]],"-",T_SDLog[[#This Row],[Sub Con]],"-",T_SDLog[[#This Row],[BUILDING_NO]],"-",T_SDLog[[#This Row],[FLOOR_LEVEL]],"-",T_SDLog[[#This Row],[DRAWING_PARTS]],"-",T_SDLog[[#This Row],[DISIPLINE]],"-",T_SDLog[[#This Row],[Sub-Dec]],"-",T_SDLog[[#This Row],[DS]],"-",T_SDLog[[#This Row],[DRAWING_SEQ]])</f>
        <v>1300403-ATS-00-00-00-ICT-TYP-SD-76</v>
      </c>
      <c r="O1144" s="122" t="s">
        <v>1891</v>
      </c>
      <c r="P1144" s="248">
        <v>45903</v>
      </c>
      <c r="Q1144"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8</v>
      </c>
      <c r="R1144"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44" s="287" t="str">
        <f>IF(T_SDLog[[#This Row],[AREF_7]]&lt;&gt;"","07",IF(T_SDLog[[#This Row],[AREF_6]]&lt;&gt;"","06",IF(T_SDLog[[#This Row],[AREF_5]]&lt;&gt;"","05",IF(T_SDLog[[#This Row],[AREF_4]]&lt;&gt;"","04",IF(T_SDLog[[#This Row],[AREF_3]]&lt;&gt;"","03",IF(T_SDLog[[#This Row],[AREF_2]]&lt;&gt;"","02",IF(T_SDLog[[#This Row],[AREF_1]]&lt;&gt;"","01",IF(T_SDLog[[#This Row],[AREF_0]]&lt;&gt;"","00",""))))))))</f>
        <v>00</v>
      </c>
      <c r="T1144" s="288">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45866</v>
      </c>
      <c r="U1144" s="74"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ATLS-004-SD-ICT-00111-R00</v>
      </c>
      <c r="V1144" s="22"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144" s="22"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44" s="74"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44" s="289"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144" s="290"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4" s="22" t="s">
        <v>1903</v>
      </c>
      <c r="AB1144" s="74">
        <v>45866</v>
      </c>
      <c r="AC1144" s="22" t="s">
        <v>1927</v>
      </c>
      <c r="AD1144" s="74">
        <v>45869</v>
      </c>
      <c r="AE1144" s="22"/>
      <c r="AF1144" s="190" t="s">
        <v>123</v>
      </c>
      <c r="AG1144" s="191"/>
      <c r="AH1144" s="190" t="s">
        <v>162</v>
      </c>
      <c r="AI1144" s="22"/>
      <c r="AJ1144" s="74"/>
      <c r="AK1144" s="22"/>
      <c r="AL1144" s="22"/>
      <c r="AM1144" s="22"/>
      <c r="AN1144" s="190" t="s">
        <v>123</v>
      </c>
      <c r="AO1144" s="74"/>
      <c r="AP1144" s="185" t="s">
        <v>123</v>
      </c>
      <c r="AQ1144" s="22"/>
      <c r="AR1144" s="74"/>
      <c r="AS1144" s="22"/>
      <c r="AT1144" s="190" t="s">
        <v>123</v>
      </c>
      <c r="AU1144" s="74"/>
      <c r="AV1144" s="185" t="s">
        <v>123</v>
      </c>
      <c r="AW1144" s="76"/>
      <c r="AX1144" s="74"/>
      <c r="AY1144" s="22"/>
      <c r="AZ1144" s="190" t="s">
        <v>123</v>
      </c>
      <c r="BA1144" s="74"/>
      <c r="BB1144" s="185" t="s">
        <v>123</v>
      </c>
      <c r="BC1144" s="76"/>
      <c r="BD1144" s="74"/>
      <c r="BE1144" s="22"/>
      <c r="BF1144" s="190" t="s">
        <v>123</v>
      </c>
      <c r="BG1144" s="74"/>
      <c r="BH1144" s="185" t="s">
        <v>123</v>
      </c>
      <c r="BI1144" s="76"/>
      <c r="BJ1144" s="74"/>
      <c r="BK1144" s="22"/>
      <c r="BL1144" s="190" t="s">
        <v>123</v>
      </c>
      <c r="BM1144" s="74"/>
      <c r="BN1144" s="185" t="s">
        <v>123</v>
      </c>
      <c r="BO1144" s="22"/>
      <c r="BP1144" s="74"/>
      <c r="BQ1144" s="22"/>
      <c r="BR1144" s="190" t="s">
        <v>123</v>
      </c>
      <c r="BS1144" s="22"/>
      <c r="BT1144" s="185" t="s">
        <v>123</v>
      </c>
      <c r="BU1144" s="22"/>
      <c r="BV1144" s="74"/>
      <c r="BW1144" s="22"/>
      <c r="BX1144" s="190" t="s">
        <v>123</v>
      </c>
      <c r="BY1144" s="22"/>
      <c r="BZ1144" s="185" t="s">
        <v>123</v>
      </c>
      <c r="CA1144" s="185"/>
      <c r="CB1144" s="22"/>
    </row>
    <row r="1145" spans="2:80" ht="13.8" hidden="1">
      <c r="B1145" s="22">
        <f t="shared" si="17"/>
        <v>1136</v>
      </c>
      <c r="C1145" s="22" t="s">
        <v>112</v>
      </c>
      <c r="D1145" s="73" t="s">
        <v>1149</v>
      </c>
      <c r="E1145" s="118">
        <v>1300403</v>
      </c>
      <c r="F1145" s="22" t="s">
        <v>114</v>
      </c>
      <c r="G1145" s="73" t="s">
        <v>117</v>
      </c>
      <c r="H1145" s="73" t="s">
        <v>117</v>
      </c>
      <c r="I1145" s="240" t="s">
        <v>117</v>
      </c>
      <c r="J1145" s="79" t="s">
        <v>112</v>
      </c>
      <c r="K1145" s="112" t="s">
        <v>1150</v>
      </c>
      <c r="L1145" s="22" t="s">
        <v>119</v>
      </c>
      <c r="M1145" s="22" t="s">
        <v>1273</v>
      </c>
      <c r="N1145" s="119" t="str">
        <f>CONCATENATE(T_SDLog[[#This Row],[PROJECT_NO]],"-",T_SDLog[[#This Row],[Sub Con]],"-",T_SDLog[[#This Row],[BUILDING_NO]],"-",T_SDLog[[#This Row],[FLOOR_LEVEL]],"-",T_SDLog[[#This Row],[DRAWING_PARTS]],"-",T_SDLog[[#This Row],[DISIPLINE]],"-",T_SDLog[[#This Row],[Sub-Dec]],"-",T_SDLog[[#This Row],[DS]],"-",T_SDLog[[#This Row],[DRAWING_SEQ]])</f>
        <v>1300403-ATS-00-00-00-ICT-TYP-SD-77</v>
      </c>
      <c r="O1145" s="122" t="s">
        <v>1892</v>
      </c>
      <c r="P1145" s="248">
        <v>45903</v>
      </c>
      <c r="Q114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4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45" s="156" t="str">
        <f>IF(T_SDLog[[#This Row],[AREF_7]]&lt;&gt;"","07",IF(T_SDLog[[#This Row],[AREF_6]]&lt;&gt;"","06",IF(T_SDLog[[#This Row],[AREF_5]]&lt;&gt;"","05",IF(T_SDLog[[#This Row],[AREF_4]]&lt;&gt;"","04",IF(T_SDLog[[#This Row],[AREF_3]]&lt;&gt;"","03",IF(T_SDLog[[#This Row],[AREF_2]]&lt;&gt;"","02",IF(T_SDLog[[#This Row],[AREF_1]]&lt;&gt;"","01",IF(T_SDLog[[#This Row],[AREF_0]]&lt;&gt;"","00",""))))))))</f>
        <v/>
      </c>
      <c r="T114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4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5" s="22"/>
      <c r="AB1145" s="74"/>
      <c r="AC1145" s="74"/>
      <c r="AD1145" s="74"/>
      <c r="AE1145" s="22"/>
      <c r="AF1145" s="190" t="s">
        <v>123</v>
      </c>
      <c r="AG1145" s="191"/>
      <c r="AH1145" s="190" t="s">
        <v>123</v>
      </c>
      <c r="AI1145" s="22"/>
      <c r="AJ1145" s="74"/>
      <c r="AK1145" s="22"/>
      <c r="AL1145" s="22"/>
      <c r="AM1145" s="22"/>
      <c r="AN1145" s="190" t="s">
        <v>123</v>
      </c>
      <c r="AO1145" s="74"/>
      <c r="AP1145" s="185" t="s">
        <v>123</v>
      </c>
      <c r="AQ1145" s="22"/>
      <c r="AR1145" s="74"/>
      <c r="AS1145" s="22"/>
      <c r="AT1145" s="190" t="s">
        <v>123</v>
      </c>
      <c r="AU1145" s="74"/>
      <c r="AV1145" s="185" t="s">
        <v>123</v>
      </c>
      <c r="AW1145" s="76"/>
      <c r="AX1145" s="74"/>
      <c r="AY1145" s="22"/>
      <c r="AZ1145" s="190" t="s">
        <v>123</v>
      </c>
      <c r="BA1145" s="74"/>
      <c r="BB1145" s="185" t="s">
        <v>123</v>
      </c>
      <c r="BC1145" s="76"/>
      <c r="BD1145" s="74"/>
      <c r="BE1145" s="22"/>
      <c r="BF1145" s="190" t="s">
        <v>123</v>
      </c>
      <c r="BG1145" s="74"/>
      <c r="BH1145" s="185" t="s">
        <v>123</v>
      </c>
      <c r="BI1145" s="76"/>
      <c r="BJ1145" s="74"/>
      <c r="BK1145" s="22"/>
      <c r="BL1145" s="190" t="s">
        <v>123</v>
      </c>
      <c r="BM1145" s="74"/>
      <c r="BN1145" s="185" t="s">
        <v>123</v>
      </c>
      <c r="BO1145" s="22"/>
      <c r="BP1145" s="74"/>
      <c r="BQ1145" s="22"/>
      <c r="BR1145" s="190" t="s">
        <v>123</v>
      </c>
      <c r="BS1145" s="22"/>
      <c r="BT1145" s="185" t="s">
        <v>123</v>
      </c>
      <c r="BU1145" s="22"/>
      <c r="BV1145" s="74"/>
      <c r="BW1145" s="22"/>
      <c r="BX1145" s="190" t="s">
        <v>123</v>
      </c>
      <c r="BY1145" s="22"/>
      <c r="BZ1145" s="185" t="s">
        <v>123</v>
      </c>
      <c r="CA1145" s="185"/>
      <c r="CB1145" s="22"/>
    </row>
    <row r="1146" spans="2:80" ht="13.8" hidden="1">
      <c r="B1146" s="22">
        <f t="shared" si="17"/>
        <v>1137</v>
      </c>
      <c r="C1146" s="22" t="s">
        <v>112</v>
      </c>
      <c r="D1146" s="73" t="s">
        <v>1149</v>
      </c>
      <c r="E1146" s="118">
        <v>1300403</v>
      </c>
      <c r="F1146" s="22" t="s">
        <v>114</v>
      </c>
      <c r="G1146" s="73" t="s">
        <v>117</v>
      </c>
      <c r="H1146" s="73" t="s">
        <v>117</v>
      </c>
      <c r="I1146" s="240" t="s">
        <v>117</v>
      </c>
      <c r="J1146" s="79" t="s">
        <v>112</v>
      </c>
      <c r="K1146" s="112" t="s">
        <v>1150</v>
      </c>
      <c r="L1146" s="22" t="s">
        <v>119</v>
      </c>
      <c r="M1146" s="22" t="s">
        <v>1274</v>
      </c>
      <c r="N1146" s="119" t="str">
        <f>CONCATENATE(T_SDLog[[#This Row],[PROJECT_NO]],"-",T_SDLog[[#This Row],[Sub Con]],"-",T_SDLog[[#This Row],[BUILDING_NO]],"-",T_SDLog[[#This Row],[FLOOR_LEVEL]],"-",T_SDLog[[#This Row],[DRAWING_PARTS]],"-",T_SDLog[[#This Row],[DISIPLINE]],"-",T_SDLog[[#This Row],[Sub-Dec]],"-",T_SDLog[[#This Row],[DS]],"-",T_SDLog[[#This Row],[DRAWING_SEQ]])</f>
        <v>1300403-ATS-00-00-00-ICT-TYP-SD-78</v>
      </c>
      <c r="O1146" s="122" t="s">
        <v>1893</v>
      </c>
      <c r="P1146" s="248">
        <v>45903</v>
      </c>
      <c r="Q114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4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46" s="156" t="str">
        <f>IF(T_SDLog[[#This Row],[AREF_7]]&lt;&gt;"","07",IF(T_SDLog[[#This Row],[AREF_6]]&lt;&gt;"","06",IF(T_SDLog[[#This Row],[AREF_5]]&lt;&gt;"","05",IF(T_SDLog[[#This Row],[AREF_4]]&lt;&gt;"","04",IF(T_SDLog[[#This Row],[AREF_3]]&lt;&gt;"","03",IF(T_SDLog[[#This Row],[AREF_2]]&lt;&gt;"","02",IF(T_SDLog[[#This Row],[AREF_1]]&lt;&gt;"","01",IF(T_SDLog[[#This Row],[AREF_0]]&lt;&gt;"","00",""))))))))</f>
        <v/>
      </c>
      <c r="T114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4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6" s="22"/>
      <c r="AB1146" s="74"/>
      <c r="AC1146" s="74"/>
      <c r="AD1146" s="74"/>
      <c r="AE1146" s="22"/>
      <c r="AF1146" s="190" t="s">
        <v>123</v>
      </c>
      <c r="AG1146" s="191"/>
      <c r="AH1146" s="190" t="s">
        <v>123</v>
      </c>
      <c r="AI1146" s="22"/>
      <c r="AJ1146" s="74"/>
      <c r="AK1146" s="22"/>
      <c r="AL1146" s="22"/>
      <c r="AM1146" s="22"/>
      <c r="AN1146" s="190" t="s">
        <v>123</v>
      </c>
      <c r="AO1146" s="74"/>
      <c r="AP1146" s="185" t="s">
        <v>123</v>
      </c>
      <c r="AQ1146" s="22"/>
      <c r="AR1146" s="74"/>
      <c r="AS1146" s="22"/>
      <c r="AT1146" s="190" t="s">
        <v>123</v>
      </c>
      <c r="AU1146" s="74"/>
      <c r="AV1146" s="185" t="s">
        <v>123</v>
      </c>
      <c r="AW1146" s="76"/>
      <c r="AX1146" s="74"/>
      <c r="AY1146" s="22"/>
      <c r="AZ1146" s="190" t="s">
        <v>123</v>
      </c>
      <c r="BA1146" s="74"/>
      <c r="BB1146" s="185" t="s">
        <v>123</v>
      </c>
      <c r="BC1146" s="76"/>
      <c r="BD1146" s="74"/>
      <c r="BE1146" s="22"/>
      <c r="BF1146" s="190" t="s">
        <v>123</v>
      </c>
      <c r="BG1146" s="74"/>
      <c r="BH1146" s="185" t="s">
        <v>123</v>
      </c>
      <c r="BI1146" s="76"/>
      <c r="BJ1146" s="74"/>
      <c r="BK1146" s="22"/>
      <c r="BL1146" s="190" t="s">
        <v>123</v>
      </c>
      <c r="BM1146" s="74"/>
      <c r="BN1146" s="185" t="s">
        <v>123</v>
      </c>
      <c r="BO1146" s="22"/>
      <c r="BP1146" s="74"/>
      <c r="BQ1146" s="22"/>
      <c r="BR1146" s="190" t="s">
        <v>123</v>
      </c>
      <c r="BS1146" s="22"/>
      <c r="BT1146" s="185" t="s">
        <v>123</v>
      </c>
      <c r="BU1146" s="22"/>
      <c r="BV1146" s="74"/>
      <c r="BW1146" s="22"/>
      <c r="BX1146" s="190" t="s">
        <v>123</v>
      </c>
      <c r="BY1146" s="22"/>
      <c r="BZ1146" s="185" t="s">
        <v>123</v>
      </c>
      <c r="CA1146" s="185"/>
      <c r="CB1146" s="22"/>
    </row>
    <row r="1147" spans="2:80" ht="13.8" hidden="1">
      <c r="B1147" s="22">
        <f t="shared" si="17"/>
        <v>1138</v>
      </c>
      <c r="C1147" s="22" t="s">
        <v>112</v>
      </c>
      <c r="D1147" s="73" t="s">
        <v>1149</v>
      </c>
      <c r="E1147" s="118">
        <v>1300403</v>
      </c>
      <c r="F1147" s="22" t="s">
        <v>114</v>
      </c>
      <c r="G1147" s="73" t="s">
        <v>117</v>
      </c>
      <c r="H1147" s="73" t="s">
        <v>117</v>
      </c>
      <c r="I1147" s="240" t="s">
        <v>117</v>
      </c>
      <c r="J1147" s="79" t="s">
        <v>112</v>
      </c>
      <c r="K1147" s="112" t="s">
        <v>1150</v>
      </c>
      <c r="L1147" s="22" t="s">
        <v>119</v>
      </c>
      <c r="M1147" s="22" t="s">
        <v>1275</v>
      </c>
      <c r="N1147" s="119" t="str">
        <f>CONCATENATE(T_SDLog[[#This Row],[PROJECT_NO]],"-",T_SDLog[[#This Row],[Sub Con]],"-",T_SDLog[[#This Row],[BUILDING_NO]],"-",T_SDLog[[#This Row],[FLOOR_LEVEL]],"-",T_SDLog[[#This Row],[DRAWING_PARTS]],"-",T_SDLog[[#This Row],[DISIPLINE]],"-",T_SDLog[[#This Row],[Sub-Dec]],"-",T_SDLog[[#This Row],[DS]],"-",T_SDLog[[#This Row],[DRAWING_SEQ]])</f>
        <v>1300403-ATS-00-00-00-ICT-TYP-SD-79</v>
      </c>
      <c r="O1147" s="122" t="s">
        <v>1894</v>
      </c>
      <c r="P1147" s="248">
        <v>45903</v>
      </c>
      <c r="Q114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4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47" s="156" t="str">
        <f>IF(T_SDLog[[#This Row],[AREF_7]]&lt;&gt;"","07",IF(T_SDLog[[#This Row],[AREF_6]]&lt;&gt;"","06",IF(T_SDLog[[#This Row],[AREF_5]]&lt;&gt;"","05",IF(T_SDLog[[#This Row],[AREF_4]]&lt;&gt;"","04",IF(T_SDLog[[#This Row],[AREF_3]]&lt;&gt;"","03",IF(T_SDLog[[#This Row],[AREF_2]]&lt;&gt;"","02",IF(T_SDLog[[#This Row],[AREF_1]]&lt;&gt;"","01",IF(T_SDLog[[#This Row],[AREF_0]]&lt;&gt;"","00",""))))))))</f>
        <v/>
      </c>
      <c r="T114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4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7" s="22"/>
      <c r="AB1147" s="74"/>
      <c r="AC1147" s="74"/>
      <c r="AD1147" s="74"/>
      <c r="AE1147" s="22"/>
      <c r="AF1147" s="190" t="s">
        <v>123</v>
      </c>
      <c r="AG1147" s="191"/>
      <c r="AH1147" s="190" t="s">
        <v>123</v>
      </c>
      <c r="AI1147" s="22"/>
      <c r="AJ1147" s="74"/>
      <c r="AK1147" s="22"/>
      <c r="AL1147" s="22"/>
      <c r="AM1147" s="22"/>
      <c r="AN1147" s="190" t="s">
        <v>123</v>
      </c>
      <c r="AO1147" s="74"/>
      <c r="AP1147" s="185" t="s">
        <v>123</v>
      </c>
      <c r="AQ1147" s="22"/>
      <c r="AR1147" s="74"/>
      <c r="AS1147" s="22"/>
      <c r="AT1147" s="190" t="s">
        <v>123</v>
      </c>
      <c r="AU1147" s="74"/>
      <c r="AV1147" s="185" t="s">
        <v>123</v>
      </c>
      <c r="AW1147" s="76"/>
      <c r="AX1147" s="74"/>
      <c r="AY1147" s="22"/>
      <c r="AZ1147" s="190" t="s">
        <v>123</v>
      </c>
      <c r="BA1147" s="74"/>
      <c r="BB1147" s="185" t="s">
        <v>123</v>
      </c>
      <c r="BC1147" s="76"/>
      <c r="BD1147" s="74"/>
      <c r="BE1147" s="22"/>
      <c r="BF1147" s="190" t="s">
        <v>123</v>
      </c>
      <c r="BG1147" s="74"/>
      <c r="BH1147" s="185" t="s">
        <v>123</v>
      </c>
      <c r="BI1147" s="76"/>
      <c r="BJ1147" s="74"/>
      <c r="BK1147" s="22"/>
      <c r="BL1147" s="190" t="s">
        <v>123</v>
      </c>
      <c r="BM1147" s="74"/>
      <c r="BN1147" s="185" t="s">
        <v>123</v>
      </c>
      <c r="BO1147" s="22"/>
      <c r="BP1147" s="74"/>
      <c r="BQ1147" s="22"/>
      <c r="BR1147" s="190" t="s">
        <v>123</v>
      </c>
      <c r="BS1147" s="22"/>
      <c r="BT1147" s="185" t="s">
        <v>123</v>
      </c>
      <c r="BU1147" s="22"/>
      <c r="BV1147" s="74"/>
      <c r="BW1147" s="22"/>
      <c r="BX1147" s="190" t="s">
        <v>123</v>
      </c>
      <c r="BY1147" s="22"/>
      <c r="BZ1147" s="185" t="s">
        <v>123</v>
      </c>
      <c r="CA1147" s="185"/>
      <c r="CB1147" s="22"/>
    </row>
    <row r="1148" spans="2:80" ht="13.8" hidden="1">
      <c r="B1148" s="22">
        <f t="shared" si="17"/>
        <v>1139</v>
      </c>
      <c r="C1148" s="22" t="s">
        <v>112</v>
      </c>
      <c r="D1148" s="73" t="s">
        <v>1149</v>
      </c>
      <c r="E1148" s="118">
        <v>1300403</v>
      </c>
      <c r="F1148" s="22" t="s">
        <v>114</v>
      </c>
      <c r="G1148" s="73" t="s">
        <v>117</v>
      </c>
      <c r="H1148" s="73" t="s">
        <v>117</v>
      </c>
      <c r="I1148" s="240" t="s">
        <v>117</v>
      </c>
      <c r="J1148" s="79" t="s">
        <v>112</v>
      </c>
      <c r="K1148" s="112" t="s">
        <v>1150</v>
      </c>
      <c r="L1148" s="22" t="s">
        <v>119</v>
      </c>
      <c r="M1148" s="22" t="s">
        <v>1276</v>
      </c>
      <c r="N1148" s="119" t="str">
        <f>CONCATENATE(T_SDLog[[#This Row],[PROJECT_NO]],"-",T_SDLog[[#This Row],[Sub Con]],"-",T_SDLog[[#This Row],[BUILDING_NO]],"-",T_SDLog[[#This Row],[FLOOR_LEVEL]],"-",T_SDLog[[#This Row],[DRAWING_PARTS]],"-",T_SDLog[[#This Row],[DISIPLINE]],"-",T_SDLog[[#This Row],[Sub-Dec]],"-",T_SDLog[[#This Row],[DS]],"-",T_SDLog[[#This Row],[DRAWING_SEQ]])</f>
        <v>1300403-ATS-00-00-00-ICT-TYP-SD-80</v>
      </c>
      <c r="O1148" s="122" t="s">
        <v>1895</v>
      </c>
      <c r="P1148" s="248">
        <v>45903</v>
      </c>
      <c r="Q114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4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48" s="156" t="str">
        <f>IF(T_SDLog[[#This Row],[AREF_7]]&lt;&gt;"","07",IF(T_SDLog[[#This Row],[AREF_6]]&lt;&gt;"","06",IF(T_SDLog[[#This Row],[AREF_5]]&lt;&gt;"","05",IF(T_SDLog[[#This Row],[AREF_4]]&lt;&gt;"","04",IF(T_SDLog[[#This Row],[AREF_3]]&lt;&gt;"","03",IF(T_SDLog[[#This Row],[AREF_2]]&lt;&gt;"","02",IF(T_SDLog[[#This Row],[AREF_1]]&lt;&gt;"","01",IF(T_SDLog[[#This Row],[AREF_0]]&lt;&gt;"","00",""))))))))</f>
        <v/>
      </c>
      <c r="T114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4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8" s="22"/>
      <c r="AB1148" s="74"/>
      <c r="AC1148" s="74"/>
      <c r="AD1148" s="74"/>
      <c r="AE1148" s="22"/>
      <c r="AF1148" s="190" t="s">
        <v>123</v>
      </c>
      <c r="AG1148" s="191"/>
      <c r="AH1148" s="190" t="s">
        <v>123</v>
      </c>
      <c r="AI1148" s="22"/>
      <c r="AJ1148" s="74"/>
      <c r="AK1148" s="22"/>
      <c r="AL1148" s="22"/>
      <c r="AM1148" s="22"/>
      <c r="AN1148" s="190" t="s">
        <v>123</v>
      </c>
      <c r="AO1148" s="74"/>
      <c r="AP1148" s="185" t="s">
        <v>123</v>
      </c>
      <c r="AQ1148" s="22"/>
      <c r="AR1148" s="74"/>
      <c r="AS1148" s="22"/>
      <c r="AT1148" s="190" t="s">
        <v>123</v>
      </c>
      <c r="AU1148" s="74"/>
      <c r="AV1148" s="185" t="s">
        <v>123</v>
      </c>
      <c r="AW1148" s="76"/>
      <c r="AX1148" s="74"/>
      <c r="AY1148" s="22"/>
      <c r="AZ1148" s="190" t="s">
        <v>123</v>
      </c>
      <c r="BA1148" s="74"/>
      <c r="BB1148" s="185" t="s">
        <v>123</v>
      </c>
      <c r="BC1148" s="76"/>
      <c r="BD1148" s="74"/>
      <c r="BE1148" s="22"/>
      <c r="BF1148" s="190" t="s">
        <v>123</v>
      </c>
      <c r="BG1148" s="74"/>
      <c r="BH1148" s="185" t="s">
        <v>123</v>
      </c>
      <c r="BI1148" s="76"/>
      <c r="BJ1148" s="74"/>
      <c r="BK1148" s="22"/>
      <c r="BL1148" s="190" t="s">
        <v>123</v>
      </c>
      <c r="BM1148" s="74"/>
      <c r="BN1148" s="185" t="s">
        <v>123</v>
      </c>
      <c r="BO1148" s="22"/>
      <c r="BP1148" s="74"/>
      <c r="BQ1148" s="22"/>
      <c r="BR1148" s="190" t="s">
        <v>123</v>
      </c>
      <c r="BS1148" s="22"/>
      <c r="BT1148" s="185" t="s">
        <v>123</v>
      </c>
      <c r="BU1148" s="22"/>
      <c r="BV1148" s="74"/>
      <c r="BW1148" s="22"/>
      <c r="BX1148" s="190" t="s">
        <v>123</v>
      </c>
      <c r="BY1148" s="22"/>
      <c r="BZ1148" s="185" t="s">
        <v>123</v>
      </c>
      <c r="CA1148" s="185"/>
      <c r="CB1148" s="22"/>
    </row>
    <row r="1149" spans="2:80" ht="13.8" hidden="1">
      <c r="B1149" s="22">
        <f t="shared" si="17"/>
        <v>1140</v>
      </c>
      <c r="C1149" s="22" t="s">
        <v>112</v>
      </c>
      <c r="D1149" s="73" t="s">
        <v>1149</v>
      </c>
      <c r="E1149" s="118">
        <v>1300403</v>
      </c>
      <c r="F1149" s="22" t="s">
        <v>114</v>
      </c>
      <c r="G1149" s="73" t="s">
        <v>117</v>
      </c>
      <c r="H1149" s="73" t="s">
        <v>117</v>
      </c>
      <c r="I1149" s="240" t="s">
        <v>117</v>
      </c>
      <c r="J1149" s="79" t="s">
        <v>112</v>
      </c>
      <c r="K1149" s="112" t="s">
        <v>1150</v>
      </c>
      <c r="L1149" s="22" t="s">
        <v>119</v>
      </c>
      <c r="M1149" s="22" t="s">
        <v>1277</v>
      </c>
      <c r="N1149" s="119" t="str">
        <f>CONCATENATE(T_SDLog[[#This Row],[PROJECT_NO]],"-",T_SDLog[[#This Row],[Sub Con]],"-",T_SDLog[[#This Row],[BUILDING_NO]],"-",T_SDLog[[#This Row],[FLOOR_LEVEL]],"-",T_SDLog[[#This Row],[DRAWING_PARTS]],"-",T_SDLog[[#This Row],[DISIPLINE]],"-",T_SDLog[[#This Row],[Sub-Dec]],"-",T_SDLog[[#This Row],[DS]],"-",T_SDLog[[#This Row],[DRAWING_SEQ]])</f>
        <v>1300403-ATS-00-00-00-ICT-TYP-SD-81</v>
      </c>
      <c r="O1149" s="293" t="s">
        <v>1916</v>
      </c>
      <c r="P1149" s="248">
        <v>45903</v>
      </c>
      <c r="Q114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14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149" s="156" t="str">
        <f>IF(T_SDLog[[#This Row],[AREF_7]]&lt;&gt;"","07",IF(T_SDLog[[#This Row],[AREF_6]]&lt;&gt;"","06",IF(T_SDLog[[#This Row],[AREF_5]]&lt;&gt;"","05",IF(T_SDLog[[#This Row],[AREF_4]]&lt;&gt;"","04",IF(T_SDLog[[#This Row],[AREF_3]]&lt;&gt;"","03",IF(T_SDLog[[#This Row],[AREF_2]]&lt;&gt;"","02",IF(T_SDLog[[#This Row],[AREF_1]]&lt;&gt;"","01",IF(T_SDLog[[#This Row],[AREF_0]]&lt;&gt;"","00",""))))))))</f>
        <v>00</v>
      </c>
      <c r="T114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45868</v>
      </c>
      <c r="U11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ATLS-004-SD-ICT-00113-R00</v>
      </c>
      <c r="V11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14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1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49" s="22" t="s">
        <v>1919</v>
      </c>
      <c r="AB1149" s="74">
        <v>45868</v>
      </c>
      <c r="AC1149" s="74"/>
      <c r="AD1149" s="74"/>
      <c r="AE1149" s="22"/>
      <c r="AF1149" s="190" t="s">
        <v>122</v>
      </c>
      <c r="AG1149" s="191"/>
      <c r="AH1149" s="190" t="s">
        <v>123</v>
      </c>
      <c r="AI1149" s="22"/>
      <c r="AJ1149" s="74"/>
      <c r="AK1149" s="22"/>
      <c r="AL1149" s="22"/>
      <c r="AM1149" s="22"/>
      <c r="AN1149" s="190" t="s">
        <v>123</v>
      </c>
      <c r="AO1149" s="74"/>
      <c r="AP1149" s="185" t="s">
        <v>123</v>
      </c>
      <c r="AQ1149" s="22"/>
      <c r="AR1149" s="74"/>
      <c r="AS1149" s="22"/>
      <c r="AT1149" s="190" t="s">
        <v>123</v>
      </c>
      <c r="AU1149" s="74"/>
      <c r="AV1149" s="185" t="s">
        <v>123</v>
      </c>
      <c r="AW1149" s="76"/>
      <c r="AX1149" s="74"/>
      <c r="AY1149" s="22"/>
      <c r="AZ1149" s="190" t="s">
        <v>123</v>
      </c>
      <c r="BA1149" s="74"/>
      <c r="BB1149" s="185" t="s">
        <v>123</v>
      </c>
      <c r="BC1149" s="76"/>
      <c r="BD1149" s="74"/>
      <c r="BE1149" s="22"/>
      <c r="BF1149" s="190" t="s">
        <v>123</v>
      </c>
      <c r="BG1149" s="74"/>
      <c r="BH1149" s="185" t="s">
        <v>123</v>
      </c>
      <c r="BI1149" s="76"/>
      <c r="BJ1149" s="74"/>
      <c r="BK1149" s="22"/>
      <c r="BL1149" s="190" t="s">
        <v>123</v>
      </c>
      <c r="BM1149" s="74"/>
      <c r="BN1149" s="185" t="s">
        <v>123</v>
      </c>
      <c r="BO1149" s="22"/>
      <c r="BP1149" s="74"/>
      <c r="BQ1149" s="22"/>
      <c r="BR1149" s="190" t="s">
        <v>123</v>
      </c>
      <c r="BS1149" s="22"/>
      <c r="BT1149" s="185" t="s">
        <v>123</v>
      </c>
      <c r="BU1149" s="22"/>
      <c r="BV1149" s="74"/>
      <c r="BW1149" s="22"/>
      <c r="BX1149" s="190" t="s">
        <v>123</v>
      </c>
      <c r="BY1149" s="22"/>
      <c r="BZ1149" s="185" t="s">
        <v>123</v>
      </c>
      <c r="CA1149" s="185"/>
      <c r="CB1149" s="22"/>
    </row>
    <row r="1150" spans="2:80" ht="13.8" hidden="1">
      <c r="B1150" s="22">
        <f t="shared" si="17"/>
        <v>1141</v>
      </c>
      <c r="C1150" s="22" t="s">
        <v>112</v>
      </c>
      <c r="D1150" s="73" t="s">
        <v>1149</v>
      </c>
      <c r="E1150" s="118">
        <v>1300403</v>
      </c>
      <c r="F1150" s="22" t="s">
        <v>114</v>
      </c>
      <c r="G1150" s="73" t="s">
        <v>117</v>
      </c>
      <c r="H1150" s="73" t="s">
        <v>117</v>
      </c>
      <c r="I1150" s="240" t="s">
        <v>117</v>
      </c>
      <c r="J1150" s="79" t="s">
        <v>112</v>
      </c>
      <c r="K1150" s="112" t="s">
        <v>1150</v>
      </c>
      <c r="L1150" s="22" t="s">
        <v>119</v>
      </c>
      <c r="M1150" s="22" t="s">
        <v>1278</v>
      </c>
      <c r="N1150" s="119" t="str">
        <f>CONCATENATE(T_SDLog[[#This Row],[PROJECT_NO]],"-",T_SDLog[[#This Row],[Sub Con]],"-",T_SDLog[[#This Row],[BUILDING_NO]],"-",T_SDLog[[#This Row],[FLOOR_LEVEL]],"-",T_SDLog[[#This Row],[DRAWING_PARTS]],"-",T_SDLog[[#This Row],[DISIPLINE]],"-",T_SDLog[[#This Row],[Sub-Dec]],"-",T_SDLog[[#This Row],[DS]],"-",T_SDLog[[#This Row],[DRAWING_SEQ]])</f>
        <v>1300403-ATS-00-00-00-ICT-TYP-SD-82</v>
      </c>
      <c r="O1150" s="122" t="s">
        <v>1917</v>
      </c>
      <c r="P1150" s="248">
        <v>45903</v>
      </c>
      <c r="Q115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15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150" s="156" t="str">
        <f>IF(T_SDLog[[#This Row],[AREF_7]]&lt;&gt;"","07",IF(T_SDLog[[#This Row],[AREF_6]]&lt;&gt;"","06",IF(T_SDLog[[#This Row],[AREF_5]]&lt;&gt;"","05",IF(T_SDLog[[#This Row],[AREF_4]]&lt;&gt;"","04",IF(T_SDLog[[#This Row],[AREF_3]]&lt;&gt;"","03",IF(T_SDLog[[#This Row],[AREF_2]]&lt;&gt;"","02",IF(T_SDLog[[#This Row],[AREF_1]]&lt;&gt;"","01",IF(T_SDLog[[#This Row],[AREF_0]]&lt;&gt;"","00",""))))))))</f>
        <v>00</v>
      </c>
      <c r="T115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45868</v>
      </c>
      <c r="U11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ATLS-004-SD-ICT-00113-R00</v>
      </c>
      <c r="V11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15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1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0" s="22" t="s">
        <v>1919</v>
      </c>
      <c r="AB1150" s="74">
        <v>45868</v>
      </c>
      <c r="AC1150" s="74"/>
      <c r="AD1150" s="74"/>
      <c r="AE1150" s="22"/>
      <c r="AF1150" s="190" t="s">
        <v>122</v>
      </c>
      <c r="AG1150" s="191"/>
      <c r="AH1150" s="190" t="s">
        <v>123</v>
      </c>
      <c r="AI1150" s="22"/>
      <c r="AJ1150" s="74"/>
      <c r="AK1150" s="22"/>
      <c r="AL1150" s="22"/>
      <c r="AM1150" s="22"/>
      <c r="AN1150" s="190" t="s">
        <v>123</v>
      </c>
      <c r="AO1150" s="74"/>
      <c r="AP1150" s="185" t="s">
        <v>123</v>
      </c>
      <c r="AQ1150" s="22"/>
      <c r="AR1150" s="74"/>
      <c r="AS1150" s="22"/>
      <c r="AT1150" s="190" t="s">
        <v>123</v>
      </c>
      <c r="AU1150" s="74"/>
      <c r="AV1150" s="185" t="s">
        <v>123</v>
      </c>
      <c r="AW1150" s="76"/>
      <c r="AX1150" s="74"/>
      <c r="AY1150" s="22"/>
      <c r="AZ1150" s="190" t="s">
        <v>123</v>
      </c>
      <c r="BA1150" s="74"/>
      <c r="BB1150" s="185" t="s">
        <v>123</v>
      </c>
      <c r="BC1150" s="76"/>
      <c r="BD1150" s="74"/>
      <c r="BE1150" s="22"/>
      <c r="BF1150" s="190" t="s">
        <v>123</v>
      </c>
      <c r="BG1150" s="74"/>
      <c r="BH1150" s="185" t="s">
        <v>123</v>
      </c>
      <c r="BI1150" s="76"/>
      <c r="BJ1150" s="74"/>
      <c r="BK1150" s="22"/>
      <c r="BL1150" s="190" t="s">
        <v>123</v>
      </c>
      <c r="BM1150" s="74"/>
      <c r="BN1150" s="185" t="s">
        <v>123</v>
      </c>
      <c r="BO1150" s="22"/>
      <c r="BP1150" s="74"/>
      <c r="BQ1150" s="22"/>
      <c r="BR1150" s="190" t="s">
        <v>123</v>
      </c>
      <c r="BS1150" s="22"/>
      <c r="BT1150" s="185" t="s">
        <v>123</v>
      </c>
      <c r="BU1150" s="22"/>
      <c r="BV1150" s="74"/>
      <c r="BW1150" s="22"/>
      <c r="BX1150" s="190" t="s">
        <v>123</v>
      </c>
      <c r="BY1150" s="22"/>
      <c r="BZ1150" s="185" t="s">
        <v>123</v>
      </c>
      <c r="CA1150" s="185"/>
      <c r="CB1150" s="22"/>
    </row>
    <row r="1151" spans="2:80" ht="13.8" hidden="1">
      <c r="B1151" s="22">
        <f t="shared" si="17"/>
        <v>1142</v>
      </c>
      <c r="C1151" s="22" t="s">
        <v>112</v>
      </c>
      <c r="D1151" s="73" t="s">
        <v>1149</v>
      </c>
      <c r="E1151" s="118">
        <v>1300403</v>
      </c>
      <c r="F1151" s="22" t="s">
        <v>114</v>
      </c>
      <c r="G1151" s="73" t="s">
        <v>117</v>
      </c>
      <c r="H1151" s="73" t="s">
        <v>117</v>
      </c>
      <c r="I1151" s="240" t="s">
        <v>117</v>
      </c>
      <c r="J1151" s="79" t="s">
        <v>112</v>
      </c>
      <c r="K1151" s="112" t="s">
        <v>1150</v>
      </c>
      <c r="L1151" s="22" t="s">
        <v>119</v>
      </c>
      <c r="M1151" s="22" t="s">
        <v>1279</v>
      </c>
      <c r="N1151" s="119" t="str">
        <f>CONCATENATE(T_SDLog[[#This Row],[PROJECT_NO]],"-",T_SDLog[[#This Row],[Sub Con]],"-",T_SDLog[[#This Row],[BUILDING_NO]],"-",T_SDLog[[#This Row],[FLOOR_LEVEL]],"-",T_SDLog[[#This Row],[DRAWING_PARTS]],"-",T_SDLog[[#This Row],[DISIPLINE]],"-",T_SDLog[[#This Row],[Sub-Dec]],"-",T_SDLog[[#This Row],[DS]],"-",T_SDLog[[#This Row],[DRAWING_SEQ]])</f>
        <v>1300403-ATS-00-00-00-ICT-TYP-SD-83</v>
      </c>
      <c r="O1151" s="293" t="s">
        <v>1918</v>
      </c>
      <c r="P1151" s="248">
        <v>45903</v>
      </c>
      <c r="Q115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15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151" s="156" t="str">
        <f>IF(T_SDLog[[#This Row],[AREF_7]]&lt;&gt;"","07",IF(T_SDLog[[#This Row],[AREF_6]]&lt;&gt;"","06",IF(T_SDLog[[#This Row],[AREF_5]]&lt;&gt;"","05",IF(T_SDLog[[#This Row],[AREF_4]]&lt;&gt;"","04",IF(T_SDLog[[#This Row],[AREF_3]]&lt;&gt;"","03",IF(T_SDLog[[#This Row],[AREF_2]]&lt;&gt;"","02",IF(T_SDLog[[#This Row],[AREF_1]]&lt;&gt;"","01",IF(T_SDLog[[#This Row],[AREF_0]]&lt;&gt;"","00",""))))))))</f>
        <v>00</v>
      </c>
      <c r="T115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45868</v>
      </c>
      <c r="U11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ATLS-004-SD-ICT-00113-R00</v>
      </c>
      <c r="V11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15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1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1" s="22" t="s">
        <v>1919</v>
      </c>
      <c r="AB1151" s="74">
        <v>45868</v>
      </c>
      <c r="AC1151" s="74"/>
      <c r="AD1151" s="74"/>
      <c r="AE1151" s="22"/>
      <c r="AF1151" s="190" t="s">
        <v>122</v>
      </c>
      <c r="AG1151" s="191"/>
      <c r="AH1151" s="190" t="s">
        <v>123</v>
      </c>
      <c r="AI1151" s="22"/>
      <c r="AJ1151" s="74"/>
      <c r="AK1151" s="22"/>
      <c r="AL1151" s="22"/>
      <c r="AM1151" s="22"/>
      <c r="AN1151" s="190" t="s">
        <v>123</v>
      </c>
      <c r="AO1151" s="74"/>
      <c r="AP1151" s="185" t="s">
        <v>123</v>
      </c>
      <c r="AQ1151" s="22"/>
      <c r="AR1151" s="74"/>
      <c r="AS1151" s="22"/>
      <c r="AT1151" s="190" t="s">
        <v>123</v>
      </c>
      <c r="AU1151" s="74"/>
      <c r="AV1151" s="185" t="s">
        <v>123</v>
      </c>
      <c r="AW1151" s="76"/>
      <c r="AX1151" s="74"/>
      <c r="AY1151" s="22"/>
      <c r="AZ1151" s="190" t="s">
        <v>123</v>
      </c>
      <c r="BA1151" s="74"/>
      <c r="BB1151" s="185" t="s">
        <v>123</v>
      </c>
      <c r="BC1151" s="76"/>
      <c r="BD1151" s="74"/>
      <c r="BE1151" s="22"/>
      <c r="BF1151" s="190" t="s">
        <v>123</v>
      </c>
      <c r="BG1151" s="74"/>
      <c r="BH1151" s="185" t="s">
        <v>123</v>
      </c>
      <c r="BI1151" s="76"/>
      <c r="BJ1151" s="74"/>
      <c r="BK1151" s="22"/>
      <c r="BL1151" s="190" t="s">
        <v>123</v>
      </c>
      <c r="BM1151" s="74"/>
      <c r="BN1151" s="185" t="s">
        <v>123</v>
      </c>
      <c r="BO1151" s="22"/>
      <c r="BP1151" s="74"/>
      <c r="BQ1151" s="22"/>
      <c r="BR1151" s="190" t="s">
        <v>123</v>
      </c>
      <c r="BS1151" s="22"/>
      <c r="BT1151" s="185" t="s">
        <v>123</v>
      </c>
      <c r="BU1151" s="22"/>
      <c r="BV1151" s="74"/>
      <c r="BW1151" s="22"/>
      <c r="BX1151" s="190" t="s">
        <v>123</v>
      </c>
      <c r="BY1151" s="22"/>
      <c r="BZ1151" s="185" t="s">
        <v>123</v>
      </c>
      <c r="CA1151" s="185"/>
      <c r="CB1151" s="22"/>
    </row>
    <row r="1152" spans="2:80" ht="13.8" hidden="1">
      <c r="B1152" s="22">
        <f t="shared" si="17"/>
        <v>1143</v>
      </c>
      <c r="C1152" s="22" t="s">
        <v>112</v>
      </c>
      <c r="D1152" s="73" t="s">
        <v>1149</v>
      </c>
      <c r="E1152" s="118">
        <v>1300403</v>
      </c>
      <c r="F1152" s="22" t="s">
        <v>114</v>
      </c>
      <c r="G1152" s="73" t="s">
        <v>117</v>
      </c>
      <c r="H1152" s="73" t="s">
        <v>117</v>
      </c>
      <c r="I1152" s="240" t="s">
        <v>117</v>
      </c>
      <c r="J1152" s="79" t="s">
        <v>112</v>
      </c>
      <c r="K1152" s="112" t="s">
        <v>1150</v>
      </c>
      <c r="L1152" s="22" t="s">
        <v>119</v>
      </c>
      <c r="M1152" s="22" t="s">
        <v>1280</v>
      </c>
      <c r="N1152" s="119" t="str">
        <f>CONCATENATE(T_SDLog[[#This Row],[PROJECT_NO]],"-",T_SDLog[[#This Row],[Sub Con]],"-",T_SDLog[[#This Row],[BUILDING_NO]],"-",T_SDLog[[#This Row],[FLOOR_LEVEL]],"-",T_SDLog[[#This Row],[DRAWING_PARTS]],"-",T_SDLog[[#This Row],[DISIPLINE]],"-",T_SDLog[[#This Row],[Sub-Dec]],"-",T_SDLog[[#This Row],[DS]],"-",T_SDLog[[#This Row],[DRAWING_SEQ]])</f>
        <v>1300403-ATS-00-00-00-ICT-TYP-SD-84</v>
      </c>
      <c r="O1152" s="122" t="s">
        <v>1262</v>
      </c>
      <c r="P1152" s="248">
        <v>45903</v>
      </c>
      <c r="Q115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5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52" s="156" t="str">
        <f>IF(T_SDLog[[#This Row],[AREF_7]]&lt;&gt;"","07",IF(T_SDLog[[#This Row],[AREF_6]]&lt;&gt;"","06",IF(T_SDLog[[#This Row],[AREF_5]]&lt;&gt;"","05",IF(T_SDLog[[#This Row],[AREF_4]]&lt;&gt;"","04",IF(T_SDLog[[#This Row],[AREF_3]]&lt;&gt;"","03",IF(T_SDLog[[#This Row],[AREF_2]]&lt;&gt;"","02",IF(T_SDLog[[#This Row],[AREF_1]]&lt;&gt;"","01",IF(T_SDLog[[#This Row],[AREF_0]]&lt;&gt;"","00",""))))))))</f>
        <v/>
      </c>
      <c r="T115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5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2" s="22"/>
      <c r="AB1152" s="74"/>
      <c r="AC1152" s="74"/>
      <c r="AD1152" s="74"/>
      <c r="AE1152" s="22"/>
      <c r="AF1152" s="190" t="s">
        <v>123</v>
      </c>
      <c r="AG1152" s="191"/>
      <c r="AH1152" s="190" t="s">
        <v>123</v>
      </c>
      <c r="AI1152" s="22"/>
      <c r="AJ1152" s="74"/>
      <c r="AK1152" s="22"/>
      <c r="AL1152" s="22"/>
      <c r="AM1152" s="22"/>
      <c r="AN1152" s="190" t="s">
        <v>123</v>
      </c>
      <c r="AO1152" s="74"/>
      <c r="AP1152" s="185" t="s">
        <v>123</v>
      </c>
      <c r="AQ1152" s="22"/>
      <c r="AR1152" s="74"/>
      <c r="AS1152" s="22"/>
      <c r="AT1152" s="190" t="s">
        <v>123</v>
      </c>
      <c r="AU1152" s="74"/>
      <c r="AV1152" s="185" t="s">
        <v>123</v>
      </c>
      <c r="AW1152" s="76"/>
      <c r="AX1152" s="74"/>
      <c r="AY1152" s="22"/>
      <c r="AZ1152" s="190" t="s">
        <v>123</v>
      </c>
      <c r="BA1152" s="74"/>
      <c r="BB1152" s="185" t="s">
        <v>123</v>
      </c>
      <c r="BC1152" s="76"/>
      <c r="BD1152" s="74"/>
      <c r="BE1152" s="22"/>
      <c r="BF1152" s="190" t="s">
        <v>123</v>
      </c>
      <c r="BG1152" s="74"/>
      <c r="BH1152" s="185" t="s">
        <v>123</v>
      </c>
      <c r="BI1152" s="76"/>
      <c r="BJ1152" s="74"/>
      <c r="BK1152" s="22"/>
      <c r="BL1152" s="190" t="s">
        <v>123</v>
      </c>
      <c r="BM1152" s="74"/>
      <c r="BN1152" s="185" t="s">
        <v>123</v>
      </c>
      <c r="BO1152" s="22"/>
      <c r="BP1152" s="74"/>
      <c r="BQ1152" s="22"/>
      <c r="BR1152" s="190" t="s">
        <v>123</v>
      </c>
      <c r="BS1152" s="22"/>
      <c r="BT1152" s="185" t="s">
        <v>123</v>
      </c>
      <c r="BU1152" s="22"/>
      <c r="BV1152" s="74"/>
      <c r="BW1152" s="22"/>
      <c r="BX1152" s="190" t="s">
        <v>123</v>
      </c>
      <c r="BY1152" s="22"/>
      <c r="BZ1152" s="185" t="s">
        <v>123</v>
      </c>
      <c r="CA1152" s="185"/>
      <c r="CB1152" s="22"/>
    </row>
    <row r="1153" spans="2:80" ht="13.8" hidden="1">
      <c r="B1153" s="22">
        <f t="shared" si="17"/>
        <v>1144</v>
      </c>
      <c r="C1153" s="22" t="s">
        <v>112</v>
      </c>
      <c r="D1153" s="73" t="s">
        <v>1149</v>
      </c>
      <c r="E1153" s="118">
        <v>1300403</v>
      </c>
      <c r="F1153" s="22" t="s">
        <v>114</v>
      </c>
      <c r="G1153" s="73" t="s">
        <v>117</v>
      </c>
      <c r="H1153" s="73" t="s">
        <v>117</v>
      </c>
      <c r="I1153" s="240" t="s">
        <v>117</v>
      </c>
      <c r="J1153" s="79" t="s">
        <v>112</v>
      </c>
      <c r="K1153" s="112" t="s">
        <v>1150</v>
      </c>
      <c r="L1153" s="22" t="s">
        <v>119</v>
      </c>
      <c r="M1153" s="22" t="s">
        <v>1281</v>
      </c>
      <c r="N1153" s="119" t="str">
        <f>CONCATENATE(T_SDLog[[#This Row],[PROJECT_NO]],"-",T_SDLog[[#This Row],[Sub Con]],"-",T_SDLog[[#This Row],[BUILDING_NO]],"-",T_SDLog[[#This Row],[FLOOR_LEVEL]],"-",T_SDLog[[#This Row],[DRAWING_PARTS]],"-",T_SDLog[[#This Row],[DISIPLINE]],"-",T_SDLog[[#This Row],[Sub-Dec]],"-",T_SDLog[[#This Row],[DS]],"-",T_SDLog[[#This Row],[DRAWING_SEQ]])</f>
        <v>1300403-ATS-00-00-00-ICT-TYP-SD-85</v>
      </c>
      <c r="O1153" s="122" t="s">
        <v>1262</v>
      </c>
      <c r="P1153" s="248">
        <v>45903</v>
      </c>
      <c r="Q115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5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53" s="156" t="str">
        <f>IF(T_SDLog[[#This Row],[AREF_7]]&lt;&gt;"","07",IF(T_SDLog[[#This Row],[AREF_6]]&lt;&gt;"","06",IF(T_SDLog[[#This Row],[AREF_5]]&lt;&gt;"","05",IF(T_SDLog[[#This Row],[AREF_4]]&lt;&gt;"","04",IF(T_SDLog[[#This Row],[AREF_3]]&lt;&gt;"","03",IF(T_SDLog[[#This Row],[AREF_2]]&lt;&gt;"","02",IF(T_SDLog[[#This Row],[AREF_1]]&lt;&gt;"","01",IF(T_SDLog[[#This Row],[AREF_0]]&lt;&gt;"","00",""))))))))</f>
        <v/>
      </c>
      <c r="T115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5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3" s="22"/>
      <c r="AB1153" s="74"/>
      <c r="AC1153" s="74"/>
      <c r="AD1153" s="74"/>
      <c r="AE1153" s="22"/>
      <c r="AF1153" s="190" t="s">
        <v>123</v>
      </c>
      <c r="AG1153" s="191"/>
      <c r="AH1153" s="190" t="s">
        <v>123</v>
      </c>
      <c r="AI1153" s="22"/>
      <c r="AJ1153" s="74"/>
      <c r="AK1153" s="22"/>
      <c r="AL1153" s="22"/>
      <c r="AM1153" s="22"/>
      <c r="AN1153" s="190" t="s">
        <v>123</v>
      </c>
      <c r="AO1153" s="74"/>
      <c r="AP1153" s="185" t="s">
        <v>123</v>
      </c>
      <c r="AQ1153" s="22"/>
      <c r="AR1153" s="74"/>
      <c r="AS1153" s="22"/>
      <c r="AT1153" s="190" t="s">
        <v>123</v>
      </c>
      <c r="AU1153" s="74"/>
      <c r="AV1153" s="185" t="s">
        <v>123</v>
      </c>
      <c r="AW1153" s="76"/>
      <c r="AX1153" s="74"/>
      <c r="AY1153" s="22"/>
      <c r="AZ1153" s="190" t="s">
        <v>123</v>
      </c>
      <c r="BA1153" s="74"/>
      <c r="BB1153" s="185" t="s">
        <v>123</v>
      </c>
      <c r="BC1153" s="76"/>
      <c r="BD1153" s="74"/>
      <c r="BE1153" s="22"/>
      <c r="BF1153" s="190" t="s">
        <v>123</v>
      </c>
      <c r="BG1153" s="74"/>
      <c r="BH1153" s="185" t="s">
        <v>123</v>
      </c>
      <c r="BI1153" s="76"/>
      <c r="BJ1153" s="74"/>
      <c r="BK1153" s="22"/>
      <c r="BL1153" s="190" t="s">
        <v>123</v>
      </c>
      <c r="BM1153" s="74"/>
      <c r="BN1153" s="185" t="s">
        <v>123</v>
      </c>
      <c r="BO1153" s="22"/>
      <c r="BP1153" s="74"/>
      <c r="BQ1153" s="22"/>
      <c r="BR1153" s="190" t="s">
        <v>123</v>
      </c>
      <c r="BS1153" s="22"/>
      <c r="BT1153" s="185" t="s">
        <v>123</v>
      </c>
      <c r="BU1153" s="22"/>
      <c r="BV1153" s="74"/>
      <c r="BW1153" s="22"/>
      <c r="BX1153" s="190" t="s">
        <v>123</v>
      </c>
      <c r="BY1153" s="22"/>
      <c r="BZ1153" s="185" t="s">
        <v>123</v>
      </c>
      <c r="CA1153" s="185"/>
      <c r="CB1153" s="22"/>
    </row>
    <row r="1154" spans="2:80" ht="13.8" hidden="1">
      <c r="B1154" s="22">
        <f t="shared" si="17"/>
        <v>1145</v>
      </c>
      <c r="C1154" s="22" t="s">
        <v>112</v>
      </c>
      <c r="D1154" s="73" t="s">
        <v>1149</v>
      </c>
      <c r="E1154" s="118">
        <v>1300403</v>
      </c>
      <c r="F1154" s="22" t="s">
        <v>114</v>
      </c>
      <c r="G1154" s="73" t="s">
        <v>117</v>
      </c>
      <c r="H1154" s="73" t="s">
        <v>117</v>
      </c>
      <c r="I1154" s="240" t="s">
        <v>117</v>
      </c>
      <c r="J1154" s="79" t="s">
        <v>112</v>
      </c>
      <c r="K1154" s="112" t="s">
        <v>1150</v>
      </c>
      <c r="L1154" s="22" t="s">
        <v>119</v>
      </c>
      <c r="M1154" s="22" t="s">
        <v>1282</v>
      </c>
      <c r="N1154" s="119" t="str">
        <f>CONCATENATE(T_SDLog[[#This Row],[PROJECT_NO]],"-",T_SDLog[[#This Row],[Sub Con]],"-",T_SDLog[[#This Row],[BUILDING_NO]],"-",T_SDLog[[#This Row],[FLOOR_LEVEL]],"-",T_SDLog[[#This Row],[DRAWING_PARTS]],"-",T_SDLog[[#This Row],[DISIPLINE]],"-",T_SDLog[[#This Row],[Sub-Dec]],"-",T_SDLog[[#This Row],[DS]],"-",T_SDLog[[#This Row],[DRAWING_SEQ]])</f>
        <v>1300403-ATS-00-00-00-ICT-TYP-SD-86</v>
      </c>
      <c r="O1154" s="122" t="s">
        <v>1262</v>
      </c>
      <c r="P1154" s="248">
        <v>45903</v>
      </c>
      <c r="Q115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5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54" s="156" t="str">
        <f>IF(T_SDLog[[#This Row],[AREF_7]]&lt;&gt;"","07",IF(T_SDLog[[#This Row],[AREF_6]]&lt;&gt;"","06",IF(T_SDLog[[#This Row],[AREF_5]]&lt;&gt;"","05",IF(T_SDLog[[#This Row],[AREF_4]]&lt;&gt;"","04",IF(T_SDLog[[#This Row],[AREF_3]]&lt;&gt;"","03",IF(T_SDLog[[#This Row],[AREF_2]]&lt;&gt;"","02",IF(T_SDLog[[#This Row],[AREF_1]]&lt;&gt;"","01",IF(T_SDLog[[#This Row],[AREF_0]]&lt;&gt;"","00",""))))))))</f>
        <v/>
      </c>
      <c r="T115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5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4" s="22"/>
      <c r="AB1154" s="74"/>
      <c r="AC1154" s="74"/>
      <c r="AD1154" s="74"/>
      <c r="AE1154" s="22"/>
      <c r="AF1154" s="190" t="s">
        <v>123</v>
      </c>
      <c r="AG1154" s="191"/>
      <c r="AH1154" s="190" t="s">
        <v>123</v>
      </c>
      <c r="AI1154" s="22"/>
      <c r="AJ1154" s="74"/>
      <c r="AK1154" s="22"/>
      <c r="AL1154" s="22"/>
      <c r="AM1154" s="22"/>
      <c r="AN1154" s="190" t="s">
        <v>123</v>
      </c>
      <c r="AO1154" s="74"/>
      <c r="AP1154" s="185" t="s">
        <v>123</v>
      </c>
      <c r="AQ1154" s="22"/>
      <c r="AR1154" s="74"/>
      <c r="AS1154" s="22"/>
      <c r="AT1154" s="190" t="s">
        <v>123</v>
      </c>
      <c r="AU1154" s="74"/>
      <c r="AV1154" s="185" t="s">
        <v>123</v>
      </c>
      <c r="AW1154" s="76"/>
      <c r="AX1154" s="74"/>
      <c r="AY1154" s="22"/>
      <c r="AZ1154" s="190" t="s">
        <v>123</v>
      </c>
      <c r="BA1154" s="74"/>
      <c r="BB1154" s="185" t="s">
        <v>123</v>
      </c>
      <c r="BC1154" s="76"/>
      <c r="BD1154" s="74"/>
      <c r="BE1154" s="22"/>
      <c r="BF1154" s="190" t="s">
        <v>123</v>
      </c>
      <c r="BG1154" s="74"/>
      <c r="BH1154" s="185" t="s">
        <v>123</v>
      </c>
      <c r="BI1154" s="76"/>
      <c r="BJ1154" s="74"/>
      <c r="BK1154" s="22"/>
      <c r="BL1154" s="190" t="s">
        <v>123</v>
      </c>
      <c r="BM1154" s="74"/>
      <c r="BN1154" s="185" t="s">
        <v>123</v>
      </c>
      <c r="BO1154" s="22"/>
      <c r="BP1154" s="74"/>
      <c r="BQ1154" s="22"/>
      <c r="BR1154" s="190" t="s">
        <v>123</v>
      </c>
      <c r="BS1154" s="22"/>
      <c r="BT1154" s="185" t="s">
        <v>123</v>
      </c>
      <c r="BU1154" s="22"/>
      <c r="BV1154" s="74"/>
      <c r="BW1154" s="22"/>
      <c r="BX1154" s="190" t="s">
        <v>123</v>
      </c>
      <c r="BY1154" s="22"/>
      <c r="BZ1154" s="185" t="s">
        <v>123</v>
      </c>
      <c r="CA1154" s="185"/>
      <c r="CB1154" s="22"/>
    </row>
    <row r="1155" spans="2:80" ht="13.8" hidden="1">
      <c r="B1155" s="22">
        <f t="shared" si="17"/>
        <v>1146</v>
      </c>
      <c r="C1155" s="22" t="s">
        <v>112</v>
      </c>
      <c r="D1155" s="73" t="s">
        <v>1149</v>
      </c>
      <c r="E1155" s="118">
        <v>1300403</v>
      </c>
      <c r="F1155" s="22" t="s">
        <v>114</v>
      </c>
      <c r="G1155" s="73" t="s">
        <v>117</v>
      </c>
      <c r="H1155" s="73" t="s">
        <v>117</v>
      </c>
      <c r="I1155" s="240" t="s">
        <v>117</v>
      </c>
      <c r="J1155" s="79" t="s">
        <v>112</v>
      </c>
      <c r="K1155" s="112" t="s">
        <v>1150</v>
      </c>
      <c r="L1155" s="22" t="s">
        <v>119</v>
      </c>
      <c r="M1155" s="22" t="s">
        <v>1283</v>
      </c>
      <c r="N1155" s="119" t="str">
        <f>CONCATENATE(T_SDLog[[#This Row],[PROJECT_NO]],"-",T_SDLog[[#This Row],[Sub Con]],"-",T_SDLog[[#This Row],[BUILDING_NO]],"-",T_SDLog[[#This Row],[FLOOR_LEVEL]],"-",T_SDLog[[#This Row],[DRAWING_PARTS]],"-",T_SDLog[[#This Row],[DISIPLINE]],"-",T_SDLog[[#This Row],[Sub-Dec]],"-",T_SDLog[[#This Row],[DS]],"-",T_SDLog[[#This Row],[DRAWING_SEQ]])</f>
        <v>1300403-ATS-00-00-00-ICT-TYP-SD-87</v>
      </c>
      <c r="O1155" s="122" t="s">
        <v>1262</v>
      </c>
      <c r="P1155" s="248">
        <v>45903</v>
      </c>
      <c r="Q115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5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55" s="156" t="str">
        <f>IF(T_SDLog[[#This Row],[AREF_7]]&lt;&gt;"","07",IF(T_SDLog[[#This Row],[AREF_6]]&lt;&gt;"","06",IF(T_SDLog[[#This Row],[AREF_5]]&lt;&gt;"","05",IF(T_SDLog[[#This Row],[AREF_4]]&lt;&gt;"","04",IF(T_SDLog[[#This Row],[AREF_3]]&lt;&gt;"","03",IF(T_SDLog[[#This Row],[AREF_2]]&lt;&gt;"","02",IF(T_SDLog[[#This Row],[AREF_1]]&lt;&gt;"","01",IF(T_SDLog[[#This Row],[AREF_0]]&lt;&gt;"","00",""))))))))</f>
        <v/>
      </c>
      <c r="T115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5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5" s="22"/>
      <c r="AB1155" s="74"/>
      <c r="AC1155" s="74"/>
      <c r="AD1155" s="74"/>
      <c r="AE1155" s="22"/>
      <c r="AF1155" s="190" t="s">
        <v>123</v>
      </c>
      <c r="AG1155" s="191"/>
      <c r="AH1155" s="190" t="s">
        <v>123</v>
      </c>
      <c r="AI1155" s="22"/>
      <c r="AJ1155" s="74"/>
      <c r="AK1155" s="22"/>
      <c r="AL1155" s="22"/>
      <c r="AM1155" s="22"/>
      <c r="AN1155" s="190" t="s">
        <v>123</v>
      </c>
      <c r="AO1155" s="74"/>
      <c r="AP1155" s="185" t="s">
        <v>123</v>
      </c>
      <c r="AQ1155" s="22"/>
      <c r="AR1155" s="74"/>
      <c r="AS1155" s="22"/>
      <c r="AT1155" s="190" t="s">
        <v>123</v>
      </c>
      <c r="AU1155" s="74"/>
      <c r="AV1155" s="185" t="s">
        <v>123</v>
      </c>
      <c r="AW1155" s="76"/>
      <c r="AX1155" s="74"/>
      <c r="AY1155" s="22"/>
      <c r="AZ1155" s="190" t="s">
        <v>123</v>
      </c>
      <c r="BA1155" s="74"/>
      <c r="BB1155" s="185" t="s">
        <v>123</v>
      </c>
      <c r="BC1155" s="76"/>
      <c r="BD1155" s="74"/>
      <c r="BE1155" s="22"/>
      <c r="BF1155" s="190" t="s">
        <v>123</v>
      </c>
      <c r="BG1155" s="74"/>
      <c r="BH1155" s="185" t="s">
        <v>123</v>
      </c>
      <c r="BI1155" s="76"/>
      <c r="BJ1155" s="74"/>
      <c r="BK1155" s="22"/>
      <c r="BL1155" s="190" t="s">
        <v>123</v>
      </c>
      <c r="BM1155" s="74"/>
      <c r="BN1155" s="185" t="s">
        <v>123</v>
      </c>
      <c r="BO1155" s="22"/>
      <c r="BP1155" s="74"/>
      <c r="BQ1155" s="22"/>
      <c r="BR1155" s="190" t="s">
        <v>123</v>
      </c>
      <c r="BS1155" s="22"/>
      <c r="BT1155" s="185" t="s">
        <v>123</v>
      </c>
      <c r="BU1155" s="22"/>
      <c r="BV1155" s="74"/>
      <c r="BW1155" s="22"/>
      <c r="BX1155" s="190" t="s">
        <v>123</v>
      </c>
      <c r="BY1155" s="22"/>
      <c r="BZ1155" s="185" t="s">
        <v>123</v>
      </c>
      <c r="CA1155" s="185"/>
      <c r="CB1155" s="22"/>
    </row>
    <row r="1156" spans="2:80" ht="13.8" hidden="1">
      <c r="B1156" s="22">
        <f t="shared" si="17"/>
        <v>1147</v>
      </c>
      <c r="C1156" s="22" t="s">
        <v>112</v>
      </c>
      <c r="D1156" s="73" t="s">
        <v>1149</v>
      </c>
      <c r="E1156" s="118">
        <v>1300403</v>
      </c>
      <c r="F1156" s="22" t="s">
        <v>114</v>
      </c>
      <c r="G1156" s="73" t="s">
        <v>117</v>
      </c>
      <c r="H1156" s="73" t="s">
        <v>117</v>
      </c>
      <c r="I1156" s="240" t="s">
        <v>117</v>
      </c>
      <c r="J1156" s="79" t="s">
        <v>112</v>
      </c>
      <c r="K1156" s="112" t="s">
        <v>1150</v>
      </c>
      <c r="L1156" s="22" t="s">
        <v>119</v>
      </c>
      <c r="M1156" s="22" t="s">
        <v>1284</v>
      </c>
      <c r="N1156" s="119" t="str">
        <f>CONCATENATE(T_SDLog[[#This Row],[PROJECT_NO]],"-",T_SDLog[[#This Row],[Sub Con]],"-",T_SDLog[[#This Row],[BUILDING_NO]],"-",T_SDLog[[#This Row],[FLOOR_LEVEL]],"-",T_SDLog[[#This Row],[DRAWING_PARTS]],"-",T_SDLog[[#This Row],[DISIPLINE]],"-",T_SDLog[[#This Row],[Sub-Dec]],"-",T_SDLog[[#This Row],[DS]],"-",T_SDLog[[#This Row],[DRAWING_SEQ]])</f>
        <v>1300403-ATS-00-00-00-ICT-TYP-SD-88</v>
      </c>
      <c r="O1156" s="122" t="s">
        <v>1262</v>
      </c>
      <c r="P1156" s="248">
        <v>45903</v>
      </c>
      <c r="Q115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5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56" s="156" t="str">
        <f>IF(T_SDLog[[#This Row],[AREF_7]]&lt;&gt;"","07",IF(T_SDLog[[#This Row],[AREF_6]]&lt;&gt;"","06",IF(T_SDLog[[#This Row],[AREF_5]]&lt;&gt;"","05",IF(T_SDLog[[#This Row],[AREF_4]]&lt;&gt;"","04",IF(T_SDLog[[#This Row],[AREF_3]]&lt;&gt;"","03",IF(T_SDLog[[#This Row],[AREF_2]]&lt;&gt;"","02",IF(T_SDLog[[#This Row],[AREF_1]]&lt;&gt;"","01",IF(T_SDLog[[#This Row],[AREF_0]]&lt;&gt;"","00",""))))))))</f>
        <v/>
      </c>
      <c r="T115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5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6" s="22"/>
      <c r="AB1156" s="74"/>
      <c r="AC1156" s="74"/>
      <c r="AD1156" s="74"/>
      <c r="AE1156" s="22"/>
      <c r="AF1156" s="190" t="s">
        <v>123</v>
      </c>
      <c r="AG1156" s="191"/>
      <c r="AH1156" s="190" t="s">
        <v>123</v>
      </c>
      <c r="AI1156" s="22"/>
      <c r="AJ1156" s="74"/>
      <c r="AK1156" s="22"/>
      <c r="AL1156" s="22"/>
      <c r="AM1156" s="22"/>
      <c r="AN1156" s="190" t="s">
        <v>123</v>
      </c>
      <c r="AO1156" s="74"/>
      <c r="AP1156" s="185" t="s">
        <v>123</v>
      </c>
      <c r="AQ1156" s="22"/>
      <c r="AR1156" s="74"/>
      <c r="AS1156" s="22"/>
      <c r="AT1156" s="190" t="s">
        <v>123</v>
      </c>
      <c r="AU1156" s="74"/>
      <c r="AV1156" s="185" t="s">
        <v>123</v>
      </c>
      <c r="AW1156" s="76"/>
      <c r="AX1156" s="74"/>
      <c r="AY1156" s="22"/>
      <c r="AZ1156" s="190" t="s">
        <v>123</v>
      </c>
      <c r="BA1156" s="74"/>
      <c r="BB1156" s="185" t="s">
        <v>123</v>
      </c>
      <c r="BC1156" s="76"/>
      <c r="BD1156" s="74"/>
      <c r="BE1156" s="22"/>
      <c r="BF1156" s="190" t="s">
        <v>123</v>
      </c>
      <c r="BG1156" s="74"/>
      <c r="BH1156" s="185" t="s">
        <v>123</v>
      </c>
      <c r="BI1156" s="76"/>
      <c r="BJ1156" s="74"/>
      <c r="BK1156" s="22"/>
      <c r="BL1156" s="190" t="s">
        <v>123</v>
      </c>
      <c r="BM1156" s="74"/>
      <c r="BN1156" s="185" t="s">
        <v>123</v>
      </c>
      <c r="BO1156" s="22"/>
      <c r="BP1156" s="74"/>
      <c r="BQ1156" s="22"/>
      <c r="BR1156" s="190" t="s">
        <v>123</v>
      </c>
      <c r="BS1156" s="22"/>
      <c r="BT1156" s="185" t="s">
        <v>123</v>
      </c>
      <c r="BU1156" s="22"/>
      <c r="BV1156" s="74"/>
      <c r="BW1156" s="22"/>
      <c r="BX1156" s="190" t="s">
        <v>123</v>
      </c>
      <c r="BY1156" s="22"/>
      <c r="BZ1156" s="185" t="s">
        <v>123</v>
      </c>
      <c r="CA1156" s="185"/>
      <c r="CB1156" s="22"/>
    </row>
    <row r="1157" spans="2:80" ht="13.8" hidden="1">
      <c r="B1157" s="22">
        <f t="shared" si="17"/>
        <v>1148</v>
      </c>
      <c r="C1157" s="22" t="s">
        <v>112</v>
      </c>
      <c r="D1157" s="73" t="s">
        <v>1149</v>
      </c>
      <c r="E1157" s="118">
        <v>1300403</v>
      </c>
      <c r="F1157" s="22" t="s">
        <v>114</v>
      </c>
      <c r="G1157" s="73" t="s">
        <v>117</v>
      </c>
      <c r="H1157" s="73" t="s">
        <v>117</v>
      </c>
      <c r="I1157" s="240" t="s">
        <v>117</v>
      </c>
      <c r="J1157" s="79" t="s">
        <v>112</v>
      </c>
      <c r="K1157" s="112" t="s">
        <v>1150</v>
      </c>
      <c r="L1157" s="22" t="s">
        <v>119</v>
      </c>
      <c r="M1157" s="22" t="s">
        <v>1285</v>
      </c>
      <c r="N1157" s="119" t="str">
        <f>CONCATENATE(T_SDLog[[#This Row],[PROJECT_NO]],"-",T_SDLog[[#This Row],[Sub Con]],"-",T_SDLog[[#This Row],[BUILDING_NO]],"-",T_SDLog[[#This Row],[FLOOR_LEVEL]],"-",T_SDLog[[#This Row],[DRAWING_PARTS]],"-",T_SDLog[[#This Row],[DISIPLINE]],"-",T_SDLog[[#This Row],[Sub-Dec]],"-",T_SDLog[[#This Row],[DS]],"-",T_SDLog[[#This Row],[DRAWING_SEQ]])</f>
        <v>1300403-ATS-00-00-00-ICT-TYP-SD-89</v>
      </c>
      <c r="O1157" s="122" t="s">
        <v>1262</v>
      </c>
      <c r="P1157" s="248">
        <v>45903</v>
      </c>
      <c r="Q115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5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57" s="156" t="str">
        <f>IF(T_SDLog[[#This Row],[AREF_7]]&lt;&gt;"","07",IF(T_SDLog[[#This Row],[AREF_6]]&lt;&gt;"","06",IF(T_SDLog[[#This Row],[AREF_5]]&lt;&gt;"","05",IF(T_SDLog[[#This Row],[AREF_4]]&lt;&gt;"","04",IF(T_SDLog[[#This Row],[AREF_3]]&lt;&gt;"","03",IF(T_SDLog[[#This Row],[AREF_2]]&lt;&gt;"","02",IF(T_SDLog[[#This Row],[AREF_1]]&lt;&gt;"","01",IF(T_SDLog[[#This Row],[AREF_0]]&lt;&gt;"","00",""))))))))</f>
        <v/>
      </c>
      <c r="T115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5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7" s="22"/>
      <c r="AB1157" s="74"/>
      <c r="AC1157" s="74"/>
      <c r="AD1157" s="74"/>
      <c r="AE1157" s="22"/>
      <c r="AF1157" s="190" t="s">
        <v>123</v>
      </c>
      <c r="AG1157" s="191"/>
      <c r="AH1157" s="190" t="s">
        <v>123</v>
      </c>
      <c r="AI1157" s="22"/>
      <c r="AJ1157" s="74"/>
      <c r="AK1157" s="22"/>
      <c r="AL1157" s="22"/>
      <c r="AM1157" s="22"/>
      <c r="AN1157" s="190" t="s">
        <v>123</v>
      </c>
      <c r="AO1157" s="74"/>
      <c r="AP1157" s="185" t="s">
        <v>123</v>
      </c>
      <c r="AQ1157" s="22"/>
      <c r="AR1157" s="74"/>
      <c r="AS1157" s="22"/>
      <c r="AT1157" s="190" t="s">
        <v>123</v>
      </c>
      <c r="AU1157" s="74"/>
      <c r="AV1157" s="185" t="s">
        <v>123</v>
      </c>
      <c r="AW1157" s="76"/>
      <c r="AX1157" s="74"/>
      <c r="AY1157" s="22"/>
      <c r="AZ1157" s="190" t="s">
        <v>123</v>
      </c>
      <c r="BA1157" s="74"/>
      <c r="BB1157" s="185" t="s">
        <v>123</v>
      </c>
      <c r="BC1157" s="76"/>
      <c r="BD1157" s="74"/>
      <c r="BE1157" s="22"/>
      <c r="BF1157" s="190" t="s">
        <v>123</v>
      </c>
      <c r="BG1157" s="74"/>
      <c r="BH1157" s="185" t="s">
        <v>123</v>
      </c>
      <c r="BI1157" s="76"/>
      <c r="BJ1157" s="74"/>
      <c r="BK1157" s="22"/>
      <c r="BL1157" s="190" t="s">
        <v>123</v>
      </c>
      <c r="BM1157" s="74"/>
      <c r="BN1157" s="185" t="s">
        <v>123</v>
      </c>
      <c r="BO1157" s="22"/>
      <c r="BP1157" s="74"/>
      <c r="BQ1157" s="22"/>
      <c r="BR1157" s="190" t="s">
        <v>123</v>
      </c>
      <c r="BS1157" s="22"/>
      <c r="BT1157" s="185" t="s">
        <v>123</v>
      </c>
      <c r="BU1157" s="22"/>
      <c r="BV1157" s="74"/>
      <c r="BW1157" s="22"/>
      <c r="BX1157" s="190" t="s">
        <v>123</v>
      </c>
      <c r="BY1157" s="22"/>
      <c r="BZ1157" s="185" t="s">
        <v>123</v>
      </c>
      <c r="CA1157" s="185"/>
      <c r="CB1157" s="22"/>
    </row>
    <row r="1158" spans="2:80" ht="13.8" hidden="1">
      <c r="B1158" s="22">
        <f t="shared" si="17"/>
        <v>1149</v>
      </c>
      <c r="C1158" s="22" t="s">
        <v>112</v>
      </c>
      <c r="D1158" s="73" t="s">
        <v>1149</v>
      </c>
      <c r="E1158" s="118">
        <v>1300403</v>
      </c>
      <c r="F1158" s="22" t="s">
        <v>114</v>
      </c>
      <c r="G1158" s="73" t="s">
        <v>117</v>
      </c>
      <c r="H1158" s="73" t="s">
        <v>117</v>
      </c>
      <c r="I1158" s="240" t="s">
        <v>117</v>
      </c>
      <c r="J1158" s="79" t="s">
        <v>112</v>
      </c>
      <c r="K1158" s="112" t="s">
        <v>1150</v>
      </c>
      <c r="L1158" s="22" t="s">
        <v>119</v>
      </c>
      <c r="M1158" s="22" t="s">
        <v>1286</v>
      </c>
      <c r="N1158" s="119" t="str">
        <f>CONCATENATE(T_SDLog[[#This Row],[PROJECT_NO]],"-",T_SDLog[[#This Row],[Sub Con]],"-",T_SDLog[[#This Row],[BUILDING_NO]],"-",T_SDLog[[#This Row],[FLOOR_LEVEL]],"-",T_SDLog[[#This Row],[DRAWING_PARTS]],"-",T_SDLog[[#This Row],[DISIPLINE]],"-",T_SDLog[[#This Row],[Sub-Dec]],"-",T_SDLog[[#This Row],[DS]],"-",T_SDLog[[#This Row],[DRAWING_SEQ]])</f>
        <v>1300403-ATS-00-00-00-ICT-TYP-SD-90</v>
      </c>
      <c r="O1158" s="122" t="s">
        <v>1262</v>
      </c>
      <c r="P1158" s="248">
        <v>45903</v>
      </c>
      <c r="Q115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5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58" s="156" t="str">
        <f>IF(T_SDLog[[#This Row],[AREF_7]]&lt;&gt;"","07",IF(T_SDLog[[#This Row],[AREF_6]]&lt;&gt;"","06",IF(T_SDLog[[#This Row],[AREF_5]]&lt;&gt;"","05",IF(T_SDLog[[#This Row],[AREF_4]]&lt;&gt;"","04",IF(T_SDLog[[#This Row],[AREF_3]]&lt;&gt;"","03",IF(T_SDLog[[#This Row],[AREF_2]]&lt;&gt;"","02",IF(T_SDLog[[#This Row],[AREF_1]]&lt;&gt;"","01",IF(T_SDLog[[#This Row],[AREF_0]]&lt;&gt;"","00",""))))))))</f>
        <v/>
      </c>
      <c r="T115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5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8" s="22"/>
      <c r="AB1158" s="74"/>
      <c r="AC1158" s="74"/>
      <c r="AD1158" s="74"/>
      <c r="AE1158" s="22"/>
      <c r="AF1158" s="190" t="s">
        <v>123</v>
      </c>
      <c r="AG1158" s="191"/>
      <c r="AH1158" s="190" t="s">
        <v>123</v>
      </c>
      <c r="AI1158" s="22"/>
      <c r="AJ1158" s="74"/>
      <c r="AK1158" s="22"/>
      <c r="AL1158" s="22"/>
      <c r="AM1158" s="22"/>
      <c r="AN1158" s="190" t="s">
        <v>123</v>
      </c>
      <c r="AO1158" s="74"/>
      <c r="AP1158" s="185" t="s">
        <v>123</v>
      </c>
      <c r="AQ1158" s="22"/>
      <c r="AR1158" s="74"/>
      <c r="AS1158" s="22"/>
      <c r="AT1158" s="190" t="s">
        <v>123</v>
      </c>
      <c r="AU1158" s="74"/>
      <c r="AV1158" s="185" t="s">
        <v>123</v>
      </c>
      <c r="AW1158" s="76"/>
      <c r="AX1158" s="74"/>
      <c r="AY1158" s="22"/>
      <c r="AZ1158" s="190" t="s">
        <v>123</v>
      </c>
      <c r="BA1158" s="74"/>
      <c r="BB1158" s="185" t="s">
        <v>123</v>
      </c>
      <c r="BC1158" s="76"/>
      <c r="BD1158" s="74"/>
      <c r="BE1158" s="22"/>
      <c r="BF1158" s="190" t="s">
        <v>123</v>
      </c>
      <c r="BG1158" s="74"/>
      <c r="BH1158" s="185" t="s">
        <v>123</v>
      </c>
      <c r="BI1158" s="76"/>
      <c r="BJ1158" s="74"/>
      <c r="BK1158" s="22"/>
      <c r="BL1158" s="190" t="s">
        <v>123</v>
      </c>
      <c r="BM1158" s="74"/>
      <c r="BN1158" s="185" t="s">
        <v>123</v>
      </c>
      <c r="BO1158" s="22"/>
      <c r="BP1158" s="74"/>
      <c r="BQ1158" s="22"/>
      <c r="BR1158" s="190" t="s">
        <v>123</v>
      </c>
      <c r="BS1158" s="22"/>
      <c r="BT1158" s="185" t="s">
        <v>123</v>
      </c>
      <c r="BU1158" s="22"/>
      <c r="BV1158" s="74"/>
      <c r="BW1158" s="22"/>
      <c r="BX1158" s="190" t="s">
        <v>123</v>
      </c>
      <c r="BY1158" s="22"/>
      <c r="BZ1158" s="185" t="s">
        <v>123</v>
      </c>
      <c r="CA1158" s="185"/>
      <c r="CB1158" s="22"/>
    </row>
    <row r="1159" spans="2:80" ht="13.8" hidden="1">
      <c r="B1159" s="22">
        <f t="shared" si="17"/>
        <v>1150</v>
      </c>
      <c r="C1159" s="22" t="s">
        <v>112</v>
      </c>
      <c r="D1159" s="73" t="s">
        <v>1149</v>
      </c>
      <c r="E1159" s="118">
        <v>1300403</v>
      </c>
      <c r="F1159" s="22" t="s">
        <v>114</v>
      </c>
      <c r="G1159" s="73" t="s">
        <v>117</v>
      </c>
      <c r="H1159" s="73" t="s">
        <v>117</v>
      </c>
      <c r="I1159" s="240" t="s">
        <v>117</v>
      </c>
      <c r="J1159" s="79" t="s">
        <v>112</v>
      </c>
      <c r="K1159" s="112" t="s">
        <v>1150</v>
      </c>
      <c r="L1159" s="22" t="s">
        <v>119</v>
      </c>
      <c r="M1159" s="22" t="s">
        <v>1287</v>
      </c>
      <c r="N1159" s="119" t="str">
        <f>CONCATENATE(T_SDLog[[#This Row],[PROJECT_NO]],"-",T_SDLog[[#This Row],[Sub Con]],"-",T_SDLog[[#This Row],[BUILDING_NO]],"-",T_SDLog[[#This Row],[FLOOR_LEVEL]],"-",T_SDLog[[#This Row],[DRAWING_PARTS]],"-",T_SDLog[[#This Row],[DISIPLINE]],"-",T_SDLog[[#This Row],[Sub-Dec]],"-",T_SDLog[[#This Row],[DS]],"-",T_SDLog[[#This Row],[DRAWING_SEQ]])</f>
        <v>1300403-ATS-00-00-00-ICT-TYP-SD-91</v>
      </c>
      <c r="O1159" s="122" t="s">
        <v>1262</v>
      </c>
      <c r="P1159" s="248">
        <v>45903</v>
      </c>
      <c r="Q115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5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59" s="156" t="str">
        <f>IF(T_SDLog[[#This Row],[AREF_7]]&lt;&gt;"","07",IF(T_SDLog[[#This Row],[AREF_6]]&lt;&gt;"","06",IF(T_SDLog[[#This Row],[AREF_5]]&lt;&gt;"","05",IF(T_SDLog[[#This Row],[AREF_4]]&lt;&gt;"","04",IF(T_SDLog[[#This Row],[AREF_3]]&lt;&gt;"","03",IF(T_SDLog[[#This Row],[AREF_2]]&lt;&gt;"","02",IF(T_SDLog[[#This Row],[AREF_1]]&lt;&gt;"","01",IF(T_SDLog[[#This Row],[AREF_0]]&lt;&gt;"","00",""))))))))</f>
        <v/>
      </c>
      <c r="T115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5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59" s="22"/>
      <c r="AB1159" s="74"/>
      <c r="AC1159" s="74"/>
      <c r="AD1159" s="74"/>
      <c r="AE1159" s="22"/>
      <c r="AF1159" s="190" t="s">
        <v>123</v>
      </c>
      <c r="AG1159" s="191"/>
      <c r="AH1159" s="190" t="s">
        <v>123</v>
      </c>
      <c r="AI1159" s="22"/>
      <c r="AJ1159" s="74"/>
      <c r="AK1159" s="22"/>
      <c r="AL1159" s="22"/>
      <c r="AM1159" s="22"/>
      <c r="AN1159" s="190" t="s">
        <v>123</v>
      </c>
      <c r="AO1159" s="74"/>
      <c r="AP1159" s="185" t="s">
        <v>123</v>
      </c>
      <c r="AQ1159" s="22"/>
      <c r="AR1159" s="74"/>
      <c r="AS1159" s="22"/>
      <c r="AT1159" s="190" t="s">
        <v>123</v>
      </c>
      <c r="AU1159" s="74"/>
      <c r="AV1159" s="185" t="s">
        <v>123</v>
      </c>
      <c r="AW1159" s="76"/>
      <c r="AX1159" s="74"/>
      <c r="AY1159" s="22"/>
      <c r="AZ1159" s="190" t="s">
        <v>123</v>
      </c>
      <c r="BA1159" s="74"/>
      <c r="BB1159" s="185" t="s">
        <v>123</v>
      </c>
      <c r="BC1159" s="76"/>
      <c r="BD1159" s="74"/>
      <c r="BE1159" s="22"/>
      <c r="BF1159" s="190" t="s">
        <v>123</v>
      </c>
      <c r="BG1159" s="74"/>
      <c r="BH1159" s="185" t="s">
        <v>123</v>
      </c>
      <c r="BI1159" s="76"/>
      <c r="BJ1159" s="74"/>
      <c r="BK1159" s="22"/>
      <c r="BL1159" s="190" t="s">
        <v>123</v>
      </c>
      <c r="BM1159" s="74"/>
      <c r="BN1159" s="185" t="s">
        <v>123</v>
      </c>
      <c r="BO1159" s="22"/>
      <c r="BP1159" s="74"/>
      <c r="BQ1159" s="22"/>
      <c r="BR1159" s="190" t="s">
        <v>123</v>
      </c>
      <c r="BS1159" s="22"/>
      <c r="BT1159" s="185" t="s">
        <v>123</v>
      </c>
      <c r="BU1159" s="22"/>
      <c r="BV1159" s="74"/>
      <c r="BW1159" s="22"/>
      <c r="BX1159" s="190" t="s">
        <v>123</v>
      </c>
      <c r="BY1159" s="22"/>
      <c r="BZ1159" s="185" t="s">
        <v>123</v>
      </c>
      <c r="CA1159" s="185"/>
      <c r="CB1159" s="22"/>
    </row>
    <row r="1160" spans="2:80" ht="13.8" hidden="1">
      <c r="B1160" s="22">
        <f t="shared" si="17"/>
        <v>1151</v>
      </c>
      <c r="C1160" s="22" t="s">
        <v>112</v>
      </c>
      <c r="D1160" s="73" t="s">
        <v>1149</v>
      </c>
      <c r="E1160" s="118">
        <v>1300403</v>
      </c>
      <c r="F1160" s="22" t="s">
        <v>114</v>
      </c>
      <c r="G1160" s="73" t="s">
        <v>117</v>
      </c>
      <c r="H1160" s="73" t="s">
        <v>117</v>
      </c>
      <c r="I1160" s="240" t="s">
        <v>117</v>
      </c>
      <c r="J1160" s="79" t="s">
        <v>112</v>
      </c>
      <c r="K1160" s="112" t="s">
        <v>1150</v>
      </c>
      <c r="L1160" s="22" t="s">
        <v>119</v>
      </c>
      <c r="M1160" s="22" t="s">
        <v>1288</v>
      </c>
      <c r="N1160" s="119" t="str">
        <f>CONCATENATE(T_SDLog[[#This Row],[PROJECT_NO]],"-",T_SDLog[[#This Row],[Sub Con]],"-",T_SDLog[[#This Row],[BUILDING_NO]],"-",T_SDLog[[#This Row],[FLOOR_LEVEL]],"-",T_SDLog[[#This Row],[DRAWING_PARTS]],"-",T_SDLog[[#This Row],[DISIPLINE]],"-",T_SDLog[[#This Row],[Sub-Dec]],"-",T_SDLog[[#This Row],[DS]],"-",T_SDLog[[#This Row],[DRAWING_SEQ]])</f>
        <v>1300403-ATS-00-00-00-ICT-TYP-SD-92</v>
      </c>
      <c r="O1160" s="122" t="s">
        <v>1262</v>
      </c>
      <c r="P1160" s="248">
        <v>45903</v>
      </c>
      <c r="Q116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6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0" s="156" t="str">
        <f>IF(T_SDLog[[#This Row],[AREF_7]]&lt;&gt;"","07",IF(T_SDLog[[#This Row],[AREF_6]]&lt;&gt;"","06",IF(T_SDLog[[#This Row],[AREF_5]]&lt;&gt;"","05",IF(T_SDLog[[#This Row],[AREF_4]]&lt;&gt;"","04",IF(T_SDLog[[#This Row],[AREF_3]]&lt;&gt;"","03",IF(T_SDLog[[#This Row],[AREF_2]]&lt;&gt;"","02",IF(T_SDLog[[#This Row],[AREF_1]]&lt;&gt;"","01",IF(T_SDLog[[#This Row],[AREF_0]]&lt;&gt;"","00",""))))))))</f>
        <v/>
      </c>
      <c r="T116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6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0" s="22"/>
      <c r="AB1160" s="74"/>
      <c r="AC1160" s="74"/>
      <c r="AD1160" s="74"/>
      <c r="AE1160" s="22"/>
      <c r="AF1160" s="190" t="s">
        <v>123</v>
      </c>
      <c r="AG1160" s="191"/>
      <c r="AH1160" s="190" t="s">
        <v>123</v>
      </c>
      <c r="AI1160" s="22"/>
      <c r="AJ1160" s="74"/>
      <c r="AK1160" s="22"/>
      <c r="AL1160" s="22"/>
      <c r="AM1160" s="22"/>
      <c r="AN1160" s="190" t="s">
        <v>123</v>
      </c>
      <c r="AO1160" s="74"/>
      <c r="AP1160" s="185" t="s">
        <v>123</v>
      </c>
      <c r="AQ1160" s="22"/>
      <c r="AR1160" s="74"/>
      <c r="AS1160" s="22"/>
      <c r="AT1160" s="190" t="s">
        <v>123</v>
      </c>
      <c r="AU1160" s="74"/>
      <c r="AV1160" s="185" t="s">
        <v>123</v>
      </c>
      <c r="AW1160" s="76"/>
      <c r="AX1160" s="74"/>
      <c r="AY1160" s="22"/>
      <c r="AZ1160" s="190" t="s">
        <v>123</v>
      </c>
      <c r="BA1160" s="74"/>
      <c r="BB1160" s="185" t="s">
        <v>123</v>
      </c>
      <c r="BC1160" s="76"/>
      <c r="BD1160" s="74"/>
      <c r="BE1160" s="22"/>
      <c r="BF1160" s="190" t="s">
        <v>123</v>
      </c>
      <c r="BG1160" s="74"/>
      <c r="BH1160" s="185" t="s">
        <v>123</v>
      </c>
      <c r="BI1160" s="76"/>
      <c r="BJ1160" s="74"/>
      <c r="BK1160" s="22"/>
      <c r="BL1160" s="190" t="s">
        <v>123</v>
      </c>
      <c r="BM1160" s="74"/>
      <c r="BN1160" s="185" t="s">
        <v>123</v>
      </c>
      <c r="BO1160" s="22"/>
      <c r="BP1160" s="74"/>
      <c r="BQ1160" s="22"/>
      <c r="BR1160" s="190" t="s">
        <v>123</v>
      </c>
      <c r="BS1160" s="22"/>
      <c r="BT1160" s="185" t="s">
        <v>123</v>
      </c>
      <c r="BU1160" s="22"/>
      <c r="BV1160" s="74"/>
      <c r="BW1160" s="22"/>
      <c r="BX1160" s="190" t="s">
        <v>123</v>
      </c>
      <c r="BY1160" s="22"/>
      <c r="BZ1160" s="185" t="s">
        <v>123</v>
      </c>
      <c r="CA1160" s="185"/>
      <c r="CB1160" s="22"/>
    </row>
    <row r="1161" spans="2:80" ht="13.8" hidden="1">
      <c r="B1161" s="22">
        <f t="shared" si="17"/>
        <v>1152</v>
      </c>
      <c r="C1161" s="22" t="s">
        <v>112</v>
      </c>
      <c r="D1161" s="73" t="s">
        <v>1149</v>
      </c>
      <c r="E1161" s="118">
        <v>1300403</v>
      </c>
      <c r="F1161" s="22" t="s">
        <v>114</v>
      </c>
      <c r="G1161" s="73" t="s">
        <v>117</v>
      </c>
      <c r="H1161" s="73" t="s">
        <v>117</v>
      </c>
      <c r="I1161" s="240" t="s">
        <v>117</v>
      </c>
      <c r="J1161" s="79" t="s">
        <v>112</v>
      </c>
      <c r="K1161" s="112" t="s">
        <v>1150</v>
      </c>
      <c r="L1161" s="22" t="s">
        <v>119</v>
      </c>
      <c r="M1161" s="22" t="s">
        <v>1289</v>
      </c>
      <c r="N1161" s="119" t="str">
        <f>CONCATENATE(T_SDLog[[#This Row],[PROJECT_NO]],"-",T_SDLog[[#This Row],[Sub Con]],"-",T_SDLog[[#This Row],[BUILDING_NO]],"-",T_SDLog[[#This Row],[FLOOR_LEVEL]],"-",T_SDLog[[#This Row],[DRAWING_PARTS]],"-",T_SDLog[[#This Row],[DISIPLINE]],"-",T_SDLog[[#This Row],[Sub-Dec]],"-",T_SDLog[[#This Row],[DS]],"-",T_SDLog[[#This Row],[DRAWING_SEQ]])</f>
        <v>1300403-ATS-00-00-00-ICT-TYP-SD-93</v>
      </c>
      <c r="O1161" s="122" t="s">
        <v>1262</v>
      </c>
      <c r="P1161" s="248">
        <v>45903</v>
      </c>
      <c r="Q116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6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1" s="156" t="str">
        <f>IF(T_SDLog[[#This Row],[AREF_7]]&lt;&gt;"","07",IF(T_SDLog[[#This Row],[AREF_6]]&lt;&gt;"","06",IF(T_SDLog[[#This Row],[AREF_5]]&lt;&gt;"","05",IF(T_SDLog[[#This Row],[AREF_4]]&lt;&gt;"","04",IF(T_SDLog[[#This Row],[AREF_3]]&lt;&gt;"","03",IF(T_SDLog[[#This Row],[AREF_2]]&lt;&gt;"","02",IF(T_SDLog[[#This Row],[AREF_1]]&lt;&gt;"","01",IF(T_SDLog[[#This Row],[AREF_0]]&lt;&gt;"","00",""))))))))</f>
        <v/>
      </c>
      <c r="T116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6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1" s="22"/>
      <c r="AB1161" s="74"/>
      <c r="AC1161" s="74"/>
      <c r="AD1161" s="74"/>
      <c r="AE1161" s="22"/>
      <c r="AF1161" s="190" t="s">
        <v>123</v>
      </c>
      <c r="AG1161" s="191"/>
      <c r="AH1161" s="190" t="s">
        <v>123</v>
      </c>
      <c r="AI1161" s="22"/>
      <c r="AJ1161" s="74"/>
      <c r="AK1161" s="22"/>
      <c r="AL1161" s="22"/>
      <c r="AM1161" s="22"/>
      <c r="AN1161" s="190" t="s">
        <v>123</v>
      </c>
      <c r="AO1161" s="74"/>
      <c r="AP1161" s="185" t="s">
        <v>123</v>
      </c>
      <c r="AQ1161" s="22"/>
      <c r="AR1161" s="74"/>
      <c r="AS1161" s="22"/>
      <c r="AT1161" s="190" t="s">
        <v>123</v>
      </c>
      <c r="AU1161" s="74"/>
      <c r="AV1161" s="185" t="s">
        <v>123</v>
      </c>
      <c r="AW1161" s="76"/>
      <c r="AX1161" s="74"/>
      <c r="AY1161" s="22"/>
      <c r="AZ1161" s="190" t="s">
        <v>123</v>
      </c>
      <c r="BA1161" s="74"/>
      <c r="BB1161" s="185" t="s">
        <v>123</v>
      </c>
      <c r="BC1161" s="76"/>
      <c r="BD1161" s="74"/>
      <c r="BE1161" s="22"/>
      <c r="BF1161" s="190" t="s">
        <v>123</v>
      </c>
      <c r="BG1161" s="74"/>
      <c r="BH1161" s="185" t="s">
        <v>123</v>
      </c>
      <c r="BI1161" s="76"/>
      <c r="BJ1161" s="74"/>
      <c r="BK1161" s="22"/>
      <c r="BL1161" s="190" t="s">
        <v>123</v>
      </c>
      <c r="BM1161" s="74"/>
      <c r="BN1161" s="185" t="s">
        <v>123</v>
      </c>
      <c r="BO1161" s="22"/>
      <c r="BP1161" s="74"/>
      <c r="BQ1161" s="22"/>
      <c r="BR1161" s="190" t="s">
        <v>123</v>
      </c>
      <c r="BS1161" s="22"/>
      <c r="BT1161" s="185" t="s">
        <v>123</v>
      </c>
      <c r="BU1161" s="22"/>
      <c r="BV1161" s="74"/>
      <c r="BW1161" s="22"/>
      <c r="BX1161" s="190" t="s">
        <v>123</v>
      </c>
      <c r="BY1161" s="22"/>
      <c r="BZ1161" s="185" t="s">
        <v>123</v>
      </c>
      <c r="CA1161" s="185"/>
      <c r="CB1161" s="22"/>
    </row>
    <row r="1162" spans="2:80" ht="13.8" hidden="1">
      <c r="B1162" s="22">
        <f t="shared" si="17"/>
        <v>1153</v>
      </c>
      <c r="C1162" s="22" t="s">
        <v>112</v>
      </c>
      <c r="D1162" s="73" t="s">
        <v>1149</v>
      </c>
      <c r="E1162" s="118">
        <v>1300403</v>
      </c>
      <c r="F1162" s="22" t="s">
        <v>114</v>
      </c>
      <c r="G1162" s="73" t="s">
        <v>117</v>
      </c>
      <c r="H1162" s="73" t="s">
        <v>117</v>
      </c>
      <c r="I1162" s="240" t="s">
        <v>117</v>
      </c>
      <c r="J1162" s="79" t="s">
        <v>112</v>
      </c>
      <c r="K1162" s="112" t="s">
        <v>1150</v>
      </c>
      <c r="L1162" s="22" t="s">
        <v>119</v>
      </c>
      <c r="M1162" s="22" t="s">
        <v>1290</v>
      </c>
      <c r="N1162" s="119" t="str">
        <f>CONCATENATE(T_SDLog[[#This Row],[PROJECT_NO]],"-",T_SDLog[[#This Row],[Sub Con]],"-",T_SDLog[[#This Row],[BUILDING_NO]],"-",T_SDLog[[#This Row],[FLOOR_LEVEL]],"-",T_SDLog[[#This Row],[DRAWING_PARTS]],"-",T_SDLog[[#This Row],[DISIPLINE]],"-",T_SDLog[[#This Row],[Sub-Dec]],"-",T_SDLog[[#This Row],[DS]],"-",T_SDLog[[#This Row],[DRAWING_SEQ]])</f>
        <v>1300403-ATS-00-00-00-ICT-TYP-SD-94</v>
      </c>
      <c r="O1162" s="122" t="s">
        <v>1262</v>
      </c>
      <c r="P1162" s="248">
        <v>45903</v>
      </c>
      <c r="Q116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6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2" s="156" t="str">
        <f>IF(T_SDLog[[#This Row],[AREF_7]]&lt;&gt;"","07",IF(T_SDLog[[#This Row],[AREF_6]]&lt;&gt;"","06",IF(T_SDLog[[#This Row],[AREF_5]]&lt;&gt;"","05",IF(T_SDLog[[#This Row],[AREF_4]]&lt;&gt;"","04",IF(T_SDLog[[#This Row],[AREF_3]]&lt;&gt;"","03",IF(T_SDLog[[#This Row],[AREF_2]]&lt;&gt;"","02",IF(T_SDLog[[#This Row],[AREF_1]]&lt;&gt;"","01",IF(T_SDLog[[#This Row],[AREF_0]]&lt;&gt;"","00",""))))))))</f>
        <v/>
      </c>
      <c r="T116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6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2" s="22"/>
      <c r="AB1162" s="74"/>
      <c r="AC1162" s="74"/>
      <c r="AD1162" s="74"/>
      <c r="AE1162" s="22"/>
      <c r="AF1162" s="190" t="s">
        <v>123</v>
      </c>
      <c r="AG1162" s="191"/>
      <c r="AH1162" s="190" t="s">
        <v>123</v>
      </c>
      <c r="AI1162" s="22"/>
      <c r="AJ1162" s="74"/>
      <c r="AK1162" s="22"/>
      <c r="AL1162" s="22"/>
      <c r="AM1162" s="22"/>
      <c r="AN1162" s="190" t="s">
        <v>123</v>
      </c>
      <c r="AO1162" s="74"/>
      <c r="AP1162" s="185" t="s">
        <v>123</v>
      </c>
      <c r="AQ1162" s="22"/>
      <c r="AR1162" s="74"/>
      <c r="AS1162" s="22"/>
      <c r="AT1162" s="190" t="s">
        <v>123</v>
      </c>
      <c r="AU1162" s="74"/>
      <c r="AV1162" s="185" t="s">
        <v>123</v>
      </c>
      <c r="AW1162" s="76"/>
      <c r="AX1162" s="74"/>
      <c r="AY1162" s="22"/>
      <c r="AZ1162" s="190" t="s">
        <v>123</v>
      </c>
      <c r="BA1162" s="74"/>
      <c r="BB1162" s="185" t="s">
        <v>123</v>
      </c>
      <c r="BC1162" s="76"/>
      <c r="BD1162" s="74"/>
      <c r="BE1162" s="22"/>
      <c r="BF1162" s="190" t="s">
        <v>123</v>
      </c>
      <c r="BG1162" s="74"/>
      <c r="BH1162" s="185" t="s">
        <v>123</v>
      </c>
      <c r="BI1162" s="76"/>
      <c r="BJ1162" s="74"/>
      <c r="BK1162" s="22"/>
      <c r="BL1162" s="190" t="s">
        <v>123</v>
      </c>
      <c r="BM1162" s="74"/>
      <c r="BN1162" s="185" t="s">
        <v>123</v>
      </c>
      <c r="BO1162" s="22"/>
      <c r="BP1162" s="74"/>
      <c r="BQ1162" s="22"/>
      <c r="BR1162" s="190" t="s">
        <v>123</v>
      </c>
      <c r="BS1162" s="22"/>
      <c r="BT1162" s="185" t="s">
        <v>123</v>
      </c>
      <c r="BU1162" s="22"/>
      <c r="BV1162" s="74"/>
      <c r="BW1162" s="22"/>
      <c r="BX1162" s="190" t="s">
        <v>123</v>
      </c>
      <c r="BY1162" s="22"/>
      <c r="BZ1162" s="185" t="s">
        <v>123</v>
      </c>
      <c r="CA1162" s="185"/>
      <c r="CB1162" s="22"/>
    </row>
    <row r="1163" spans="2:80" ht="13.8" hidden="1">
      <c r="B1163" s="22">
        <f t="shared" si="17"/>
        <v>1154</v>
      </c>
      <c r="C1163" s="22" t="s">
        <v>112</v>
      </c>
      <c r="D1163" s="73" t="s">
        <v>1149</v>
      </c>
      <c r="E1163" s="118">
        <v>1300403</v>
      </c>
      <c r="F1163" s="22" t="s">
        <v>114</v>
      </c>
      <c r="G1163" s="73" t="s">
        <v>117</v>
      </c>
      <c r="H1163" s="73" t="s">
        <v>117</v>
      </c>
      <c r="I1163" s="240" t="s">
        <v>117</v>
      </c>
      <c r="J1163" s="79" t="s">
        <v>112</v>
      </c>
      <c r="K1163" s="112" t="s">
        <v>1150</v>
      </c>
      <c r="L1163" s="22" t="s">
        <v>119</v>
      </c>
      <c r="M1163" s="22" t="s">
        <v>1291</v>
      </c>
      <c r="N1163" s="119" t="str">
        <f>CONCATENATE(T_SDLog[[#This Row],[PROJECT_NO]],"-",T_SDLog[[#This Row],[Sub Con]],"-",T_SDLog[[#This Row],[BUILDING_NO]],"-",T_SDLog[[#This Row],[FLOOR_LEVEL]],"-",T_SDLog[[#This Row],[DRAWING_PARTS]],"-",T_SDLog[[#This Row],[DISIPLINE]],"-",T_SDLog[[#This Row],[Sub-Dec]],"-",T_SDLog[[#This Row],[DS]],"-",T_SDLog[[#This Row],[DRAWING_SEQ]])</f>
        <v>1300403-ATS-00-00-00-ICT-TYP-SD-95</v>
      </c>
      <c r="O1163" s="122" t="s">
        <v>1262</v>
      </c>
      <c r="P1163" s="248">
        <v>45903</v>
      </c>
      <c r="Q116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6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3" s="156" t="str">
        <f>IF(T_SDLog[[#This Row],[AREF_7]]&lt;&gt;"","07",IF(T_SDLog[[#This Row],[AREF_6]]&lt;&gt;"","06",IF(T_SDLog[[#This Row],[AREF_5]]&lt;&gt;"","05",IF(T_SDLog[[#This Row],[AREF_4]]&lt;&gt;"","04",IF(T_SDLog[[#This Row],[AREF_3]]&lt;&gt;"","03",IF(T_SDLog[[#This Row],[AREF_2]]&lt;&gt;"","02",IF(T_SDLog[[#This Row],[AREF_1]]&lt;&gt;"","01",IF(T_SDLog[[#This Row],[AREF_0]]&lt;&gt;"","00",""))))))))</f>
        <v/>
      </c>
      <c r="T116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6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3" s="22"/>
      <c r="AB1163" s="74"/>
      <c r="AC1163" s="74"/>
      <c r="AD1163" s="74"/>
      <c r="AE1163" s="22"/>
      <c r="AF1163" s="190" t="s">
        <v>123</v>
      </c>
      <c r="AG1163" s="191"/>
      <c r="AH1163" s="190" t="s">
        <v>123</v>
      </c>
      <c r="AI1163" s="22"/>
      <c r="AJ1163" s="74"/>
      <c r="AK1163" s="22"/>
      <c r="AL1163" s="22"/>
      <c r="AM1163" s="22"/>
      <c r="AN1163" s="190" t="s">
        <v>123</v>
      </c>
      <c r="AO1163" s="74"/>
      <c r="AP1163" s="185" t="s">
        <v>123</v>
      </c>
      <c r="AQ1163" s="22"/>
      <c r="AR1163" s="74"/>
      <c r="AS1163" s="22"/>
      <c r="AT1163" s="190" t="s">
        <v>123</v>
      </c>
      <c r="AU1163" s="74"/>
      <c r="AV1163" s="185" t="s">
        <v>123</v>
      </c>
      <c r="AW1163" s="76"/>
      <c r="AX1163" s="74"/>
      <c r="AY1163" s="22"/>
      <c r="AZ1163" s="190" t="s">
        <v>123</v>
      </c>
      <c r="BA1163" s="74"/>
      <c r="BB1163" s="185" t="s">
        <v>123</v>
      </c>
      <c r="BC1163" s="76"/>
      <c r="BD1163" s="74"/>
      <c r="BE1163" s="22"/>
      <c r="BF1163" s="190" t="s">
        <v>123</v>
      </c>
      <c r="BG1163" s="74"/>
      <c r="BH1163" s="185" t="s">
        <v>123</v>
      </c>
      <c r="BI1163" s="76"/>
      <c r="BJ1163" s="74"/>
      <c r="BK1163" s="22"/>
      <c r="BL1163" s="190" t="s">
        <v>123</v>
      </c>
      <c r="BM1163" s="74"/>
      <c r="BN1163" s="185" t="s">
        <v>123</v>
      </c>
      <c r="BO1163" s="22"/>
      <c r="BP1163" s="74"/>
      <c r="BQ1163" s="22"/>
      <c r="BR1163" s="190" t="s">
        <v>123</v>
      </c>
      <c r="BS1163" s="22"/>
      <c r="BT1163" s="185" t="s">
        <v>123</v>
      </c>
      <c r="BU1163" s="22"/>
      <c r="BV1163" s="74"/>
      <c r="BW1163" s="22"/>
      <c r="BX1163" s="190" t="s">
        <v>123</v>
      </c>
      <c r="BY1163" s="22"/>
      <c r="BZ1163" s="185" t="s">
        <v>123</v>
      </c>
      <c r="CA1163" s="185"/>
      <c r="CB1163" s="22"/>
    </row>
    <row r="1164" spans="2:80" ht="13.8" hidden="1">
      <c r="B1164" s="22">
        <f t="shared" si="17"/>
        <v>1155</v>
      </c>
      <c r="C1164" s="22" t="s">
        <v>112</v>
      </c>
      <c r="D1164" s="73" t="s">
        <v>1149</v>
      </c>
      <c r="E1164" s="118">
        <v>1300403</v>
      </c>
      <c r="F1164" s="22" t="s">
        <v>114</v>
      </c>
      <c r="G1164" s="73" t="s">
        <v>117</v>
      </c>
      <c r="H1164" s="73" t="s">
        <v>117</v>
      </c>
      <c r="I1164" s="240" t="s">
        <v>117</v>
      </c>
      <c r="J1164" s="79" t="s">
        <v>112</v>
      </c>
      <c r="K1164" s="112" t="s">
        <v>1150</v>
      </c>
      <c r="L1164" s="22" t="s">
        <v>119</v>
      </c>
      <c r="M1164" s="22" t="s">
        <v>1292</v>
      </c>
      <c r="N1164" s="119" t="str">
        <f>CONCATENATE(T_SDLog[[#This Row],[PROJECT_NO]],"-",T_SDLog[[#This Row],[Sub Con]],"-",T_SDLog[[#This Row],[BUILDING_NO]],"-",T_SDLog[[#This Row],[FLOOR_LEVEL]],"-",T_SDLog[[#This Row],[DRAWING_PARTS]],"-",T_SDLog[[#This Row],[DISIPLINE]],"-",T_SDLog[[#This Row],[Sub-Dec]],"-",T_SDLog[[#This Row],[DS]],"-",T_SDLog[[#This Row],[DRAWING_SEQ]])</f>
        <v>1300403-ATS-00-00-00-ICT-TYP-SD-96</v>
      </c>
      <c r="O1164" s="122" t="s">
        <v>1262</v>
      </c>
      <c r="P1164" s="248">
        <v>45903</v>
      </c>
      <c r="Q116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6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4" s="156" t="str">
        <f>IF(T_SDLog[[#This Row],[AREF_7]]&lt;&gt;"","07",IF(T_SDLog[[#This Row],[AREF_6]]&lt;&gt;"","06",IF(T_SDLog[[#This Row],[AREF_5]]&lt;&gt;"","05",IF(T_SDLog[[#This Row],[AREF_4]]&lt;&gt;"","04",IF(T_SDLog[[#This Row],[AREF_3]]&lt;&gt;"","03",IF(T_SDLog[[#This Row],[AREF_2]]&lt;&gt;"","02",IF(T_SDLog[[#This Row],[AREF_1]]&lt;&gt;"","01",IF(T_SDLog[[#This Row],[AREF_0]]&lt;&gt;"","00",""))))))))</f>
        <v/>
      </c>
      <c r="T116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6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4" s="22"/>
      <c r="AB1164" s="74"/>
      <c r="AC1164" s="74"/>
      <c r="AD1164" s="74"/>
      <c r="AE1164" s="22"/>
      <c r="AF1164" s="190" t="s">
        <v>123</v>
      </c>
      <c r="AG1164" s="191"/>
      <c r="AH1164" s="190" t="s">
        <v>123</v>
      </c>
      <c r="AI1164" s="22"/>
      <c r="AJ1164" s="74"/>
      <c r="AK1164" s="22"/>
      <c r="AL1164" s="22"/>
      <c r="AM1164" s="22"/>
      <c r="AN1164" s="190" t="s">
        <v>123</v>
      </c>
      <c r="AO1164" s="74"/>
      <c r="AP1164" s="185" t="s">
        <v>123</v>
      </c>
      <c r="AQ1164" s="22"/>
      <c r="AR1164" s="74"/>
      <c r="AS1164" s="22"/>
      <c r="AT1164" s="190" t="s">
        <v>123</v>
      </c>
      <c r="AU1164" s="74"/>
      <c r="AV1164" s="185" t="s">
        <v>123</v>
      </c>
      <c r="AW1164" s="76"/>
      <c r="AX1164" s="74"/>
      <c r="AY1164" s="22"/>
      <c r="AZ1164" s="190" t="s">
        <v>123</v>
      </c>
      <c r="BA1164" s="74"/>
      <c r="BB1164" s="185" t="s">
        <v>123</v>
      </c>
      <c r="BC1164" s="76"/>
      <c r="BD1164" s="74"/>
      <c r="BE1164" s="22"/>
      <c r="BF1164" s="190" t="s">
        <v>123</v>
      </c>
      <c r="BG1164" s="74"/>
      <c r="BH1164" s="185" t="s">
        <v>123</v>
      </c>
      <c r="BI1164" s="76"/>
      <c r="BJ1164" s="74"/>
      <c r="BK1164" s="22"/>
      <c r="BL1164" s="190" t="s">
        <v>123</v>
      </c>
      <c r="BM1164" s="74"/>
      <c r="BN1164" s="185" t="s">
        <v>123</v>
      </c>
      <c r="BO1164" s="22"/>
      <c r="BP1164" s="74"/>
      <c r="BQ1164" s="22"/>
      <c r="BR1164" s="190" t="s">
        <v>123</v>
      </c>
      <c r="BS1164" s="22"/>
      <c r="BT1164" s="185" t="s">
        <v>123</v>
      </c>
      <c r="BU1164" s="22"/>
      <c r="BV1164" s="74"/>
      <c r="BW1164" s="22"/>
      <c r="BX1164" s="190" t="s">
        <v>123</v>
      </c>
      <c r="BY1164" s="22"/>
      <c r="BZ1164" s="185" t="s">
        <v>123</v>
      </c>
      <c r="CA1164" s="185"/>
      <c r="CB1164" s="22"/>
    </row>
    <row r="1165" spans="2:80" ht="13.8" hidden="1">
      <c r="B1165" s="22">
        <f t="shared" ref="B1165:B1228" si="18">1+B1164</f>
        <v>1156</v>
      </c>
      <c r="C1165" s="22" t="s">
        <v>112</v>
      </c>
      <c r="D1165" s="73" t="s">
        <v>1149</v>
      </c>
      <c r="E1165" s="118">
        <v>1300403</v>
      </c>
      <c r="F1165" s="22" t="s">
        <v>114</v>
      </c>
      <c r="G1165" s="73" t="s">
        <v>117</v>
      </c>
      <c r="H1165" s="73" t="s">
        <v>117</v>
      </c>
      <c r="I1165" s="240" t="s">
        <v>117</v>
      </c>
      <c r="J1165" s="79" t="s">
        <v>112</v>
      </c>
      <c r="K1165" s="112" t="s">
        <v>1150</v>
      </c>
      <c r="L1165" s="22" t="s">
        <v>119</v>
      </c>
      <c r="M1165" s="22" t="s">
        <v>1293</v>
      </c>
      <c r="N1165" s="119" t="str">
        <f>CONCATENATE(T_SDLog[[#This Row],[PROJECT_NO]],"-",T_SDLog[[#This Row],[Sub Con]],"-",T_SDLog[[#This Row],[BUILDING_NO]],"-",T_SDLog[[#This Row],[FLOOR_LEVEL]],"-",T_SDLog[[#This Row],[DRAWING_PARTS]],"-",T_SDLog[[#This Row],[DISIPLINE]],"-",T_SDLog[[#This Row],[Sub-Dec]],"-",T_SDLog[[#This Row],[DS]],"-",T_SDLog[[#This Row],[DRAWING_SEQ]])</f>
        <v>1300403-ATS-00-00-00-ICT-TYP-SD-97</v>
      </c>
      <c r="O1165" s="122" t="s">
        <v>1262</v>
      </c>
      <c r="P1165" s="248">
        <v>45903</v>
      </c>
      <c r="Q116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5" s="156" t="str">
        <f>IF(T_SDLog[[#This Row],[AREF_7]]&lt;&gt;"","07",IF(T_SDLog[[#This Row],[AREF_6]]&lt;&gt;"","06",IF(T_SDLog[[#This Row],[AREF_5]]&lt;&gt;"","05",IF(T_SDLog[[#This Row],[AREF_4]]&lt;&gt;"","04",IF(T_SDLog[[#This Row],[AREF_3]]&lt;&gt;"","03",IF(T_SDLog[[#This Row],[AREF_2]]&lt;&gt;"","02",IF(T_SDLog[[#This Row],[AREF_1]]&lt;&gt;"","01",IF(T_SDLog[[#This Row],[AREF_0]]&lt;&gt;"","00",""))))))))</f>
        <v/>
      </c>
      <c r="T116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6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5" s="22"/>
      <c r="AB1165" s="74"/>
      <c r="AC1165" s="74"/>
      <c r="AD1165" s="74"/>
      <c r="AE1165" s="22"/>
      <c r="AF1165" s="190" t="s">
        <v>123</v>
      </c>
      <c r="AG1165" s="191"/>
      <c r="AH1165" s="190" t="s">
        <v>123</v>
      </c>
      <c r="AI1165" s="22"/>
      <c r="AJ1165" s="74"/>
      <c r="AK1165" s="22"/>
      <c r="AL1165" s="22"/>
      <c r="AM1165" s="22"/>
      <c r="AN1165" s="190" t="s">
        <v>123</v>
      </c>
      <c r="AO1165" s="74"/>
      <c r="AP1165" s="185" t="s">
        <v>123</v>
      </c>
      <c r="AQ1165" s="22"/>
      <c r="AR1165" s="74"/>
      <c r="AS1165" s="22"/>
      <c r="AT1165" s="190" t="s">
        <v>123</v>
      </c>
      <c r="AU1165" s="74"/>
      <c r="AV1165" s="185" t="s">
        <v>123</v>
      </c>
      <c r="AW1165" s="76"/>
      <c r="AX1165" s="74"/>
      <c r="AY1165" s="22"/>
      <c r="AZ1165" s="190" t="s">
        <v>123</v>
      </c>
      <c r="BA1165" s="74"/>
      <c r="BB1165" s="185" t="s">
        <v>123</v>
      </c>
      <c r="BC1165" s="76"/>
      <c r="BD1165" s="74"/>
      <c r="BE1165" s="22"/>
      <c r="BF1165" s="190" t="s">
        <v>123</v>
      </c>
      <c r="BG1165" s="74"/>
      <c r="BH1165" s="185" t="s">
        <v>123</v>
      </c>
      <c r="BI1165" s="76"/>
      <c r="BJ1165" s="74"/>
      <c r="BK1165" s="22"/>
      <c r="BL1165" s="190" t="s">
        <v>123</v>
      </c>
      <c r="BM1165" s="74"/>
      <c r="BN1165" s="185" t="s">
        <v>123</v>
      </c>
      <c r="BO1165" s="22"/>
      <c r="BP1165" s="74"/>
      <c r="BQ1165" s="22"/>
      <c r="BR1165" s="190" t="s">
        <v>123</v>
      </c>
      <c r="BS1165" s="22"/>
      <c r="BT1165" s="185" t="s">
        <v>123</v>
      </c>
      <c r="BU1165" s="22"/>
      <c r="BV1165" s="74"/>
      <c r="BW1165" s="22"/>
      <c r="BX1165" s="190" t="s">
        <v>123</v>
      </c>
      <c r="BY1165" s="22"/>
      <c r="BZ1165" s="185" t="s">
        <v>123</v>
      </c>
      <c r="CA1165" s="185"/>
      <c r="CB1165" s="22"/>
    </row>
    <row r="1166" spans="2:80" ht="13.8" hidden="1">
      <c r="B1166" s="22">
        <f t="shared" si="18"/>
        <v>1157</v>
      </c>
      <c r="C1166" s="22" t="s">
        <v>1294</v>
      </c>
      <c r="D1166" s="73" t="s">
        <v>1298</v>
      </c>
      <c r="E1166" s="118">
        <v>1300403</v>
      </c>
      <c r="F1166" s="22" t="s">
        <v>114</v>
      </c>
      <c r="G1166" s="73" t="s">
        <v>1296</v>
      </c>
      <c r="H1166" s="73" t="s">
        <v>1297</v>
      </c>
      <c r="I1166" s="240" t="s">
        <v>1297</v>
      </c>
      <c r="J1166" s="79" t="s">
        <v>112</v>
      </c>
      <c r="K1166" s="112" t="s">
        <v>1148</v>
      </c>
      <c r="L1166" s="22" t="s">
        <v>119</v>
      </c>
      <c r="M1166" s="185" t="s">
        <v>124</v>
      </c>
      <c r="N1166" s="119" t="str">
        <f>CONCATENATE(T_SDLog[[#This Row],[PROJECT_NO]],"-",T_SDLog[[#This Row],[Sub Con]],"-",T_SDLog[[#This Row],[BUILDING_NO]],"-",T_SDLog[[#This Row],[FLOOR_LEVEL]],"-",T_SDLog[[#This Row],[DRAWING_PARTS]],"-",T_SDLog[[#This Row],[DISIPLINE]],"-",T_SDLog[[#This Row],[Sub-Dec]],"-",T_SDLog[[#This Row],[DS]],"-",T_SDLog[[#This Row],[DRAWING_SEQ]])</f>
        <v>1300403-ATS-BXX-XX-XX-ICT-SCH-SD-01</v>
      </c>
      <c r="O1166" s="122" t="s">
        <v>1299</v>
      </c>
      <c r="P1166" s="245">
        <v>45911</v>
      </c>
      <c r="Q116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6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6" s="156" t="str">
        <f>IF(T_SDLog[[#This Row],[AREF_7]]&lt;&gt;"","07",IF(T_SDLog[[#This Row],[AREF_6]]&lt;&gt;"","06",IF(T_SDLog[[#This Row],[AREF_5]]&lt;&gt;"","05",IF(T_SDLog[[#This Row],[AREF_4]]&lt;&gt;"","04",IF(T_SDLog[[#This Row],[AREF_3]]&lt;&gt;"","03",IF(T_SDLog[[#This Row],[AREF_2]]&lt;&gt;"","02",IF(T_SDLog[[#This Row],[AREF_1]]&lt;&gt;"","01",IF(T_SDLog[[#This Row],[AREF_0]]&lt;&gt;"","00",""))))))))</f>
        <v/>
      </c>
      <c r="T116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6" s="22"/>
      <c r="AB1166" s="74"/>
      <c r="AC1166" s="74"/>
      <c r="AD1166" s="74"/>
      <c r="AE1166" s="22"/>
      <c r="AF1166" s="190" t="s">
        <v>123</v>
      </c>
      <c r="AG1166" s="191"/>
      <c r="AH1166" s="190" t="s">
        <v>123</v>
      </c>
      <c r="AI1166" s="22"/>
      <c r="AJ1166" s="74"/>
      <c r="AK1166" s="22"/>
      <c r="AL1166" s="22"/>
      <c r="AM1166" s="22"/>
      <c r="AN1166" s="190" t="s">
        <v>123</v>
      </c>
      <c r="AO1166" s="74"/>
      <c r="AP1166" s="185" t="s">
        <v>123</v>
      </c>
      <c r="AQ1166" s="22"/>
      <c r="AR1166" s="74"/>
      <c r="AS1166" s="22"/>
      <c r="AT1166" s="190" t="s">
        <v>123</v>
      </c>
      <c r="AU1166" s="74"/>
      <c r="AV1166" s="185" t="s">
        <v>123</v>
      </c>
      <c r="AW1166" s="76"/>
      <c r="AX1166" s="74"/>
      <c r="AY1166" s="22"/>
      <c r="AZ1166" s="190" t="s">
        <v>123</v>
      </c>
      <c r="BA1166" s="74"/>
      <c r="BB1166" s="185" t="s">
        <v>123</v>
      </c>
      <c r="BC1166" s="76"/>
      <c r="BD1166" s="74"/>
      <c r="BE1166" s="22"/>
      <c r="BF1166" s="190" t="s">
        <v>123</v>
      </c>
      <c r="BG1166" s="74"/>
      <c r="BH1166" s="185" t="s">
        <v>123</v>
      </c>
      <c r="BI1166" s="76"/>
      <c r="BJ1166" s="74"/>
      <c r="BK1166" s="22"/>
      <c r="BL1166" s="190" t="s">
        <v>123</v>
      </c>
      <c r="BM1166" s="74"/>
      <c r="BN1166" s="185" t="s">
        <v>123</v>
      </c>
      <c r="BO1166" s="22"/>
      <c r="BP1166" s="74"/>
      <c r="BQ1166" s="22"/>
      <c r="BR1166" s="190" t="s">
        <v>123</v>
      </c>
      <c r="BS1166" s="22"/>
      <c r="BT1166" s="185" t="s">
        <v>123</v>
      </c>
      <c r="BU1166" s="22"/>
      <c r="BV1166" s="74"/>
      <c r="BW1166" s="22"/>
      <c r="BX1166" s="190" t="s">
        <v>123</v>
      </c>
      <c r="BY1166" s="22"/>
      <c r="BZ1166" s="185" t="s">
        <v>123</v>
      </c>
      <c r="CA1166" s="185"/>
      <c r="CB1166" s="22"/>
    </row>
    <row r="1167" spans="2:80" ht="13.8" hidden="1">
      <c r="B1167" s="22">
        <f t="shared" si="18"/>
        <v>1158</v>
      </c>
      <c r="C1167" s="22" t="s">
        <v>1294</v>
      </c>
      <c r="D1167" s="73" t="s">
        <v>1298</v>
      </c>
      <c r="E1167" s="118">
        <v>1300403</v>
      </c>
      <c r="F1167" s="22" t="s">
        <v>114</v>
      </c>
      <c r="G1167" s="73" t="s">
        <v>1296</v>
      </c>
      <c r="H1167" s="73" t="s">
        <v>1297</v>
      </c>
      <c r="I1167" s="240" t="s">
        <v>1297</v>
      </c>
      <c r="J1167" s="79" t="s">
        <v>112</v>
      </c>
      <c r="K1167" s="112" t="s">
        <v>1148</v>
      </c>
      <c r="L1167" s="22" t="s">
        <v>119</v>
      </c>
      <c r="M1167" s="185" t="s">
        <v>219</v>
      </c>
      <c r="N1167" s="119" t="str">
        <f>CONCATENATE(T_SDLog[[#This Row],[PROJECT_NO]],"-",T_SDLog[[#This Row],[Sub Con]],"-",T_SDLog[[#This Row],[BUILDING_NO]],"-",T_SDLog[[#This Row],[FLOOR_LEVEL]],"-",T_SDLog[[#This Row],[DRAWING_PARTS]],"-",T_SDLog[[#This Row],[DISIPLINE]],"-",T_SDLog[[#This Row],[Sub-Dec]],"-",T_SDLog[[#This Row],[DS]],"-",T_SDLog[[#This Row],[DRAWING_SEQ]])</f>
        <v>1300403-ATS-BXX-XX-XX-ICT-SCH-SD-05</v>
      </c>
      <c r="O1167" s="122" t="s">
        <v>1300</v>
      </c>
      <c r="P1167" s="245">
        <v>45911</v>
      </c>
      <c r="Q116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7" s="156" t="str">
        <f>IF(T_SDLog[[#This Row],[AREF_7]]&lt;&gt;"","07",IF(T_SDLog[[#This Row],[AREF_6]]&lt;&gt;"","06",IF(T_SDLog[[#This Row],[AREF_5]]&lt;&gt;"","05",IF(T_SDLog[[#This Row],[AREF_4]]&lt;&gt;"","04",IF(T_SDLog[[#This Row],[AREF_3]]&lt;&gt;"","03",IF(T_SDLog[[#This Row],[AREF_2]]&lt;&gt;"","02",IF(T_SDLog[[#This Row],[AREF_1]]&lt;&gt;"","01",IF(T_SDLog[[#This Row],[AREF_0]]&lt;&gt;"","00",""))))))))</f>
        <v/>
      </c>
      <c r="T116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7" s="22"/>
      <c r="AB1167" s="74"/>
      <c r="AC1167" s="74"/>
      <c r="AD1167" s="74"/>
      <c r="AE1167" s="22"/>
      <c r="AF1167" s="190" t="s">
        <v>123</v>
      </c>
      <c r="AG1167" s="191"/>
      <c r="AH1167" s="190" t="s">
        <v>123</v>
      </c>
      <c r="AI1167" s="22"/>
      <c r="AJ1167" s="74"/>
      <c r="AK1167" s="22"/>
      <c r="AL1167" s="22"/>
      <c r="AM1167" s="22"/>
      <c r="AN1167" s="190" t="s">
        <v>123</v>
      </c>
      <c r="AO1167" s="74"/>
      <c r="AP1167" s="185" t="s">
        <v>123</v>
      </c>
      <c r="AQ1167" s="22"/>
      <c r="AR1167" s="74"/>
      <c r="AS1167" s="22"/>
      <c r="AT1167" s="190" t="s">
        <v>123</v>
      </c>
      <c r="AU1167" s="74"/>
      <c r="AV1167" s="185" t="s">
        <v>123</v>
      </c>
      <c r="AW1167" s="76"/>
      <c r="AX1167" s="74"/>
      <c r="AY1167" s="22"/>
      <c r="AZ1167" s="190" t="s">
        <v>123</v>
      </c>
      <c r="BA1167" s="74"/>
      <c r="BB1167" s="185" t="s">
        <v>123</v>
      </c>
      <c r="BC1167" s="76"/>
      <c r="BD1167" s="74"/>
      <c r="BE1167" s="22"/>
      <c r="BF1167" s="190" t="s">
        <v>123</v>
      </c>
      <c r="BG1167" s="74"/>
      <c r="BH1167" s="185" t="s">
        <v>123</v>
      </c>
      <c r="BI1167" s="76"/>
      <c r="BJ1167" s="74"/>
      <c r="BK1167" s="22"/>
      <c r="BL1167" s="190" t="s">
        <v>123</v>
      </c>
      <c r="BM1167" s="74"/>
      <c r="BN1167" s="185" t="s">
        <v>123</v>
      </c>
      <c r="BO1167" s="22"/>
      <c r="BP1167" s="74"/>
      <c r="BQ1167" s="22"/>
      <c r="BR1167" s="190" t="s">
        <v>123</v>
      </c>
      <c r="BS1167" s="22"/>
      <c r="BT1167" s="185" t="s">
        <v>123</v>
      </c>
      <c r="BU1167" s="22"/>
      <c r="BV1167" s="74"/>
      <c r="BW1167" s="22"/>
      <c r="BX1167" s="190" t="s">
        <v>123</v>
      </c>
      <c r="BY1167" s="22"/>
      <c r="BZ1167" s="185" t="s">
        <v>123</v>
      </c>
      <c r="CA1167" s="185"/>
      <c r="CB1167" s="22"/>
    </row>
    <row r="1168" spans="2:80" ht="13.8" hidden="1">
      <c r="B1168" s="22">
        <f t="shared" si="18"/>
        <v>1159</v>
      </c>
      <c r="C1168" s="22" t="s">
        <v>1294</v>
      </c>
      <c r="D1168" s="73" t="s">
        <v>1298</v>
      </c>
      <c r="E1168" s="118">
        <v>1300403</v>
      </c>
      <c r="F1168" s="22" t="s">
        <v>114</v>
      </c>
      <c r="G1168" s="73" t="s">
        <v>1296</v>
      </c>
      <c r="H1168" s="73" t="s">
        <v>1297</v>
      </c>
      <c r="I1168" s="240" t="s">
        <v>1297</v>
      </c>
      <c r="J1168" s="79" t="s">
        <v>112</v>
      </c>
      <c r="K1168" s="112" t="s">
        <v>1148</v>
      </c>
      <c r="L1168" s="22" t="s">
        <v>119</v>
      </c>
      <c r="M1168" s="185" t="s">
        <v>304</v>
      </c>
      <c r="N1168" s="119" t="str">
        <f>CONCATENATE(T_SDLog[[#This Row],[PROJECT_NO]],"-",T_SDLog[[#This Row],[Sub Con]],"-",T_SDLog[[#This Row],[BUILDING_NO]],"-",T_SDLog[[#This Row],[FLOOR_LEVEL]],"-",T_SDLog[[#This Row],[DRAWING_PARTS]],"-",T_SDLog[[#This Row],[DISIPLINE]],"-",T_SDLog[[#This Row],[Sub-Dec]],"-",T_SDLog[[#This Row],[DS]],"-",T_SDLog[[#This Row],[DRAWING_SEQ]])</f>
        <v>1300403-ATS-BXX-XX-XX-ICT-SCH-SD-06</v>
      </c>
      <c r="O1168" s="122" t="s">
        <v>1301</v>
      </c>
      <c r="P1168" s="245">
        <v>45911</v>
      </c>
      <c r="Q116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8" s="156" t="str">
        <f>IF(T_SDLog[[#This Row],[AREF_7]]&lt;&gt;"","07",IF(T_SDLog[[#This Row],[AREF_6]]&lt;&gt;"","06",IF(T_SDLog[[#This Row],[AREF_5]]&lt;&gt;"","05",IF(T_SDLog[[#This Row],[AREF_4]]&lt;&gt;"","04",IF(T_SDLog[[#This Row],[AREF_3]]&lt;&gt;"","03",IF(T_SDLog[[#This Row],[AREF_2]]&lt;&gt;"","02",IF(T_SDLog[[#This Row],[AREF_1]]&lt;&gt;"","01",IF(T_SDLog[[#This Row],[AREF_0]]&lt;&gt;"","00",""))))))))</f>
        <v/>
      </c>
      <c r="T116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8" s="22"/>
      <c r="AB1168" s="74"/>
      <c r="AC1168" s="74"/>
      <c r="AD1168" s="74"/>
      <c r="AE1168" s="22"/>
      <c r="AF1168" s="190" t="s">
        <v>123</v>
      </c>
      <c r="AG1168" s="191"/>
      <c r="AH1168" s="190" t="s">
        <v>123</v>
      </c>
      <c r="AI1168" s="22"/>
      <c r="AJ1168" s="74"/>
      <c r="AK1168" s="22"/>
      <c r="AL1168" s="22"/>
      <c r="AM1168" s="22"/>
      <c r="AN1168" s="190" t="s">
        <v>123</v>
      </c>
      <c r="AO1168" s="74"/>
      <c r="AP1168" s="185" t="s">
        <v>123</v>
      </c>
      <c r="AQ1168" s="22"/>
      <c r="AR1168" s="74"/>
      <c r="AS1168" s="22"/>
      <c r="AT1168" s="190" t="s">
        <v>123</v>
      </c>
      <c r="AU1168" s="74"/>
      <c r="AV1168" s="185" t="s">
        <v>123</v>
      </c>
      <c r="AW1168" s="76"/>
      <c r="AX1168" s="74"/>
      <c r="AY1168" s="22"/>
      <c r="AZ1168" s="190" t="s">
        <v>123</v>
      </c>
      <c r="BA1168" s="74"/>
      <c r="BB1168" s="185" t="s">
        <v>123</v>
      </c>
      <c r="BC1168" s="76"/>
      <c r="BD1168" s="74"/>
      <c r="BE1168" s="22"/>
      <c r="BF1168" s="190" t="s">
        <v>123</v>
      </c>
      <c r="BG1168" s="74"/>
      <c r="BH1168" s="185" t="s">
        <v>123</v>
      </c>
      <c r="BI1168" s="76"/>
      <c r="BJ1168" s="74"/>
      <c r="BK1168" s="22"/>
      <c r="BL1168" s="190" t="s">
        <v>123</v>
      </c>
      <c r="BM1168" s="74"/>
      <c r="BN1168" s="185" t="s">
        <v>123</v>
      </c>
      <c r="BO1168" s="22"/>
      <c r="BP1168" s="74"/>
      <c r="BQ1168" s="22"/>
      <c r="BR1168" s="190" t="s">
        <v>123</v>
      </c>
      <c r="BS1168" s="22"/>
      <c r="BT1168" s="185" t="s">
        <v>123</v>
      </c>
      <c r="BU1168" s="22"/>
      <c r="BV1168" s="74"/>
      <c r="BW1168" s="22"/>
      <c r="BX1168" s="190" t="s">
        <v>123</v>
      </c>
      <c r="BY1168" s="22"/>
      <c r="BZ1168" s="185" t="s">
        <v>123</v>
      </c>
      <c r="CA1168" s="185"/>
      <c r="CB1168" s="22"/>
    </row>
    <row r="1169" spans="2:80" ht="13.8" hidden="1">
      <c r="B1169" s="22">
        <f t="shared" si="18"/>
        <v>1160</v>
      </c>
      <c r="C1169" s="22" t="s">
        <v>1294</v>
      </c>
      <c r="D1169" s="73" t="s">
        <v>1905</v>
      </c>
      <c r="E1169" s="118">
        <v>1300403</v>
      </c>
      <c r="F1169" s="22" t="s">
        <v>114</v>
      </c>
      <c r="G1169" s="73" t="s">
        <v>1296</v>
      </c>
      <c r="H1169" s="73" t="s">
        <v>1297</v>
      </c>
      <c r="I1169" s="240" t="s">
        <v>126</v>
      </c>
      <c r="J1169" s="79" t="s">
        <v>112</v>
      </c>
      <c r="K1169" s="112" t="s">
        <v>1303</v>
      </c>
      <c r="L1169" s="22" t="s">
        <v>119</v>
      </c>
      <c r="M1169" s="22" t="s">
        <v>117</v>
      </c>
      <c r="N1169" s="119" t="str">
        <f>CONCATENATE(T_SDLog[[#This Row],[PROJECT_NO]],"-",T_SDLog[[#This Row],[Sub Con]],"-",T_SDLog[[#This Row],[BUILDING_NO]],"-",T_SDLog[[#This Row],[FLOOR_LEVEL]],"-",T_SDLog[[#This Row],[DRAWING_PARTS]],"-",T_SDLog[[#This Row],[DISIPLINE]],"-",T_SDLog[[#This Row],[Sub-Dec]],"-",T_SDLog[[#This Row],[DS]],"-",T_SDLog[[#This Row],[DRAWING_SEQ]])</f>
        <v>1300403-ATS-BXX-XX-02-ICT-DET-SD-00</v>
      </c>
      <c r="O1169" s="122" t="s">
        <v>1304</v>
      </c>
      <c r="P1169" s="248">
        <v>45911</v>
      </c>
      <c r="Q116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69" s="156" t="str">
        <f>IF(T_SDLog[[#This Row],[AREF_7]]&lt;&gt;"","07",IF(T_SDLog[[#This Row],[AREF_6]]&lt;&gt;"","06",IF(T_SDLog[[#This Row],[AREF_5]]&lt;&gt;"","05",IF(T_SDLog[[#This Row],[AREF_4]]&lt;&gt;"","04",IF(T_SDLog[[#This Row],[AREF_3]]&lt;&gt;"","03",IF(T_SDLog[[#This Row],[AREF_2]]&lt;&gt;"","02",IF(T_SDLog[[#This Row],[AREF_1]]&lt;&gt;"","01",IF(T_SDLog[[#This Row],[AREF_0]]&lt;&gt;"","00",""))))))))</f>
        <v/>
      </c>
      <c r="T116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69" s="22"/>
      <c r="AB1169" s="74"/>
      <c r="AC1169" s="74"/>
      <c r="AD1169" s="74"/>
      <c r="AE1169" s="22"/>
      <c r="AF1169" s="190" t="s">
        <v>123</v>
      </c>
      <c r="AG1169" s="191"/>
      <c r="AH1169" s="190" t="s">
        <v>123</v>
      </c>
      <c r="AI1169" s="22"/>
      <c r="AJ1169" s="74"/>
      <c r="AK1169" s="22"/>
      <c r="AL1169" s="22"/>
      <c r="AM1169" s="22"/>
      <c r="AN1169" s="190" t="s">
        <v>123</v>
      </c>
      <c r="AO1169" s="74"/>
      <c r="AP1169" s="185" t="s">
        <v>123</v>
      </c>
      <c r="AQ1169" s="22"/>
      <c r="AR1169" s="74"/>
      <c r="AS1169" s="22"/>
      <c r="AT1169" s="190" t="s">
        <v>123</v>
      </c>
      <c r="AU1169" s="74"/>
      <c r="AV1169" s="185" t="s">
        <v>123</v>
      </c>
      <c r="AW1169" s="76"/>
      <c r="AX1169" s="74"/>
      <c r="AY1169" s="22"/>
      <c r="AZ1169" s="190" t="s">
        <v>123</v>
      </c>
      <c r="BA1169" s="74"/>
      <c r="BB1169" s="185" t="s">
        <v>123</v>
      </c>
      <c r="BC1169" s="76"/>
      <c r="BD1169" s="74"/>
      <c r="BE1169" s="22"/>
      <c r="BF1169" s="190" t="s">
        <v>123</v>
      </c>
      <c r="BG1169" s="74"/>
      <c r="BH1169" s="185" t="s">
        <v>123</v>
      </c>
      <c r="BI1169" s="76"/>
      <c r="BJ1169" s="74"/>
      <c r="BK1169" s="22"/>
      <c r="BL1169" s="190" t="s">
        <v>123</v>
      </c>
      <c r="BM1169" s="74"/>
      <c r="BN1169" s="185" t="s">
        <v>123</v>
      </c>
      <c r="BO1169" s="22"/>
      <c r="BP1169" s="74"/>
      <c r="BQ1169" s="22"/>
      <c r="BR1169" s="190" t="s">
        <v>123</v>
      </c>
      <c r="BS1169" s="22"/>
      <c r="BT1169" s="185" t="s">
        <v>123</v>
      </c>
      <c r="BU1169" s="22"/>
      <c r="BV1169" s="74"/>
      <c r="BW1169" s="22"/>
      <c r="BX1169" s="190" t="s">
        <v>123</v>
      </c>
      <c r="BY1169" s="22"/>
      <c r="BZ1169" s="185" t="s">
        <v>123</v>
      </c>
      <c r="CA1169" s="185"/>
      <c r="CB1169" s="22"/>
    </row>
    <row r="1170" spans="2:80" ht="13.8" hidden="1">
      <c r="B1170" s="22">
        <f t="shared" si="18"/>
        <v>1161</v>
      </c>
      <c r="C1170" s="22" t="s">
        <v>1294</v>
      </c>
      <c r="D1170" s="73" t="s">
        <v>1905</v>
      </c>
      <c r="E1170" s="118">
        <v>1300403</v>
      </c>
      <c r="F1170" s="22" t="s">
        <v>114</v>
      </c>
      <c r="G1170" s="73" t="s">
        <v>1296</v>
      </c>
      <c r="H1170" s="73" t="s">
        <v>1297</v>
      </c>
      <c r="I1170" s="240" t="s">
        <v>128</v>
      </c>
      <c r="J1170" s="79" t="s">
        <v>112</v>
      </c>
      <c r="K1170" s="112" t="s">
        <v>1303</v>
      </c>
      <c r="L1170" s="22" t="s">
        <v>119</v>
      </c>
      <c r="M1170" s="22" t="s">
        <v>117</v>
      </c>
      <c r="N1170" s="119" t="str">
        <f>CONCATENATE(T_SDLog[[#This Row],[PROJECT_NO]],"-",T_SDLog[[#This Row],[Sub Con]],"-",T_SDLog[[#This Row],[BUILDING_NO]],"-",T_SDLog[[#This Row],[FLOOR_LEVEL]],"-",T_SDLog[[#This Row],[DRAWING_PARTS]],"-",T_SDLog[[#This Row],[DISIPLINE]],"-",T_SDLog[[#This Row],[Sub-Dec]],"-",T_SDLog[[#This Row],[DS]],"-",T_SDLog[[#This Row],[DRAWING_SEQ]])</f>
        <v>1300403-ATS-BXX-XX-03-ICT-DET-SD-00</v>
      </c>
      <c r="O1170" s="122" t="s">
        <v>1305</v>
      </c>
      <c r="P1170" s="248">
        <v>45911</v>
      </c>
      <c r="Q117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0" s="156" t="str">
        <f>IF(T_SDLog[[#This Row],[AREF_7]]&lt;&gt;"","07",IF(T_SDLog[[#This Row],[AREF_6]]&lt;&gt;"","06",IF(T_SDLog[[#This Row],[AREF_5]]&lt;&gt;"","05",IF(T_SDLog[[#This Row],[AREF_4]]&lt;&gt;"","04",IF(T_SDLog[[#This Row],[AREF_3]]&lt;&gt;"","03",IF(T_SDLog[[#This Row],[AREF_2]]&lt;&gt;"","02",IF(T_SDLog[[#This Row],[AREF_1]]&lt;&gt;"","01",IF(T_SDLog[[#This Row],[AREF_0]]&lt;&gt;"","00",""))))))))</f>
        <v/>
      </c>
      <c r="T117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70" s="22"/>
      <c r="AB1170" s="74"/>
      <c r="AC1170" s="74"/>
      <c r="AD1170" s="74"/>
      <c r="AE1170" s="22"/>
      <c r="AF1170" s="190" t="s">
        <v>123</v>
      </c>
      <c r="AG1170" s="191"/>
      <c r="AH1170" s="190" t="s">
        <v>123</v>
      </c>
      <c r="AI1170" s="22"/>
      <c r="AJ1170" s="74"/>
      <c r="AK1170" s="22"/>
      <c r="AL1170" s="22"/>
      <c r="AM1170" s="22"/>
      <c r="AN1170" s="190" t="s">
        <v>123</v>
      </c>
      <c r="AO1170" s="74"/>
      <c r="AP1170" s="185" t="s">
        <v>123</v>
      </c>
      <c r="AQ1170" s="22"/>
      <c r="AR1170" s="74"/>
      <c r="AS1170" s="22"/>
      <c r="AT1170" s="190" t="s">
        <v>123</v>
      </c>
      <c r="AU1170" s="74"/>
      <c r="AV1170" s="185" t="s">
        <v>123</v>
      </c>
      <c r="AW1170" s="76"/>
      <c r="AX1170" s="74"/>
      <c r="AY1170" s="22"/>
      <c r="AZ1170" s="190" t="s">
        <v>123</v>
      </c>
      <c r="BA1170" s="74"/>
      <c r="BB1170" s="185" t="s">
        <v>123</v>
      </c>
      <c r="BC1170" s="76"/>
      <c r="BD1170" s="74"/>
      <c r="BE1170" s="22"/>
      <c r="BF1170" s="190" t="s">
        <v>123</v>
      </c>
      <c r="BG1170" s="74"/>
      <c r="BH1170" s="185" t="s">
        <v>123</v>
      </c>
      <c r="BI1170" s="76"/>
      <c r="BJ1170" s="74"/>
      <c r="BK1170" s="22"/>
      <c r="BL1170" s="190" t="s">
        <v>123</v>
      </c>
      <c r="BM1170" s="74"/>
      <c r="BN1170" s="185" t="s">
        <v>123</v>
      </c>
      <c r="BO1170" s="22"/>
      <c r="BP1170" s="74"/>
      <c r="BQ1170" s="22"/>
      <c r="BR1170" s="190" t="s">
        <v>123</v>
      </c>
      <c r="BS1170" s="22"/>
      <c r="BT1170" s="185" t="s">
        <v>123</v>
      </c>
      <c r="BU1170" s="22"/>
      <c r="BV1170" s="74"/>
      <c r="BW1170" s="22"/>
      <c r="BX1170" s="190" t="s">
        <v>123</v>
      </c>
      <c r="BY1170" s="22"/>
      <c r="BZ1170" s="185" t="s">
        <v>123</v>
      </c>
      <c r="CA1170" s="185"/>
      <c r="CB1170" s="22"/>
    </row>
    <row r="1171" spans="2:80" ht="13.8" hidden="1">
      <c r="B1171" s="22">
        <f t="shared" si="18"/>
        <v>1162</v>
      </c>
      <c r="C1171" s="22" t="s">
        <v>1294</v>
      </c>
      <c r="D1171" s="73" t="s">
        <v>1905</v>
      </c>
      <c r="E1171" s="118">
        <v>1300403</v>
      </c>
      <c r="F1171" s="22" t="s">
        <v>114</v>
      </c>
      <c r="G1171" s="73" t="s">
        <v>1296</v>
      </c>
      <c r="H1171" s="73" t="s">
        <v>1297</v>
      </c>
      <c r="I1171" s="240" t="s">
        <v>138</v>
      </c>
      <c r="J1171" s="79" t="s">
        <v>112</v>
      </c>
      <c r="K1171" s="112" t="s">
        <v>1303</v>
      </c>
      <c r="L1171" s="22" t="s">
        <v>119</v>
      </c>
      <c r="M1171" s="22" t="s">
        <v>117</v>
      </c>
      <c r="N1171" s="119" t="str">
        <f>CONCATENATE(T_SDLog[[#This Row],[PROJECT_NO]],"-",T_SDLog[[#This Row],[Sub Con]],"-",T_SDLog[[#This Row],[BUILDING_NO]],"-",T_SDLog[[#This Row],[FLOOR_LEVEL]],"-",T_SDLog[[#This Row],[DRAWING_PARTS]],"-",T_SDLog[[#This Row],[DISIPLINE]],"-",T_SDLog[[#This Row],[Sub-Dec]],"-",T_SDLog[[#This Row],[DS]],"-",T_SDLog[[#This Row],[DRAWING_SEQ]])</f>
        <v>1300403-ATS-BXX-XX-04-ICT-DET-SD-00</v>
      </c>
      <c r="O1171" s="122" t="s">
        <v>1306</v>
      </c>
      <c r="P1171" s="248">
        <v>45911</v>
      </c>
      <c r="Q117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1" s="156" t="str">
        <f>IF(T_SDLog[[#This Row],[AREF_7]]&lt;&gt;"","07",IF(T_SDLog[[#This Row],[AREF_6]]&lt;&gt;"","06",IF(T_SDLog[[#This Row],[AREF_5]]&lt;&gt;"","05",IF(T_SDLog[[#This Row],[AREF_4]]&lt;&gt;"","04",IF(T_SDLog[[#This Row],[AREF_3]]&lt;&gt;"","03",IF(T_SDLog[[#This Row],[AREF_2]]&lt;&gt;"","02",IF(T_SDLog[[#This Row],[AREF_1]]&lt;&gt;"","01",IF(T_SDLog[[#This Row],[AREF_0]]&lt;&gt;"","00",""))))))))</f>
        <v/>
      </c>
      <c r="T117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71" s="22"/>
      <c r="AB1171" s="74"/>
      <c r="AC1171" s="74"/>
      <c r="AD1171" s="74"/>
      <c r="AE1171" s="22"/>
      <c r="AF1171" s="190" t="s">
        <v>123</v>
      </c>
      <c r="AG1171" s="191"/>
      <c r="AH1171" s="190" t="s">
        <v>123</v>
      </c>
      <c r="AI1171" s="22"/>
      <c r="AJ1171" s="74"/>
      <c r="AK1171" s="22"/>
      <c r="AL1171" s="22"/>
      <c r="AM1171" s="22"/>
      <c r="AN1171" s="190" t="s">
        <v>123</v>
      </c>
      <c r="AO1171" s="74"/>
      <c r="AP1171" s="185" t="s">
        <v>123</v>
      </c>
      <c r="AQ1171" s="22"/>
      <c r="AR1171" s="74"/>
      <c r="AS1171" s="22"/>
      <c r="AT1171" s="190" t="s">
        <v>123</v>
      </c>
      <c r="AU1171" s="74"/>
      <c r="AV1171" s="185" t="s">
        <v>123</v>
      </c>
      <c r="AW1171" s="76"/>
      <c r="AX1171" s="74"/>
      <c r="AY1171" s="22"/>
      <c r="AZ1171" s="190" t="s">
        <v>123</v>
      </c>
      <c r="BA1171" s="74"/>
      <c r="BB1171" s="185" t="s">
        <v>123</v>
      </c>
      <c r="BC1171" s="76"/>
      <c r="BD1171" s="74"/>
      <c r="BE1171" s="22"/>
      <c r="BF1171" s="190" t="s">
        <v>123</v>
      </c>
      <c r="BG1171" s="74"/>
      <c r="BH1171" s="185" t="s">
        <v>123</v>
      </c>
      <c r="BI1171" s="76"/>
      <c r="BJ1171" s="74"/>
      <c r="BK1171" s="22"/>
      <c r="BL1171" s="190" t="s">
        <v>123</v>
      </c>
      <c r="BM1171" s="74"/>
      <c r="BN1171" s="185" t="s">
        <v>123</v>
      </c>
      <c r="BO1171" s="22"/>
      <c r="BP1171" s="74"/>
      <c r="BQ1171" s="22"/>
      <c r="BR1171" s="190" t="s">
        <v>123</v>
      </c>
      <c r="BS1171" s="22"/>
      <c r="BT1171" s="185" t="s">
        <v>123</v>
      </c>
      <c r="BU1171" s="22"/>
      <c r="BV1171" s="74"/>
      <c r="BW1171" s="22"/>
      <c r="BX1171" s="190" t="s">
        <v>123</v>
      </c>
      <c r="BY1171" s="22"/>
      <c r="BZ1171" s="185" t="s">
        <v>123</v>
      </c>
      <c r="CA1171" s="185"/>
      <c r="CB1171" s="22"/>
    </row>
    <row r="1172" spans="2:80" ht="13.8" hidden="1">
      <c r="B1172" s="22">
        <f t="shared" si="18"/>
        <v>1163</v>
      </c>
      <c r="C1172" s="22" t="s">
        <v>1294</v>
      </c>
      <c r="D1172" s="73" t="s">
        <v>1905</v>
      </c>
      <c r="E1172" s="118">
        <v>1300403</v>
      </c>
      <c r="F1172" s="22" t="s">
        <v>114</v>
      </c>
      <c r="G1172" s="73" t="s">
        <v>1296</v>
      </c>
      <c r="H1172" s="73" t="s">
        <v>1297</v>
      </c>
      <c r="I1172" s="240" t="s">
        <v>117</v>
      </c>
      <c r="J1172" s="79" t="s">
        <v>112</v>
      </c>
      <c r="K1172" s="112" t="s">
        <v>1303</v>
      </c>
      <c r="L1172" s="22" t="s">
        <v>119</v>
      </c>
      <c r="M1172" s="22" t="s">
        <v>117</v>
      </c>
      <c r="N1172" s="119" t="str">
        <f>CONCATENATE(T_SDLog[[#This Row],[PROJECT_NO]],"-",T_SDLog[[#This Row],[Sub Con]],"-",T_SDLog[[#This Row],[BUILDING_NO]],"-",T_SDLog[[#This Row],[FLOOR_LEVEL]],"-",T_SDLog[[#This Row],[DRAWING_PARTS]],"-",T_SDLog[[#This Row],[DISIPLINE]],"-",T_SDLog[[#This Row],[Sub-Dec]],"-",T_SDLog[[#This Row],[DS]],"-",T_SDLog[[#This Row],[DRAWING_SEQ]])</f>
        <v>1300403-ATS-BXX-XX-00-ICT-DET-SD-00</v>
      </c>
      <c r="O1172" s="122" t="s">
        <v>1307</v>
      </c>
      <c r="P1172" s="248">
        <v>45911</v>
      </c>
      <c r="Q117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2" s="156" t="str">
        <f>IF(T_SDLog[[#This Row],[AREF_7]]&lt;&gt;"","07",IF(T_SDLog[[#This Row],[AREF_6]]&lt;&gt;"","06",IF(T_SDLog[[#This Row],[AREF_5]]&lt;&gt;"","05",IF(T_SDLog[[#This Row],[AREF_4]]&lt;&gt;"","04",IF(T_SDLog[[#This Row],[AREF_3]]&lt;&gt;"","03",IF(T_SDLog[[#This Row],[AREF_2]]&lt;&gt;"","02",IF(T_SDLog[[#This Row],[AREF_1]]&lt;&gt;"","01",IF(T_SDLog[[#This Row],[AREF_0]]&lt;&gt;"","00",""))))))))</f>
        <v/>
      </c>
      <c r="T117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72" s="22"/>
      <c r="AB1172" s="74"/>
      <c r="AC1172" s="74"/>
      <c r="AD1172" s="74"/>
      <c r="AE1172" s="22"/>
      <c r="AF1172" s="190" t="s">
        <v>123</v>
      </c>
      <c r="AG1172" s="191"/>
      <c r="AH1172" s="190" t="s">
        <v>123</v>
      </c>
      <c r="AI1172" s="22"/>
      <c r="AJ1172" s="74"/>
      <c r="AK1172" s="22"/>
      <c r="AL1172" s="22"/>
      <c r="AM1172" s="22"/>
      <c r="AN1172" s="190" t="s">
        <v>123</v>
      </c>
      <c r="AO1172" s="74"/>
      <c r="AP1172" s="185" t="s">
        <v>123</v>
      </c>
      <c r="AQ1172" s="22"/>
      <c r="AR1172" s="74"/>
      <c r="AS1172" s="22"/>
      <c r="AT1172" s="190" t="s">
        <v>123</v>
      </c>
      <c r="AU1172" s="74"/>
      <c r="AV1172" s="185" t="s">
        <v>123</v>
      </c>
      <c r="AW1172" s="76"/>
      <c r="AX1172" s="74"/>
      <c r="AY1172" s="22"/>
      <c r="AZ1172" s="190" t="s">
        <v>123</v>
      </c>
      <c r="BA1172" s="74"/>
      <c r="BB1172" s="185" t="s">
        <v>123</v>
      </c>
      <c r="BC1172" s="76"/>
      <c r="BD1172" s="74"/>
      <c r="BE1172" s="22"/>
      <c r="BF1172" s="190" t="s">
        <v>123</v>
      </c>
      <c r="BG1172" s="74"/>
      <c r="BH1172" s="185" t="s">
        <v>123</v>
      </c>
      <c r="BI1172" s="76"/>
      <c r="BJ1172" s="74"/>
      <c r="BK1172" s="22"/>
      <c r="BL1172" s="190" t="s">
        <v>123</v>
      </c>
      <c r="BM1172" s="74"/>
      <c r="BN1172" s="185" t="s">
        <v>123</v>
      </c>
      <c r="BO1172" s="22"/>
      <c r="BP1172" s="74"/>
      <c r="BQ1172" s="22"/>
      <c r="BR1172" s="190" t="s">
        <v>123</v>
      </c>
      <c r="BS1172" s="22"/>
      <c r="BT1172" s="185" t="s">
        <v>123</v>
      </c>
      <c r="BU1172" s="22"/>
      <c r="BV1172" s="74"/>
      <c r="BW1172" s="22"/>
      <c r="BX1172" s="190" t="s">
        <v>123</v>
      </c>
      <c r="BY1172" s="22"/>
      <c r="BZ1172" s="185" t="s">
        <v>123</v>
      </c>
      <c r="CA1172" s="185"/>
      <c r="CB1172" s="22"/>
    </row>
    <row r="1173" spans="2:80" ht="13.8" hidden="1">
      <c r="B1173" s="22">
        <f t="shared" si="18"/>
        <v>1164</v>
      </c>
      <c r="C1173" s="22" t="s">
        <v>1294</v>
      </c>
      <c r="D1173" s="73" t="s">
        <v>1905</v>
      </c>
      <c r="E1173" s="118">
        <v>1300403</v>
      </c>
      <c r="F1173" s="22" t="s">
        <v>114</v>
      </c>
      <c r="G1173" s="73" t="s">
        <v>1296</v>
      </c>
      <c r="H1173" s="73" t="s">
        <v>1297</v>
      </c>
      <c r="I1173" s="240" t="s">
        <v>124</v>
      </c>
      <c r="J1173" s="79" t="s">
        <v>112</v>
      </c>
      <c r="K1173" s="112" t="s">
        <v>1303</v>
      </c>
      <c r="L1173" s="22" t="s">
        <v>119</v>
      </c>
      <c r="M1173" s="22" t="s">
        <v>117</v>
      </c>
      <c r="N1173" s="119" t="str">
        <f>CONCATENATE(T_SDLog[[#This Row],[PROJECT_NO]],"-",T_SDLog[[#This Row],[Sub Con]],"-",T_SDLog[[#This Row],[BUILDING_NO]],"-",T_SDLog[[#This Row],[FLOOR_LEVEL]],"-",T_SDLog[[#This Row],[DRAWING_PARTS]],"-",T_SDLog[[#This Row],[DISIPLINE]],"-",T_SDLog[[#This Row],[Sub-Dec]],"-",T_SDLog[[#This Row],[DS]],"-",T_SDLog[[#This Row],[DRAWING_SEQ]])</f>
        <v>1300403-ATS-BXX-XX-01-ICT-DET-SD-00</v>
      </c>
      <c r="O1173" s="122" t="s">
        <v>1304</v>
      </c>
      <c r="P1173" s="248">
        <v>45911</v>
      </c>
      <c r="Q117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7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3" s="156" t="str">
        <f>IF(T_SDLog[[#This Row],[AREF_7]]&lt;&gt;"","07",IF(T_SDLog[[#This Row],[AREF_6]]&lt;&gt;"","06",IF(T_SDLog[[#This Row],[AREF_5]]&lt;&gt;"","05",IF(T_SDLog[[#This Row],[AREF_4]]&lt;&gt;"","04",IF(T_SDLog[[#This Row],[AREF_3]]&lt;&gt;"","03",IF(T_SDLog[[#This Row],[AREF_2]]&lt;&gt;"","02",IF(T_SDLog[[#This Row],[AREF_1]]&lt;&gt;"","01",IF(T_SDLog[[#This Row],[AREF_0]]&lt;&gt;"","00",""))))))))</f>
        <v/>
      </c>
      <c r="T117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7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7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73" s="22"/>
      <c r="AB1173" s="74"/>
      <c r="AC1173" s="74"/>
      <c r="AD1173" s="74"/>
      <c r="AE1173" s="22"/>
      <c r="AF1173" s="190" t="s">
        <v>123</v>
      </c>
      <c r="AG1173" s="191"/>
      <c r="AH1173" s="190" t="s">
        <v>123</v>
      </c>
      <c r="AI1173" s="22"/>
      <c r="AJ1173" s="74"/>
      <c r="AK1173" s="22"/>
      <c r="AL1173" s="22"/>
      <c r="AM1173" s="22"/>
      <c r="AN1173" s="190" t="s">
        <v>123</v>
      </c>
      <c r="AO1173" s="74"/>
      <c r="AP1173" s="185" t="s">
        <v>123</v>
      </c>
      <c r="AQ1173" s="22"/>
      <c r="AR1173" s="74"/>
      <c r="AS1173" s="22"/>
      <c r="AT1173" s="190" t="s">
        <v>123</v>
      </c>
      <c r="AU1173" s="74"/>
      <c r="AV1173" s="185" t="s">
        <v>123</v>
      </c>
      <c r="AW1173" s="76"/>
      <c r="AX1173" s="74"/>
      <c r="AY1173" s="22"/>
      <c r="AZ1173" s="190" t="s">
        <v>123</v>
      </c>
      <c r="BA1173" s="74"/>
      <c r="BB1173" s="185" t="s">
        <v>123</v>
      </c>
      <c r="BC1173" s="76"/>
      <c r="BD1173" s="74"/>
      <c r="BE1173" s="22"/>
      <c r="BF1173" s="190" t="s">
        <v>123</v>
      </c>
      <c r="BG1173" s="74"/>
      <c r="BH1173" s="185" t="s">
        <v>123</v>
      </c>
      <c r="BI1173" s="76"/>
      <c r="BJ1173" s="74"/>
      <c r="BK1173" s="22"/>
      <c r="BL1173" s="190" t="s">
        <v>123</v>
      </c>
      <c r="BM1173" s="74"/>
      <c r="BN1173" s="185" t="s">
        <v>123</v>
      </c>
      <c r="BO1173" s="22"/>
      <c r="BP1173" s="74"/>
      <c r="BQ1173" s="22"/>
      <c r="BR1173" s="190" t="s">
        <v>123</v>
      </c>
      <c r="BS1173" s="22"/>
      <c r="BT1173" s="185" t="s">
        <v>123</v>
      </c>
      <c r="BU1173" s="22"/>
      <c r="BV1173" s="74"/>
      <c r="BW1173" s="22"/>
      <c r="BX1173" s="190" t="s">
        <v>123</v>
      </c>
      <c r="BY1173" s="22"/>
      <c r="BZ1173" s="185" t="s">
        <v>123</v>
      </c>
      <c r="CA1173" s="185"/>
      <c r="CB1173" s="22"/>
    </row>
    <row r="1174" spans="2:80" ht="13.8" hidden="1">
      <c r="B1174" s="22">
        <f t="shared" si="18"/>
        <v>1165</v>
      </c>
      <c r="C1174" s="22" t="s">
        <v>1294</v>
      </c>
      <c r="D1174" s="73" t="s">
        <v>1905</v>
      </c>
      <c r="E1174" s="118">
        <v>1300403</v>
      </c>
      <c r="F1174" s="22" t="s">
        <v>114</v>
      </c>
      <c r="G1174" s="73" t="s">
        <v>1296</v>
      </c>
      <c r="H1174" s="73" t="s">
        <v>1297</v>
      </c>
      <c r="I1174" s="240" t="s">
        <v>126</v>
      </c>
      <c r="J1174" s="79" t="s">
        <v>112</v>
      </c>
      <c r="K1174" s="112" t="s">
        <v>1303</v>
      </c>
      <c r="L1174" s="22" t="s">
        <v>119</v>
      </c>
      <c r="M1174" s="22" t="s">
        <v>124</v>
      </c>
      <c r="N1174" s="119" t="str">
        <f>CONCATENATE(T_SDLog[[#This Row],[PROJECT_NO]],"-",T_SDLog[[#This Row],[Sub Con]],"-",T_SDLog[[#This Row],[BUILDING_NO]],"-",T_SDLog[[#This Row],[FLOOR_LEVEL]],"-",T_SDLog[[#This Row],[DRAWING_PARTS]],"-",T_SDLog[[#This Row],[DISIPLINE]],"-",T_SDLog[[#This Row],[Sub-Dec]],"-",T_SDLog[[#This Row],[DS]],"-",T_SDLog[[#This Row],[DRAWING_SEQ]])</f>
        <v>1300403-ATS-BXX-XX-02-ICT-DET-SD-01</v>
      </c>
      <c r="O1174" s="122" t="s">
        <v>1308</v>
      </c>
      <c r="P1174" s="248">
        <v>45911</v>
      </c>
      <c r="Q117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7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4" s="156" t="str">
        <f>IF(T_SDLog[[#This Row],[AREF_7]]&lt;&gt;"","07",IF(T_SDLog[[#This Row],[AREF_6]]&lt;&gt;"","06",IF(T_SDLog[[#This Row],[AREF_5]]&lt;&gt;"","05",IF(T_SDLog[[#This Row],[AREF_4]]&lt;&gt;"","04",IF(T_SDLog[[#This Row],[AREF_3]]&lt;&gt;"","03",IF(T_SDLog[[#This Row],[AREF_2]]&lt;&gt;"","02",IF(T_SDLog[[#This Row],[AREF_1]]&lt;&gt;"","01",IF(T_SDLog[[#This Row],[AREF_0]]&lt;&gt;"","00",""))))))))</f>
        <v/>
      </c>
      <c r="T117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7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7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74" s="22"/>
      <c r="AB1174" s="74"/>
      <c r="AC1174" s="74"/>
      <c r="AD1174" s="74"/>
      <c r="AE1174" s="22"/>
      <c r="AF1174" s="190" t="s">
        <v>123</v>
      </c>
      <c r="AG1174" s="191"/>
      <c r="AH1174" s="190" t="s">
        <v>123</v>
      </c>
      <c r="AI1174" s="22"/>
      <c r="AJ1174" s="74"/>
      <c r="AK1174" s="22"/>
      <c r="AL1174" s="22"/>
      <c r="AM1174" s="22"/>
      <c r="AN1174" s="190" t="s">
        <v>123</v>
      </c>
      <c r="AO1174" s="74"/>
      <c r="AP1174" s="185" t="s">
        <v>123</v>
      </c>
      <c r="AQ1174" s="22"/>
      <c r="AR1174" s="74"/>
      <c r="AS1174" s="22"/>
      <c r="AT1174" s="190" t="s">
        <v>123</v>
      </c>
      <c r="AU1174" s="74"/>
      <c r="AV1174" s="185" t="s">
        <v>123</v>
      </c>
      <c r="AW1174" s="76"/>
      <c r="AX1174" s="74"/>
      <c r="AY1174" s="22"/>
      <c r="AZ1174" s="190" t="s">
        <v>123</v>
      </c>
      <c r="BA1174" s="74"/>
      <c r="BB1174" s="185" t="s">
        <v>123</v>
      </c>
      <c r="BC1174" s="76"/>
      <c r="BD1174" s="74"/>
      <c r="BE1174" s="22"/>
      <c r="BF1174" s="190" t="s">
        <v>123</v>
      </c>
      <c r="BG1174" s="74"/>
      <c r="BH1174" s="185" t="s">
        <v>123</v>
      </c>
      <c r="BI1174" s="76"/>
      <c r="BJ1174" s="74"/>
      <c r="BK1174" s="22"/>
      <c r="BL1174" s="190" t="s">
        <v>123</v>
      </c>
      <c r="BM1174" s="74"/>
      <c r="BN1174" s="185" t="s">
        <v>123</v>
      </c>
      <c r="BO1174" s="22"/>
      <c r="BP1174" s="74"/>
      <c r="BQ1174" s="22"/>
      <c r="BR1174" s="190" t="s">
        <v>123</v>
      </c>
      <c r="BS1174" s="22"/>
      <c r="BT1174" s="185" t="s">
        <v>123</v>
      </c>
      <c r="BU1174" s="22"/>
      <c r="BV1174" s="74"/>
      <c r="BW1174" s="22"/>
      <c r="BX1174" s="190" t="s">
        <v>123</v>
      </c>
      <c r="BY1174" s="22"/>
      <c r="BZ1174" s="185" t="s">
        <v>123</v>
      </c>
      <c r="CA1174" s="185"/>
      <c r="CB1174" s="22"/>
    </row>
    <row r="1175" spans="2:80" ht="13.8" hidden="1">
      <c r="B1175" s="22">
        <f t="shared" si="18"/>
        <v>1166</v>
      </c>
      <c r="C1175" s="22" t="s">
        <v>1294</v>
      </c>
      <c r="D1175" s="73" t="s">
        <v>1298</v>
      </c>
      <c r="E1175" s="118">
        <v>1300403</v>
      </c>
      <c r="F1175" s="22" t="s">
        <v>114</v>
      </c>
      <c r="G1175" s="73" t="s">
        <v>130</v>
      </c>
      <c r="H1175" s="73" t="s">
        <v>286</v>
      </c>
      <c r="I1175" s="240" t="s">
        <v>117</v>
      </c>
      <c r="J1175" s="79" t="s">
        <v>112</v>
      </c>
      <c r="K1175" s="112" t="s">
        <v>1309</v>
      </c>
      <c r="L1175" s="22" t="s">
        <v>119</v>
      </c>
      <c r="M1175" s="22" t="s">
        <v>117</v>
      </c>
      <c r="N1175" s="119" t="str">
        <f>CONCATENATE(T_SDLog[[#This Row],[PROJECT_NO]],"-",T_SDLog[[#This Row],[Sub Con]],"-",T_SDLog[[#This Row],[BUILDING_NO]],"-",T_SDLog[[#This Row],[FLOOR_LEVEL]],"-",T_SDLog[[#This Row],[DRAWING_PARTS]],"-",T_SDLog[[#This Row],[DISIPLINE]],"-",T_SDLog[[#This Row],[Sub-Dec]],"-",T_SDLog[[#This Row],[DS]],"-",T_SDLog[[#This Row],[DRAWING_SEQ]])</f>
        <v>1300403-ATS-B01-BF-00-ICT-TET-SD-00</v>
      </c>
      <c r="O1175" s="122" t="s">
        <v>1310</v>
      </c>
      <c r="P1175" s="245">
        <v>45884</v>
      </c>
      <c r="Q117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7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5" s="156" t="str">
        <f>IF(T_SDLog[[#This Row],[AREF_7]]&lt;&gt;"","07",IF(T_SDLog[[#This Row],[AREF_6]]&lt;&gt;"","06",IF(T_SDLog[[#This Row],[AREF_5]]&lt;&gt;"","05",IF(T_SDLog[[#This Row],[AREF_4]]&lt;&gt;"","04",IF(T_SDLog[[#This Row],[AREF_3]]&lt;&gt;"","03",IF(T_SDLog[[#This Row],[AREF_2]]&lt;&gt;"","02",IF(T_SDLog[[#This Row],[AREF_1]]&lt;&gt;"","01",IF(T_SDLog[[#This Row],[AREF_0]]&lt;&gt;"","00",""))))))))</f>
        <v/>
      </c>
      <c r="T117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7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7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75" s="22"/>
      <c r="AB1175" s="74"/>
      <c r="AC1175" s="74"/>
      <c r="AD1175" s="74"/>
      <c r="AE1175" s="22"/>
      <c r="AF1175" s="190" t="s">
        <v>123</v>
      </c>
      <c r="AG1175" s="191"/>
      <c r="AH1175" s="190" t="s">
        <v>123</v>
      </c>
      <c r="AI1175" s="22"/>
      <c r="AJ1175" s="74"/>
      <c r="AK1175" s="22"/>
      <c r="AL1175" s="22"/>
      <c r="AM1175" s="22"/>
      <c r="AN1175" s="190" t="s">
        <v>123</v>
      </c>
      <c r="AO1175" s="74"/>
      <c r="AP1175" s="185" t="s">
        <v>123</v>
      </c>
      <c r="AQ1175" s="22"/>
      <c r="AR1175" s="74"/>
      <c r="AS1175" s="22"/>
      <c r="AT1175" s="190" t="s">
        <v>123</v>
      </c>
      <c r="AU1175" s="74"/>
      <c r="AV1175" s="185" t="s">
        <v>123</v>
      </c>
      <c r="AW1175" s="76"/>
      <c r="AX1175" s="74"/>
      <c r="AY1175" s="22"/>
      <c r="AZ1175" s="190" t="s">
        <v>123</v>
      </c>
      <c r="BA1175" s="74"/>
      <c r="BB1175" s="185" t="s">
        <v>123</v>
      </c>
      <c r="BC1175" s="76"/>
      <c r="BD1175" s="74"/>
      <c r="BE1175" s="22"/>
      <c r="BF1175" s="190" t="s">
        <v>123</v>
      </c>
      <c r="BG1175" s="74"/>
      <c r="BH1175" s="185" t="s">
        <v>123</v>
      </c>
      <c r="BI1175" s="76"/>
      <c r="BJ1175" s="74"/>
      <c r="BK1175" s="22"/>
      <c r="BL1175" s="190" t="s">
        <v>123</v>
      </c>
      <c r="BM1175" s="74"/>
      <c r="BN1175" s="185" t="s">
        <v>123</v>
      </c>
      <c r="BO1175" s="22"/>
      <c r="BP1175" s="74"/>
      <c r="BQ1175" s="22"/>
      <c r="BR1175" s="190" t="s">
        <v>123</v>
      </c>
      <c r="BS1175" s="22"/>
      <c r="BT1175" s="185" t="s">
        <v>123</v>
      </c>
      <c r="BU1175" s="22"/>
      <c r="BV1175" s="74"/>
      <c r="BW1175" s="22"/>
      <c r="BX1175" s="190" t="s">
        <v>123</v>
      </c>
      <c r="BY1175" s="22"/>
      <c r="BZ1175" s="185" t="s">
        <v>123</v>
      </c>
      <c r="CA1175" s="185"/>
      <c r="CB1175" s="22"/>
    </row>
    <row r="1176" spans="2:80" ht="13.8" hidden="1">
      <c r="B1176" s="22">
        <f t="shared" si="18"/>
        <v>1167</v>
      </c>
      <c r="C1176" s="22" t="s">
        <v>1294</v>
      </c>
      <c r="D1176" s="73" t="s">
        <v>1298</v>
      </c>
      <c r="E1176" s="118">
        <v>1300403</v>
      </c>
      <c r="F1176" s="22" t="s">
        <v>114</v>
      </c>
      <c r="G1176" s="73" t="s">
        <v>130</v>
      </c>
      <c r="H1176" s="73" t="s">
        <v>116</v>
      </c>
      <c r="I1176" s="240" t="s">
        <v>117</v>
      </c>
      <c r="J1176" s="79" t="s">
        <v>112</v>
      </c>
      <c r="K1176" s="112" t="s">
        <v>1309</v>
      </c>
      <c r="L1176" s="22" t="s">
        <v>119</v>
      </c>
      <c r="M1176" s="185" t="s">
        <v>124</v>
      </c>
      <c r="N1176" s="119" t="str">
        <f>CONCATENATE(T_SDLog[[#This Row],[PROJECT_NO]],"-",T_SDLog[[#This Row],[Sub Con]],"-",T_SDLog[[#This Row],[BUILDING_NO]],"-",T_SDLog[[#This Row],[FLOOR_LEVEL]],"-",T_SDLog[[#This Row],[DRAWING_PARTS]],"-",T_SDLog[[#This Row],[DISIPLINE]],"-",T_SDLog[[#This Row],[Sub-Dec]],"-",T_SDLog[[#This Row],[DS]],"-",T_SDLog[[#This Row],[DRAWING_SEQ]])</f>
        <v>1300403-ATS-B01-GF-00-ICT-TET-SD-01</v>
      </c>
      <c r="O1176" s="122" t="s">
        <v>1311</v>
      </c>
      <c r="P1176" s="245">
        <v>45884</v>
      </c>
      <c r="Q117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7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6" s="156" t="str">
        <f>IF(T_SDLog[[#This Row],[AREF_7]]&lt;&gt;"","07",IF(T_SDLog[[#This Row],[AREF_6]]&lt;&gt;"","06",IF(T_SDLog[[#This Row],[AREF_5]]&lt;&gt;"","05",IF(T_SDLog[[#This Row],[AREF_4]]&lt;&gt;"","04",IF(T_SDLog[[#This Row],[AREF_3]]&lt;&gt;"","03",IF(T_SDLog[[#This Row],[AREF_2]]&lt;&gt;"","02",IF(T_SDLog[[#This Row],[AREF_1]]&lt;&gt;"","01",IF(T_SDLog[[#This Row],[AREF_0]]&lt;&gt;"","00",""))))))))</f>
        <v/>
      </c>
      <c r="T117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7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76" s="161"/>
      <c r="AA1176" s="22"/>
      <c r="AB1176" s="74"/>
      <c r="AC1176" s="74"/>
      <c r="AD1176" s="74"/>
      <c r="AE1176" s="22"/>
      <c r="AF1176" s="190" t="s">
        <v>123</v>
      </c>
      <c r="AG1176" s="191"/>
      <c r="AH1176" s="190" t="s">
        <v>123</v>
      </c>
      <c r="AI1176" s="22"/>
      <c r="AJ1176" s="74"/>
      <c r="AK1176" s="22"/>
      <c r="AL1176" s="22"/>
      <c r="AM1176" s="22"/>
      <c r="AN1176" s="190" t="s">
        <v>123</v>
      </c>
      <c r="AO1176" s="74"/>
      <c r="AP1176" s="185" t="s">
        <v>123</v>
      </c>
      <c r="AQ1176" s="22"/>
      <c r="AR1176" s="74"/>
      <c r="AS1176" s="22"/>
      <c r="AT1176" s="190" t="s">
        <v>123</v>
      </c>
      <c r="AU1176" s="74"/>
      <c r="AV1176" s="185" t="s">
        <v>123</v>
      </c>
      <c r="AW1176" s="76"/>
      <c r="AX1176" s="74"/>
      <c r="AY1176" s="22"/>
      <c r="AZ1176" s="190" t="s">
        <v>123</v>
      </c>
      <c r="BA1176" s="74"/>
      <c r="BB1176" s="185" t="s">
        <v>123</v>
      </c>
      <c r="BC1176" s="76"/>
      <c r="BD1176" s="74"/>
      <c r="BE1176" s="22"/>
      <c r="BF1176" s="190" t="s">
        <v>123</v>
      </c>
      <c r="BG1176" s="74"/>
      <c r="BH1176" s="185" t="s">
        <v>123</v>
      </c>
      <c r="BI1176" s="76"/>
      <c r="BJ1176" s="74"/>
      <c r="BK1176" s="22"/>
      <c r="BL1176" s="190" t="s">
        <v>123</v>
      </c>
      <c r="BM1176" s="74"/>
      <c r="BN1176" s="185" t="s">
        <v>123</v>
      </c>
      <c r="BO1176" s="22"/>
      <c r="BP1176" s="74"/>
      <c r="BQ1176" s="22"/>
      <c r="BR1176" s="190" t="s">
        <v>123</v>
      </c>
      <c r="BS1176" s="22"/>
      <c r="BT1176" s="185" t="s">
        <v>123</v>
      </c>
      <c r="BU1176" s="22"/>
      <c r="BV1176" s="74"/>
      <c r="BW1176" s="22"/>
      <c r="BX1176" s="190" t="s">
        <v>123</v>
      </c>
      <c r="BY1176" s="22"/>
      <c r="BZ1176" s="185" t="s">
        <v>123</v>
      </c>
      <c r="CA1176" s="185"/>
      <c r="CB1176" s="22"/>
    </row>
    <row r="1177" spans="2:80" ht="13.8" hidden="1">
      <c r="B1177" s="22">
        <f t="shared" si="18"/>
        <v>1168</v>
      </c>
      <c r="C1177" s="22" t="s">
        <v>1294</v>
      </c>
      <c r="D1177" s="73" t="s">
        <v>1298</v>
      </c>
      <c r="E1177" s="118">
        <v>1300403</v>
      </c>
      <c r="F1177" s="22" t="s">
        <v>114</v>
      </c>
      <c r="G1177" s="73" t="s">
        <v>130</v>
      </c>
      <c r="H1177" s="73" t="s">
        <v>462</v>
      </c>
      <c r="I1177" s="240" t="s">
        <v>117</v>
      </c>
      <c r="J1177" s="79" t="s">
        <v>112</v>
      </c>
      <c r="K1177" s="112" t="s">
        <v>1309</v>
      </c>
      <c r="L1177" s="22" t="s">
        <v>119</v>
      </c>
      <c r="M1177" s="185" t="s">
        <v>124</v>
      </c>
      <c r="N1177" s="119" t="str">
        <f>CONCATENATE(T_SDLog[[#This Row],[PROJECT_NO]],"-",T_SDLog[[#This Row],[Sub Con]],"-",T_SDLog[[#This Row],[BUILDING_NO]],"-",T_SDLog[[#This Row],[FLOOR_LEVEL]],"-",T_SDLog[[#This Row],[DRAWING_PARTS]],"-",T_SDLog[[#This Row],[DISIPLINE]],"-",T_SDLog[[#This Row],[Sub-Dec]],"-",T_SDLog[[#This Row],[DS]],"-",T_SDLog[[#This Row],[DRAWING_SEQ]])</f>
        <v>1300403-ATS-B01-MZ-00-ICT-TET-SD-01</v>
      </c>
      <c r="O1177" s="122" t="s">
        <v>1312</v>
      </c>
      <c r="P1177" s="245">
        <v>45884</v>
      </c>
      <c r="Q117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7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7" s="156" t="str">
        <f>IF(T_SDLog[[#This Row],[AREF_7]]&lt;&gt;"","07",IF(T_SDLog[[#This Row],[AREF_6]]&lt;&gt;"","06",IF(T_SDLog[[#This Row],[AREF_5]]&lt;&gt;"","05",IF(T_SDLog[[#This Row],[AREF_4]]&lt;&gt;"","04",IF(T_SDLog[[#This Row],[AREF_3]]&lt;&gt;"","03",IF(T_SDLog[[#This Row],[AREF_2]]&lt;&gt;"","02",IF(T_SDLog[[#This Row],[AREF_1]]&lt;&gt;"","01",IF(T_SDLog[[#This Row],[AREF_0]]&lt;&gt;"","00",""))))))))</f>
        <v/>
      </c>
      <c r="T117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7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7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77" s="22"/>
      <c r="AB1177" s="74"/>
      <c r="AC1177" s="74"/>
      <c r="AD1177" s="74"/>
      <c r="AE1177" s="22"/>
      <c r="AF1177" s="190" t="s">
        <v>123</v>
      </c>
      <c r="AG1177" s="191"/>
      <c r="AH1177" s="190" t="s">
        <v>123</v>
      </c>
      <c r="AI1177" s="22"/>
      <c r="AJ1177" s="74"/>
      <c r="AK1177" s="22"/>
      <c r="AL1177" s="22"/>
      <c r="AM1177" s="22"/>
      <c r="AN1177" s="190" t="s">
        <v>123</v>
      </c>
      <c r="AO1177" s="74"/>
      <c r="AP1177" s="185" t="s">
        <v>123</v>
      </c>
      <c r="AQ1177" s="22"/>
      <c r="AR1177" s="74"/>
      <c r="AS1177" s="22"/>
      <c r="AT1177" s="190" t="s">
        <v>123</v>
      </c>
      <c r="AU1177" s="74"/>
      <c r="AV1177" s="185" t="s">
        <v>123</v>
      </c>
      <c r="AW1177" s="76"/>
      <c r="AX1177" s="74"/>
      <c r="AY1177" s="22"/>
      <c r="AZ1177" s="190" t="s">
        <v>123</v>
      </c>
      <c r="BA1177" s="74"/>
      <c r="BB1177" s="185" t="s">
        <v>123</v>
      </c>
      <c r="BC1177" s="76"/>
      <c r="BD1177" s="74"/>
      <c r="BE1177" s="22"/>
      <c r="BF1177" s="190" t="s">
        <v>123</v>
      </c>
      <c r="BG1177" s="74"/>
      <c r="BH1177" s="185" t="s">
        <v>123</v>
      </c>
      <c r="BI1177" s="76"/>
      <c r="BJ1177" s="74"/>
      <c r="BK1177" s="22"/>
      <c r="BL1177" s="190" t="s">
        <v>123</v>
      </c>
      <c r="BM1177" s="74"/>
      <c r="BN1177" s="185" t="s">
        <v>123</v>
      </c>
      <c r="BO1177" s="22"/>
      <c r="BP1177" s="74"/>
      <c r="BQ1177" s="22"/>
      <c r="BR1177" s="190" t="s">
        <v>123</v>
      </c>
      <c r="BS1177" s="22"/>
      <c r="BT1177" s="185" t="s">
        <v>123</v>
      </c>
      <c r="BU1177" s="22"/>
      <c r="BV1177" s="74"/>
      <c r="BW1177" s="22"/>
      <c r="BX1177" s="190" t="s">
        <v>123</v>
      </c>
      <c r="BY1177" s="22"/>
      <c r="BZ1177" s="185" t="s">
        <v>123</v>
      </c>
      <c r="CA1177" s="185"/>
      <c r="CB1177" s="22"/>
    </row>
    <row r="1178" spans="2:80" ht="13.8" hidden="1">
      <c r="B1178" s="22">
        <f t="shared" si="18"/>
        <v>1169</v>
      </c>
      <c r="C1178" s="22" t="s">
        <v>1294</v>
      </c>
      <c r="D1178" s="73" t="s">
        <v>1298</v>
      </c>
      <c r="E1178" s="118">
        <v>1300403</v>
      </c>
      <c r="F1178" s="22" t="s">
        <v>114</v>
      </c>
      <c r="G1178" s="73" t="s">
        <v>130</v>
      </c>
      <c r="H1178" s="73" t="s">
        <v>288</v>
      </c>
      <c r="I1178" s="240" t="s">
        <v>117</v>
      </c>
      <c r="J1178" s="79" t="s">
        <v>112</v>
      </c>
      <c r="K1178" s="112" t="s">
        <v>1309</v>
      </c>
      <c r="L1178" s="22" t="s">
        <v>119</v>
      </c>
      <c r="M1178" s="185" t="s">
        <v>124</v>
      </c>
      <c r="N1178" s="119" t="str">
        <f>CONCATENATE(T_SDLog[[#This Row],[PROJECT_NO]],"-",T_SDLog[[#This Row],[Sub Con]],"-",T_SDLog[[#This Row],[BUILDING_NO]],"-",T_SDLog[[#This Row],[FLOOR_LEVEL]],"-",T_SDLog[[#This Row],[DRAWING_PARTS]],"-",T_SDLog[[#This Row],[DISIPLINE]],"-",T_SDLog[[#This Row],[Sub-Dec]],"-",T_SDLog[[#This Row],[DS]],"-",T_SDLog[[#This Row],[DRAWING_SEQ]])</f>
        <v>1300403-ATS-B01-FF-00-ICT-TET-SD-01</v>
      </c>
      <c r="O1178" s="122" t="s">
        <v>1313</v>
      </c>
      <c r="P1178" s="245">
        <v>45884</v>
      </c>
      <c r="Q117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7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8" s="156" t="str">
        <f>IF(T_SDLog[[#This Row],[AREF_7]]&lt;&gt;"","07",IF(T_SDLog[[#This Row],[AREF_6]]&lt;&gt;"","06",IF(T_SDLog[[#This Row],[AREF_5]]&lt;&gt;"","05",IF(T_SDLog[[#This Row],[AREF_4]]&lt;&gt;"","04",IF(T_SDLog[[#This Row],[AREF_3]]&lt;&gt;"","03",IF(T_SDLog[[#This Row],[AREF_2]]&lt;&gt;"","02",IF(T_SDLog[[#This Row],[AREF_1]]&lt;&gt;"","01",IF(T_SDLog[[#This Row],[AREF_0]]&lt;&gt;"","00",""))))))))</f>
        <v/>
      </c>
      <c r="T117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7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7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78" s="22"/>
      <c r="AB1178" s="74"/>
      <c r="AC1178" s="74"/>
      <c r="AD1178" s="74"/>
      <c r="AE1178" s="22"/>
      <c r="AF1178" s="190" t="s">
        <v>123</v>
      </c>
      <c r="AG1178" s="191"/>
      <c r="AH1178" s="190" t="s">
        <v>123</v>
      </c>
      <c r="AI1178" s="22"/>
      <c r="AJ1178" s="74"/>
      <c r="AK1178" s="22"/>
      <c r="AL1178" s="22"/>
      <c r="AM1178" s="22"/>
      <c r="AN1178" s="190" t="s">
        <v>123</v>
      </c>
      <c r="AO1178" s="74"/>
      <c r="AP1178" s="185" t="s">
        <v>123</v>
      </c>
      <c r="AQ1178" s="22"/>
      <c r="AR1178" s="74"/>
      <c r="AS1178" s="22"/>
      <c r="AT1178" s="190" t="s">
        <v>123</v>
      </c>
      <c r="AU1178" s="74"/>
      <c r="AV1178" s="185" t="s">
        <v>123</v>
      </c>
      <c r="AW1178" s="76"/>
      <c r="AX1178" s="74"/>
      <c r="AY1178" s="22"/>
      <c r="AZ1178" s="190" t="s">
        <v>123</v>
      </c>
      <c r="BA1178" s="74"/>
      <c r="BB1178" s="185" t="s">
        <v>123</v>
      </c>
      <c r="BC1178" s="76"/>
      <c r="BD1178" s="74"/>
      <c r="BE1178" s="22"/>
      <c r="BF1178" s="190" t="s">
        <v>123</v>
      </c>
      <c r="BG1178" s="74"/>
      <c r="BH1178" s="185" t="s">
        <v>123</v>
      </c>
      <c r="BI1178" s="76"/>
      <c r="BJ1178" s="74"/>
      <c r="BK1178" s="22"/>
      <c r="BL1178" s="190" t="s">
        <v>123</v>
      </c>
      <c r="BM1178" s="74"/>
      <c r="BN1178" s="185" t="s">
        <v>123</v>
      </c>
      <c r="BO1178" s="22"/>
      <c r="BP1178" s="74"/>
      <c r="BQ1178" s="22"/>
      <c r="BR1178" s="190" t="s">
        <v>123</v>
      </c>
      <c r="BS1178" s="22"/>
      <c r="BT1178" s="185" t="s">
        <v>123</v>
      </c>
      <c r="BU1178" s="22"/>
      <c r="BV1178" s="74"/>
      <c r="BW1178" s="22"/>
      <c r="BX1178" s="190" t="s">
        <v>123</v>
      </c>
      <c r="BY1178" s="22"/>
      <c r="BZ1178" s="185" t="s">
        <v>123</v>
      </c>
      <c r="CA1178" s="185"/>
      <c r="CB1178" s="22"/>
    </row>
    <row r="1179" spans="2:80" ht="13.8" hidden="1">
      <c r="B1179" s="22">
        <f t="shared" si="18"/>
        <v>1170</v>
      </c>
      <c r="C1179" s="22" t="s">
        <v>1294</v>
      </c>
      <c r="D1179" s="73" t="s">
        <v>1298</v>
      </c>
      <c r="E1179" s="118">
        <v>1300403</v>
      </c>
      <c r="F1179" s="22" t="s">
        <v>114</v>
      </c>
      <c r="G1179" s="73" t="s">
        <v>115</v>
      </c>
      <c r="H1179" s="73" t="s">
        <v>116</v>
      </c>
      <c r="I1179" s="240" t="s">
        <v>117</v>
      </c>
      <c r="J1179" s="79" t="s">
        <v>112</v>
      </c>
      <c r="K1179" s="112" t="s">
        <v>1309</v>
      </c>
      <c r="L1179" s="22" t="s">
        <v>119</v>
      </c>
      <c r="M1179" s="185" t="s">
        <v>124</v>
      </c>
      <c r="N1179" s="119" t="str">
        <f>CONCATENATE(T_SDLog[[#This Row],[PROJECT_NO]],"-",T_SDLog[[#This Row],[Sub Con]],"-",T_SDLog[[#This Row],[BUILDING_NO]],"-",T_SDLog[[#This Row],[FLOOR_LEVEL]],"-",T_SDLog[[#This Row],[DRAWING_PARTS]],"-",T_SDLog[[#This Row],[DISIPLINE]],"-",T_SDLog[[#This Row],[Sub-Dec]],"-",T_SDLog[[#This Row],[DS]],"-",T_SDLog[[#This Row],[DRAWING_SEQ]])</f>
        <v>1300403-ATS-B02-GF-00-ICT-TET-SD-01</v>
      </c>
      <c r="O1179" s="122" t="s">
        <v>1314</v>
      </c>
      <c r="P1179" s="245">
        <v>45884</v>
      </c>
      <c r="Q117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7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79" s="156" t="str">
        <f>IF(T_SDLog[[#This Row],[AREF_7]]&lt;&gt;"","07",IF(T_SDLog[[#This Row],[AREF_6]]&lt;&gt;"","06",IF(T_SDLog[[#This Row],[AREF_5]]&lt;&gt;"","05",IF(T_SDLog[[#This Row],[AREF_4]]&lt;&gt;"","04",IF(T_SDLog[[#This Row],[AREF_3]]&lt;&gt;"","03",IF(T_SDLog[[#This Row],[AREF_2]]&lt;&gt;"","02",IF(T_SDLog[[#This Row],[AREF_1]]&lt;&gt;"","01",IF(T_SDLog[[#This Row],[AREF_0]]&lt;&gt;"","00",""))))))))</f>
        <v/>
      </c>
      <c r="T117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7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7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79" s="22"/>
      <c r="AB1179" s="74"/>
      <c r="AC1179" s="74"/>
      <c r="AD1179" s="74"/>
      <c r="AE1179" s="22"/>
      <c r="AF1179" s="190" t="s">
        <v>123</v>
      </c>
      <c r="AG1179" s="191"/>
      <c r="AH1179" s="190" t="s">
        <v>123</v>
      </c>
      <c r="AI1179" s="22"/>
      <c r="AJ1179" s="74"/>
      <c r="AK1179" s="22"/>
      <c r="AL1179" s="22"/>
      <c r="AM1179" s="22"/>
      <c r="AN1179" s="190" t="s">
        <v>123</v>
      </c>
      <c r="AO1179" s="74"/>
      <c r="AP1179" s="185" t="s">
        <v>123</v>
      </c>
      <c r="AQ1179" s="22"/>
      <c r="AR1179" s="74"/>
      <c r="AS1179" s="22"/>
      <c r="AT1179" s="190" t="s">
        <v>123</v>
      </c>
      <c r="AU1179" s="74"/>
      <c r="AV1179" s="185" t="s">
        <v>123</v>
      </c>
      <c r="AW1179" s="76"/>
      <c r="AX1179" s="74"/>
      <c r="AY1179" s="22"/>
      <c r="AZ1179" s="190" t="s">
        <v>123</v>
      </c>
      <c r="BA1179" s="74"/>
      <c r="BB1179" s="185" t="s">
        <v>123</v>
      </c>
      <c r="BC1179" s="76"/>
      <c r="BD1179" s="74"/>
      <c r="BE1179" s="22"/>
      <c r="BF1179" s="190" t="s">
        <v>123</v>
      </c>
      <c r="BG1179" s="74"/>
      <c r="BH1179" s="185" t="s">
        <v>123</v>
      </c>
      <c r="BI1179" s="76"/>
      <c r="BJ1179" s="74"/>
      <c r="BK1179" s="22"/>
      <c r="BL1179" s="190" t="s">
        <v>123</v>
      </c>
      <c r="BM1179" s="74"/>
      <c r="BN1179" s="185" t="s">
        <v>123</v>
      </c>
      <c r="BO1179" s="22"/>
      <c r="BP1179" s="74"/>
      <c r="BQ1179" s="22"/>
      <c r="BR1179" s="190" t="s">
        <v>123</v>
      </c>
      <c r="BS1179" s="22"/>
      <c r="BT1179" s="185" t="s">
        <v>123</v>
      </c>
      <c r="BU1179" s="22"/>
      <c r="BV1179" s="74"/>
      <c r="BW1179" s="22"/>
      <c r="BX1179" s="190" t="s">
        <v>123</v>
      </c>
      <c r="BY1179" s="22"/>
      <c r="BZ1179" s="185" t="s">
        <v>123</v>
      </c>
      <c r="CA1179" s="185"/>
      <c r="CB1179" s="22"/>
    </row>
    <row r="1180" spans="2:80" ht="13.8" hidden="1">
      <c r="B1180" s="22">
        <f t="shared" si="18"/>
        <v>1171</v>
      </c>
      <c r="C1180" s="22" t="s">
        <v>1294</v>
      </c>
      <c r="D1180" s="73" t="s">
        <v>1298</v>
      </c>
      <c r="E1180" s="118">
        <v>1300403</v>
      </c>
      <c r="F1180" s="22" t="s">
        <v>114</v>
      </c>
      <c r="G1180" s="73" t="s">
        <v>115</v>
      </c>
      <c r="H1180" s="73" t="s">
        <v>288</v>
      </c>
      <c r="I1180" s="240" t="s">
        <v>117</v>
      </c>
      <c r="J1180" s="79" t="s">
        <v>112</v>
      </c>
      <c r="K1180" s="112" t="s">
        <v>1309</v>
      </c>
      <c r="L1180" s="22" t="s">
        <v>119</v>
      </c>
      <c r="M1180" s="185" t="s">
        <v>124</v>
      </c>
      <c r="N1180" s="119" t="str">
        <f>CONCATENATE(T_SDLog[[#This Row],[PROJECT_NO]],"-",T_SDLog[[#This Row],[Sub Con]],"-",T_SDLog[[#This Row],[BUILDING_NO]],"-",T_SDLog[[#This Row],[FLOOR_LEVEL]],"-",T_SDLog[[#This Row],[DRAWING_PARTS]],"-",T_SDLog[[#This Row],[DISIPLINE]],"-",T_SDLog[[#This Row],[Sub-Dec]],"-",T_SDLog[[#This Row],[DS]],"-",T_SDLog[[#This Row],[DRAWING_SEQ]])</f>
        <v>1300403-ATS-B02-FF-00-ICT-TET-SD-01</v>
      </c>
      <c r="O1180" s="122" t="s">
        <v>1315</v>
      </c>
      <c r="P1180" s="245">
        <v>45884</v>
      </c>
      <c r="Q118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8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0" s="156" t="str">
        <f>IF(T_SDLog[[#This Row],[AREF_7]]&lt;&gt;"","07",IF(T_SDLog[[#This Row],[AREF_6]]&lt;&gt;"","06",IF(T_SDLog[[#This Row],[AREF_5]]&lt;&gt;"","05",IF(T_SDLog[[#This Row],[AREF_4]]&lt;&gt;"","04",IF(T_SDLog[[#This Row],[AREF_3]]&lt;&gt;"","03",IF(T_SDLog[[#This Row],[AREF_2]]&lt;&gt;"","02",IF(T_SDLog[[#This Row],[AREF_1]]&lt;&gt;"","01",IF(T_SDLog[[#This Row],[AREF_0]]&lt;&gt;"","00",""))))))))</f>
        <v/>
      </c>
      <c r="T118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8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8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0" s="22"/>
      <c r="AB1180" s="74"/>
      <c r="AC1180" s="74"/>
      <c r="AD1180" s="74"/>
      <c r="AE1180" s="22"/>
      <c r="AF1180" s="190" t="s">
        <v>123</v>
      </c>
      <c r="AG1180" s="191"/>
      <c r="AH1180" s="190" t="s">
        <v>123</v>
      </c>
      <c r="AI1180" s="22"/>
      <c r="AJ1180" s="74"/>
      <c r="AK1180" s="22"/>
      <c r="AL1180" s="22"/>
      <c r="AM1180" s="22"/>
      <c r="AN1180" s="190" t="s">
        <v>123</v>
      </c>
      <c r="AO1180" s="74"/>
      <c r="AP1180" s="185" t="s">
        <v>123</v>
      </c>
      <c r="AQ1180" s="22"/>
      <c r="AR1180" s="74"/>
      <c r="AS1180" s="22"/>
      <c r="AT1180" s="190" t="s">
        <v>123</v>
      </c>
      <c r="AU1180" s="74"/>
      <c r="AV1180" s="185" t="s">
        <v>123</v>
      </c>
      <c r="AW1180" s="76"/>
      <c r="AX1180" s="74"/>
      <c r="AY1180" s="22"/>
      <c r="AZ1180" s="190" t="s">
        <v>123</v>
      </c>
      <c r="BA1180" s="74"/>
      <c r="BB1180" s="185" t="s">
        <v>123</v>
      </c>
      <c r="BC1180" s="76"/>
      <c r="BD1180" s="74"/>
      <c r="BE1180" s="22"/>
      <c r="BF1180" s="190" t="s">
        <v>123</v>
      </c>
      <c r="BG1180" s="74"/>
      <c r="BH1180" s="185" t="s">
        <v>123</v>
      </c>
      <c r="BI1180" s="76"/>
      <c r="BJ1180" s="74"/>
      <c r="BK1180" s="22"/>
      <c r="BL1180" s="190" t="s">
        <v>123</v>
      </c>
      <c r="BM1180" s="74"/>
      <c r="BN1180" s="185" t="s">
        <v>123</v>
      </c>
      <c r="BO1180" s="22"/>
      <c r="BP1180" s="74"/>
      <c r="BQ1180" s="22"/>
      <c r="BR1180" s="190" t="s">
        <v>123</v>
      </c>
      <c r="BS1180" s="22"/>
      <c r="BT1180" s="185" t="s">
        <v>123</v>
      </c>
      <c r="BU1180" s="22"/>
      <c r="BV1180" s="74"/>
      <c r="BW1180" s="22"/>
      <c r="BX1180" s="190" t="s">
        <v>123</v>
      </c>
      <c r="BY1180" s="22"/>
      <c r="BZ1180" s="185" t="s">
        <v>123</v>
      </c>
      <c r="CA1180" s="185"/>
      <c r="CB1180" s="22"/>
    </row>
    <row r="1181" spans="2:80" ht="13.8" hidden="1">
      <c r="B1181" s="22">
        <f t="shared" si="18"/>
        <v>1172</v>
      </c>
      <c r="C1181" s="22" t="s">
        <v>1294</v>
      </c>
      <c r="D1181" s="73" t="s">
        <v>1298</v>
      </c>
      <c r="E1181" s="118">
        <v>1300403</v>
      </c>
      <c r="F1181" s="22" t="s">
        <v>114</v>
      </c>
      <c r="G1181" s="73" t="s">
        <v>284</v>
      </c>
      <c r="H1181" s="73" t="s">
        <v>286</v>
      </c>
      <c r="I1181" s="240" t="s">
        <v>117</v>
      </c>
      <c r="J1181" s="79" t="s">
        <v>112</v>
      </c>
      <c r="K1181" s="112" t="s">
        <v>1309</v>
      </c>
      <c r="L1181" s="22" t="s">
        <v>119</v>
      </c>
      <c r="M1181" s="185" t="s">
        <v>124</v>
      </c>
      <c r="N1181" s="119" t="str">
        <f>CONCATENATE(T_SDLog[[#This Row],[PROJECT_NO]],"-",T_SDLog[[#This Row],[Sub Con]],"-",T_SDLog[[#This Row],[BUILDING_NO]],"-",T_SDLog[[#This Row],[FLOOR_LEVEL]],"-",T_SDLog[[#This Row],[DRAWING_PARTS]],"-",T_SDLog[[#This Row],[DISIPLINE]],"-",T_SDLog[[#This Row],[Sub-Dec]],"-",T_SDLog[[#This Row],[DS]],"-",T_SDLog[[#This Row],[DRAWING_SEQ]])</f>
        <v>1300403-ATS-B03-BF-00-ICT-TET-SD-01</v>
      </c>
      <c r="O1181" s="122" t="s">
        <v>1316</v>
      </c>
      <c r="P1181" s="245">
        <v>45884</v>
      </c>
      <c r="Q118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8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1" s="156" t="str">
        <f>IF(T_SDLog[[#This Row],[AREF_7]]&lt;&gt;"","07",IF(T_SDLog[[#This Row],[AREF_6]]&lt;&gt;"","06",IF(T_SDLog[[#This Row],[AREF_5]]&lt;&gt;"","05",IF(T_SDLog[[#This Row],[AREF_4]]&lt;&gt;"","04",IF(T_SDLog[[#This Row],[AREF_3]]&lt;&gt;"","03",IF(T_SDLog[[#This Row],[AREF_2]]&lt;&gt;"","02",IF(T_SDLog[[#This Row],[AREF_1]]&lt;&gt;"","01",IF(T_SDLog[[#This Row],[AREF_0]]&lt;&gt;"","00",""))))))))</f>
        <v/>
      </c>
      <c r="T118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8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8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1" s="22"/>
      <c r="AB1181" s="74"/>
      <c r="AC1181" s="74"/>
      <c r="AD1181" s="74"/>
      <c r="AE1181" s="22"/>
      <c r="AF1181" s="190" t="s">
        <v>123</v>
      </c>
      <c r="AG1181" s="191"/>
      <c r="AH1181" s="190" t="s">
        <v>123</v>
      </c>
      <c r="AI1181" s="22"/>
      <c r="AJ1181" s="74"/>
      <c r="AK1181" s="22"/>
      <c r="AL1181" s="22"/>
      <c r="AM1181" s="22"/>
      <c r="AN1181" s="190" t="s">
        <v>123</v>
      </c>
      <c r="AO1181" s="74"/>
      <c r="AP1181" s="185" t="s">
        <v>123</v>
      </c>
      <c r="AQ1181" s="22"/>
      <c r="AR1181" s="74"/>
      <c r="AS1181" s="22"/>
      <c r="AT1181" s="190" t="s">
        <v>123</v>
      </c>
      <c r="AU1181" s="74"/>
      <c r="AV1181" s="185" t="s">
        <v>123</v>
      </c>
      <c r="AW1181" s="76"/>
      <c r="AX1181" s="74"/>
      <c r="AY1181" s="22"/>
      <c r="AZ1181" s="190" t="s">
        <v>123</v>
      </c>
      <c r="BA1181" s="74"/>
      <c r="BB1181" s="185" t="s">
        <v>123</v>
      </c>
      <c r="BC1181" s="76"/>
      <c r="BD1181" s="74"/>
      <c r="BE1181" s="22"/>
      <c r="BF1181" s="190" t="s">
        <v>123</v>
      </c>
      <c r="BG1181" s="74"/>
      <c r="BH1181" s="185" t="s">
        <v>123</v>
      </c>
      <c r="BI1181" s="76"/>
      <c r="BJ1181" s="74"/>
      <c r="BK1181" s="22"/>
      <c r="BL1181" s="190" t="s">
        <v>123</v>
      </c>
      <c r="BM1181" s="74"/>
      <c r="BN1181" s="185" t="s">
        <v>123</v>
      </c>
      <c r="BO1181" s="22"/>
      <c r="BP1181" s="74"/>
      <c r="BQ1181" s="22"/>
      <c r="BR1181" s="190" t="s">
        <v>123</v>
      </c>
      <c r="BS1181" s="22"/>
      <c r="BT1181" s="185" t="s">
        <v>123</v>
      </c>
      <c r="BU1181" s="22"/>
      <c r="BV1181" s="74"/>
      <c r="BW1181" s="22"/>
      <c r="BX1181" s="190" t="s">
        <v>123</v>
      </c>
      <c r="BY1181" s="22"/>
      <c r="BZ1181" s="185" t="s">
        <v>123</v>
      </c>
      <c r="CA1181" s="185"/>
      <c r="CB1181" s="22"/>
    </row>
    <row r="1182" spans="2:80" ht="13.8" hidden="1">
      <c r="B1182" s="22">
        <f t="shared" si="18"/>
        <v>1173</v>
      </c>
      <c r="C1182" s="22" t="s">
        <v>1294</v>
      </c>
      <c r="D1182" s="73" t="s">
        <v>1298</v>
      </c>
      <c r="E1182" s="118">
        <v>1300403</v>
      </c>
      <c r="F1182" s="22" t="s">
        <v>114</v>
      </c>
      <c r="G1182" s="73" t="s">
        <v>284</v>
      </c>
      <c r="H1182" s="73" t="s">
        <v>116</v>
      </c>
      <c r="I1182" s="240" t="s">
        <v>117</v>
      </c>
      <c r="J1182" s="79" t="s">
        <v>112</v>
      </c>
      <c r="K1182" s="112" t="s">
        <v>1309</v>
      </c>
      <c r="L1182" s="22" t="s">
        <v>119</v>
      </c>
      <c r="M1182" s="185" t="s">
        <v>124</v>
      </c>
      <c r="N1182" s="119" t="str">
        <f>CONCATENATE(T_SDLog[[#This Row],[PROJECT_NO]],"-",T_SDLog[[#This Row],[Sub Con]],"-",T_SDLog[[#This Row],[BUILDING_NO]],"-",T_SDLog[[#This Row],[FLOOR_LEVEL]],"-",T_SDLog[[#This Row],[DRAWING_PARTS]],"-",T_SDLog[[#This Row],[DISIPLINE]],"-",T_SDLog[[#This Row],[Sub-Dec]],"-",T_SDLog[[#This Row],[DS]],"-",T_SDLog[[#This Row],[DRAWING_SEQ]])</f>
        <v>1300403-ATS-B03-GF-00-ICT-TET-SD-01</v>
      </c>
      <c r="O1182" s="122" t="s">
        <v>1317</v>
      </c>
      <c r="P1182" s="245">
        <v>45884</v>
      </c>
      <c r="Q118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8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2" s="156" t="str">
        <f>IF(T_SDLog[[#This Row],[AREF_7]]&lt;&gt;"","07",IF(T_SDLog[[#This Row],[AREF_6]]&lt;&gt;"","06",IF(T_SDLog[[#This Row],[AREF_5]]&lt;&gt;"","05",IF(T_SDLog[[#This Row],[AREF_4]]&lt;&gt;"","04",IF(T_SDLog[[#This Row],[AREF_3]]&lt;&gt;"","03",IF(T_SDLog[[#This Row],[AREF_2]]&lt;&gt;"","02",IF(T_SDLog[[#This Row],[AREF_1]]&lt;&gt;"","01",IF(T_SDLog[[#This Row],[AREF_0]]&lt;&gt;"","00",""))))))))</f>
        <v/>
      </c>
      <c r="T118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8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8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2" s="22"/>
      <c r="AB1182" s="74"/>
      <c r="AC1182" s="74"/>
      <c r="AD1182" s="74"/>
      <c r="AE1182" s="22"/>
      <c r="AF1182" s="190" t="s">
        <v>123</v>
      </c>
      <c r="AG1182" s="191"/>
      <c r="AH1182" s="190" t="s">
        <v>123</v>
      </c>
      <c r="AI1182" s="22"/>
      <c r="AJ1182" s="74"/>
      <c r="AK1182" s="22"/>
      <c r="AL1182" s="22"/>
      <c r="AM1182" s="22"/>
      <c r="AN1182" s="190" t="s">
        <v>123</v>
      </c>
      <c r="AO1182" s="74"/>
      <c r="AP1182" s="185" t="s">
        <v>123</v>
      </c>
      <c r="AQ1182" s="22"/>
      <c r="AR1182" s="74"/>
      <c r="AS1182" s="22"/>
      <c r="AT1182" s="190" t="s">
        <v>123</v>
      </c>
      <c r="AU1182" s="74"/>
      <c r="AV1182" s="185" t="s">
        <v>123</v>
      </c>
      <c r="AW1182" s="76"/>
      <c r="AX1182" s="74"/>
      <c r="AY1182" s="22"/>
      <c r="AZ1182" s="190" t="s">
        <v>123</v>
      </c>
      <c r="BA1182" s="74"/>
      <c r="BB1182" s="185" t="s">
        <v>123</v>
      </c>
      <c r="BC1182" s="76"/>
      <c r="BD1182" s="74"/>
      <c r="BE1182" s="22"/>
      <c r="BF1182" s="190" t="s">
        <v>123</v>
      </c>
      <c r="BG1182" s="74"/>
      <c r="BH1182" s="185" t="s">
        <v>123</v>
      </c>
      <c r="BI1182" s="76"/>
      <c r="BJ1182" s="74"/>
      <c r="BK1182" s="22"/>
      <c r="BL1182" s="190" t="s">
        <v>123</v>
      </c>
      <c r="BM1182" s="74"/>
      <c r="BN1182" s="185" t="s">
        <v>123</v>
      </c>
      <c r="BO1182" s="22"/>
      <c r="BP1182" s="74"/>
      <c r="BQ1182" s="22"/>
      <c r="BR1182" s="190" t="s">
        <v>123</v>
      </c>
      <c r="BS1182" s="22"/>
      <c r="BT1182" s="185" t="s">
        <v>123</v>
      </c>
      <c r="BU1182" s="22"/>
      <c r="BV1182" s="74"/>
      <c r="BW1182" s="22"/>
      <c r="BX1182" s="190" t="s">
        <v>123</v>
      </c>
      <c r="BY1182" s="22"/>
      <c r="BZ1182" s="185" t="s">
        <v>123</v>
      </c>
      <c r="CA1182" s="185"/>
      <c r="CB1182" s="22"/>
    </row>
    <row r="1183" spans="2:80" ht="13.8" hidden="1">
      <c r="B1183" s="22">
        <f t="shared" si="18"/>
        <v>1174</v>
      </c>
      <c r="C1183" s="22" t="s">
        <v>1294</v>
      </c>
      <c r="D1183" s="73" t="s">
        <v>1298</v>
      </c>
      <c r="E1183" s="118">
        <v>1300403</v>
      </c>
      <c r="F1183" s="22" t="s">
        <v>114</v>
      </c>
      <c r="G1183" s="73" t="s">
        <v>284</v>
      </c>
      <c r="H1183" s="73" t="s">
        <v>288</v>
      </c>
      <c r="I1183" s="240" t="s">
        <v>117</v>
      </c>
      <c r="J1183" s="79" t="s">
        <v>112</v>
      </c>
      <c r="K1183" s="112" t="s">
        <v>1309</v>
      </c>
      <c r="L1183" s="22" t="s">
        <v>119</v>
      </c>
      <c r="M1183" s="185" t="s">
        <v>124</v>
      </c>
      <c r="N1183" s="119" t="str">
        <f>CONCATENATE(T_SDLog[[#This Row],[PROJECT_NO]],"-",T_SDLog[[#This Row],[Sub Con]],"-",T_SDLog[[#This Row],[BUILDING_NO]],"-",T_SDLog[[#This Row],[FLOOR_LEVEL]],"-",T_SDLog[[#This Row],[DRAWING_PARTS]],"-",T_SDLog[[#This Row],[DISIPLINE]],"-",T_SDLog[[#This Row],[Sub-Dec]],"-",T_SDLog[[#This Row],[DS]],"-",T_SDLog[[#This Row],[DRAWING_SEQ]])</f>
        <v>1300403-ATS-B03-FF-00-ICT-TET-SD-01</v>
      </c>
      <c r="O1183" s="122" t="s">
        <v>1318</v>
      </c>
      <c r="P1183" s="245">
        <v>45884</v>
      </c>
      <c r="Q1183"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8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3" s="156" t="str">
        <f>IF(T_SDLog[[#This Row],[AREF_7]]&lt;&gt;"","07",IF(T_SDLog[[#This Row],[AREF_6]]&lt;&gt;"","06",IF(T_SDLog[[#This Row],[AREF_5]]&lt;&gt;"","05",IF(T_SDLog[[#This Row],[AREF_4]]&lt;&gt;"","04",IF(T_SDLog[[#This Row],[AREF_3]]&lt;&gt;"","03",IF(T_SDLog[[#This Row],[AREF_2]]&lt;&gt;"","02",IF(T_SDLog[[#This Row],[AREF_1]]&lt;&gt;"","01",IF(T_SDLog[[#This Row],[AREF_0]]&lt;&gt;"","00",""))))))))</f>
        <v/>
      </c>
      <c r="T1183"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8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8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3" s="22"/>
      <c r="AB1183" s="74"/>
      <c r="AC1183" s="74"/>
      <c r="AD1183" s="74"/>
      <c r="AE1183" s="22"/>
      <c r="AF1183" s="190" t="s">
        <v>123</v>
      </c>
      <c r="AG1183" s="191"/>
      <c r="AH1183" s="190" t="s">
        <v>123</v>
      </c>
      <c r="AI1183" s="22"/>
      <c r="AJ1183" s="74"/>
      <c r="AK1183" s="22"/>
      <c r="AL1183" s="22"/>
      <c r="AM1183" s="22"/>
      <c r="AN1183" s="190" t="s">
        <v>123</v>
      </c>
      <c r="AO1183" s="74"/>
      <c r="AP1183" s="185" t="s">
        <v>123</v>
      </c>
      <c r="AQ1183" s="22"/>
      <c r="AR1183" s="74"/>
      <c r="AS1183" s="22"/>
      <c r="AT1183" s="190" t="s">
        <v>123</v>
      </c>
      <c r="AU1183" s="74"/>
      <c r="AV1183" s="185" t="s">
        <v>123</v>
      </c>
      <c r="AW1183" s="76"/>
      <c r="AX1183" s="74"/>
      <c r="AY1183" s="22"/>
      <c r="AZ1183" s="190" t="s">
        <v>123</v>
      </c>
      <c r="BA1183" s="74"/>
      <c r="BB1183" s="185" t="s">
        <v>123</v>
      </c>
      <c r="BC1183" s="76"/>
      <c r="BD1183" s="74"/>
      <c r="BE1183" s="22"/>
      <c r="BF1183" s="190" t="s">
        <v>123</v>
      </c>
      <c r="BG1183" s="74"/>
      <c r="BH1183" s="185" t="s">
        <v>123</v>
      </c>
      <c r="BI1183" s="76"/>
      <c r="BJ1183" s="74"/>
      <c r="BK1183" s="22"/>
      <c r="BL1183" s="190" t="s">
        <v>123</v>
      </c>
      <c r="BM1183" s="74"/>
      <c r="BN1183" s="185" t="s">
        <v>123</v>
      </c>
      <c r="BO1183" s="22"/>
      <c r="BP1183" s="74"/>
      <c r="BQ1183" s="22"/>
      <c r="BR1183" s="190" t="s">
        <v>123</v>
      </c>
      <c r="BS1183" s="22"/>
      <c r="BT1183" s="185" t="s">
        <v>123</v>
      </c>
      <c r="BU1183" s="22"/>
      <c r="BV1183" s="74"/>
      <c r="BW1183" s="22"/>
      <c r="BX1183" s="190" t="s">
        <v>123</v>
      </c>
      <c r="BY1183" s="22"/>
      <c r="BZ1183" s="185" t="s">
        <v>123</v>
      </c>
      <c r="CA1183" s="185"/>
      <c r="CB1183" s="22"/>
    </row>
    <row r="1184" spans="2:80" ht="13.8" hidden="1">
      <c r="B1184" s="22">
        <f t="shared" si="18"/>
        <v>1175</v>
      </c>
      <c r="C1184" s="22" t="s">
        <v>1294</v>
      </c>
      <c r="D1184" s="73" t="s">
        <v>1298</v>
      </c>
      <c r="E1184" s="118">
        <v>1300403</v>
      </c>
      <c r="F1184" s="22" t="s">
        <v>114</v>
      </c>
      <c r="G1184" s="73" t="s">
        <v>221</v>
      </c>
      <c r="H1184" s="73" t="s">
        <v>179</v>
      </c>
      <c r="I1184" s="240" t="s">
        <v>117</v>
      </c>
      <c r="J1184" s="79" t="s">
        <v>112</v>
      </c>
      <c r="K1184" s="112" t="s">
        <v>1309</v>
      </c>
      <c r="L1184" s="22" t="s">
        <v>119</v>
      </c>
      <c r="M1184" s="185" t="s">
        <v>124</v>
      </c>
      <c r="N1184" s="119" t="str">
        <f>CONCATENATE(T_SDLog[[#This Row],[PROJECT_NO]],"-",T_SDLog[[#This Row],[Sub Con]],"-",T_SDLog[[#This Row],[BUILDING_NO]],"-",T_SDLog[[#This Row],[FLOOR_LEVEL]],"-",T_SDLog[[#This Row],[DRAWING_PARTS]],"-",T_SDLog[[#This Row],[DISIPLINE]],"-",T_SDLog[[#This Row],[Sub-Dec]],"-",T_SDLog[[#This Row],[DS]],"-",T_SDLog[[#This Row],[DRAWING_SEQ]])</f>
        <v>1300403-ATS-B04-LF-00-ICT-TET-SD-01</v>
      </c>
      <c r="O1184" s="122" t="s">
        <v>1319</v>
      </c>
      <c r="P1184" s="245">
        <v>45884</v>
      </c>
      <c r="Q1184"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8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4" s="156" t="str">
        <f>IF(T_SDLog[[#This Row],[AREF_7]]&lt;&gt;"","07",IF(T_SDLog[[#This Row],[AREF_6]]&lt;&gt;"","06",IF(T_SDLog[[#This Row],[AREF_5]]&lt;&gt;"","05",IF(T_SDLog[[#This Row],[AREF_4]]&lt;&gt;"","04",IF(T_SDLog[[#This Row],[AREF_3]]&lt;&gt;"","03",IF(T_SDLog[[#This Row],[AREF_2]]&lt;&gt;"","02",IF(T_SDLog[[#This Row],[AREF_1]]&lt;&gt;"","01",IF(T_SDLog[[#This Row],[AREF_0]]&lt;&gt;"","00",""))))))))</f>
        <v/>
      </c>
      <c r="T1184"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8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8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4" s="22"/>
      <c r="AB1184" s="74"/>
      <c r="AC1184" s="74"/>
      <c r="AD1184" s="74"/>
      <c r="AE1184" s="22"/>
      <c r="AF1184" s="190" t="s">
        <v>123</v>
      </c>
      <c r="AG1184" s="191"/>
      <c r="AH1184" s="190" t="s">
        <v>123</v>
      </c>
      <c r="AI1184" s="22"/>
      <c r="AJ1184" s="74"/>
      <c r="AK1184" s="22"/>
      <c r="AL1184" s="22"/>
      <c r="AM1184" s="22"/>
      <c r="AN1184" s="190" t="s">
        <v>123</v>
      </c>
      <c r="AO1184" s="74"/>
      <c r="AP1184" s="185" t="s">
        <v>123</v>
      </c>
      <c r="AQ1184" s="22"/>
      <c r="AR1184" s="74"/>
      <c r="AS1184" s="22"/>
      <c r="AT1184" s="190" t="s">
        <v>123</v>
      </c>
      <c r="AU1184" s="74"/>
      <c r="AV1184" s="185" t="s">
        <v>123</v>
      </c>
      <c r="AW1184" s="76"/>
      <c r="AX1184" s="74"/>
      <c r="AY1184" s="22"/>
      <c r="AZ1184" s="190" t="s">
        <v>123</v>
      </c>
      <c r="BA1184" s="74"/>
      <c r="BB1184" s="185" t="s">
        <v>123</v>
      </c>
      <c r="BC1184" s="76"/>
      <c r="BD1184" s="74"/>
      <c r="BE1184" s="22"/>
      <c r="BF1184" s="190" t="s">
        <v>123</v>
      </c>
      <c r="BG1184" s="74"/>
      <c r="BH1184" s="185" t="s">
        <v>123</v>
      </c>
      <c r="BI1184" s="76"/>
      <c r="BJ1184" s="74"/>
      <c r="BK1184" s="22"/>
      <c r="BL1184" s="190" t="s">
        <v>123</v>
      </c>
      <c r="BM1184" s="74"/>
      <c r="BN1184" s="185" t="s">
        <v>123</v>
      </c>
      <c r="BO1184" s="22"/>
      <c r="BP1184" s="74"/>
      <c r="BQ1184" s="22"/>
      <c r="BR1184" s="190" t="s">
        <v>123</v>
      </c>
      <c r="BS1184" s="22"/>
      <c r="BT1184" s="185" t="s">
        <v>123</v>
      </c>
      <c r="BU1184" s="22"/>
      <c r="BV1184" s="74"/>
      <c r="BW1184" s="22"/>
      <c r="BX1184" s="190" t="s">
        <v>123</v>
      </c>
      <c r="BY1184" s="22"/>
      <c r="BZ1184" s="185" t="s">
        <v>123</v>
      </c>
      <c r="CA1184" s="185"/>
      <c r="CB1184" s="22"/>
    </row>
    <row r="1185" spans="2:80" ht="13.8" hidden="1">
      <c r="B1185" s="22">
        <f t="shared" si="18"/>
        <v>1176</v>
      </c>
      <c r="C1185" s="22" t="s">
        <v>1294</v>
      </c>
      <c r="D1185" s="73" t="s">
        <v>1298</v>
      </c>
      <c r="E1185" s="118">
        <v>1300403</v>
      </c>
      <c r="F1185" s="22" t="s">
        <v>114</v>
      </c>
      <c r="G1185" s="73" t="s">
        <v>221</v>
      </c>
      <c r="H1185" s="73" t="s">
        <v>227</v>
      </c>
      <c r="I1185" s="240" t="s">
        <v>117</v>
      </c>
      <c r="J1185" s="79" t="s">
        <v>112</v>
      </c>
      <c r="K1185" s="112" t="s">
        <v>1309</v>
      </c>
      <c r="L1185" s="22" t="s">
        <v>119</v>
      </c>
      <c r="M1185" s="185" t="s">
        <v>124</v>
      </c>
      <c r="N1185" s="119" t="str">
        <f>CONCATENATE(T_SDLog[[#This Row],[PROJECT_NO]],"-",T_SDLog[[#This Row],[Sub Con]],"-",T_SDLog[[#This Row],[BUILDING_NO]],"-",T_SDLog[[#This Row],[FLOOR_LEVEL]],"-",T_SDLog[[#This Row],[DRAWING_PARTS]],"-",T_SDLog[[#This Row],[DISIPLINE]],"-",T_SDLog[[#This Row],[Sub-Dec]],"-",T_SDLog[[#This Row],[DS]],"-",T_SDLog[[#This Row],[DRAWING_SEQ]])</f>
        <v>1300403-ATS-B04-UF-00-ICT-TET-SD-01</v>
      </c>
      <c r="O1185" s="122" t="s">
        <v>1320</v>
      </c>
      <c r="P1185" s="245">
        <v>45884</v>
      </c>
      <c r="Q118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8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5" s="156" t="str">
        <f>IF(T_SDLog[[#This Row],[AREF_7]]&lt;&gt;"","07",IF(T_SDLog[[#This Row],[AREF_6]]&lt;&gt;"","06",IF(T_SDLog[[#This Row],[AREF_5]]&lt;&gt;"","05",IF(T_SDLog[[#This Row],[AREF_4]]&lt;&gt;"","04",IF(T_SDLog[[#This Row],[AREF_3]]&lt;&gt;"","03",IF(T_SDLog[[#This Row],[AREF_2]]&lt;&gt;"","02",IF(T_SDLog[[#This Row],[AREF_1]]&lt;&gt;"","01",IF(T_SDLog[[#This Row],[AREF_0]]&lt;&gt;"","00",""))))))))</f>
        <v/>
      </c>
      <c r="T118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8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8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5" s="22"/>
      <c r="AB1185" s="74"/>
      <c r="AC1185" s="74"/>
      <c r="AD1185" s="74"/>
      <c r="AE1185" s="22"/>
      <c r="AF1185" s="190" t="s">
        <v>123</v>
      </c>
      <c r="AG1185" s="191"/>
      <c r="AH1185" s="190" t="s">
        <v>123</v>
      </c>
      <c r="AI1185" s="22"/>
      <c r="AJ1185" s="74"/>
      <c r="AK1185" s="22"/>
      <c r="AL1185" s="22"/>
      <c r="AM1185" s="22"/>
      <c r="AN1185" s="190" t="s">
        <v>123</v>
      </c>
      <c r="AO1185" s="74"/>
      <c r="AP1185" s="185" t="s">
        <v>123</v>
      </c>
      <c r="AQ1185" s="22"/>
      <c r="AR1185" s="74"/>
      <c r="AS1185" s="22"/>
      <c r="AT1185" s="190" t="s">
        <v>123</v>
      </c>
      <c r="AU1185" s="74"/>
      <c r="AV1185" s="185" t="s">
        <v>123</v>
      </c>
      <c r="AW1185" s="76"/>
      <c r="AX1185" s="74"/>
      <c r="AY1185" s="22"/>
      <c r="AZ1185" s="190" t="s">
        <v>123</v>
      </c>
      <c r="BA1185" s="74"/>
      <c r="BB1185" s="185" t="s">
        <v>123</v>
      </c>
      <c r="BC1185" s="76"/>
      <c r="BD1185" s="74"/>
      <c r="BE1185" s="22"/>
      <c r="BF1185" s="190" t="s">
        <v>123</v>
      </c>
      <c r="BG1185" s="74"/>
      <c r="BH1185" s="185" t="s">
        <v>123</v>
      </c>
      <c r="BI1185" s="76"/>
      <c r="BJ1185" s="74"/>
      <c r="BK1185" s="22"/>
      <c r="BL1185" s="190" t="s">
        <v>123</v>
      </c>
      <c r="BM1185" s="74"/>
      <c r="BN1185" s="185" t="s">
        <v>123</v>
      </c>
      <c r="BO1185" s="22"/>
      <c r="BP1185" s="74"/>
      <c r="BQ1185" s="22"/>
      <c r="BR1185" s="190" t="s">
        <v>123</v>
      </c>
      <c r="BS1185" s="22"/>
      <c r="BT1185" s="185" t="s">
        <v>123</v>
      </c>
      <c r="BU1185" s="22"/>
      <c r="BV1185" s="74"/>
      <c r="BW1185" s="22"/>
      <c r="BX1185" s="190" t="s">
        <v>123</v>
      </c>
      <c r="BY1185" s="22"/>
      <c r="BZ1185" s="185" t="s">
        <v>123</v>
      </c>
      <c r="CA1185" s="185"/>
      <c r="CB1185" s="22"/>
    </row>
    <row r="1186" spans="2:80" ht="13.8" hidden="1">
      <c r="B1186" s="22">
        <f t="shared" si="18"/>
        <v>1177</v>
      </c>
      <c r="C1186" s="22" t="s">
        <v>1294</v>
      </c>
      <c r="D1186" s="73" t="s">
        <v>1298</v>
      </c>
      <c r="E1186" s="118">
        <v>1300403</v>
      </c>
      <c r="F1186" s="22" t="s">
        <v>114</v>
      </c>
      <c r="G1186" s="73" t="s">
        <v>178</v>
      </c>
      <c r="H1186" s="73" t="s">
        <v>179</v>
      </c>
      <c r="I1186" s="240" t="s">
        <v>117</v>
      </c>
      <c r="J1186" s="79" t="s">
        <v>112</v>
      </c>
      <c r="K1186" s="112" t="s">
        <v>1309</v>
      </c>
      <c r="L1186" s="22" t="s">
        <v>119</v>
      </c>
      <c r="M1186" s="185" t="s">
        <v>124</v>
      </c>
      <c r="N1186" s="119" t="str">
        <f>CONCATENATE(T_SDLog[[#This Row],[PROJECT_NO]],"-",T_SDLog[[#This Row],[Sub Con]],"-",T_SDLog[[#This Row],[BUILDING_NO]],"-",T_SDLog[[#This Row],[FLOOR_LEVEL]],"-",T_SDLog[[#This Row],[DRAWING_PARTS]],"-",T_SDLog[[#This Row],[DISIPLINE]],"-",T_SDLog[[#This Row],[Sub-Dec]],"-",T_SDLog[[#This Row],[DS]],"-",T_SDLog[[#This Row],[DRAWING_SEQ]])</f>
        <v>1300403-ATS-B05-LF-00-ICT-TET-SD-01</v>
      </c>
      <c r="O1186" s="122" t="s">
        <v>1321</v>
      </c>
      <c r="P1186" s="245">
        <v>45884</v>
      </c>
      <c r="Q1186"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8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6" s="156" t="str">
        <f>IF(T_SDLog[[#This Row],[AREF_7]]&lt;&gt;"","07",IF(T_SDLog[[#This Row],[AREF_6]]&lt;&gt;"","06",IF(T_SDLog[[#This Row],[AREF_5]]&lt;&gt;"","05",IF(T_SDLog[[#This Row],[AREF_4]]&lt;&gt;"","04",IF(T_SDLog[[#This Row],[AREF_3]]&lt;&gt;"","03",IF(T_SDLog[[#This Row],[AREF_2]]&lt;&gt;"","02",IF(T_SDLog[[#This Row],[AREF_1]]&lt;&gt;"","01",IF(T_SDLog[[#This Row],[AREF_0]]&lt;&gt;"","00",""))))))))</f>
        <v/>
      </c>
      <c r="T1186"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8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8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6" s="22"/>
      <c r="AB1186" s="74"/>
      <c r="AC1186" s="74"/>
      <c r="AD1186" s="74"/>
      <c r="AE1186" s="22"/>
      <c r="AF1186" s="190" t="s">
        <v>123</v>
      </c>
      <c r="AG1186" s="191"/>
      <c r="AH1186" s="190" t="s">
        <v>123</v>
      </c>
      <c r="AI1186" s="22"/>
      <c r="AJ1186" s="74"/>
      <c r="AK1186" s="22"/>
      <c r="AL1186" s="22"/>
      <c r="AM1186" s="22"/>
      <c r="AN1186" s="190" t="s">
        <v>123</v>
      </c>
      <c r="AO1186" s="74"/>
      <c r="AP1186" s="185" t="s">
        <v>123</v>
      </c>
      <c r="AQ1186" s="22"/>
      <c r="AR1186" s="74"/>
      <c r="AS1186" s="22"/>
      <c r="AT1186" s="190" t="s">
        <v>123</v>
      </c>
      <c r="AU1186" s="74"/>
      <c r="AV1186" s="185" t="s">
        <v>123</v>
      </c>
      <c r="AW1186" s="76"/>
      <c r="AX1186" s="74"/>
      <c r="AY1186" s="22"/>
      <c r="AZ1186" s="190" t="s">
        <v>123</v>
      </c>
      <c r="BA1186" s="74"/>
      <c r="BB1186" s="185" t="s">
        <v>123</v>
      </c>
      <c r="BC1186" s="76"/>
      <c r="BD1186" s="74"/>
      <c r="BE1186" s="22"/>
      <c r="BF1186" s="190" t="s">
        <v>123</v>
      </c>
      <c r="BG1186" s="74"/>
      <c r="BH1186" s="185" t="s">
        <v>123</v>
      </c>
      <c r="BI1186" s="76"/>
      <c r="BJ1186" s="74"/>
      <c r="BK1186" s="22"/>
      <c r="BL1186" s="190" t="s">
        <v>123</v>
      </c>
      <c r="BM1186" s="74"/>
      <c r="BN1186" s="185" t="s">
        <v>123</v>
      </c>
      <c r="BO1186" s="22"/>
      <c r="BP1186" s="74"/>
      <c r="BQ1186" s="22"/>
      <c r="BR1186" s="190" t="s">
        <v>123</v>
      </c>
      <c r="BS1186" s="22"/>
      <c r="BT1186" s="185" t="s">
        <v>123</v>
      </c>
      <c r="BU1186" s="22"/>
      <c r="BV1186" s="74"/>
      <c r="BW1186" s="22"/>
      <c r="BX1186" s="190" t="s">
        <v>123</v>
      </c>
      <c r="BY1186" s="22"/>
      <c r="BZ1186" s="185" t="s">
        <v>123</v>
      </c>
      <c r="CA1186" s="185"/>
      <c r="CB1186" s="22"/>
    </row>
    <row r="1187" spans="2:80" ht="13.8" hidden="1">
      <c r="B1187" s="22">
        <f t="shared" si="18"/>
        <v>1178</v>
      </c>
      <c r="C1187" s="22" t="s">
        <v>1294</v>
      </c>
      <c r="D1187" s="73" t="s">
        <v>1298</v>
      </c>
      <c r="E1187" s="118">
        <v>1300403</v>
      </c>
      <c r="F1187" s="22" t="s">
        <v>114</v>
      </c>
      <c r="G1187" s="73" t="s">
        <v>170</v>
      </c>
      <c r="H1187" s="73" t="s">
        <v>116</v>
      </c>
      <c r="I1187" s="240" t="s">
        <v>117</v>
      </c>
      <c r="J1187" s="79" t="s">
        <v>112</v>
      </c>
      <c r="K1187" s="112" t="s">
        <v>1309</v>
      </c>
      <c r="L1187" s="22" t="s">
        <v>119</v>
      </c>
      <c r="M1187" s="185" t="s">
        <v>124</v>
      </c>
      <c r="N1187" s="119" t="str">
        <f>CONCATENATE(T_SDLog[[#This Row],[PROJECT_NO]],"-",T_SDLog[[#This Row],[Sub Con]],"-",T_SDLog[[#This Row],[BUILDING_NO]],"-",T_SDLog[[#This Row],[FLOOR_LEVEL]],"-",T_SDLog[[#This Row],[DRAWING_PARTS]],"-",T_SDLog[[#This Row],[DISIPLINE]],"-",T_SDLog[[#This Row],[Sub-Dec]],"-",T_SDLog[[#This Row],[DS]],"-",T_SDLog[[#This Row],[DRAWING_SEQ]])</f>
        <v>1300403-ATS-B06-GF-00-ICT-TET-SD-01</v>
      </c>
      <c r="O1187" s="122" t="s">
        <v>1322</v>
      </c>
      <c r="P1187" s="245">
        <v>45884</v>
      </c>
      <c r="Q118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8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7" s="156" t="str">
        <f>IF(T_SDLog[[#This Row],[AREF_7]]&lt;&gt;"","07",IF(T_SDLog[[#This Row],[AREF_6]]&lt;&gt;"","06",IF(T_SDLog[[#This Row],[AREF_5]]&lt;&gt;"","05",IF(T_SDLog[[#This Row],[AREF_4]]&lt;&gt;"","04",IF(T_SDLog[[#This Row],[AREF_3]]&lt;&gt;"","03",IF(T_SDLog[[#This Row],[AREF_2]]&lt;&gt;"","02",IF(T_SDLog[[#This Row],[AREF_1]]&lt;&gt;"","01",IF(T_SDLog[[#This Row],[AREF_0]]&lt;&gt;"","00",""))))))))</f>
        <v/>
      </c>
      <c r="T118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8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8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7" s="22"/>
      <c r="AB1187" s="74"/>
      <c r="AC1187" s="74"/>
      <c r="AD1187" s="74"/>
      <c r="AE1187" s="22"/>
      <c r="AF1187" s="190" t="s">
        <v>123</v>
      </c>
      <c r="AG1187" s="191"/>
      <c r="AH1187" s="190" t="s">
        <v>123</v>
      </c>
      <c r="AI1187" s="22"/>
      <c r="AJ1187" s="74"/>
      <c r="AK1187" s="22"/>
      <c r="AL1187" s="22"/>
      <c r="AM1187" s="22"/>
      <c r="AN1187" s="190" t="s">
        <v>123</v>
      </c>
      <c r="AO1187" s="74"/>
      <c r="AP1187" s="185" t="s">
        <v>123</v>
      </c>
      <c r="AQ1187" s="22"/>
      <c r="AR1187" s="74"/>
      <c r="AS1187" s="22"/>
      <c r="AT1187" s="190" t="s">
        <v>123</v>
      </c>
      <c r="AU1187" s="74"/>
      <c r="AV1187" s="185" t="s">
        <v>123</v>
      </c>
      <c r="AW1187" s="76"/>
      <c r="AX1187" s="74"/>
      <c r="AY1187" s="22"/>
      <c r="AZ1187" s="190" t="s">
        <v>123</v>
      </c>
      <c r="BA1187" s="74"/>
      <c r="BB1187" s="185" t="s">
        <v>123</v>
      </c>
      <c r="BC1187" s="76"/>
      <c r="BD1187" s="74"/>
      <c r="BE1187" s="22"/>
      <c r="BF1187" s="190" t="s">
        <v>123</v>
      </c>
      <c r="BG1187" s="74"/>
      <c r="BH1187" s="185" t="s">
        <v>123</v>
      </c>
      <c r="BI1187" s="76"/>
      <c r="BJ1187" s="74"/>
      <c r="BK1187" s="22"/>
      <c r="BL1187" s="190" t="s">
        <v>123</v>
      </c>
      <c r="BM1187" s="74"/>
      <c r="BN1187" s="185" t="s">
        <v>123</v>
      </c>
      <c r="BO1187" s="22"/>
      <c r="BP1187" s="74"/>
      <c r="BQ1187" s="22"/>
      <c r="BR1187" s="190" t="s">
        <v>123</v>
      </c>
      <c r="BS1187" s="22"/>
      <c r="BT1187" s="185" t="s">
        <v>123</v>
      </c>
      <c r="BU1187" s="22"/>
      <c r="BV1187" s="74"/>
      <c r="BW1187" s="22"/>
      <c r="BX1187" s="190" t="s">
        <v>123</v>
      </c>
      <c r="BY1187" s="22"/>
      <c r="BZ1187" s="185" t="s">
        <v>123</v>
      </c>
      <c r="CA1187" s="185"/>
      <c r="CB1187" s="22"/>
    </row>
    <row r="1188" spans="2:80" ht="13.8" hidden="1">
      <c r="B1188" s="22">
        <f t="shared" si="18"/>
        <v>1179</v>
      </c>
      <c r="C1188" s="22" t="s">
        <v>1294</v>
      </c>
      <c r="D1188" s="73" t="s">
        <v>1298</v>
      </c>
      <c r="E1188" s="118">
        <v>1300403</v>
      </c>
      <c r="F1188" s="22" t="s">
        <v>114</v>
      </c>
      <c r="G1188" s="73" t="s">
        <v>145</v>
      </c>
      <c r="H1188" s="73" t="s">
        <v>116</v>
      </c>
      <c r="I1188" s="240" t="s">
        <v>117</v>
      </c>
      <c r="J1188" s="79" t="s">
        <v>112</v>
      </c>
      <c r="K1188" s="112" t="s">
        <v>1309</v>
      </c>
      <c r="L1188" s="22" t="s">
        <v>119</v>
      </c>
      <c r="M1188" s="185" t="s">
        <v>124</v>
      </c>
      <c r="N1188" s="119" t="str">
        <f>CONCATENATE(T_SDLog[[#This Row],[PROJECT_NO]],"-",T_SDLog[[#This Row],[Sub Con]],"-",T_SDLog[[#This Row],[BUILDING_NO]],"-",T_SDLog[[#This Row],[FLOOR_LEVEL]],"-",T_SDLog[[#This Row],[DRAWING_PARTS]],"-",T_SDLog[[#This Row],[DISIPLINE]],"-",T_SDLog[[#This Row],[Sub-Dec]],"-",T_SDLog[[#This Row],[DS]],"-",T_SDLog[[#This Row],[DRAWING_SEQ]])</f>
        <v>1300403-ATS-B07-GF-00-ICT-TET-SD-01</v>
      </c>
      <c r="O1188" s="122" t="s">
        <v>1323</v>
      </c>
      <c r="P1188" s="245">
        <v>45884</v>
      </c>
      <c r="Q118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18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8" s="156" t="str">
        <f>IF(T_SDLog[[#This Row],[AREF_7]]&lt;&gt;"","07",IF(T_SDLog[[#This Row],[AREF_6]]&lt;&gt;"","06",IF(T_SDLog[[#This Row],[AREF_5]]&lt;&gt;"","05",IF(T_SDLog[[#This Row],[AREF_4]]&lt;&gt;"","04",IF(T_SDLog[[#This Row],[AREF_3]]&lt;&gt;"","03",IF(T_SDLog[[#This Row],[AREF_2]]&lt;&gt;"","02",IF(T_SDLog[[#This Row],[AREF_1]]&lt;&gt;"","01",IF(T_SDLog[[#This Row],[AREF_0]]&lt;&gt;"","00",""))))))))</f>
        <v/>
      </c>
      <c r="T118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1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1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18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1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1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18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8" s="22"/>
      <c r="AB1188" s="74"/>
      <c r="AC1188" s="74"/>
      <c r="AD1188" s="74"/>
      <c r="AE1188" s="22"/>
      <c r="AF1188" s="190" t="s">
        <v>123</v>
      </c>
      <c r="AG1188" s="191"/>
      <c r="AH1188" s="190" t="s">
        <v>123</v>
      </c>
      <c r="AI1188" s="22"/>
      <c r="AJ1188" s="74"/>
      <c r="AK1188" s="22"/>
      <c r="AL1188" s="22"/>
      <c r="AM1188" s="22"/>
      <c r="AN1188" s="190" t="s">
        <v>123</v>
      </c>
      <c r="AO1188" s="74"/>
      <c r="AP1188" s="185" t="s">
        <v>123</v>
      </c>
      <c r="AQ1188" s="22"/>
      <c r="AR1188" s="74"/>
      <c r="AS1188" s="22"/>
      <c r="AT1188" s="190" t="s">
        <v>123</v>
      </c>
      <c r="AU1188" s="74"/>
      <c r="AV1188" s="185" t="s">
        <v>123</v>
      </c>
      <c r="AW1188" s="76"/>
      <c r="AX1188" s="74"/>
      <c r="AY1188" s="22"/>
      <c r="AZ1188" s="190" t="s">
        <v>123</v>
      </c>
      <c r="BA1188" s="74"/>
      <c r="BB1188" s="185" t="s">
        <v>123</v>
      </c>
      <c r="BC1188" s="76"/>
      <c r="BD1188" s="74"/>
      <c r="BE1188" s="22"/>
      <c r="BF1188" s="190" t="s">
        <v>123</v>
      </c>
      <c r="BG1188" s="74"/>
      <c r="BH1188" s="185" t="s">
        <v>123</v>
      </c>
      <c r="BI1188" s="76"/>
      <c r="BJ1188" s="74"/>
      <c r="BK1188" s="22"/>
      <c r="BL1188" s="190" t="s">
        <v>123</v>
      </c>
      <c r="BM1188" s="74"/>
      <c r="BN1188" s="185" t="s">
        <v>123</v>
      </c>
      <c r="BO1188" s="22"/>
      <c r="BP1188" s="74"/>
      <c r="BQ1188" s="22"/>
      <c r="BR1188" s="190" t="s">
        <v>123</v>
      </c>
      <c r="BS1188" s="22"/>
      <c r="BT1188" s="185" t="s">
        <v>123</v>
      </c>
      <c r="BU1188" s="22"/>
      <c r="BV1188" s="74"/>
      <c r="BW1188" s="22"/>
      <c r="BX1188" s="190" t="s">
        <v>123</v>
      </c>
      <c r="BY1188" s="22"/>
      <c r="BZ1188" s="185" t="s">
        <v>123</v>
      </c>
      <c r="CA1188" s="185"/>
      <c r="CB1188" s="22"/>
    </row>
    <row r="1189" spans="2:80" ht="13.8" hidden="1">
      <c r="B1189" s="22">
        <f t="shared" si="18"/>
        <v>1180</v>
      </c>
      <c r="C1189" s="22" t="s">
        <v>1294</v>
      </c>
      <c r="D1189" s="73" t="s">
        <v>1298</v>
      </c>
      <c r="E1189" s="118">
        <v>1300403</v>
      </c>
      <c r="F1189" s="22" t="s">
        <v>114</v>
      </c>
      <c r="G1189" s="73" t="s">
        <v>130</v>
      </c>
      <c r="H1189" s="73" t="s">
        <v>286</v>
      </c>
      <c r="I1189" s="241" t="s">
        <v>117</v>
      </c>
      <c r="J1189" s="79" t="s">
        <v>112</v>
      </c>
      <c r="K1189" s="112" t="s">
        <v>1309</v>
      </c>
      <c r="L1189" s="22" t="s">
        <v>119</v>
      </c>
      <c r="M1189" s="185" t="s">
        <v>124</v>
      </c>
      <c r="N1189" s="119" t="str">
        <f>CONCATENATE(T_SDLog[[#This Row],[PROJECT_NO]],"-",T_SDLog[[#This Row],[Sub Con]],"-",T_SDLog[[#This Row],[BUILDING_NO]],"-",T_SDLog[[#This Row],[FLOOR_LEVEL]],"-",T_SDLog[[#This Row],[DRAWING_PARTS]],"-",T_SDLog[[#This Row],[DISIPLINE]],"-",T_SDLog[[#This Row],[Sub-Dec]],"-",T_SDLog[[#This Row],[DS]],"-",T_SDLog[[#This Row],[DRAWING_SEQ]])</f>
        <v>1300403-ATS-B01-BF-00-ICT-TET-SD-01</v>
      </c>
      <c r="O1189" s="122" t="s">
        <v>1810</v>
      </c>
      <c r="P1189" s="245"/>
      <c r="Q1189"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8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89" s="156" t="str">
        <f>IF(T_SDLog[[#This Row],[AREF_7]]&lt;&gt;"","07",IF(T_SDLog[[#This Row],[AREF_6]]&lt;&gt;"","06",IF(T_SDLog[[#This Row],[AREF_5]]&lt;&gt;"","05",IF(T_SDLog[[#This Row],[AREF_4]]&lt;&gt;"","04",IF(T_SDLog[[#This Row],[AREF_3]]&lt;&gt;"","03",IF(T_SDLog[[#This Row],[AREF_2]]&lt;&gt;"","02",IF(T_SDLog[[#This Row],[AREF_1]]&lt;&gt;"","01",IF(T_SDLog[[#This Row],[AREF_0]]&lt;&gt;"","00",""))))))))</f>
        <v>01</v>
      </c>
      <c r="T118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8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8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8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8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8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8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89" s="22" t="s">
        <v>1731</v>
      </c>
      <c r="AB1189" s="74">
        <v>45841</v>
      </c>
      <c r="AC1189" s="74" t="s">
        <v>1821</v>
      </c>
      <c r="AD1189" s="74">
        <v>45841</v>
      </c>
      <c r="AE1189" s="74" t="s">
        <v>1821</v>
      </c>
      <c r="AF1189" s="190" t="s">
        <v>1452</v>
      </c>
      <c r="AG1189" s="191" t="s">
        <v>1864</v>
      </c>
      <c r="AH1189" s="190" t="s">
        <v>1452</v>
      </c>
      <c r="AI1189" s="22" t="s">
        <v>1900</v>
      </c>
      <c r="AJ1189" s="74">
        <v>45867</v>
      </c>
      <c r="AK1189" s="74" t="s">
        <v>1904</v>
      </c>
      <c r="AL1189" s="22"/>
      <c r="AM1189" s="22"/>
      <c r="AN1189" s="190" t="s">
        <v>1633</v>
      </c>
      <c r="AO1189" s="74"/>
      <c r="AP1189" s="185" t="s">
        <v>123</v>
      </c>
      <c r="AQ1189" s="22"/>
      <c r="AR1189" s="74"/>
      <c r="AS1189" s="22"/>
      <c r="AT1189" s="190" t="s">
        <v>123</v>
      </c>
      <c r="AU1189" s="74"/>
      <c r="AV1189" s="185" t="s">
        <v>123</v>
      </c>
      <c r="AW1189" s="76"/>
      <c r="AX1189" s="74"/>
      <c r="AY1189" s="22"/>
      <c r="AZ1189" s="190" t="s">
        <v>123</v>
      </c>
      <c r="BA1189" s="74"/>
      <c r="BB1189" s="185" t="s">
        <v>123</v>
      </c>
      <c r="BC1189" s="76"/>
      <c r="BD1189" s="74"/>
      <c r="BE1189" s="22"/>
      <c r="BF1189" s="190" t="s">
        <v>123</v>
      </c>
      <c r="BG1189" s="74"/>
      <c r="BH1189" s="185" t="s">
        <v>123</v>
      </c>
      <c r="BI1189" s="76"/>
      <c r="BJ1189" s="74"/>
      <c r="BK1189" s="22"/>
      <c r="BL1189" s="190" t="s">
        <v>123</v>
      </c>
      <c r="BM1189" s="74"/>
      <c r="BN1189" s="185" t="s">
        <v>123</v>
      </c>
      <c r="BO1189" s="22"/>
      <c r="BP1189" s="74"/>
      <c r="BQ1189" s="22"/>
      <c r="BR1189" s="190" t="s">
        <v>123</v>
      </c>
      <c r="BS1189" s="22"/>
      <c r="BT1189" s="185" t="s">
        <v>123</v>
      </c>
      <c r="BU1189" s="22"/>
      <c r="BV1189" s="74"/>
      <c r="BW1189" s="22"/>
      <c r="BX1189" s="190" t="s">
        <v>123</v>
      </c>
      <c r="BY1189" s="22"/>
      <c r="BZ1189" s="185" t="s">
        <v>123</v>
      </c>
      <c r="CA1189" s="185"/>
      <c r="CB1189" s="22"/>
    </row>
    <row r="1190" spans="2:80" ht="13.8" hidden="1">
      <c r="B1190" s="22">
        <f t="shared" si="18"/>
        <v>1181</v>
      </c>
      <c r="C1190" s="22" t="s">
        <v>1294</v>
      </c>
      <c r="D1190" s="73" t="s">
        <v>1298</v>
      </c>
      <c r="E1190" s="118">
        <v>1300403</v>
      </c>
      <c r="F1190" s="22" t="s">
        <v>114</v>
      </c>
      <c r="G1190" s="73" t="s">
        <v>130</v>
      </c>
      <c r="H1190" s="73" t="s">
        <v>286</v>
      </c>
      <c r="I1190" s="241" t="s">
        <v>124</v>
      </c>
      <c r="J1190" s="79" t="s">
        <v>112</v>
      </c>
      <c r="K1190" s="112" t="s">
        <v>1309</v>
      </c>
      <c r="L1190" s="22" t="s">
        <v>119</v>
      </c>
      <c r="M1190" s="185" t="s">
        <v>117</v>
      </c>
      <c r="N1190" s="119" t="str">
        <f>CONCATENATE(T_SDLog[[#This Row],[PROJECT_NO]],"-",T_SDLog[[#This Row],[Sub Con]],"-",T_SDLog[[#This Row],[BUILDING_NO]],"-",T_SDLog[[#This Row],[FLOOR_LEVEL]],"-",T_SDLog[[#This Row],[DRAWING_PARTS]],"-",T_SDLog[[#This Row],[DISIPLINE]],"-",T_SDLog[[#This Row],[Sub-Dec]],"-",T_SDLog[[#This Row],[DS]],"-",T_SDLog[[#This Row],[DRAWING_SEQ]])</f>
        <v>1300403-ATS-B01-BF-01-ICT-TET-SD-00</v>
      </c>
      <c r="O1190" s="122" t="s">
        <v>1732</v>
      </c>
      <c r="P1190" s="245"/>
      <c r="Q1190"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9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0" s="156" t="str">
        <f>IF(T_SDLog[[#This Row],[AREF_7]]&lt;&gt;"","07",IF(T_SDLog[[#This Row],[AREF_6]]&lt;&gt;"","06",IF(T_SDLog[[#This Row],[AREF_5]]&lt;&gt;"","05",IF(T_SDLog[[#This Row],[AREF_4]]&lt;&gt;"","04",IF(T_SDLog[[#This Row],[AREF_3]]&lt;&gt;"","03",IF(T_SDLog[[#This Row],[AREF_2]]&lt;&gt;"","02",IF(T_SDLog[[#This Row],[AREF_1]]&lt;&gt;"","01",IF(T_SDLog[[#This Row],[AREF_0]]&lt;&gt;"","00",""))))))))</f>
        <v>01</v>
      </c>
      <c r="T119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9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9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9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9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9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9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0" s="22" t="s">
        <v>1731</v>
      </c>
      <c r="AB1190" s="74">
        <v>45841</v>
      </c>
      <c r="AC1190" s="74" t="s">
        <v>1821</v>
      </c>
      <c r="AD1190" s="74">
        <v>45841</v>
      </c>
      <c r="AE1190" s="74" t="s">
        <v>1821</v>
      </c>
      <c r="AF1190" s="190" t="s">
        <v>1452</v>
      </c>
      <c r="AG1190" s="191" t="s">
        <v>1864</v>
      </c>
      <c r="AH1190" s="190" t="s">
        <v>1452</v>
      </c>
      <c r="AI1190" s="22" t="s">
        <v>1900</v>
      </c>
      <c r="AJ1190" s="74">
        <v>45867</v>
      </c>
      <c r="AK1190" s="74" t="s">
        <v>1904</v>
      </c>
      <c r="AL1190" s="22"/>
      <c r="AM1190" s="22"/>
      <c r="AN1190" s="190" t="s">
        <v>1633</v>
      </c>
      <c r="AO1190" s="74"/>
      <c r="AP1190" s="185" t="s">
        <v>123</v>
      </c>
      <c r="AQ1190" s="22"/>
      <c r="AR1190" s="74"/>
      <c r="AS1190" s="22"/>
      <c r="AT1190" s="190" t="s">
        <v>123</v>
      </c>
      <c r="AU1190" s="74"/>
      <c r="AV1190" s="185" t="s">
        <v>123</v>
      </c>
      <c r="AW1190" s="76"/>
      <c r="AX1190" s="74"/>
      <c r="AY1190" s="22"/>
      <c r="AZ1190" s="190" t="s">
        <v>123</v>
      </c>
      <c r="BA1190" s="74"/>
      <c r="BB1190" s="185" t="s">
        <v>123</v>
      </c>
      <c r="BC1190" s="76"/>
      <c r="BD1190" s="74"/>
      <c r="BE1190" s="22"/>
      <c r="BF1190" s="190" t="s">
        <v>123</v>
      </c>
      <c r="BG1190" s="74"/>
      <c r="BH1190" s="185" t="s">
        <v>123</v>
      </c>
      <c r="BI1190" s="76"/>
      <c r="BJ1190" s="74"/>
      <c r="BK1190" s="22"/>
      <c r="BL1190" s="190" t="s">
        <v>123</v>
      </c>
      <c r="BM1190" s="74"/>
      <c r="BN1190" s="185" t="s">
        <v>123</v>
      </c>
      <c r="BO1190" s="22"/>
      <c r="BP1190" s="74"/>
      <c r="BQ1190" s="22"/>
      <c r="BR1190" s="190" t="s">
        <v>123</v>
      </c>
      <c r="BS1190" s="22"/>
      <c r="BT1190" s="185" t="s">
        <v>123</v>
      </c>
      <c r="BU1190" s="22"/>
      <c r="BV1190" s="74"/>
      <c r="BW1190" s="22"/>
      <c r="BX1190" s="190" t="s">
        <v>123</v>
      </c>
      <c r="BY1190" s="22"/>
      <c r="BZ1190" s="185" t="s">
        <v>123</v>
      </c>
      <c r="CA1190" s="185"/>
      <c r="CB1190" s="22"/>
    </row>
    <row r="1191" spans="2:80" ht="13.8" hidden="1">
      <c r="B1191" s="22">
        <f t="shared" si="18"/>
        <v>1182</v>
      </c>
      <c r="C1191" s="22" t="s">
        <v>1294</v>
      </c>
      <c r="D1191" s="73" t="s">
        <v>1298</v>
      </c>
      <c r="E1191" s="118">
        <v>1300403</v>
      </c>
      <c r="F1191" s="22" t="s">
        <v>114</v>
      </c>
      <c r="G1191" s="73" t="s">
        <v>130</v>
      </c>
      <c r="H1191" s="73" t="s">
        <v>286</v>
      </c>
      <c r="I1191" s="241" t="s">
        <v>126</v>
      </c>
      <c r="J1191" s="79" t="s">
        <v>112</v>
      </c>
      <c r="K1191" s="112" t="s">
        <v>1309</v>
      </c>
      <c r="L1191" s="22" t="s">
        <v>119</v>
      </c>
      <c r="M1191" s="185" t="s">
        <v>117</v>
      </c>
      <c r="N1191" s="119" t="str">
        <f>CONCATENATE(T_SDLog[[#This Row],[PROJECT_NO]],"-",T_SDLog[[#This Row],[Sub Con]],"-",T_SDLog[[#This Row],[BUILDING_NO]],"-",T_SDLog[[#This Row],[FLOOR_LEVEL]],"-",T_SDLog[[#This Row],[DRAWING_PARTS]],"-",T_SDLog[[#This Row],[DISIPLINE]],"-",T_SDLog[[#This Row],[Sub-Dec]],"-",T_SDLog[[#This Row],[DS]],"-",T_SDLog[[#This Row],[DRAWING_SEQ]])</f>
        <v>1300403-ATS-B01-BF-02-ICT-TET-SD-00</v>
      </c>
      <c r="O1191" s="122" t="s">
        <v>1733</v>
      </c>
      <c r="P1191" s="245"/>
      <c r="Q119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9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1" s="156" t="str">
        <f>IF(T_SDLog[[#This Row],[AREF_7]]&lt;&gt;"","07",IF(T_SDLog[[#This Row],[AREF_6]]&lt;&gt;"","06",IF(T_SDLog[[#This Row],[AREF_5]]&lt;&gt;"","05",IF(T_SDLog[[#This Row],[AREF_4]]&lt;&gt;"","04",IF(T_SDLog[[#This Row],[AREF_3]]&lt;&gt;"","03",IF(T_SDLog[[#This Row],[AREF_2]]&lt;&gt;"","02",IF(T_SDLog[[#This Row],[AREF_1]]&lt;&gt;"","01",IF(T_SDLog[[#This Row],[AREF_0]]&lt;&gt;"","00",""))))))))</f>
        <v>01</v>
      </c>
      <c r="T119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9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9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9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9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9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9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1" s="22" t="s">
        <v>1731</v>
      </c>
      <c r="AB1191" s="74">
        <v>45841</v>
      </c>
      <c r="AC1191" s="74" t="s">
        <v>1821</v>
      </c>
      <c r="AD1191" s="74">
        <v>45841</v>
      </c>
      <c r="AE1191" s="74" t="s">
        <v>1821</v>
      </c>
      <c r="AF1191" s="190" t="s">
        <v>1452</v>
      </c>
      <c r="AG1191" s="191" t="s">
        <v>1864</v>
      </c>
      <c r="AH1191" s="190" t="s">
        <v>1452</v>
      </c>
      <c r="AI1191" s="22" t="s">
        <v>1900</v>
      </c>
      <c r="AJ1191" s="74">
        <v>45867</v>
      </c>
      <c r="AK1191" s="74" t="s">
        <v>1904</v>
      </c>
      <c r="AL1191" s="22"/>
      <c r="AM1191" s="22"/>
      <c r="AN1191" s="190" t="s">
        <v>1633</v>
      </c>
      <c r="AO1191" s="74"/>
      <c r="AP1191" s="185" t="s">
        <v>123</v>
      </c>
      <c r="AQ1191" s="22"/>
      <c r="AR1191" s="74"/>
      <c r="AS1191" s="22"/>
      <c r="AT1191" s="190" t="s">
        <v>123</v>
      </c>
      <c r="AU1191" s="74"/>
      <c r="AV1191" s="185" t="s">
        <v>123</v>
      </c>
      <c r="AW1191" s="76"/>
      <c r="AX1191" s="74"/>
      <c r="AY1191" s="22"/>
      <c r="AZ1191" s="190" t="s">
        <v>123</v>
      </c>
      <c r="BA1191" s="74"/>
      <c r="BB1191" s="185" t="s">
        <v>123</v>
      </c>
      <c r="BC1191" s="76"/>
      <c r="BD1191" s="74"/>
      <c r="BE1191" s="22"/>
      <c r="BF1191" s="190" t="s">
        <v>123</v>
      </c>
      <c r="BG1191" s="74"/>
      <c r="BH1191" s="185" t="s">
        <v>123</v>
      </c>
      <c r="BI1191" s="76"/>
      <c r="BJ1191" s="74"/>
      <c r="BK1191" s="22"/>
      <c r="BL1191" s="190" t="s">
        <v>123</v>
      </c>
      <c r="BM1191" s="74"/>
      <c r="BN1191" s="185" t="s">
        <v>123</v>
      </c>
      <c r="BO1191" s="22"/>
      <c r="BP1191" s="74"/>
      <c r="BQ1191" s="22"/>
      <c r="BR1191" s="190" t="s">
        <v>123</v>
      </c>
      <c r="BS1191" s="22"/>
      <c r="BT1191" s="185" t="s">
        <v>123</v>
      </c>
      <c r="BU1191" s="22"/>
      <c r="BV1191" s="74"/>
      <c r="BW1191" s="22"/>
      <c r="BX1191" s="190" t="s">
        <v>123</v>
      </c>
      <c r="BY1191" s="22"/>
      <c r="BZ1191" s="185" t="s">
        <v>123</v>
      </c>
      <c r="CA1191" s="185"/>
      <c r="CB1191" s="22"/>
    </row>
    <row r="1192" spans="2:80" ht="13.8" hidden="1">
      <c r="B1192" s="22">
        <f t="shared" si="18"/>
        <v>1183</v>
      </c>
      <c r="C1192" s="22" t="s">
        <v>1294</v>
      </c>
      <c r="D1192" s="73" t="s">
        <v>1298</v>
      </c>
      <c r="E1192" s="118">
        <v>1300403</v>
      </c>
      <c r="F1192" s="22" t="s">
        <v>114</v>
      </c>
      <c r="G1192" s="73" t="s">
        <v>130</v>
      </c>
      <c r="H1192" s="73" t="s">
        <v>286</v>
      </c>
      <c r="I1192" s="241" t="s">
        <v>128</v>
      </c>
      <c r="J1192" s="79" t="s">
        <v>112</v>
      </c>
      <c r="K1192" s="112" t="s">
        <v>1309</v>
      </c>
      <c r="L1192" s="22" t="s">
        <v>119</v>
      </c>
      <c r="M1192" s="185" t="s">
        <v>117</v>
      </c>
      <c r="N1192" s="119" t="str">
        <f>CONCATENATE(T_SDLog[[#This Row],[PROJECT_NO]],"-",T_SDLog[[#This Row],[Sub Con]],"-",T_SDLog[[#This Row],[BUILDING_NO]],"-",T_SDLog[[#This Row],[FLOOR_LEVEL]],"-",T_SDLog[[#This Row],[DRAWING_PARTS]],"-",T_SDLog[[#This Row],[DISIPLINE]],"-",T_SDLog[[#This Row],[Sub-Dec]],"-",T_SDLog[[#This Row],[DS]],"-",T_SDLog[[#This Row],[DRAWING_SEQ]])</f>
        <v>1300403-ATS-B01-BF-03-ICT-TET-SD-00</v>
      </c>
      <c r="O1192" s="122" t="s">
        <v>1734</v>
      </c>
      <c r="P1192" s="245"/>
      <c r="Q119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9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2" s="156" t="str">
        <f>IF(T_SDLog[[#This Row],[AREF_7]]&lt;&gt;"","07",IF(T_SDLog[[#This Row],[AREF_6]]&lt;&gt;"","06",IF(T_SDLog[[#This Row],[AREF_5]]&lt;&gt;"","05",IF(T_SDLog[[#This Row],[AREF_4]]&lt;&gt;"","04",IF(T_SDLog[[#This Row],[AREF_3]]&lt;&gt;"","03",IF(T_SDLog[[#This Row],[AREF_2]]&lt;&gt;"","02",IF(T_SDLog[[#This Row],[AREF_1]]&lt;&gt;"","01",IF(T_SDLog[[#This Row],[AREF_0]]&lt;&gt;"","00",""))))))))</f>
        <v>01</v>
      </c>
      <c r="T119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9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9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9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9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9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9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2" s="22" t="s">
        <v>1731</v>
      </c>
      <c r="AB1192" s="74">
        <v>45841</v>
      </c>
      <c r="AC1192" s="74" t="s">
        <v>1821</v>
      </c>
      <c r="AD1192" s="74">
        <v>45841</v>
      </c>
      <c r="AE1192" s="74" t="s">
        <v>1821</v>
      </c>
      <c r="AF1192" s="190" t="s">
        <v>1452</v>
      </c>
      <c r="AG1192" s="191" t="s">
        <v>1864</v>
      </c>
      <c r="AH1192" s="190" t="s">
        <v>1452</v>
      </c>
      <c r="AI1192" s="22" t="s">
        <v>1900</v>
      </c>
      <c r="AJ1192" s="74">
        <v>45867</v>
      </c>
      <c r="AK1192" s="74" t="s">
        <v>1904</v>
      </c>
      <c r="AL1192" s="22"/>
      <c r="AM1192" s="22"/>
      <c r="AN1192" s="190" t="s">
        <v>1633</v>
      </c>
      <c r="AO1192" s="74"/>
      <c r="AP1192" s="185" t="s">
        <v>123</v>
      </c>
      <c r="AQ1192" s="22"/>
      <c r="AR1192" s="74"/>
      <c r="AS1192" s="22"/>
      <c r="AT1192" s="190" t="s">
        <v>123</v>
      </c>
      <c r="AU1192" s="74"/>
      <c r="AV1192" s="185" t="s">
        <v>123</v>
      </c>
      <c r="AW1192" s="76"/>
      <c r="AX1192" s="74"/>
      <c r="AY1192" s="22"/>
      <c r="AZ1192" s="190" t="s">
        <v>123</v>
      </c>
      <c r="BA1192" s="74"/>
      <c r="BB1192" s="185" t="s">
        <v>123</v>
      </c>
      <c r="BC1192" s="76"/>
      <c r="BD1192" s="74"/>
      <c r="BE1192" s="22"/>
      <c r="BF1192" s="190" t="s">
        <v>123</v>
      </c>
      <c r="BG1192" s="74"/>
      <c r="BH1192" s="185" t="s">
        <v>123</v>
      </c>
      <c r="BI1192" s="76"/>
      <c r="BJ1192" s="74"/>
      <c r="BK1192" s="22"/>
      <c r="BL1192" s="190" t="s">
        <v>123</v>
      </c>
      <c r="BM1192" s="74"/>
      <c r="BN1192" s="185" t="s">
        <v>123</v>
      </c>
      <c r="BO1192" s="22"/>
      <c r="BP1192" s="74"/>
      <c r="BQ1192" s="22"/>
      <c r="BR1192" s="190" t="s">
        <v>123</v>
      </c>
      <c r="BS1192" s="22"/>
      <c r="BT1192" s="185" t="s">
        <v>123</v>
      </c>
      <c r="BU1192" s="22"/>
      <c r="BV1192" s="74"/>
      <c r="BW1192" s="22"/>
      <c r="BX1192" s="190" t="s">
        <v>123</v>
      </c>
      <c r="BY1192" s="22"/>
      <c r="BZ1192" s="185" t="s">
        <v>123</v>
      </c>
      <c r="CA1192" s="185"/>
      <c r="CB1192" s="22"/>
    </row>
    <row r="1193" spans="2:80" ht="13.8" hidden="1">
      <c r="B1193" s="22">
        <f t="shared" si="18"/>
        <v>1184</v>
      </c>
      <c r="C1193" s="22" t="s">
        <v>1294</v>
      </c>
      <c r="D1193" s="73" t="s">
        <v>1298</v>
      </c>
      <c r="E1193" s="118">
        <v>1300403</v>
      </c>
      <c r="F1193" s="22" t="s">
        <v>114</v>
      </c>
      <c r="G1193" s="73" t="s">
        <v>130</v>
      </c>
      <c r="H1193" s="73" t="s">
        <v>286</v>
      </c>
      <c r="I1193" s="241" t="s">
        <v>138</v>
      </c>
      <c r="J1193" s="79" t="s">
        <v>112</v>
      </c>
      <c r="K1193" s="112" t="s">
        <v>1309</v>
      </c>
      <c r="L1193" s="22" t="s">
        <v>119</v>
      </c>
      <c r="M1193" s="185" t="s">
        <v>117</v>
      </c>
      <c r="N1193" s="119" t="str">
        <f>CONCATENATE(T_SDLog[[#This Row],[PROJECT_NO]],"-",T_SDLog[[#This Row],[Sub Con]],"-",T_SDLog[[#This Row],[BUILDING_NO]],"-",T_SDLog[[#This Row],[FLOOR_LEVEL]],"-",T_SDLog[[#This Row],[DRAWING_PARTS]],"-",T_SDLog[[#This Row],[DISIPLINE]],"-",T_SDLog[[#This Row],[Sub-Dec]],"-",T_SDLog[[#This Row],[DS]],"-",T_SDLog[[#This Row],[DRAWING_SEQ]])</f>
        <v>1300403-ATS-B01-BF-04-ICT-TET-SD-00</v>
      </c>
      <c r="O1193" s="122" t="s">
        <v>1735</v>
      </c>
      <c r="P1193" s="245"/>
      <c r="Q1193"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93"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3" s="156" t="str">
        <f>IF(T_SDLog[[#This Row],[AREF_7]]&lt;&gt;"","07",IF(T_SDLog[[#This Row],[AREF_6]]&lt;&gt;"","06",IF(T_SDLog[[#This Row],[AREF_5]]&lt;&gt;"","05",IF(T_SDLog[[#This Row],[AREF_4]]&lt;&gt;"","04",IF(T_SDLog[[#This Row],[AREF_3]]&lt;&gt;"","03",IF(T_SDLog[[#This Row],[AREF_2]]&lt;&gt;"","02",IF(T_SDLog[[#This Row],[AREF_1]]&lt;&gt;"","01",IF(T_SDLog[[#This Row],[AREF_0]]&lt;&gt;"","00",""))))))))</f>
        <v>01</v>
      </c>
      <c r="T119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9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9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9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9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9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9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3" s="22" t="s">
        <v>1731</v>
      </c>
      <c r="AB1193" s="74">
        <v>45841</v>
      </c>
      <c r="AC1193" s="74" t="s">
        <v>1821</v>
      </c>
      <c r="AD1193" s="74">
        <v>45841</v>
      </c>
      <c r="AE1193" s="74" t="s">
        <v>1821</v>
      </c>
      <c r="AF1193" s="190" t="s">
        <v>1452</v>
      </c>
      <c r="AG1193" s="191" t="s">
        <v>1864</v>
      </c>
      <c r="AH1193" s="190" t="s">
        <v>1452</v>
      </c>
      <c r="AI1193" s="22" t="s">
        <v>1900</v>
      </c>
      <c r="AJ1193" s="74">
        <v>45867</v>
      </c>
      <c r="AK1193" s="74" t="s">
        <v>1904</v>
      </c>
      <c r="AL1193" s="22"/>
      <c r="AM1193" s="22"/>
      <c r="AN1193" s="190" t="s">
        <v>1633</v>
      </c>
      <c r="AO1193" s="74"/>
      <c r="AP1193" s="185" t="s">
        <v>123</v>
      </c>
      <c r="AQ1193" s="22"/>
      <c r="AR1193" s="74"/>
      <c r="AS1193" s="22"/>
      <c r="AT1193" s="190" t="s">
        <v>123</v>
      </c>
      <c r="AU1193" s="74"/>
      <c r="AV1193" s="185" t="s">
        <v>123</v>
      </c>
      <c r="AW1193" s="76"/>
      <c r="AX1193" s="74"/>
      <c r="AY1193" s="22"/>
      <c r="AZ1193" s="190" t="s">
        <v>123</v>
      </c>
      <c r="BA1193" s="74"/>
      <c r="BB1193" s="185" t="s">
        <v>123</v>
      </c>
      <c r="BC1193" s="76"/>
      <c r="BD1193" s="74"/>
      <c r="BE1193" s="22"/>
      <c r="BF1193" s="190" t="s">
        <v>123</v>
      </c>
      <c r="BG1193" s="74"/>
      <c r="BH1193" s="185" t="s">
        <v>123</v>
      </c>
      <c r="BI1193" s="76"/>
      <c r="BJ1193" s="74"/>
      <c r="BK1193" s="22"/>
      <c r="BL1193" s="190" t="s">
        <v>123</v>
      </c>
      <c r="BM1193" s="74"/>
      <c r="BN1193" s="185" t="s">
        <v>123</v>
      </c>
      <c r="BO1193" s="22"/>
      <c r="BP1193" s="74"/>
      <c r="BQ1193" s="22"/>
      <c r="BR1193" s="190" t="s">
        <v>123</v>
      </c>
      <c r="BS1193" s="22"/>
      <c r="BT1193" s="185" t="s">
        <v>123</v>
      </c>
      <c r="BU1193" s="22"/>
      <c r="BV1193" s="74"/>
      <c r="BW1193" s="22"/>
      <c r="BX1193" s="190" t="s">
        <v>123</v>
      </c>
      <c r="BY1193" s="22"/>
      <c r="BZ1193" s="185" t="s">
        <v>123</v>
      </c>
      <c r="CA1193" s="185"/>
      <c r="CB1193" s="22"/>
    </row>
    <row r="1194" spans="2:80" ht="13.8" hidden="1">
      <c r="B1194" s="22">
        <f t="shared" si="18"/>
        <v>1185</v>
      </c>
      <c r="C1194" s="22" t="s">
        <v>1294</v>
      </c>
      <c r="D1194" s="73" t="s">
        <v>1298</v>
      </c>
      <c r="E1194" s="118">
        <v>1300403</v>
      </c>
      <c r="F1194" s="22" t="s">
        <v>114</v>
      </c>
      <c r="G1194" s="73" t="s">
        <v>130</v>
      </c>
      <c r="H1194" s="73" t="s">
        <v>286</v>
      </c>
      <c r="I1194" s="241" t="s">
        <v>219</v>
      </c>
      <c r="J1194" s="79" t="s">
        <v>112</v>
      </c>
      <c r="K1194" s="112" t="s">
        <v>1309</v>
      </c>
      <c r="L1194" s="22" t="s">
        <v>119</v>
      </c>
      <c r="M1194" s="185" t="s">
        <v>117</v>
      </c>
      <c r="N1194" s="119" t="str">
        <f>CONCATENATE(T_SDLog[[#This Row],[PROJECT_NO]],"-",T_SDLog[[#This Row],[Sub Con]],"-",T_SDLog[[#This Row],[BUILDING_NO]],"-",T_SDLog[[#This Row],[FLOOR_LEVEL]],"-",T_SDLog[[#This Row],[DRAWING_PARTS]],"-",T_SDLog[[#This Row],[DISIPLINE]],"-",T_SDLog[[#This Row],[Sub-Dec]],"-",T_SDLog[[#This Row],[DS]],"-",T_SDLog[[#This Row],[DRAWING_SEQ]])</f>
        <v>1300403-ATS-B01-BF-05-ICT-TET-SD-00</v>
      </c>
      <c r="O1194" s="122" t="s">
        <v>1736</v>
      </c>
      <c r="P1194" s="245"/>
      <c r="Q1194"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94"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4" s="156" t="str">
        <f>IF(T_SDLog[[#This Row],[AREF_7]]&lt;&gt;"","07",IF(T_SDLog[[#This Row],[AREF_6]]&lt;&gt;"","06",IF(T_SDLog[[#This Row],[AREF_5]]&lt;&gt;"","05",IF(T_SDLog[[#This Row],[AREF_4]]&lt;&gt;"","04",IF(T_SDLog[[#This Row],[AREF_3]]&lt;&gt;"","03",IF(T_SDLog[[#This Row],[AREF_2]]&lt;&gt;"","02",IF(T_SDLog[[#This Row],[AREF_1]]&lt;&gt;"","01",IF(T_SDLog[[#This Row],[AREF_0]]&lt;&gt;"","00",""))))))))</f>
        <v>01</v>
      </c>
      <c r="T119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9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9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9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9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9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9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4" s="22" t="s">
        <v>1731</v>
      </c>
      <c r="AB1194" s="74">
        <v>45841</v>
      </c>
      <c r="AC1194" s="74" t="s">
        <v>1821</v>
      </c>
      <c r="AD1194" s="74">
        <v>45841</v>
      </c>
      <c r="AE1194" s="74" t="s">
        <v>1821</v>
      </c>
      <c r="AF1194" s="190" t="s">
        <v>1452</v>
      </c>
      <c r="AG1194" s="191" t="s">
        <v>1864</v>
      </c>
      <c r="AH1194" s="190" t="s">
        <v>1452</v>
      </c>
      <c r="AI1194" s="22" t="s">
        <v>1900</v>
      </c>
      <c r="AJ1194" s="74">
        <v>45867</v>
      </c>
      <c r="AK1194" s="74" t="s">
        <v>1904</v>
      </c>
      <c r="AL1194" s="22"/>
      <c r="AM1194" s="22"/>
      <c r="AN1194" s="190" t="s">
        <v>1633</v>
      </c>
      <c r="AO1194" s="74"/>
      <c r="AP1194" s="185" t="s">
        <v>123</v>
      </c>
      <c r="AQ1194" s="22"/>
      <c r="AR1194" s="74"/>
      <c r="AS1194" s="22"/>
      <c r="AT1194" s="190" t="s">
        <v>123</v>
      </c>
      <c r="AU1194" s="74"/>
      <c r="AV1194" s="185" t="s">
        <v>123</v>
      </c>
      <c r="AW1194" s="76"/>
      <c r="AX1194" s="74"/>
      <c r="AY1194" s="22"/>
      <c r="AZ1194" s="190" t="s">
        <v>123</v>
      </c>
      <c r="BA1194" s="74"/>
      <c r="BB1194" s="185" t="s">
        <v>123</v>
      </c>
      <c r="BC1194" s="76"/>
      <c r="BD1194" s="74"/>
      <c r="BE1194" s="22"/>
      <c r="BF1194" s="190" t="s">
        <v>123</v>
      </c>
      <c r="BG1194" s="74"/>
      <c r="BH1194" s="185" t="s">
        <v>123</v>
      </c>
      <c r="BI1194" s="76"/>
      <c r="BJ1194" s="74"/>
      <c r="BK1194" s="22"/>
      <c r="BL1194" s="190" t="s">
        <v>123</v>
      </c>
      <c r="BM1194" s="74"/>
      <c r="BN1194" s="185" t="s">
        <v>123</v>
      </c>
      <c r="BO1194" s="22"/>
      <c r="BP1194" s="74"/>
      <c r="BQ1194" s="22"/>
      <c r="BR1194" s="190" t="s">
        <v>123</v>
      </c>
      <c r="BS1194" s="22"/>
      <c r="BT1194" s="185" t="s">
        <v>123</v>
      </c>
      <c r="BU1194" s="22"/>
      <c r="BV1194" s="74"/>
      <c r="BW1194" s="22"/>
      <c r="BX1194" s="190" t="s">
        <v>123</v>
      </c>
      <c r="BY1194" s="22"/>
      <c r="BZ1194" s="185" t="s">
        <v>123</v>
      </c>
      <c r="CA1194" s="185"/>
      <c r="CB1194" s="22"/>
    </row>
    <row r="1195" spans="2:80" ht="13.8" hidden="1">
      <c r="B1195" s="22">
        <f t="shared" si="18"/>
        <v>1186</v>
      </c>
      <c r="C1195" s="22" t="s">
        <v>1294</v>
      </c>
      <c r="D1195" s="73" t="s">
        <v>1298</v>
      </c>
      <c r="E1195" s="118">
        <v>1300403</v>
      </c>
      <c r="F1195" s="22" t="s">
        <v>114</v>
      </c>
      <c r="G1195" s="73" t="s">
        <v>130</v>
      </c>
      <c r="H1195" s="73" t="s">
        <v>286</v>
      </c>
      <c r="I1195" s="241" t="s">
        <v>304</v>
      </c>
      <c r="J1195" s="79" t="s">
        <v>112</v>
      </c>
      <c r="K1195" s="112" t="s">
        <v>1309</v>
      </c>
      <c r="L1195" s="22" t="s">
        <v>119</v>
      </c>
      <c r="M1195" s="185" t="s">
        <v>117</v>
      </c>
      <c r="N1195" s="119" t="str">
        <f>CONCATENATE(T_SDLog[[#This Row],[PROJECT_NO]],"-",T_SDLog[[#This Row],[Sub Con]],"-",T_SDLog[[#This Row],[BUILDING_NO]],"-",T_SDLog[[#This Row],[FLOOR_LEVEL]],"-",T_SDLog[[#This Row],[DRAWING_PARTS]],"-",T_SDLog[[#This Row],[DISIPLINE]],"-",T_SDLog[[#This Row],[Sub-Dec]],"-",T_SDLog[[#This Row],[DS]],"-",T_SDLog[[#This Row],[DRAWING_SEQ]])</f>
        <v>1300403-ATS-B01-BF-06-ICT-TET-SD-00</v>
      </c>
      <c r="O1195" s="122" t="s">
        <v>1737</v>
      </c>
      <c r="P1195" s="245"/>
      <c r="Q119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9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5" s="156" t="str">
        <f>IF(T_SDLog[[#This Row],[AREF_7]]&lt;&gt;"","07",IF(T_SDLog[[#This Row],[AREF_6]]&lt;&gt;"","06",IF(T_SDLog[[#This Row],[AREF_5]]&lt;&gt;"","05",IF(T_SDLog[[#This Row],[AREF_4]]&lt;&gt;"","04",IF(T_SDLog[[#This Row],[AREF_3]]&lt;&gt;"","03",IF(T_SDLog[[#This Row],[AREF_2]]&lt;&gt;"","02",IF(T_SDLog[[#This Row],[AREF_1]]&lt;&gt;"","01",IF(T_SDLog[[#This Row],[AREF_0]]&lt;&gt;"","00",""))))))))</f>
        <v>01</v>
      </c>
      <c r="T119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9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9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9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9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9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9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5" s="22" t="s">
        <v>1731</v>
      </c>
      <c r="AB1195" s="74">
        <v>45841</v>
      </c>
      <c r="AC1195" s="74" t="s">
        <v>1821</v>
      </c>
      <c r="AD1195" s="74">
        <v>45841</v>
      </c>
      <c r="AE1195" s="74" t="s">
        <v>1821</v>
      </c>
      <c r="AF1195" s="190" t="s">
        <v>1452</v>
      </c>
      <c r="AG1195" s="191" t="s">
        <v>1864</v>
      </c>
      <c r="AH1195" s="190" t="s">
        <v>1452</v>
      </c>
      <c r="AI1195" s="22" t="s">
        <v>1900</v>
      </c>
      <c r="AJ1195" s="74">
        <v>45867</v>
      </c>
      <c r="AK1195" s="74" t="s">
        <v>1904</v>
      </c>
      <c r="AL1195" s="22"/>
      <c r="AM1195" s="22"/>
      <c r="AN1195" s="190" t="s">
        <v>1633</v>
      </c>
      <c r="AO1195" s="74"/>
      <c r="AP1195" s="185" t="s">
        <v>123</v>
      </c>
      <c r="AQ1195" s="22"/>
      <c r="AR1195" s="74"/>
      <c r="AS1195" s="22"/>
      <c r="AT1195" s="190" t="s">
        <v>123</v>
      </c>
      <c r="AU1195" s="74"/>
      <c r="AV1195" s="185" t="s">
        <v>123</v>
      </c>
      <c r="AW1195" s="76"/>
      <c r="AX1195" s="74"/>
      <c r="AY1195" s="22"/>
      <c r="AZ1195" s="190" t="s">
        <v>123</v>
      </c>
      <c r="BA1195" s="74"/>
      <c r="BB1195" s="185" t="s">
        <v>123</v>
      </c>
      <c r="BC1195" s="76"/>
      <c r="BD1195" s="74"/>
      <c r="BE1195" s="22"/>
      <c r="BF1195" s="190" t="s">
        <v>123</v>
      </c>
      <c r="BG1195" s="74"/>
      <c r="BH1195" s="185" t="s">
        <v>123</v>
      </c>
      <c r="BI1195" s="76"/>
      <c r="BJ1195" s="74"/>
      <c r="BK1195" s="22"/>
      <c r="BL1195" s="190" t="s">
        <v>123</v>
      </c>
      <c r="BM1195" s="74"/>
      <c r="BN1195" s="185" t="s">
        <v>123</v>
      </c>
      <c r="BO1195" s="22"/>
      <c r="BP1195" s="74"/>
      <c r="BQ1195" s="22"/>
      <c r="BR1195" s="190" t="s">
        <v>123</v>
      </c>
      <c r="BS1195" s="22"/>
      <c r="BT1195" s="185" t="s">
        <v>123</v>
      </c>
      <c r="BU1195" s="22"/>
      <c r="BV1195" s="74"/>
      <c r="BW1195" s="22"/>
      <c r="BX1195" s="190" t="s">
        <v>123</v>
      </c>
      <c r="BY1195" s="22"/>
      <c r="BZ1195" s="185" t="s">
        <v>123</v>
      </c>
      <c r="CA1195" s="185"/>
      <c r="CB1195" s="22"/>
    </row>
    <row r="1196" spans="2:80" ht="13.8" hidden="1">
      <c r="B1196" s="22">
        <f t="shared" si="18"/>
        <v>1187</v>
      </c>
      <c r="C1196" s="22" t="s">
        <v>1294</v>
      </c>
      <c r="D1196" s="73" t="s">
        <v>1298</v>
      </c>
      <c r="E1196" s="118">
        <v>1300403</v>
      </c>
      <c r="F1196" s="22" t="s">
        <v>114</v>
      </c>
      <c r="G1196" s="73" t="s">
        <v>130</v>
      </c>
      <c r="H1196" s="73" t="s">
        <v>286</v>
      </c>
      <c r="I1196" s="241" t="s">
        <v>349</v>
      </c>
      <c r="J1196" s="79" t="s">
        <v>112</v>
      </c>
      <c r="K1196" s="112" t="s">
        <v>1309</v>
      </c>
      <c r="L1196" s="22" t="s">
        <v>119</v>
      </c>
      <c r="M1196" s="185" t="s">
        <v>117</v>
      </c>
      <c r="N1196" s="119" t="str">
        <f>CONCATENATE(T_SDLog[[#This Row],[PROJECT_NO]],"-",T_SDLog[[#This Row],[Sub Con]],"-",T_SDLog[[#This Row],[BUILDING_NO]],"-",T_SDLog[[#This Row],[FLOOR_LEVEL]],"-",T_SDLog[[#This Row],[DRAWING_PARTS]],"-",T_SDLog[[#This Row],[DISIPLINE]],"-",T_SDLog[[#This Row],[Sub-Dec]],"-",T_SDLog[[#This Row],[DS]],"-",T_SDLog[[#This Row],[DRAWING_SEQ]])</f>
        <v>1300403-ATS-B01-BF-07-ICT-TET-SD-00</v>
      </c>
      <c r="O1196" s="122" t="s">
        <v>1738</v>
      </c>
      <c r="P1196" s="245"/>
      <c r="Q1196"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96"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6" s="156" t="str">
        <f>IF(T_SDLog[[#This Row],[AREF_7]]&lt;&gt;"","07",IF(T_SDLog[[#This Row],[AREF_6]]&lt;&gt;"","06",IF(T_SDLog[[#This Row],[AREF_5]]&lt;&gt;"","05",IF(T_SDLog[[#This Row],[AREF_4]]&lt;&gt;"","04",IF(T_SDLog[[#This Row],[AREF_3]]&lt;&gt;"","03",IF(T_SDLog[[#This Row],[AREF_2]]&lt;&gt;"","02",IF(T_SDLog[[#This Row],[AREF_1]]&lt;&gt;"","01",IF(T_SDLog[[#This Row],[AREF_0]]&lt;&gt;"","00",""))))))))</f>
        <v>01</v>
      </c>
      <c r="T119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9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9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9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9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9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9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6" s="22" t="s">
        <v>1731</v>
      </c>
      <c r="AB1196" s="74">
        <v>45841</v>
      </c>
      <c r="AC1196" s="74" t="s">
        <v>1821</v>
      </c>
      <c r="AD1196" s="74">
        <v>45841</v>
      </c>
      <c r="AE1196" s="74" t="s">
        <v>1821</v>
      </c>
      <c r="AF1196" s="190" t="s">
        <v>1452</v>
      </c>
      <c r="AG1196" s="191" t="s">
        <v>1864</v>
      </c>
      <c r="AH1196" s="190" t="s">
        <v>1452</v>
      </c>
      <c r="AI1196" s="22" t="s">
        <v>1900</v>
      </c>
      <c r="AJ1196" s="74">
        <v>45867</v>
      </c>
      <c r="AK1196" s="74" t="s">
        <v>1904</v>
      </c>
      <c r="AL1196" s="22"/>
      <c r="AM1196" s="22"/>
      <c r="AN1196" s="190" t="s">
        <v>1633</v>
      </c>
      <c r="AO1196" s="74"/>
      <c r="AP1196" s="185" t="s">
        <v>123</v>
      </c>
      <c r="AQ1196" s="22"/>
      <c r="AR1196" s="74"/>
      <c r="AS1196" s="22"/>
      <c r="AT1196" s="190" t="s">
        <v>123</v>
      </c>
      <c r="AU1196" s="74"/>
      <c r="AV1196" s="185" t="s">
        <v>123</v>
      </c>
      <c r="AW1196" s="76"/>
      <c r="AX1196" s="74"/>
      <c r="AY1196" s="22"/>
      <c r="AZ1196" s="190" t="s">
        <v>123</v>
      </c>
      <c r="BA1196" s="74"/>
      <c r="BB1196" s="185" t="s">
        <v>123</v>
      </c>
      <c r="BC1196" s="76"/>
      <c r="BD1196" s="74"/>
      <c r="BE1196" s="22"/>
      <c r="BF1196" s="190" t="s">
        <v>123</v>
      </c>
      <c r="BG1196" s="74"/>
      <c r="BH1196" s="185" t="s">
        <v>123</v>
      </c>
      <c r="BI1196" s="76"/>
      <c r="BJ1196" s="74"/>
      <c r="BK1196" s="22"/>
      <c r="BL1196" s="190" t="s">
        <v>123</v>
      </c>
      <c r="BM1196" s="74"/>
      <c r="BN1196" s="185" t="s">
        <v>123</v>
      </c>
      <c r="BO1196" s="22"/>
      <c r="BP1196" s="74"/>
      <c r="BQ1196" s="22"/>
      <c r="BR1196" s="190" t="s">
        <v>123</v>
      </c>
      <c r="BS1196" s="22"/>
      <c r="BT1196" s="185" t="s">
        <v>123</v>
      </c>
      <c r="BU1196" s="22"/>
      <c r="BV1196" s="74"/>
      <c r="BW1196" s="22"/>
      <c r="BX1196" s="190" t="s">
        <v>123</v>
      </c>
      <c r="BY1196" s="22"/>
      <c r="BZ1196" s="185" t="s">
        <v>123</v>
      </c>
      <c r="CA1196" s="185"/>
      <c r="CB1196" s="22"/>
    </row>
    <row r="1197" spans="2:80" ht="13.8" hidden="1">
      <c r="B1197" s="22">
        <f t="shared" si="18"/>
        <v>1188</v>
      </c>
      <c r="C1197" s="22" t="s">
        <v>1294</v>
      </c>
      <c r="D1197" s="73" t="s">
        <v>1298</v>
      </c>
      <c r="E1197" s="118">
        <v>1300403</v>
      </c>
      <c r="F1197" s="22" t="s">
        <v>114</v>
      </c>
      <c r="G1197" s="73" t="s">
        <v>130</v>
      </c>
      <c r="H1197" s="73" t="s">
        <v>286</v>
      </c>
      <c r="I1197" s="241" t="s">
        <v>140</v>
      </c>
      <c r="J1197" s="79" t="s">
        <v>112</v>
      </c>
      <c r="K1197" s="112" t="s">
        <v>1309</v>
      </c>
      <c r="L1197" s="22" t="s">
        <v>119</v>
      </c>
      <c r="M1197" s="185" t="s">
        <v>117</v>
      </c>
      <c r="N1197" s="119" t="str">
        <f>CONCATENATE(T_SDLog[[#This Row],[PROJECT_NO]],"-",T_SDLog[[#This Row],[Sub Con]],"-",T_SDLog[[#This Row],[BUILDING_NO]],"-",T_SDLog[[#This Row],[FLOOR_LEVEL]],"-",T_SDLog[[#This Row],[DRAWING_PARTS]],"-",T_SDLog[[#This Row],[DISIPLINE]],"-",T_SDLog[[#This Row],[Sub-Dec]],"-",T_SDLog[[#This Row],[DS]],"-",T_SDLog[[#This Row],[DRAWING_SEQ]])</f>
        <v>1300403-ATS-B01-BF-08-ICT-TET-SD-00</v>
      </c>
      <c r="O1197" s="122" t="s">
        <v>1739</v>
      </c>
      <c r="P1197" s="245"/>
      <c r="Q1197"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9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7" s="156" t="str">
        <f>IF(T_SDLog[[#This Row],[AREF_7]]&lt;&gt;"","07",IF(T_SDLog[[#This Row],[AREF_6]]&lt;&gt;"","06",IF(T_SDLog[[#This Row],[AREF_5]]&lt;&gt;"","05",IF(T_SDLog[[#This Row],[AREF_4]]&lt;&gt;"","04",IF(T_SDLog[[#This Row],[AREF_3]]&lt;&gt;"","03",IF(T_SDLog[[#This Row],[AREF_2]]&lt;&gt;"","02",IF(T_SDLog[[#This Row],[AREF_1]]&lt;&gt;"","01",IF(T_SDLog[[#This Row],[AREF_0]]&lt;&gt;"","00",""))))))))</f>
        <v>01</v>
      </c>
      <c r="T119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9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9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9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9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9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9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7" s="22" t="s">
        <v>1731</v>
      </c>
      <c r="AB1197" s="74">
        <v>45841</v>
      </c>
      <c r="AC1197" s="74" t="s">
        <v>1821</v>
      </c>
      <c r="AD1197" s="74">
        <v>45841</v>
      </c>
      <c r="AE1197" s="74" t="s">
        <v>1821</v>
      </c>
      <c r="AF1197" s="190" t="s">
        <v>1452</v>
      </c>
      <c r="AG1197" s="191" t="s">
        <v>1864</v>
      </c>
      <c r="AH1197" s="190" t="s">
        <v>1452</v>
      </c>
      <c r="AI1197" s="22" t="s">
        <v>1900</v>
      </c>
      <c r="AJ1197" s="74">
        <v>45867</v>
      </c>
      <c r="AK1197" s="74" t="s">
        <v>1904</v>
      </c>
      <c r="AL1197" s="22"/>
      <c r="AM1197" s="22"/>
      <c r="AN1197" s="190" t="s">
        <v>1633</v>
      </c>
      <c r="AO1197" s="74"/>
      <c r="AP1197" s="185" t="s">
        <v>123</v>
      </c>
      <c r="AQ1197" s="22"/>
      <c r="AR1197" s="74"/>
      <c r="AS1197" s="22"/>
      <c r="AT1197" s="190" t="s">
        <v>123</v>
      </c>
      <c r="AU1197" s="74"/>
      <c r="AV1197" s="185" t="s">
        <v>123</v>
      </c>
      <c r="AW1197" s="76"/>
      <c r="AX1197" s="74"/>
      <c r="AY1197" s="22"/>
      <c r="AZ1197" s="190" t="s">
        <v>123</v>
      </c>
      <c r="BA1197" s="74"/>
      <c r="BB1197" s="185" t="s">
        <v>123</v>
      </c>
      <c r="BC1197" s="76"/>
      <c r="BD1197" s="74"/>
      <c r="BE1197" s="22"/>
      <c r="BF1197" s="190" t="s">
        <v>123</v>
      </c>
      <c r="BG1197" s="74"/>
      <c r="BH1197" s="185" t="s">
        <v>123</v>
      </c>
      <c r="BI1197" s="76"/>
      <c r="BJ1197" s="74"/>
      <c r="BK1197" s="22"/>
      <c r="BL1197" s="190" t="s">
        <v>123</v>
      </c>
      <c r="BM1197" s="74"/>
      <c r="BN1197" s="185" t="s">
        <v>123</v>
      </c>
      <c r="BO1197" s="22"/>
      <c r="BP1197" s="74"/>
      <c r="BQ1197" s="22"/>
      <c r="BR1197" s="190" t="s">
        <v>123</v>
      </c>
      <c r="BS1197" s="22"/>
      <c r="BT1197" s="185" t="s">
        <v>123</v>
      </c>
      <c r="BU1197" s="22"/>
      <c r="BV1197" s="74"/>
      <c r="BW1197" s="22"/>
      <c r="BX1197" s="190" t="s">
        <v>123</v>
      </c>
      <c r="BY1197" s="22"/>
      <c r="BZ1197" s="185" t="s">
        <v>123</v>
      </c>
      <c r="CA1197" s="185"/>
      <c r="CB1197" s="22"/>
    </row>
    <row r="1198" spans="2:80" ht="13.8" hidden="1">
      <c r="B1198" s="22">
        <f t="shared" si="18"/>
        <v>1189</v>
      </c>
      <c r="C1198" s="22" t="s">
        <v>1294</v>
      </c>
      <c r="D1198" s="73" t="s">
        <v>1298</v>
      </c>
      <c r="E1198" s="118">
        <v>1300403</v>
      </c>
      <c r="F1198" s="22" t="s">
        <v>114</v>
      </c>
      <c r="G1198" s="73" t="s">
        <v>130</v>
      </c>
      <c r="H1198" s="73" t="s">
        <v>286</v>
      </c>
      <c r="I1198" s="241" t="s">
        <v>351</v>
      </c>
      <c r="J1198" s="79" t="s">
        <v>112</v>
      </c>
      <c r="K1198" s="112" t="s">
        <v>1309</v>
      </c>
      <c r="L1198" s="22" t="s">
        <v>119</v>
      </c>
      <c r="M1198" s="185" t="s">
        <v>117</v>
      </c>
      <c r="N1198" s="119" t="str">
        <f>CONCATENATE(T_SDLog[[#This Row],[PROJECT_NO]],"-",T_SDLog[[#This Row],[Sub Con]],"-",T_SDLog[[#This Row],[BUILDING_NO]],"-",T_SDLog[[#This Row],[FLOOR_LEVEL]],"-",T_SDLog[[#This Row],[DRAWING_PARTS]],"-",T_SDLog[[#This Row],[DISIPLINE]],"-",T_SDLog[[#This Row],[Sub-Dec]],"-",T_SDLog[[#This Row],[DS]],"-",T_SDLog[[#This Row],[DRAWING_SEQ]])</f>
        <v>1300403-ATS-B01-BF-09-ICT-TET-SD-00</v>
      </c>
      <c r="O1198" s="122" t="s">
        <v>1740</v>
      </c>
      <c r="P1198" s="245"/>
      <c r="Q1198"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9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8" s="156" t="str">
        <f>IF(T_SDLog[[#This Row],[AREF_7]]&lt;&gt;"","07",IF(T_SDLog[[#This Row],[AREF_6]]&lt;&gt;"","06",IF(T_SDLog[[#This Row],[AREF_5]]&lt;&gt;"","05",IF(T_SDLog[[#This Row],[AREF_4]]&lt;&gt;"","04",IF(T_SDLog[[#This Row],[AREF_3]]&lt;&gt;"","03",IF(T_SDLog[[#This Row],[AREF_2]]&lt;&gt;"","02",IF(T_SDLog[[#This Row],[AREF_1]]&lt;&gt;"","01",IF(T_SDLog[[#This Row],[AREF_0]]&lt;&gt;"","00",""))))))))</f>
        <v>01</v>
      </c>
      <c r="T119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9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9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9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9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9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9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8" s="22" t="s">
        <v>1731</v>
      </c>
      <c r="AB1198" s="74">
        <v>45841</v>
      </c>
      <c r="AC1198" s="74" t="s">
        <v>1821</v>
      </c>
      <c r="AD1198" s="74">
        <v>45841</v>
      </c>
      <c r="AE1198" s="74" t="s">
        <v>1821</v>
      </c>
      <c r="AF1198" s="190" t="s">
        <v>1452</v>
      </c>
      <c r="AG1198" s="191" t="s">
        <v>1864</v>
      </c>
      <c r="AH1198" s="190" t="s">
        <v>1452</v>
      </c>
      <c r="AI1198" s="22" t="s">
        <v>1900</v>
      </c>
      <c r="AJ1198" s="74">
        <v>45867</v>
      </c>
      <c r="AK1198" s="74" t="s">
        <v>1904</v>
      </c>
      <c r="AL1198" s="22"/>
      <c r="AM1198" s="22"/>
      <c r="AN1198" s="190" t="s">
        <v>1633</v>
      </c>
      <c r="AO1198" s="74"/>
      <c r="AP1198" s="185" t="s">
        <v>123</v>
      </c>
      <c r="AQ1198" s="22"/>
      <c r="AR1198" s="74"/>
      <c r="AS1198" s="22"/>
      <c r="AT1198" s="190" t="s">
        <v>123</v>
      </c>
      <c r="AU1198" s="74"/>
      <c r="AV1198" s="185" t="s">
        <v>123</v>
      </c>
      <c r="AW1198" s="76"/>
      <c r="AX1198" s="74"/>
      <c r="AY1198" s="22"/>
      <c r="AZ1198" s="190" t="s">
        <v>123</v>
      </c>
      <c r="BA1198" s="74"/>
      <c r="BB1198" s="185" t="s">
        <v>123</v>
      </c>
      <c r="BC1198" s="76"/>
      <c r="BD1198" s="74"/>
      <c r="BE1198" s="22"/>
      <c r="BF1198" s="190" t="s">
        <v>123</v>
      </c>
      <c r="BG1198" s="74"/>
      <c r="BH1198" s="185" t="s">
        <v>123</v>
      </c>
      <c r="BI1198" s="76"/>
      <c r="BJ1198" s="74"/>
      <c r="BK1198" s="22"/>
      <c r="BL1198" s="190" t="s">
        <v>123</v>
      </c>
      <c r="BM1198" s="74"/>
      <c r="BN1198" s="185" t="s">
        <v>123</v>
      </c>
      <c r="BO1198" s="22"/>
      <c r="BP1198" s="74"/>
      <c r="BQ1198" s="22"/>
      <c r="BR1198" s="190" t="s">
        <v>123</v>
      </c>
      <c r="BS1198" s="22"/>
      <c r="BT1198" s="185" t="s">
        <v>123</v>
      </c>
      <c r="BU1198" s="22"/>
      <c r="BV1198" s="74"/>
      <c r="BW1198" s="22"/>
      <c r="BX1198" s="190" t="s">
        <v>123</v>
      </c>
      <c r="BY1198" s="22"/>
      <c r="BZ1198" s="185" t="s">
        <v>123</v>
      </c>
      <c r="CA1198" s="185"/>
      <c r="CB1198" s="22"/>
    </row>
    <row r="1199" spans="2:80" ht="13.8" hidden="1">
      <c r="B1199" s="22">
        <f t="shared" si="18"/>
        <v>1190</v>
      </c>
      <c r="C1199" s="22" t="s">
        <v>1294</v>
      </c>
      <c r="D1199" s="73" t="s">
        <v>1298</v>
      </c>
      <c r="E1199" s="118">
        <v>1300403</v>
      </c>
      <c r="F1199" s="22" t="s">
        <v>114</v>
      </c>
      <c r="G1199" s="73" t="s">
        <v>130</v>
      </c>
      <c r="H1199" s="73" t="s">
        <v>286</v>
      </c>
      <c r="I1199" s="240" t="s">
        <v>438</v>
      </c>
      <c r="J1199" s="79" t="s">
        <v>112</v>
      </c>
      <c r="K1199" s="112" t="s">
        <v>1309</v>
      </c>
      <c r="L1199" s="22" t="s">
        <v>119</v>
      </c>
      <c r="M1199" s="185" t="s">
        <v>117</v>
      </c>
      <c r="N1199" s="119" t="str">
        <f>CONCATENATE(T_SDLog[[#This Row],[PROJECT_NO]],"-",T_SDLog[[#This Row],[Sub Con]],"-",T_SDLog[[#This Row],[BUILDING_NO]],"-",T_SDLog[[#This Row],[FLOOR_LEVEL]],"-",T_SDLog[[#This Row],[DRAWING_PARTS]],"-",T_SDLog[[#This Row],[DISIPLINE]],"-",T_SDLog[[#This Row],[Sub-Dec]],"-",T_SDLog[[#This Row],[DS]],"-",T_SDLog[[#This Row],[DRAWING_SEQ]])</f>
        <v>1300403-ATS-B01-BF-10-ICT-TET-SD-00</v>
      </c>
      <c r="O1199" s="122" t="s">
        <v>1741</v>
      </c>
      <c r="P1199" s="245"/>
      <c r="Q1199"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19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199" s="156" t="str">
        <f>IF(T_SDLog[[#This Row],[AREF_7]]&lt;&gt;"","07",IF(T_SDLog[[#This Row],[AREF_6]]&lt;&gt;"","06",IF(T_SDLog[[#This Row],[AREF_5]]&lt;&gt;"","05",IF(T_SDLog[[#This Row],[AREF_4]]&lt;&gt;"","04",IF(T_SDLog[[#This Row],[AREF_3]]&lt;&gt;"","03",IF(T_SDLog[[#This Row],[AREF_2]]&lt;&gt;"","02",IF(T_SDLog[[#This Row],[AREF_1]]&lt;&gt;"","01",IF(T_SDLog[[#This Row],[AREF_0]]&lt;&gt;"","00",""))))))))</f>
        <v>01</v>
      </c>
      <c r="T119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19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19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19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19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19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19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199" s="22" t="s">
        <v>1731</v>
      </c>
      <c r="AB1199" s="74">
        <v>45841</v>
      </c>
      <c r="AC1199" s="74" t="s">
        <v>1821</v>
      </c>
      <c r="AD1199" s="74">
        <v>45841</v>
      </c>
      <c r="AE1199" s="74" t="s">
        <v>1821</v>
      </c>
      <c r="AF1199" s="190" t="s">
        <v>1452</v>
      </c>
      <c r="AG1199" s="191" t="s">
        <v>1864</v>
      </c>
      <c r="AH1199" s="190" t="s">
        <v>1452</v>
      </c>
      <c r="AI1199" s="22" t="s">
        <v>1900</v>
      </c>
      <c r="AJ1199" s="74">
        <v>45867</v>
      </c>
      <c r="AK1199" s="74" t="s">
        <v>1904</v>
      </c>
      <c r="AL1199" s="22"/>
      <c r="AM1199" s="22"/>
      <c r="AN1199" s="190" t="s">
        <v>1633</v>
      </c>
      <c r="AO1199" s="74"/>
      <c r="AP1199" s="185" t="s">
        <v>123</v>
      </c>
      <c r="AQ1199" s="22"/>
      <c r="AR1199" s="74"/>
      <c r="AS1199" s="22"/>
      <c r="AT1199" s="190" t="s">
        <v>123</v>
      </c>
      <c r="AU1199" s="74"/>
      <c r="AV1199" s="185" t="s">
        <v>123</v>
      </c>
      <c r="AW1199" s="76"/>
      <c r="AX1199" s="74"/>
      <c r="AY1199" s="22"/>
      <c r="AZ1199" s="190" t="s">
        <v>123</v>
      </c>
      <c r="BA1199" s="74"/>
      <c r="BB1199" s="185" t="s">
        <v>123</v>
      </c>
      <c r="BC1199" s="76"/>
      <c r="BD1199" s="74"/>
      <c r="BE1199" s="22"/>
      <c r="BF1199" s="190" t="s">
        <v>123</v>
      </c>
      <c r="BG1199" s="74"/>
      <c r="BH1199" s="185" t="s">
        <v>123</v>
      </c>
      <c r="BI1199" s="76"/>
      <c r="BJ1199" s="74"/>
      <c r="BK1199" s="22"/>
      <c r="BL1199" s="190" t="s">
        <v>123</v>
      </c>
      <c r="BM1199" s="74"/>
      <c r="BN1199" s="185" t="s">
        <v>123</v>
      </c>
      <c r="BO1199" s="22"/>
      <c r="BP1199" s="74"/>
      <c r="BQ1199" s="22"/>
      <c r="BR1199" s="190" t="s">
        <v>123</v>
      </c>
      <c r="BS1199" s="22"/>
      <c r="BT1199" s="185" t="s">
        <v>123</v>
      </c>
      <c r="BU1199" s="22"/>
      <c r="BV1199" s="74"/>
      <c r="BW1199" s="22"/>
      <c r="BX1199" s="190" t="s">
        <v>123</v>
      </c>
      <c r="BY1199" s="22"/>
      <c r="BZ1199" s="185" t="s">
        <v>123</v>
      </c>
      <c r="CA1199" s="185"/>
      <c r="CB1199" s="22"/>
    </row>
    <row r="1200" spans="2:80" ht="13.8" hidden="1">
      <c r="B1200" s="22">
        <f t="shared" si="18"/>
        <v>1191</v>
      </c>
      <c r="C1200" s="22" t="s">
        <v>1294</v>
      </c>
      <c r="D1200" s="73" t="s">
        <v>1298</v>
      </c>
      <c r="E1200" s="118">
        <v>1300403</v>
      </c>
      <c r="F1200" s="22" t="s">
        <v>114</v>
      </c>
      <c r="G1200" s="73" t="s">
        <v>130</v>
      </c>
      <c r="H1200" s="73" t="s">
        <v>286</v>
      </c>
      <c r="I1200" s="240" t="s">
        <v>440</v>
      </c>
      <c r="J1200" s="79" t="s">
        <v>112</v>
      </c>
      <c r="K1200" s="112" t="s">
        <v>1309</v>
      </c>
      <c r="L1200" s="22" t="s">
        <v>119</v>
      </c>
      <c r="M1200" s="185" t="s">
        <v>117</v>
      </c>
      <c r="N1200" s="119" t="str">
        <f>CONCATENATE(T_SDLog[[#This Row],[PROJECT_NO]],"-",T_SDLog[[#This Row],[Sub Con]],"-",T_SDLog[[#This Row],[BUILDING_NO]],"-",T_SDLog[[#This Row],[FLOOR_LEVEL]],"-",T_SDLog[[#This Row],[DRAWING_PARTS]],"-",T_SDLog[[#This Row],[DISIPLINE]],"-",T_SDLog[[#This Row],[Sub-Dec]],"-",T_SDLog[[#This Row],[DS]],"-",T_SDLog[[#This Row],[DRAWING_SEQ]])</f>
        <v>1300403-ATS-B01-BF-11-ICT-TET-SD-00</v>
      </c>
      <c r="O1200" s="122" t="s">
        <v>1742</v>
      </c>
      <c r="P1200" s="245"/>
      <c r="Q1200"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0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0" s="156" t="str">
        <f>IF(T_SDLog[[#This Row],[AREF_7]]&lt;&gt;"","07",IF(T_SDLog[[#This Row],[AREF_6]]&lt;&gt;"","06",IF(T_SDLog[[#This Row],[AREF_5]]&lt;&gt;"","05",IF(T_SDLog[[#This Row],[AREF_4]]&lt;&gt;"","04",IF(T_SDLog[[#This Row],[AREF_3]]&lt;&gt;"","03",IF(T_SDLog[[#This Row],[AREF_2]]&lt;&gt;"","02",IF(T_SDLog[[#This Row],[AREF_1]]&lt;&gt;"","01",IF(T_SDLog[[#This Row],[AREF_0]]&lt;&gt;"","00",""))))))))</f>
        <v>01</v>
      </c>
      <c r="T120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0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20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20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20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20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20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0" s="22" t="s">
        <v>1731</v>
      </c>
      <c r="AB1200" s="74">
        <v>45841</v>
      </c>
      <c r="AC1200" s="74" t="s">
        <v>1821</v>
      </c>
      <c r="AD1200" s="74">
        <v>45841</v>
      </c>
      <c r="AE1200" s="74" t="s">
        <v>1821</v>
      </c>
      <c r="AF1200" s="190" t="s">
        <v>1452</v>
      </c>
      <c r="AG1200" s="191" t="s">
        <v>1864</v>
      </c>
      <c r="AH1200" s="190" t="s">
        <v>1452</v>
      </c>
      <c r="AI1200" s="22" t="s">
        <v>1900</v>
      </c>
      <c r="AJ1200" s="74">
        <v>45867</v>
      </c>
      <c r="AK1200" s="74" t="s">
        <v>1904</v>
      </c>
      <c r="AL1200" s="22"/>
      <c r="AM1200" s="22"/>
      <c r="AN1200" s="190" t="s">
        <v>1633</v>
      </c>
      <c r="AO1200" s="74"/>
      <c r="AP1200" s="185" t="s">
        <v>123</v>
      </c>
      <c r="AQ1200" s="22"/>
      <c r="AR1200" s="74"/>
      <c r="AS1200" s="22"/>
      <c r="AT1200" s="190" t="s">
        <v>123</v>
      </c>
      <c r="AU1200" s="74"/>
      <c r="AV1200" s="185" t="s">
        <v>123</v>
      </c>
      <c r="AW1200" s="76"/>
      <c r="AX1200" s="74"/>
      <c r="AY1200" s="22"/>
      <c r="AZ1200" s="190" t="s">
        <v>123</v>
      </c>
      <c r="BA1200" s="74"/>
      <c r="BB1200" s="185" t="s">
        <v>123</v>
      </c>
      <c r="BC1200" s="76"/>
      <c r="BD1200" s="74"/>
      <c r="BE1200" s="22"/>
      <c r="BF1200" s="190" t="s">
        <v>123</v>
      </c>
      <c r="BG1200" s="74"/>
      <c r="BH1200" s="185" t="s">
        <v>123</v>
      </c>
      <c r="BI1200" s="76"/>
      <c r="BJ1200" s="74"/>
      <c r="BK1200" s="22"/>
      <c r="BL1200" s="190" t="s">
        <v>123</v>
      </c>
      <c r="BM1200" s="74"/>
      <c r="BN1200" s="185" t="s">
        <v>123</v>
      </c>
      <c r="BO1200" s="22"/>
      <c r="BP1200" s="74"/>
      <c r="BQ1200" s="22"/>
      <c r="BR1200" s="190" t="s">
        <v>123</v>
      </c>
      <c r="BS1200" s="22"/>
      <c r="BT1200" s="185" t="s">
        <v>123</v>
      </c>
      <c r="BU1200" s="22"/>
      <c r="BV1200" s="74"/>
      <c r="BW1200" s="22"/>
      <c r="BX1200" s="190" t="s">
        <v>123</v>
      </c>
      <c r="BY1200" s="22"/>
      <c r="BZ1200" s="185" t="s">
        <v>123</v>
      </c>
      <c r="CA1200" s="185"/>
      <c r="CB1200" s="22"/>
    </row>
    <row r="1201" spans="2:80" ht="13.8" hidden="1">
      <c r="B1201" s="22">
        <f t="shared" si="18"/>
        <v>1192</v>
      </c>
      <c r="C1201" s="22" t="s">
        <v>1294</v>
      </c>
      <c r="D1201" s="73" t="s">
        <v>1298</v>
      </c>
      <c r="E1201" s="118">
        <v>1300403</v>
      </c>
      <c r="F1201" s="22" t="s">
        <v>114</v>
      </c>
      <c r="G1201" s="73" t="s">
        <v>130</v>
      </c>
      <c r="H1201" s="73" t="s">
        <v>286</v>
      </c>
      <c r="I1201" s="240" t="s">
        <v>142</v>
      </c>
      <c r="J1201" s="79" t="s">
        <v>112</v>
      </c>
      <c r="K1201" s="112" t="s">
        <v>1309</v>
      </c>
      <c r="L1201" s="22" t="s">
        <v>119</v>
      </c>
      <c r="M1201" s="185" t="s">
        <v>117</v>
      </c>
      <c r="N1201" s="119" t="str">
        <f>CONCATENATE(T_SDLog[[#This Row],[PROJECT_NO]],"-",T_SDLog[[#This Row],[Sub Con]],"-",T_SDLog[[#This Row],[BUILDING_NO]],"-",T_SDLog[[#This Row],[FLOOR_LEVEL]],"-",T_SDLog[[#This Row],[DRAWING_PARTS]],"-",T_SDLog[[#This Row],[DISIPLINE]],"-",T_SDLog[[#This Row],[Sub-Dec]],"-",T_SDLog[[#This Row],[DS]],"-",T_SDLog[[#This Row],[DRAWING_SEQ]])</f>
        <v>1300403-ATS-B01-BF-12-ICT-TET-SD-00</v>
      </c>
      <c r="O1201" s="122" t="s">
        <v>1743</v>
      </c>
      <c r="P1201" s="245"/>
      <c r="Q120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0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1" s="156" t="str">
        <f>IF(T_SDLog[[#This Row],[AREF_7]]&lt;&gt;"","07",IF(T_SDLog[[#This Row],[AREF_6]]&lt;&gt;"","06",IF(T_SDLog[[#This Row],[AREF_5]]&lt;&gt;"","05",IF(T_SDLog[[#This Row],[AREF_4]]&lt;&gt;"","04",IF(T_SDLog[[#This Row],[AREF_3]]&lt;&gt;"","03",IF(T_SDLog[[#This Row],[AREF_2]]&lt;&gt;"","02",IF(T_SDLog[[#This Row],[AREF_1]]&lt;&gt;"","01",IF(T_SDLog[[#This Row],[AREF_0]]&lt;&gt;"","00",""))))))))</f>
        <v>01</v>
      </c>
      <c r="T120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0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ATLS-004-SD-ICT-00077-R01</v>
      </c>
      <c r="V120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(ATJV)</v>
      </c>
      <c r="W120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8 Jul 25</v>
      </c>
      <c r="X120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ATV-1300000403-SDS-ICT-00071-R01</v>
      </c>
      <c r="Y120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(ATJV)</v>
      </c>
      <c r="Z120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1" s="22" t="s">
        <v>1731</v>
      </c>
      <c r="AB1201" s="74">
        <v>45841</v>
      </c>
      <c r="AC1201" s="74" t="s">
        <v>1821</v>
      </c>
      <c r="AD1201" s="74">
        <v>45841</v>
      </c>
      <c r="AE1201" s="74" t="s">
        <v>1821</v>
      </c>
      <c r="AF1201" s="190" t="s">
        <v>1452</v>
      </c>
      <c r="AG1201" s="191" t="s">
        <v>1864</v>
      </c>
      <c r="AH1201" s="190" t="s">
        <v>1452</v>
      </c>
      <c r="AI1201" s="22" t="s">
        <v>1900</v>
      </c>
      <c r="AJ1201" s="74">
        <v>45867</v>
      </c>
      <c r="AK1201" s="74" t="s">
        <v>1904</v>
      </c>
      <c r="AL1201" s="22"/>
      <c r="AM1201" s="22"/>
      <c r="AN1201" s="190" t="s">
        <v>1633</v>
      </c>
      <c r="AO1201" s="74"/>
      <c r="AP1201" s="185" t="s">
        <v>123</v>
      </c>
      <c r="AQ1201" s="22"/>
      <c r="AR1201" s="74"/>
      <c r="AS1201" s="22"/>
      <c r="AT1201" s="190" t="s">
        <v>123</v>
      </c>
      <c r="AU1201" s="74"/>
      <c r="AV1201" s="185" t="s">
        <v>123</v>
      </c>
      <c r="AW1201" s="76"/>
      <c r="AX1201" s="74"/>
      <c r="AY1201" s="22"/>
      <c r="AZ1201" s="190" t="s">
        <v>123</v>
      </c>
      <c r="BA1201" s="74"/>
      <c r="BB1201" s="185" t="s">
        <v>123</v>
      </c>
      <c r="BC1201" s="76"/>
      <c r="BD1201" s="74"/>
      <c r="BE1201" s="22"/>
      <c r="BF1201" s="190" t="s">
        <v>123</v>
      </c>
      <c r="BG1201" s="74"/>
      <c r="BH1201" s="185" t="s">
        <v>123</v>
      </c>
      <c r="BI1201" s="76"/>
      <c r="BJ1201" s="74"/>
      <c r="BK1201" s="22"/>
      <c r="BL1201" s="190" t="s">
        <v>123</v>
      </c>
      <c r="BM1201" s="74"/>
      <c r="BN1201" s="185" t="s">
        <v>123</v>
      </c>
      <c r="BO1201" s="22"/>
      <c r="BP1201" s="74"/>
      <c r="BQ1201" s="22"/>
      <c r="BR1201" s="190" t="s">
        <v>123</v>
      </c>
      <c r="BS1201" s="22"/>
      <c r="BT1201" s="185" t="s">
        <v>123</v>
      </c>
      <c r="BU1201" s="22"/>
      <c r="BV1201" s="74"/>
      <c r="BW1201" s="22"/>
      <c r="BX1201" s="190" t="s">
        <v>123</v>
      </c>
      <c r="BY1201" s="22"/>
      <c r="BZ1201" s="185" t="s">
        <v>123</v>
      </c>
      <c r="CA1201" s="185"/>
      <c r="CB1201" s="22"/>
    </row>
    <row r="1202" spans="2:80" ht="13.8" hidden="1">
      <c r="B1202" s="22">
        <f t="shared" si="18"/>
        <v>1193</v>
      </c>
      <c r="C1202" s="22" t="s">
        <v>1294</v>
      </c>
      <c r="D1202" s="73" t="s">
        <v>1298</v>
      </c>
      <c r="E1202" s="118">
        <v>1300403</v>
      </c>
      <c r="F1202" s="22" t="s">
        <v>114</v>
      </c>
      <c r="G1202" s="73" t="s">
        <v>130</v>
      </c>
      <c r="H1202" s="73" t="s">
        <v>116</v>
      </c>
      <c r="I1202" s="241" t="s">
        <v>117</v>
      </c>
      <c r="J1202" s="79" t="s">
        <v>112</v>
      </c>
      <c r="K1202" s="112" t="s">
        <v>1309</v>
      </c>
      <c r="L1202" s="22" t="s">
        <v>119</v>
      </c>
      <c r="M1202" s="185" t="s">
        <v>117</v>
      </c>
      <c r="N1202" s="119" t="str">
        <f>CONCATENATE(T_SDLog[[#This Row],[PROJECT_NO]],"-",T_SDLog[[#This Row],[Sub Con]],"-",T_SDLog[[#This Row],[BUILDING_NO]],"-",T_SDLog[[#This Row],[FLOOR_LEVEL]],"-",T_SDLog[[#This Row],[DRAWING_PARTS]],"-",T_SDLog[[#This Row],[DISIPLINE]],"-",T_SDLog[[#This Row],[Sub-Dec]],"-",T_SDLog[[#This Row],[DS]],"-",T_SDLog[[#This Row],[DRAWING_SEQ]])</f>
        <v>1300403-ATS-B01-GF-00-ICT-TET-SD-00</v>
      </c>
      <c r="O1202" s="122" t="s">
        <v>1811</v>
      </c>
      <c r="P1202" s="245"/>
      <c r="Q120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02"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2" s="156" t="str">
        <f>IF(T_SDLog[[#This Row],[AREF_7]]&lt;&gt;"","07",IF(T_SDLog[[#This Row],[AREF_6]]&lt;&gt;"","06",IF(T_SDLog[[#This Row],[AREF_5]]&lt;&gt;"","05",IF(T_SDLog[[#This Row],[AREF_4]]&lt;&gt;"","04",IF(T_SDLog[[#This Row],[AREF_3]]&lt;&gt;"","03",IF(T_SDLog[[#This Row],[AREF_2]]&lt;&gt;"","02",IF(T_SDLog[[#This Row],[AREF_1]]&lt;&gt;"","01",IF(T_SDLog[[#This Row],[AREF_0]]&lt;&gt;"","00",""))))))))</f>
        <v>01</v>
      </c>
      <c r="T120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0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0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0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0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0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0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2" s="22" t="s">
        <v>1798</v>
      </c>
      <c r="AB1202" s="74">
        <v>45841</v>
      </c>
      <c r="AC1202" s="74" t="s">
        <v>1822</v>
      </c>
      <c r="AD1202" s="74">
        <v>45841</v>
      </c>
      <c r="AE1202" s="74" t="s">
        <v>1822</v>
      </c>
      <c r="AF1202" s="190" t="s">
        <v>1452</v>
      </c>
      <c r="AG1202" s="191" t="s">
        <v>1866</v>
      </c>
      <c r="AH1202" s="190" t="s">
        <v>1452</v>
      </c>
      <c r="AI1202" s="22" t="s">
        <v>1901</v>
      </c>
      <c r="AJ1202" s="74">
        <v>45867</v>
      </c>
      <c r="AK1202" s="74" t="s">
        <v>1902</v>
      </c>
      <c r="AL1202" s="292">
        <v>45869</v>
      </c>
      <c r="AM1202" s="22"/>
      <c r="AN1202" s="190" t="s">
        <v>123</v>
      </c>
      <c r="AO1202" s="74"/>
      <c r="AP1202" s="185" t="s">
        <v>162</v>
      </c>
      <c r="AQ1202" s="22"/>
      <c r="AR1202" s="74"/>
      <c r="AS1202" s="22"/>
      <c r="AT1202" s="190" t="s">
        <v>123</v>
      </c>
      <c r="AU1202" s="74"/>
      <c r="AV1202" s="185" t="s">
        <v>123</v>
      </c>
      <c r="AW1202" s="76"/>
      <c r="AX1202" s="74"/>
      <c r="AY1202" s="22"/>
      <c r="AZ1202" s="190" t="s">
        <v>123</v>
      </c>
      <c r="BA1202" s="74"/>
      <c r="BB1202" s="185" t="s">
        <v>123</v>
      </c>
      <c r="BC1202" s="76"/>
      <c r="BD1202" s="74"/>
      <c r="BE1202" s="22"/>
      <c r="BF1202" s="190" t="s">
        <v>123</v>
      </c>
      <c r="BG1202" s="74"/>
      <c r="BH1202" s="185" t="s">
        <v>123</v>
      </c>
      <c r="BI1202" s="76"/>
      <c r="BJ1202" s="74"/>
      <c r="BK1202" s="22"/>
      <c r="BL1202" s="190" t="s">
        <v>123</v>
      </c>
      <c r="BM1202" s="74"/>
      <c r="BN1202" s="185" t="s">
        <v>123</v>
      </c>
      <c r="BO1202" s="22"/>
      <c r="BP1202" s="74"/>
      <c r="BQ1202" s="22"/>
      <c r="BR1202" s="190" t="s">
        <v>123</v>
      </c>
      <c r="BS1202" s="22"/>
      <c r="BT1202" s="185" t="s">
        <v>123</v>
      </c>
      <c r="BU1202" s="22"/>
      <c r="BV1202" s="74"/>
      <c r="BW1202" s="22"/>
      <c r="BX1202" s="190" t="s">
        <v>123</v>
      </c>
      <c r="BY1202" s="22"/>
      <c r="BZ1202" s="185" t="s">
        <v>123</v>
      </c>
      <c r="CA1202" s="185"/>
      <c r="CB1202" s="22"/>
    </row>
    <row r="1203" spans="2:80" ht="13.8" hidden="1">
      <c r="B1203" s="22">
        <f t="shared" si="18"/>
        <v>1194</v>
      </c>
      <c r="C1203" s="22" t="s">
        <v>1294</v>
      </c>
      <c r="D1203" s="73" t="s">
        <v>1298</v>
      </c>
      <c r="E1203" s="118">
        <v>1300403</v>
      </c>
      <c r="F1203" s="22" t="s">
        <v>114</v>
      </c>
      <c r="G1203" s="73" t="s">
        <v>130</v>
      </c>
      <c r="H1203" s="73" t="s">
        <v>116</v>
      </c>
      <c r="I1203" s="240" t="s">
        <v>124</v>
      </c>
      <c r="J1203" s="79" t="s">
        <v>112</v>
      </c>
      <c r="K1203" s="112" t="s">
        <v>1309</v>
      </c>
      <c r="L1203" s="22" t="s">
        <v>119</v>
      </c>
      <c r="M1203" s="185" t="s">
        <v>117</v>
      </c>
      <c r="N1203" s="119" t="str">
        <f>CONCATENATE(T_SDLog[[#This Row],[PROJECT_NO]],"-",T_SDLog[[#This Row],[Sub Con]],"-",T_SDLog[[#This Row],[BUILDING_NO]],"-",T_SDLog[[#This Row],[FLOOR_LEVEL]],"-",T_SDLog[[#This Row],[DRAWING_PARTS]],"-",T_SDLog[[#This Row],[DISIPLINE]],"-",T_SDLog[[#This Row],[Sub-Dec]],"-",T_SDLog[[#This Row],[DS]],"-",T_SDLog[[#This Row],[DRAWING_SEQ]])</f>
        <v>1300403-ATS-B01-GF-01-ICT-TET-SD-00</v>
      </c>
      <c r="O1203" s="122" t="s">
        <v>1763</v>
      </c>
      <c r="P1203" s="245"/>
      <c r="Q1203"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03"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3" s="156" t="str">
        <f>IF(T_SDLog[[#This Row],[AREF_7]]&lt;&gt;"","07",IF(T_SDLog[[#This Row],[AREF_6]]&lt;&gt;"","06",IF(T_SDLog[[#This Row],[AREF_5]]&lt;&gt;"","05",IF(T_SDLog[[#This Row],[AREF_4]]&lt;&gt;"","04",IF(T_SDLog[[#This Row],[AREF_3]]&lt;&gt;"","03",IF(T_SDLog[[#This Row],[AREF_2]]&lt;&gt;"","02",IF(T_SDLog[[#This Row],[AREF_1]]&lt;&gt;"","01",IF(T_SDLog[[#This Row],[AREF_0]]&lt;&gt;"","00",""))))))))</f>
        <v>01</v>
      </c>
      <c r="T120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0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0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0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0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0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0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3" s="22" t="s">
        <v>1798</v>
      </c>
      <c r="AB1203" s="74">
        <v>45841</v>
      </c>
      <c r="AC1203" s="74" t="s">
        <v>1822</v>
      </c>
      <c r="AD1203" s="74">
        <v>45841</v>
      </c>
      <c r="AE1203" s="74" t="s">
        <v>1822</v>
      </c>
      <c r="AF1203" s="190" t="s">
        <v>1452</v>
      </c>
      <c r="AG1203" s="191" t="s">
        <v>1866</v>
      </c>
      <c r="AH1203" s="190" t="s">
        <v>1452</v>
      </c>
      <c r="AI1203" s="22" t="s">
        <v>1901</v>
      </c>
      <c r="AJ1203" s="74">
        <v>45867</v>
      </c>
      <c r="AK1203" s="74" t="s">
        <v>1902</v>
      </c>
      <c r="AL1203" s="292">
        <v>45869</v>
      </c>
      <c r="AM1203" s="22"/>
      <c r="AN1203" s="190" t="s">
        <v>123</v>
      </c>
      <c r="AO1203" s="74"/>
      <c r="AP1203" s="185" t="s">
        <v>162</v>
      </c>
      <c r="AQ1203" s="22"/>
      <c r="AR1203" s="74"/>
      <c r="AS1203" s="22"/>
      <c r="AT1203" s="190" t="s">
        <v>123</v>
      </c>
      <c r="AU1203" s="74"/>
      <c r="AV1203" s="185" t="s">
        <v>123</v>
      </c>
      <c r="AW1203" s="76"/>
      <c r="AX1203" s="74"/>
      <c r="AY1203" s="22"/>
      <c r="AZ1203" s="190" t="s">
        <v>123</v>
      </c>
      <c r="BA1203" s="74"/>
      <c r="BB1203" s="185" t="s">
        <v>123</v>
      </c>
      <c r="BC1203" s="76"/>
      <c r="BD1203" s="74"/>
      <c r="BE1203" s="22"/>
      <c r="BF1203" s="190" t="s">
        <v>123</v>
      </c>
      <c r="BG1203" s="74"/>
      <c r="BH1203" s="185" t="s">
        <v>123</v>
      </c>
      <c r="BI1203" s="76"/>
      <c r="BJ1203" s="74"/>
      <c r="BK1203" s="22"/>
      <c r="BL1203" s="190" t="s">
        <v>123</v>
      </c>
      <c r="BM1203" s="74"/>
      <c r="BN1203" s="185" t="s">
        <v>123</v>
      </c>
      <c r="BO1203" s="22"/>
      <c r="BP1203" s="74"/>
      <c r="BQ1203" s="22"/>
      <c r="BR1203" s="190" t="s">
        <v>123</v>
      </c>
      <c r="BS1203" s="22"/>
      <c r="BT1203" s="185" t="s">
        <v>123</v>
      </c>
      <c r="BU1203" s="22"/>
      <c r="BV1203" s="74"/>
      <c r="BW1203" s="22"/>
      <c r="BX1203" s="190" t="s">
        <v>123</v>
      </c>
      <c r="BY1203" s="22"/>
      <c r="BZ1203" s="185" t="s">
        <v>123</v>
      </c>
      <c r="CA1203" s="185"/>
      <c r="CB1203" s="22"/>
    </row>
    <row r="1204" spans="2:80" ht="13.8" hidden="1">
      <c r="B1204" s="22">
        <f t="shared" si="18"/>
        <v>1195</v>
      </c>
      <c r="C1204" s="22" t="s">
        <v>1294</v>
      </c>
      <c r="D1204" s="73" t="s">
        <v>1298</v>
      </c>
      <c r="E1204" s="118">
        <v>1300403</v>
      </c>
      <c r="F1204" s="22" t="s">
        <v>114</v>
      </c>
      <c r="G1204" s="73" t="s">
        <v>130</v>
      </c>
      <c r="H1204" s="73" t="s">
        <v>116</v>
      </c>
      <c r="I1204" s="240" t="s">
        <v>126</v>
      </c>
      <c r="J1204" s="79" t="s">
        <v>112</v>
      </c>
      <c r="K1204" s="112" t="s">
        <v>1309</v>
      </c>
      <c r="L1204" s="22" t="s">
        <v>119</v>
      </c>
      <c r="M1204" s="185" t="s">
        <v>117</v>
      </c>
      <c r="N1204" s="119" t="str">
        <f>CONCATENATE(T_SDLog[[#This Row],[PROJECT_NO]],"-",T_SDLog[[#This Row],[Sub Con]],"-",T_SDLog[[#This Row],[BUILDING_NO]],"-",T_SDLog[[#This Row],[FLOOR_LEVEL]],"-",T_SDLog[[#This Row],[DRAWING_PARTS]],"-",T_SDLog[[#This Row],[DISIPLINE]],"-",T_SDLog[[#This Row],[Sub-Dec]],"-",T_SDLog[[#This Row],[DS]],"-",T_SDLog[[#This Row],[DRAWING_SEQ]])</f>
        <v>1300403-ATS-B01-GF-02-ICT-TET-SD-00</v>
      </c>
      <c r="O1204" s="122" t="s">
        <v>1764</v>
      </c>
      <c r="P1204" s="245"/>
      <c r="Q1204"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04"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4" s="156" t="str">
        <f>IF(T_SDLog[[#This Row],[AREF_7]]&lt;&gt;"","07",IF(T_SDLog[[#This Row],[AREF_6]]&lt;&gt;"","06",IF(T_SDLog[[#This Row],[AREF_5]]&lt;&gt;"","05",IF(T_SDLog[[#This Row],[AREF_4]]&lt;&gt;"","04",IF(T_SDLog[[#This Row],[AREF_3]]&lt;&gt;"","03",IF(T_SDLog[[#This Row],[AREF_2]]&lt;&gt;"","02",IF(T_SDLog[[#This Row],[AREF_1]]&lt;&gt;"","01",IF(T_SDLog[[#This Row],[AREF_0]]&lt;&gt;"","00",""))))))))</f>
        <v>01</v>
      </c>
      <c r="T120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0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0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0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0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0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0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4" s="22" t="s">
        <v>1798</v>
      </c>
      <c r="AB1204" s="74">
        <v>45841</v>
      </c>
      <c r="AC1204" s="74" t="s">
        <v>1822</v>
      </c>
      <c r="AD1204" s="74">
        <v>45841</v>
      </c>
      <c r="AE1204" s="74" t="s">
        <v>1822</v>
      </c>
      <c r="AF1204" s="190" t="s">
        <v>1452</v>
      </c>
      <c r="AG1204" s="191" t="s">
        <v>1866</v>
      </c>
      <c r="AH1204" s="190" t="s">
        <v>1452</v>
      </c>
      <c r="AI1204" s="22" t="s">
        <v>1901</v>
      </c>
      <c r="AJ1204" s="74">
        <v>45867</v>
      </c>
      <c r="AK1204" s="74" t="s">
        <v>1902</v>
      </c>
      <c r="AL1204" s="292">
        <v>45869</v>
      </c>
      <c r="AM1204" s="22"/>
      <c r="AN1204" s="190" t="s">
        <v>123</v>
      </c>
      <c r="AO1204" s="74"/>
      <c r="AP1204" s="185" t="s">
        <v>162</v>
      </c>
      <c r="AQ1204" s="22"/>
      <c r="AR1204" s="74"/>
      <c r="AS1204" s="22"/>
      <c r="AT1204" s="190" t="s">
        <v>123</v>
      </c>
      <c r="AU1204" s="74"/>
      <c r="AV1204" s="185" t="s">
        <v>123</v>
      </c>
      <c r="AW1204" s="76"/>
      <c r="AX1204" s="74"/>
      <c r="AY1204" s="22"/>
      <c r="AZ1204" s="190" t="s">
        <v>123</v>
      </c>
      <c r="BA1204" s="74"/>
      <c r="BB1204" s="185" t="s">
        <v>123</v>
      </c>
      <c r="BC1204" s="76"/>
      <c r="BD1204" s="74"/>
      <c r="BE1204" s="22"/>
      <c r="BF1204" s="190" t="s">
        <v>123</v>
      </c>
      <c r="BG1204" s="74"/>
      <c r="BH1204" s="185" t="s">
        <v>123</v>
      </c>
      <c r="BI1204" s="76"/>
      <c r="BJ1204" s="74"/>
      <c r="BK1204" s="22"/>
      <c r="BL1204" s="190" t="s">
        <v>123</v>
      </c>
      <c r="BM1204" s="74"/>
      <c r="BN1204" s="185" t="s">
        <v>123</v>
      </c>
      <c r="BO1204" s="22"/>
      <c r="BP1204" s="74"/>
      <c r="BQ1204" s="22"/>
      <c r="BR1204" s="190" t="s">
        <v>123</v>
      </c>
      <c r="BS1204" s="22"/>
      <c r="BT1204" s="185" t="s">
        <v>123</v>
      </c>
      <c r="BU1204" s="22"/>
      <c r="BV1204" s="74"/>
      <c r="BW1204" s="22"/>
      <c r="BX1204" s="190" t="s">
        <v>123</v>
      </c>
      <c r="BY1204" s="22"/>
      <c r="BZ1204" s="185" t="s">
        <v>123</v>
      </c>
      <c r="CA1204" s="185"/>
      <c r="CB1204" s="22"/>
    </row>
    <row r="1205" spans="2:80" ht="13.8" hidden="1">
      <c r="B1205" s="22">
        <f t="shared" si="18"/>
        <v>1196</v>
      </c>
      <c r="C1205" s="22" t="s">
        <v>1294</v>
      </c>
      <c r="D1205" s="73" t="s">
        <v>1298</v>
      </c>
      <c r="E1205" s="118">
        <v>1300403</v>
      </c>
      <c r="F1205" s="22" t="s">
        <v>114</v>
      </c>
      <c r="G1205" s="73" t="s">
        <v>130</v>
      </c>
      <c r="H1205" s="73" t="s">
        <v>116</v>
      </c>
      <c r="I1205" s="240" t="s">
        <v>128</v>
      </c>
      <c r="J1205" s="79" t="s">
        <v>112</v>
      </c>
      <c r="K1205" s="112" t="s">
        <v>1309</v>
      </c>
      <c r="L1205" s="22" t="s">
        <v>119</v>
      </c>
      <c r="M1205" s="185" t="s">
        <v>117</v>
      </c>
      <c r="N1205" s="119" t="str">
        <f>CONCATENATE(T_SDLog[[#This Row],[PROJECT_NO]],"-",T_SDLog[[#This Row],[Sub Con]],"-",T_SDLog[[#This Row],[BUILDING_NO]],"-",T_SDLog[[#This Row],[FLOOR_LEVEL]],"-",T_SDLog[[#This Row],[DRAWING_PARTS]],"-",T_SDLog[[#This Row],[DISIPLINE]],"-",T_SDLog[[#This Row],[Sub-Dec]],"-",T_SDLog[[#This Row],[DS]],"-",T_SDLog[[#This Row],[DRAWING_SEQ]])</f>
        <v>1300403-ATS-B01-GF-03-ICT-TET-SD-00</v>
      </c>
      <c r="O1205" s="122" t="s">
        <v>1765</v>
      </c>
      <c r="P1205" s="245"/>
      <c r="Q120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05"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5" s="156" t="str">
        <f>IF(T_SDLog[[#This Row],[AREF_7]]&lt;&gt;"","07",IF(T_SDLog[[#This Row],[AREF_6]]&lt;&gt;"","06",IF(T_SDLog[[#This Row],[AREF_5]]&lt;&gt;"","05",IF(T_SDLog[[#This Row],[AREF_4]]&lt;&gt;"","04",IF(T_SDLog[[#This Row],[AREF_3]]&lt;&gt;"","03",IF(T_SDLog[[#This Row],[AREF_2]]&lt;&gt;"","02",IF(T_SDLog[[#This Row],[AREF_1]]&lt;&gt;"","01",IF(T_SDLog[[#This Row],[AREF_0]]&lt;&gt;"","00",""))))))))</f>
        <v>01</v>
      </c>
      <c r="T120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0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0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0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0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0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0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5" s="22" t="s">
        <v>1798</v>
      </c>
      <c r="AB1205" s="74">
        <v>45841</v>
      </c>
      <c r="AC1205" s="74" t="s">
        <v>1822</v>
      </c>
      <c r="AD1205" s="74">
        <v>45841</v>
      </c>
      <c r="AE1205" s="74" t="s">
        <v>1822</v>
      </c>
      <c r="AF1205" s="190" t="s">
        <v>1452</v>
      </c>
      <c r="AG1205" s="191" t="s">
        <v>1866</v>
      </c>
      <c r="AH1205" s="190" t="s">
        <v>1452</v>
      </c>
      <c r="AI1205" s="22" t="s">
        <v>1901</v>
      </c>
      <c r="AJ1205" s="74">
        <v>45867</v>
      </c>
      <c r="AK1205" s="74" t="s">
        <v>1902</v>
      </c>
      <c r="AL1205" s="292">
        <v>45869</v>
      </c>
      <c r="AM1205" s="22"/>
      <c r="AN1205" s="190" t="s">
        <v>123</v>
      </c>
      <c r="AO1205" s="74"/>
      <c r="AP1205" s="185" t="s">
        <v>162</v>
      </c>
      <c r="AQ1205" s="22"/>
      <c r="AR1205" s="74"/>
      <c r="AS1205" s="22"/>
      <c r="AT1205" s="190" t="s">
        <v>123</v>
      </c>
      <c r="AU1205" s="74"/>
      <c r="AV1205" s="185" t="s">
        <v>123</v>
      </c>
      <c r="AW1205" s="76"/>
      <c r="AX1205" s="74"/>
      <c r="AY1205" s="22"/>
      <c r="AZ1205" s="190" t="s">
        <v>123</v>
      </c>
      <c r="BA1205" s="74"/>
      <c r="BB1205" s="185" t="s">
        <v>123</v>
      </c>
      <c r="BC1205" s="76"/>
      <c r="BD1205" s="74"/>
      <c r="BE1205" s="22"/>
      <c r="BF1205" s="190" t="s">
        <v>123</v>
      </c>
      <c r="BG1205" s="74"/>
      <c r="BH1205" s="185" t="s">
        <v>123</v>
      </c>
      <c r="BI1205" s="76"/>
      <c r="BJ1205" s="74"/>
      <c r="BK1205" s="22"/>
      <c r="BL1205" s="190" t="s">
        <v>123</v>
      </c>
      <c r="BM1205" s="74"/>
      <c r="BN1205" s="185" t="s">
        <v>123</v>
      </c>
      <c r="BO1205" s="22"/>
      <c r="BP1205" s="74"/>
      <c r="BQ1205" s="22"/>
      <c r="BR1205" s="190" t="s">
        <v>123</v>
      </c>
      <c r="BS1205" s="22"/>
      <c r="BT1205" s="185" t="s">
        <v>123</v>
      </c>
      <c r="BU1205" s="22"/>
      <c r="BV1205" s="74"/>
      <c r="BW1205" s="22"/>
      <c r="BX1205" s="190" t="s">
        <v>123</v>
      </c>
      <c r="BY1205" s="22"/>
      <c r="BZ1205" s="185" t="s">
        <v>123</v>
      </c>
      <c r="CA1205" s="185"/>
      <c r="CB1205" s="22"/>
    </row>
    <row r="1206" spans="2:80" ht="13.8" hidden="1">
      <c r="B1206" s="22">
        <f t="shared" si="18"/>
        <v>1197</v>
      </c>
      <c r="C1206" s="22" t="s">
        <v>1294</v>
      </c>
      <c r="D1206" s="73" t="s">
        <v>1298</v>
      </c>
      <c r="E1206" s="118">
        <v>1300403</v>
      </c>
      <c r="F1206" s="22" t="s">
        <v>114</v>
      </c>
      <c r="G1206" s="73" t="s">
        <v>130</v>
      </c>
      <c r="H1206" s="73" t="s">
        <v>116</v>
      </c>
      <c r="I1206" s="240" t="s">
        <v>138</v>
      </c>
      <c r="J1206" s="79" t="s">
        <v>112</v>
      </c>
      <c r="K1206" s="112" t="s">
        <v>1309</v>
      </c>
      <c r="L1206" s="22" t="s">
        <v>119</v>
      </c>
      <c r="M1206" s="185" t="s">
        <v>117</v>
      </c>
      <c r="N1206" s="119" t="str">
        <f>CONCATENATE(T_SDLog[[#This Row],[PROJECT_NO]],"-",T_SDLog[[#This Row],[Sub Con]],"-",T_SDLog[[#This Row],[BUILDING_NO]],"-",T_SDLog[[#This Row],[FLOOR_LEVEL]],"-",T_SDLog[[#This Row],[DRAWING_PARTS]],"-",T_SDLog[[#This Row],[DISIPLINE]],"-",T_SDLog[[#This Row],[Sub-Dec]],"-",T_SDLog[[#This Row],[DS]],"-",T_SDLog[[#This Row],[DRAWING_SEQ]])</f>
        <v>1300403-ATS-B01-GF-04-ICT-TET-SD-00</v>
      </c>
      <c r="O1206" s="122" t="s">
        <v>1766</v>
      </c>
      <c r="P1206" s="245"/>
      <c r="Q1206"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06"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6" s="156" t="str">
        <f>IF(T_SDLog[[#This Row],[AREF_7]]&lt;&gt;"","07",IF(T_SDLog[[#This Row],[AREF_6]]&lt;&gt;"","06",IF(T_SDLog[[#This Row],[AREF_5]]&lt;&gt;"","05",IF(T_SDLog[[#This Row],[AREF_4]]&lt;&gt;"","04",IF(T_SDLog[[#This Row],[AREF_3]]&lt;&gt;"","03",IF(T_SDLog[[#This Row],[AREF_2]]&lt;&gt;"","02",IF(T_SDLog[[#This Row],[AREF_1]]&lt;&gt;"","01",IF(T_SDLog[[#This Row],[AREF_0]]&lt;&gt;"","00",""))))))))</f>
        <v>01</v>
      </c>
      <c r="T120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0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0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0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0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0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0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6" s="22" t="s">
        <v>1798</v>
      </c>
      <c r="AB1206" s="74">
        <v>45841</v>
      </c>
      <c r="AC1206" s="74" t="s">
        <v>1822</v>
      </c>
      <c r="AD1206" s="74">
        <v>45841</v>
      </c>
      <c r="AE1206" s="74" t="s">
        <v>1822</v>
      </c>
      <c r="AF1206" s="190" t="s">
        <v>1452</v>
      </c>
      <c r="AG1206" s="191" t="s">
        <v>1866</v>
      </c>
      <c r="AH1206" s="190" t="s">
        <v>1452</v>
      </c>
      <c r="AI1206" s="22" t="s">
        <v>1901</v>
      </c>
      <c r="AJ1206" s="74">
        <v>45867</v>
      </c>
      <c r="AK1206" s="74" t="s">
        <v>1902</v>
      </c>
      <c r="AL1206" s="292">
        <v>45869</v>
      </c>
      <c r="AM1206" s="22"/>
      <c r="AN1206" s="190" t="s">
        <v>123</v>
      </c>
      <c r="AO1206" s="74"/>
      <c r="AP1206" s="185" t="s">
        <v>162</v>
      </c>
      <c r="AQ1206" s="22"/>
      <c r="AR1206" s="74"/>
      <c r="AS1206" s="22"/>
      <c r="AT1206" s="190" t="s">
        <v>123</v>
      </c>
      <c r="AU1206" s="74"/>
      <c r="AV1206" s="185" t="s">
        <v>123</v>
      </c>
      <c r="AW1206" s="76"/>
      <c r="AX1206" s="74"/>
      <c r="AY1206" s="22"/>
      <c r="AZ1206" s="190" t="s">
        <v>123</v>
      </c>
      <c r="BA1206" s="74"/>
      <c r="BB1206" s="185" t="s">
        <v>123</v>
      </c>
      <c r="BC1206" s="76"/>
      <c r="BD1206" s="74"/>
      <c r="BE1206" s="22"/>
      <c r="BF1206" s="190" t="s">
        <v>123</v>
      </c>
      <c r="BG1206" s="74"/>
      <c r="BH1206" s="185" t="s">
        <v>123</v>
      </c>
      <c r="BI1206" s="76"/>
      <c r="BJ1206" s="74"/>
      <c r="BK1206" s="22"/>
      <c r="BL1206" s="190" t="s">
        <v>123</v>
      </c>
      <c r="BM1206" s="74"/>
      <c r="BN1206" s="185" t="s">
        <v>123</v>
      </c>
      <c r="BO1206" s="22"/>
      <c r="BP1206" s="74"/>
      <c r="BQ1206" s="22"/>
      <c r="BR1206" s="190" t="s">
        <v>123</v>
      </c>
      <c r="BS1206" s="22"/>
      <c r="BT1206" s="185" t="s">
        <v>123</v>
      </c>
      <c r="BU1206" s="22"/>
      <c r="BV1206" s="74"/>
      <c r="BW1206" s="22"/>
      <c r="BX1206" s="190" t="s">
        <v>123</v>
      </c>
      <c r="BY1206" s="22"/>
      <c r="BZ1206" s="185" t="s">
        <v>123</v>
      </c>
      <c r="CA1206" s="185"/>
      <c r="CB1206" s="22"/>
    </row>
    <row r="1207" spans="2:80" ht="13.8" hidden="1">
      <c r="B1207" s="22">
        <f t="shared" si="18"/>
        <v>1198</v>
      </c>
      <c r="C1207" s="22" t="s">
        <v>1294</v>
      </c>
      <c r="D1207" s="73" t="s">
        <v>1298</v>
      </c>
      <c r="E1207" s="118">
        <v>1300403</v>
      </c>
      <c r="F1207" s="22" t="s">
        <v>114</v>
      </c>
      <c r="G1207" s="73" t="s">
        <v>130</v>
      </c>
      <c r="H1207" s="73" t="s">
        <v>116</v>
      </c>
      <c r="I1207" s="240" t="s">
        <v>219</v>
      </c>
      <c r="J1207" s="79" t="s">
        <v>112</v>
      </c>
      <c r="K1207" s="112" t="s">
        <v>1309</v>
      </c>
      <c r="L1207" s="22" t="s">
        <v>119</v>
      </c>
      <c r="M1207" s="185" t="s">
        <v>117</v>
      </c>
      <c r="N1207" s="119" t="str">
        <f>CONCATENATE(T_SDLog[[#This Row],[PROJECT_NO]],"-",T_SDLog[[#This Row],[Sub Con]],"-",T_SDLog[[#This Row],[BUILDING_NO]],"-",T_SDLog[[#This Row],[FLOOR_LEVEL]],"-",T_SDLog[[#This Row],[DRAWING_PARTS]],"-",T_SDLog[[#This Row],[DISIPLINE]],"-",T_SDLog[[#This Row],[Sub-Dec]],"-",T_SDLog[[#This Row],[DS]],"-",T_SDLog[[#This Row],[DRAWING_SEQ]])</f>
        <v>1300403-ATS-B01-GF-05-ICT-TET-SD-00</v>
      </c>
      <c r="O1207" s="122" t="s">
        <v>1767</v>
      </c>
      <c r="P1207" s="245"/>
      <c r="Q1207"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07"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7" s="156" t="str">
        <f>IF(T_SDLog[[#This Row],[AREF_7]]&lt;&gt;"","07",IF(T_SDLog[[#This Row],[AREF_6]]&lt;&gt;"","06",IF(T_SDLog[[#This Row],[AREF_5]]&lt;&gt;"","05",IF(T_SDLog[[#This Row],[AREF_4]]&lt;&gt;"","04",IF(T_SDLog[[#This Row],[AREF_3]]&lt;&gt;"","03",IF(T_SDLog[[#This Row],[AREF_2]]&lt;&gt;"","02",IF(T_SDLog[[#This Row],[AREF_1]]&lt;&gt;"","01",IF(T_SDLog[[#This Row],[AREF_0]]&lt;&gt;"","00",""))))))))</f>
        <v>01</v>
      </c>
      <c r="T120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0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0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0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0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0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0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7" s="22" t="s">
        <v>1798</v>
      </c>
      <c r="AB1207" s="74">
        <v>45841</v>
      </c>
      <c r="AC1207" s="74" t="s">
        <v>1822</v>
      </c>
      <c r="AD1207" s="74">
        <v>45841</v>
      </c>
      <c r="AE1207" s="74" t="s">
        <v>1822</v>
      </c>
      <c r="AF1207" s="190" t="s">
        <v>1452</v>
      </c>
      <c r="AG1207" s="191" t="s">
        <v>1866</v>
      </c>
      <c r="AH1207" s="190" t="s">
        <v>1452</v>
      </c>
      <c r="AI1207" s="22" t="s">
        <v>1901</v>
      </c>
      <c r="AJ1207" s="74">
        <v>45867</v>
      </c>
      <c r="AK1207" s="74" t="s">
        <v>1902</v>
      </c>
      <c r="AL1207" s="292">
        <v>45869</v>
      </c>
      <c r="AM1207" s="22"/>
      <c r="AN1207" s="190" t="s">
        <v>123</v>
      </c>
      <c r="AO1207" s="74"/>
      <c r="AP1207" s="185" t="s">
        <v>162</v>
      </c>
      <c r="AQ1207" s="22"/>
      <c r="AR1207" s="74"/>
      <c r="AS1207" s="22"/>
      <c r="AT1207" s="190" t="s">
        <v>123</v>
      </c>
      <c r="AU1207" s="74"/>
      <c r="AV1207" s="185" t="s">
        <v>123</v>
      </c>
      <c r="AW1207" s="76"/>
      <c r="AX1207" s="74"/>
      <c r="AY1207" s="22"/>
      <c r="AZ1207" s="190" t="s">
        <v>123</v>
      </c>
      <c r="BA1207" s="74"/>
      <c r="BB1207" s="185" t="s">
        <v>123</v>
      </c>
      <c r="BC1207" s="76"/>
      <c r="BD1207" s="74"/>
      <c r="BE1207" s="22"/>
      <c r="BF1207" s="190" t="s">
        <v>123</v>
      </c>
      <c r="BG1207" s="74"/>
      <c r="BH1207" s="185" t="s">
        <v>123</v>
      </c>
      <c r="BI1207" s="76"/>
      <c r="BJ1207" s="74"/>
      <c r="BK1207" s="22"/>
      <c r="BL1207" s="190" t="s">
        <v>123</v>
      </c>
      <c r="BM1207" s="74"/>
      <c r="BN1207" s="185" t="s">
        <v>123</v>
      </c>
      <c r="BO1207" s="22"/>
      <c r="BP1207" s="74"/>
      <c r="BQ1207" s="22"/>
      <c r="BR1207" s="190" t="s">
        <v>123</v>
      </c>
      <c r="BS1207" s="22"/>
      <c r="BT1207" s="185" t="s">
        <v>123</v>
      </c>
      <c r="BU1207" s="22"/>
      <c r="BV1207" s="74"/>
      <c r="BW1207" s="22"/>
      <c r="BX1207" s="190" t="s">
        <v>123</v>
      </c>
      <c r="BY1207" s="22"/>
      <c r="BZ1207" s="185" t="s">
        <v>123</v>
      </c>
      <c r="CA1207" s="185"/>
      <c r="CB1207" s="22"/>
    </row>
    <row r="1208" spans="2:80" ht="13.8" hidden="1">
      <c r="B1208" s="22">
        <f t="shared" si="18"/>
        <v>1199</v>
      </c>
      <c r="C1208" s="22" t="s">
        <v>1294</v>
      </c>
      <c r="D1208" s="73" t="s">
        <v>1298</v>
      </c>
      <c r="E1208" s="118">
        <v>1300403</v>
      </c>
      <c r="F1208" s="22" t="s">
        <v>114</v>
      </c>
      <c r="G1208" s="73" t="s">
        <v>130</v>
      </c>
      <c r="H1208" s="73" t="s">
        <v>116</v>
      </c>
      <c r="I1208" s="240" t="s">
        <v>304</v>
      </c>
      <c r="J1208" s="79" t="s">
        <v>112</v>
      </c>
      <c r="K1208" s="112" t="s">
        <v>1309</v>
      </c>
      <c r="L1208" s="22" t="s">
        <v>119</v>
      </c>
      <c r="M1208" s="185" t="s">
        <v>117</v>
      </c>
      <c r="N1208" s="119" t="str">
        <f>CONCATENATE(T_SDLog[[#This Row],[PROJECT_NO]],"-",T_SDLog[[#This Row],[Sub Con]],"-",T_SDLog[[#This Row],[BUILDING_NO]],"-",T_SDLog[[#This Row],[FLOOR_LEVEL]],"-",T_SDLog[[#This Row],[DRAWING_PARTS]],"-",T_SDLog[[#This Row],[DISIPLINE]],"-",T_SDLog[[#This Row],[Sub-Dec]],"-",T_SDLog[[#This Row],[DS]],"-",T_SDLog[[#This Row],[DRAWING_SEQ]])</f>
        <v>1300403-ATS-B01-GF-06-ICT-TET-SD-00</v>
      </c>
      <c r="O1208" s="122" t="s">
        <v>1768</v>
      </c>
      <c r="P1208" s="245"/>
      <c r="Q1208"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08"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8" s="156" t="str">
        <f>IF(T_SDLog[[#This Row],[AREF_7]]&lt;&gt;"","07",IF(T_SDLog[[#This Row],[AREF_6]]&lt;&gt;"","06",IF(T_SDLog[[#This Row],[AREF_5]]&lt;&gt;"","05",IF(T_SDLog[[#This Row],[AREF_4]]&lt;&gt;"","04",IF(T_SDLog[[#This Row],[AREF_3]]&lt;&gt;"","03",IF(T_SDLog[[#This Row],[AREF_2]]&lt;&gt;"","02",IF(T_SDLog[[#This Row],[AREF_1]]&lt;&gt;"","01",IF(T_SDLog[[#This Row],[AREF_0]]&lt;&gt;"","00",""))))))))</f>
        <v>01</v>
      </c>
      <c r="T120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0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0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0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0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0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0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8" s="22" t="s">
        <v>1798</v>
      </c>
      <c r="AB1208" s="74">
        <v>45841</v>
      </c>
      <c r="AC1208" s="74" t="s">
        <v>1822</v>
      </c>
      <c r="AD1208" s="74">
        <v>45841</v>
      </c>
      <c r="AE1208" s="74" t="s">
        <v>1822</v>
      </c>
      <c r="AF1208" s="190" t="s">
        <v>1452</v>
      </c>
      <c r="AG1208" s="191" t="s">
        <v>1866</v>
      </c>
      <c r="AH1208" s="190" t="s">
        <v>1452</v>
      </c>
      <c r="AI1208" s="22" t="s">
        <v>1901</v>
      </c>
      <c r="AJ1208" s="74">
        <v>45867</v>
      </c>
      <c r="AK1208" s="74" t="s">
        <v>1902</v>
      </c>
      <c r="AL1208" s="292">
        <v>45869</v>
      </c>
      <c r="AM1208" s="22"/>
      <c r="AN1208" s="190" t="s">
        <v>123</v>
      </c>
      <c r="AO1208" s="74"/>
      <c r="AP1208" s="185" t="s">
        <v>162</v>
      </c>
      <c r="AQ1208" s="22"/>
      <c r="AR1208" s="74"/>
      <c r="AS1208" s="22"/>
      <c r="AT1208" s="190" t="s">
        <v>123</v>
      </c>
      <c r="AU1208" s="74"/>
      <c r="AV1208" s="185" t="s">
        <v>123</v>
      </c>
      <c r="AW1208" s="76"/>
      <c r="AX1208" s="74"/>
      <c r="AY1208" s="22"/>
      <c r="AZ1208" s="190" t="s">
        <v>123</v>
      </c>
      <c r="BA1208" s="74"/>
      <c r="BB1208" s="185" t="s">
        <v>123</v>
      </c>
      <c r="BC1208" s="76"/>
      <c r="BD1208" s="74"/>
      <c r="BE1208" s="22"/>
      <c r="BF1208" s="190" t="s">
        <v>123</v>
      </c>
      <c r="BG1208" s="74"/>
      <c r="BH1208" s="185" t="s">
        <v>123</v>
      </c>
      <c r="BI1208" s="76"/>
      <c r="BJ1208" s="74"/>
      <c r="BK1208" s="22"/>
      <c r="BL1208" s="190" t="s">
        <v>123</v>
      </c>
      <c r="BM1208" s="74"/>
      <c r="BN1208" s="185" t="s">
        <v>123</v>
      </c>
      <c r="BO1208" s="22"/>
      <c r="BP1208" s="74"/>
      <c r="BQ1208" s="22"/>
      <c r="BR1208" s="190" t="s">
        <v>123</v>
      </c>
      <c r="BS1208" s="22"/>
      <c r="BT1208" s="185" t="s">
        <v>123</v>
      </c>
      <c r="BU1208" s="22"/>
      <c r="BV1208" s="74"/>
      <c r="BW1208" s="22"/>
      <c r="BX1208" s="190" t="s">
        <v>123</v>
      </c>
      <c r="BY1208" s="22"/>
      <c r="BZ1208" s="185" t="s">
        <v>123</v>
      </c>
      <c r="CA1208" s="185"/>
      <c r="CB1208" s="22"/>
    </row>
    <row r="1209" spans="2:80" ht="13.8" hidden="1">
      <c r="B1209" s="22">
        <f t="shared" si="18"/>
        <v>1200</v>
      </c>
      <c r="C1209" s="22" t="s">
        <v>1294</v>
      </c>
      <c r="D1209" s="73" t="s">
        <v>1298</v>
      </c>
      <c r="E1209" s="118">
        <v>1300403</v>
      </c>
      <c r="F1209" s="22" t="s">
        <v>114</v>
      </c>
      <c r="G1209" s="73" t="s">
        <v>130</v>
      </c>
      <c r="H1209" s="73" t="s">
        <v>116</v>
      </c>
      <c r="I1209" s="240" t="s">
        <v>349</v>
      </c>
      <c r="J1209" s="79" t="s">
        <v>112</v>
      </c>
      <c r="K1209" s="112" t="s">
        <v>1309</v>
      </c>
      <c r="L1209" s="22" t="s">
        <v>119</v>
      </c>
      <c r="M1209" s="185" t="s">
        <v>117</v>
      </c>
      <c r="N1209" s="119" t="str">
        <f>CONCATENATE(T_SDLog[[#This Row],[PROJECT_NO]],"-",T_SDLog[[#This Row],[Sub Con]],"-",T_SDLog[[#This Row],[BUILDING_NO]],"-",T_SDLog[[#This Row],[FLOOR_LEVEL]],"-",T_SDLog[[#This Row],[DRAWING_PARTS]],"-",T_SDLog[[#This Row],[DISIPLINE]],"-",T_SDLog[[#This Row],[Sub-Dec]],"-",T_SDLog[[#This Row],[DS]],"-",T_SDLog[[#This Row],[DRAWING_SEQ]])</f>
        <v>1300403-ATS-B01-GF-07-ICT-TET-SD-00</v>
      </c>
      <c r="O1209" s="122" t="s">
        <v>1769</v>
      </c>
      <c r="P1209" s="245"/>
      <c r="Q1209"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09"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09" s="156" t="str">
        <f>IF(T_SDLog[[#This Row],[AREF_7]]&lt;&gt;"","07",IF(T_SDLog[[#This Row],[AREF_6]]&lt;&gt;"","06",IF(T_SDLog[[#This Row],[AREF_5]]&lt;&gt;"","05",IF(T_SDLog[[#This Row],[AREF_4]]&lt;&gt;"","04",IF(T_SDLog[[#This Row],[AREF_3]]&lt;&gt;"","03",IF(T_SDLog[[#This Row],[AREF_2]]&lt;&gt;"","02",IF(T_SDLog[[#This Row],[AREF_1]]&lt;&gt;"","01",IF(T_SDLog[[#This Row],[AREF_0]]&lt;&gt;"","00",""))))))))</f>
        <v>01</v>
      </c>
      <c r="T120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0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0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0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0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0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0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09" s="22" t="s">
        <v>1798</v>
      </c>
      <c r="AB1209" s="74">
        <v>45841</v>
      </c>
      <c r="AC1209" s="74" t="s">
        <v>1822</v>
      </c>
      <c r="AD1209" s="74">
        <v>45841</v>
      </c>
      <c r="AE1209" s="74" t="s">
        <v>1822</v>
      </c>
      <c r="AF1209" s="190" t="s">
        <v>1452</v>
      </c>
      <c r="AG1209" s="191" t="s">
        <v>1866</v>
      </c>
      <c r="AH1209" s="190" t="s">
        <v>1452</v>
      </c>
      <c r="AI1209" s="22" t="s">
        <v>1901</v>
      </c>
      <c r="AJ1209" s="74">
        <v>45867</v>
      </c>
      <c r="AK1209" s="74" t="s">
        <v>1902</v>
      </c>
      <c r="AL1209" s="292">
        <v>45869</v>
      </c>
      <c r="AM1209" s="22"/>
      <c r="AN1209" s="190" t="s">
        <v>123</v>
      </c>
      <c r="AO1209" s="74"/>
      <c r="AP1209" s="185" t="s">
        <v>162</v>
      </c>
      <c r="AQ1209" s="22"/>
      <c r="AR1209" s="74"/>
      <c r="AS1209" s="22"/>
      <c r="AT1209" s="190" t="s">
        <v>123</v>
      </c>
      <c r="AU1209" s="74"/>
      <c r="AV1209" s="185" t="s">
        <v>123</v>
      </c>
      <c r="AW1209" s="76"/>
      <c r="AX1209" s="74"/>
      <c r="AY1209" s="22"/>
      <c r="AZ1209" s="190" t="s">
        <v>123</v>
      </c>
      <c r="BA1209" s="74"/>
      <c r="BB1209" s="185" t="s">
        <v>123</v>
      </c>
      <c r="BC1209" s="76"/>
      <c r="BD1209" s="74"/>
      <c r="BE1209" s="22"/>
      <c r="BF1209" s="190" t="s">
        <v>123</v>
      </c>
      <c r="BG1209" s="74"/>
      <c r="BH1209" s="185" t="s">
        <v>123</v>
      </c>
      <c r="BI1209" s="76"/>
      <c r="BJ1209" s="74"/>
      <c r="BK1209" s="22"/>
      <c r="BL1209" s="190" t="s">
        <v>123</v>
      </c>
      <c r="BM1209" s="74"/>
      <c r="BN1209" s="185" t="s">
        <v>123</v>
      </c>
      <c r="BO1209" s="22"/>
      <c r="BP1209" s="74"/>
      <c r="BQ1209" s="22"/>
      <c r="BR1209" s="190" t="s">
        <v>123</v>
      </c>
      <c r="BS1209" s="22"/>
      <c r="BT1209" s="185" t="s">
        <v>123</v>
      </c>
      <c r="BU1209" s="22"/>
      <c r="BV1209" s="74"/>
      <c r="BW1209" s="22"/>
      <c r="BX1209" s="190" t="s">
        <v>123</v>
      </c>
      <c r="BY1209" s="22"/>
      <c r="BZ1209" s="185" t="s">
        <v>123</v>
      </c>
      <c r="CA1209" s="185"/>
      <c r="CB1209" s="22"/>
    </row>
    <row r="1210" spans="2:80" ht="13.8" hidden="1">
      <c r="B1210" s="22">
        <f t="shared" si="18"/>
        <v>1201</v>
      </c>
      <c r="C1210" s="22" t="s">
        <v>1294</v>
      </c>
      <c r="D1210" s="73" t="s">
        <v>1298</v>
      </c>
      <c r="E1210" s="118">
        <v>1300403</v>
      </c>
      <c r="F1210" s="22" t="s">
        <v>114</v>
      </c>
      <c r="G1210" s="73" t="s">
        <v>130</v>
      </c>
      <c r="H1210" s="73" t="s">
        <v>116</v>
      </c>
      <c r="I1210" s="240" t="s">
        <v>140</v>
      </c>
      <c r="J1210" s="79" t="s">
        <v>112</v>
      </c>
      <c r="K1210" s="112" t="s">
        <v>1309</v>
      </c>
      <c r="L1210" s="22" t="s">
        <v>119</v>
      </c>
      <c r="M1210" s="185" t="s">
        <v>117</v>
      </c>
      <c r="N1210" s="119" t="str">
        <f>CONCATENATE(T_SDLog[[#This Row],[PROJECT_NO]],"-",T_SDLog[[#This Row],[Sub Con]],"-",T_SDLog[[#This Row],[BUILDING_NO]],"-",T_SDLog[[#This Row],[FLOOR_LEVEL]],"-",T_SDLog[[#This Row],[DRAWING_PARTS]],"-",T_SDLog[[#This Row],[DISIPLINE]],"-",T_SDLog[[#This Row],[Sub-Dec]],"-",T_SDLog[[#This Row],[DS]],"-",T_SDLog[[#This Row],[DRAWING_SEQ]])</f>
        <v>1300403-ATS-B01-GF-08-ICT-TET-SD-00</v>
      </c>
      <c r="O1210" s="122" t="s">
        <v>1770</v>
      </c>
      <c r="P1210" s="245"/>
      <c r="Q1210"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10"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10" s="156" t="str">
        <f>IF(T_SDLog[[#This Row],[AREF_7]]&lt;&gt;"","07",IF(T_SDLog[[#This Row],[AREF_6]]&lt;&gt;"","06",IF(T_SDLog[[#This Row],[AREF_5]]&lt;&gt;"","05",IF(T_SDLog[[#This Row],[AREF_4]]&lt;&gt;"","04",IF(T_SDLog[[#This Row],[AREF_3]]&lt;&gt;"","03",IF(T_SDLog[[#This Row],[AREF_2]]&lt;&gt;"","02",IF(T_SDLog[[#This Row],[AREF_1]]&lt;&gt;"","01",IF(T_SDLog[[#This Row],[AREF_0]]&lt;&gt;"","00",""))))))))</f>
        <v>01</v>
      </c>
      <c r="T121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1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1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1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1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1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1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0" s="22" t="s">
        <v>1798</v>
      </c>
      <c r="AB1210" s="74">
        <v>45841</v>
      </c>
      <c r="AC1210" s="74" t="s">
        <v>1822</v>
      </c>
      <c r="AD1210" s="74">
        <v>45841</v>
      </c>
      <c r="AE1210" s="74" t="s">
        <v>1822</v>
      </c>
      <c r="AF1210" s="190" t="s">
        <v>1452</v>
      </c>
      <c r="AG1210" s="191" t="s">
        <v>1866</v>
      </c>
      <c r="AH1210" s="190" t="s">
        <v>1452</v>
      </c>
      <c r="AI1210" s="22" t="s">
        <v>1901</v>
      </c>
      <c r="AJ1210" s="74">
        <v>45867</v>
      </c>
      <c r="AK1210" s="74" t="s">
        <v>1902</v>
      </c>
      <c r="AL1210" s="292">
        <v>45869</v>
      </c>
      <c r="AM1210" s="22"/>
      <c r="AN1210" s="190" t="s">
        <v>123</v>
      </c>
      <c r="AO1210" s="74"/>
      <c r="AP1210" s="185" t="s">
        <v>162</v>
      </c>
      <c r="AQ1210" s="22"/>
      <c r="AR1210" s="74"/>
      <c r="AS1210" s="22"/>
      <c r="AT1210" s="190" t="s">
        <v>123</v>
      </c>
      <c r="AU1210" s="74"/>
      <c r="AV1210" s="185" t="s">
        <v>123</v>
      </c>
      <c r="AW1210" s="76"/>
      <c r="AX1210" s="74"/>
      <c r="AY1210" s="22"/>
      <c r="AZ1210" s="190" t="s">
        <v>123</v>
      </c>
      <c r="BA1210" s="74"/>
      <c r="BB1210" s="185" t="s">
        <v>123</v>
      </c>
      <c r="BC1210" s="76"/>
      <c r="BD1210" s="74"/>
      <c r="BE1210" s="22"/>
      <c r="BF1210" s="190" t="s">
        <v>123</v>
      </c>
      <c r="BG1210" s="74"/>
      <c r="BH1210" s="185" t="s">
        <v>123</v>
      </c>
      <c r="BI1210" s="76"/>
      <c r="BJ1210" s="74"/>
      <c r="BK1210" s="22"/>
      <c r="BL1210" s="190" t="s">
        <v>123</v>
      </c>
      <c r="BM1210" s="74"/>
      <c r="BN1210" s="185" t="s">
        <v>123</v>
      </c>
      <c r="BO1210" s="22"/>
      <c r="BP1210" s="74"/>
      <c r="BQ1210" s="22"/>
      <c r="BR1210" s="190" t="s">
        <v>123</v>
      </c>
      <c r="BS1210" s="22"/>
      <c r="BT1210" s="185" t="s">
        <v>123</v>
      </c>
      <c r="BU1210" s="22"/>
      <c r="BV1210" s="74"/>
      <c r="BW1210" s="22"/>
      <c r="BX1210" s="190" t="s">
        <v>123</v>
      </c>
      <c r="BY1210" s="22"/>
      <c r="BZ1210" s="185" t="s">
        <v>123</v>
      </c>
      <c r="CA1210" s="185"/>
      <c r="CB1210" s="22"/>
    </row>
    <row r="1211" spans="2:80" ht="13.8" hidden="1">
      <c r="B1211" s="22">
        <f t="shared" si="18"/>
        <v>1202</v>
      </c>
      <c r="C1211" s="22" t="s">
        <v>1294</v>
      </c>
      <c r="D1211" s="73" t="s">
        <v>1298</v>
      </c>
      <c r="E1211" s="118">
        <v>1300403</v>
      </c>
      <c r="F1211" s="22" t="s">
        <v>114</v>
      </c>
      <c r="G1211" s="73" t="s">
        <v>130</v>
      </c>
      <c r="H1211" s="73" t="s">
        <v>116</v>
      </c>
      <c r="I1211" s="240" t="s">
        <v>351</v>
      </c>
      <c r="J1211" s="79" t="s">
        <v>112</v>
      </c>
      <c r="K1211" s="112" t="s">
        <v>1309</v>
      </c>
      <c r="L1211" s="22" t="s">
        <v>119</v>
      </c>
      <c r="M1211" s="185" t="s">
        <v>117</v>
      </c>
      <c r="N1211" s="119" t="str">
        <f>CONCATENATE(T_SDLog[[#This Row],[PROJECT_NO]],"-",T_SDLog[[#This Row],[Sub Con]],"-",T_SDLog[[#This Row],[BUILDING_NO]],"-",T_SDLog[[#This Row],[FLOOR_LEVEL]],"-",T_SDLog[[#This Row],[DRAWING_PARTS]],"-",T_SDLog[[#This Row],[DISIPLINE]],"-",T_SDLog[[#This Row],[Sub-Dec]],"-",T_SDLog[[#This Row],[DS]],"-",T_SDLog[[#This Row],[DRAWING_SEQ]])</f>
        <v>1300403-ATS-B01-GF-09-ICT-TET-SD-00</v>
      </c>
      <c r="O1211" s="122" t="s">
        <v>1771</v>
      </c>
      <c r="P1211" s="245"/>
      <c r="Q1211"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11"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11" s="156" t="str">
        <f>IF(T_SDLog[[#This Row],[AREF_7]]&lt;&gt;"","07",IF(T_SDLog[[#This Row],[AREF_6]]&lt;&gt;"","06",IF(T_SDLog[[#This Row],[AREF_5]]&lt;&gt;"","05",IF(T_SDLog[[#This Row],[AREF_4]]&lt;&gt;"","04",IF(T_SDLog[[#This Row],[AREF_3]]&lt;&gt;"","03",IF(T_SDLog[[#This Row],[AREF_2]]&lt;&gt;"","02",IF(T_SDLog[[#This Row],[AREF_1]]&lt;&gt;"","01",IF(T_SDLog[[#This Row],[AREF_0]]&lt;&gt;"","00",""))))))))</f>
        <v>01</v>
      </c>
      <c r="T121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1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1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1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1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1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1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1" s="22" t="s">
        <v>1798</v>
      </c>
      <c r="AB1211" s="74">
        <v>45841</v>
      </c>
      <c r="AC1211" s="74" t="s">
        <v>1822</v>
      </c>
      <c r="AD1211" s="74">
        <v>45841</v>
      </c>
      <c r="AE1211" s="74" t="s">
        <v>1822</v>
      </c>
      <c r="AF1211" s="190" t="s">
        <v>1452</v>
      </c>
      <c r="AG1211" s="191" t="s">
        <v>1866</v>
      </c>
      <c r="AH1211" s="190" t="s">
        <v>1452</v>
      </c>
      <c r="AI1211" s="22" t="s">
        <v>1901</v>
      </c>
      <c r="AJ1211" s="74">
        <v>45867</v>
      </c>
      <c r="AK1211" s="74" t="s">
        <v>1902</v>
      </c>
      <c r="AL1211" s="292">
        <v>45869</v>
      </c>
      <c r="AM1211" s="22"/>
      <c r="AN1211" s="190" t="s">
        <v>123</v>
      </c>
      <c r="AO1211" s="74"/>
      <c r="AP1211" s="185" t="s">
        <v>162</v>
      </c>
      <c r="AQ1211" s="22"/>
      <c r="AR1211" s="74"/>
      <c r="AS1211" s="22"/>
      <c r="AT1211" s="190" t="s">
        <v>123</v>
      </c>
      <c r="AU1211" s="74"/>
      <c r="AV1211" s="185" t="s">
        <v>123</v>
      </c>
      <c r="AW1211" s="76"/>
      <c r="AX1211" s="74"/>
      <c r="AY1211" s="22"/>
      <c r="AZ1211" s="190" t="s">
        <v>123</v>
      </c>
      <c r="BA1211" s="74"/>
      <c r="BB1211" s="185" t="s">
        <v>123</v>
      </c>
      <c r="BC1211" s="76"/>
      <c r="BD1211" s="74"/>
      <c r="BE1211" s="22"/>
      <c r="BF1211" s="190" t="s">
        <v>123</v>
      </c>
      <c r="BG1211" s="74"/>
      <c r="BH1211" s="185" t="s">
        <v>123</v>
      </c>
      <c r="BI1211" s="76"/>
      <c r="BJ1211" s="74"/>
      <c r="BK1211" s="22"/>
      <c r="BL1211" s="190" t="s">
        <v>123</v>
      </c>
      <c r="BM1211" s="74"/>
      <c r="BN1211" s="185" t="s">
        <v>123</v>
      </c>
      <c r="BO1211" s="22"/>
      <c r="BP1211" s="74"/>
      <c r="BQ1211" s="22"/>
      <c r="BR1211" s="190" t="s">
        <v>123</v>
      </c>
      <c r="BS1211" s="22"/>
      <c r="BT1211" s="185" t="s">
        <v>123</v>
      </c>
      <c r="BU1211" s="22"/>
      <c r="BV1211" s="74"/>
      <c r="BW1211" s="22"/>
      <c r="BX1211" s="190" t="s">
        <v>123</v>
      </c>
      <c r="BY1211" s="22"/>
      <c r="BZ1211" s="185" t="s">
        <v>123</v>
      </c>
      <c r="CA1211" s="185"/>
      <c r="CB1211" s="22"/>
    </row>
    <row r="1212" spans="2:80" ht="13.8" hidden="1">
      <c r="B1212" s="22">
        <f t="shared" si="18"/>
        <v>1203</v>
      </c>
      <c r="C1212" s="22" t="s">
        <v>1294</v>
      </c>
      <c r="D1212" s="73" t="s">
        <v>1298</v>
      </c>
      <c r="E1212" s="118">
        <v>1300403</v>
      </c>
      <c r="F1212" s="22" t="s">
        <v>114</v>
      </c>
      <c r="G1212" s="73" t="s">
        <v>130</v>
      </c>
      <c r="H1212" s="73" t="s">
        <v>116</v>
      </c>
      <c r="I1212" s="240" t="s">
        <v>438</v>
      </c>
      <c r="J1212" s="79" t="s">
        <v>112</v>
      </c>
      <c r="K1212" s="112" t="s">
        <v>1309</v>
      </c>
      <c r="L1212" s="22" t="s">
        <v>119</v>
      </c>
      <c r="M1212" s="185" t="s">
        <v>117</v>
      </c>
      <c r="N1212" s="119" t="str">
        <f>CONCATENATE(T_SDLog[[#This Row],[PROJECT_NO]],"-",T_SDLog[[#This Row],[Sub Con]],"-",T_SDLog[[#This Row],[BUILDING_NO]],"-",T_SDLog[[#This Row],[FLOOR_LEVEL]],"-",T_SDLog[[#This Row],[DRAWING_PARTS]],"-",T_SDLog[[#This Row],[DISIPLINE]],"-",T_SDLog[[#This Row],[Sub-Dec]],"-",T_SDLog[[#This Row],[DS]],"-",T_SDLog[[#This Row],[DRAWING_SEQ]])</f>
        <v>1300403-ATS-B01-GF-10-ICT-TET-SD-00</v>
      </c>
      <c r="O1212" s="122" t="s">
        <v>1772</v>
      </c>
      <c r="P1212" s="245"/>
      <c r="Q1212"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12"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12" s="156" t="str">
        <f>IF(T_SDLog[[#This Row],[AREF_7]]&lt;&gt;"","07",IF(T_SDLog[[#This Row],[AREF_6]]&lt;&gt;"","06",IF(T_SDLog[[#This Row],[AREF_5]]&lt;&gt;"","05",IF(T_SDLog[[#This Row],[AREF_4]]&lt;&gt;"","04",IF(T_SDLog[[#This Row],[AREF_3]]&lt;&gt;"","03",IF(T_SDLog[[#This Row],[AREF_2]]&lt;&gt;"","02",IF(T_SDLog[[#This Row],[AREF_1]]&lt;&gt;"","01",IF(T_SDLog[[#This Row],[AREF_0]]&lt;&gt;"","00",""))))))))</f>
        <v>01</v>
      </c>
      <c r="T121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1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1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1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1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1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1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2" s="22" t="s">
        <v>1798</v>
      </c>
      <c r="AB1212" s="74">
        <v>45841</v>
      </c>
      <c r="AC1212" s="74" t="s">
        <v>1822</v>
      </c>
      <c r="AD1212" s="74">
        <v>45841</v>
      </c>
      <c r="AE1212" s="74" t="s">
        <v>1822</v>
      </c>
      <c r="AF1212" s="190" t="s">
        <v>1452</v>
      </c>
      <c r="AG1212" s="191" t="s">
        <v>1866</v>
      </c>
      <c r="AH1212" s="190" t="s">
        <v>1452</v>
      </c>
      <c r="AI1212" s="22" t="s">
        <v>1901</v>
      </c>
      <c r="AJ1212" s="74">
        <v>45867</v>
      </c>
      <c r="AK1212" s="74" t="s">
        <v>1902</v>
      </c>
      <c r="AL1212" s="292">
        <v>45869</v>
      </c>
      <c r="AM1212" s="22"/>
      <c r="AN1212" s="190" t="s">
        <v>123</v>
      </c>
      <c r="AO1212" s="74"/>
      <c r="AP1212" s="185" t="s">
        <v>162</v>
      </c>
      <c r="AQ1212" s="22"/>
      <c r="AR1212" s="74"/>
      <c r="AS1212" s="22"/>
      <c r="AT1212" s="190" t="s">
        <v>123</v>
      </c>
      <c r="AU1212" s="74"/>
      <c r="AV1212" s="185" t="s">
        <v>123</v>
      </c>
      <c r="AW1212" s="76"/>
      <c r="AX1212" s="74"/>
      <c r="AY1212" s="22"/>
      <c r="AZ1212" s="190" t="s">
        <v>123</v>
      </c>
      <c r="BA1212" s="74"/>
      <c r="BB1212" s="185" t="s">
        <v>123</v>
      </c>
      <c r="BC1212" s="76"/>
      <c r="BD1212" s="74"/>
      <c r="BE1212" s="22"/>
      <c r="BF1212" s="190" t="s">
        <v>123</v>
      </c>
      <c r="BG1212" s="74"/>
      <c r="BH1212" s="185" t="s">
        <v>123</v>
      </c>
      <c r="BI1212" s="76"/>
      <c r="BJ1212" s="74"/>
      <c r="BK1212" s="22"/>
      <c r="BL1212" s="190" t="s">
        <v>123</v>
      </c>
      <c r="BM1212" s="74"/>
      <c r="BN1212" s="185" t="s">
        <v>123</v>
      </c>
      <c r="BO1212" s="22"/>
      <c r="BP1212" s="74"/>
      <c r="BQ1212" s="22"/>
      <c r="BR1212" s="190" t="s">
        <v>123</v>
      </c>
      <c r="BS1212" s="22"/>
      <c r="BT1212" s="185" t="s">
        <v>123</v>
      </c>
      <c r="BU1212" s="22"/>
      <c r="BV1212" s="74"/>
      <c r="BW1212" s="22"/>
      <c r="BX1212" s="190" t="s">
        <v>123</v>
      </c>
      <c r="BY1212" s="22"/>
      <c r="BZ1212" s="185" t="s">
        <v>123</v>
      </c>
      <c r="CA1212" s="185"/>
      <c r="CB1212" s="22"/>
    </row>
    <row r="1213" spans="2:80" ht="13.8" hidden="1">
      <c r="B1213" s="22">
        <f t="shared" si="18"/>
        <v>1204</v>
      </c>
      <c r="C1213" s="22" t="s">
        <v>1294</v>
      </c>
      <c r="D1213" s="73" t="s">
        <v>1298</v>
      </c>
      <c r="E1213" s="118">
        <v>1300403</v>
      </c>
      <c r="F1213" s="22" t="s">
        <v>114</v>
      </c>
      <c r="G1213" s="73" t="s">
        <v>130</v>
      </c>
      <c r="H1213" s="73" t="s">
        <v>116</v>
      </c>
      <c r="I1213" s="240" t="s">
        <v>440</v>
      </c>
      <c r="J1213" s="79" t="s">
        <v>112</v>
      </c>
      <c r="K1213" s="112" t="s">
        <v>1309</v>
      </c>
      <c r="L1213" s="22" t="s">
        <v>119</v>
      </c>
      <c r="M1213" s="185" t="s">
        <v>117</v>
      </c>
      <c r="N1213" s="119" t="str">
        <f>CONCATENATE(T_SDLog[[#This Row],[PROJECT_NO]],"-",T_SDLog[[#This Row],[Sub Con]],"-",T_SDLog[[#This Row],[BUILDING_NO]],"-",T_SDLog[[#This Row],[FLOOR_LEVEL]],"-",T_SDLog[[#This Row],[DRAWING_PARTS]],"-",T_SDLog[[#This Row],[DISIPLINE]],"-",T_SDLog[[#This Row],[Sub-Dec]],"-",T_SDLog[[#This Row],[DS]],"-",T_SDLog[[#This Row],[DRAWING_SEQ]])</f>
        <v>1300403-ATS-B01-GF-11-ICT-TET-SD-00</v>
      </c>
      <c r="O1213" s="122" t="s">
        <v>1773</v>
      </c>
      <c r="P1213" s="245"/>
      <c r="Q1213"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13"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13" s="156" t="str">
        <f>IF(T_SDLog[[#This Row],[AREF_7]]&lt;&gt;"","07",IF(T_SDLog[[#This Row],[AREF_6]]&lt;&gt;"","06",IF(T_SDLog[[#This Row],[AREF_5]]&lt;&gt;"","05",IF(T_SDLog[[#This Row],[AREF_4]]&lt;&gt;"","04",IF(T_SDLog[[#This Row],[AREF_3]]&lt;&gt;"","03",IF(T_SDLog[[#This Row],[AREF_2]]&lt;&gt;"","02",IF(T_SDLog[[#This Row],[AREF_1]]&lt;&gt;"","01",IF(T_SDLog[[#This Row],[AREF_0]]&lt;&gt;"","00",""))))))))</f>
        <v>01</v>
      </c>
      <c r="T121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1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1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1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1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1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1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3" s="22" t="s">
        <v>1798</v>
      </c>
      <c r="AB1213" s="74">
        <v>45841</v>
      </c>
      <c r="AC1213" s="74" t="s">
        <v>1822</v>
      </c>
      <c r="AD1213" s="74">
        <v>45841</v>
      </c>
      <c r="AE1213" s="74" t="s">
        <v>1822</v>
      </c>
      <c r="AF1213" s="190" t="s">
        <v>1452</v>
      </c>
      <c r="AG1213" s="191" t="s">
        <v>1866</v>
      </c>
      <c r="AH1213" s="190" t="s">
        <v>1452</v>
      </c>
      <c r="AI1213" s="22" t="s">
        <v>1901</v>
      </c>
      <c r="AJ1213" s="74">
        <v>45867</v>
      </c>
      <c r="AK1213" s="74" t="s">
        <v>1902</v>
      </c>
      <c r="AL1213" s="292">
        <v>45869</v>
      </c>
      <c r="AM1213" s="22"/>
      <c r="AN1213" s="190" t="s">
        <v>123</v>
      </c>
      <c r="AO1213" s="74"/>
      <c r="AP1213" s="185" t="s">
        <v>162</v>
      </c>
      <c r="AQ1213" s="22"/>
      <c r="AR1213" s="74"/>
      <c r="AS1213" s="22"/>
      <c r="AT1213" s="190" t="s">
        <v>123</v>
      </c>
      <c r="AU1213" s="74"/>
      <c r="AV1213" s="185" t="s">
        <v>123</v>
      </c>
      <c r="AW1213" s="76"/>
      <c r="AX1213" s="74"/>
      <c r="AY1213" s="22"/>
      <c r="AZ1213" s="190" t="s">
        <v>123</v>
      </c>
      <c r="BA1213" s="74"/>
      <c r="BB1213" s="185" t="s">
        <v>123</v>
      </c>
      <c r="BC1213" s="76"/>
      <c r="BD1213" s="74"/>
      <c r="BE1213" s="22"/>
      <c r="BF1213" s="190" t="s">
        <v>123</v>
      </c>
      <c r="BG1213" s="74"/>
      <c r="BH1213" s="185" t="s">
        <v>123</v>
      </c>
      <c r="BI1213" s="76"/>
      <c r="BJ1213" s="74"/>
      <c r="BK1213" s="22"/>
      <c r="BL1213" s="190" t="s">
        <v>123</v>
      </c>
      <c r="BM1213" s="74"/>
      <c r="BN1213" s="185" t="s">
        <v>123</v>
      </c>
      <c r="BO1213" s="22"/>
      <c r="BP1213" s="74"/>
      <c r="BQ1213" s="22"/>
      <c r="BR1213" s="190" t="s">
        <v>123</v>
      </c>
      <c r="BS1213" s="22"/>
      <c r="BT1213" s="185" t="s">
        <v>123</v>
      </c>
      <c r="BU1213" s="22"/>
      <c r="BV1213" s="74"/>
      <c r="BW1213" s="22"/>
      <c r="BX1213" s="190" t="s">
        <v>123</v>
      </c>
      <c r="BY1213" s="22"/>
      <c r="BZ1213" s="185" t="s">
        <v>123</v>
      </c>
      <c r="CA1213" s="185"/>
      <c r="CB1213" s="22"/>
    </row>
    <row r="1214" spans="2:80" ht="13.8" hidden="1">
      <c r="B1214" s="22">
        <f t="shared" si="18"/>
        <v>1205</v>
      </c>
      <c r="C1214" s="22" t="s">
        <v>1294</v>
      </c>
      <c r="D1214" s="73" t="s">
        <v>1298</v>
      </c>
      <c r="E1214" s="118">
        <v>1300403</v>
      </c>
      <c r="F1214" s="22" t="s">
        <v>114</v>
      </c>
      <c r="G1214" s="73" t="s">
        <v>130</v>
      </c>
      <c r="H1214" s="73" t="s">
        <v>116</v>
      </c>
      <c r="I1214" s="240" t="s">
        <v>142</v>
      </c>
      <c r="J1214" s="79" t="s">
        <v>112</v>
      </c>
      <c r="K1214" s="112" t="s">
        <v>1309</v>
      </c>
      <c r="L1214" s="22" t="s">
        <v>119</v>
      </c>
      <c r="M1214" s="185" t="s">
        <v>117</v>
      </c>
      <c r="N1214" s="119" t="str">
        <f>CONCATENATE(T_SDLog[[#This Row],[PROJECT_NO]],"-",T_SDLog[[#This Row],[Sub Con]],"-",T_SDLog[[#This Row],[BUILDING_NO]],"-",T_SDLog[[#This Row],[FLOOR_LEVEL]],"-",T_SDLog[[#This Row],[DRAWING_PARTS]],"-",T_SDLog[[#This Row],[DISIPLINE]],"-",T_SDLog[[#This Row],[Sub-Dec]],"-",T_SDLog[[#This Row],[DS]],"-",T_SDLog[[#This Row],[DRAWING_SEQ]])</f>
        <v>1300403-ATS-B01-GF-12-ICT-TET-SD-00</v>
      </c>
      <c r="O1214" s="122" t="s">
        <v>1774</v>
      </c>
      <c r="P1214" s="245"/>
      <c r="Q1214"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14"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14" s="156" t="str">
        <f>IF(T_SDLog[[#This Row],[AREF_7]]&lt;&gt;"","07",IF(T_SDLog[[#This Row],[AREF_6]]&lt;&gt;"","06",IF(T_SDLog[[#This Row],[AREF_5]]&lt;&gt;"","05",IF(T_SDLog[[#This Row],[AREF_4]]&lt;&gt;"","04",IF(T_SDLog[[#This Row],[AREF_3]]&lt;&gt;"","03",IF(T_SDLog[[#This Row],[AREF_2]]&lt;&gt;"","02",IF(T_SDLog[[#This Row],[AREF_1]]&lt;&gt;"","01",IF(T_SDLog[[#This Row],[AREF_0]]&lt;&gt;"","00",""))))))))</f>
        <v>01</v>
      </c>
      <c r="T121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1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1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1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1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1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1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4" s="22" t="s">
        <v>1798</v>
      </c>
      <c r="AB1214" s="74">
        <v>45841</v>
      </c>
      <c r="AC1214" s="74" t="s">
        <v>1822</v>
      </c>
      <c r="AD1214" s="74">
        <v>45841</v>
      </c>
      <c r="AE1214" s="74" t="s">
        <v>1822</v>
      </c>
      <c r="AF1214" s="190" t="s">
        <v>1452</v>
      </c>
      <c r="AG1214" s="191" t="s">
        <v>1866</v>
      </c>
      <c r="AH1214" s="190" t="s">
        <v>1452</v>
      </c>
      <c r="AI1214" s="22" t="s">
        <v>1901</v>
      </c>
      <c r="AJ1214" s="74">
        <v>45867</v>
      </c>
      <c r="AK1214" s="74" t="s">
        <v>1902</v>
      </c>
      <c r="AL1214" s="292">
        <v>45869</v>
      </c>
      <c r="AM1214" s="22"/>
      <c r="AN1214" s="190" t="s">
        <v>123</v>
      </c>
      <c r="AO1214" s="74"/>
      <c r="AP1214" s="185" t="s">
        <v>162</v>
      </c>
      <c r="AQ1214" s="22"/>
      <c r="AR1214" s="74"/>
      <c r="AS1214" s="22"/>
      <c r="AT1214" s="190" t="s">
        <v>123</v>
      </c>
      <c r="AU1214" s="74"/>
      <c r="AV1214" s="185" t="s">
        <v>123</v>
      </c>
      <c r="AW1214" s="76"/>
      <c r="AX1214" s="74"/>
      <c r="AY1214" s="22"/>
      <c r="AZ1214" s="190" t="s">
        <v>123</v>
      </c>
      <c r="BA1214" s="74"/>
      <c r="BB1214" s="185" t="s">
        <v>123</v>
      </c>
      <c r="BC1214" s="76"/>
      <c r="BD1214" s="74"/>
      <c r="BE1214" s="22"/>
      <c r="BF1214" s="190" t="s">
        <v>123</v>
      </c>
      <c r="BG1214" s="74"/>
      <c r="BH1214" s="185" t="s">
        <v>123</v>
      </c>
      <c r="BI1214" s="76"/>
      <c r="BJ1214" s="74"/>
      <c r="BK1214" s="22"/>
      <c r="BL1214" s="190" t="s">
        <v>123</v>
      </c>
      <c r="BM1214" s="74"/>
      <c r="BN1214" s="185" t="s">
        <v>123</v>
      </c>
      <c r="BO1214" s="22"/>
      <c r="BP1214" s="74"/>
      <c r="BQ1214" s="22"/>
      <c r="BR1214" s="190" t="s">
        <v>123</v>
      </c>
      <c r="BS1214" s="22"/>
      <c r="BT1214" s="185" t="s">
        <v>123</v>
      </c>
      <c r="BU1214" s="22"/>
      <c r="BV1214" s="74"/>
      <c r="BW1214" s="22"/>
      <c r="BX1214" s="190" t="s">
        <v>123</v>
      </c>
      <c r="BY1214" s="22"/>
      <c r="BZ1214" s="185" t="s">
        <v>123</v>
      </c>
      <c r="CA1214" s="185"/>
      <c r="CB1214" s="22"/>
    </row>
    <row r="1215" spans="2:80" ht="13.8" hidden="1">
      <c r="B1215" s="22">
        <f t="shared" si="18"/>
        <v>1206</v>
      </c>
      <c r="C1215" s="22" t="s">
        <v>1294</v>
      </c>
      <c r="D1215" s="73" t="s">
        <v>1298</v>
      </c>
      <c r="E1215" s="118">
        <v>1300403</v>
      </c>
      <c r="F1215" s="22" t="s">
        <v>114</v>
      </c>
      <c r="G1215" s="73" t="s">
        <v>130</v>
      </c>
      <c r="H1215" s="73" t="s">
        <v>116</v>
      </c>
      <c r="I1215" s="240" t="s">
        <v>456</v>
      </c>
      <c r="J1215" s="79" t="s">
        <v>112</v>
      </c>
      <c r="K1215" s="112" t="s">
        <v>1309</v>
      </c>
      <c r="L1215" s="22" t="s">
        <v>119</v>
      </c>
      <c r="M1215" s="185" t="s">
        <v>117</v>
      </c>
      <c r="N1215" s="119" t="str">
        <f>CONCATENATE(T_SDLog[[#This Row],[PROJECT_NO]],"-",T_SDLog[[#This Row],[Sub Con]],"-",T_SDLog[[#This Row],[BUILDING_NO]],"-",T_SDLog[[#This Row],[FLOOR_LEVEL]],"-",T_SDLog[[#This Row],[DRAWING_PARTS]],"-",T_SDLog[[#This Row],[DISIPLINE]],"-",T_SDLog[[#This Row],[Sub-Dec]],"-",T_SDLog[[#This Row],[DS]],"-",T_SDLog[[#This Row],[DRAWING_SEQ]])</f>
        <v>1300403-ATS-B01-GF-13-ICT-TET-SD-00</v>
      </c>
      <c r="O1215" s="122" t="s">
        <v>1775</v>
      </c>
      <c r="P1215" s="245"/>
      <c r="Q1215"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15"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15" s="156" t="str">
        <f>IF(T_SDLog[[#This Row],[AREF_7]]&lt;&gt;"","07",IF(T_SDLog[[#This Row],[AREF_6]]&lt;&gt;"","06",IF(T_SDLog[[#This Row],[AREF_5]]&lt;&gt;"","05",IF(T_SDLog[[#This Row],[AREF_4]]&lt;&gt;"","04",IF(T_SDLog[[#This Row],[AREF_3]]&lt;&gt;"","03",IF(T_SDLog[[#This Row],[AREF_2]]&lt;&gt;"","02",IF(T_SDLog[[#This Row],[AREF_1]]&lt;&gt;"","01",IF(T_SDLog[[#This Row],[AREF_0]]&lt;&gt;"","00",""))))))))</f>
        <v>01</v>
      </c>
      <c r="T121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1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1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1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1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1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1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5" s="22" t="s">
        <v>1798</v>
      </c>
      <c r="AB1215" s="74">
        <v>45841</v>
      </c>
      <c r="AC1215" s="74" t="s">
        <v>1822</v>
      </c>
      <c r="AD1215" s="74">
        <v>45841</v>
      </c>
      <c r="AE1215" s="74" t="s">
        <v>1822</v>
      </c>
      <c r="AF1215" s="190" t="s">
        <v>1452</v>
      </c>
      <c r="AG1215" s="191" t="s">
        <v>1866</v>
      </c>
      <c r="AH1215" s="190" t="s">
        <v>1452</v>
      </c>
      <c r="AI1215" s="22" t="s">
        <v>1901</v>
      </c>
      <c r="AJ1215" s="74">
        <v>45867</v>
      </c>
      <c r="AK1215" s="74" t="s">
        <v>1902</v>
      </c>
      <c r="AL1215" s="292">
        <v>45869</v>
      </c>
      <c r="AM1215" s="22"/>
      <c r="AN1215" s="190" t="s">
        <v>123</v>
      </c>
      <c r="AO1215" s="74"/>
      <c r="AP1215" s="185" t="s">
        <v>162</v>
      </c>
      <c r="AQ1215" s="22"/>
      <c r="AR1215" s="74"/>
      <c r="AS1215" s="22"/>
      <c r="AT1215" s="190" t="s">
        <v>123</v>
      </c>
      <c r="AU1215" s="74"/>
      <c r="AV1215" s="185" t="s">
        <v>123</v>
      </c>
      <c r="AW1215" s="76"/>
      <c r="AX1215" s="74"/>
      <c r="AY1215" s="22"/>
      <c r="AZ1215" s="190" t="s">
        <v>123</v>
      </c>
      <c r="BA1215" s="74"/>
      <c r="BB1215" s="185" t="s">
        <v>123</v>
      </c>
      <c r="BC1215" s="76"/>
      <c r="BD1215" s="74"/>
      <c r="BE1215" s="22"/>
      <c r="BF1215" s="190" t="s">
        <v>123</v>
      </c>
      <c r="BG1215" s="74"/>
      <c r="BH1215" s="185" t="s">
        <v>123</v>
      </c>
      <c r="BI1215" s="76"/>
      <c r="BJ1215" s="74"/>
      <c r="BK1215" s="22"/>
      <c r="BL1215" s="190" t="s">
        <v>123</v>
      </c>
      <c r="BM1215" s="74"/>
      <c r="BN1215" s="185" t="s">
        <v>123</v>
      </c>
      <c r="BO1215" s="22"/>
      <c r="BP1215" s="74"/>
      <c r="BQ1215" s="22"/>
      <c r="BR1215" s="190" t="s">
        <v>123</v>
      </c>
      <c r="BS1215" s="22"/>
      <c r="BT1215" s="185" t="s">
        <v>123</v>
      </c>
      <c r="BU1215" s="22"/>
      <c r="BV1215" s="74"/>
      <c r="BW1215" s="22"/>
      <c r="BX1215" s="190" t="s">
        <v>123</v>
      </c>
      <c r="BY1215" s="22"/>
      <c r="BZ1215" s="185" t="s">
        <v>123</v>
      </c>
      <c r="CA1215" s="185"/>
      <c r="CB1215" s="22"/>
    </row>
    <row r="1216" spans="2:80" ht="13.8" hidden="1">
      <c r="B1216" s="22">
        <f t="shared" si="18"/>
        <v>1207</v>
      </c>
      <c r="C1216" s="22" t="s">
        <v>1294</v>
      </c>
      <c r="D1216" s="73" t="s">
        <v>1298</v>
      </c>
      <c r="E1216" s="118">
        <v>1300403</v>
      </c>
      <c r="F1216" s="22" t="s">
        <v>114</v>
      </c>
      <c r="G1216" s="73" t="s">
        <v>130</v>
      </c>
      <c r="H1216" s="73" t="s">
        <v>116</v>
      </c>
      <c r="I1216" s="240" t="s">
        <v>458</v>
      </c>
      <c r="J1216" s="79" t="s">
        <v>112</v>
      </c>
      <c r="K1216" s="112" t="s">
        <v>1309</v>
      </c>
      <c r="L1216" s="22" t="s">
        <v>119</v>
      </c>
      <c r="M1216" s="185" t="s">
        <v>117</v>
      </c>
      <c r="N1216" s="119" t="str">
        <f>CONCATENATE(T_SDLog[[#This Row],[PROJECT_NO]],"-",T_SDLog[[#This Row],[Sub Con]],"-",T_SDLog[[#This Row],[BUILDING_NO]],"-",T_SDLog[[#This Row],[FLOOR_LEVEL]],"-",T_SDLog[[#This Row],[DRAWING_PARTS]],"-",T_SDLog[[#This Row],[DISIPLINE]],"-",T_SDLog[[#This Row],[Sub-Dec]],"-",T_SDLog[[#This Row],[DS]],"-",T_SDLog[[#This Row],[DRAWING_SEQ]])</f>
        <v>1300403-ATS-B01-GF-14-ICT-TET-SD-00</v>
      </c>
      <c r="O1216" s="122" t="s">
        <v>1776</v>
      </c>
      <c r="P1216" s="245"/>
      <c r="Q1216"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16"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16" s="156" t="str">
        <f>IF(T_SDLog[[#This Row],[AREF_7]]&lt;&gt;"","07",IF(T_SDLog[[#This Row],[AREF_6]]&lt;&gt;"","06",IF(T_SDLog[[#This Row],[AREF_5]]&lt;&gt;"","05",IF(T_SDLog[[#This Row],[AREF_4]]&lt;&gt;"","04",IF(T_SDLog[[#This Row],[AREF_3]]&lt;&gt;"","03",IF(T_SDLog[[#This Row],[AREF_2]]&lt;&gt;"","02",IF(T_SDLog[[#This Row],[AREF_1]]&lt;&gt;"","01",IF(T_SDLog[[#This Row],[AREF_0]]&lt;&gt;"","00",""))))))))</f>
        <v>01</v>
      </c>
      <c r="T121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1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1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1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1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1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1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6" s="22" t="s">
        <v>1798</v>
      </c>
      <c r="AB1216" s="74">
        <v>45841</v>
      </c>
      <c r="AC1216" s="74" t="s">
        <v>1822</v>
      </c>
      <c r="AD1216" s="74">
        <v>45841</v>
      </c>
      <c r="AE1216" s="74" t="s">
        <v>1822</v>
      </c>
      <c r="AF1216" s="190" t="s">
        <v>1452</v>
      </c>
      <c r="AG1216" s="191" t="s">
        <v>1866</v>
      </c>
      <c r="AH1216" s="190" t="s">
        <v>1452</v>
      </c>
      <c r="AI1216" s="22" t="s">
        <v>1901</v>
      </c>
      <c r="AJ1216" s="74">
        <v>45867</v>
      </c>
      <c r="AK1216" s="74" t="s">
        <v>1902</v>
      </c>
      <c r="AL1216" s="292">
        <v>45869</v>
      </c>
      <c r="AM1216" s="22"/>
      <c r="AN1216" s="190" t="s">
        <v>123</v>
      </c>
      <c r="AO1216" s="74"/>
      <c r="AP1216" s="185" t="s">
        <v>162</v>
      </c>
      <c r="AQ1216" s="22"/>
      <c r="AR1216" s="74"/>
      <c r="AS1216" s="22"/>
      <c r="AT1216" s="190" t="s">
        <v>123</v>
      </c>
      <c r="AU1216" s="74"/>
      <c r="AV1216" s="185" t="s">
        <v>123</v>
      </c>
      <c r="AW1216" s="76"/>
      <c r="AX1216" s="74"/>
      <c r="AY1216" s="22"/>
      <c r="AZ1216" s="190" t="s">
        <v>123</v>
      </c>
      <c r="BA1216" s="74"/>
      <c r="BB1216" s="185" t="s">
        <v>123</v>
      </c>
      <c r="BC1216" s="76"/>
      <c r="BD1216" s="74"/>
      <c r="BE1216" s="22"/>
      <c r="BF1216" s="190" t="s">
        <v>123</v>
      </c>
      <c r="BG1216" s="74"/>
      <c r="BH1216" s="185" t="s">
        <v>123</v>
      </c>
      <c r="BI1216" s="76"/>
      <c r="BJ1216" s="74"/>
      <c r="BK1216" s="22"/>
      <c r="BL1216" s="190" t="s">
        <v>123</v>
      </c>
      <c r="BM1216" s="74"/>
      <c r="BN1216" s="185" t="s">
        <v>123</v>
      </c>
      <c r="BO1216" s="22"/>
      <c r="BP1216" s="74"/>
      <c r="BQ1216" s="22"/>
      <c r="BR1216" s="190" t="s">
        <v>123</v>
      </c>
      <c r="BS1216" s="22"/>
      <c r="BT1216" s="185" t="s">
        <v>123</v>
      </c>
      <c r="BU1216" s="22"/>
      <c r="BV1216" s="74"/>
      <c r="BW1216" s="22"/>
      <c r="BX1216" s="190" t="s">
        <v>123</v>
      </c>
      <c r="BY1216" s="22"/>
      <c r="BZ1216" s="185" t="s">
        <v>123</v>
      </c>
      <c r="CA1216" s="185"/>
      <c r="CB1216" s="22"/>
    </row>
    <row r="1217" spans="2:80" ht="13.8" hidden="1">
      <c r="B1217" s="22">
        <f t="shared" si="18"/>
        <v>1208</v>
      </c>
      <c r="C1217" s="22" t="s">
        <v>1294</v>
      </c>
      <c r="D1217" s="73" t="s">
        <v>1298</v>
      </c>
      <c r="E1217" s="118">
        <v>1300403</v>
      </c>
      <c r="F1217" s="22" t="s">
        <v>114</v>
      </c>
      <c r="G1217" s="73" t="s">
        <v>130</v>
      </c>
      <c r="H1217" s="73" t="s">
        <v>116</v>
      </c>
      <c r="I1217" s="240" t="s">
        <v>460</v>
      </c>
      <c r="J1217" s="79" t="s">
        <v>112</v>
      </c>
      <c r="K1217" s="112" t="s">
        <v>1309</v>
      </c>
      <c r="L1217" s="22" t="s">
        <v>119</v>
      </c>
      <c r="M1217" s="185" t="s">
        <v>117</v>
      </c>
      <c r="N1217" s="119" t="str">
        <f>CONCATENATE(T_SDLog[[#This Row],[PROJECT_NO]],"-",T_SDLog[[#This Row],[Sub Con]],"-",T_SDLog[[#This Row],[BUILDING_NO]],"-",T_SDLog[[#This Row],[FLOOR_LEVEL]],"-",T_SDLog[[#This Row],[DRAWING_PARTS]],"-",T_SDLog[[#This Row],[DISIPLINE]],"-",T_SDLog[[#This Row],[Sub-Dec]],"-",T_SDLog[[#This Row],[DS]],"-",T_SDLog[[#This Row],[DRAWING_SEQ]])</f>
        <v>1300403-ATS-B01-GF-15-ICT-TET-SD-00</v>
      </c>
      <c r="O1217" s="122" t="s">
        <v>1777</v>
      </c>
      <c r="P1217" s="245"/>
      <c r="Q1217" s="75">
        <f ca="1">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7</v>
      </c>
      <c r="R1217" s="75" t="str">
        <f ca="1">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17" s="156" t="str">
        <f>IF(T_SDLog[[#This Row],[AREF_7]]&lt;&gt;"","07",IF(T_SDLog[[#This Row],[AREF_6]]&lt;&gt;"","06",IF(T_SDLog[[#This Row],[AREF_5]]&lt;&gt;"","05",IF(T_SDLog[[#This Row],[AREF_4]]&lt;&gt;"","04",IF(T_SDLog[[#This Row],[AREF_3]]&lt;&gt;"","03",IF(T_SDLog[[#This Row],[AREF_2]]&lt;&gt;"","02",IF(T_SDLog[[#This Row],[AREF_1]]&lt;&gt;"","01",IF(T_SDLog[[#This Row],[AREF_0]]&lt;&gt;"","00",""))))))))</f>
        <v>01</v>
      </c>
      <c r="T121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45867</v>
      </c>
      <c r="U121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ATLS-004-SD-ICT-00090-R01</v>
      </c>
      <c r="V121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UR (DAR)</v>
      </c>
      <c r="W121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10 Jul 25</v>
      </c>
      <c r="X121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ATV-1300000403-SDS-ICT-00072-R01</v>
      </c>
      <c r="Y121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UR (DAR)</v>
      </c>
      <c r="Z121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7" s="22" t="s">
        <v>1798</v>
      </c>
      <c r="AB1217" s="74">
        <v>45841</v>
      </c>
      <c r="AC1217" s="74" t="s">
        <v>1822</v>
      </c>
      <c r="AD1217" s="74">
        <v>45841</v>
      </c>
      <c r="AE1217" s="74" t="s">
        <v>1822</v>
      </c>
      <c r="AF1217" s="190" t="s">
        <v>1452</v>
      </c>
      <c r="AG1217" s="191" t="s">
        <v>1866</v>
      </c>
      <c r="AH1217" s="190" t="s">
        <v>1452</v>
      </c>
      <c r="AI1217" s="22" t="s">
        <v>1901</v>
      </c>
      <c r="AJ1217" s="74">
        <v>45867</v>
      </c>
      <c r="AK1217" s="74" t="s">
        <v>1902</v>
      </c>
      <c r="AL1217" s="292">
        <v>45869</v>
      </c>
      <c r="AM1217" s="22"/>
      <c r="AN1217" s="190" t="s">
        <v>123</v>
      </c>
      <c r="AO1217" s="74"/>
      <c r="AP1217" s="185" t="s">
        <v>162</v>
      </c>
      <c r="AQ1217" s="22"/>
      <c r="AR1217" s="74"/>
      <c r="AS1217" s="22"/>
      <c r="AT1217" s="190" t="s">
        <v>123</v>
      </c>
      <c r="AU1217" s="74"/>
      <c r="AV1217" s="185" t="s">
        <v>123</v>
      </c>
      <c r="AW1217" s="76"/>
      <c r="AX1217" s="74"/>
      <c r="AY1217" s="22"/>
      <c r="AZ1217" s="190" t="s">
        <v>123</v>
      </c>
      <c r="BA1217" s="74"/>
      <c r="BB1217" s="185" t="s">
        <v>123</v>
      </c>
      <c r="BC1217" s="76"/>
      <c r="BD1217" s="74"/>
      <c r="BE1217" s="22"/>
      <c r="BF1217" s="190" t="s">
        <v>123</v>
      </c>
      <c r="BG1217" s="74"/>
      <c r="BH1217" s="185" t="s">
        <v>123</v>
      </c>
      <c r="BI1217" s="76"/>
      <c r="BJ1217" s="74"/>
      <c r="BK1217" s="22"/>
      <c r="BL1217" s="190" t="s">
        <v>123</v>
      </c>
      <c r="BM1217" s="74"/>
      <c r="BN1217" s="185" t="s">
        <v>123</v>
      </c>
      <c r="BO1217" s="22"/>
      <c r="BP1217" s="74"/>
      <c r="BQ1217" s="22"/>
      <c r="BR1217" s="190" t="s">
        <v>123</v>
      </c>
      <c r="BS1217" s="22"/>
      <c r="BT1217" s="185" t="s">
        <v>123</v>
      </c>
      <c r="BU1217" s="22"/>
      <c r="BV1217" s="74"/>
      <c r="BW1217" s="22"/>
      <c r="BX1217" s="190" t="s">
        <v>123</v>
      </c>
      <c r="BY1217" s="22"/>
      <c r="BZ1217" s="185" t="s">
        <v>123</v>
      </c>
      <c r="CA1217" s="185"/>
      <c r="CB1217" s="22"/>
    </row>
    <row r="1218" spans="2:80" ht="13.8" hidden="1">
      <c r="B1218" s="22">
        <f t="shared" si="18"/>
        <v>1209</v>
      </c>
      <c r="C1218" s="22" t="s">
        <v>1294</v>
      </c>
      <c r="D1218" s="73" t="s">
        <v>1298</v>
      </c>
      <c r="E1218" s="118">
        <v>1300403</v>
      </c>
      <c r="F1218" s="22" t="s">
        <v>114</v>
      </c>
      <c r="G1218" s="73" t="s">
        <v>130</v>
      </c>
      <c r="H1218" s="73" t="s">
        <v>462</v>
      </c>
      <c r="I1218" s="240" t="s">
        <v>117</v>
      </c>
      <c r="J1218" s="79" t="s">
        <v>112</v>
      </c>
      <c r="K1218" s="112" t="s">
        <v>1309</v>
      </c>
      <c r="L1218" s="22" t="s">
        <v>119</v>
      </c>
      <c r="M1218" s="185" t="s">
        <v>117</v>
      </c>
      <c r="N1218" s="119" t="str">
        <f>CONCATENATE(T_SDLog[[#This Row],[PROJECT_NO]],"-",T_SDLog[[#This Row],[Sub Con]],"-",T_SDLog[[#This Row],[BUILDING_NO]],"-",T_SDLog[[#This Row],[FLOOR_LEVEL]],"-",T_SDLog[[#This Row],[DRAWING_PARTS]],"-",T_SDLog[[#This Row],[DISIPLINE]],"-",T_SDLog[[#This Row],[Sub-Dec]],"-",T_SDLog[[#This Row],[DS]],"-",T_SDLog[[#This Row],[DRAWING_SEQ]])</f>
        <v>1300403-ATS-B01-MZ-00-ICT-TET-SD-00</v>
      </c>
      <c r="O1218" s="122" t="s">
        <v>1825</v>
      </c>
      <c r="P1218" s="245">
        <v>45842</v>
      </c>
      <c r="Q121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1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18" s="156" t="str">
        <f>IF(T_SDLog[[#This Row],[AREF_7]]&lt;&gt;"","07",IF(T_SDLog[[#This Row],[AREF_6]]&lt;&gt;"","06",IF(T_SDLog[[#This Row],[AREF_5]]&lt;&gt;"","05",IF(T_SDLog[[#This Row],[AREF_4]]&lt;&gt;"","04",IF(T_SDLog[[#This Row],[AREF_3]]&lt;&gt;"","03",IF(T_SDLog[[#This Row],[AREF_2]]&lt;&gt;"","02",IF(T_SDLog[[#This Row],[AREF_1]]&lt;&gt;"","01",IF(T_SDLog[[#This Row],[AREF_0]]&lt;&gt;"","00",""))))))))</f>
        <v>00</v>
      </c>
      <c r="T121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1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ATLS-004-SD-ICT-00094-R00</v>
      </c>
      <c r="V121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1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1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1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1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8" s="22" t="s">
        <v>1855</v>
      </c>
      <c r="AB1218" s="74">
        <v>45870</v>
      </c>
      <c r="AC1218" s="22"/>
      <c r="AD1218" s="74"/>
      <c r="AE1218" s="22"/>
      <c r="AF1218" s="190" t="s">
        <v>122</v>
      </c>
      <c r="AG1218" s="191"/>
      <c r="AH1218" s="190" t="s">
        <v>123</v>
      </c>
      <c r="AI1218" s="22"/>
      <c r="AJ1218" s="74"/>
      <c r="AK1218" s="22"/>
      <c r="AL1218" s="22"/>
      <c r="AM1218" s="22"/>
      <c r="AN1218" s="190" t="s">
        <v>123</v>
      </c>
      <c r="AO1218" s="74"/>
      <c r="AP1218" s="185" t="s">
        <v>123</v>
      </c>
      <c r="AQ1218" s="22"/>
      <c r="AR1218" s="74"/>
      <c r="AS1218" s="22"/>
      <c r="AT1218" s="190" t="s">
        <v>123</v>
      </c>
      <c r="AU1218" s="74"/>
      <c r="AV1218" s="185" t="s">
        <v>123</v>
      </c>
      <c r="AW1218" s="76"/>
      <c r="AX1218" s="74"/>
      <c r="AY1218" s="22"/>
      <c r="AZ1218" s="190" t="s">
        <v>123</v>
      </c>
      <c r="BA1218" s="74"/>
      <c r="BB1218" s="185" t="s">
        <v>123</v>
      </c>
      <c r="BC1218" s="76"/>
      <c r="BD1218" s="74"/>
      <c r="BE1218" s="22"/>
      <c r="BF1218" s="190" t="s">
        <v>123</v>
      </c>
      <c r="BG1218" s="74"/>
      <c r="BH1218" s="185" t="s">
        <v>123</v>
      </c>
      <c r="BI1218" s="76"/>
      <c r="BJ1218" s="74"/>
      <c r="BK1218" s="22"/>
      <c r="BL1218" s="190" t="s">
        <v>123</v>
      </c>
      <c r="BM1218" s="74"/>
      <c r="BN1218" s="185" t="s">
        <v>123</v>
      </c>
      <c r="BO1218" s="22"/>
      <c r="BP1218" s="74"/>
      <c r="BQ1218" s="22"/>
      <c r="BR1218" s="190" t="s">
        <v>123</v>
      </c>
      <c r="BS1218" s="22"/>
      <c r="BT1218" s="185" t="s">
        <v>123</v>
      </c>
      <c r="BU1218" s="22"/>
      <c r="BV1218" s="74"/>
      <c r="BW1218" s="22"/>
      <c r="BX1218" s="190" t="s">
        <v>123</v>
      </c>
      <c r="BY1218" s="22"/>
      <c r="BZ1218" s="185" t="s">
        <v>123</v>
      </c>
      <c r="CA1218" s="185"/>
      <c r="CB1218" s="22"/>
    </row>
    <row r="1219" spans="2:80" ht="13.8" hidden="1">
      <c r="B1219" s="22">
        <f t="shared" si="18"/>
        <v>1210</v>
      </c>
      <c r="C1219" s="22" t="s">
        <v>1294</v>
      </c>
      <c r="D1219" s="73" t="s">
        <v>1298</v>
      </c>
      <c r="E1219" s="118">
        <v>1300403</v>
      </c>
      <c r="F1219" s="22" t="s">
        <v>114</v>
      </c>
      <c r="G1219" s="73" t="s">
        <v>130</v>
      </c>
      <c r="H1219" s="73" t="s">
        <v>462</v>
      </c>
      <c r="I1219" s="241" t="s">
        <v>304</v>
      </c>
      <c r="J1219" s="79" t="s">
        <v>112</v>
      </c>
      <c r="K1219" s="112" t="s">
        <v>1309</v>
      </c>
      <c r="L1219" s="22" t="s">
        <v>119</v>
      </c>
      <c r="M1219" s="185" t="s">
        <v>117</v>
      </c>
      <c r="N1219" s="119" t="str">
        <f>CONCATENATE(T_SDLog[[#This Row],[PROJECT_NO]],"-",T_SDLog[[#This Row],[Sub Con]],"-",T_SDLog[[#This Row],[BUILDING_NO]],"-",T_SDLog[[#This Row],[FLOOR_LEVEL]],"-",T_SDLog[[#This Row],[DRAWING_PARTS]],"-",T_SDLog[[#This Row],[DISIPLINE]],"-",T_SDLog[[#This Row],[Sub-Dec]],"-",T_SDLog[[#This Row],[DS]],"-",T_SDLog[[#This Row],[DRAWING_SEQ]])</f>
        <v>1300403-ATS-B01-MZ-06-ICT-TET-SD-00</v>
      </c>
      <c r="O1219" s="122" t="s">
        <v>1826</v>
      </c>
      <c r="P1219" s="245"/>
      <c r="Q121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1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19" s="156" t="str">
        <f>IF(T_SDLog[[#This Row],[AREF_7]]&lt;&gt;"","07",IF(T_SDLog[[#This Row],[AREF_6]]&lt;&gt;"","06",IF(T_SDLog[[#This Row],[AREF_5]]&lt;&gt;"","05",IF(T_SDLog[[#This Row],[AREF_4]]&lt;&gt;"","04",IF(T_SDLog[[#This Row],[AREF_3]]&lt;&gt;"","03",IF(T_SDLog[[#This Row],[AREF_2]]&lt;&gt;"","02",IF(T_SDLog[[#This Row],[AREF_1]]&lt;&gt;"","01",IF(T_SDLog[[#This Row],[AREF_0]]&lt;&gt;"","00",""))))))))</f>
        <v>00</v>
      </c>
      <c r="T1219" s="285">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1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ATLS-004-SD-ICT-00094-R00</v>
      </c>
      <c r="V121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1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1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1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1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19" s="22" t="s">
        <v>1855</v>
      </c>
      <c r="AB1219" s="74">
        <v>45870</v>
      </c>
      <c r="AC1219" s="74"/>
      <c r="AD1219" s="74"/>
      <c r="AE1219" s="22"/>
      <c r="AF1219" s="190" t="s">
        <v>122</v>
      </c>
      <c r="AG1219" s="191"/>
      <c r="AH1219" s="190" t="s">
        <v>123</v>
      </c>
      <c r="AI1219" s="22"/>
      <c r="AJ1219" s="74"/>
      <c r="AK1219" s="22"/>
      <c r="AL1219" s="22"/>
      <c r="AM1219" s="22"/>
      <c r="AN1219" s="190" t="s">
        <v>123</v>
      </c>
      <c r="AO1219" s="74"/>
      <c r="AP1219" s="185" t="s">
        <v>123</v>
      </c>
      <c r="AQ1219" s="22"/>
      <c r="AR1219" s="74"/>
      <c r="AS1219" s="22"/>
      <c r="AT1219" s="190" t="s">
        <v>123</v>
      </c>
      <c r="AU1219" s="74"/>
      <c r="AV1219" s="185" t="s">
        <v>123</v>
      </c>
      <c r="AW1219" s="76"/>
      <c r="AX1219" s="74"/>
      <c r="AY1219" s="22"/>
      <c r="AZ1219" s="190" t="s">
        <v>123</v>
      </c>
      <c r="BA1219" s="74"/>
      <c r="BB1219" s="185" t="s">
        <v>123</v>
      </c>
      <c r="BC1219" s="76"/>
      <c r="BD1219" s="74"/>
      <c r="BE1219" s="22"/>
      <c r="BF1219" s="190" t="s">
        <v>123</v>
      </c>
      <c r="BG1219" s="74"/>
      <c r="BH1219" s="185" t="s">
        <v>123</v>
      </c>
      <c r="BI1219" s="76"/>
      <c r="BJ1219" s="74"/>
      <c r="BK1219" s="22"/>
      <c r="BL1219" s="190" t="s">
        <v>123</v>
      </c>
      <c r="BM1219" s="74"/>
      <c r="BN1219" s="185" t="s">
        <v>123</v>
      </c>
      <c r="BO1219" s="22"/>
      <c r="BP1219" s="74"/>
      <c r="BQ1219" s="22"/>
      <c r="BR1219" s="190" t="s">
        <v>123</v>
      </c>
      <c r="BS1219" s="22"/>
      <c r="BT1219" s="185" t="s">
        <v>123</v>
      </c>
      <c r="BU1219" s="22"/>
      <c r="BV1219" s="74"/>
      <c r="BW1219" s="22"/>
      <c r="BX1219" s="190" t="s">
        <v>123</v>
      </c>
      <c r="BY1219" s="22"/>
      <c r="BZ1219" s="185" t="s">
        <v>123</v>
      </c>
      <c r="CA1219" s="185"/>
      <c r="CB1219" s="22"/>
    </row>
    <row r="1220" spans="2:80" ht="13.8" hidden="1">
      <c r="B1220" s="22">
        <f t="shared" si="18"/>
        <v>1211</v>
      </c>
      <c r="C1220" s="22" t="s">
        <v>1294</v>
      </c>
      <c r="D1220" s="73" t="s">
        <v>1298</v>
      </c>
      <c r="E1220" s="118">
        <v>1300403</v>
      </c>
      <c r="F1220" s="22" t="s">
        <v>114</v>
      </c>
      <c r="G1220" s="73" t="s">
        <v>130</v>
      </c>
      <c r="H1220" s="73" t="s">
        <v>462</v>
      </c>
      <c r="I1220" s="241" t="s">
        <v>349</v>
      </c>
      <c r="J1220" s="79" t="s">
        <v>112</v>
      </c>
      <c r="K1220" s="112" t="s">
        <v>1309</v>
      </c>
      <c r="L1220" s="22" t="s">
        <v>119</v>
      </c>
      <c r="M1220" s="185" t="s">
        <v>117</v>
      </c>
      <c r="N1220" s="119" t="str">
        <f>CONCATENATE(T_SDLog[[#This Row],[PROJECT_NO]],"-",T_SDLog[[#This Row],[Sub Con]],"-",T_SDLog[[#This Row],[BUILDING_NO]],"-",T_SDLog[[#This Row],[FLOOR_LEVEL]],"-",T_SDLog[[#This Row],[DRAWING_PARTS]],"-",T_SDLog[[#This Row],[DISIPLINE]],"-",T_SDLog[[#This Row],[Sub-Dec]],"-",T_SDLog[[#This Row],[DS]],"-",T_SDLog[[#This Row],[DRAWING_SEQ]])</f>
        <v>1300403-ATS-B01-MZ-07-ICT-TET-SD-00</v>
      </c>
      <c r="O1220" s="122" t="s">
        <v>1827</v>
      </c>
      <c r="P1220" s="245"/>
      <c r="Q122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2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20" s="156" t="str">
        <f>IF(T_SDLog[[#This Row],[AREF_7]]&lt;&gt;"","07",IF(T_SDLog[[#This Row],[AREF_6]]&lt;&gt;"","06",IF(T_SDLog[[#This Row],[AREF_5]]&lt;&gt;"","05",IF(T_SDLog[[#This Row],[AREF_4]]&lt;&gt;"","04",IF(T_SDLog[[#This Row],[AREF_3]]&lt;&gt;"","03",IF(T_SDLog[[#This Row],[AREF_2]]&lt;&gt;"","02",IF(T_SDLog[[#This Row],[AREF_1]]&lt;&gt;"","01",IF(T_SDLog[[#This Row],[AREF_0]]&lt;&gt;"","00",""))))))))</f>
        <v>00</v>
      </c>
      <c r="T1220" s="285">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2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ATLS-004-SD-ICT-00094-R00</v>
      </c>
      <c r="V122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2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2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2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2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0" s="22" t="s">
        <v>1855</v>
      </c>
      <c r="AB1220" s="74">
        <v>45870</v>
      </c>
      <c r="AC1220" s="74"/>
      <c r="AD1220" s="74"/>
      <c r="AE1220" s="22"/>
      <c r="AF1220" s="190" t="s">
        <v>122</v>
      </c>
      <c r="AG1220" s="191"/>
      <c r="AH1220" s="190" t="s">
        <v>123</v>
      </c>
      <c r="AI1220" s="22"/>
      <c r="AJ1220" s="74"/>
      <c r="AK1220" s="22"/>
      <c r="AL1220" s="22"/>
      <c r="AM1220" s="22"/>
      <c r="AN1220" s="190" t="s">
        <v>123</v>
      </c>
      <c r="AO1220" s="74"/>
      <c r="AP1220" s="185" t="s">
        <v>123</v>
      </c>
      <c r="AQ1220" s="22"/>
      <c r="AR1220" s="74"/>
      <c r="AS1220" s="22"/>
      <c r="AT1220" s="190" t="s">
        <v>123</v>
      </c>
      <c r="AU1220" s="74"/>
      <c r="AV1220" s="185" t="s">
        <v>123</v>
      </c>
      <c r="AW1220" s="76"/>
      <c r="AX1220" s="74"/>
      <c r="AY1220" s="22"/>
      <c r="AZ1220" s="190" t="s">
        <v>123</v>
      </c>
      <c r="BA1220" s="74"/>
      <c r="BB1220" s="185" t="s">
        <v>123</v>
      </c>
      <c r="BC1220" s="76"/>
      <c r="BD1220" s="74"/>
      <c r="BE1220" s="22"/>
      <c r="BF1220" s="190" t="s">
        <v>123</v>
      </c>
      <c r="BG1220" s="74"/>
      <c r="BH1220" s="185" t="s">
        <v>123</v>
      </c>
      <c r="BI1220" s="76"/>
      <c r="BJ1220" s="74"/>
      <c r="BK1220" s="22"/>
      <c r="BL1220" s="190" t="s">
        <v>123</v>
      </c>
      <c r="BM1220" s="74"/>
      <c r="BN1220" s="185" t="s">
        <v>123</v>
      </c>
      <c r="BO1220" s="22"/>
      <c r="BP1220" s="74"/>
      <c r="BQ1220" s="22"/>
      <c r="BR1220" s="190" t="s">
        <v>123</v>
      </c>
      <c r="BS1220" s="22"/>
      <c r="BT1220" s="185" t="s">
        <v>123</v>
      </c>
      <c r="BU1220" s="22"/>
      <c r="BV1220" s="74"/>
      <c r="BW1220" s="22"/>
      <c r="BX1220" s="190" t="s">
        <v>123</v>
      </c>
      <c r="BY1220" s="22"/>
      <c r="BZ1220" s="185" t="s">
        <v>123</v>
      </c>
      <c r="CA1220" s="185"/>
      <c r="CB1220" s="22"/>
    </row>
    <row r="1221" spans="2:80" ht="13.8" hidden="1">
      <c r="B1221" s="22">
        <f t="shared" si="18"/>
        <v>1212</v>
      </c>
      <c r="C1221" s="22" t="s">
        <v>1294</v>
      </c>
      <c r="D1221" s="73" t="s">
        <v>1298</v>
      </c>
      <c r="E1221" s="118">
        <v>1300403</v>
      </c>
      <c r="F1221" s="22" t="s">
        <v>114</v>
      </c>
      <c r="G1221" s="73" t="s">
        <v>130</v>
      </c>
      <c r="H1221" s="73" t="s">
        <v>462</v>
      </c>
      <c r="I1221" s="240" t="s">
        <v>438</v>
      </c>
      <c r="J1221" s="79" t="s">
        <v>112</v>
      </c>
      <c r="K1221" s="112" t="s">
        <v>1309</v>
      </c>
      <c r="L1221" s="22" t="s">
        <v>119</v>
      </c>
      <c r="M1221" s="185" t="s">
        <v>117</v>
      </c>
      <c r="N1221" s="119" t="str">
        <f>CONCATENATE(T_SDLog[[#This Row],[PROJECT_NO]],"-",T_SDLog[[#This Row],[Sub Con]],"-",T_SDLog[[#This Row],[BUILDING_NO]],"-",T_SDLog[[#This Row],[FLOOR_LEVEL]],"-",T_SDLog[[#This Row],[DRAWING_PARTS]],"-",T_SDLog[[#This Row],[DISIPLINE]],"-",T_SDLog[[#This Row],[Sub-Dec]],"-",T_SDLog[[#This Row],[DS]],"-",T_SDLog[[#This Row],[DRAWING_SEQ]])</f>
        <v>1300403-ATS-B01-MZ-10-ICT-TET-SD-00</v>
      </c>
      <c r="O1221" s="122" t="s">
        <v>1828</v>
      </c>
      <c r="P1221" s="245"/>
      <c r="Q122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2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21" s="156" t="str">
        <f>IF(T_SDLog[[#This Row],[AREF_7]]&lt;&gt;"","07",IF(T_SDLog[[#This Row],[AREF_6]]&lt;&gt;"","06",IF(T_SDLog[[#This Row],[AREF_5]]&lt;&gt;"","05",IF(T_SDLog[[#This Row],[AREF_4]]&lt;&gt;"","04",IF(T_SDLog[[#This Row],[AREF_3]]&lt;&gt;"","03",IF(T_SDLog[[#This Row],[AREF_2]]&lt;&gt;"","02",IF(T_SDLog[[#This Row],[AREF_1]]&lt;&gt;"","01",IF(T_SDLog[[#This Row],[AREF_0]]&lt;&gt;"","00",""))))))))</f>
        <v>00</v>
      </c>
      <c r="T1221" s="285">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2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ATLS-004-SD-ICT-00094-R00</v>
      </c>
      <c r="V122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2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2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2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2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1" s="22" t="s">
        <v>1855</v>
      </c>
      <c r="AB1221" s="74">
        <v>45870</v>
      </c>
      <c r="AC1221" s="74"/>
      <c r="AD1221" s="74"/>
      <c r="AE1221" s="22"/>
      <c r="AF1221" s="190" t="s">
        <v>122</v>
      </c>
      <c r="AG1221" s="191"/>
      <c r="AH1221" s="190" t="s">
        <v>123</v>
      </c>
      <c r="AI1221" s="22"/>
      <c r="AJ1221" s="74"/>
      <c r="AK1221" s="22"/>
      <c r="AL1221" s="22"/>
      <c r="AM1221" s="22"/>
      <c r="AN1221" s="190" t="s">
        <v>123</v>
      </c>
      <c r="AO1221" s="74"/>
      <c r="AP1221" s="185" t="s">
        <v>123</v>
      </c>
      <c r="AQ1221" s="22"/>
      <c r="AR1221" s="74"/>
      <c r="AS1221" s="22"/>
      <c r="AT1221" s="190" t="s">
        <v>123</v>
      </c>
      <c r="AU1221" s="74"/>
      <c r="AV1221" s="185" t="s">
        <v>123</v>
      </c>
      <c r="AW1221" s="76"/>
      <c r="AX1221" s="74"/>
      <c r="AY1221" s="22"/>
      <c r="AZ1221" s="190" t="s">
        <v>123</v>
      </c>
      <c r="BA1221" s="74"/>
      <c r="BB1221" s="185" t="s">
        <v>123</v>
      </c>
      <c r="BC1221" s="76"/>
      <c r="BD1221" s="74"/>
      <c r="BE1221" s="22"/>
      <c r="BF1221" s="190" t="s">
        <v>123</v>
      </c>
      <c r="BG1221" s="74"/>
      <c r="BH1221" s="185" t="s">
        <v>123</v>
      </c>
      <c r="BI1221" s="76"/>
      <c r="BJ1221" s="74"/>
      <c r="BK1221" s="22"/>
      <c r="BL1221" s="190" t="s">
        <v>123</v>
      </c>
      <c r="BM1221" s="74"/>
      <c r="BN1221" s="185" t="s">
        <v>123</v>
      </c>
      <c r="BO1221" s="22"/>
      <c r="BP1221" s="74"/>
      <c r="BQ1221" s="22"/>
      <c r="BR1221" s="190" t="s">
        <v>123</v>
      </c>
      <c r="BS1221" s="22"/>
      <c r="BT1221" s="185" t="s">
        <v>123</v>
      </c>
      <c r="BU1221" s="22"/>
      <c r="BV1221" s="74"/>
      <c r="BW1221" s="22"/>
      <c r="BX1221" s="190" t="s">
        <v>123</v>
      </c>
      <c r="BY1221" s="22"/>
      <c r="BZ1221" s="185" t="s">
        <v>123</v>
      </c>
      <c r="CA1221" s="185"/>
      <c r="CB1221" s="22"/>
    </row>
    <row r="1222" spans="2:80" ht="13.8" hidden="1">
      <c r="B1222" s="22">
        <f t="shared" si="18"/>
        <v>1213</v>
      </c>
      <c r="C1222" s="22" t="s">
        <v>1294</v>
      </c>
      <c r="D1222" s="73" t="s">
        <v>1298</v>
      </c>
      <c r="E1222" s="118">
        <v>1300403</v>
      </c>
      <c r="F1222" s="22" t="s">
        <v>114</v>
      </c>
      <c r="G1222" s="73" t="s">
        <v>130</v>
      </c>
      <c r="H1222" s="73" t="s">
        <v>462</v>
      </c>
      <c r="I1222" s="240" t="s">
        <v>440</v>
      </c>
      <c r="J1222" s="79" t="s">
        <v>112</v>
      </c>
      <c r="K1222" s="112" t="s">
        <v>1309</v>
      </c>
      <c r="L1222" s="22" t="s">
        <v>119</v>
      </c>
      <c r="M1222" s="185" t="s">
        <v>117</v>
      </c>
      <c r="N1222" s="119" t="str">
        <f>CONCATENATE(T_SDLog[[#This Row],[PROJECT_NO]],"-",T_SDLog[[#This Row],[Sub Con]],"-",T_SDLog[[#This Row],[BUILDING_NO]],"-",T_SDLog[[#This Row],[FLOOR_LEVEL]],"-",T_SDLog[[#This Row],[DRAWING_PARTS]],"-",T_SDLog[[#This Row],[DISIPLINE]],"-",T_SDLog[[#This Row],[Sub-Dec]],"-",T_SDLog[[#This Row],[DS]],"-",T_SDLog[[#This Row],[DRAWING_SEQ]])</f>
        <v>1300403-ATS-B01-MZ-11-ICT-TET-SD-00</v>
      </c>
      <c r="O1222" s="122" t="s">
        <v>1829</v>
      </c>
      <c r="P1222" s="245"/>
      <c r="Q122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2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22" s="156" t="str">
        <f>IF(T_SDLog[[#This Row],[AREF_7]]&lt;&gt;"","07",IF(T_SDLog[[#This Row],[AREF_6]]&lt;&gt;"","06",IF(T_SDLog[[#This Row],[AREF_5]]&lt;&gt;"","05",IF(T_SDLog[[#This Row],[AREF_4]]&lt;&gt;"","04",IF(T_SDLog[[#This Row],[AREF_3]]&lt;&gt;"","03",IF(T_SDLog[[#This Row],[AREF_2]]&lt;&gt;"","02",IF(T_SDLog[[#This Row],[AREF_1]]&lt;&gt;"","01",IF(T_SDLog[[#This Row],[AREF_0]]&lt;&gt;"","00",""))))))))</f>
        <v>00</v>
      </c>
      <c r="T1222" s="285">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2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ATLS-004-SD-ICT-00094-R00</v>
      </c>
      <c r="V122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2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2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2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2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2" s="22" t="s">
        <v>1855</v>
      </c>
      <c r="AB1222" s="74">
        <v>45870</v>
      </c>
      <c r="AC1222" s="74"/>
      <c r="AD1222" s="74"/>
      <c r="AE1222" s="22"/>
      <c r="AF1222" s="190" t="s">
        <v>122</v>
      </c>
      <c r="AG1222" s="191"/>
      <c r="AH1222" s="190" t="s">
        <v>123</v>
      </c>
      <c r="AI1222" s="22"/>
      <c r="AJ1222" s="74"/>
      <c r="AK1222" s="22"/>
      <c r="AL1222" s="22"/>
      <c r="AM1222" s="22"/>
      <c r="AN1222" s="190" t="s">
        <v>123</v>
      </c>
      <c r="AO1222" s="74"/>
      <c r="AP1222" s="185" t="s">
        <v>123</v>
      </c>
      <c r="AQ1222" s="22"/>
      <c r="AR1222" s="74"/>
      <c r="AS1222" s="22"/>
      <c r="AT1222" s="190" t="s">
        <v>123</v>
      </c>
      <c r="AU1222" s="74"/>
      <c r="AV1222" s="185" t="s">
        <v>123</v>
      </c>
      <c r="AW1222" s="76"/>
      <c r="AX1222" s="74"/>
      <c r="AY1222" s="22"/>
      <c r="AZ1222" s="190" t="s">
        <v>123</v>
      </c>
      <c r="BA1222" s="74"/>
      <c r="BB1222" s="185" t="s">
        <v>123</v>
      </c>
      <c r="BC1222" s="76"/>
      <c r="BD1222" s="74"/>
      <c r="BE1222" s="22"/>
      <c r="BF1222" s="190" t="s">
        <v>123</v>
      </c>
      <c r="BG1222" s="74"/>
      <c r="BH1222" s="185" t="s">
        <v>123</v>
      </c>
      <c r="BI1222" s="76"/>
      <c r="BJ1222" s="74"/>
      <c r="BK1222" s="22"/>
      <c r="BL1222" s="190" t="s">
        <v>123</v>
      </c>
      <c r="BM1222" s="74"/>
      <c r="BN1222" s="185" t="s">
        <v>123</v>
      </c>
      <c r="BO1222" s="22"/>
      <c r="BP1222" s="74"/>
      <c r="BQ1222" s="22"/>
      <c r="BR1222" s="190" t="s">
        <v>123</v>
      </c>
      <c r="BS1222" s="22"/>
      <c r="BT1222" s="185" t="s">
        <v>123</v>
      </c>
      <c r="BU1222" s="22"/>
      <c r="BV1222" s="74"/>
      <c r="BW1222" s="22"/>
      <c r="BX1222" s="190" t="s">
        <v>123</v>
      </c>
      <c r="BY1222" s="22"/>
      <c r="BZ1222" s="185" t="s">
        <v>123</v>
      </c>
      <c r="CA1222" s="185"/>
      <c r="CB1222" s="22"/>
    </row>
    <row r="1223" spans="2:80" ht="13.8" hidden="1">
      <c r="B1223" s="22">
        <f t="shared" si="18"/>
        <v>1214</v>
      </c>
      <c r="C1223" s="22" t="s">
        <v>1294</v>
      </c>
      <c r="D1223" s="73" t="s">
        <v>1298</v>
      </c>
      <c r="E1223" s="118">
        <v>1300403</v>
      </c>
      <c r="F1223" s="22" t="s">
        <v>114</v>
      </c>
      <c r="G1223" s="73" t="s">
        <v>130</v>
      </c>
      <c r="H1223" s="73" t="s">
        <v>288</v>
      </c>
      <c r="I1223" s="240" t="s">
        <v>117</v>
      </c>
      <c r="J1223" s="79" t="s">
        <v>112</v>
      </c>
      <c r="K1223" s="112" t="s">
        <v>1309</v>
      </c>
      <c r="L1223" s="22" t="s">
        <v>119</v>
      </c>
      <c r="M1223" s="185" t="s">
        <v>117</v>
      </c>
      <c r="N1223" s="119" t="str">
        <f>CONCATENATE(T_SDLog[[#This Row],[PROJECT_NO]],"-",T_SDLog[[#This Row],[Sub Con]],"-",T_SDLog[[#This Row],[BUILDING_NO]],"-",T_SDLog[[#This Row],[FLOOR_LEVEL]],"-",T_SDLog[[#This Row],[DRAWING_PARTS]],"-",T_SDLog[[#This Row],[DISIPLINE]],"-",T_SDLog[[#This Row],[Sub-Dec]],"-",T_SDLog[[#This Row],[DS]],"-",T_SDLog[[#This Row],[DRAWING_SEQ]])</f>
        <v>1300403-ATS-B01-FF-00-ICT-TET-SD-00</v>
      </c>
      <c r="O1223" s="122" t="s">
        <v>1778</v>
      </c>
      <c r="P1223" s="245">
        <v>45842</v>
      </c>
      <c r="Q122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2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23" s="156" t="str">
        <f>IF(T_SDLog[[#This Row],[AREF_7]]&lt;&gt;"","07",IF(T_SDLog[[#This Row],[AREF_6]]&lt;&gt;"","06",IF(T_SDLog[[#This Row],[AREF_5]]&lt;&gt;"","05",IF(T_SDLog[[#This Row],[AREF_4]]&lt;&gt;"","04",IF(T_SDLog[[#This Row],[AREF_3]]&lt;&gt;"","03",IF(T_SDLog[[#This Row],[AREF_2]]&lt;&gt;"","02",IF(T_SDLog[[#This Row],[AREF_1]]&lt;&gt;"","01",IF(T_SDLog[[#This Row],[AREF_0]]&lt;&gt;"","00",""))))))))</f>
        <v>00</v>
      </c>
      <c r="T122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2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2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2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2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2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2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3" s="22" t="s">
        <v>1854</v>
      </c>
      <c r="AB1223" s="74">
        <v>45870</v>
      </c>
      <c r="AC1223" s="22"/>
      <c r="AD1223" s="74"/>
      <c r="AE1223" s="22"/>
      <c r="AF1223" s="190" t="s">
        <v>122</v>
      </c>
      <c r="AG1223" s="191"/>
      <c r="AH1223" s="190" t="s">
        <v>123</v>
      </c>
      <c r="AI1223" s="22"/>
      <c r="AJ1223" s="74"/>
      <c r="AK1223" s="22"/>
      <c r="AL1223" s="22"/>
      <c r="AM1223" s="22"/>
      <c r="AN1223" s="190" t="s">
        <v>123</v>
      </c>
      <c r="AO1223" s="74"/>
      <c r="AP1223" s="185" t="s">
        <v>123</v>
      </c>
      <c r="AQ1223" s="22"/>
      <c r="AR1223" s="74"/>
      <c r="AS1223" s="22"/>
      <c r="AT1223" s="190" t="s">
        <v>123</v>
      </c>
      <c r="AU1223" s="74"/>
      <c r="AV1223" s="185" t="s">
        <v>123</v>
      </c>
      <c r="AW1223" s="76"/>
      <c r="AX1223" s="74"/>
      <c r="AY1223" s="22"/>
      <c r="AZ1223" s="190" t="s">
        <v>123</v>
      </c>
      <c r="BA1223" s="74"/>
      <c r="BB1223" s="185" t="s">
        <v>123</v>
      </c>
      <c r="BC1223" s="76"/>
      <c r="BD1223" s="74"/>
      <c r="BE1223" s="22"/>
      <c r="BF1223" s="190" t="s">
        <v>123</v>
      </c>
      <c r="BG1223" s="74"/>
      <c r="BH1223" s="185" t="s">
        <v>123</v>
      </c>
      <c r="BI1223" s="76"/>
      <c r="BJ1223" s="74"/>
      <c r="BK1223" s="22"/>
      <c r="BL1223" s="190" t="s">
        <v>123</v>
      </c>
      <c r="BM1223" s="74"/>
      <c r="BN1223" s="185" t="s">
        <v>123</v>
      </c>
      <c r="BO1223" s="22"/>
      <c r="BP1223" s="74"/>
      <c r="BQ1223" s="22"/>
      <c r="BR1223" s="190" t="s">
        <v>123</v>
      </c>
      <c r="BS1223" s="22"/>
      <c r="BT1223" s="185" t="s">
        <v>123</v>
      </c>
      <c r="BU1223" s="22"/>
      <c r="BV1223" s="74"/>
      <c r="BW1223" s="22"/>
      <c r="BX1223" s="190" t="s">
        <v>123</v>
      </c>
      <c r="BY1223" s="22"/>
      <c r="BZ1223" s="185" t="s">
        <v>123</v>
      </c>
      <c r="CA1223" s="185"/>
      <c r="CB1223" s="22"/>
    </row>
    <row r="1224" spans="2:80" ht="13.8" hidden="1">
      <c r="B1224" s="22">
        <f t="shared" si="18"/>
        <v>1215</v>
      </c>
      <c r="C1224" s="22" t="s">
        <v>1294</v>
      </c>
      <c r="D1224" s="73" t="s">
        <v>1298</v>
      </c>
      <c r="E1224" s="118">
        <v>1300403</v>
      </c>
      <c r="F1224" s="22" t="s">
        <v>114</v>
      </c>
      <c r="G1224" s="73" t="s">
        <v>130</v>
      </c>
      <c r="H1224" s="73" t="s">
        <v>288</v>
      </c>
      <c r="I1224" s="240" t="s">
        <v>124</v>
      </c>
      <c r="J1224" s="79" t="s">
        <v>112</v>
      </c>
      <c r="K1224" s="112" t="s">
        <v>1309</v>
      </c>
      <c r="L1224" s="22" t="s">
        <v>119</v>
      </c>
      <c r="M1224" s="185" t="s">
        <v>117</v>
      </c>
      <c r="N1224" s="119" t="str">
        <f>CONCATENATE(T_SDLog[[#This Row],[PROJECT_NO]],"-",T_SDLog[[#This Row],[Sub Con]],"-",T_SDLog[[#This Row],[BUILDING_NO]],"-",T_SDLog[[#This Row],[FLOOR_LEVEL]],"-",T_SDLog[[#This Row],[DRAWING_PARTS]],"-",T_SDLog[[#This Row],[DISIPLINE]],"-",T_SDLog[[#This Row],[Sub-Dec]],"-",T_SDLog[[#This Row],[DS]],"-",T_SDLog[[#This Row],[DRAWING_SEQ]])</f>
        <v>1300403-ATS-B01-FF-01-ICT-TET-SD-00</v>
      </c>
      <c r="O1224" s="122" t="s">
        <v>1779</v>
      </c>
      <c r="P1224" s="245"/>
      <c r="Q122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2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24" s="156" t="str">
        <f>IF(T_SDLog[[#This Row],[AREF_7]]&lt;&gt;"","07",IF(T_SDLog[[#This Row],[AREF_6]]&lt;&gt;"","06",IF(T_SDLog[[#This Row],[AREF_5]]&lt;&gt;"","05",IF(T_SDLog[[#This Row],[AREF_4]]&lt;&gt;"","04",IF(T_SDLog[[#This Row],[AREF_3]]&lt;&gt;"","03",IF(T_SDLog[[#This Row],[AREF_2]]&lt;&gt;"","02",IF(T_SDLog[[#This Row],[AREF_1]]&lt;&gt;"","01",IF(T_SDLog[[#This Row],[AREF_0]]&lt;&gt;"","00",""))))))))</f>
        <v>00</v>
      </c>
      <c r="T122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2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2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2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2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2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2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4" s="22" t="s">
        <v>1854</v>
      </c>
      <c r="AB1224" s="74">
        <v>45870</v>
      </c>
      <c r="AC1224" s="74"/>
      <c r="AD1224" s="74"/>
      <c r="AE1224" s="22"/>
      <c r="AF1224" s="190" t="s">
        <v>122</v>
      </c>
      <c r="AG1224" s="191"/>
      <c r="AH1224" s="190" t="s">
        <v>123</v>
      </c>
      <c r="AI1224" s="22"/>
      <c r="AJ1224" s="74"/>
      <c r="AK1224" s="22"/>
      <c r="AL1224" s="22"/>
      <c r="AM1224" s="22"/>
      <c r="AN1224" s="190" t="s">
        <v>123</v>
      </c>
      <c r="AO1224" s="74"/>
      <c r="AP1224" s="185" t="s">
        <v>123</v>
      </c>
      <c r="AQ1224" s="22"/>
      <c r="AR1224" s="74"/>
      <c r="AS1224" s="22"/>
      <c r="AT1224" s="190" t="s">
        <v>123</v>
      </c>
      <c r="AU1224" s="74"/>
      <c r="AV1224" s="185" t="s">
        <v>123</v>
      </c>
      <c r="AW1224" s="76"/>
      <c r="AX1224" s="74"/>
      <c r="AY1224" s="22"/>
      <c r="AZ1224" s="190" t="s">
        <v>123</v>
      </c>
      <c r="BA1224" s="74"/>
      <c r="BB1224" s="185" t="s">
        <v>123</v>
      </c>
      <c r="BC1224" s="76"/>
      <c r="BD1224" s="74"/>
      <c r="BE1224" s="22"/>
      <c r="BF1224" s="190" t="s">
        <v>123</v>
      </c>
      <c r="BG1224" s="74"/>
      <c r="BH1224" s="185" t="s">
        <v>123</v>
      </c>
      <c r="BI1224" s="76"/>
      <c r="BJ1224" s="74"/>
      <c r="BK1224" s="22"/>
      <c r="BL1224" s="190" t="s">
        <v>123</v>
      </c>
      <c r="BM1224" s="74"/>
      <c r="BN1224" s="185" t="s">
        <v>123</v>
      </c>
      <c r="BO1224" s="22"/>
      <c r="BP1224" s="74"/>
      <c r="BQ1224" s="22"/>
      <c r="BR1224" s="190" t="s">
        <v>123</v>
      </c>
      <c r="BS1224" s="22"/>
      <c r="BT1224" s="185" t="s">
        <v>123</v>
      </c>
      <c r="BU1224" s="22"/>
      <c r="BV1224" s="74"/>
      <c r="BW1224" s="22"/>
      <c r="BX1224" s="190" t="s">
        <v>123</v>
      </c>
      <c r="BY1224" s="22"/>
      <c r="BZ1224" s="185" t="s">
        <v>123</v>
      </c>
      <c r="CA1224" s="185"/>
      <c r="CB1224" s="22"/>
    </row>
    <row r="1225" spans="2:80" ht="13.8" hidden="1">
      <c r="B1225" s="22">
        <f t="shared" si="18"/>
        <v>1216</v>
      </c>
      <c r="C1225" s="22" t="s">
        <v>1294</v>
      </c>
      <c r="D1225" s="73" t="s">
        <v>1298</v>
      </c>
      <c r="E1225" s="118">
        <v>1300403</v>
      </c>
      <c r="F1225" s="22" t="s">
        <v>114</v>
      </c>
      <c r="G1225" s="73" t="s">
        <v>130</v>
      </c>
      <c r="H1225" s="73" t="s">
        <v>288</v>
      </c>
      <c r="I1225" s="240" t="s">
        <v>126</v>
      </c>
      <c r="J1225" s="79" t="s">
        <v>112</v>
      </c>
      <c r="K1225" s="112" t="s">
        <v>1309</v>
      </c>
      <c r="L1225" s="22" t="s">
        <v>119</v>
      </c>
      <c r="M1225" s="185" t="s">
        <v>117</v>
      </c>
      <c r="N1225" s="119" t="str">
        <f>CONCATENATE(T_SDLog[[#This Row],[PROJECT_NO]],"-",T_SDLog[[#This Row],[Sub Con]],"-",T_SDLog[[#This Row],[BUILDING_NO]],"-",T_SDLog[[#This Row],[FLOOR_LEVEL]],"-",T_SDLog[[#This Row],[DRAWING_PARTS]],"-",T_SDLog[[#This Row],[DISIPLINE]],"-",T_SDLog[[#This Row],[Sub-Dec]],"-",T_SDLog[[#This Row],[DS]],"-",T_SDLog[[#This Row],[DRAWING_SEQ]])</f>
        <v>1300403-ATS-B01-FF-02-ICT-TET-SD-00</v>
      </c>
      <c r="O1225" s="122" t="s">
        <v>1780</v>
      </c>
      <c r="P1225" s="245"/>
      <c r="Q122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2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25" s="156" t="str">
        <f>IF(T_SDLog[[#This Row],[AREF_7]]&lt;&gt;"","07",IF(T_SDLog[[#This Row],[AREF_6]]&lt;&gt;"","06",IF(T_SDLog[[#This Row],[AREF_5]]&lt;&gt;"","05",IF(T_SDLog[[#This Row],[AREF_4]]&lt;&gt;"","04",IF(T_SDLog[[#This Row],[AREF_3]]&lt;&gt;"","03",IF(T_SDLog[[#This Row],[AREF_2]]&lt;&gt;"","02",IF(T_SDLog[[#This Row],[AREF_1]]&lt;&gt;"","01",IF(T_SDLog[[#This Row],[AREF_0]]&lt;&gt;"","00",""))))))))</f>
        <v>00</v>
      </c>
      <c r="T122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2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2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2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2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2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2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5" s="22" t="s">
        <v>1854</v>
      </c>
      <c r="AB1225" s="74">
        <v>45870</v>
      </c>
      <c r="AC1225" s="74"/>
      <c r="AD1225" s="74"/>
      <c r="AE1225" s="22"/>
      <c r="AF1225" s="190" t="s">
        <v>122</v>
      </c>
      <c r="AG1225" s="191"/>
      <c r="AH1225" s="190" t="s">
        <v>123</v>
      </c>
      <c r="AI1225" s="22"/>
      <c r="AJ1225" s="74"/>
      <c r="AK1225" s="22"/>
      <c r="AL1225" s="22"/>
      <c r="AM1225" s="22"/>
      <c r="AN1225" s="190" t="s">
        <v>123</v>
      </c>
      <c r="AO1225" s="74"/>
      <c r="AP1225" s="185" t="s">
        <v>123</v>
      </c>
      <c r="AQ1225" s="22"/>
      <c r="AR1225" s="74"/>
      <c r="AS1225" s="22"/>
      <c r="AT1225" s="190" t="s">
        <v>123</v>
      </c>
      <c r="AU1225" s="74"/>
      <c r="AV1225" s="185" t="s">
        <v>123</v>
      </c>
      <c r="AW1225" s="76"/>
      <c r="AX1225" s="74"/>
      <c r="AY1225" s="22"/>
      <c r="AZ1225" s="190" t="s">
        <v>123</v>
      </c>
      <c r="BA1225" s="74"/>
      <c r="BB1225" s="185" t="s">
        <v>123</v>
      </c>
      <c r="BC1225" s="76"/>
      <c r="BD1225" s="74"/>
      <c r="BE1225" s="22"/>
      <c r="BF1225" s="190" t="s">
        <v>123</v>
      </c>
      <c r="BG1225" s="74"/>
      <c r="BH1225" s="185" t="s">
        <v>123</v>
      </c>
      <c r="BI1225" s="76"/>
      <c r="BJ1225" s="74"/>
      <c r="BK1225" s="22"/>
      <c r="BL1225" s="190" t="s">
        <v>123</v>
      </c>
      <c r="BM1225" s="74"/>
      <c r="BN1225" s="185" t="s">
        <v>123</v>
      </c>
      <c r="BO1225" s="22"/>
      <c r="BP1225" s="74"/>
      <c r="BQ1225" s="22"/>
      <c r="BR1225" s="190" t="s">
        <v>123</v>
      </c>
      <c r="BS1225" s="22"/>
      <c r="BT1225" s="185" t="s">
        <v>123</v>
      </c>
      <c r="BU1225" s="22"/>
      <c r="BV1225" s="74"/>
      <c r="BW1225" s="22"/>
      <c r="BX1225" s="190" t="s">
        <v>123</v>
      </c>
      <c r="BY1225" s="22"/>
      <c r="BZ1225" s="185" t="s">
        <v>123</v>
      </c>
      <c r="CA1225" s="185"/>
      <c r="CB1225" s="22"/>
    </row>
    <row r="1226" spans="2:80" ht="13.8" hidden="1">
      <c r="B1226" s="22">
        <f t="shared" si="18"/>
        <v>1217</v>
      </c>
      <c r="C1226" s="22" t="s">
        <v>1294</v>
      </c>
      <c r="D1226" s="73" t="s">
        <v>1298</v>
      </c>
      <c r="E1226" s="118">
        <v>1300403</v>
      </c>
      <c r="F1226" s="22" t="s">
        <v>114</v>
      </c>
      <c r="G1226" s="73" t="s">
        <v>130</v>
      </c>
      <c r="H1226" s="73" t="s">
        <v>288</v>
      </c>
      <c r="I1226" s="240" t="s">
        <v>128</v>
      </c>
      <c r="J1226" s="79" t="s">
        <v>112</v>
      </c>
      <c r="K1226" s="112" t="s">
        <v>1309</v>
      </c>
      <c r="L1226" s="22" t="s">
        <v>119</v>
      </c>
      <c r="M1226" s="185" t="s">
        <v>117</v>
      </c>
      <c r="N1226" s="119" t="str">
        <f>CONCATENATE(T_SDLog[[#This Row],[PROJECT_NO]],"-",T_SDLog[[#This Row],[Sub Con]],"-",T_SDLog[[#This Row],[BUILDING_NO]],"-",T_SDLog[[#This Row],[FLOOR_LEVEL]],"-",T_SDLog[[#This Row],[DRAWING_PARTS]],"-",T_SDLog[[#This Row],[DISIPLINE]],"-",T_SDLog[[#This Row],[Sub-Dec]],"-",T_SDLog[[#This Row],[DS]],"-",T_SDLog[[#This Row],[DRAWING_SEQ]])</f>
        <v>1300403-ATS-B01-FF-03-ICT-TET-SD-00</v>
      </c>
      <c r="O1226" s="122" t="s">
        <v>1781</v>
      </c>
      <c r="P1226" s="245"/>
      <c r="Q122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2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26" s="156" t="str">
        <f>IF(T_SDLog[[#This Row],[AREF_7]]&lt;&gt;"","07",IF(T_SDLog[[#This Row],[AREF_6]]&lt;&gt;"","06",IF(T_SDLog[[#This Row],[AREF_5]]&lt;&gt;"","05",IF(T_SDLog[[#This Row],[AREF_4]]&lt;&gt;"","04",IF(T_SDLog[[#This Row],[AREF_3]]&lt;&gt;"","03",IF(T_SDLog[[#This Row],[AREF_2]]&lt;&gt;"","02",IF(T_SDLog[[#This Row],[AREF_1]]&lt;&gt;"","01",IF(T_SDLog[[#This Row],[AREF_0]]&lt;&gt;"","00",""))))))))</f>
        <v>00</v>
      </c>
      <c r="T122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2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2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2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2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2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2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6" s="22" t="s">
        <v>1854</v>
      </c>
      <c r="AB1226" s="74">
        <v>45870</v>
      </c>
      <c r="AC1226" s="74"/>
      <c r="AD1226" s="74"/>
      <c r="AE1226" s="22"/>
      <c r="AF1226" s="190" t="s">
        <v>122</v>
      </c>
      <c r="AG1226" s="191"/>
      <c r="AH1226" s="190" t="s">
        <v>123</v>
      </c>
      <c r="AI1226" s="22"/>
      <c r="AJ1226" s="74"/>
      <c r="AK1226" s="22"/>
      <c r="AL1226" s="22"/>
      <c r="AM1226" s="22"/>
      <c r="AN1226" s="190" t="s">
        <v>123</v>
      </c>
      <c r="AO1226" s="74"/>
      <c r="AP1226" s="185" t="s">
        <v>123</v>
      </c>
      <c r="AQ1226" s="22"/>
      <c r="AR1226" s="74"/>
      <c r="AS1226" s="22"/>
      <c r="AT1226" s="190" t="s">
        <v>123</v>
      </c>
      <c r="AU1226" s="74"/>
      <c r="AV1226" s="185" t="s">
        <v>123</v>
      </c>
      <c r="AW1226" s="76"/>
      <c r="AX1226" s="74"/>
      <c r="AY1226" s="22"/>
      <c r="AZ1226" s="190" t="s">
        <v>123</v>
      </c>
      <c r="BA1226" s="74"/>
      <c r="BB1226" s="185" t="s">
        <v>123</v>
      </c>
      <c r="BC1226" s="76"/>
      <c r="BD1226" s="74"/>
      <c r="BE1226" s="22"/>
      <c r="BF1226" s="190" t="s">
        <v>123</v>
      </c>
      <c r="BG1226" s="74"/>
      <c r="BH1226" s="185" t="s">
        <v>123</v>
      </c>
      <c r="BI1226" s="76"/>
      <c r="BJ1226" s="74"/>
      <c r="BK1226" s="22"/>
      <c r="BL1226" s="190" t="s">
        <v>123</v>
      </c>
      <c r="BM1226" s="74"/>
      <c r="BN1226" s="185" t="s">
        <v>123</v>
      </c>
      <c r="BO1226" s="22"/>
      <c r="BP1226" s="74"/>
      <c r="BQ1226" s="22"/>
      <c r="BR1226" s="190" t="s">
        <v>123</v>
      </c>
      <c r="BS1226" s="22"/>
      <c r="BT1226" s="185" t="s">
        <v>123</v>
      </c>
      <c r="BU1226" s="22"/>
      <c r="BV1226" s="74"/>
      <c r="BW1226" s="22"/>
      <c r="BX1226" s="190" t="s">
        <v>123</v>
      </c>
      <c r="BY1226" s="22"/>
      <c r="BZ1226" s="185" t="s">
        <v>123</v>
      </c>
      <c r="CA1226" s="185"/>
      <c r="CB1226" s="22"/>
    </row>
    <row r="1227" spans="2:80" ht="13.8" hidden="1">
      <c r="B1227" s="22">
        <f t="shared" si="18"/>
        <v>1218</v>
      </c>
      <c r="C1227" s="22" t="s">
        <v>1294</v>
      </c>
      <c r="D1227" s="73" t="s">
        <v>1298</v>
      </c>
      <c r="E1227" s="118">
        <v>1300403</v>
      </c>
      <c r="F1227" s="22" t="s">
        <v>114</v>
      </c>
      <c r="G1227" s="73" t="s">
        <v>130</v>
      </c>
      <c r="H1227" s="73" t="s">
        <v>288</v>
      </c>
      <c r="I1227" s="240" t="s">
        <v>138</v>
      </c>
      <c r="J1227" s="79" t="s">
        <v>112</v>
      </c>
      <c r="K1227" s="112" t="s">
        <v>1309</v>
      </c>
      <c r="L1227" s="22" t="s">
        <v>119</v>
      </c>
      <c r="M1227" s="185" t="s">
        <v>117</v>
      </c>
      <c r="N1227" s="119" t="str">
        <f>CONCATENATE(T_SDLog[[#This Row],[PROJECT_NO]],"-",T_SDLog[[#This Row],[Sub Con]],"-",T_SDLog[[#This Row],[BUILDING_NO]],"-",T_SDLog[[#This Row],[FLOOR_LEVEL]],"-",T_SDLog[[#This Row],[DRAWING_PARTS]],"-",T_SDLog[[#This Row],[DISIPLINE]],"-",T_SDLog[[#This Row],[Sub-Dec]],"-",T_SDLog[[#This Row],[DS]],"-",T_SDLog[[#This Row],[DRAWING_SEQ]])</f>
        <v>1300403-ATS-B01-FF-04-ICT-TET-SD-00</v>
      </c>
      <c r="O1227" s="122" t="s">
        <v>1782</v>
      </c>
      <c r="P1227" s="245"/>
      <c r="Q122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2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27" s="156" t="str">
        <f>IF(T_SDLog[[#This Row],[AREF_7]]&lt;&gt;"","07",IF(T_SDLog[[#This Row],[AREF_6]]&lt;&gt;"","06",IF(T_SDLog[[#This Row],[AREF_5]]&lt;&gt;"","05",IF(T_SDLog[[#This Row],[AREF_4]]&lt;&gt;"","04",IF(T_SDLog[[#This Row],[AREF_3]]&lt;&gt;"","03",IF(T_SDLog[[#This Row],[AREF_2]]&lt;&gt;"","02",IF(T_SDLog[[#This Row],[AREF_1]]&lt;&gt;"","01",IF(T_SDLog[[#This Row],[AREF_0]]&lt;&gt;"","00",""))))))))</f>
        <v>00</v>
      </c>
      <c r="T122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2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2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2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2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2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2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7" s="22" t="s">
        <v>1854</v>
      </c>
      <c r="AB1227" s="74">
        <v>45870</v>
      </c>
      <c r="AC1227" s="74"/>
      <c r="AD1227" s="74"/>
      <c r="AE1227" s="22"/>
      <c r="AF1227" s="190" t="s">
        <v>122</v>
      </c>
      <c r="AG1227" s="191"/>
      <c r="AH1227" s="190" t="s">
        <v>123</v>
      </c>
      <c r="AI1227" s="22"/>
      <c r="AJ1227" s="74"/>
      <c r="AK1227" s="22"/>
      <c r="AL1227" s="22"/>
      <c r="AM1227" s="22"/>
      <c r="AN1227" s="190" t="s">
        <v>123</v>
      </c>
      <c r="AO1227" s="74"/>
      <c r="AP1227" s="185" t="s">
        <v>123</v>
      </c>
      <c r="AQ1227" s="22"/>
      <c r="AR1227" s="74"/>
      <c r="AS1227" s="22"/>
      <c r="AT1227" s="190" t="s">
        <v>123</v>
      </c>
      <c r="AU1227" s="74"/>
      <c r="AV1227" s="185" t="s">
        <v>123</v>
      </c>
      <c r="AW1227" s="76"/>
      <c r="AX1227" s="74"/>
      <c r="AY1227" s="22"/>
      <c r="AZ1227" s="190" t="s">
        <v>123</v>
      </c>
      <c r="BA1227" s="74"/>
      <c r="BB1227" s="185" t="s">
        <v>123</v>
      </c>
      <c r="BC1227" s="76"/>
      <c r="BD1227" s="74"/>
      <c r="BE1227" s="22"/>
      <c r="BF1227" s="190" t="s">
        <v>123</v>
      </c>
      <c r="BG1227" s="74"/>
      <c r="BH1227" s="185" t="s">
        <v>123</v>
      </c>
      <c r="BI1227" s="76"/>
      <c r="BJ1227" s="74"/>
      <c r="BK1227" s="22"/>
      <c r="BL1227" s="190" t="s">
        <v>123</v>
      </c>
      <c r="BM1227" s="74"/>
      <c r="BN1227" s="185" t="s">
        <v>123</v>
      </c>
      <c r="BO1227" s="22"/>
      <c r="BP1227" s="74"/>
      <c r="BQ1227" s="22"/>
      <c r="BR1227" s="190" t="s">
        <v>123</v>
      </c>
      <c r="BS1227" s="22"/>
      <c r="BT1227" s="185" t="s">
        <v>123</v>
      </c>
      <c r="BU1227" s="22"/>
      <c r="BV1227" s="74"/>
      <c r="BW1227" s="22"/>
      <c r="BX1227" s="190" t="s">
        <v>123</v>
      </c>
      <c r="BY1227" s="22"/>
      <c r="BZ1227" s="185" t="s">
        <v>123</v>
      </c>
      <c r="CA1227" s="185"/>
      <c r="CB1227" s="22"/>
    </row>
    <row r="1228" spans="2:80" ht="13.8" hidden="1">
      <c r="B1228" s="22">
        <f t="shared" si="18"/>
        <v>1219</v>
      </c>
      <c r="C1228" s="22" t="s">
        <v>1294</v>
      </c>
      <c r="D1228" s="73" t="s">
        <v>1298</v>
      </c>
      <c r="E1228" s="118">
        <v>1300403</v>
      </c>
      <c r="F1228" s="22" t="s">
        <v>114</v>
      </c>
      <c r="G1228" s="73" t="s">
        <v>130</v>
      </c>
      <c r="H1228" s="73" t="s">
        <v>288</v>
      </c>
      <c r="I1228" s="240" t="s">
        <v>219</v>
      </c>
      <c r="J1228" s="79" t="s">
        <v>112</v>
      </c>
      <c r="K1228" s="112" t="s">
        <v>1309</v>
      </c>
      <c r="L1228" s="22" t="s">
        <v>119</v>
      </c>
      <c r="M1228" s="185" t="s">
        <v>117</v>
      </c>
      <c r="N1228" s="119" t="str">
        <f>CONCATENATE(T_SDLog[[#This Row],[PROJECT_NO]],"-",T_SDLog[[#This Row],[Sub Con]],"-",T_SDLog[[#This Row],[BUILDING_NO]],"-",T_SDLog[[#This Row],[FLOOR_LEVEL]],"-",T_SDLog[[#This Row],[DRAWING_PARTS]],"-",T_SDLog[[#This Row],[DISIPLINE]],"-",T_SDLog[[#This Row],[Sub-Dec]],"-",T_SDLog[[#This Row],[DS]],"-",T_SDLog[[#This Row],[DRAWING_SEQ]])</f>
        <v>1300403-ATS-B01-FF-05-ICT-TET-SD-00</v>
      </c>
      <c r="O1228" s="122" t="s">
        <v>1783</v>
      </c>
      <c r="P1228" s="245"/>
      <c r="Q122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2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28" s="156" t="str">
        <f>IF(T_SDLog[[#This Row],[AREF_7]]&lt;&gt;"","07",IF(T_SDLog[[#This Row],[AREF_6]]&lt;&gt;"","06",IF(T_SDLog[[#This Row],[AREF_5]]&lt;&gt;"","05",IF(T_SDLog[[#This Row],[AREF_4]]&lt;&gt;"","04",IF(T_SDLog[[#This Row],[AREF_3]]&lt;&gt;"","03",IF(T_SDLog[[#This Row],[AREF_2]]&lt;&gt;"","02",IF(T_SDLog[[#This Row],[AREF_1]]&lt;&gt;"","01",IF(T_SDLog[[#This Row],[AREF_0]]&lt;&gt;"","00",""))))))))</f>
        <v>00</v>
      </c>
      <c r="T122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2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2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2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2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2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2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8" s="22" t="s">
        <v>1854</v>
      </c>
      <c r="AB1228" s="74">
        <v>45870</v>
      </c>
      <c r="AC1228" s="74"/>
      <c r="AD1228" s="74"/>
      <c r="AE1228" s="22"/>
      <c r="AF1228" s="190" t="s">
        <v>122</v>
      </c>
      <c r="AG1228" s="191"/>
      <c r="AH1228" s="190" t="s">
        <v>123</v>
      </c>
      <c r="AI1228" s="22"/>
      <c r="AJ1228" s="74"/>
      <c r="AK1228" s="22"/>
      <c r="AL1228" s="22"/>
      <c r="AM1228" s="22"/>
      <c r="AN1228" s="190" t="s">
        <v>123</v>
      </c>
      <c r="AO1228" s="74"/>
      <c r="AP1228" s="185" t="s">
        <v>123</v>
      </c>
      <c r="AQ1228" s="22"/>
      <c r="AR1228" s="74"/>
      <c r="AS1228" s="22"/>
      <c r="AT1228" s="190" t="s">
        <v>123</v>
      </c>
      <c r="AU1228" s="74"/>
      <c r="AV1228" s="185" t="s">
        <v>123</v>
      </c>
      <c r="AW1228" s="76"/>
      <c r="AX1228" s="74"/>
      <c r="AY1228" s="22"/>
      <c r="AZ1228" s="190" t="s">
        <v>123</v>
      </c>
      <c r="BA1228" s="74"/>
      <c r="BB1228" s="185" t="s">
        <v>123</v>
      </c>
      <c r="BC1228" s="76"/>
      <c r="BD1228" s="74"/>
      <c r="BE1228" s="22"/>
      <c r="BF1228" s="190" t="s">
        <v>123</v>
      </c>
      <c r="BG1228" s="74"/>
      <c r="BH1228" s="185" t="s">
        <v>123</v>
      </c>
      <c r="BI1228" s="76"/>
      <c r="BJ1228" s="74"/>
      <c r="BK1228" s="22"/>
      <c r="BL1228" s="190" t="s">
        <v>123</v>
      </c>
      <c r="BM1228" s="74"/>
      <c r="BN1228" s="185" t="s">
        <v>123</v>
      </c>
      <c r="BO1228" s="22"/>
      <c r="BP1228" s="74"/>
      <c r="BQ1228" s="22"/>
      <c r="BR1228" s="190" t="s">
        <v>123</v>
      </c>
      <c r="BS1228" s="22"/>
      <c r="BT1228" s="185" t="s">
        <v>123</v>
      </c>
      <c r="BU1228" s="22"/>
      <c r="BV1228" s="74"/>
      <c r="BW1228" s="22"/>
      <c r="BX1228" s="190" t="s">
        <v>123</v>
      </c>
      <c r="BY1228" s="22"/>
      <c r="BZ1228" s="185" t="s">
        <v>123</v>
      </c>
      <c r="CA1228" s="185"/>
      <c r="CB1228" s="22"/>
    </row>
    <row r="1229" spans="2:80" ht="13.8" hidden="1">
      <c r="B1229" s="22">
        <f t="shared" ref="B1229:B1288" si="19">1+B1228</f>
        <v>1220</v>
      </c>
      <c r="C1229" s="22" t="s">
        <v>1294</v>
      </c>
      <c r="D1229" s="73" t="s">
        <v>1298</v>
      </c>
      <c r="E1229" s="118">
        <v>1300403</v>
      </c>
      <c r="F1229" s="22" t="s">
        <v>114</v>
      </c>
      <c r="G1229" s="73" t="s">
        <v>130</v>
      </c>
      <c r="H1229" s="73" t="s">
        <v>288</v>
      </c>
      <c r="I1229" s="240" t="s">
        <v>304</v>
      </c>
      <c r="J1229" s="79" t="s">
        <v>112</v>
      </c>
      <c r="K1229" s="112" t="s">
        <v>1309</v>
      </c>
      <c r="L1229" s="22" t="s">
        <v>119</v>
      </c>
      <c r="M1229" s="185" t="s">
        <v>117</v>
      </c>
      <c r="N1229" s="119" t="str">
        <f>CONCATENATE(T_SDLog[[#This Row],[PROJECT_NO]],"-",T_SDLog[[#This Row],[Sub Con]],"-",T_SDLog[[#This Row],[BUILDING_NO]],"-",T_SDLog[[#This Row],[FLOOR_LEVEL]],"-",T_SDLog[[#This Row],[DRAWING_PARTS]],"-",T_SDLog[[#This Row],[DISIPLINE]],"-",T_SDLog[[#This Row],[Sub-Dec]],"-",T_SDLog[[#This Row],[DS]],"-",T_SDLog[[#This Row],[DRAWING_SEQ]])</f>
        <v>1300403-ATS-B01-FF-06-ICT-TET-SD-00</v>
      </c>
      <c r="O1229" s="122" t="s">
        <v>1784</v>
      </c>
      <c r="P1229" s="245"/>
      <c r="Q122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2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29" s="156" t="str">
        <f>IF(T_SDLog[[#This Row],[AREF_7]]&lt;&gt;"","07",IF(T_SDLog[[#This Row],[AREF_6]]&lt;&gt;"","06",IF(T_SDLog[[#This Row],[AREF_5]]&lt;&gt;"","05",IF(T_SDLog[[#This Row],[AREF_4]]&lt;&gt;"","04",IF(T_SDLog[[#This Row],[AREF_3]]&lt;&gt;"","03",IF(T_SDLog[[#This Row],[AREF_2]]&lt;&gt;"","02",IF(T_SDLog[[#This Row],[AREF_1]]&lt;&gt;"","01",IF(T_SDLog[[#This Row],[AREF_0]]&lt;&gt;"","00",""))))))))</f>
        <v>00</v>
      </c>
      <c r="T122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2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2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2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2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2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2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29" s="22" t="s">
        <v>1854</v>
      </c>
      <c r="AB1229" s="74">
        <v>45870</v>
      </c>
      <c r="AC1229" s="74"/>
      <c r="AD1229" s="74"/>
      <c r="AE1229" s="22"/>
      <c r="AF1229" s="190" t="s">
        <v>122</v>
      </c>
      <c r="AG1229" s="191"/>
      <c r="AH1229" s="190" t="s">
        <v>123</v>
      </c>
      <c r="AI1229" s="22"/>
      <c r="AJ1229" s="74"/>
      <c r="AK1229" s="22"/>
      <c r="AL1229" s="22"/>
      <c r="AM1229" s="22"/>
      <c r="AN1229" s="190" t="s">
        <v>123</v>
      </c>
      <c r="AO1229" s="74"/>
      <c r="AP1229" s="185" t="s">
        <v>123</v>
      </c>
      <c r="AQ1229" s="22"/>
      <c r="AR1229" s="74"/>
      <c r="AS1229" s="22"/>
      <c r="AT1229" s="190" t="s">
        <v>123</v>
      </c>
      <c r="AU1229" s="74"/>
      <c r="AV1229" s="185" t="s">
        <v>123</v>
      </c>
      <c r="AW1229" s="76"/>
      <c r="AX1229" s="74"/>
      <c r="AY1229" s="22"/>
      <c r="AZ1229" s="190" t="s">
        <v>123</v>
      </c>
      <c r="BA1229" s="74"/>
      <c r="BB1229" s="185" t="s">
        <v>123</v>
      </c>
      <c r="BC1229" s="76"/>
      <c r="BD1229" s="74"/>
      <c r="BE1229" s="22"/>
      <c r="BF1229" s="190" t="s">
        <v>123</v>
      </c>
      <c r="BG1229" s="74"/>
      <c r="BH1229" s="185" t="s">
        <v>123</v>
      </c>
      <c r="BI1229" s="76"/>
      <c r="BJ1229" s="74"/>
      <c r="BK1229" s="22"/>
      <c r="BL1229" s="190" t="s">
        <v>123</v>
      </c>
      <c r="BM1229" s="74"/>
      <c r="BN1229" s="185" t="s">
        <v>123</v>
      </c>
      <c r="BO1229" s="22"/>
      <c r="BP1229" s="74"/>
      <c r="BQ1229" s="22"/>
      <c r="BR1229" s="190" t="s">
        <v>123</v>
      </c>
      <c r="BS1229" s="22"/>
      <c r="BT1229" s="185" t="s">
        <v>123</v>
      </c>
      <c r="BU1229" s="22"/>
      <c r="BV1229" s="74"/>
      <c r="BW1229" s="22"/>
      <c r="BX1229" s="190" t="s">
        <v>123</v>
      </c>
      <c r="BY1229" s="22"/>
      <c r="BZ1229" s="185" t="s">
        <v>123</v>
      </c>
      <c r="CA1229" s="185"/>
      <c r="CB1229" s="22"/>
    </row>
    <row r="1230" spans="2:80" ht="13.8" hidden="1">
      <c r="B1230" s="22">
        <f t="shared" si="19"/>
        <v>1221</v>
      </c>
      <c r="C1230" s="22" t="s">
        <v>1294</v>
      </c>
      <c r="D1230" s="73" t="s">
        <v>1298</v>
      </c>
      <c r="E1230" s="118">
        <v>1300403</v>
      </c>
      <c r="F1230" s="22" t="s">
        <v>114</v>
      </c>
      <c r="G1230" s="73" t="s">
        <v>130</v>
      </c>
      <c r="H1230" s="73" t="s">
        <v>288</v>
      </c>
      <c r="I1230" s="240" t="s">
        <v>349</v>
      </c>
      <c r="J1230" s="79" t="s">
        <v>112</v>
      </c>
      <c r="K1230" s="112" t="s">
        <v>1309</v>
      </c>
      <c r="L1230" s="22" t="s">
        <v>119</v>
      </c>
      <c r="M1230" s="185" t="s">
        <v>117</v>
      </c>
      <c r="N1230" s="119" t="str">
        <f>CONCATENATE(T_SDLog[[#This Row],[PROJECT_NO]],"-",T_SDLog[[#This Row],[Sub Con]],"-",T_SDLog[[#This Row],[BUILDING_NO]],"-",T_SDLog[[#This Row],[FLOOR_LEVEL]],"-",T_SDLog[[#This Row],[DRAWING_PARTS]],"-",T_SDLog[[#This Row],[DISIPLINE]],"-",T_SDLog[[#This Row],[Sub-Dec]],"-",T_SDLog[[#This Row],[DS]],"-",T_SDLog[[#This Row],[DRAWING_SEQ]])</f>
        <v>1300403-ATS-B01-FF-07-ICT-TET-SD-00</v>
      </c>
      <c r="O1230" s="122" t="s">
        <v>1785</v>
      </c>
      <c r="P1230" s="245"/>
      <c r="Q123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3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30" s="156" t="str">
        <f>IF(T_SDLog[[#This Row],[AREF_7]]&lt;&gt;"","07",IF(T_SDLog[[#This Row],[AREF_6]]&lt;&gt;"","06",IF(T_SDLog[[#This Row],[AREF_5]]&lt;&gt;"","05",IF(T_SDLog[[#This Row],[AREF_4]]&lt;&gt;"","04",IF(T_SDLog[[#This Row],[AREF_3]]&lt;&gt;"","03",IF(T_SDLog[[#This Row],[AREF_2]]&lt;&gt;"","02",IF(T_SDLog[[#This Row],[AREF_1]]&lt;&gt;"","01",IF(T_SDLog[[#This Row],[AREF_0]]&lt;&gt;"","00",""))))))))</f>
        <v>00</v>
      </c>
      <c r="T123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3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3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3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3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3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3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0" s="22" t="s">
        <v>1854</v>
      </c>
      <c r="AB1230" s="74">
        <v>45870</v>
      </c>
      <c r="AC1230" s="74"/>
      <c r="AD1230" s="74"/>
      <c r="AE1230" s="22"/>
      <c r="AF1230" s="190" t="s">
        <v>122</v>
      </c>
      <c r="AG1230" s="191"/>
      <c r="AH1230" s="190" t="s">
        <v>123</v>
      </c>
      <c r="AI1230" s="22"/>
      <c r="AJ1230" s="74"/>
      <c r="AK1230" s="22"/>
      <c r="AL1230" s="22"/>
      <c r="AM1230" s="22"/>
      <c r="AN1230" s="190" t="s">
        <v>123</v>
      </c>
      <c r="AO1230" s="74"/>
      <c r="AP1230" s="185" t="s">
        <v>123</v>
      </c>
      <c r="AQ1230" s="22"/>
      <c r="AR1230" s="74"/>
      <c r="AS1230" s="22"/>
      <c r="AT1230" s="190" t="s">
        <v>123</v>
      </c>
      <c r="AU1230" s="74"/>
      <c r="AV1230" s="185" t="s">
        <v>123</v>
      </c>
      <c r="AW1230" s="76"/>
      <c r="AX1230" s="74"/>
      <c r="AY1230" s="22"/>
      <c r="AZ1230" s="190" t="s">
        <v>123</v>
      </c>
      <c r="BA1230" s="74"/>
      <c r="BB1230" s="185" t="s">
        <v>123</v>
      </c>
      <c r="BC1230" s="76"/>
      <c r="BD1230" s="74"/>
      <c r="BE1230" s="22"/>
      <c r="BF1230" s="190" t="s">
        <v>123</v>
      </c>
      <c r="BG1230" s="74"/>
      <c r="BH1230" s="185" t="s">
        <v>123</v>
      </c>
      <c r="BI1230" s="76"/>
      <c r="BJ1230" s="74"/>
      <c r="BK1230" s="22"/>
      <c r="BL1230" s="190" t="s">
        <v>123</v>
      </c>
      <c r="BM1230" s="74"/>
      <c r="BN1230" s="185" t="s">
        <v>123</v>
      </c>
      <c r="BO1230" s="22"/>
      <c r="BP1230" s="74"/>
      <c r="BQ1230" s="22"/>
      <c r="BR1230" s="190" t="s">
        <v>123</v>
      </c>
      <c r="BS1230" s="22"/>
      <c r="BT1230" s="185" t="s">
        <v>123</v>
      </c>
      <c r="BU1230" s="22"/>
      <c r="BV1230" s="74"/>
      <c r="BW1230" s="22"/>
      <c r="BX1230" s="190" t="s">
        <v>123</v>
      </c>
      <c r="BY1230" s="22"/>
      <c r="BZ1230" s="185" t="s">
        <v>123</v>
      </c>
      <c r="CA1230" s="185"/>
      <c r="CB1230" s="22"/>
    </row>
    <row r="1231" spans="2:80" ht="13.8" hidden="1">
      <c r="B1231" s="22">
        <f t="shared" si="19"/>
        <v>1222</v>
      </c>
      <c r="C1231" s="22" t="s">
        <v>1294</v>
      </c>
      <c r="D1231" s="73" t="s">
        <v>1298</v>
      </c>
      <c r="E1231" s="118">
        <v>1300403</v>
      </c>
      <c r="F1231" s="22" t="s">
        <v>114</v>
      </c>
      <c r="G1231" s="73" t="s">
        <v>130</v>
      </c>
      <c r="H1231" s="73" t="s">
        <v>288</v>
      </c>
      <c r="I1231" s="240" t="s">
        <v>140</v>
      </c>
      <c r="J1231" s="79" t="s">
        <v>112</v>
      </c>
      <c r="K1231" s="112" t="s">
        <v>1309</v>
      </c>
      <c r="L1231" s="22" t="s">
        <v>119</v>
      </c>
      <c r="M1231" s="185" t="s">
        <v>117</v>
      </c>
      <c r="N1231" s="119" t="str">
        <f>CONCATENATE(T_SDLog[[#This Row],[PROJECT_NO]],"-",T_SDLog[[#This Row],[Sub Con]],"-",T_SDLog[[#This Row],[BUILDING_NO]],"-",T_SDLog[[#This Row],[FLOOR_LEVEL]],"-",T_SDLog[[#This Row],[DRAWING_PARTS]],"-",T_SDLog[[#This Row],[DISIPLINE]],"-",T_SDLog[[#This Row],[Sub-Dec]],"-",T_SDLog[[#This Row],[DS]],"-",T_SDLog[[#This Row],[DRAWING_SEQ]])</f>
        <v>1300403-ATS-B01-FF-08-ICT-TET-SD-00</v>
      </c>
      <c r="O1231" s="122" t="s">
        <v>1786</v>
      </c>
      <c r="P1231" s="245"/>
      <c r="Q123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3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31" s="156" t="str">
        <f>IF(T_SDLog[[#This Row],[AREF_7]]&lt;&gt;"","07",IF(T_SDLog[[#This Row],[AREF_6]]&lt;&gt;"","06",IF(T_SDLog[[#This Row],[AREF_5]]&lt;&gt;"","05",IF(T_SDLog[[#This Row],[AREF_4]]&lt;&gt;"","04",IF(T_SDLog[[#This Row],[AREF_3]]&lt;&gt;"","03",IF(T_SDLog[[#This Row],[AREF_2]]&lt;&gt;"","02",IF(T_SDLog[[#This Row],[AREF_1]]&lt;&gt;"","01",IF(T_SDLog[[#This Row],[AREF_0]]&lt;&gt;"","00",""))))))))</f>
        <v>00</v>
      </c>
      <c r="T123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3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3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3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3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3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3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1" s="22" t="s">
        <v>1854</v>
      </c>
      <c r="AB1231" s="74">
        <v>45870</v>
      </c>
      <c r="AC1231" s="74"/>
      <c r="AD1231" s="74"/>
      <c r="AE1231" s="22"/>
      <c r="AF1231" s="190" t="s">
        <v>122</v>
      </c>
      <c r="AG1231" s="191"/>
      <c r="AH1231" s="190" t="s">
        <v>123</v>
      </c>
      <c r="AI1231" s="22"/>
      <c r="AJ1231" s="74"/>
      <c r="AK1231" s="22"/>
      <c r="AL1231" s="22"/>
      <c r="AM1231" s="22"/>
      <c r="AN1231" s="190" t="s">
        <v>123</v>
      </c>
      <c r="AO1231" s="74"/>
      <c r="AP1231" s="185" t="s">
        <v>123</v>
      </c>
      <c r="AQ1231" s="22"/>
      <c r="AR1231" s="74"/>
      <c r="AS1231" s="22"/>
      <c r="AT1231" s="190" t="s">
        <v>123</v>
      </c>
      <c r="AU1231" s="74"/>
      <c r="AV1231" s="185" t="s">
        <v>123</v>
      </c>
      <c r="AW1231" s="76"/>
      <c r="AX1231" s="74"/>
      <c r="AY1231" s="22"/>
      <c r="AZ1231" s="190" t="s">
        <v>123</v>
      </c>
      <c r="BA1231" s="74"/>
      <c r="BB1231" s="185" t="s">
        <v>123</v>
      </c>
      <c r="BC1231" s="76"/>
      <c r="BD1231" s="74"/>
      <c r="BE1231" s="22"/>
      <c r="BF1231" s="190" t="s">
        <v>123</v>
      </c>
      <c r="BG1231" s="74"/>
      <c r="BH1231" s="185" t="s">
        <v>123</v>
      </c>
      <c r="BI1231" s="76"/>
      <c r="BJ1231" s="74"/>
      <c r="BK1231" s="22"/>
      <c r="BL1231" s="190" t="s">
        <v>123</v>
      </c>
      <c r="BM1231" s="74"/>
      <c r="BN1231" s="185" t="s">
        <v>123</v>
      </c>
      <c r="BO1231" s="22"/>
      <c r="BP1231" s="74"/>
      <c r="BQ1231" s="22"/>
      <c r="BR1231" s="190" t="s">
        <v>123</v>
      </c>
      <c r="BS1231" s="22"/>
      <c r="BT1231" s="185" t="s">
        <v>123</v>
      </c>
      <c r="BU1231" s="22"/>
      <c r="BV1231" s="74"/>
      <c r="BW1231" s="22"/>
      <c r="BX1231" s="190" t="s">
        <v>123</v>
      </c>
      <c r="BY1231" s="22"/>
      <c r="BZ1231" s="185" t="s">
        <v>123</v>
      </c>
      <c r="CA1231" s="185"/>
      <c r="CB1231" s="22"/>
    </row>
    <row r="1232" spans="2:80" ht="13.8" hidden="1">
      <c r="B1232" s="22">
        <f t="shared" si="19"/>
        <v>1223</v>
      </c>
      <c r="C1232" s="22" t="s">
        <v>1294</v>
      </c>
      <c r="D1232" s="73" t="s">
        <v>1298</v>
      </c>
      <c r="E1232" s="118">
        <v>1300403</v>
      </c>
      <c r="F1232" s="22" t="s">
        <v>114</v>
      </c>
      <c r="G1232" s="73" t="s">
        <v>130</v>
      </c>
      <c r="H1232" s="73" t="s">
        <v>288</v>
      </c>
      <c r="I1232" s="240" t="s">
        <v>351</v>
      </c>
      <c r="J1232" s="79" t="s">
        <v>112</v>
      </c>
      <c r="K1232" s="112" t="s">
        <v>1309</v>
      </c>
      <c r="L1232" s="22" t="s">
        <v>119</v>
      </c>
      <c r="M1232" s="185" t="s">
        <v>117</v>
      </c>
      <c r="N1232" s="119" t="str">
        <f>CONCATENATE(T_SDLog[[#This Row],[PROJECT_NO]],"-",T_SDLog[[#This Row],[Sub Con]],"-",T_SDLog[[#This Row],[BUILDING_NO]],"-",T_SDLog[[#This Row],[FLOOR_LEVEL]],"-",T_SDLog[[#This Row],[DRAWING_PARTS]],"-",T_SDLog[[#This Row],[DISIPLINE]],"-",T_SDLog[[#This Row],[Sub-Dec]],"-",T_SDLog[[#This Row],[DS]],"-",T_SDLog[[#This Row],[DRAWING_SEQ]])</f>
        <v>1300403-ATS-B01-FF-09-ICT-TET-SD-00</v>
      </c>
      <c r="O1232" s="122" t="s">
        <v>1787</v>
      </c>
      <c r="P1232" s="245"/>
      <c r="Q123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3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32" s="156" t="str">
        <f>IF(T_SDLog[[#This Row],[AREF_7]]&lt;&gt;"","07",IF(T_SDLog[[#This Row],[AREF_6]]&lt;&gt;"","06",IF(T_SDLog[[#This Row],[AREF_5]]&lt;&gt;"","05",IF(T_SDLog[[#This Row],[AREF_4]]&lt;&gt;"","04",IF(T_SDLog[[#This Row],[AREF_3]]&lt;&gt;"","03",IF(T_SDLog[[#This Row],[AREF_2]]&lt;&gt;"","02",IF(T_SDLog[[#This Row],[AREF_1]]&lt;&gt;"","01",IF(T_SDLog[[#This Row],[AREF_0]]&lt;&gt;"","00",""))))))))</f>
        <v>00</v>
      </c>
      <c r="T123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3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3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3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3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3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3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2" s="22" t="s">
        <v>1854</v>
      </c>
      <c r="AB1232" s="74">
        <v>45870</v>
      </c>
      <c r="AC1232" s="74"/>
      <c r="AD1232" s="74"/>
      <c r="AE1232" s="22"/>
      <c r="AF1232" s="190" t="s">
        <v>122</v>
      </c>
      <c r="AG1232" s="191"/>
      <c r="AH1232" s="190" t="s">
        <v>123</v>
      </c>
      <c r="AI1232" s="22"/>
      <c r="AJ1232" s="74"/>
      <c r="AK1232" s="22"/>
      <c r="AL1232" s="22"/>
      <c r="AM1232" s="22"/>
      <c r="AN1232" s="190" t="s">
        <v>123</v>
      </c>
      <c r="AO1232" s="74"/>
      <c r="AP1232" s="185" t="s">
        <v>123</v>
      </c>
      <c r="AQ1232" s="22"/>
      <c r="AR1232" s="74"/>
      <c r="AS1232" s="22"/>
      <c r="AT1232" s="190" t="s">
        <v>123</v>
      </c>
      <c r="AU1232" s="74"/>
      <c r="AV1232" s="185" t="s">
        <v>123</v>
      </c>
      <c r="AW1232" s="76"/>
      <c r="AX1232" s="74"/>
      <c r="AY1232" s="22"/>
      <c r="AZ1232" s="190" t="s">
        <v>123</v>
      </c>
      <c r="BA1232" s="74"/>
      <c r="BB1232" s="185" t="s">
        <v>123</v>
      </c>
      <c r="BC1232" s="76"/>
      <c r="BD1232" s="74"/>
      <c r="BE1232" s="22"/>
      <c r="BF1232" s="190" t="s">
        <v>123</v>
      </c>
      <c r="BG1232" s="74"/>
      <c r="BH1232" s="185" t="s">
        <v>123</v>
      </c>
      <c r="BI1232" s="76"/>
      <c r="BJ1232" s="74"/>
      <c r="BK1232" s="22"/>
      <c r="BL1232" s="190" t="s">
        <v>123</v>
      </c>
      <c r="BM1232" s="74"/>
      <c r="BN1232" s="185" t="s">
        <v>123</v>
      </c>
      <c r="BO1232" s="22"/>
      <c r="BP1232" s="74"/>
      <c r="BQ1232" s="22"/>
      <c r="BR1232" s="190" t="s">
        <v>123</v>
      </c>
      <c r="BS1232" s="22"/>
      <c r="BT1232" s="185" t="s">
        <v>123</v>
      </c>
      <c r="BU1232" s="22"/>
      <c r="BV1232" s="74"/>
      <c r="BW1232" s="22"/>
      <c r="BX1232" s="190" t="s">
        <v>123</v>
      </c>
      <c r="BY1232" s="22"/>
      <c r="BZ1232" s="185" t="s">
        <v>123</v>
      </c>
      <c r="CA1232" s="185"/>
      <c r="CB1232" s="22"/>
    </row>
    <row r="1233" spans="2:80" ht="13.8" hidden="1">
      <c r="B1233" s="22">
        <f t="shared" si="19"/>
        <v>1224</v>
      </c>
      <c r="C1233" s="22" t="s">
        <v>1294</v>
      </c>
      <c r="D1233" s="73" t="s">
        <v>1298</v>
      </c>
      <c r="E1233" s="118">
        <v>1300403</v>
      </c>
      <c r="F1233" s="22" t="s">
        <v>114</v>
      </c>
      <c r="G1233" s="73" t="s">
        <v>130</v>
      </c>
      <c r="H1233" s="73" t="s">
        <v>288</v>
      </c>
      <c r="I1233" s="240" t="s">
        <v>438</v>
      </c>
      <c r="J1233" s="79" t="s">
        <v>112</v>
      </c>
      <c r="K1233" s="112" t="s">
        <v>1309</v>
      </c>
      <c r="L1233" s="22" t="s">
        <v>119</v>
      </c>
      <c r="M1233" s="185" t="s">
        <v>117</v>
      </c>
      <c r="N1233" s="119" t="str">
        <f>CONCATENATE(T_SDLog[[#This Row],[PROJECT_NO]],"-",T_SDLog[[#This Row],[Sub Con]],"-",T_SDLog[[#This Row],[BUILDING_NO]],"-",T_SDLog[[#This Row],[FLOOR_LEVEL]],"-",T_SDLog[[#This Row],[DRAWING_PARTS]],"-",T_SDLog[[#This Row],[DISIPLINE]],"-",T_SDLog[[#This Row],[Sub-Dec]],"-",T_SDLog[[#This Row],[DS]],"-",T_SDLog[[#This Row],[DRAWING_SEQ]])</f>
        <v>1300403-ATS-B01-FF-10-ICT-TET-SD-00</v>
      </c>
      <c r="O1233" s="122" t="s">
        <v>1788</v>
      </c>
      <c r="P1233" s="245"/>
      <c r="Q123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3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33" s="156" t="str">
        <f>IF(T_SDLog[[#This Row],[AREF_7]]&lt;&gt;"","07",IF(T_SDLog[[#This Row],[AREF_6]]&lt;&gt;"","06",IF(T_SDLog[[#This Row],[AREF_5]]&lt;&gt;"","05",IF(T_SDLog[[#This Row],[AREF_4]]&lt;&gt;"","04",IF(T_SDLog[[#This Row],[AREF_3]]&lt;&gt;"","03",IF(T_SDLog[[#This Row],[AREF_2]]&lt;&gt;"","02",IF(T_SDLog[[#This Row],[AREF_1]]&lt;&gt;"","01",IF(T_SDLog[[#This Row],[AREF_0]]&lt;&gt;"","00",""))))))))</f>
        <v>00</v>
      </c>
      <c r="T123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3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3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3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3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3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3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3" s="22" t="s">
        <v>1854</v>
      </c>
      <c r="AB1233" s="74">
        <v>45870</v>
      </c>
      <c r="AC1233" s="74"/>
      <c r="AD1233" s="74"/>
      <c r="AE1233" s="22"/>
      <c r="AF1233" s="190" t="s">
        <v>122</v>
      </c>
      <c r="AG1233" s="191"/>
      <c r="AH1233" s="190" t="s">
        <v>123</v>
      </c>
      <c r="AI1233" s="22"/>
      <c r="AJ1233" s="74"/>
      <c r="AK1233" s="22"/>
      <c r="AL1233" s="22"/>
      <c r="AM1233" s="22"/>
      <c r="AN1233" s="190" t="s">
        <v>123</v>
      </c>
      <c r="AO1233" s="74"/>
      <c r="AP1233" s="185" t="s">
        <v>123</v>
      </c>
      <c r="AQ1233" s="22"/>
      <c r="AR1233" s="74"/>
      <c r="AS1233" s="22"/>
      <c r="AT1233" s="190" t="s">
        <v>123</v>
      </c>
      <c r="AU1233" s="74"/>
      <c r="AV1233" s="185" t="s">
        <v>123</v>
      </c>
      <c r="AW1233" s="76"/>
      <c r="AX1233" s="74"/>
      <c r="AY1233" s="22"/>
      <c r="AZ1233" s="190" t="s">
        <v>123</v>
      </c>
      <c r="BA1233" s="74"/>
      <c r="BB1233" s="185" t="s">
        <v>123</v>
      </c>
      <c r="BC1233" s="76"/>
      <c r="BD1233" s="74"/>
      <c r="BE1233" s="22"/>
      <c r="BF1233" s="190" t="s">
        <v>123</v>
      </c>
      <c r="BG1233" s="74"/>
      <c r="BH1233" s="185" t="s">
        <v>123</v>
      </c>
      <c r="BI1233" s="76"/>
      <c r="BJ1233" s="74"/>
      <c r="BK1233" s="22"/>
      <c r="BL1233" s="190" t="s">
        <v>123</v>
      </c>
      <c r="BM1233" s="74"/>
      <c r="BN1233" s="185" t="s">
        <v>123</v>
      </c>
      <c r="BO1233" s="22"/>
      <c r="BP1233" s="74"/>
      <c r="BQ1233" s="22"/>
      <c r="BR1233" s="190" t="s">
        <v>123</v>
      </c>
      <c r="BS1233" s="22"/>
      <c r="BT1233" s="185" t="s">
        <v>123</v>
      </c>
      <c r="BU1233" s="22"/>
      <c r="BV1233" s="74"/>
      <c r="BW1233" s="22"/>
      <c r="BX1233" s="190" t="s">
        <v>123</v>
      </c>
      <c r="BY1233" s="22"/>
      <c r="BZ1233" s="185" t="s">
        <v>123</v>
      </c>
      <c r="CA1233" s="185"/>
      <c r="CB1233" s="22"/>
    </row>
    <row r="1234" spans="2:80" ht="13.8" hidden="1">
      <c r="B1234" s="22">
        <f t="shared" si="19"/>
        <v>1225</v>
      </c>
      <c r="C1234" s="22" t="s">
        <v>1294</v>
      </c>
      <c r="D1234" s="73" t="s">
        <v>1298</v>
      </c>
      <c r="E1234" s="118">
        <v>1300403</v>
      </c>
      <c r="F1234" s="22" t="s">
        <v>114</v>
      </c>
      <c r="G1234" s="73" t="s">
        <v>130</v>
      </c>
      <c r="H1234" s="73" t="s">
        <v>288</v>
      </c>
      <c r="I1234" s="240" t="s">
        <v>440</v>
      </c>
      <c r="J1234" s="79" t="s">
        <v>112</v>
      </c>
      <c r="K1234" s="112" t="s">
        <v>1309</v>
      </c>
      <c r="L1234" s="22" t="s">
        <v>119</v>
      </c>
      <c r="M1234" s="185" t="s">
        <v>117</v>
      </c>
      <c r="N1234" s="119" t="str">
        <f>CONCATENATE(T_SDLog[[#This Row],[PROJECT_NO]],"-",T_SDLog[[#This Row],[Sub Con]],"-",T_SDLog[[#This Row],[BUILDING_NO]],"-",T_SDLog[[#This Row],[FLOOR_LEVEL]],"-",T_SDLog[[#This Row],[DRAWING_PARTS]],"-",T_SDLog[[#This Row],[DISIPLINE]],"-",T_SDLog[[#This Row],[Sub-Dec]],"-",T_SDLog[[#This Row],[DS]],"-",T_SDLog[[#This Row],[DRAWING_SEQ]])</f>
        <v>1300403-ATS-B01-FF-11-ICT-TET-SD-00</v>
      </c>
      <c r="O1234" s="122" t="s">
        <v>1789</v>
      </c>
      <c r="P1234" s="245"/>
      <c r="Q123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3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34" s="156" t="str">
        <f>IF(T_SDLog[[#This Row],[AREF_7]]&lt;&gt;"","07",IF(T_SDLog[[#This Row],[AREF_6]]&lt;&gt;"","06",IF(T_SDLog[[#This Row],[AREF_5]]&lt;&gt;"","05",IF(T_SDLog[[#This Row],[AREF_4]]&lt;&gt;"","04",IF(T_SDLog[[#This Row],[AREF_3]]&lt;&gt;"","03",IF(T_SDLog[[#This Row],[AREF_2]]&lt;&gt;"","02",IF(T_SDLog[[#This Row],[AREF_1]]&lt;&gt;"","01",IF(T_SDLog[[#This Row],[AREF_0]]&lt;&gt;"","00",""))))))))</f>
        <v>00</v>
      </c>
      <c r="T123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3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3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3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3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3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3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4" s="22" t="s">
        <v>1854</v>
      </c>
      <c r="AB1234" s="74">
        <v>45870</v>
      </c>
      <c r="AC1234" s="74"/>
      <c r="AD1234" s="74"/>
      <c r="AE1234" s="22"/>
      <c r="AF1234" s="190" t="s">
        <v>122</v>
      </c>
      <c r="AG1234" s="191"/>
      <c r="AH1234" s="190" t="s">
        <v>123</v>
      </c>
      <c r="AI1234" s="22"/>
      <c r="AJ1234" s="74"/>
      <c r="AK1234" s="22"/>
      <c r="AL1234" s="22"/>
      <c r="AM1234" s="22"/>
      <c r="AN1234" s="190" t="s">
        <v>123</v>
      </c>
      <c r="AO1234" s="74"/>
      <c r="AP1234" s="185" t="s">
        <v>123</v>
      </c>
      <c r="AQ1234" s="22"/>
      <c r="AR1234" s="74"/>
      <c r="AS1234" s="22"/>
      <c r="AT1234" s="190" t="s">
        <v>123</v>
      </c>
      <c r="AU1234" s="74"/>
      <c r="AV1234" s="185" t="s">
        <v>123</v>
      </c>
      <c r="AW1234" s="76"/>
      <c r="AX1234" s="74"/>
      <c r="AY1234" s="22"/>
      <c r="AZ1234" s="190" t="s">
        <v>123</v>
      </c>
      <c r="BA1234" s="74"/>
      <c r="BB1234" s="185" t="s">
        <v>123</v>
      </c>
      <c r="BC1234" s="76"/>
      <c r="BD1234" s="74"/>
      <c r="BE1234" s="22"/>
      <c r="BF1234" s="190" t="s">
        <v>123</v>
      </c>
      <c r="BG1234" s="74"/>
      <c r="BH1234" s="185" t="s">
        <v>123</v>
      </c>
      <c r="BI1234" s="76"/>
      <c r="BJ1234" s="74"/>
      <c r="BK1234" s="22"/>
      <c r="BL1234" s="190" t="s">
        <v>123</v>
      </c>
      <c r="BM1234" s="74"/>
      <c r="BN1234" s="185" t="s">
        <v>123</v>
      </c>
      <c r="BO1234" s="22"/>
      <c r="BP1234" s="74"/>
      <c r="BQ1234" s="22"/>
      <c r="BR1234" s="190" t="s">
        <v>123</v>
      </c>
      <c r="BS1234" s="22"/>
      <c r="BT1234" s="185" t="s">
        <v>123</v>
      </c>
      <c r="BU1234" s="22"/>
      <c r="BV1234" s="74"/>
      <c r="BW1234" s="22"/>
      <c r="BX1234" s="190" t="s">
        <v>123</v>
      </c>
      <c r="BY1234" s="22"/>
      <c r="BZ1234" s="185" t="s">
        <v>123</v>
      </c>
      <c r="CA1234" s="185"/>
      <c r="CB1234" s="22"/>
    </row>
    <row r="1235" spans="2:80" ht="13.8" hidden="1">
      <c r="B1235" s="22">
        <f t="shared" si="19"/>
        <v>1226</v>
      </c>
      <c r="C1235" s="22" t="s">
        <v>1294</v>
      </c>
      <c r="D1235" s="73" t="s">
        <v>1298</v>
      </c>
      <c r="E1235" s="118">
        <v>1300403</v>
      </c>
      <c r="F1235" s="22" t="s">
        <v>114</v>
      </c>
      <c r="G1235" s="73" t="s">
        <v>130</v>
      </c>
      <c r="H1235" s="73" t="s">
        <v>288</v>
      </c>
      <c r="I1235" s="240" t="s">
        <v>142</v>
      </c>
      <c r="J1235" s="79" t="s">
        <v>112</v>
      </c>
      <c r="K1235" s="112" t="s">
        <v>1309</v>
      </c>
      <c r="L1235" s="22" t="s">
        <v>119</v>
      </c>
      <c r="M1235" s="185" t="s">
        <v>117</v>
      </c>
      <c r="N1235" s="119" t="str">
        <f>CONCATENATE(T_SDLog[[#This Row],[PROJECT_NO]],"-",T_SDLog[[#This Row],[Sub Con]],"-",T_SDLog[[#This Row],[BUILDING_NO]],"-",T_SDLog[[#This Row],[FLOOR_LEVEL]],"-",T_SDLog[[#This Row],[DRAWING_PARTS]],"-",T_SDLog[[#This Row],[DISIPLINE]],"-",T_SDLog[[#This Row],[Sub-Dec]],"-",T_SDLog[[#This Row],[DS]],"-",T_SDLog[[#This Row],[DRAWING_SEQ]])</f>
        <v>1300403-ATS-B01-FF-12-ICT-TET-SD-00</v>
      </c>
      <c r="O1235" s="122" t="s">
        <v>1790</v>
      </c>
      <c r="P1235" s="245"/>
      <c r="Q123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3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35" s="156" t="str">
        <f>IF(T_SDLog[[#This Row],[AREF_7]]&lt;&gt;"","07",IF(T_SDLog[[#This Row],[AREF_6]]&lt;&gt;"","06",IF(T_SDLog[[#This Row],[AREF_5]]&lt;&gt;"","05",IF(T_SDLog[[#This Row],[AREF_4]]&lt;&gt;"","04",IF(T_SDLog[[#This Row],[AREF_3]]&lt;&gt;"","03",IF(T_SDLog[[#This Row],[AREF_2]]&lt;&gt;"","02",IF(T_SDLog[[#This Row],[AREF_1]]&lt;&gt;"","01",IF(T_SDLog[[#This Row],[AREF_0]]&lt;&gt;"","00",""))))))))</f>
        <v>00</v>
      </c>
      <c r="T123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3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3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3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3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3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3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5" s="22" t="s">
        <v>1854</v>
      </c>
      <c r="AB1235" s="74">
        <v>45870</v>
      </c>
      <c r="AC1235" s="74"/>
      <c r="AD1235" s="74"/>
      <c r="AE1235" s="22"/>
      <c r="AF1235" s="190" t="s">
        <v>122</v>
      </c>
      <c r="AG1235" s="191"/>
      <c r="AH1235" s="190" t="s">
        <v>123</v>
      </c>
      <c r="AI1235" s="22"/>
      <c r="AJ1235" s="74"/>
      <c r="AK1235" s="22"/>
      <c r="AL1235" s="22"/>
      <c r="AM1235" s="22"/>
      <c r="AN1235" s="190" t="s">
        <v>123</v>
      </c>
      <c r="AO1235" s="74"/>
      <c r="AP1235" s="185" t="s">
        <v>123</v>
      </c>
      <c r="AQ1235" s="22"/>
      <c r="AR1235" s="74"/>
      <c r="AS1235" s="22"/>
      <c r="AT1235" s="190" t="s">
        <v>123</v>
      </c>
      <c r="AU1235" s="74"/>
      <c r="AV1235" s="185" t="s">
        <v>123</v>
      </c>
      <c r="AW1235" s="76"/>
      <c r="AX1235" s="74"/>
      <c r="AY1235" s="22"/>
      <c r="AZ1235" s="190" t="s">
        <v>123</v>
      </c>
      <c r="BA1235" s="74"/>
      <c r="BB1235" s="185" t="s">
        <v>123</v>
      </c>
      <c r="BC1235" s="76"/>
      <c r="BD1235" s="74"/>
      <c r="BE1235" s="22"/>
      <c r="BF1235" s="190" t="s">
        <v>123</v>
      </c>
      <c r="BG1235" s="74"/>
      <c r="BH1235" s="185" t="s">
        <v>123</v>
      </c>
      <c r="BI1235" s="76"/>
      <c r="BJ1235" s="74"/>
      <c r="BK1235" s="22"/>
      <c r="BL1235" s="190" t="s">
        <v>123</v>
      </c>
      <c r="BM1235" s="74"/>
      <c r="BN1235" s="185" t="s">
        <v>123</v>
      </c>
      <c r="BO1235" s="22"/>
      <c r="BP1235" s="74"/>
      <c r="BQ1235" s="22"/>
      <c r="BR1235" s="190" t="s">
        <v>123</v>
      </c>
      <c r="BS1235" s="22"/>
      <c r="BT1235" s="185" t="s">
        <v>123</v>
      </c>
      <c r="BU1235" s="22"/>
      <c r="BV1235" s="74"/>
      <c r="BW1235" s="22"/>
      <c r="BX1235" s="190" t="s">
        <v>123</v>
      </c>
      <c r="BY1235" s="22"/>
      <c r="BZ1235" s="185" t="s">
        <v>123</v>
      </c>
      <c r="CA1235" s="185"/>
      <c r="CB1235" s="22"/>
    </row>
    <row r="1236" spans="2:80" ht="13.8" hidden="1">
      <c r="B1236" s="22">
        <f t="shared" si="19"/>
        <v>1227</v>
      </c>
      <c r="C1236" s="22" t="s">
        <v>1294</v>
      </c>
      <c r="D1236" s="73" t="s">
        <v>1298</v>
      </c>
      <c r="E1236" s="118">
        <v>1300403</v>
      </c>
      <c r="F1236" s="22" t="s">
        <v>114</v>
      </c>
      <c r="G1236" s="73" t="s">
        <v>130</v>
      </c>
      <c r="H1236" s="73" t="s">
        <v>288</v>
      </c>
      <c r="I1236" s="240" t="s">
        <v>456</v>
      </c>
      <c r="J1236" s="79" t="s">
        <v>112</v>
      </c>
      <c r="K1236" s="112" t="s">
        <v>1309</v>
      </c>
      <c r="L1236" s="22" t="s">
        <v>119</v>
      </c>
      <c r="M1236" s="185" t="s">
        <v>117</v>
      </c>
      <c r="N1236" s="119" t="str">
        <f>CONCATENATE(T_SDLog[[#This Row],[PROJECT_NO]],"-",T_SDLog[[#This Row],[Sub Con]],"-",T_SDLog[[#This Row],[BUILDING_NO]],"-",T_SDLog[[#This Row],[FLOOR_LEVEL]],"-",T_SDLog[[#This Row],[DRAWING_PARTS]],"-",T_SDLog[[#This Row],[DISIPLINE]],"-",T_SDLog[[#This Row],[Sub-Dec]],"-",T_SDLog[[#This Row],[DS]],"-",T_SDLog[[#This Row],[DRAWING_SEQ]])</f>
        <v>1300403-ATS-B01-FF-13-ICT-TET-SD-00</v>
      </c>
      <c r="O1236" s="122" t="s">
        <v>1791</v>
      </c>
      <c r="P1236" s="245"/>
      <c r="Q123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3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36" s="156" t="str">
        <f>IF(T_SDLog[[#This Row],[AREF_7]]&lt;&gt;"","07",IF(T_SDLog[[#This Row],[AREF_6]]&lt;&gt;"","06",IF(T_SDLog[[#This Row],[AREF_5]]&lt;&gt;"","05",IF(T_SDLog[[#This Row],[AREF_4]]&lt;&gt;"","04",IF(T_SDLog[[#This Row],[AREF_3]]&lt;&gt;"","03",IF(T_SDLog[[#This Row],[AREF_2]]&lt;&gt;"","02",IF(T_SDLog[[#This Row],[AREF_1]]&lt;&gt;"","01",IF(T_SDLog[[#This Row],[AREF_0]]&lt;&gt;"","00",""))))))))</f>
        <v>00</v>
      </c>
      <c r="T123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3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3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3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3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3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3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6" s="22" t="s">
        <v>1854</v>
      </c>
      <c r="AB1236" s="74">
        <v>45870</v>
      </c>
      <c r="AC1236" s="74"/>
      <c r="AD1236" s="74"/>
      <c r="AE1236" s="22"/>
      <c r="AF1236" s="190" t="s">
        <v>122</v>
      </c>
      <c r="AG1236" s="191"/>
      <c r="AH1236" s="190" t="s">
        <v>123</v>
      </c>
      <c r="AI1236" s="22"/>
      <c r="AJ1236" s="74"/>
      <c r="AK1236" s="22"/>
      <c r="AL1236" s="22"/>
      <c r="AM1236" s="22"/>
      <c r="AN1236" s="190" t="s">
        <v>123</v>
      </c>
      <c r="AO1236" s="74"/>
      <c r="AP1236" s="185" t="s">
        <v>123</v>
      </c>
      <c r="AQ1236" s="22"/>
      <c r="AR1236" s="74"/>
      <c r="AS1236" s="22"/>
      <c r="AT1236" s="190" t="s">
        <v>123</v>
      </c>
      <c r="AU1236" s="74"/>
      <c r="AV1236" s="185" t="s">
        <v>123</v>
      </c>
      <c r="AW1236" s="76"/>
      <c r="AX1236" s="74"/>
      <c r="AY1236" s="22"/>
      <c r="AZ1236" s="190" t="s">
        <v>123</v>
      </c>
      <c r="BA1236" s="74"/>
      <c r="BB1236" s="185" t="s">
        <v>123</v>
      </c>
      <c r="BC1236" s="76"/>
      <c r="BD1236" s="74"/>
      <c r="BE1236" s="22"/>
      <c r="BF1236" s="190" t="s">
        <v>123</v>
      </c>
      <c r="BG1236" s="74"/>
      <c r="BH1236" s="185" t="s">
        <v>123</v>
      </c>
      <c r="BI1236" s="76"/>
      <c r="BJ1236" s="74"/>
      <c r="BK1236" s="22"/>
      <c r="BL1236" s="190" t="s">
        <v>123</v>
      </c>
      <c r="BM1236" s="74"/>
      <c r="BN1236" s="185" t="s">
        <v>123</v>
      </c>
      <c r="BO1236" s="22"/>
      <c r="BP1236" s="74"/>
      <c r="BQ1236" s="22"/>
      <c r="BR1236" s="190" t="s">
        <v>123</v>
      </c>
      <c r="BS1236" s="22"/>
      <c r="BT1236" s="185" t="s">
        <v>123</v>
      </c>
      <c r="BU1236" s="22"/>
      <c r="BV1236" s="74"/>
      <c r="BW1236" s="22"/>
      <c r="BX1236" s="190" t="s">
        <v>123</v>
      </c>
      <c r="BY1236" s="22"/>
      <c r="BZ1236" s="185" t="s">
        <v>123</v>
      </c>
      <c r="CA1236" s="185"/>
      <c r="CB1236" s="22"/>
    </row>
    <row r="1237" spans="2:80" ht="13.8" hidden="1">
      <c r="B1237" s="22">
        <f t="shared" si="19"/>
        <v>1228</v>
      </c>
      <c r="C1237" s="22" t="s">
        <v>1294</v>
      </c>
      <c r="D1237" s="73" t="s">
        <v>1298</v>
      </c>
      <c r="E1237" s="118">
        <v>1300403</v>
      </c>
      <c r="F1237" s="22" t="s">
        <v>114</v>
      </c>
      <c r="G1237" s="73" t="s">
        <v>130</v>
      </c>
      <c r="H1237" s="73" t="s">
        <v>288</v>
      </c>
      <c r="I1237" s="240" t="s">
        <v>458</v>
      </c>
      <c r="J1237" s="79" t="s">
        <v>112</v>
      </c>
      <c r="K1237" s="112" t="s">
        <v>1309</v>
      </c>
      <c r="L1237" s="22" t="s">
        <v>119</v>
      </c>
      <c r="M1237" s="185" t="s">
        <v>117</v>
      </c>
      <c r="N1237" s="119" t="str">
        <f>CONCATENATE(T_SDLog[[#This Row],[PROJECT_NO]],"-",T_SDLog[[#This Row],[Sub Con]],"-",T_SDLog[[#This Row],[BUILDING_NO]],"-",T_SDLog[[#This Row],[FLOOR_LEVEL]],"-",T_SDLog[[#This Row],[DRAWING_PARTS]],"-",T_SDLog[[#This Row],[DISIPLINE]],"-",T_SDLog[[#This Row],[Sub-Dec]],"-",T_SDLog[[#This Row],[DS]],"-",T_SDLog[[#This Row],[DRAWING_SEQ]])</f>
        <v>1300403-ATS-B01-FF-14-ICT-TET-SD-00</v>
      </c>
      <c r="O1237" s="122" t="s">
        <v>1792</v>
      </c>
      <c r="P1237" s="245"/>
      <c r="Q123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3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37" s="156" t="str">
        <f>IF(T_SDLog[[#This Row],[AREF_7]]&lt;&gt;"","07",IF(T_SDLog[[#This Row],[AREF_6]]&lt;&gt;"","06",IF(T_SDLog[[#This Row],[AREF_5]]&lt;&gt;"","05",IF(T_SDLog[[#This Row],[AREF_4]]&lt;&gt;"","04",IF(T_SDLog[[#This Row],[AREF_3]]&lt;&gt;"","03",IF(T_SDLog[[#This Row],[AREF_2]]&lt;&gt;"","02",IF(T_SDLog[[#This Row],[AREF_1]]&lt;&gt;"","01",IF(T_SDLog[[#This Row],[AREF_0]]&lt;&gt;"","00",""))))))))</f>
        <v>00</v>
      </c>
      <c r="T123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3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3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3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3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3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3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7" s="22" t="s">
        <v>1854</v>
      </c>
      <c r="AB1237" s="74">
        <v>45870</v>
      </c>
      <c r="AC1237" s="74"/>
      <c r="AD1237" s="74"/>
      <c r="AE1237" s="22"/>
      <c r="AF1237" s="190" t="s">
        <v>122</v>
      </c>
      <c r="AG1237" s="191"/>
      <c r="AH1237" s="190" t="s">
        <v>123</v>
      </c>
      <c r="AI1237" s="22"/>
      <c r="AJ1237" s="74"/>
      <c r="AK1237" s="22"/>
      <c r="AL1237" s="22"/>
      <c r="AM1237" s="22"/>
      <c r="AN1237" s="190" t="s">
        <v>123</v>
      </c>
      <c r="AO1237" s="74"/>
      <c r="AP1237" s="185" t="s">
        <v>123</v>
      </c>
      <c r="AQ1237" s="22"/>
      <c r="AR1237" s="74"/>
      <c r="AS1237" s="22"/>
      <c r="AT1237" s="190" t="s">
        <v>123</v>
      </c>
      <c r="AU1237" s="74"/>
      <c r="AV1237" s="185" t="s">
        <v>123</v>
      </c>
      <c r="AW1237" s="76"/>
      <c r="AX1237" s="74"/>
      <c r="AY1237" s="22"/>
      <c r="AZ1237" s="190" t="s">
        <v>123</v>
      </c>
      <c r="BA1237" s="74"/>
      <c r="BB1237" s="185" t="s">
        <v>123</v>
      </c>
      <c r="BC1237" s="76"/>
      <c r="BD1237" s="74"/>
      <c r="BE1237" s="22"/>
      <c r="BF1237" s="190" t="s">
        <v>123</v>
      </c>
      <c r="BG1237" s="74"/>
      <c r="BH1237" s="185" t="s">
        <v>123</v>
      </c>
      <c r="BI1237" s="76"/>
      <c r="BJ1237" s="74"/>
      <c r="BK1237" s="22"/>
      <c r="BL1237" s="190" t="s">
        <v>123</v>
      </c>
      <c r="BM1237" s="74"/>
      <c r="BN1237" s="185" t="s">
        <v>123</v>
      </c>
      <c r="BO1237" s="22"/>
      <c r="BP1237" s="74"/>
      <c r="BQ1237" s="22"/>
      <c r="BR1237" s="190" t="s">
        <v>123</v>
      </c>
      <c r="BS1237" s="22"/>
      <c r="BT1237" s="185" t="s">
        <v>123</v>
      </c>
      <c r="BU1237" s="22"/>
      <c r="BV1237" s="74"/>
      <c r="BW1237" s="22"/>
      <c r="BX1237" s="190" t="s">
        <v>123</v>
      </c>
      <c r="BY1237" s="22"/>
      <c r="BZ1237" s="185" t="s">
        <v>123</v>
      </c>
      <c r="CA1237" s="185"/>
      <c r="CB1237" s="22"/>
    </row>
    <row r="1238" spans="2:80" ht="13.8" hidden="1">
      <c r="B1238" s="22">
        <f t="shared" si="19"/>
        <v>1229</v>
      </c>
      <c r="C1238" s="22" t="s">
        <v>1294</v>
      </c>
      <c r="D1238" s="73" t="s">
        <v>1298</v>
      </c>
      <c r="E1238" s="118">
        <v>1300403</v>
      </c>
      <c r="F1238" s="22" t="s">
        <v>114</v>
      </c>
      <c r="G1238" s="73" t="s">
        <v>130</v>
      </c>
      <c r="H1238" s="73" t="s">
        <v>288</v>
      </c>
      <c r="I1238" s="240" t="s">
        <v>460</v>
      </c>
      <c r="J1238" s="79" t="s">
        <v>112</v>
      </c>
      <c r="K1238" s="112" t="s">
        <v>1309</v>
      </c>
      <c r="L1238" s="22" t="s">
        <v>119</v>
      </c>
      <c r="M1238" s="185" t="s">
        <v>117</v>
      </c>
      <c r="N1238" s="119" t="str">
        <f>CONCATENATE(T_SDLog[[#This Row],[PROJECT_NO]],"-",T_SDLog[[#This Row],[Sub Con]],"-",T_SDLog[[#This Row],[BUILDING_NO]],"-",T_SDLog[[#This Row],[FLOOR_LEVEL]],"-",T_SDLog[[#This Row],[DRAWING_PARTS]],"-",T_SDLog[[#This Row],[DISIPLINE]],"-",T_SDLog[[#This Row],[Sub-Dec]],"-",T_SDLog[[#This Row],[DS]],"-",T_SDLog[[#This Row],[DRAWING_SEQ]])</f>
        <v>1300403-ATS-B01-FF-15-ICT-TET-SD-00</v>
      </c>
      <c r="O1238" s="122" t="s">
        <v>1793</v>
      </c>
      <c r="P1238" s="245"/>
      <c r="Q123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3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38" s="156" t="str">
        <f>IF(T_SDLog[[#This Row],[AREF_7]]&lt;&gt;"","07",IF(T_SDLog[[#This Row],[AREF_6]]&lt;&gt;"","06",IF(T_SDLog[[#This Row],[AREF_5]]&lt;&gt;"","05",IF(T_SDLog[[#This Row],[AREF_4]]&lt;&gt;"","04",IF(T_SDLog[[#This Row],[AREF_3]]&lt;&gt;"","03",IF(T_SDLog[[#This Row],[AREF_2]]&lt;&gt;"","02",IF(T_SDLog[[#This Row],[AREF_1]]&lt;&gt;"","01",IF(T_SDLog[[#This Row],[AREF_0]]&lt;&gt;"","00",""))))))))</f>
        <v>00</v>
      </c>
      <c r="T123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3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ATLS-004-SD-ICT-00093-R00</v>
      </c>
      <c r="V123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3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3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3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3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8" s="22" t="s">
        <v>1854</v>
      </c>
      <c r="AB1238" s="74">
        <v>45870</v>
      </c>
      <c r="AC1238" s="74"/>
      <c r="AD1238" s="74"/>
      <c r="AE1238" s="22"/>
      <c r="AF1238" s="190" t="s">
        <v>122</v>
      </c>
      <c r="AG1238" s="191"/>
      <c r="AH1238" s="190" t="s">
        <v>123</v>
      </c>
      <c r="AI1238" s="22"/>
      <c r="AJ1238" s="74"/>
      <c r="AK1238" s="22"/>
      <c r="AL1238" s="22"/>
      <c r="AM1238" s="22"/>
      <c r="AN1238" s="190" t="s">
        <v>123</v>
      </c>
      <c r="AO1238" s="74"/>
      <c r="AP1238" s="185" t="s">
        <v>123</v>
      </c>
      <c r="AQ1238" s="22"/>
      <c r="AR1238" s="74"/>
      <c r="AS1238" s="22"/>
      <c r="AT1238" s="190" t="s">
        <v>123</v>
      </c>
      <c r="AU1238" s="74"/>
      <c r="AV1238" s="185" t="s">
        <v>123</v>
      </c>
      <c r="AW1238" s="76"/>
      <c r="AX1238" s="74"/>
      <c r="AY1238" s="22"/>
      <c r="AZ1238" s="190" t="s">
        <v>123</v>
      </c>
      <c r="BA1238" s="74"/>
      <c r="BB1238" s="185" t="s">
        <v>123</v>
      </c>
      <c r="BC1238" s="76"/>
      <c r="BD1238" s="74"/>
      <c r="BE1238" s="22"/>
      <c r="BF1238" s="190" t="s">
        <v>123</v>
      </c>
      <c r="BG1238" s="74"/>
      <c r="BH1238" s="185" t="s">
        <v>123</v>
      </c>
      <c r="BI1238" s="76"/>
      <c r="BJ1238" s="74"/>
      <c r="BK1238" s="22"/>
      <c r="BL1238" s="190" t="s">
        <v>123</v>
      </c>
      <c r="BM1238" s="74"/>
      <c r="BN1238" s="185" t="s">
        <v>123</v>
      </c>
      <c r="BO1238" s="22"/>
      <c r="BP1238" s="74"/>
      <c r="BQ1238" s="22"/>
      <c r="BR1238" s="190" t="s">
        <v>123</v>
      </c>
      <c r="BS1238" s="22"/>
      <c r="BT1238" s="185" t="s">
        <v>123</v>
      </c>
      <c r="BU1238" s="22"/>
      <c r="BV1238" s="74"/>
      <c r="BW1238" s="22"/>
      <c r="BX1238" s="190" t="s">
        <v>123</v>
      </c>
      <c r="BY1238" s="22"/>
      <c r="BZ1238" s="185" t="s">
        <v>123</v>
      </c>
      <c r="CA1238" s="185"/>
      <c r="CB1238" s="22"/>
    </row>
    <row r="1239" spans="2:80" ht="13.8" hidden="1">
      <c r="B1239" s="22">
        <f t="shared" si="19"/>
        <v>1230</v>
      </c>
      <c r="C1239" s="22" t="s">
        <v>1294</v>
      </c>
      <c r="D1239" s="73" t="s">
        <v>1298</v>
      </c>
      <c r="E1239" s="118">
        <v>1300403</v>
      </c>
      <c r="F1239" s="22" t="s">
        <v>114</v>
      </c>
      <c r="G1239" s="73" t="s">
        <v>115</v>
      </c>
      <c r="H1239" s="73" t="s">
        <v>116</v>
      </c>
      <c r="I1239" s="240" t="s">
        <v>117</v>
      </c>
      <c r="J1239" s="77" t="s">
        <v>112</v>
      </c>
      <c r="K1239" s="112" t="s">
        <v>1309</v>
      </c>
      <c r="L1239" s="22" t="s">
        <v>119</v>
      </c>
      <c r="M1239" s="185" t="s">
        <v>117</v>
      </c>
      <c r="N1239" s="119" t="str">
        <f>CONCATENATE(T_SDLog[[#This Row],[PROJECT_NO]],"-",T_SDLog[[#This Row],[Sub Con]],"-",T_SDLog[[#This Row],[BUILDING_NO]],"-",T_SDLog[[#This Row],[FLOOR_LEVEL]],"-",T_SDLog[[#This Row],[DRAWING_PARTS]],"-",T_SDLog[[#This Row],[DISIPLINE]],"-",T_SDLog[[#This Row],[Sub-Dec]],"-",T_SDLog[[#This Row],[DS]],"-",T_SDLog[[#This Row],[DRAWING_SEQ]])</f>
        <v>1300403-ATS-B02-GF-00-ICT-TET-SD-00</v>
      </c>
      <c r="O1239" s="122" t="s">
        <v>1830</v>
      </c>
      <c r="P1239" s="245">
        <v>45842</v>
      </c>
      <c r="Q123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3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39" s="156" t="str">
        <f>IF(T_SDLog[[#This Row],[AREF_7]]&lt;&gt;"","07",IF(T_SDLog[[#This Row],[AREF_6]]&lt;&gt;"","06",IF(T_SDLog[[#This Row],[AREF_5]]&lt;&gt;"","05",IF(T_SDLog[[#This Row],[AREF_4]]&lt;&gt;"","04",IF(T_SDLog[[#This Row],[AREF_3]]&lt;&gt;"","03",IF(T_SDLog[[#This Row],[AREF_2]]&lt;&gt;"","02",IF(T_SDLog[[#This Row],[AREF_1]]&lt;&gt;"","01",IF(T_SDLog[[#This Row],[AREF_0]]&lt;&gt;"","00",""))))))))</f>
        <v>00</v>
      </c>
      <c r="T123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3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ATLS-004-SD-ICT-00095-R00</v>
      </c>
      <c r="V123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3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3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3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3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39" s="22" t="s">
        <v>1856</v>
      </c>
      <c r="AB1239" s="74">
        <v>45870</v>
      </c>
      <c r="AC1239" s="22"/>
      <c r="AD1239" s="74"/>
      <c r="AE1239" s="22"/>
      <c r="AF1239" s="190" t="s">
        <v>122</v>
      </c>
      <c r="AG1239" s="191"/>
      <c r="AH1239" s="190" t="s">
        <v>123</v>
      </c>
      <c r="AI1239" s="22"/>
      <c r="AJ1239" s="74"/>
      <c r="AK1239" s="22"/>
      <c r="AL1239" s="22"/>
      <c r="AM1239" s="22"/>
      <c r="AN1239" s="190" t="s">
        <v>123</v>
      </c>
      <c r="AO1239" s="74"/>
      <c r="AP1239" s="185" t="s">
        <v>123</v>
      </c>
      <c r="AQ1239" s="22"/>
      <c r="AR1239" s="74"/>
      <c r="AS1239" s="22"/>
      <c r="AT1239" s="190" t="s">
        <v>123</v>
      </c>
      <c r="AU1239" s="74"/>
      <c r="AV1239" s="185" t="s">
        <v>123</v>
      </c>
      <c r="AW1239" s="76"/>
      <c r="AX1239" s="74"/>
      <c r="AY1239" s="22"/>
      <c r="AZ1239" s="190" t="s">
        <v>123</v>
      </c>
      <c r="BA1239" s="74"/>
      <c r="BB1239" s="185" t="s">
        <v>123</v>
      </c>
      <c r="BC1239" s="76"/>
      <c r="BD1239" s="74"/>
      <c r="BE1239" s="22"/>
      <c r="BF1239" s="190" t="s">
        <v>123</v>
      </c>
      <c r="BG1239" s="74"/>
      <c r="BH1239" s="185" t="s">
        <v>123</v>
      </c>
      <c r="BI1239" s="76"/>
      <c r="BJ1239" s="74"/>
      <c r="BK1239" s="22"/>
      <c r="BL1239" s="190" t="s">
        <v>123</v>
      </c>
      <c r="BM1239" s="74"/>
      <c r="BN1239" s="185" t="s">
        <v>123</v>
      </c>
      <c r="BO1239" s="22"/>
      <c r="BP1239" s="74"/>
      <c r="BQ1239" s="22"/>
      <c r="BR1239" s="190" t="s">
        <v>123</v>
      </c>
      <c r="BS1239" s="22"/>
      <c r="BT1239" s="185" t="s">
        <v>123</v>
      </c>
      <c r="BU1239" s="22"/>
      <c r="BV1239" s="74"/>
      <c r="BW1239" s="22"/>
      <c r="BX1239" s="190" t="s">
        <v>123</v>
      </c>
      <c r="BY1239" s="22"/>
      <c r="BZ1239" s="185" t="s">
        <v>123</v>
      </c>
      <c r="CA1239" s="185"/>
      <c r="CB1239" s="22"/>
    </row>
    <row r="1240" spans="2:80" ht="13.8" hidden="1">
      <c r="B1240" s="22">
        <f t="shared" si="19"/>
        <v>1231</v>
      </c>
      <c r="C1240" s="22" t="s">
        <v>1294</v>
      </c>
      <c r="D1240" s="73" t="s">
        <v>1298</v>
      </c>
      <c r="E1240" s="118">
        <v>1300403</v>
      </c>
      <c r="F1240" s="22" t="s">
        <v>114</v>
      </c>
      <c r="G1240" s="73" t="s">
        <v>115</v>
      </c>
      <c r="H1240" s="73" t="s">
        <v>116</v>
      </c>
      <c r="I1240" s="240" t="s">
        <v>124</v>
      </c>
      <c r="J1240" s="77" t="s">
        <v>112</v>
      </c>
      <c r="K1240" s="112" t="s">
        <v>1309</v>
      </c>
      <c r="L1240" s="22" t="s">
        <v>119</v>
      </c>
      <c r="M1240" s="185" t="s">
        <v>117</v>
      </c>
      <c r="N1240" s="119" t="str">
        <f>CONCATENATE(T_SDLog[[#This Row],[PROJECT_NO]],"-",T_SDLog[[#This Row],[Sub Con]],"-",T_SDLog[[#This Row],[BUILDING_NO]],"-",T_SDLog[[#This Row],[FLOOR_LEVEL]],"-",T_SDLog[[#This Row],[DRAWING_PARTS]],"-",T_SDLog[[#This Row],[DISIPLINE]],"-",T_SDLog[[#This Row],[Sub-Dec]],"-",T_SDLog[[#This Row],[DS]],"-",T_SDLog[[#This Row],[DRAWING_SEQ]])</f>
        <v>1300403-ATS-B02-GF-01-ICT-TET-SD-00</v>
      </c>
      <c r="O1240" s="122" t="s">
        <v>1831</v>
      </c>
      <c r="P1240" s="245">
        <v>45842</v>
      </c>
      <c r="Q124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4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40" s="156" t="str">
        <f>IF(T_SDLog[[#This Row],[AREF_7]]&lt;&gt;"","07",IF(T_SDLog[[#This Row],[AREF_6]]&lt;&gt;"","06",IF(T_SDLog[[#This Row],[AREF_5]]&lt;&gt;"","05",IF(T_SDLog[[#This Row],[AREF_4]]&lt;&gt;"","04",IF(T_SDLog[[#This Row],[AREF_3]]&lt;&gt;"","03",IF(T_SDLog[[#This Row],[AREF_2]]&lt;&gt;"","02",IF(T_SDLog[[#This Row],[AREF_1]]&lt;&gt;"","01",IF(T_SDLog[[#This Row],[AREF_0]]&lt;&gt;"","00",""))))))))</f>
        <v>00</v>
      </c>
      <c r="T124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4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ATLS-004-SD-ICT-00095-R00</v>
      </c>
      <c r="V124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4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4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4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4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0" s="22" t="s">
        <v>1856</v>
      </c>
      <c r="AB1240" s="74">
        <v>45870</v>
      </c>
      <c r="AC1240" s="22"/>
      <c r="AD1240" s="74"/>
      <c r="AE1240" s="22"/>
      <c r="AF1240" s="190" t="s">
        <v>122</v>
      </c>
      <c r="AG1240" s="191"/>
      <c r="AH1240" s="190" t="s">
        <v>123</v>
      </c>
      <c r="AI1240" s="22"/>
      <c r="AJ1240" s="74"/>
      <c r="AK1240" s="22"/>
      <c r="AL1240" s="22"/>
      <c r="AM1240" s="22"/>
      <c r="AN1240" s="190" t="s">
        <v>123</v>
      </c>
      <c r="AO1240" s="74"/>
      <c r="AP1240" s="185" t="s">
        <v>123</v>
      </c>
      <c r="AQ1240" s="22"/>
      <c r="AR1240" s="74"/>
      <c r="AS1240" s="22"/>
      <c r="AT1240" s="190" t="s">
        <v>123</v>
      </c>
      <c r="AU1240" s="74"/>
      <c r="AV1240" s="185" t="s">
        <v>123</v>
      </c>
      <c r="AW1240" s="76"/>
      <c r="AX1240" s="74"/>
      <c r="AY1240" s="22"/>
      <c r="AZ1240" s="190" t="s">
        <v>123</v>
      </c>
      <c r="BA1240" s="74"/>
      <c r="BB1240" s="185" t="s">
        <v>123</v>
      </c>
      <c r="BC1240" s="76"/>
      <c r="BD1240" s="74"/>
      <c r="BE1240" s="22"/>
      <c r="BF1240" s="190" t="s">
        <v>123</v>
      </c>
      <c r="BG1240" s="74"/>
      <c r="BH1240" s="185" t="s">
        <v>123</v>
      </c>
      <c r="BI1240" s="76"/>
      <c r="BJ1240" s="74"/>
      <c r="BK1240" s="22"/>
      <c r="BL1240" s="190" t="s">
        <v>123</v>
      </c>
      <c r="BM1240" s="74"/>
      <c r="BN1240" s="185" t="s">
        <v>123</v>
      </c>
      <c r="BO1240" s="22"/>
      <c r="BP1240" s="74"/>
      <c r="BQ1240" s="22"/>
      <c r="BR1240" s="190" t="s">
        <v>123</v>
      </c>
      <c r="BS1240" s="22"/>
      <c r="BT1240" s="185" t="s">
        <v>123</v>
      </c>
      <c r="BU1240" s="22"/>
      <c r="BV1240" s="74"/>
      <c r="BW1240" s="22"/>
      <c r="BX1240" s="190" t="s">
        <v>123</v>
      </c>
      <c r="BY1240" s="22"/>
      <c r="BZ1240" s="185" t="s">
        <v>123</v>
      </c>
      <c r="CA1240" s="185"/>
      <c r="CB1240" s="22"/>
    </row>
    <row r="1241" spans="2:80" ht="13.8" hidden="1">
      <c r="B1241" s="22">
        <f t="shared" si="19"/>
        <v>1232</v>
      </c>
      <c r="C1241" s="22" t="s">
        <v>1294</v>
      </c>
      <c r="D1241" s="73" t="s">
        <v>1298</v>
      </c>
      <c r="E1241" s="118">
        <v>1300403</v>
      </c>
      <c r="F1241" s="22" t="s">
        <v>114</v>
      </c>
      <c r="G1241" s="73" t="s">
        <v>115</v>
      </c>
      <c r="H1241" s="73" t="s">
        <v>116</v>
      </c>
      <c r="I1241" s="240" t="s">
        <v>126</v>
      </c>
      <c r="J1241" s="77" t="s">
        <v>112</v>
      </c>
      <c r="K1241" s="112" t="s">
        <v>1309</v>
      </c>
      <c r="L1241" s="22" t="s">
        <v>119</v>
      </c>
      <c r="M1241" s="185" t="s">
        <v>117</v>
      </c>
      <c r="N1241" s="119" t="str">
        <f>CONCATENATE(T_SDLog[[#This Row],[PROJECT_NO]],"-",T_SDLog[[#This Row],[Sub Con]],"-",T_SDLog[[#This Row],[BUILDING_NO]],"-",T_SDLog[[#This Row],[FLOOR_LEVEL]],"-",T_SDLog[[#This Row],[DRAWING_PARTS]],"-",T_SDLog[[#This Row],[DISIPLINE]],"-",T_SDLog[[#This Row],[Sub-Dec]],"-",T_SDLog[[#This Row],[DS]],"-",T_SDLog[[#This Row],[DRAWING_SEQ]])</f>
        <v>1300403-ATS-B02-GF-02-ICT-TET-SD-00</v>
      </c>
      <c r="O1241" s="122" t="s">
        <v>1832</v>
      </c>
      <c r="P1241" s="245">
        <v>45842</v>
      </c>
      <c r="Q124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4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41" s="156" t="str">
        <f>IF(T_SDLog[[#This Row],[AREF_7]]&lt;&gt;"","07",IF(T_SDLog[[#This Row],[AREF_6]]&lt;&gt;"","06",IF(T_SDLog[[#This Row],[AREF_5]]&lt;&gt;"","05",IF(T_SDLog[[#This Row],[AREF_4]]&lt;&gt;"","04",IF(T_SDLog[[#This Row],[AREF_3]]&lt;&gt;"","03",IF(T_SDLog[[#This Row],[AREF_2]]&lt;&gt;"","02",IF(T_SDLog[[#This Row],[AREF_1]]&lt;&gt;"","01",IF(T_SDLog[[#This Row],[AREF_0]]&lt;&gt;"","00",""))))))))</f>
        <v>00</v>
      </c>
      <c r="T124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4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ATLS-004-SD-ICT-00095-R00</v>
      </c>
      <c r="V124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4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4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4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4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1" s="22" t="s">
        <v>1856</v>
      </c>
      <c r="AB1241" s="74">
        <v>45870</v>
      </c>
      <c r="AC1241" s="22"/>
      <c r="AD1241" s="74"/>
      <c r="AE1241" s="22"/>
      <c r="AF1241" s="190" t="s">
        <v>122</v>
      </c>
      <c r="AG1241" s="191"/>
      <c r="AH1241" s="190" t="s">
        <v>123</v>
      </c>
      <c r="AI1241" s="22"/>
      <c r="AJ1241" s="74"/>
      <c r="AK1241" s="22"/>
      <c r="AL1241" s="22"/>
      <c r="AM1241" s="22"/>
      <c r="AN1241" s="190" t="s">
        <v>123</v>
      </c>
      <c r="AO1241" s="74"/>
      <c r="AP1241" s="185" t="s">
        <v>123</v>
      </c>
      <c r="AQ1241" s="22"/>
      <c r="AR1241" s="74"/>
      <c r="AS1241" s="22"/>
      <c r="AT1241" s="190" t="s">
        <v>123</v>
      </c>
      <c r="AU1241" s="74"/>
      <c r="AV1241" s="185" t="s">
        <v>123</v>
      </c>
      <c r="AW1241" s="76"/>
      <c r="AX1241" s="74"/>
      <c r="AY1241" s="22"/>
      <c r="AZ1241" s="190" t="s">
        <v>123</v>
      </c>
      <c r="BA1241" s="74"/>
      <c r="BB1241" s="185" t="s">
        <v>123</v>
      </c>
      <c r="BC1241" s="76"/>
      <c r="BD1241" s="74"/>
      <c r="BE1241" s="22"/>
      <c r="BF1241" s="190" t="s">
        <v>123</v>
      </c>
      <c r="BG1241" s="74"/>
      <c r="BH1241" s="185" t="s">
        <v>123</v>
      </c>
      <c r="BI1241" s="76"/>
      <c r="BJ1241" s="74"/>
      <c r="BK1241" s="22"/>
      <c r="BL1241" s="190" t="s">
        <v>123</v>
      </c>
      <c r="BM1241" s="74"/>
      <c r="BN1241" s="185" t="s">
        <v>123</v>
      </c>
      <c r="BO1241" s="22"/>
      <c r="BP1241" s="74"/>
      <c r="BQ1241" s="22"/>
      <c r="BR1241" s="190" t="s">
        <v>123</v>
      </c>
      <c r="BS1241" s="22"/>
      <c r="BT1241" s="185" t="s">
        <v>123</v>
      </c>
      <c r="BU1241" s="22"/>
      <c r="BV1241" s="74"/>
      <c r="BW1241" s="22"/>
      <c r="BX1241" s="190" t="s">
        <v>123</v>
      </c>
      <c r="BY1241" s="22"/>
      <c r="BZ1241" s="185" t="s">
        <v>123</v>
      </c>
      <c r="CA1241" s="185"/>
      <c r="CB1241" s="22"/>
    </row>
    <row r="1242" spans="2:80" ht="13.8" hidden="1">
      <c r="B1242" s="22">
        <f t="shared" si="19"/>
        <v>1233</v>
      </c>
      <c r="C1242" s="22" t="s">
        <v>1294</v>
      </c>
      <c r="D1242" s="73" t="s">
        <v>1298</v>
      </c>
      <c r="E1242" s="118">
        <v>1300403</v>
      </c>
      <c r="F1242" s="22" t="s">
        <v>114</v>
      </c>
      <c r="G1242" s="73" t="s">
        <v>115</v>
      </c>
      <c r="H1242" s="73" t="s">
        <v>116</v>
      </c>
      <c r="I1242" s="240" t="s">
        <v>128</v>
      </c>
      <c r="J1242" s="77" t="s">
        <v>112</v>
      </c>
      <c r="K1242" s="112" t="s">
        <v>1309</v>
      </c>
      <c r="L1242" s="22" t="s">
        <v>119</v>
      </c>
      <c r="M1242" s="185" t="s">
        <v>117</v>
      </c>
      <c r="N1242" s="119" t="str">
        <f>CONCATENATE(T_SDLog[[#This Row],[PROJECT_NO]],"-",T_SDLog[[#This Row],[Sub Con]],"-",T_SDLog[[#This Row],[BUILDING_NO]],"-",T_SDLog[[#This Row],[FLOOR_LEVEL]],"-",T_SDLog[[#This Row],[DRAWING_PARTS]],"-",T_SDLog[[#This Row],[DISIPLINE]],"-",T_SDLog[[#This Row],[Sub-Dec]],"-",T_SDLog[[#This Row],[DS]],"-",T_SDLog[[#This Row],[DRAWING_SEQ]])</f>
        <v>1300403-ATS-B02-GF-03-ICT-TET-SD-00</v>
      </c>
      <c r="O1242" s="122" t="s">
        <v>1833</v>
      </c>
      <c r="P1242" s="245">
        <v>45842</v>
      </c>
      <c r="Q124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4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42" s="156" t="str">
        <f>IF(T_SDLog[[#This Row],[AREF_7]]&lt;&gt;"","07",IF(T_SDLog[[#This Row],[AREF_6]]&lt;&gt;"","06",IF(T_SDLog[[#This Row],[AREF_5]]&lt;&gt;"","05",IF(T_SDLog[[#This Row],[AREF_4]]&lt;&gt;"","04",IF(T_SDLog[[#This Row],[AREF_3]]&lt;&gt;"","03",IF(T_SDLog[[#This Row],[AREF_2]]&lt;&gt;"","02",IF(T_SDLog[[#This Row],[AREF_1]]&lt;&gt;"","01",IF(T_SDLog[[#This Row],[AREF_0]]&lt;&gt;"","00",""))))))))</f>
        <v>00</v>
      </c>
      <c r="T124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4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ATLS-004-SD-ICT-00095-R00</v>
      </c>
      <c r="V124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4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4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4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4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2" s="22" t="s">
        <v>1856</v>
      </c>
      <c r="AB1242" s="74">
        <v>45870</v>
      </c>
      <c r="AC1242" s="22"/>
      <c r="AD1242" s="74"/>
      <c r="AE1242" s="22"/>
      <c r="AF1242" s="190" t="s">
        <v>122</v>
      </c>
      <c r="AG1242" s="191"/>
      <c r="AH1242" s="190" t="s">
        <v>123</v>
      </c>
      <c r="AI1242" s="22"/>
      <c r="AJ1242" s="74"/>
      <c r="AK1242" s="22"/>
      <c r="AL1242" s="22"/>
      <c r="AM1242" s="22"/>
      <c r="AN1242" s="190" t="s">
        <v>123</v>
      </c>
      <c r="AO1242" s="74"/>
      <c r="AP1242" s="185" t="s">
        <v>123</v>
      </c>
      <c r="AQ1242" s="22"/>
      <c r="AR1242" s="74"/>
      <c r="AS1242" s="22"/>
      <c r="AT1242" s="190" t="s">
        <v>123</v>
      </c>
      <c r="AU1242" s="74"/>
      <c r="AV1242" s="185" t="s">
        <v>123</v>
      </c>
      <c r="AW1242" s="76"/>
      <c r="AX1242" s="74"/>
      <c r="AY1242" s="22"/>
      <c r="AZ1242" s="190" t="s">
        <v>123</v>
      </c>
      <c r="BA1242" s="74"/>
      <c r="BB1242" s="185" t="s">
        <v>123</v>
      </c>
      <c r="BC1242" s="76"/>
      <c r="BD1242" s="74"/>
      <c r="BE1242" s="22"/>
      <c r="BF1242" s="190" t="s">
        <v>123</v>
      </c>
      <c r="BG1242" s="74"/>
      <c r="BH1242" s="185" t="s">
        <v>123</v>
      </c>
      <c r="BI1242" s="76"/>
      <c r="BJ1242" s="74"/>
      <c r="BK1242" s="22"/>
      <c r="BL1242" s="190" t="s">
        <v>123</v>
      </c>
      <c r="BM1242" s="74"/>
      <c r="BN1242" s="185" t="s">
        <v>123</v>
      </c>
      <c r="BO1242" s="22"/>
      <c r="BP1242" s="74"/>
      <c r="BQ1242" s="22"/>
      <c r="BR1242" s="190" t="s">
        <v>123</v>
      </c>
      <c r="BS1242" s="22"/>
      <c r="BT1242" s="185" t="s">
        <v>123</v>
      </c>
      <c r="BU1242" s="22"/>
      <c r="BV1242" s="74"/>
      <c r="BW1242" s="22"/>
      <c r="BX1242" s="190" t="s">
        <v>123</v>
      </c>
      <c r="BY1242" s="22"/>
      <c r="BZ1242" s="185" t="s">
        <v>123</v>
      </c>
      <c r="CA1242" s="185"/>
      <c r="CB1242" s="22"/>
    </row>
    <row r="1243" spans="2:80" ht="13.8" hidden="1">
      <c r="B1243" s="22">
        <f t="shared" si="19"/>
        <v>1234</v>
      </c>
      <c r="C1243" s="22" t="s">
        <v>1294</v>
      </c>
      <c r="D1243" s="73" t="s">
        <v>1298</v>
      </c>
      <c r="E1243" s="118">
        <v>1300403</v>
      </c>
      <c r="F1243" s="22" t="s">
        <v>114</v>
      </c>
      <c r="G1243" s="73" t="s">
        <v>115</v>
      </c>
      <c r="H1243" s="73" t="s">
        <v>288</v>
      </c>
      <c r="I1243" s="240" t="s">
        <v>117</v>
      </c>
      <c r="J1243" s="79" t="s">
        <v>112</v>
      </c>
      <c r="K1243" s="112" t="s">
        <v>1309</v>
      </c>
      <c r="L1243" s="22" t="s">
        <v>119</v>
      </c>
      <c r="M1243" s="185" t="s">
        <v>117</v>
      </c>
      <c r="N1243" s="119" t="str">
        <f>CONCATENATE(T_SDLog[[#This Row],[PROJECT_NO]],"-",T_SDLog[[#This Row],[Sub Con]],"-",T_SDLog[[#This Row],[BUILDING_NO]],"-",T_SDLog[[#This Row],[FLOOR_LEVEL]],"-",T_SDLog[[#This Row],[DRAWING_PARTS]],"-",T_SDLog[[#This Row],[DISIPLINE]],"-",T_SDLog[[#This Row],[Sub-Dec]],"-",T_SDLog[[#This Row],[DS]],"-",T_SDLog[[#This Row],[DRAWING_SEQ]])</f>
        <v>1300403-ATS-B02-FF-00-ICT-TET-SD-00</v>
      </c>
      <c r="O1243" s="122" t="s">
        <v>1834</v>
      </c>
      <c r="P1243" s="245">
        <v>45842</v>
      </c>
      <c r="Q124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4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43" s="156" t="str">
        <f>IF(T_SDLog[[#This Row],[AREF_7]]&lt;&gt;"","07",IF(T_SDLog[[#This Row],[AREF_6]]&lt;&gt;"","06",IF(T_SDLog[[#This Row],[AREF_5]]&lt;&gt;"","05",IF(T_SDLog[[#This Row],[AREF_4]]&lt;&gt;"","04",IF(T_SDLog[[#This Row],[AREF_3]]&lt;&gt;"","03",IF(T_SDLog[[#This Row],[AREF_2]]&lt;&gt;"","02",IF(T_SDLog[[#This Row],[AREF_1]]&lt;&gt;"","01",IF(T_SDLog[[#This Row],[AREF_0]]&lt;&gt;"","00",""))))))))</f>
        <v>00</v>
      </c>
      <c r="T124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4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ATLS-004-SD-ICT-00096-R00</v>
      </c>
      <c r="V124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4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4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4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4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3" s="22" t="s">
        <v>1857</v>
      </c>
      <c r="AB1243" s="74">
        <v>45870</v>
      </c>
      <c r="AC1243" s="22"/>
      <c r="AD1243" s="74"/>
      <c r="AE1243" s="22"/>
      <c r="AF1243" s="190" t="s">
        <v>122</v>
      </c>
      <c r="AG1243" s="191"/>
      <c r="AH1243" s="190" t="s">
        <v>123</v>
      </c>
      <c r="AI1243" s="22"/>
      <c r="AJ1243" s="74"/>
      <c r="AK1243" s="22"/>
      <c r="AL1243" s="22"/>
      <c r="AM1243" s="22"/>
      <c r="AN1243" s="190" t="s">
        <v>123</v>
      </c>
      <c r="AO1243" s="74"/>
      <c r="AP1243" s="185" t="s">
        <v>123</v>
      </c>
      <c r="AQ1243" s="22"/>
      <c r="AR1243" s="74"/>
      <c r="AS1243" s="22"/>
      <c r="AT1243" s="190" t="s">
        <v>123</v>
      </c>
      <c r="AU1243" s="74"/>
      <c r="AV1243" s="185" t="s">
        <v>123</v>
      </c>
      <c r="AW1243" s="76"/>
      <c r="AX1243" s="74"/>
      <c r="AY1243" s="22"/>
      <c r="AZ1243" s="190" t="s">
        <v>123</v>
      </c>
      <c r="BA1243" s="74"/>
      <c r="BB1243" s="185" t="s">
        <v>123</v>
      </c>
      <c r="BC1243" s="76"/>
      <c r="BD1243" s="74"/>
      <c r="BE1243" s="22"/>
      <c r="BF1243" s="190" t="s">
        <v>123</v>
      </c>
      <c r="BG1243" s="74"/>
      <c r="BH1243" s="185" t="s">
        <v>123</v>
      </c>
      <c r="BI1243" s="76"/>
      <c r="BJ1243" s="74"/>
      <c r="BK1243" s="22"/>
      <c r="BL1243" s="190" t="s">
        <v>123</v>
      </c>
      <c r="BM1243" s="74"/>
      <c r="BN1243" s="185" t="s">
        <v>123</v>
      </c>
      <c r="BO1243" s="22"/>
      <c r="BP1243" s="74"/>
      <c r="BQ1243" s="22"/>
      <c r="BR1243" s="190" t="s">
        <v>123</v>
      </c>
      <c r="BS1243" s="22"/>
      <c r="BT1243" s="185" t="s">
        <v>123</v>
      </c>
      <c r="BU1243" s="22"/>
      <c r="BV1243" s="74"/>
      <c r="BW1243" s="22"/>
      <c r="BX1243" s="190" t="s">
        <v>123</v>
      </c>
      <c r="BY1243" s="22"/>
      <c r="BZ1243" s="185" t="s">
        <v>123</v>
      </c>
      <c r="CA1243" s="185"/>
      <c r="CB1243" s="22"/>
    </row>
    <row r="1244" spans="2:80" ht="13.8" hidden="1">
      <c r="B1244" s="22">
        <f t="shared" si="19"/>
        <v>1235</v>
      </c>
      <c r="C1244" s="22" t="s">
        <v>1294</v>
      </c>
      <c r="D1244" s="73" t="s">
        <v>1298</v>
      </c>
      <c r="E1244" s="118">
        <v>1300403</v>
      </c>
      <c r="F1244" s="22" t="s">
        <v>114</v>
      </c>
      <c r="G1244" s="73" t="s">
        <v>115</v>
      </c>
      <c r="H1244" s="73" t="s">
        <v>288</v>
      </c>
      <c r="I1244" s="240" t="s">
        <v>124</v>
      </c>
      <c r="J1244" s="79" t="s">
        <v>112</v>
      </c>
      <c r="K1244" s="112" t="s">
        <v>1309</v>
      </c>
      <c r="L1244" s="22" t="s">
        <v>119</v>
      </c>
      <c r="M1244" s="185" t="s">
        <v>117</v>
      </c>
      <c r="N1244" s="119" t="str">
        <f>CONCATENATE(T_SDLog[[#This Row],[PROJECT_NO]],"-",T_SDLog[[#This Row],[Sub Con]],"-",T_SDLog[[#This Row],[BUILDING_NO]],"-",T_SDLog[[#This Row],[FLOOR_LEVEL]],"-",T_SDLog[[#This Row],[DRAWING_PARTS]],"-",T_SDLog[[#This Row],[DISIPLINE]],"-",T_SDLog[[#This Row],[Sub-Dec]],"-",T_SDLog[[#This Row],[DS]],"-",T_SDLog[[#This Row],[DRAWING_SEQ]])</f>
        <v>1300403-ATS-B02-FF-01-ICT-TET-SD-00</v>
      </c>
      <c r="O1244" s="122" t="s">
        <v>1835</v>
      </c>
      <c r="P1244" s="245">
        <v>45842</v>
      </c>
      <c r="Q124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4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44" s="156" t="str">
        <f>IF(T_SDLog[[#This Row],[AREF_7]]&lt;&gt;"","07",IF(T_SDLog[[#This Row],[AREF_6]]&lt;&gt;"","06",IF(T_SDLog[[#This Row],[AREF_5]]&lt;&gt;"","05",IF(T_SDLog[[#This Row],[AREF_4]]&lt;&gt;"","04",IF(T_SDLog[[#This Row],[AREF_3]]&lt;&gt;"","03",IF(T_SDLog[[#This Row],[AREF_2]]&lt;&gt;"","02",IF(T_SDLog[[#This Row],[AREF_1]]&lt;&gt;"","01",IF(T_SDLog[[#This Row],[AREF_0]]&lt;&gt;"","00",""))))))))</f>
        <v>00</v>
      </c>
      <c r="T124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4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ATLS-004-SD-ICT-00096-R00</v>
      </c>
      <c r="V124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4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4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4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4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4" s="22" t="s">
        <v>1857</v>
      </c>
      <c r="AB1244" s="74">
        <v>45870</v>
      </c>
      <c r="AC1244" s="22"/>
      <c r="AD1244" s="74"/>
      <c r="AE1244" s="22"/>
      <c r="AF1244" s="190" t="s">
        <v>122</v>
      </c>
      <c r="AG1244" s="191"/>
      <c r="AH1244" s="190" t="s">
        <v>123</v>
      </c>
      <c r="AI1244" s="22"/>
      <c r="AJ1244" s="74"/>
      <c r="AK1244" s="22"/>
      <c r="AL1244" s="22"/>
      <c r="AM1244" s="22"/>
      <c r="AN1244" s="190" t="s">
        <v>123</v>
      </c>
      <c r="AO1244" s="74"/>
      <c r="AP1244" s="185" t="s">
        <v>123</v>
      </c>
      <c r="AQ1244" s="22"/>
      <c r="AR1244" s="74"/>
      <c r="AS1244" s="22"/>
      <c r="AT1244" s="190" t="s">
        <v>123</v>
      </c>
      <c r="AU1244" s="74"/>
      <c r="AV1244" s="185" t="s">
        <v>123</v>
      </c>
      <c r="AW1244" s="76"/>
      <c r="AX1244" s="74"/>
      <c r="AY1244" s="22"/>
      <c r="AZ1244" s="190" t="s">
        <v>123</v>
      </c>
      <c r="BA1244" s="74"/>
      <c r="BB1244" s="185" t="s">
        <v>123</v>
      </c>
      <c r="BC1244" s="76"/>
      <c r="BD1244" s="74"/>
      <c r="BE1244" s="22"/>
      <c r="BF1244" s="190" t="s">
        <v>123</v>
      </c>
      <c r="BG1244" s="74"/>
      <c r="BH1244" s="185" t="s">
        <v>123</v>
      </c>
      <c r="BI1244" s="76"/>
      <c r="BJ1244" s="74"/>
      <c r="BK1244" s="22"/>
      <c r="BL1244" s="190" t="s">
        <v>123</v>
      </c>
      <c r="BM1244" s="74"/>
      <c r="BN1244" s="185" t="s">
        <v>123</v>
      </c>
      <c r="BO1244" s="22"/>
      <c r="BP1244" s="74"/>
      <c r="BQ1244" s="22"/>
      <c r="BR1244" s="190" t="s">
        <v>123</v>
      </c>
      <c r="BS1244" s="22"/>
      <c r="BT1244" s="185" t="s">
        <v>123</v>
      </c>
      <c r="BU1244" s="22"/>
      <c r="BV1244" s="74"/>
      <c r="BW1244" s="22"/>
      <c r="BX1244" s="190" t="s">
        <v>123</v>
      </c>
      <c r="BY1244" s="22"/>
      <c r="BZ1244" s="185" t="s">
        <v>123</v>
      </c>
      <c r="CA1244" s="185"/>
      <c r="CB1244" s="22"/>
    </row>
    <row r="1245" spans="2:80" ht="13.8" hidden="1">
      <c r="B1245" s="22">
        <f t="shared" si="19"/>
        <v>1236</v>
      </c>
      <c r="C1245" s="22" t="s">
        <v>1294</v>
      </c>
      <c r="D1245" s="73" t="s">
        <v>1298</v>
      </c>
      <c r="E1245" s="118">
        <v>1300403</v>
      </c>
      <c r="F1245" s="22" t="s">
        <v>114</v>
      </c>
      <c r="G1245" s="73" t="s">
        <v>115</v>
      </c>
      <c r="H1245" s="73" t="s">
        <v>288</v>
      </c>
      <c r="I1245" s="240" t="s">
        <v>126</v>
      </c>
      <c r="J1245" s="79" t="s">
        <v>112</v>
      </c>
      <c r="K1245" s="112" t="s">
        <v>1309</v>
      </c>
      <c r="L1245" s="22" t="s">
        <v>119</v>
      </c>
      <c r="M1245" s="185" t="s">
        <v>117</v>
      </c>
      <c r="N1245" s="119" t="str">
        <f>CONCATENATE(T_SDLog[[#This Row],[PROJECT_NO]],"-",T_SDLog[[#This Row],[Sub Con]],"-",T_SDLog[[#This Row],[BUILDING_NO]],"-",T_SDLog[[#This Row],[FLOOR_LEVEL]],"-",T_SDLog[[#This Row],[DRAWING_PARTS]],"-",T_SDLog[[#This Row],[DISIPLINE]],"-",T_SDLog[[#This Row],[Sub-Dec]],"-",T_SDLog[[#This Row],[DS]],"-",T_SDLog[[#This Row],[DRAWING_SEQ]])</f>
        <v>1300403-ATS-B02-FF-02-ICT-TET-SD-00</v>
      </c>
      <c r="O1245" s="122" t="s">
        <v>1836</v>
      </c>
      <c r="P1245" s="245">
        <v>45842</v>
      </c>
      <c r="Q124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4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45" s="156" t="str">
        <f>IF(T_SDLog[[#This Row],[AREF_7]]&lt;&gt;"","07",IF(T_SDLog[[#This Row],[AREF_6]]&lt;&gt;"","06",IF(T_SDLog[[#This Row],[AREF_5]]&lt;&gt;"","05",IF(T_SDLog[[#This Row],[AREF_4]]&lt;&gt;"","04",IF(T_SDLog[[#This Row],[AREF_3]]&lt;&gt;"","03",IF(T_SDLog[[#This Row],[AREF_2]]&lt;&gt;"","02",IF(T_SDLog[[#This Row],[AREF_1]]&lt;&gt;"","01",IF(T_SDLog[[#This Row],[AREF_0]]&lt;&gt;"","00",""))))))))</f>
        <v>00</v>
      </c>
      <c r="T124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4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ATLS-004-SD-ICT-00096-R00</v>
      </c>
      <c r="V124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4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4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4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4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5" s="22" t="s">
        <v>1857</v>
      </c>
      <c r="AB1245" s="74">
        <v>45870</v>
      </c>
      <c r="AC1245" s="22"/>
      <c r="AD1245" s="74"/>
      <c r="AE1245" s="22"/>
      <c r="AF1245" s="190" t="s">
        <v>122</v>
      </c>
      <c r="AG1245" s="191"/>
      <c r="AH1245" s="190" t="s">
        <v>123</v>
      </c>
      <c r="AI1245" s="22"/>
      <c r="AJ1245" s="74"/>
      <c r="AK1245" s="22"/>
      <c r="AL1245" s="22"/>
      <c r="AM1245" s="22"/>
      <c r="AN1245" s="190" t="s">
        <v>123</v>
      </c>
      <c r="AO1245" s="74"/>
      <c r="AP1245" s="185" t="s">
        <v>123</v>
      </c>
      <c r="AQ1245" s="22"/>
      <c r="AR1245" s="74"/>
      <c r="AS1245" s="22"/>
      <c r="AT1245" s="190" t="s">
        <v>123</v>
      </c>
      <c r="AU1245" s="74"/>
      <c r="AV1245" s="185" t="s">
        <v>123</v>
      </c>
      <c r="AW1245" s="76"/>
      <c r="AX1245" s="74"/>
      <c r="AY1245" s="22"/>
      <c r="AZ1245" s="190" t="s">
        <v>123</v>
      </c>
      <c r="BA1245" s="74"/>
      <c r="BB1245" s="185" t="s">
        <v>123</v>
      </c>
      <c r="BC1245" s="76"/>
      <c r="BD1245" s="74"/>
      <c r="BE1245" s="22"/>
      <c r="BF1245" s="190" t="s">
        <v>123</v>
      </c>
      <c r="BG1245" s="74"/>
      <c r="BH1245" s="185" t="s">
        <v>123</v>
      </c>
      <c r="BI1245" s="76"/>
      <c r="BJ1245" s="74"/>
      <c r="BK1245" s="22"/>
      <c r="BL1245" s="190" t="s">
        <v>123</v>
      </c>
      <c r="BM1245" s="74"/>
      <c r="BN1245" s="185" t="s">
        <v>123</v>
      </c>
      <c r="BO1245" s="22"/>
      <c r="BP1245" s="74"/>
      <c r="BQ1245" s="22"/>
      <c r="BR1245" s="190" t="s">
        <v>123</v>
      </c>
      <c r="BS1245" s="22"/>
      <c r="BT1245" s="185" t="s">
        <v>123</v>
      </c>
      <c r="BU1245" s="22"/>
      <c r="BV1245" s="74"/>
      <c r="BW1245" s="22"/>
      <c r="BX1245" s="190" t="s">
        <v>123</v>
      </c>
      <c r="BY1245" s="22"/>
      <c r="BZ1245" s="185" t="s">
        <v>123</v>
      </c>
      <c r="CA1245" s="185"/>
      <c r="CB1245" s="22"/>
    </row>
    <row r="1246" spans="2:80" ht="13.8" hidden="1">
      <c r="B1246" s="22">
        <f t="shared" si="19"/>
        <v>1237</v>
      </c>
      <c r="C1246" s="22" t="s">
        <v>1294</v>
      </c>
      <c r="D1246" s="73" t="s">
        <v>1298</v>
      </c>
      <c r="E1246" s="118">
        <v>1300403</v>
      </c>
      <c r="F1246" s="22" t="s">
        <v>114</v>
      </c>
      <c r="G1246" s="73" t="s">
        <v>115</v>
      </c>
      <c r="H1246" s="73" t="s">
        <v>288</v>
      </c>
      <c r="I1246" s="240" t="s">
        <v>128</v>
      </c>
      <c r="J1246" s="79" t="s">
        <v>112</v>
      </c>
      <c r="K1246" s="112" t="s">
        <v>1309</v>
      </c>
      <c r="L1246" s="22" t="s">
        <v>119</v>
      </c>
      <c r="M1246" s="185" t="s">
        <v>117</v>
      </c>
      <c r="N1246" s="119" t="str">
        <f>CONCATENATE(T_SDLog[[#This Row],[PROJECT_NO]],"-",T_SDLog[[#This Row],[Sub Con]],"-",T_SDLog[[#This Row],[BUILDING_NO]],"-",T_SDLog[[#This Row],[FLOOR_LEVEL]],"-",T_SDLog[[#This Row],[DRAWING_PARTS]],"-",T_SDLog[[#This Row],[DISIPLINE]],"-",T_SDLog[[#This Row],[Sub-Dec]],"-",T_SDLog[[#This Row],[DS]],"-",T_SDLog[[#This Row],[DRAWING_SEQ]])</f>
        <v>1300403-ATS-B02-FF-03-ICT-TET-SD-00</v>
      </c>
      <c r="O1246" s="122" t="s">
        <v>1837</v>
      </c>
      <c r="P1246" s="245">
        <v>45842</v>
      </c>
      <c r="Q124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4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46" s="156" t="str">
        <f>IF(T_SDLog[[#This Row],[AREF_7]]&lt;&gt;"","07",IF(T_SDLog[[#This Row],[AREF_6]]&lt;&gt;"","06",IF(T_SDLog[[#This Row],[AREF_5]]&lt;&gt;"","05",IF(T_SDLog[[#This Row],[AREF_4]]&lt;&gt;"","04",IF(T_SDLog[[#This Row],[AREF_3]]&lt;&gt;"","03",IF(T_SDLog[[#This Row],[AREF_2]]&lt;&gt;"","02",IF(T_SDLog[[#This Row],[AREF_1]]&lt;&gt;"","01",IF(T_SDLog[[#This Row],[AREF_0]]&lt;&gt;"","00",""))))))))</f>
        <v>00</v>
      </c>
      <c r="T124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4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ATLS-004-SD-ICT-00096-R00</v>
      </c>
      <c r="V124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4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4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4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4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6" s="22" t="s">
        <v>1857</v>
      </c>
      <c r="AB1246" s="74">
        <v>45870</v>
      </c>
      <c r="AC1246" s="22"/>
      <c r="AD1246" s="74"/>
      <c r="AE1246" s="22"/>
      <c r="AF1246" s="190" t="s">
        <v>122</v>
      </c>
      <c r="AG1246" s="191"/>
      <c r="AH1246" s="190" t="s">
        <v>123</v>
      </c>
      <c r="AI1246" s="22"/>
      <c r="AJ1246" s="74"/>
      <c r="AK1246" s="22"/>
      <c r="AL1246" s="22"/>
      <c r="AM1246" s="22"/>
      <c r="AN1246" s="190" t="s">
        <v>123</v>
      </c>
      <c r="AO1246" s="74"/>
      <c r="AP1246" s="185" t="s">
        <v>123</v>
      </c>
      <c r="AQ1246" s="22"/>
      <c r="AR1246" s="74"/>
      <c r="AS1246" s="22"/>
      <c r="AT1246" s="190" t="s">
        <v>123</v>
      </c>
      <c r="AU1246" s="74"/>
      <c r="AV1246" s="185" t="s">
        <v>123</v>
      </c>
      <c r="AW1246" s="76"/>
      <c r="AX1246" s="74"/>
      <c r="AY1246" s="22"/>
      <c r="AZ1246" s="190" t="s">
        <v>123</v>
      </c>
      <c r="BA1246" s="74"/>
      <c r="BB1246" s="185" t="s">
        <v>123</v>
      </c>
      <c r="BC1246" s="76"/>
      <c r="BD1246" s="74"/>
      <c r="BE1246" s="22"/>
      <c r="BF1246" s="190" t="s">
        <v>123</v>
      </c>
      <c r="BG1246" s="74"/>
      <c r="BH1246" s="185" t="s">
        <v>123</v>
      </c>
      <c r="BI1246" s="76"/>
      <c r="BJ1246" s="74"/>
      <c r="BK1246" s="22"/>
      <c r="BL1246" s="190" t="s">
        <v>123</v>
      </c>
      <c r="BM1246" s="74"/>
      <c r="BN1246" s="185" t="s">
        <v>123</v>
      </c>
      <c r="BO1246" s="22"/>
      <c r="BP1246" s="74"/>
      <c r="BQ1246" s="22"/>
      <c r="BR1246" s="190" t="s">
        <v>123</v>
      </c>
      <c r="BS1246" s="22"/>
      <c r="BT1246" s="185" t="s">
        <v>123</v>
      </c>
      <c r="BU1246" s="22"/>
      <c r="BV1246" s="74"/>
      <c r="BW1246" s="22"/>
      <c r="BX1246" s="190" t="s">
        <v>123</v>
      </c>
      <c r="BY1246" s="22"/>
      <c r="BZ1246" s="185" t="s">
        <v>123</v>
      </c>
      <c r="CA1246" s="185"/>
      <c r="CB1246" s="22"/>
    </row>
    <row r="1247" spans="2:80" ht="13.8" hidden="1">
      <c r="B1247" s="22">
        <f t="shared" si="19"/>
        <v>1238</v>
      </c>
      <c r="C1247" s="22" t="s">
        <v>1294</v>
      </c>
      <c r="D1247" s="73" t="s">
        <v>1298</v>
      </c>
      <c r="E1247" s="118">
        <v>1300403</v>
      </c>
      <c r="F1247" s="22" t="s">
        <v>114</v>
      </c>
      <c r="G1247" s="73" t="s">
        <v>284</v>
      </c>
      <c r="H1247" s="73" t="s">
        <v>286</v>
      </c>
      <c r="I1247" s="240" t="s">
        <v>117</v>
      </c>
      <c r="J1247" s="79" t="s">
        <v>112</v>
      </c>
      <c r="K1247" s="112" t="s">
        <v>1309</v>
      </c>
      <c r="L1247" s="22" t="s">
        <v>119</v>
      </c>
      <c r="M1247" s="185" t="s">
        <v>117</v>
      </c>
      <c r="N1247" s="119" t="str">
        <f>CONCATENATE(T_SDLog[[#This Row],[PROJECT_NO]],"-",T_SDLog[[#This Row],[Sub Con]],"-",T_SDLog[[#This Row],[BUILDING_NO]],"-",T_SDLog[[#This Row],[FLOOR_LEVEL]],"-",T_SDLog[[#This Row],[DRAWING_PARTS]],"-",T_SDLog[[#This Row],[DISIPLINE]],"-",T_SDLog[[#This Row],[Sub-Dec]],"-",T_SDLog[[#This Row],[DS]],"-",T_SDLog[[#This Row],[DRAWING_SEQ]])</f>
        <v>1300403-ATS-B03-BF-00-ICT-TET-SD-00</v>
      </c>
      <c r="O1247" s="122" t="s">
        <v>1838</v>
      </c>
      <c r="P1247" s="245">
        <v>45842</v>
      </c>
      <c r="Q124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4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47" s="156" t="str">
        <f>IF(T_SDLog[[#This Row],[AREF_7]]&lt;&gt;"","07",IF(T_SDLog[[#This Row],[AREF_6]]&lt;&gt;"","06",IF(T_SDLog[[#This Row],[AREF_5]]&lt;&gt;"","05",IF(T_SDLog[[#This Row],[AREF_4]]&lt;&gt;"","04",IF(T_SDLog[[#This Row],[AREF_3]]&lt;&gt;"","03",IF(T_SDLog[[#This Row],[AREF_2]]&lt;&gt;"","02",IF(T_SDLog[[#This Row],[AREF_1]]&lt;&gt;"","01",IF(T_SDLog[[#This Row],[AREF_0]]&lt;&gt;"","00",""))))))))</f>
        <v>00</v>
      </c>
      <c r="T124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4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ATLS-004-SD-ICT-00097-R00</v>
      </c>
      <c r="V124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4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4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4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4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7" s="22" t="s">
        <v>1858</v>
      </c>
      <c r="AB1247" s="74">
        <v>45870</v>
      </c>
      <c r="AC1247" s="22"/>
      <c r="AD1247" s="74"/>
      <c r="AE1247" s="22"/>
      <c r="AF1247" s="190" t="s">
        <v>122</v>
      </c>
      <c r="AG1247" s="191"/>
      <c r="AH1247" s="190" t="s">
        <v>123</v>
      </c>
      <c r="AI1247" s="22"/>
      <c r="AJ1247" s="74"/>
      <c r="AK1247" s="22"/>
      <c r="AL1247" s="22"/>
      <c r="AM1247" s="22"/>
      <c r="AN1247" s="190" t="s">
        <v>123</v>
      </c>
      <c r="AO1247" s="74"/>
      <c r="AP1247" s="185" t="s">
        <v>123</v>
      </c>
      <c r="AQ1247" s="22"/>
      <c r="AR1247" s="74"/>
      <c r="AS1247" s="22"/>
      <c r="AT1247" s="190" t="s">
        <v>123</v>
      </c>
      <c r="AU1247" s="74"/>
      <c r="AV1247" s="185" t="s">
        <v>123</v>
      </c>
      <c r="AW1247" s="76"/>
      <c r="AX1247" s="74"/>
      <c r="AY1247" s="22"/>
      <c r="AZ1247" s="190" t="s">
        <v>123</v>
      </c>
      <c r="BA1247" s="74"/>
      <c r="BB1247" s="185" t="s">
        <v>123</v>
      </c>
      <c r="BC1247" s="76"/>
      <c r="BD1247" s="74"/>
      <c r="BE1247" s="22"/>
      <c r="BF1247" s="190" t="s">
        <v>123</v>
      </c>
      <c r="BG1247" s="74"/>
      <c r="BH1247" s="185" t="s">
        <v>123</v>
      </c>
      <c r="BI1247" s="76"/>
      <c r="BJ1247" s="74"/>
      <c r="BK1247" s="22"/>
      <c r="BL1247" s="190" t="s">
        <v>123</v>
      </c>
      <c r="BM1247" s="74"/>
      <c r="BN1247" s="185" t="s">
        <v>123</v>
      </c>
      <c r="BO1247" s="22"/>
      <c r="BP1247" s="74"/>
      <c r="BQ1247" s="22"/>
      <c r="BR1247" s="190" t="s">
        <v>123</v>
      </c>
      <c r="BS1247" s="22"/>
      <c r="BT1247" s="185" t="s">
        <v>123</v>
      </c>
      <c r="BU1247" s="22"/>
      <c r="BV1247" s="74"/>
      <c r="BW1247" s="22"/>
      <c r="BX1247" s="190" t="s">
        <v>123</v>
      </c>
      <c r="BY1247" s="22"/>
      <c r="BZ1247" s="185" t="s">
        <v>123</v>
      </c>
      <c r="CA1247" s="185"/>
      <c r="CB1247" s="22"/>
    </row>
    <row r="1248" spans="2:80" ht="13.8" hidden="1">
      <c r="B1248" s="22">
        <f t="shared" si="19"/>
        <v>1239</v>
      </c>
      <c r="C1248" s="22" t="s">
        <v>1294</v>
      </c>
      <c r="D1248" s="73" t="s">
        <v>1298</v>
      </c>
      <c r="E1248" s="118">
        <v>1300403</v>
      </c>
      <c r="F1248" s="22" t="s">
        <v>114</v>
      </c>
      <c r="G1248" s="73" t="s">
        <v>284</v>
      </c>
      <c r="H1248" s="73" t="s">
        <v>116</v>
      </c>
      <c r="I1248" s="240" t="s">
        <v>117</v>
      </c>
      <c r="J1248" s="79" t="s">
        <v>112</v>
      </c>
      <c r="K1248" s="112" t="s">
        <v>1309</v>
      </c>
      <c r="L1248" s="22" t="s">
        <v>119</v>
      </c>
      <c r="M1248" s="185" t="s">
        <v>117</v>
      </c>
      <c r="N1248" s="119" t="str">
        <f>CONCATENATE(T_SDLog[[#This Row],[PROJECT_NO]],"-",T_SDLog[[#This Row],[Sub Con]],"-",T_SDLog[[#This Row],[BUILDING_NO]],"-",T_SDLog[[#This Row],[FLOOR_LEVEL]],"-",T_SDLog[[#This Row],[DRAWING_PARTS]],"-",T_SDLog[[#This Row],[DISIPLINE]],"-",T_SDLog[[#This Row],[Sub-Dec]],"-",T_SDLog[[#This Row],[DS]],"-",T_SDLog[[#This Row],[DRAWING_SEQ]])</f>
        <v>1300403-ATS-B03-GF-00-ICT-TET-SD-00</v>
      </c>
      <c r="O1248" s="122" t="s">
        <v>1830</v>
      </c>
      <c r="P1248" s="245">
        <v>45842</v>
      </c>
      <c r="Q124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4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48" s="156" t="str">
        <f>IF(T_SDLog[[#This Row],[AREF_7]]&lt;&gt;"","07",IF(T_SDLog[[#This Row],[AREF_6]]&lt;&gt;"","06",IF(T_SDLog[[#This Row],[AREF_5]]&lt;&gt;"","05",IF(T_SDLog[[#This Row],[AREF_4]]&lt;&gt;"","04",IF(T_SDLog[[#This Row],[AREF_3]]&lt;&gt;"","03",IF(T_SDLog[[#This Row],[AREF_2]]&lt;&gt;"","02",IF(T_SDLog[[#This Row],[AREF_1]]&lt;&gt;"","01",IF(T_SDLog[[#This Row],[AREF_0]]&lt;&gt;"","00",""))))))))</f>
        <v>00</v>
      </c>
      <c r="T124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4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ATLS-004-SD-ICT-00097-R00</v>
      </c>
      <c r="V124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4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4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4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4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8" s="22" t="s">
        <v>1858</v>
      </c>
      <c r="AB1248" s="74">
        <v>45870</v>
      </c>
      <c r="AC1248" s="22"/>
      <c r="AD1248" s="74"/>
      <c r="AE1248" s="22"/>
      <c r="AF1248" s="190" t="s">
        <v>122</v>
      </c>
      <c r="AG1248" s="191"/>
      <c r="AH1248" s="190" t="s">
        <v>123</v>
      </c>
      <c r="AI1248" s="22"/>
      <c r="AJ1248" s="74"/>
      <c r="AK1248" s="22"/>
      <c r="AL1248" s="22"/>
      <c r="AM1248" s="22"/>
      <c r="AN1248" s="190" t="s">
        <v>123</v>
      </c>
      <c r="AO1248" s="74"/>
      <c r="AP1248" s="185" t="s">
        <v>123</v>
      </c>
      <c r="AQ1248" s="22"/>
      <c r="AR1248" s="74"/>
      <c r="AS1248" s="22"/>
      <c r="AT1248" s="190" t="s">
        <v>123</v>
      </c>
      <c r="AU1248" s="74"/>
      <c r="AV1248" s="185" t="s">
        <v>123</v>
      </c>
      <c r="AW1248" s="76"/>
      <c r="AX1248" s="74"/>
      <c r="AY1248" s="22"/>
      <c r="AZ1248" s="190" t="s">
        <v>123</v>
      </c>
      <c r="BA1248" s="74"/>
      <c r="BB1248" s="185" t="s">
        <v>123</v>
      </c>
      <c r="BC1248" s="76"/>
      <c r="BD1248" s="74"/>
      <c r="BE1248" s="22"/>
      <c r="BF1248" s="190" t="s">
        <v>123</v>
      </c>
      <c r="BG1248" s="74"/>
      <c r="BH1248" s="185" t="s">
        <v>123</v>
      </c>
      <c r="BI1248" s="76"/>
      <c r="BJ1248" s="74"/>
      <c r="BK1248" s="22"/>
      <c r="BL1248" s="190" t="s">
        <v>123</v>
      </c>
      <c r="BM1248" s="74"/>
      <c r="BN1248" s="185" t="s">
        <v>123</v>
      </c>
      <c r="BO1248" s="22"/>
      <c r="BP1248" s="74"/>
      <c r="BQ1248" s="22"/>
      <c r="BR1248" s="190" t="s">
        <v>123</v>
      </c>
      <c r="BS1248" s="22"/>
      <c r="BT1248" s="185" t="s">
        <v>123</v>
      </c>
      <c r="BU1248" s="22"/>
      <c r="BV1248" s="74"/>
      <c r="BW1248" s="22"/>
      <c r="BX1248" s="190" t="s">
        <v>123</v>
      </c>
      <c r="BY1248" s="22"/>
      <c r="BZ1248" s="185" t="s">
        <v>123</v>
      </c>
      <c r="CA1248" s="185"/>
      <c r="CB1248" s="22"/>
    </row>
    <row r="1249" spans="2:80" ht="13.8" hidden="1">
      <c r="B1249" s="22">
        <f t="shared" si="19"/>
        <v>1240</v>
      </c>
      <c r="C1249" s="22" t="s">
        <v>1294</v>
      </c>
      <c r="D1249" s="73" t="s">
        <v>1298</v>
      </c>
      <c r="E1249" s="118">
        <v>1300403</v>
      </c>
      <c r="F1249" s="22" t="s">
        <v>114</v>
      </c>
      <c r="G1249" s="73" t="s">
        <v>284</v>
      </c>
      <c r="H1249" s="73" t="s">
        <v>288</v>
      </c>
      <c r="I1249" s="240" t="s">
        <v>117</v>
      </c>
      <c r="J1249" s="79" t="s">
        <v>112</v>
      </c>
      <c r="K1249" s="112" t="s">
        <v>1309</v>
      </c>
      <c r="L1249" s="22" t="s">
        <v>119</v>
      </c>
      <c r="M1249" s="185" t="s">
        <v>117</v>
      </c>
      <c r="N1249" s="119" t="str">
        <f>CONCATENATE(T_SDLog[[#This Row],[PROJECT_NO]],"-",T_SDLog[[#This Row],[Sub Con]],"-",T_SDLog[[#This Row],[BUILDING_NO]],"-",T_SDLog[[#This Row],[FLOOR_LEVEL]],"-",T_SDLog[[#This Row],[DRAWING_PARTS]],"-",T_SDLog[[#This Row],[DISIPLINE]],"-",T_SDLog[[#This Row],[Sub-Dec]],"-",T_SDLog[[#This Row],[DS]],"-",T_SDLog[[#This Row],[DRAWING_SEQ]])</f>
        <v>1300403-ATS-B03-FF-00-ICT-TET-SD-00</v>
      </c>
      <c r="O1249" s="122" t="s">
        <v>1834</v>
      </c>
      <c r="P1249" s="245">
        <v>45842</v>
      </c>
      <c r="Q124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4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49" s="156" t="str">
        <f>IF(T_SDLog[[#This Row],[AREF_7]]&lt;&gt;"","07",IF(T_SDLog[[#This Row],[AREF_6]]&lt;&gt;"","06",IF(T_SDLog[[#This Row],[AREF_5]]&lt;&gt;"","05",IF(T_SDLog[[#This Row],[AREF_4]]&lt;&gt;"","04",IF(T_SDLog[[#This Row],[AREF_3]]&lt;&gt;"","03",IF(T_SDLog[[#This Row],[AREF_2]]&lt;&gt;"","02",IF(T_SDLog[[#This Row],[AREF_1]]&lt;&gt;"","01",IF(T_SDLog[[#This Row],[AREF_0]]&lt;&gt;"","00",""))))))))</f>
        <v>00</v>
      </c>
      <c r="T124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4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ATLS-004-SD-ICT-00097-R00</v>
      </c>
      <c r="V124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4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4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4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4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49" s="22" t="s">
        <v>1858</v>
      </c>
      <c r="AB1249" s="74">
        <v>45870</v>
      </c>
      <c r="AC1249" s="22"/>
      <c r="AD1249" s="74"/>
      <c r="AE1249" s="22"/>
      <c r="AF1249" s="190" t="s">
        <v>122</v>
      </c>
      <c r="AG1249" s="191"/>
      <c r="AH1249" s="190" t="s">
        <v>123</v>
      </c>
      <c r="AI1249" s="22"/>
      <c r="AJ1249" s="74"/>
      <c r="AK1249" s="22"/>
      <c r="AL1249" s="22"/>
      <c r="AM1249" s="22"/>
      <c r="AN1249" s="190" t="s">
        <v>123</v>
      </c>
      <c r="AO1249" s="74"/>
      <c r="AP1249" s="185" t="s">
        <v>123</v>
      </c>
      <c r="AQ1249" s="22"/>
      <c r="AR1249" s="74"/>
      <c r="AS1249" s="22"/>
      <c r="AT1249" s="190" t="s">
        <v>123</v>
      </c>
      <c r="AU1249" s="74"/>
      <c r="AV1249" s="185" t="s">
        <v>123</v>
      </c>
      <c r="AW1249" s="76"/>
      <c r="AX1249" s="74"/>
      <c r="AY1249" s="22"/>
      <c r="AZ1249" s="190" t="s">
        <v>123</v>
      </c>
      <c r="BA1249" s="74"/>
      <c r="BB1249" s="185" t="s">
        <v>123</v>
      </c>
      <c r="BC1249" s="76"/>
      <c r="BD1249" s="74"/>
      <c r="BE1249" s="22"/>
      <c r="BF1249" s="190" t="s">
        <v>123</v>
      </c>
      <c r="BG1249" s="74"/>
      <c r="BH1249" s="185" t="s">
        <v>123</v>
      </c>
      <c r="BI1249" s="76"/>
      <c r="BJ1249" s="74"/>
      <c r="BK1249" s="22"/>
      <c r="BL1249" s="190" t="s">
        <v>123</v>
      </c>
      <c r="BM1249" s="74"/>
      <c r="BN1249" s="185" t="s">
        <v>123</v>
      </c>
      <c r="BO1249" s="22"/>
      <c r="BP1249" s="74"/>
      <c r="BQ1249" s="22"/>
      <c r="BR1249" s="190" t="s">
        <v>123</v>
      </c>
      <c r="BS1249" s="22"/>
      <c r="BT1249" s="185" t="s">
        <v>123</v>
      </c>
      <c r="BU1249" s="22"/>
      <c r="BV1249" s="74"/>
      <c r="BW1249" s="22"/>
      <c r="BX1249" s="190" t="s">
        <v>123</v>
      </c>
      <c r="BY1249" s="22"/>
      <c r="BZ1249" s="185" t="s">
        <v>123</v>
      </c>
      <c r="CA1249" s="185"/>
      <c r="CB1249" s="22"/>
    </row>
    <row r="1250" spans="2:80" ht="13.8" hidden="1">
      <c r="B1250" s="22">
        <f t="shared" si="19"/>
        <v>1241</v>
      </c>
      <c r="C1250" s="22" t="s">
        <v>1294</v>
      </c>
      <c r="D1250" s="73" t="s">
        <v>1298</v>
      </c>
      <c r="E1250" s="118">
        <v>1300403</v>
      </c>
      <c r="F1250" s="22" t="s">
        <v>114</v>
      </c>
      <c r="G1250" s="73" t="s">
        <v>221</v>
      </c>
      <c r="H1250" s="73" t="s">
        <v>179</v>
      </c>
      <c r="I1250" s="240" t="s">
        <v>117</v>
      </c>
      <c r="J1250" s="79" t="s">
        <v>112</v>
      </c>
      <c r="K1250" s="112" t="s">
        <v>1309</v>
      </c>
      <c r="L1250" s="22" t="s">
        <v>119</v>
      </c>
      <c r="M1250" s="185" t="s">
        <v>117</v>
      </c>
      <c r="N1250" s="119" t="str">
        <f>CONCATENATE(T_SDLog[[#This Row],[PROJECT_NO]],"-",T_SDLog[[#This Row],[Sub Con]],"-",T_SDLog[[#This Row],[BUILDING_NO]],"-",T_SDLog[[#This Row],[FLOOR_LEVEL]],"-",T_SDLog[[#This Row],[DRAWING_PARTS]],"-",T_SDLog[[#This Row],[DISIPLINE]],"-",T_SDLog[[#This Row],[Sub-Dec]],"-",T_SDLog[[#This Row],[DS]],"-",T_SDLog[[#This Row],[DRAWING_SEQ]])</f>
        <v>1300403-ATS-B04-LF-00-ICT-TET-SD-00</v>
      </c>
      <c r="O1250" s="122" t="s">
        <v>1839</v>
      </c>
      <c r="P1250" s="245">
        <v>45842</v>
      </c>
      <c r="Q125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5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50" s="156" t="str">
        <f>IF(T_SDLog[[#This Row],[AREF_7]]&lt;&gt;"","07",IF(T_SDLog[[#This Row],[AREF_6]]&lt;&gt;"","06",IF(T_SDLog[[#This Row],[AREF_5]]&lt;&gt;"","05",IF(T_SDLog[[#This Row],[AREF_4]]&lt;&gt;"","04",IF(T_SDLog[[#This Row],[AREF_3]]&lt;&gt;"","03",IF(T_SDLog[[#This Row],[AREF_2]]&lt;&gt;"","02",IF(T_SDLog[[#This Row],[AREF_1]]&lt;&gt;"","01",IF(T_SDLog[[#This Row],[AREF_0]]&lt;&gt;"","00",""))))))))</f>
        <v>00</v>
      </c>
      <c r="T125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5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ATLS-004-SD-ICT-00098-R00</v>
      </c>
      <c r="V125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5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5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5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5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0" s="22" t="s">
        <v>1859</v>
      </c>
      <c r="AB1250" s="74">
        <v>45870</v>
      </c>
      <c r="AC1250" s="22"/>
      <c r="AD1250" s="74"/>
      <c r="AE1250" s="22"/>
      <c r="AF1250" s="190" t="s">
        <v>122</v>
      </c>
      <c r="AG1250" s="191"/>
      <c r="AH1250" s="190" t="s">
        <v>123</v>
      </c>
      <c r="AI1250" s="22"/>
      <c r="AJ1250" s="74"/>
      <c r="AK1250" s="22"/>
      <c r="AL1250" s="22"/>
      <c r="AM1250" s="22"/>
      <c r="AN1250" s="190" t="s">
        <v>123</v>
      </c>
      <c r="AO1250" s="74"/>
      <c r="AP1250" s="185" t="s">
        <v>123</v>
      </c>
      <c r="AQ1250" s="22"/>
      <c r="AR1250" s="74"/>
      <c r="AS1250" s="22"/>
      <c r="AT1250" s="190" t="s">
        <v>123</v>
      </c>
      <c r="AU1250" s="74"/>
      <c r="AV1250" s="185" t="s">
        <v>123</v>
      </c>
      <c r="AW1250" s="76"/>
      <c r="AX1250" s="74"/>
      <c r="AY1250" s="22"/>
      <c r="AZ1250" s="190" t="s">
        <v>123</v>
      </c>
      <c r="BA1250" s="74"/>
      <c r="BB1250" s="185" t="s">
        <v>123</v>
      </c>
      <c r="BC1250" s="76"/>
      <c r="BD1250" s="74"/>
      <c r="BE1250" s="22"/>
      <c r="BF1250" s="190" t="s">
        <v>123</v>
      </c>
      <c r="BG1250" s="74"/>
      <c r="BH1250" s="185" t="s">
        <v>123</v>
      </c>
      <c r="BI1250" s="76"/>
      <c r="BJ1250" s="74"/>
      <c r="BK1250" s="22"/>
      <c r="BL1250" s="190" t="s">
        <v>123</v>
      </c>
      <c r="BM1250" s="74"/>
      <c r="BN1250" s="185" t="s">
        <v>123</v>
      </c>
      <c r="BO1250" s="22"/>
      <c r="BP1250" s="74"/>
      <c r="BQ1250" s="22"/>
      <c r="BR1250" s="190" t="s">
        <v>123</v>
      </c>
      <c r="BS1250" s="22"/>
      <c r="BT1250" s="185" t="s">
        <v>123</v>
      </c>
      <c r="BU1250" s="22"/>
      <c r="BV1250" s="74"/>
      <c r="BW1250" s="22"/>
      <c r="BX1250" s="190" t="s">
        <v>123</v>
      </c>
      <c r="BY1250" s="22"/>
      <c r="BZ1250" s="185" t="s">
        <v>123</v>
      </c>
      <c r="CA1250" s="185"/>
      <c r="CB1250" s="22"/>
    </row>
    <row r="1251" spans="2:80" ht="13.8" hidden="1">
      <c r="B1251" s="22">
        <f t="shared" si="19"/>
        <v>1242</v>
      </c>
      <c r="C1251" s="22" t="s">
        <v>1294</v>
      </c>
      <c r="D1251" s="73" t="s">
        <v>1298</v>
      </c>
      <c r="E1251" s="118">
        <v>1300403</v>
      </c>
      <c r="F1251" s="22" t="s">
        <v>114</v>
      </c>
      <c r="G1251" s="73" t="s">
        <v>221</v>
      </c>
      <c r="H1251" s="73" t="s">
        <v>179</v>
      </c>
      <c r="I1251" s="240" t="s">
        <v>124</v>
      </c>
      <c r="J1251" s="79" t="s">
        <v>112</v>
      </c>
      <c r="K1251" s="112" t="s">
        <v>1309</v>
      </c>
      <c r="L1251" s="22" t="s">
        <v>119</v>
      </c>
      <c r="M1251" s="185" t="s">
        <v>117</v>
      </c>
      <c r="N1251" s="119" t="str">
        <f>CONCATENATE(T_SDLog[[#This Row],[PROJECT_NO]],"-",T_SDLog[[#This Row],[Sub Con]],"-",T_SDLog[[#This Row],[BUILDING_NO]],"-",T_SDLog[[#This Row],[FLOOR_LEVEL]],"-",T_SDLog[[#This Row],[DRAWING_PARTS]],"-",T_SDLog[[#This Row],[DISIPLINE]],"-",T_SDLog[[#This Row],[Sub-Dec]],"-",T_SDLog[[#This Row],[DS]],"-",T_SDLog[[#This Row],[DRAWING_SEQ]])</f>
        <v>1300403-ATS-B04-LF-01-ICT-TET-SD-00</v>
      </c>
      <c r="O1251" s="122" t="s">
        <v>1840</v>
      </c>
      <c r="P1251" s="245">
        <v>45842</v>
      </c>
      <c r="Q125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5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51" s="156" t="str">
        <f>IF(T_SDLog[[#This Row],[AREF_7]]&lt;&gt;"","07",IF(T_SDLog[[#This Row],[AREF_6]]&lt;&gt;"","06",IF(T_SDLog[[#This Row],[AREF_5]]&lt;&gt;"","05",IF(T_SDLog[[#This Row],[AREF_4]]&lt;&gt;"","04",IF(T_SDLog[[#This Row],[AREF_3]]&lt;&gt;"","03",IF(T_SDLog[[#This Row],[AREF_2]]&lt;&gt;"","02",IF(T_SDLog[[#This Row],[AREF_1]]&lt;&gt;"","01",IF(T_SDLog[[#This Row],[AREF_0]]&lt;&gt;"","00",""))))))))</f>
        <v>00</v>
      </c>
      <c r="T125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5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ATLS-004-SD-ICT-00098-R00</v>
      </c>
      <c r="V125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5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5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5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5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1" s="22" t="s">
        <v>1859</v>
      </c>
      <c r="AB1251" s="74">
        <v>45870</v>
      </c>
      <c r="AC1251" s="22"/>
      <c r="AD1251" s="74"/>
      <c r="AE1251" s="22"/>
      <c r="AF1251" s="190" t="s">
        <v>122</v>
      </c>
      <c r="AG1251" s="191"/>
      <c r="AH1251" s="190" t="s">
        <v>123</v>
      </c>
      <c r="AI1251" s="22"/>
      <c r="AJ1251" s="74"/>
      <c r="AK1251" s="22"/>
      <c r="AL1251" s="22"/>
      <c r="AM1251" s="22"/>
      <c r="AN1251" s="190" t="s">
        <v>123</v>
      </c>
      <c r="AO1251" s="74"/>
      <c r="AP1251" s="185" t="s">
        <v>123</v>
      </c>
      <c r="AQ1251" s="22"/>
      <c r="AR1251" s="74"/>
      <c r="AS1251" s="22"/>
      <c r="AT1251" s="190" t="s">
        <v>123</v>
      </c>
      <c r="AU1251" s="74"/>
      <c r="AV1251" s="185" t="s">
        <v>123</v>
      </c>
      <c r="AW1251" s="76"/>
      <c r="AX1251" s="74"/>
      <c r="AY1251" s="22"/>
      <c r="AZ1251" s="190" t="s">
        <v>123</v>
      </c>
      <c r="BA1251" s="74"/>
      <c r="BB1251" s="185" t="s">
        <v>123</v>
      </c>
      <c r="BC1251" s="76"/>
      <c r="BD1251" s="74"/>
      <c r="BE1251" s="22"/>
      <c r="BF1251" s="190" t="s">
        <v>123</v>
      </c>
      <c r="BG1251" s="74"/>
      <c r="BH1251" s="185" t="s">
        <v>123</v>
      </c>
      <c r="BI1251" s="76"/>
      <c r="BJ1251" s="74"/>
      <c r="BK1251" s="22"/>
      <c r="BL1251" s="190" t="s">
        <v>123</v>
      </c>
      <c r="BM1251" s="74"/>
      <c r="BN1251" s="185" t="s">
        <v>123</v>
      </c>
      <c r="BO1251" s="22"/>
      <c r="BP1251" s="74"/>
      <c r="BQ1251" s="22"/>
      <c r="BR1251" s="190" t="s">
        <v>123</v>
      </c>
      <c r="BS1251" s="22"/>
      <c r="BT1251" s="185" t="s">
        <v>123</v>
      </c>
      <c r="BU1251" s="22"/>
      <c r="BV1251" s="74"/>
      <c r="BW1251" s="22"/>
      <c r="BX1251" s="190" t="s">
        <v>123</v>
      </c>
      <c r="BY1251" s="22"/>
      <c r="BZ1251" s="185" t="s">
        <v>123</v>
      </c>
      <c r="CA1251" s="185"/>
      <c r="CB1251" s="22"/>
    </row>
    <row r="1252" spans="2:80" ht="13.8" hidden="1">
      <c r="B1252" s="22">
        <f t="shared" si="19"/>
        <v>1243</v>
      </c>
      <c r="C1252" s="22" t="s">
        <v>1294</v>
      </c>
      <c r="D1252" s="73" t="s">
        <v>1298</v>
      </c>
      <c r="E1252" s="118">
        <v>1300403</v>
      </c>
      <c r="F1252" s="22" t="s">
        <v>114</v>
      </c>
      <c r="G1252" s="73" t="s">
        <v>221</v>
      </c>
      <c r="H1252" s="73" t="s">
        <v>179</v>
      </c>
      <c r="I1252" s="240" t="s">
        <v>126</v>
      </c>
      <c r="J1252" s="79" t="s">
        <v>112</v>
      </c>
      <c r="K1252" s="112" t="s">
        <v>1309</v>
      </c>
      <c r="L1252" s="22" t="s">
        <v>119</v>
      </c>
      <c r="M1252" s="185" t="s">
        <v>117</v>
      </c>
      <c r="N1252" s="119" t="str">
        <f>CONCATENATE(T_SDLog[[#This Row],[PROJECT_NO]],"-",T_SDLog[[#This Row],[Sub Con]],"-",T_SDLog[[#This Row],[BUILDING_NO]],"-",T_SDLog[[#This Row],[FLOOR_LEVEL]],"-",T_SDLog[[#This Row],[DRAWING_PARTS]],"-",T_SDLog[[#This Row],[DISIPLINE]],"-",T_SDLog[[#This Row],[Sub-Dec]],"-",T_SDLog[[#This Row],[DS]],"-",T_SDLog[[#This Row],[DRAWING_SEQ]])</f>
        <v>1300403-ATS-B04-LF-02-ICT-TET-SD-00</v>
      </c>
      <c r="O1252" s="122" t="s">
        <v>1841</v>
      </c>
      <c r="P1252" s="245">
        <v>45842</v>
      </c>
      <c r="Q125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5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52" s="156" t="str">
        <f>IF(T_SDLog[[#This Row],[AREF_7]]&lt;&gt;"","07",IF(T_SDLog[[#This Row],[AREF_6]]&lt;&gt;"","06",IF(T_SDLog[[#This Row],[AREF_5]]&lt;&gt;"","05",IF(T_SDLog[[#This Row],[AREF_4]]&lt;&gt;"","04",IF(T_SDLog[[#This Row],[AREF_3]]&lt;&gt;"","03",IF(T_SDLog[[#This Row],[AREF_2]]&lt;&gt;"","02",IF(T_SDLog[[#This Row],[AREF_1]]&lt;&gt;"","01",IF(T_SDLog[[#This Row],[AREF_0]]&lt;&gt;"","00",""))))))))</f>
        <v>00</v>
      </c>
      <c r="T125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5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ATLS-004-SD-ICT-00098-R00</v>
      </c>
      <c r="V125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5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5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5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5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2" s="22" t="s">
        <v>1859</v>
      </c>
      <c r="AB1252" s="74">
        <v>45870</v>
      </c>
      <c r="AC1252" s="22"/>
      <c r="AD1252" s="74"/>
      <c r="AE1252" s="22"/>
      <c r="AF1252" s="190" t="s">
        <v>122</v>
      </c>
      <c r="AG1252" s="191"/>
      <c r="AH1252" s="190" t="s">
        <v>123</v>
      </c>
      <c r="AI1252" s="22"/>
      <c r="AJ1252" s="74"/>
      <c r="AK1252" s="22"/>
      <c r="AL1252" s="22"/>
      <c r="AM1252" s="22"/>
      <c r="AN1252" s="190" t="s">
        <v>123</v>
      </c>
      <c r="AO1252" s="74"/>
      <c r="AP1252" s="185" t="s">
        <v>123</v>
      </c>
      <c r="AQ1252" s="22"/>
      <c r="AR1252" s="74"/>
      <c r="AS1252" s="22"/>
      <c r="AT1252" s="190" t="s">
        <v>123</v>
      </c>
      <c r="AU1252" s="74"/>
      <c r="AV1252" s="185" t="s">
        <v>123</v>
      </c>
      <c r="AW1252" s="76"/>
      <c r="AX1252" s="74"/>
      <c r="AY1252" s="22"/>
      <c r="AZ1252" s="190" t="s">
        <v>123</v>
      </c>
      <c r="BA1252" s="74"/>
      <c r="BB1252" s="185" t="s">
        <v>123</v>
      </c>
      <c r="BC1252" s="76"/>
      <c r="BD1252" s="74"/>
      <c r="BE1252" s="22"/>
      <c r="BF1252" s="190" t="s">
        <v>123</v>
      </c>
      <c r="BG1252" s="74"/>
      <c r="BH1252" s="185" t="s">
        <v>123</v>
      </c>
      <c r="BI1252" s="76"/>
      <c r="BJ1252" s="74"/>
      <c r="BK1252" s="22"/>
      <c r="BL1252" s="190" t="s">
        <v>123</v>
      </c>
      <c r="BM1252" s="74"/>
      <c r="BN1252" s="185" t="s">
        <v>123</v>
      </c>
      <c r="BO1252" s="22"/>
      <c r="BP1252" s="74"/>
      <c r="BQ1252" s="22"/>
      <c r="BR1252" s="190" t="s">
        <v>123</v>
      </c>
      <c r="BS1252" s="22"/>
      <c r="BT1252" s="185" t="s">
        <v>123</v>
      </c>
      <c r="BU1252" s="22"/>
      <c r="BV1252" s="74"/>
      <c r="BW1252" s="22"/>
      <c r="BX1252" s="190" t="s">
        <v>123</v>
      </c>
      <c r="BY1252" s="22"/>
      <c r="BZ1252" s="185" t="s">
        <v>123</v>
      </c>
      <c r="CA1252" s="185"/>
      <c r="CB1252" s="22"/>
    </row>
    <row r="1253" spans="2:80" ht="13.8" hidden="1">
      <c r="B1253" s="22">
        <f t="shared" si="19"/>
        <v>1244</v>
      </c>
      <c r="C1253" s="22" t="s">
        <v>1294</v>
      </c>
      <c r="D1253" s="73" t="s">
        <v>1298</v>
      </c>
      <c r="E1253" s="118">
        <v>1300403</v>
      </c>
      <c r="F1253" s="22" t="s">
        <v>114</v>
      </c>
      <c r="G1253" s="73" t="s">
        <v>221</v>
      </c>
      <c r="H1253" s="73" t="s">
        <v>179</v>
      </c>
      <c r="I1253" s="240" t="s">
        <v>128</v>
      </c>
      <c r="J1253" s="79" t="s">
        <v>112</v>
      </c>
      <c r="K1253" s="112" t="s">
        <v>1309</v>
      </c>
      <c r="L1253" s="22" t="s">
        <v>119</v>
      </c>
      <c r="M1253" s="185" t="s">
        <v>117</v>
      </c>
      <c r="N1253" s="119" t="str">
        <f>CONCATENATE(T_SDLog[[#This Row],[PROJECT_NO]],"-",T_SDLog[[#This Row],[Sub Con]],"-",T_SDLog[[#This Row],[BUILDING_NO]],"-",T_SDLog[[#This Row],[FLOOR_LEVEL]],"-",T_SDLog[[#This Row],[DRAWING_PARTS]],"-",T_SDLog[[#This Row],[DISIPLINE]],"-",T_SDLog[[#This Row],[Sub-Dec]],"-",T_SDLog[[#This Row],[DS]],"-",T_SDLog[[#This Row],[DRAWING_SEQ]])</f>
        <v>1300403-ATS-B04-LF-03-ICT-TET-SD-00</v>
      </c>
      <c r="O1253" s="122" t="s">
        <v>1842</v>
      </c>
      <c r="P1253" s="245">
        <v>45842</v>
      </c>
      <c r="Q125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5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53" s="156" t="str">
        <f>IF(T_SDLog[[#This Row],[AREF_7]]&lt;&gt;"","07",IF(T_SDLog[[#This Row],[AREF_6]]&lt;&gt;"","06",IF(T_SDLog[[#This Row],[AREF_5]]&lt;&gt;"","05",IF(T_SDLog[[#This Row],[AREF_4]]&lt;&gt;"","04",IF(T_SDLog[[#This Row],[AREF_3]]&lt;&gt;"","03",IF(T_SDLog[[#This Row],[AREF_2]]&lt;&gt;"","02",IF(T_SDLog[[#This Row],[AREF_1]]&lt;&gt;"","01",IF(T_SDLog[[#This Row],[AREF_0]]&lt;&gt;"","00",""))))))))</f>
        <v>00</v>
      </c>
      <c r="T125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5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ATLS-004-SD-ICT-00098-R00</v>
      </c>
      <c r="V125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5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5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5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5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3" s="22" t="s">
        <v>1859</v>
      </c>
      <c r="AB1253" s="74">
        <v>45870</v>
      </c>
      <c r="AC1253" s="22"/>
      <c r="AD1253" s="74"/>
      <c r="AE1253" s="22"/>
      <c r="AF1253" s="190" t="s">
        <v>122</v>
      </c>
      <c r="AG1253" s="191"/>
      <c r="AH1253" s="190" t="s">
        <v>123</v>
      </c>
      <c r="AI1253" s="22"/>
      <c r="AJ1253" s="74"/>
      <c r="AK1253" s="22"/>
      <c r="AL1253" s="22"/>
      <c r="AM1253" s="22"/>
      <c r="AN1253" s="190" t="s">
        <v>123</v>
      </c>
      <c r="AO1253" s="74"/>
      <c r="AP1253" s="185" t="s">
        <v>123</v>
      </c>
      <c r="AQ1253" s="22"/>
      <c r="AR1253" s="74"/>
      <c r="AS1253" s="22"/>
      <c r="AT1253" s="190" t="s">
        <v>123</v>
      </c>
      <c r="AU1253" s="74"/>
      <c r="AV1253" s="185" t="s">
        <v>123</v>
      </c>
      <c r="AW1253" s="76"/>
      <c r="AX1253" s="74"/>
      <c r="AY1253" s="22"/>
      <c r="AZ1253" s="190" t="s">
        <v>123</v>
      </c>
      <c r="BA1253" s="74"/>
      <c r="BB1253" s="185" t="s">
        <v>123</v>
      </c>
      <c r="BC1253" s="76"/>
      <c r="BD1253" s="74"/>
      <c r="BE1253" s="22"/>
      <c r="BF1253" s="190" t="s">
        <v>123</v>
      </c>
      <c r="BG1253" s="74"/>
      <c r="BH1253" s="185" t="s">
        <v>123</v>
      </c>
      <c r="BI1253" s="76"/>
      <c r="BJ1253" s="74"/>
      <c r="BK1253" s="22"/>
      <c r="BL1253" s="190" t="s">
        <v>123</v>
      </c>
      <c r="BM1253" s="74"/>
      <c r="BN1253" s="185" t="s">
        <v>123</v>
      </c>
      <c r="BO1253" s="22"/>
      <c r="BP1253" s="74"/>
      <c r="BQ1253" s="22"/>
      <c r="BR1253" s="190" t="s">
        <v>123</v>
      </c>
      <c r="BS1253" s="22"/>
      <c r="BT1253" s="185" t="s">
        <v>123</v>
      </c>
      <c r="BU1253" s="22"/>
      <c r="BV1253" s="74"/>
      <c r="BW1253" s="22"/>
      <c r="BX1253" s="190" t="s">
        <v>123</v>
      </c>
      <c r="BY1253" s="22"/>
      <c r="BZ1253" s="185" t="s">
        <v>123</v>
      </c>
      <c r="CA1253" s="185"/>
      <c r="CB1253" s="22"/>
    </row>
    <row r="1254" spans="2:80" ht="13.8" hidden="1">
      <c r="B1254" s="22">
        <f t="shared" si="19"/>
        <v>1245</v>
      </c>
      <c r="C1254" s="22" t="s">
        <v>1294</v>
      </c>
      <c r="D1254" s="73" t="s">
        <v>1298</v>
      </c>
      <c r="E1254" s="118">
        <v>1300403</v>
      </c>
      <c r="F1254" s="22" t="s">
        <v>114</v>
      </c>
      <c r="G1254" s="73" t="s">
        <v>221</v>
      </c>
      <c r="H1254" s="73" t="s">
        <v>179</v>
      </c>
      <c r="I1254" s="240" t="s">
        <v>138</v>
      </c>
      <c r="J1254" s="79" t="s">
        <v>112</v>
      </c>
      <c r="K1254" s="112" t="s">
        <v>1309</v>
      </c>
      <c r="L1254" s="22" t="s">
        <v>119</v>
      </c>
      <c r="M1254" s="185" t="s">
        <v>117</v>
      </c>
      <c r="N1254" s="119" t="str">
        <f>CONCATENATE(T_SDLog[[#This Row],[PROJECT_NO]],"-",T_SDLog[[#This Row],[Sub Con]],"-",T_SDLog[[#This Row],[BUILDING_NO]],"-",T_SDLog[[#This Row],[FLOOR_LEVEL]],"-",T_SDLog[[#This Row],[DRAWING_PARTS]],"-",T_SDLog[[#This Row],[DISIPLINE]],"-",T_SDLog[[#This Row],[Sub-Dec]],"-",T_SDLog[[#This Row],[DS]],"-",T_SDLog[[#This Row],[DRAWING_SEQ]])</f>
        <v>1300403-ATS-B04-LF-04-ICT-TET-SD-00</v>
      </c>
      <c r="O1254" s="122" t="s">
        <v>1843</v>
      </c>
      <c r="P1254" s="245">
        <v>45842</v>
      </c>
      <c r="Q125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5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54" s="156" t="str">
        <f>IF(T_SDLog[[#This Row],[AREF_7]]&lt;&gt;"","07",IF(T_SDLog[[#This Row],[AREF_6]]&lt;&gt;"","06",IF(T_SDLog[[#This Row],[AREF_5]]&lt;&gt;"","05",IF(T_SDLog[[#This Row],[AREF_4]]&lt;&gt;"","04",IF(T_SDLog[[#This Row],[AREF_3]]&lt;&gt;"","03",IF(T_SDLog[[#This Row],[AREF_2]]&lt;&gt;"","02",IF(T_SDLog[[#This Row],[AREF_1]]&lt;&gt;"","01",IF(T_SDLog[[#This Row],[AREF_0]]&lt;&gt;"","00",""))))))))</f>
        <v>00</v>
      </c>
      <c r="T125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5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ATLS-004-SD-ICT-00098-R00</v>
      </c>
      <c r="V125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5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5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5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5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4" s="22" t="s">
        <v>1859</v>
      </c>
      <c r="AB1254" s="74">
        <v>45870</v>
      </c>
      <c r="AC1254" s="22"/>
      <c r="AD1254" s="74"/>
      <c r="AE1254" s="22"/>
      <c r="AF1254" s="190" t="s">
        <v>122</v>
      </c>
      <c r="AG1254" s="191"/>
      <c r="AH1254" s="190" t="s">
        <v>123</v>
      </c>
      <c r="AI1254" s="22"/>
      <c r="AJ1254" s="74"/>
      <c r="AK1254" s="22"/>
      <c r="AL1254" s="22"/>
      <c r="AM1254" s="22"/>
      <c r="AN1254" s="190" t="s">
        <v>123</v>
      </c>
      <c r="AO1254" s="74"/>
      <c r="AP1254" s="185" t="s">
        <v>123</v>
      </c>
      <c r="AQ1254" s="22"/>
      <c r="AR1254" s="74"/>
      <c r="AS1254" s="22"/>
      <c r="AT1254" s="190" t="s">
        <v>123</v>
      </c>
      <c r="AU1254" s="74"/>
      <c r="AV1254" s="185" t="s">
        <v>123</v>
      </c>
      <c r="AW1254" s="76"/>
      <c r="AX1254" s="74"/>
      <c r="AY1254" s="22"/>
      <c r="AZ1254" s="190" t="s">
        <v>123</v>
      </c>
      <c r="BA1254" s="74"/>
      <c r="BB1254" s="185" t="s">
        <v>123</v>
      </c>
      <c r="BC1254" s="76"/>
      <c r="BD1254" s="74"/>
      <c r="BE1254" s="22"/>
      <c r="BF1254" s="190" t="s">
        <v>123</v>
      </c>
      <c r="BG1254" s="74"/>
      <c r="BH1254" s="185" t="s">
        <v>123</v>
      </c>
      <c r="BI1254" s="76"/>
      <c r="BJ1254" s="74"/>
      <c r="BK1254" s="22"/>
      <c r="BL1254" s="190" t="s">
        <v>123</v>
      </c>
      <c r="BM1254" s="74"/>
      <c r="BN1254" s="185" t="s">
        <v>123</v>
      </c>
      <c r="BO1254" s="22"/>
      <c r="BP1254" s="74"/>
      <c r="BQ1254" s="22"/>
      <c r="BR1254" s="190" t="s">
        <v>123</v>
      </c>
      <c r="BS1254" s="22"/>
      <c r="BT1254" s="185" t="s">
        <v>123</v>
      </c>
      <c r="BU1254" s="22"/>
      <c r="BV1254" s="74"/>
      <c r="BW1254" s="22"/>
      <c r="BX1254" s="190" t="s">
        <v>123</v>
      </c>
      <c r="BY1254" s="22"/>
      <c r="BZ1254" s="185" t="s">
        <v>123</v>
      </c>
      <c r="CA1254" s="185"/>
      <c r="CB1254" s="22"/>
    </row>
    <row r="1255" spans="2:80" ht="13.8" hidden="1">
      <c r="B1255" s="22">
        <f t="shared" si="19"/>
        <v>1246</v>
      </c>
      <c r="C1255" s="22" t="s">
        <v>1294</v>
      </c>
      <c r="D1255" s="73" t="s">
        <v>1298</v>
      </c>
      <c r="E1255" s="118">
        <v>1300403</v>
      </c>
      <c r="F1255" s="22" t="s">
        <v>114</v>
      </c>
      <c r="G1255" s="73" t="s">
        <v>221</v>
      </c>
      <c r="H1255" s="73" t="s">
        <v>227</v>
      </c>
      <c r="I1255" s="240" t="s">
        <v>117</v>
      </c>
      <c r="J1255" s="79" t="s">
        <v>112</v>
      </c>
      <c r="K1255" s="112" t="s">
        <v>1309</v>
      </c>
      <c r="L1255" s="22" t="s">
        <v>119</v>
      </c>
      <c r="M1255" s="185" t="s">
        <v>117</v>
      </c>
      <c r="N1255" s="119" t="str">
        <f>CONCATENATE(T_SDLog[[#This Row],[PROJECT_NO]],"-",T_SDLog[[#This Row],[Sub Con]],"-",T_SDLog[[#This Row],[BUILDING_NO]],"-",T_SDLog[[#This Row],[FLOOR_LEVEL]],"-",T_SDLog[[#This Row],[DRAWING_PARTS]],"-",T_SDLog[[#This Row],[DISIPLINE]],"-",T_SDLog[[#This Row],[Sub-Dec]],"-",T_SDLog[[#This Row],[DS]],"-",T_SDLog[[#This Row],[DRAWING_SEQ]])</f>
        <v>1300403-ATS-B04-UF-00-ICT-TET-SD-00</v>
      </c>
      <c r="O1255" s="122" t="s">
        <v>1844</v>
      </c>
      <c r="P1255" s="245">
        <v>45842</v>
      </c>
      <c r="Q125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5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55" s="156" t="str">
        <f>IF(T_SDLog[[#This Row],[AREF_7]]&lt;&gt;"","07",IF(T_SDLog[[#This Row],[AREF_6]]&lt;&gt;"","06",IF(T_SDLog[[#This Row],[AREF_5]]&lt;&gt;"","05",IF(T_SDLog[[#This Row],[AREF_4]]&lt;&gt;"","04",IF(T_SDLog[[#This Row],[AREF_3]]&lt;&gt;"","03",IF(T_SDLog[[#This Row],[AREF_2]]&lt;&gt;"","02",IF(T_SDLog[[#This Row],[AREF_1]]&lt;&gt;"","01",IF(T_SDLog[[#This Row],[AREF_0]]&lt;&gt;"","00",""))))))))</f>
        <v>00</v>
      </c>
      <c r="T1255"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5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ATLS-004-SD-ICT-00098-R00</v>
      </c>
      <c r="V125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5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5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5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5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5" s="22" t="s">
        <v>1859</v>
      </c>
      <c r="AB1255" s="74">
        <v>45870</v>
      </c>
      <c r="AC1255" s="22"/>
      <c r="AD1255" s="74"/>
      <c r="AE1255" s="22"/>
      <c r="AF1255" s="190" t="s">
        <v>122</v>
      </c>
      <c r="AG1255" s="191"/>
      <c r="AH1255" s="190" t="s">
        <v>123</v>
      </c>
      <c r="AI1255" s="22"/>
      <c r="AJ1255" s="74"/>
      <c r="AK1255" s="22"/>
      <c r="AL1255" s="22"/>
      <c r="AM1255" s="22"/>
      <c r="AN1255" s="190" t="s">
        <v>123</v>
      </c>
      <c r="AO1255" s="74"/>
      <c r="AP1255" s="185" t="s">
        <v>123</v>
      </c>
      <c r="AQ1255" s="22"/>
      <c r="AR1255" s="74"/>
      <c r="AS1255" s="22"/>
      <c r="AT1255" s="190" t="s">
        <v>123</v>
      </c>
      <c r="AU1255" s="74"/>
      <c r="AV1255" s="185" t="s">
        <v>123</v>
      </c>
      <c r="AW1255" s="76"/>
      <c r="AX1255" s="74"/>
      <c r="AY1255" s="22"/>
      <c r="AZ1255" s="190" t="s">
        <v>123</v>
      </c>
      <c r="BA1255" s="74"/>
      <c r="BB1255" s="185" t="s">
        <v>123</v>
      </c>
      <c r="BC1255" s="76"/>
      <c r="BD1255" s="74"/>
      <c r="BE1255" s="22"/>
      <c r="BF1255" s="190" t="s">
        <v>123</v>
      </c>
      <c r="BG1255" s="74"/>
      <c r="BH1255" s="185" t="s">
        <v>123</v>
      </c>
      <c r="BI1255" s="76"/>
      <c r="BJ1255" s="74"/>
      <c r="BK1255" s="22"/>
      <c r="BL1255" s="190" t="s">
        <v>123</v>
      </c>
      <c r="BM1255" s="74"/>
      <c r="BN1255" s="185" t="s">
        <v>123</v>
      </c>
      <c r="BO1255" s="22"/>
      <c r="BP1255" s="74"/>
      <c r="BQ1255" s="22"/>
      <c r="BR1255" s="190" t="s">
        <v>123</v>
      </c>
      <c r="BS1255" s="22"/>
      <c r="BT1255" s="185" t="s">
        <v>123</v>
      </c>
      <c r="BU1255" s="22"/>
      <c r="BV1255" s="74"/>
      <c r="BW1255" s="22"/>
      <c r="BX1255" s="190" t="s">
        <v>123</v>
      </c>
      <c r="BY1255" s="22"/>
      <c r="BZ1255" s="185" t="s">
        <v>123</v>
      </c>
      <c r="CA1255" s="185"/>
      <c r="CB1255" s="22"/>
    </row>
    <row r="1256" spans="2:80" ht="13.8" hidden="1">
      <c r="B1256" s="22">
        <f t="shared" si="19"/>
        <v>1247</v>
      </c>
      <c r="C1256" s="22" t="s">
        <v>1294</v>
      </c>
      <c r="D1256" s="73" t="s">
        <v>1298</v>
      </c>
      <c r="E1256" s="118">
        <v>1300403</v>
      </c>
      <c r="F1256" s="22" t="s">
        <v>114</v>
      </c>
      <c r="G1256" s="73" t="s">
        <v>221</v>
      </c>
      <c r="H1256" s="73" t="s">
        <v>227</v>
      </c>
      <c r="I1256" s="240" t="s">
        <v>124</v>
      </c>
      <c r="J1256" s="79" t="s">
        <v>112</v>
      </c>
      <c r="K1256" s="112" t="s">
        <v>1309</v>
      </c>
      <c r="L1256" s="22" t="s">
        <v>119</v>
      </c>
      <c r="M1256" s="185" t="s">
        <v>117</v>
      </c>
      <c r="N1256" s="119" t="str">
        <f>CONCATENATE(T_SDLog[[#This Row],[PROJECT_NO]],"-",T_SDLog[[#This Row],[Sub Con]],"-",T_SDLog[[#This Row],[BUILDING_NO]],"-",T_SDLog[[#This Row],[FLOOR_LEVEL]],"-",T_SDLog[[#This Row],[DRAWING_PARTS]],"-",T_SDLog[[#This Row],[DISIPLINE]],"-",T_SDLog[[#This Row],[Sub-Dec]],"-",T_SDLog[[#This Row],[DS]],"-",T_SDLog[[#This Row],[DRAWING_SEQ]])</f>
        <v>1300403-ATS-B04-UF-01-ICT-TET-SD-00</v>
      </c>
      <c r="O1256" s="122" t="s">
        <v>1845</v>
      </c>
      <c r="P1256" s="245">
        <v>45842</v>
      </c>
      <c r="Q125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5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56" s="156" t="str">
        <f>IF(T_SDLog[[#This Row],[AREF_7]]&lt;&gt;"","07",IF(T_SDLog[[#This Row],[AREF_6]]&lt;&gt;"","06",IF(T_SDLog[[#This Row],[AREF_5]]&lt;&gt;"","05",IF(T_SDLog[[#This Row],[AREF_4]]&lt;&gt;"","04",IF(T_SDLog[[#This Row],[AREF_3]]&lt;&gt;"","03",IF(T_SDLog[[#This Row],[AREF_2]]&lt;&gt;"","02",IF(T_SDLog[[#This Row],[AREF_1]]&lt;&gt;"","01",IF(T_SDLog[[#This Row],[AREF_0]]&lt;&gt;"","00",""))))))))</f>
        <v>00</v>
      </c>
      <c r="T125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5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ATLS-004-SD-ICT-00098-R00</v>
      </c>
      <c r="V125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5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5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5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5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6" s="22" t="s">
        <v>1859</v>
      </c>
      <c r="AB1256" s="74">
        <v>45870</v>
      </c>
      <c r="AC1256" s="22"/>
      <c r="AD1256" s="74"/>
      <c r="AE1256" s="22"/>
      <c r="AF1256" s="190" t="s">
        <v>122</v>
      </c>
      <c r="AG1256" s="191"/>
      <c r="AH1256" s="190" t="s">
        <v>123</v>
      </c>
      <c r="AI1256" s="22"/>
      <c r="AJ1256" s="74"/>
      <c r="AK1256" s="22"/>
      <c r="AL1256" s="22"/>
      <c r="AM1256" s="22"/>
      <c r="AN1256" s="190" t="s">
        <v>123</v>
      </c>
      <c r="AO1256" s="74"/>
      <c r="AP1256" s="185" t="s">
        <v>123</v>
      </c>
      <c r="AQ1256" s="22"/>
      <c r="AR1256" s="74"/>
      <c r="AS1256" s="22"/>
      <c r="AT1256" s="190" t="s">
        <v>123</v>
      </c>
      <c r="AU1256" s="74"/>
      <c r="AV1256" s="185" t="s">
        <v>123</v>
      </c>
      <c r="AW1256" s="76"/>
      <c r="AX1256" s="74"/>
      <c r="AY1256" s="22"/>
      <c r="AZ1256" s="190" t="s">
        <v>123</v>
      </c>
      <c r="BA1256" s="74"/>
      <c r="BB1256" s="185" t="s">
        <v>123</v>
      </c>
      <c r="BC1256" s="76"/>
      <c r="BD1256" s="74"/>
      <c r="BE1256" s="22"/>
      <c r="BF1256" s="190" t="s">
        <v>123</v>
      </c>
      <c r="BG1256" s="74"/>
      <c r="BH1256" s="185" t="s">
        <v>123</v>
      </c>
      <c r="BI1256" s="76"/>
      <c r="BJ1256" s="74"/>
      <c r="BK1256" s="22"/>
      <c r="BL1256" s="190" t="s">
        <v>123</v>
      </c>
      <c r="BM1256" s="74"/>
      <c r="BN1256" s="185" t="s">
        <v>123</v>
      </c>
      <c r="BO1256" s="22"/>
      <c r="BP1256" s="74"/>
      <c r="BQ1256" s="22"/>
      <c r="BR1256" s="190" t="s">
        <v>123</v>
      </c>
      <c r="BS1256" s="22"/>
      <c r="BT1256" s="185" t="s">
        <v>123</v>
      </c>
      <c r="BU1256" s="22"/>
      <c r="BV1256" s="74"/>
      <c r="BW1256" s="22"/>
      <c r="BX1256" s="190" t="s">
        <v>123</v>
      </c>
      <c r="BY1256" s="22"/>
      <c r="BZ1256" s="185" t="s">
        <v>123</v>
      </c>
      <c r="CA1256" s="185"/>
      <c r="CB1256" s="22"/>
    </row>
    <row r="1257" spans="2:80" ht="13.8" hidden="1">
      <c r="B1257" s="22">
        <f t="shared" si="19"/>
        <v>1248</v>
      </c>
      <c r="C1257" s="22" t="s">
        <v>1294</v>
      </c>
      <c r="D1257" s="73" t="s">
        <v>1298</v>
      </c>
      <c r="E1257" s="118">
        <v>1300403</v>
      </c>
      <c r="F1257" s="22" t="s">
        <v>114</v>
      </c>
      <c r="G1257" s="73" t="s">
        <v>221</v>
      </c>
      <c r="H1257" s="73" t="s">
        <v>227</v>
      </c>
      <c r="I1257" s="240" t="s">
        <v>126</v>
      </c>
      <c r="J1257" s="79" t="s">
        <v>112</v>
      </c>
      <c r="K1257" s="112" t="s">
        <v>1309</v>
      </c>
      <c r="L1257" s="22" t="s">
        <v>119</v>
      </c>
      <c r="M1257" s="185" t="s">
        <v>117</v>
      </c>
      <c r="N1257" s="119" t="str">
        <f>CONCATENATE(T_SDLog[[#This Row],[PROJECT_NO]],"-",T_SDLog[[#This Row],[Sub Con]],"-",T_SDLog[[#This Row],[BUILDING_NO]],"-",T_SDLog[[#This Row],[FLOOR_LEVEL]],"-",T_SDLog[[#This Row],[DRAWING_PARTS]],"-",T_SDLog[[#This Row],[DISIPLINE]],"-",T_SDLog[[#This Row],[Sub-Dec]],"-",T_SDLog[[#This Row],[DS]],"-",T_SDLog[[#This Row],[DRAWING_SEQ]])</f>
        <v>1300403-ATS-B04-UF-02-ICT-TET-SD-00</v>
      </c>
      <c r="O1257" s="122" t="s">
        <v>1846</v>
      </c>
      <c r="P1257" s="245">
        <v>45842</v>
      </c>
      <c r="Q125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5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57" s="156" t="str">
        <f>IF(T_SDLog[[#This Row],[AREF_7]]&lt;&gt;"","07",IF(T_SDLog[[#This Row],[AREF_6]]&lt;&gt;"","06",IF(T_SDLog[[#This Row],[AREF_5]]&lt;&gt;"","05",IF(T_SDLog[[#This Row],[AREF_4]]&lt;&gt;"","04",IF(T_SDLog[[#This Row],[AREF_3]]&lt;&gt;"","03",IF(T_SDLog[[#This Row],[AREF_2]]&lt;&gt;"","02",IF(T_SDLog[[#This Row],[AREF_1]]&lt;&gt;"","01",IF(T_SDLog[[#This Row],[AREF_0]]&lt;&gt;"","00",""))))))))</f>
        <v>00</v>
      </c>
      <c r="T1257"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5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ATLS-004-SD-ICT-00098-R00</v>
      </c>
      <c r="V125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5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5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5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5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7" s="22" t="s">
        <v>1859</v>
      </c>
      <c r="AB1257" s="74">
        <v>45870</v>
      </c>
      <c r="AC1257" s="22"/>
      <c r="AD1257" s="74"/>
      <c r="AE1257" s="22"/>
      <c r="AF1257" s="190" t="s">
        <v>122</v>
      </c>
      <c r="AG1257" s="191"/>
      <c r="AH1257" s="190" t="s">
        <v>123</v>
      </c>
      <c r="AI1257" s="22"/>
      <c r="AJ1257" s="74"/>
      <c r="AK1257" s="22"/>
      <c r="AL1257" s="22"/>
      <c r="AM1257" s="22"/>
      <c r="AN1257" s="190" t="s">
        <v>123</v>
      </c>
      <c r="AO1257" s="74"/>
      <c r="AP1257" s="185" t="s">
        <v>123</v>
      </c>
      <c r="AQ1257" s="22"/>
      <c r="AR1257" s="74"/>
      <c r="AS1257" s="22"/>
      <c r="AT1257" s="190" t="s">
        <v>123</v>
      </c>
      <c r="AU1257" s="74"/>
      <c r="AV1257" s="185" t="s">
        <v>123</v>
      </c>
      <c r="AW1257" s="76"/>
      <c r="AX1257" s="74"/>
      <c r="AY1257" s="22"/>
      <c r="AZ1257" s="190" t="s">
        <v>123</v>
      </c>
      <c r="BA1257" s="74"/>
      <c r="BB1257" s="185" t="s">
        <v>123</v>
      </c>
      <c r="BC1257" s="76"/>
      <c r="BD1257" s="74"/>
      <c r="BE1257" s="22"/>
      <c r="BF1257" s="190" t="s">
        <v>123</v>
      </c>
      <c r="BG1257" s="74"/>
      <c r="BH1257" s="185" t="s">
        <v>123</v>
      </c>
      <c r="BI1257" s="76"/>
      <c r="BJ1257" s="74"/>
      <c r="BK1257" s="22"/>
      <c r="BL1257" s="190" t="s">
        <v>123</v>
      </c>
      <c r="BM1257" s="74"/>
      <c r="BN1257" s="185" t="s">
        <v>123</v>
      </c>
      <c r="BO1257" s="22"/>
      <c r="BP1257" s="74"/>
      <c r="BQ1257" s="22"/>
      <c r="BR1257" s="190" t="s">
        <v>123</v>
      </c>
      <c r="BS1257" s="22"/>
      <c r="BT1257" s="185" t="s">
        <v>123</v>
      </c>
      <c r="BU1257" s="22"/>
      <c r="BV1257" s="74"/>
      <c r="BW1257" s="22"/>
      <c r="BX1257" s="190" t="s">
        <v>123</v>
      </c>
      <c r="BY1257" s="22"/>
      <c r="BZ1257" s="185" t="s">
        <v>123</v>
      </c>
      <c r="CA1257" s="185"/>
      <c r="CB1257" s="22"/>
    </row>
    <row r="1258" spans="2:80" ht="13.8" hidden="1">
      <c r="B1258" s="22">
        <f t="shared" si="19"/>
        <v>1249</v>
      </c>
      <c r="C1258" s="22" t="s">
        <v>1294</v>
      </c>
      <c r="D1258" s="73" t="s">
        <v>1298</v>
      </c>
      <c r="E1258" s="118">
        <v>1300403</v>
      </c>
      <c r="F1258" s="22" t="s">
        <v>114</v>
      </c>
      <c r="G1258" s="73" t="s">
        <v>221</v>
      </c>
      <c r="H1258" s="73" t="s">
        <v>227</v>
      </c>
      <c r="I1258" s="240" t="s">
        <v>128</v>
      </c>
      <c r="J1258" s="79" t="s">
        <v>112</v>
      </c>
      <c r="K1258" s="112" t="s">
        <v>1309</v>
      </c>
      <c r="L1258" s="22" t="s">
        <v>119</v>
      </c>
      <c r="M1258" s="185" t="s">
        <v>117</v>
      </c>
      <c r="N1258" s="119" t="str">
        <f>CONCATENATE(T_SDLog[[#This Row],[PROJECT_NO]],"-",T_SDLog[[#This Row],[Sub Con]],"-",T_SDLog[[#This Row],[BUILDING_NO]],"-",T_SDLog[[#This Row],[FLOOR_LEVEL]],"-",T_SDLog[[#This Row],[DRAWING_PARTS]],"-",T_SDLog[[#This Row],[DISIPLINE]],"-",T_SDLog[[#This Row],[Sub-Dec]],"-",T_SDLog[[#This Row],[DS]],"-",T_SDLog[[#This Row],[DRAWING_SEQ]])</f>
        <v>1300403-ATS-B04-UF-03-ICT-TET-SD-00</v>
      </c>
      <c r="O1258" s="122" t="s">
        <v>1847</v>
      </c>
      <c r="P1258" s="245">
        <v>45842</v>
      </c>
      <c r="Q125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5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58" s="156" t="str">
        <f>IF(T_SDLog[[#This Row],[AREF_7]]&lt;&gt;"","07",IF(T_SDLog[[#This Row],[AREF_6]]&lt;&gt;"","06",IF(T_SDLog[[#This Row],[AREF_5]]&lt;&gt;"","05",IF(T_SDLog[[#This Row],[AREF_4]]&lt;&gt;"","04",IF(T_SDLog[[#This Row],[AREF_3]]&lt;&gt;"","03",IF(T_SDLog[[#This Row],[AREF_2]]&lt;&gt;"","02",IF(T_SDLog[[#This Row],[AREF_1]]&lt;&gt;"","01",IF(T_SDLog[[#This Row],[AREF_0]]&lt;&gt;"","00",""))))))))</f>
        <v>00</v>
      </c>
      <c r="T1258"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5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ATLS-004-SD-ICT-00098-R00</v>
      </c>
      <c r="V125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5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5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5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5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8" s="22" t="s">
        <v>1859</v>
      </c>
      <c r="AB1258" s="74">
        <v>45870</v>
      </c>
      <c r="AC1258" s="22"/>
      <c r="AD1258" s="74"/>
      <c r="AE1258" s="22"/>
      <c r="AF1258" s="190" t="s">
        <v>122</v>
      </c>
      <c r="AG1258" s="191"/>
      <c r="AH1258" s="190" t="s">
        <v>123</v>
      </c>
      <c r="AI1258" s="22"/>
      <c r="AJ1258" s="74"/>
      <c r="AK1258" s="22"/>
      <c r="AL1258" s="22"/>
      <c r="AM1258" s="22"/>
      <c r="AN1258" s="190" t="s">
        <v>123</v>
      </c>
      <c r="AO1258" s="74"/>
      <c r="AP1258" s="185" t="s">
        <v>123</v>
      </c>
      <c r="AQ1258" s="22"/>
      <c r="AR1258" s="74"/>
      <c r="AS1258" s="22"/>
      <c r="AT1258" s="190" t="s">
        <v>123</v>
      </c>
      <c r="AU1258" s="74"/>
      <c r="AV1258" s="185" t="s">
        <v>123</v>
      </c>
      <c r="AW1258" s="76"/>
      <c r="AX1258" s="74"/>
      <c r="AY1258" s="22"/>
      <c r="AZ1258" s="190" t="s">
        <v>123</v>
      </c>
      <c r="BA1258" s="74"/>
      <c r="BB1258" s="185" t="s">
        <v>123</v>
      </c>
      <c r="BC1258" s="76"/>
      <c r="BD1258" s="74"/>
      <c r="BE1258" s="22"/>
      <c r="BF1258" s="190" t="s">
        <v>123</v>
      </c>
      <c r="BG1258" s="74"/>
      <c r="BH1258" s="185" t="s">
        <v>123</v>
      </c>
      <c r="BI1258" s="76"/>
      <c r="BJ1258" s="74"/>
      <c r="BK1258" s="22"/>
      <c r="BL1258" s="190" t="s">
        <v>123</v>
      </c>
      <c r="BM1258" s="74"/>
      <c r="BN1258" s="185" t="s">
        <v>123</v>
      </c>
      <c r="BO1258" s="22"/>
      <c r="BP1258" s="74"/>
      <c r="BQ1258" s="22"/>
      <c r="BR1258" s="190" t="s">
        <v>123</v>
      </c>
      <c r="BS1258" s="22"/>
      <c r="BT1258" s="185" t="s">
        <v>123</v>
      </c>
      <c r="BU1258" s="22"/>
      <c r="BV1258" s="74"/>
      <c r="BW1258" s="22"/>
      <c r="BX1258" s="190" t="s">
        <v>123</v>
      </c>
      <c r="BY1258" s="22"/>
      <c r="BZ1258" s="185" t="s">
        <v>123</v>
      </c>
      <c r="CA1258" s="185"/>
      <c r="CB1258" s="22"/>
    </row>
    <row r="1259" spans="2:80" ht="13.8" hidden="1">
      <c r="B1259" s="22">
        <f t="shared" si="19"/>
        <v>1250</v>
      </c>
      <c r="C1259" s="22" t="s">
        <v>1294</v>
      </c>
      <c r="D1259" s="73" t="s">
        <v>1298</v>
      </c>
      <c r="E1259" s="118">
        <v>1300403</v>
      </c>
      <c r="F1259" s="22" t="s">
        <v>114</v>
      </c>
      <c r="G1259" s="73" t="s">
        <v>221</v>
      </c>
      <c r="H1259" s="73" t="s">
        <v>227</v>
      </c>
      <c r="I1259" s="240" t="s">
        <v>138</v>
      </c>
      <c r="J1259" s="79" t="s">
        <v>112</v>
      </c>
      <c r="K1259" s="112" t="s">
        <v>1309</v>
      </c>
      <c r="L1259" s="22" t="s">
        <v>119</v>
      </c>
      <c r="M1259" s="185" t="s">
        <v>117</v>
      </c>
      <c r="N1259" s="119" t="str">
        <f>CONCATENATE(T_SDLog[[#This Row],[PROJECT_NO]],"-",T_SDLog[[#This Row],[Sub Con]],"-",T_SDLog[[#This Row],[BUILDING_NO]],"-",T_SDLog[[#This Row],[FLOOR_LEVEL]],"-",T_SDLog[[#This Row],[DRAWING_PARTS]],"-",T_SDLog[[#This Row],[DISIPLINE]],"-",T_SDLog[[#This Row],[Sub-Dec]],"-",T_SDLog[[#This Row],[DS]],"-",T_SDLog[[#This Row],[DRAWING_SEQ]])</f>
        <v>1300403-ATS-B04-UF-04-ICT-TET-SD-00</v>
      </c>
      <c r="O1259" s="122" t="s">
        <v>1848</v>
      </c>
      <c r="P1259" s="245">
        <v>45842</v>
      </c>
      <c r="Q125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5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59" s="156" t="str">
        <f>IF(T_SDLog[[#This Row],[AREF_7]]&lt;&gt;"","07",IF(T_SDLog[[#This Row],[AREF_6]]&lt;&gt;"","06",IF(T_SDLog[[#This Row],[AREF_5]]&lt;&gt;"","05",IF(T_SDLog[[#This Row],[AREF_4]]&lt;&gt;"","04",IF(T_SDLog[[#This Row],[AREF_3]]&lt;&gt;"","03",IF(T_SDLog[[#This Row],[AREF_2]]&lt;&gt;"","02",IF(T_SDLog[[#This Row],[AREF_1]]&lt;&gt;"","01",IF(T_SDLog[[#This Row],[AREF_0]]&lt;&gt;"","00",""))))))))</f>
        <v>00</v>
      </c>
      <c r="T1259"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5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ATLS-004-SD-ICT-00098-R00</v>
      </c>
      <c r="V125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5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5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5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5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59" s="22" t="s">
        <v>1859</v>
      </c>
      <c r="AB1259" s="74">
        <v>45870</v>
      </c>
      <c r="AC1259" s="22"/>
      <c r="AD1259" s="74"/>
      <c r="AE1259" s="22"/>
      <c r="AF1259" s="190" t="s">
        <v>122</v>
      </c>
      <c r="AG1259" s="191"/>
      <c r="AH1259" s="190" t="s">
        <v>123</v>
      </c>
      <c r="AI1259" s="22"/>
      <c r="AJ1259" s="74"/>
      <c r="AK1259" s="22"/>
      <c r="AL1259" s="22"/>
      <c r="AM1259" s="22"/>
      <c r="AN1259" s="190" t="s">
        <v>123</v>
      </c>
      <c r="AO1259" s="74"/>
      <c r="AP1259" s="185" t="s">
        <v>123</v>
      </c>
      <c r="AQ1259" s="22"/>
      <c r="AR1259" s="74"/>
      <c r="AS1259" s="22"/>
      <c r="AT1259" s="190" t="s">
        <v>123</v>
      </c>
      <c r="AU1259" s="74"/>
      <c r="AV1259" s="185" t="s">
        <v>123</v>
      </c>
      <c r="AW1259" s="76"/>
      <c r="AX1259" s="74"/>
      <c r="AY1259" s="22"/>
      <c r="AZ1259" s="190" t="s">
        <v>123</v>
      </c>
      <c r="BA1259" s="74"/>
      <c r="BB1259" s="185" t="s">
        <v>123</v>
      </c>
      <c r="BC1259" s="76"/>
      <c r="BD1259" s="74"/>
      <c r="BE1259" s="22"/>
      <c r="BF1259" s="190" t="s">
        <v>123</v>
      </c>
      <c r="BG1259" s="74"/>
      <c r="BH1259" s="185" t="s">
        <v>123</v>
      </c>
      <c r="BI1259" s="76"/>
      <c r="BJ1259" s="74"/>
      <c r="BK1259" s="22"/>
      <c r="BL1259" s="190" t="s">
        <v>123</v>
      </c>
      <c r="BM1259" s="74"/>
      <c r="BN1259" s="185" t="s">
        <v>123</v>
      </c>
      <c r="BO1259" s="22"/>
      <c r="BP1259" s="74"/>
      <c r="BQ1259" s="22"/>
      <c r="BR1259" s="190" t="s">
        <v>123</v>
      </c>
      <c r="BS1259" s="22"/>
      <c r="BT1259" s="185" t="s">
        <v>123</v>
      </c>
      <c r="BU1259" s="22"/>
      <c r="BV1259" s="74"/>
      <c r="BW1259" s="22"/>
      <c r="BX1259" s="190" t="s">
        <v>123</v>
      </c>
      <c r="BY1259" s="22"/>
      <c r="BZ1259" s="185" t="s">
        <v>123</v>
      </c>
      <c r="CA1259" s="185"/>
      <c r="CB1259" s="22"/>
    </row>
    <row r="1260" spans="2:80" ht="13.8" hidden="1">
      <c r="B1260" s="22">
        <f t="shared" si="19"/>
        <v>1251</v>
      </c>
      <c r="C1260" s="22" t="s">
        <v>1294</v>
      </c>
      <c r="D1260" s="73" t="s">
        <v>1298</v>
      </c>
      <c r="E1260" s="118">
        <v>1300403</v>
      </c>
      <c r="F1260" s="22" t="s">
        <v>114</v>
      </c>
      <c r="G1260" s="73" t="s">
        <v>178</v>
      </c>
      <c r="H1260" s="73" t="s">
        <v>179</v>
      </c>
      <c r="I1260" s="240" t="s">
        <v>117</v>
      </c>
      <c r="J1260" s="79" t="s">
        <v>112</v>
      </c>
      <c r="K1260" s="112" t="s">
        <v>1309</v>
      </c>
      <c r="L1260" s="22" t="s">
        <v>119</v>
      </c>
      <c r="M1260" s="185" t="s">
        <v>117</v>
      </c>
      <c r="N1260" s="119" t="str">
        <f>CONCATENATE(T_SDLog[[#This Row],[PROJECT_NO]],"-",T_SDLog[[#This Row],[Sub Con]],"-",T_SDLog[[#This Row],[BUILDING_NO]],"-",T_SDLog[[#This Row],[FLOOR_LEVEL]],"-",T_SDLog[[#This Row],[DRAWING_PARTS]],"-",T_SDLog[[#This Row],[DISIPLINE]],"-",T_SDLog[[#This Row],[Sub-Dec]],"-",T_SDLog[[#This Row],[DS]],"-",T_SDLog[[#This Row],[DRAWING_SEQ]])</f>
        <v>1300403-ATS-B05-LF-00-ICT-TET-SD-00</v>
      </c>
      <c r="O1260" s="122" t="s">
        <v>1849</v>
      </c>
      <c r="P1260" s="245">
        <v>45842</v>
      </c>
      <c r="Q126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6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60" s="156" t="str">
        <f>IF(T_SDLog[[#This Row],[AREF_7]]&lt;&gt;"","07",IF(T_SDLog[[#This Row],[AREF_6]]&lt;&gt;"","06",IF(T_SDLog[[#This Row],[AREF_5]]&lt;&gt;"","05",IF(T_SDLog[[#This Row],[AREF_4]]&lt;&gt;"","04",IF(T_SDLog[[#This Row],[AREF_3]]&lt;&gt;"","03",IF(T_SDLog[[#This Row],[AREF_2]]&lt;&gt;"","02",IF(T_SDLog[[#This Row],[AREF_1]]&lt;&gt;"","01",IF(T_SDLog[[#This Row],[AREF_0]]&lt;&gt;"","00",""))))))))</f>
        <v>00</v>
      </c>
      <c r="T1260"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6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ATLS-004-SD-ICT-00099-R00</v>
      </c>
      <c r="V126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6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6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6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6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0" s="22" t="s">
        <v>1860</v>
      </c>
      <c r="AB1260" s="74">
        <v>45870</v>
      </c>
      <c r="AC1260" s="22"/>
      <c r="AD1260" s="74"/>
      <c r="AE1260" s="22"/>
      <c r="AF1260" s="190" t="s">
        <v>122</v>
      </c>
      <c r="AG1260" s="191"/>
      <c r="AH1260" s="190" t="s">
        <v>123</v>
      </c>
      <c r="AI1260" s="22"/>
      <c r="AJ1260" s="74"/>
      <c r="AK1260" s="22"/>
      <c r="AL1260" s="22"/>
      <c r="AM1260" s="22"/>
      <c r="AN1260" s="190" t="s">
        <v>123</v>
      </c>
      <c r="AO1260" s="74"/>
      <c r="AP1260" s="185" t="s">
        <v>123</v>
      </c>
      <c r="AQ1260" s="22"/>
      <c r="AR1260" s="74"/>
      <c r="AS1260" s="22"/>
      <c r="AT1260" s="190" t="s">
        <v>123</v>
      </c>
      <c r="AU1260" s="74"/>
      <c r="AV1260" s="185" t="s">
        <v>123</v>
      </c>
      <c r="AW1260" s="76"/>
      <c r="AX1260" s="74"/>
      <c r="AY1260" s="22"/>
      <c r="AZ1260" s="190" t="s">
        <v>123</v>
      </c>
      <c r="BA1260" s="74"/>
      <c r="BB1260" s="185" t="s">
        <v>123</v>
      </c>
      <c r="BC1260" s="76"/>
      <c r="BD1260" s="74"/>
      <c r="BE1260" s="22"/>
      <c r="BF1260" s="190" t="s">
        <v>123</v>
      </c>
      <c r="BG1260" s="74"/>
      <c r="BH1260" s="185" t="s">
        <v>123</v>
      </c>
      <c r="BI1260" s="76"/>
      <c r="BJ1260" s="74"/>
      <c r="BK1260" s="22"/>
      <c r="BL1260" s="190" t="s">
        <v>123</v>
      </c>
      <c r="BM1260" s="74"/>
      <c r="BN1260" s="185" t="s">
        <v>123</v>
      </c>
      <c r="BO1260" s="22"/>
      <c r="BP1260" s="74"/>
      <c r="BQ1260" s="22"/>
      <c r="BR1260" s="190" t="s">
        <v>123</v>
      </c>
      <c r="BS1260" s="22"/>
      <c r="BT1260" s="185" t="s">
        <v>123</v>
      </c>
      <c r="BU1260" s="22"/>
      <c r="BV1260" s="74"/>
      <c r="BW1260" s="22"/>
      <c r="BX1260" s="190" t="s">
        <v>123</v>
      </c>
      <c r="BY1260" s="22"/>
      <c r="BZ1260" s="185" t="s">
        <v>123</v>
      </c>
      <c r="CA1260" s="185"/>
      <c r="CB1260" s="22"/>
    </row>
    <row r="1261" spans="2:80" ht="13.8" hidden="1">
      <c r="B1261" s="22">
        <f t="shared" si="19"/>
        <v>1252</v>
      </c>
      <c r="C1261" s="22" t="s">
        <v>1294</v>
      </c>
      <c r="D1261" s="73" t="s">
        <v>1298</v>
      </c>
      <c r="E1261" s="118">
        <v>1300403</v>
      </c>
      <c r="F1261" s="22" t="s">
        <v>114</v>
      </c>
      <c r="G1261" s="73" t="s">
        <v>178</v>
      </c>
      <c r="H1261" s="73" t="s">
        <v>179</v>
      </c>
      <c r="I1261" s="240" t="s">
        <v>124</v>
      </c>
      <c r="J1261" s="79" t="s">
        <v>112</v>
      </c>
      <c r="K1261" s="112" t="s">
        <v>1309</v>
      </c>
      <c r="L1261" s="22" t="s">
        <v>119</v>
      </c>
      <c r="M1261" s="185" t="s">
        <v>117</v>
      </c>
      <c r="N1261" s="119" t="str">
        <f>CONCATENATE(T_SDLog[[#This Row],[PROJECT_NO]],"-",T_SDLog[[#This Row],[Sub Con]],"-",T_SDLog[[#This Row],[BUILDING_NO]],"-",T_SDLog[[#This Row],[FLOOR_LEVEL]],"-",T_SDLog[[#This Row],[DRAWING_PARTS]],"-",T_SDLog[[#This Row],[DISIPLINE]],"-",T_SDLog[[#This Row],[Sub-Dec]],"-",T_SDLog[[#This Row],[DS]],"-",T_SDLog[[#This Row],[DRAWING_SEQ]])</f>
        <v>1300403-ATS-B05-LF-01-ICT-TET-SD-00</v>
      </c>
      <c r="O1261" s="122" t="s">
        <v>1850</v>
      </c>
      <c r="P1261" s="245">
        <v>45842</v>
      </c>
      <c r="Q126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6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61" s="156" t="str">
        <f>IF(T_SDLog[[#This Row],[AREF_7]]&lt;&gt;"","07",IF(T_SDLog[[#This Row],[AREF_6]]&lt;&gt;"","06",IF(T_SDLog[[#This Row],[AREF_5]]&lt;&gt;"","05",IF(T_SDLog[[#This Row],[AREF_4]]&lt;&gt;"","04",IF(T_SDLog[[#This Row],[AREF_3]]&lt;&gt;"","03",IF(T_SDLog[[#This Row],[AREF_2]]&lt;&gt;"","02",IF(T_SDLog[[#This Row],[AREF_1]]&lt;&gt;"","01",IF(T_SDLog[[#This Row],[AREF_0]]&lt;&gt;"","00",""))))))))</f>
        <v>00</v>
      </c>
      <c r="T1261"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6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ATLS-004-SD-ICT-00099-R00</v>
      </c>
      <c r="V126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6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6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6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6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1" s="22" t="s">
        <v>1860</v>
      </c>
      <c r="AB1261" s="74">
        <v>45870</v>
      </c>
      <c r="AC1261" s="22"/>
      <c r="AD1261" s="74"/>
      <c r="AE1261" s="22"/>
      <c r="AF1261" s="190" t="s">
        <v>122</v>
      </c>
      <c r="AG1261" s="191"/>
      <c r="AH1261" s="190" t="s">
        <v>123</v>
      </c>
      <c r="AI1261" s="22"/>
      <c r="AJ1261" s="74"/>
      <c r="AK1261" s="22"/>
      <c r="AL1261" s="22"/>
      <c r="AM1261" s="22"/>
      <c r="AN1261" s="190" t="s">
        <v>123</v>
      </c>
      <c r="AO1261" s="74"/>
      <c r="AP1261" s="185" t="s">
        <v>123</v>
      </c>
      <c r="AQ1261" s="22"/>
      <c r="AR1261" s="74"/>
      <c r="AS1261" s="22"/>
      <c r="AT1261" s="190" t="s">
        <v>123</v>
      </c>
      <c r="AU1261" s="74"/>
      <c r="AV1261" s="185" t="s">
        <v>123</v>
      </c>
      <c r="AW1261" s="76"/>
      <c r="AX1261" s="74"/>
      <c r="AY1261" s="22"/>
      <c r="AZ1261" s="190" t="s">
        <v>123</v>
      </c>
      <c r="BA1261" s="74"/>
      <c r="BB1261" s="185" t="s">
        <v>123</v>
      </c>
      <c r="BC1261" s="76"/>
      <c r="BD1261" s="74"/>
      <c r="BE1261" s="22"/>
      <c r="BF1261" s="190" t="s">
        <v>123</v>
      </c>
      <c r="BG1261" s="74"/>
      <c r="BH1261" s="185" t="s">
        <v>123</v>
      </c>
      <c r="BI1261" s="76"/>
      <c r="BJ1261" s="74"/>
      <c r="BK1261" s="22"/>
      <c r="BL1261" s="190" t="s">
        <v>123</v>
      </c>
      <c r="BM1261" s="74"/>
      <c r="BN1261" s="185" t="s">
        <v>123</v>
      </c>
      <c r="BO1261" s="22"/>
      <c r="BP1261" s="74"/>
      <c r="BQ1261" s="22"/>
      <c r="BR1261" s="190" t="s">
        <v>123</v>
      </c>
      <c r="BS1261" s="22"/>
      <c r="BT1261" s="185" t="s">
        <v>123</v>
      </c>
      <c r="BU1261" s="22"/>
      <c r="BV1261" s="74"/>
      <c r="BW1261" s="22"/>
      <c r="BX1261" s="190" t="s">
        <v>123</v>
      </c>
      <c r="BY1261" s="22"/>
      <c r="BZ1261" s="185" t="s">
        <v>123</v>
      </c>
      <c r="CA1261" s="185"/>
      <c r="CB1261" s="22"/>
    </row>
    <row r="1262" spans="2:80" ht="13.8" hidden="1">
      <c r="B1262" s="22">
        <f t="shared" si="19"/>
        <v>1253</v>
      </c>
      <c r="C1262" s="22" t="s">
        <v>1294</v>
      </c>
      <c r="D1262" s="73" t="s">
        <v>1298</v>
      </c>
      <c r="E1262" s="118">
        <v>1300403</v>
      </c>
      <c r="F1262" s="22" t="s">
        <v>114</v>
      </c>
      <c r="G1262" s="73" t="s">
        <v>178</v>
      </c>
      <c r="H1262" s="73" t="s">
        <v>179</v>
      </c>
      <c r="I1262" s="240" t="s">
        <v>126</v>
      </c>
      <c r="J1262" s="79" t="s">
        <v>112</v>
      </c>
      <c r="K1262" s="112" t="s">
        <v>1309</v>
      </c>
      <c r="L1262" s="22" t="s">
        <v>119</v>
      </c>
      <c r="M1262" s="185" t="s">
        <v>117</v>
      </c>
      <c r="N1262" s="119" t="str">
        <f>CONCATENATE(T_SDLog[[#This Row],[PROJECT_NO]],"-",T_SDLog[[#This Row],[Sub Con]],"-",T_SDLog[[#This Row],[BUILDING_NO]],"-",T_SDLog[[#This Row],[FLOOR_LEVEL]],"-",T_SDLog[[#This Row],[DRAWING_PARTS]],"-",T_SDLog[[#This Row],[DISIPLINE]],"-",T_SDLog[[#This Row],[Sub-Dec]],"-",T_SDLog[[#This Row],[DS]],"-",T_SDLog[[#This Row],[DRAWING_SEQ]])</f>
        <v>1300403-ATS-B05-LF-02-ICT-TET-SD-00</v>
      </c>
      <c r="O1262" s="122" t="s">
        <v>1851</v>
      </c>
      <c r="P1262" s="245">
        <v>45842</v>
      </c>
      <c r="Q126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6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62" s="156" t="str">
        <f>IF(T_SDLog[[#This Row],[AREF_7]]&lt;&gt;"","07",IF(T_SDLog[[#This Row],[AREF_6]]&lt;&gt;"","06",IF(T_SDLog[[#This Row],[AREF_5]]&lt;&gt;"","05",IF(T_SDLog[[#This Row],[AREF_4]]&lt;&gt;"","04",IF(T_SDLog[[#This Row],[AREF_3]]&lt;&gt;"","03",IF(T_SDLog[[#This Row],[AREF_2]]&lt;&gt;"","02",IF(T_SDLog[[#This Row],[AREF_1]]&lt;&gt;"","01",IF(T_SDLog[[#This Row],[AREF_0]]&lt;&gt;"","00",""))))))))</f>
        <v>00</v>
      </c>
      <c r="T1262"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6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ATLS-004-SD-ICT-00099-R00</v>
      </c>
      <c r="V126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6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6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6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6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2" s="22" t="s">
        <v>1860</v>
      </c>
      <c r="AB1262" s="74">
        <v>45870</v>
      </c>
      <c r="AC1262" s="22"/>
      <c r="AD1262" s="74"/>
      <c r="AE1262" s="22"/>
      <c r="AF1262" s="190" t="s">
        <v>122</v>
      </c>
      <c r="AG1262" s="191"/>
      <c r="AH1262" s="190" t="s">
        <v>123</v>
      </c>
      <c r="AI1262" s="22"/>
      <c r="AJ1262" s="74"/>
      <c r="AK1262" s="22"/>
      <c r="AL1262" s="22"/>
      <c r="AM1262" s="22"/>
      <c r="AN1262" s="190" t="s">
        <v>123</v>
      </c>
      <c r="AO1262" s="74"/>
      <c r="AP1262" s="185" t="s">
        <v>123</v>
      </c>
      <c r="AQ1262" s="22"/>
      <c r="AR1262" s="74"/>
      <c r="AS1262" s="22"/>
      <c r="AT1262" s="190" t="s">
        <v>123</v>
      </c>
      <c r="AU1262" s="74"/>
      <c r="AV1262" s="185" t="s">
        <v>123</v>
      </c>
      <c r="AW1262" s="76"/>
      <c r="AX1262" s="74"/>
      <c r="AY1262" s="22"/>
      <c r="AZ1262" s="190" t="s">
        <v>123</v>
      </c>
      <c r="BA1262" s="74"/>
      <c r="BB1262" s="185" t="s">
        <v>123</v>
      </c>
      <c r="BC1262" s="76"/>
      <c r="BD1262" s="74"/>
      <c r="BE1262" s="22"/>
      <c r="BF1262" s="190" t="s">
        <v>123</v>
      </c>
      <c r="BG1262" s="74"/>
      <c r="BH1262" s="185" t="s">
        <v>123</v>
      </c>
      <c r="BI1262" s="76"/>
      <c r="BJ1262" s="74"/>
      <c r="BK1262" s="22"/>
      <c r="BL1262" s="190" t="s">
        <v>123</v>
      </c>
      <c r="BM1262" s="74"/>
      <c r="BN1262" s="185" t="s">
        <v>123</v>
      </c>
      <c r="BO1262" s="22"/>
      <c r="BP1262" s="74"/>
      <c r="BQ1262" s="22"/>
      <c r="BR1262" s="190" t="s">
        <v>123</v>
      </c>
      <c r="BS1262" s="22"/>
      <c r="BT1262" s="185" t="s">
        <v>123</v>
      </c>
      <c r="BU1262" s="22"/>
      <c r="BV1262" s="74"/>
      <c r="BW1262" s="22"/>
      <c r="BX1262" s="190" t="s">
        <v>123</v>
      </c>
      <c r="BY1262" s="22"/>
      <c r="BZ1262" s="185" t="s">
        <v>123</v>
      </c>
      <c r="CA1262" s="185"/>
      <c r="CB1262" s="22"/>
    </row>
    <row r="1263" spans="2:80" ht="13.8" hidden="1">
      <c r="B1263" s="22">
        <f t="shared" si="19"/>
        <v>1254</v>
      </c>
      <c r="C1263" s="22" t="s">
        <v>1294</v>
      </c>
      <c r="D1263" s="73" t="s">
        <v>1298</v>
      </c>
      <c r="E1263" s="118">
        <v>1300403</v>
      </c>
      <c r="F1263" s="22" t="s">
        <v>114</v>
      </c>
      <c r="G1263" s="73" t="s">
        <v>178</v>
      </c>
      <c r="H1263" s="73" t="s">
        <v>179</v>
      </c>
      <c r="I1263" s="240" t="s">
        <v>128</v>
      </c>
      <c r="J1263" s="79" t="s">
        <v>112</v>
      </c>
      <c r="K1263" s="112" t="s">
        <v>1309</v>
      </c>
      <c r="L1263" s="22" t="s">
        <v>119</v>
      </c>
      <c r="M1263" s="185" t="s">
        <v>117</v>
      </c>
      <c r="N1263" s="119" t="str">
        <f>CONCATENATE(T_SDLog[[#This Row],[PROJECT_NO]],"-",T_SDLog[[#This Row],[Sub Con]],"-",T_SDLog[[#This Row],[BUILDING_NO]],"-",T_SDLog[[#This Row],[FLOOR_LEVEL]],"-",T_SDLog[[#This Row],[DRAWING_PARTS]],"-",T_SDLog[[#This Row],[DISIPLINE]],"-",T_SDLog[[#This Row],[Sub-Dec]],"-",T_SDLog[[#This Row],[DS]],"-",T_SDLog[[#This Row],[DRAWING_SEQ]])</f>
        <v>1300403-ATS-B05-LF-03-ICT-TET-SD-00</v>
      </c>
      <c r="O1263" s="122" t="s">
        <v>1852</v>
      </c>
      <c r="P1263" s="245">
        <v>45842</v>
      </c>
      <c r="Q126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6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63" s="156" t="str">
        <f>IF(T_SDLog[[#This Row],[AREF_7]]&lt;&gt;"","07",IF(T_SDLog[[#This Row],[AREF_6]]&lt;&gt;"","06",IF(T_SDLog[[#This Row],[AREF_5]]&lt;&gt;"","05",IF(T_SDLog[[#This Row],[AREF_4]]&lt;&gt;"","04",IF(T_SDLog[[#This Row],[AREF_3]]&lt;&gt;"","03",IF(T_SDLog[[#This Row],[AREF_2]]&lt;&gt;"","02",IF(T_SDLog[[#This Row],[AREF_1]]&lt;&gt;"","01",IF(T_SDLog[[#This Row],[AREF_0]]&lt;&gt;"","00",""))))))))</f>
        <v>00</v>
      </c>
      <c r="T1263"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6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ATLS-004-SD-ICT-00099-R00</v>
      </c>
      <c r="V126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63"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6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6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63"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3" s="22" t="s">
        <v>1860</v>
      </c>
      <c r="AB1263" s="74">
        <v>45870</v>
      </c>
      <c r="AC1263" s="22"/>
      <c r="AD1263" s="74"/>
      <c r="AE1263" s="22"/>
      <c r="AF1263" s="190" t="s">
        <v>122</v>
      </c>
      <c r="AG1263" s="191"/>
      <c r="AH1263" s="190" t="s">
        <v>123</v>
      </c>
      <c r="AI1263" s="22"/>
      <c r="AJ1263" s="74"/>
      <c r="AK1263" s="22"/>
      <c r="AL1263" s="22"/>
      <c r="AM1263" s="22"/>
      <c r="AN1263" s="190" t="s">
        <v>123</v>
      </c>
      <c r="AO1263" s="74"/>
      <c r="AP1263" s="185" t="s">
        <v>123</v>
      </c>
      <c r="AQ1263" s="22"/>
      <c r="AR1263" s="74"/>
      <c r="AS1263" s="22"/>
      <c r="AT1263" s="190" t="s">
        <v>123</v>
      </c>
      <c r="AU1263" s="74"/>
      <c r="AV1263" s="185" t="s">
        <v>123</v>
      </c>
      <c r="AW1263" s="76"/>
      <c r="AX1263" s="74"/>
      <c r="AY1263" s="22"/>
      <c r="AZ1263" s="190" t="s">
        <v>123</v>
      </c>
      <c r="BA1263" s="74"/>
      <c r="BB1263" s="185" t="s">
        <v>123</v>
      </c>
      <c r="BC1263" s="76"/>
      <c r="BD1263" s="74"/>
      <c r="BE1263" s="22"/>
      <c r="BF1263" s="190" t="s">
        <v>123</v>
      </c>
      <c r="BG1263" s="74"/>
      <c r="BH1263" s="185" t="s">
        <v>123</v>
      </c>
      <c r="BI1263" s="76"/>
      <c r="BJ1263" s="74"/>
      <c r="BK1263" s="22"/>
      <c r="BL1263" s="190" t="s">
        <v>123</v>
      </c>
      <c r="BM1263" s="74"/>
      <c r="BN1263" s="185" t="s">
        <v>123</v>
      </c>
      <c r="BO1263" s="22"/>
      <c r="BP1263" s="74"/>
      <c r="BQ1263" s="22"/>
      <c r="BR1263" s="190" t="s">
        <v>123</v>
      </c>
      <c r="BS1263" s="22"/>
      <c r="BT1263" s="185" t="s">
        <v>123</v>
      </c>
      <c r="BU1263" s="22"/>
      <c r="BV1263" s="74"/>
      <c r="BW1263" s="22"/>
      <c r="BX1263" s="190" t="s">
        <v>123</v>
      </c>
      <c r="BY1263" s="22"/>
      <c r="BZ1263" s="185" t="s">
        <v>123</v>
      </c>
      <c r="CA1263" s="185"/>
      <c r="CB1263" s="22"/>
    </row>
    <row r="1264" spans="2:80" ht="13.8" hidden="1">
      <c r="B1264" s="22">
        <f t="shared" si="19"/>
        <v>1255</v>
      </c>
      <c r="C1264" s="22" t="s">
        <v>1294</v>
      </c>
      <c r="D1264" s="73" t="s">
        <v>1298</v>
      </c>
      <c r="E1264" s="118">
        <v>1300403</v>
      </c>
      <c r="F1264" s="22" t="s">
        <v>114</v>
      </c>
      <c r="G1264" s="73" t="s">
        <v>178</v>
      </c>
      <c r="H1264" s="73" t="s">
        <v>179</v>
      </c>
      <c r="I1264" s="240" t="s">
        <v>138</v>
      </c>
      <c r="J1264" s="79" t="s">
        <v>112</v>
      </c>
      <c r="K1264" s="112" t="s">
        <v>1309</v>
      </c>
      <c r="L1264" s="22" t="s">
        <v>119</v>
      </c>
      <c r="M1264" s="185" t="s">
        <v>117</v>
      </c>
      <c r="N1264" s="119" t="str">
        <f>CONCATENATE(T_SDLog[[#This Row],[PROJECT_NO]],"-",T_SDLog[[#This Row],[Sub Con]],"-",T_SDLog[[#This Row],[BUILDING_NO]],"-",T_SDLog[[#This Row],[FLOOR_LEVEL]],"-",T_SDLog[[#This Row],[DRAWING_PARTS]],"-",T_SDLog[[#This Row],[DISIPLINE]],"-",T_SDLog[[#This Row],[Sub-Dec]],"-",T_SDLog[[#This Row],[DS]],"-",T_SDLog[[#This Row],[DRAWING_SEQ]])</f>
        <v>1300403-ATS-B05-LF-04-ICT-TET-SD-00</v>
      </c>
      <c r="O1264" s="122" t="s">
        <v>1853</v>
      </c>
      <c r="P1264" s="245">
        <v>45842</v>
      </c>
      <c r="Q126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6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64" s="156" t="str">
        <f>IF(T_SDLog[[#This Row],[AREF_7]]&lt;&gt;"","07",IF(T_SDLog[[#This Row],[AREF_6]]&lt;&gt;"","06",IF(T_SDLog[[#This Row],[AREF_5]]&lt;&gt;"","05",IF(T_SDLog[[#This Row],[AREF_4]]&lt;&gt;"","04",IF(T_SDLog[[#This Row],[AREF_3]]&lt;&gt;"","03",IF(T_SDLog[[#This Row],[AREF_2]]&lt;&gt;"","02",IF(T_SDLog[[#This Row],[AREF_1]]&lt;&gt;"","01",IF(T_SDLog[[#This Row],[AREF_0]]&lt;&gt;"","00",""))))))))</f>
        <v>00</v>
      </c>
      <c r="T1264"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6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ATLS-004-SD-ICT-00099-R00</v>
      </c>
      <c r="V126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64"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6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6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64"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4" s="22" t="s">
        <v>1860</v>
      </c>
      <c r="AB1264" s="74">
        <v>45870</v>
      </c>
      <c r="AC1264" s="22"/>
      <c r="AD1264" s="74"/>
      <c r="AE1264" s="22"/>
      <c r="AF1264" s="190" t="s">
        <v>122</v>
      </c>
      <c r="AG1264" s="191"/>
      <c r="AH1264" s="190" t="s">
        <v>123</v>
      </c>
      <c r="AI1264" s="22"/>
      <c r="AJ1264" s="74"/>
      <c r="AK1264" s="22"/>
      <c r="AL1264" s="22"/>
      <c r="AM1264" s="22"/>
      <c r="AN1264" s="190" t="s">
        <v>123</v>
      </c>
      <c r="AO1264" s="74"/>
      <c r="AP1264" s="185" t="s">
        <v>123</v>
      </c>
      <c r="AQ1264" s="22"/>
      <c r="AR1264" s="74"/>
      <c r="AS1264" s="22"/>
      <c r="AT1264" s="190" t="s">
        <v>123</v>
      </c>
      <c r="AU1264" s="74"/>
      <c r="AV1264" s="185" t="s">
        <v>123</v>
      </c>
      <c r="AW1264" s="76"/>
      <c r="AX1264" s="74"/>
      <c r="AY1264" s="22"/>
      <c r="AZ1264" s="190" t="s">
        <v>123</v>
      </c>
      <c r="BA1264" s="74"/>
      <c r="BB1264" s="185" t="s">
        <v>123</v>
      </c>
      <c r="BC1264" s="76"/>
      <c r="BD1264" s="74"/>
      <c r="BE1264" s="22"/>
      <c r="BF1264" s="190" t="s">
        <v>123</v>
      </c>
      <c r="BG1264" s="74"/>
      <c r="BH1264" s="185" t="s">
        <v>123</v>
      </c>
      <c r="BI1264" s="76"/>
      <c r="BJ1264" s="74"/>
      <c r="BK1264" s="22"/>
      <c r="BL1264" s="190" t="s">
        <v>123</v>
      </c>
      <c r="BM1264" s="74"/>
      <c r="BN1264" s="185" t="s">
        <v>123</v>
      </c>
      <c r="BO1264" s="22"/>
      <c r="BP1264" s="74"/>
      <c r="BQ1264" s="22"/>
      <c r="BR1264" s="190" t="s">
        <v>123</v>
      </c>
      <c r="BS1264" s="22"/>
      <c r="BT1264" s="185" t="s">
        <v>123</v>
      </c>
      <c r="BU1264" s="22"/>
      <c r="BV1264" s="74"/>
      <c r="BW1264" s="22"/>
      <c r="BX1264" s="190" t="s">
        <v>123</v>
      </c>
      <c r="BY1264" s="22"/>
      <c r="BZ1264" s="185" t="s">
        <v>123</v>
      </c>
      <c r="CA1264" s="185"/>
      <c r="CB1264" s="22"/>
    </row>
    <row r="1265" spans="2:80" ht="13.8" hidden="1">
      <c r="B1265" s="22">
        <f t="shared" si="19"/>
        <v>1256</v>
      </c>
      <c r="C1265" s="22" t="s">
        <v>1294</v>
      </c>
      <c r="D1265" s="73" t="s">
        <v>1298</v>
      </c>
      <c r="E1265" s="118">
        <v>1300403</v>
      </c>
      <c r="F1265" s="22" t="s">
        <v>114</v>
      </c>
      <c r="G1265" s="73" t="s">
        <v>170</v>
      </c>
      <c r="H1265" s="73" t="s">
        <v>116</v>
      </c>
      <c r="I1265" s="240" t="s">
        <v>117</v>
      </c>
      <c r="J1265" s="79" t="s">
        <v>112</v>
      </c>
      <c r="K1265" s="112" t="s">
        <v>1309</v>
      </c>
      <c r="L1265" s="22" t="s">
        <v>119</v>
      </c>
      <c r="M1265" s="185" t="s">
        <v>117</v>
      </c>
      <c r="N1265" s="119" t="str">
        <f>CONCATENATE(T_SDLog[[#This Row],[PROJECT_NO]],"-",T_SDLog[[#This Row],[Sub Con]],"-",T_SDLog[[#This Row],[BUILDING_NO]],"-",T_SDLog[[#This Row],[FLOOR_LEVEL]],"-",T_SDLog[[#This Row],[DRAWING_PARTS]],"-",T_SDLog[[#This Row],[DISIPLINE]],"-",T_SDLog[[#This Row],[Sub-Dec]],"-",T_SDLog[[#This Row],[DS]],"-",T_SDLog[[#This Row],[DRAWING_SEQ]])</f>
        <v>1300403-ATS-B06-GF-00-ICT-TET-SD-00</v>
      </c>
      <c r="O1265" s="122" t="s">
        <v>1324</v>
      </c>
      <c r="P1265" s="245">
        <v>45879</v>
      </c>
      <c r="Q1265"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265"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65" s="156" t="str">
        <f>IF(T_SDLog[[#This Row],[AREF_7]]&lt;&gt;"","07",IF(T_SDLog[[#This Row],[AREF_6]]&lt;&gt;"","06",IF(T_SDLog[[#This Row],[AREF_5]]&lt;&gt;"","05",IF(T_SDLog[[#This Row],[AREF_4]]&lt;&gt;"","04",IF(T_SDLog[[#This Row],[AREF_3]]&lt;&gt;"","03",IF(T_SDLog[[#This Row],[AREF_2]]&lt;&gt;"","02",IF(T_SDLog[[#This Row],[AREF_1]]&lt;&gt;"","01",IF(T_SDLog[[#This Row],[AREF_0]]&lt;&gt;"","00",""))))))))</f>
        <v/>
      </c>
      <c r="T1265"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26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26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265"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6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6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265"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5" s="22"/>
      <c r="AB1265" s="74"/>
      <c r="AC1265" s="22"/>
      <c r="AD1265" s="74"/>
      <c r="AE1265" s="22"/>
      <c r="AF1265" s="190" t="s">
        <v>123</v>
      </c>
      <c r="AG1265" s="191"/>
      <c r="AH1265" s="190" t="s">
        <v>123</v>
      </c>
      <c r="AI1265" s="22"/>
      <c r="AJ1265" s="74"/>
      <c r="AK1265" s="22"/>
      <c r="AL1265" s="22"/>
      <c r="AM1265" s="22"/>
      <c r="AN1265" s="190" t="s">
        <v>123</v>
      </c>
      <c r="AO1265" s="74"/>
      <c r="AP1265" s="185" t="s">
        <v>123</v>
      </c>
      <c r="AQ1265" s="22"/>
      <c r="AR1265" s="74"/>
      <c r="AS1265" s="22"/>
      <c r="AT1265" s="190" t="s">
        <v>123</v>
      </c>
      <c r="AU1265" s="74"/>
      <c r="AV1265" s="185" t="s">
        <v>123</v>
      </c>
      <c r="AW1265" s="76"/>
      <c r="AX1265" s="74"/>
      <c r="AY1265" s="22"/>
      <c r="AZ1265" s="190" t="s">
        <v>123</v>
      </c>
      <c r="BA1265" s="74"/>
      <c r="BB1265" s="185" t="s">
        <v>123</v>
      </c>
      <c r="BC1265" s="76"/>
      <c r="BD1265" s="74"/>
      <c r="BE1265" s="22"/>
      <c r="BF1265" s="190" t="s">
        <v>123</v>
      </c>
      <c r="BG1265" s="74"/>
      <c r="BH1265" s="185" t="s">
        <v>123</v>
      </c>
      <c r="BI1265" s="76"/>
      <c r="BJ1265" s="74"/>
      <c r="BK1265" s="22"/>
      <c r="BL1265" s="190" t="s">
        <v>123</v>
      </c>
      <c r="BM1265" s="74"/>
      <c r="BN1265" s="185" t="s">
        <v>123</v>
      </c>
      <c r="BO1265" s="22"/>
      <c r="BP1265" s="74"/>
      <c r="BQ1265" s="22"/>
      <c r="BR1265" s="190" t="s">
        <v>123</v>
      </c>
      <c r="BS1265" s="22"/>
      <c r="BT1265" s="185" t="s">
        <v>123</v>
      </c>
      <c r="BU1265" s="22"/>
      <c r="BV1265" s="74"/>
      <c r="BW1265" s="22"/>
      <c r="BX1265" s="190" t="s">
        <v>123</v>
      </c>
      <c r="BY1265" s="22"/>
      <c r="BZ1265" s="185" t="s">
        <v>123</v>
      </c>
      <c r="CA1265" s="185"/>
      <c r="CB1265" s="22"/>
    </row>
    <row r="1266" spans="2:80" ht="13.8" hidden="1">
      <c r="B1266" s="22">
        <f t="shared" si="19"/>
        <v>1257</v>
      </c>
      <c r="C1266" s="22" t="s">
        <v>1294</v>
      </c>
      <c r="D1266" s="73" t="s">
        <v>1298</v>
      </c>
      <c r="E1266" s="118">
        <v>1300403</v>
      </c>
      <c r="F1266" s="22" t="s">
        <v>114</v>
      </c>
      <c r="G1266" s="73" t="s">
        <v>145</v>
      </c>
      <c r="H1266" s="73" t="s">
        <v>116</v>
      </c>
      <c r="I1266" s="240" t="s">
        <v>117</v>
      </c>
      <c r="J1266" s="79" t="s">
        <v>112</v>
      </c>
      <c r="K1266" s="112" t="s">
        <v>1309</v>
      </c>
      <c r="L1266" s="22" t="s">
        <v>119</v>
      </c>
      <c r="M1266" s="185" t="s">
        <v>117</v>
      </c>
      <c r="N1266" s="119" t="str">
        <f>CONCATENATE(T_SDLog[[#This Row],[PROJECT_NO]],"-",T_SDLog[[#This Row],[Sub Con]],"-",T_SDLog[[#This Row],[BUILDING_NO]],"-",T_SDLog[[#This Row],[FLOOR_LEVEL]],"-",T_SDLog[[#This Row],[DRAWING_PARTS]],"-",T_SDLog[[#This Row],[DISIPLINE]],"-",T_SDLog[[#This Row],[Sub-Dec]],"-",T_SDLog[[#This Row],[DS]],"-",T_SDLog[[#This Row],[DRAWING_SEQ]])</f>
        <v>1300403-ATS-B07-GF-00-ICT-TET-SD-00</v>
      </c>
      <c r="O1266" s="122" t="s">
        <v>1830</v>
      </c>
      <c r="P1266" s="245">
        <v>45842</v>
      </c>
      <c r="Q126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6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66" s="156" t="str">
        <f>IF(T_SDLog[[#This Row],[AREF_7]]&lt;&gt;"","07",IF(T_SDLog[[#This Row],[AREF_6]]&lt;&gt;"","06",IF(T_SDLog[[#This Row],[AREF_5]]&lt;&gt;"","05",IF(T_SDLog[[#This Row],[AREF_4]]&lt;&gt;"","04",IF(T_SDLog[[#This Row],[AREF_3]]&lt;&gt;"","03",IF(T_SDLog[[#This Row],[AREF_2]]&lt;&gt;"","02",IF(T_SDLog[[#This Row],[AREF_1]]&lt;&gt;"","01",IF(T_SDLog[[#This Row],[AREF_0]]&lt;&gt;"","00",""))))))))</f>
        <v>00</v>
      </c>
      <c r="T1266" s="157">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45870</v>
      </c>
      <c r="U126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ATLS-004-SD-ICT-00100-R00</v>
      </c>
      <c r="V126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AR (ATJV)</v>
      </c>
      <c r="W1266"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6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6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AR (ATJV)</v>
      </c>
      <c r="Z1266"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6" s="22" t="s">
        <v>1861</v>
      </c>
      <c r="AB1266" s="74">
        <v>45870</v>
      </c>
      <c r="AC1266" s="22"/>
      <c r="AD1266" s="74"/>
      <c r="AE1266" s="22"/>
      <c r="AF1266" s="190" t="s">
        <v>122</v>
      </c>
      <c r="AG1266" s="191"/>
      <c r="AH1266" s="190" t="s">
        <v>123</v>
      </c>
      <c r="AI1266" s="22"/>
      <c r="AJ1266" s="74"/>
      <c r="AK1266" s="22"/>
      <c r="AL1266" s="22"/>
      <c r="AM1266" s="22"/>
      <c r="AN1266" s="190" t="s">
        <v>123</v>
      </c>
      <c r="AO1266" s="74"/>
      <c r="AP1266" s="185" t="s">
        <v>123</v>
      </c>
      <c r="AQ1266" s="22"/>
      <c r="AR1266" s="74"/>
      <c r="AS1266" s="22"/>
      <c r="AT1266" s="190" t="s">
        <v>123</v>
      </c>
      <c r="AU1266" s="74"/>
      <c r="AV1266" s="185" t="s">
        <v>123</v>
      </c>
      <c r="AW1266" s="76"/>
      <c r="AX1266" s="74"/>
      <c r="AY1266" s="22"/>
      <c r="AZ1266" s="190" t="s">
        <v>123</v>
      </c>
      <c r="BA1266" s="74"/>
      <c r="BB1266" s="185" t="s">
        <v>123</v>
      </c>
      <c r="BC1266" s="76"/>
      <c r="BD1266" s="74"/>
      <c r="BE1266" s="22"/>
      <c r="BF1266" s="190" t="s">
        <v>123</v>
      </c>
      <c r="BG1266" s="74"/>
      <c r="BH1266" s="185" t="s">
        <v>123</v>
      </c>
      <c r="BI1266" s="76"/>
      <c r="BJ1266" s="74"/>
      <c r="BK1266" s="22"/>
      <c r="BL1266" s="190" t="s">
        <v>123</v>
      </c>
      <c r="BM1266" s="74"/>
      <c r="BN1266" s="185" t="s">
        <v>123</v>
      </c>
      <c r="BO1266" s="22"/>
      <c r="BP1266" s="74"/>
      <c r="BQ1266" s="22"/>
      <c r="BR1266" s="190" t="s">
        <v>123</v>
      </c>
      <c r="BS1266" s="22"/>
      <c r="BT1266" s="185" t="s">
        <v>123</v>
      </c>
      <c r="BU1266" s="22"/>
      <c r="BV1266" s="74"/>
      <c r="BW1266" s="22"/>
      <c r="BX1266" s="190" t="s">
        <v>123</v>
      </c>
      <c r="BY1266" s="22"/>
      <c r="BZ1266" s="185" t="s">
        <v>123</v>
      </c>
      <c r="CA1266" s="185"/>
      <c r="CB1266" s="22"/>
    </row>
    <row r="1267" spans="2:80" ht="13.8" hidden="1">
      <c r="B1267" s="22">
        <f t="shared" si="19"/>
        <v>1258</v>
      </c>
      <c r="C1267" s="22" t="s">
        <v>1294</v>
      </c>
      <c r="D1267" s="73" t="s">
        <v>1298</v>
      </c>
      <c r="E1267" s="118">
        <v>1300403</v>
      </c>
      <c r="F1267" s="22" t="s">
        <v>114</v>
      </c>
      <c r="G1267" s="73" t="s">
        <v>1296</v>
      </c>
      <c r="H1267" s="73" t="s">
        <v>1297</v>
      </c>
      <c r="I1267" s="240" t="s">
        <v>117</v>
      </c>
      <c r="J1267" s="79" t="s">
        <v>112</v>
      </c>
      <c r="K1267" s="112" t="s">
        <v>167</v>
      </c>
      <c r="L1267" s="22" t="s">
        <v>119</v>
      </c>
      <c r="M1267" s="185" t="s">
        <v>349</v>
      </c>
      <c r="N1267" s="119" t="str">
        <f>CONCATENATE(T_SDLog[[#This Row],[PROJECT_NO]],"-",T_SDLog[[#This Row],[Sub Con]],"-",T_SDLog[[#This Row],[BUILDING_NO]],"-",T_SDLog[[#This Row],[FLOOR_LEVEL]],"-",T_SDLog[[#This Row],[DRAWING_PARTS]],"-",T_SDLog[[#This Row],[DISIPLINE]],"-",T_SDLog[[#This Row],[Sub-Dec]],"-",T_SDLog[[#This Row],[DS]],"-",T_SDLog[[#This Row],[DRAWING_SEQ]])</f>
        <v>1300403-ATS-BXX-XX-00-ICT-SLD-SD-07</v>
      </c>
      <c r="O1267" s="122" t="s">
        <v>1325</v>
      </c>
      <c r="P1267" s="245">
        <v>45884</v>
      </c>
      <c r="Q1267"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267"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67" s="156" t="str">
        <f>IF(T_SDLog[[#This Row],[AREF_7]]&lt;&gt;"","07",IF(T_SDLog[[#This Row],[AREF_6]]&lt;&gt;"","06",IF(T_SDLog[[#This Row],[AREF_5]]&lt;&gt;"","05",IF(T_SDLog[[#This Row],[AREF_4]]&lt;&gt;"","04",IF(T_SDLog[[#This Row],[AREF_3]]&lt;&gt;"","03",IF(T_SDLog[[#This Row],[AREF_2]]&lt;&gt;"","02",IF(T_SDLog[[#This Row],[AREF_1]]&lt;&gt;"","01",IF(T_SDLog[[#This Row],[AREF_0]]&lt;&gt;"","00",""))))))))</f>
        <v/>
      </c>
      <c r="T1267"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26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26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267"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6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6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267"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7" s="22"/>
      <c r="AB1267" s="74"/>
      <c r="AC1267" s="22"/>
      <c r="AD1267" s="74"/>
      <c r="AE1267" s="22"/>
      <c r="AF1267" s="190" t="s">
        <v>123</v>
      </c>
      <c r="AG1267" s="191"/>
      <c r="AH1267" s="190" t="s">
        <v>123</v>
      </c>
      <c r="AI1267" s="22"/>
      <c r="AJ1267" s="74"/>
      <c r="AK1267" s="22"/>
      <c r="AL1267" s="22"/>
      <c r="AM1267" s="22"/>
      <c r="AN1267" s="190" t="s">
        <v>123</v>
      </c>
      <c r="AO1267" s="74"/>
      <c r="AP1267" s="185" t="s">
        <v>123</v>
      </c>
      <c r="AQ1267" s="22"/>
      <c r="AR1267" s="74"/>
      <c r="AS1267" s="22"/>
      <c r="AT1267" s="190" t="s">
        <v>123</v>
      </c>
      <c r="AU1267" s="74"/>
      <c r="AV1267" s="185" t="s">
        <v>123</v>
      </c>
      <c r="AW1267" s="76"/>
      <c r="AX1267" s="74"/>
      <c r="AY1267" s="22"/>
      <c r="AZ1267" s="190" t="s">
        <v>123</v>
      </c>
      <c r="BA1267" s="74"/>
      <c r="BB1267" s="185" t="s">
        <v>123</v>
      </c>
      <c r="BC1267" s="76"/>
      <c r="BD1267" s="74"/>
      <c r="BE1267" s="22"/>
      <c r="BF1267" s="190" t="s">
        <v>123</v>
      </c>
      <c r="BG1267" s="74"/>
      <c r="BH1267" s="185" t="s">
        <v>123</v>
      </c>
      <c r="BI1267" s="76"/>
      <c r="BJ1267" s="74"/>
      <c r="BK1267" s="22"/>
      <c r="BL1267" s="190" t="s">
        <v>123</v>
      </c>
      <c r="BM1267" s="74"/>
      <c r="BN1267" s="185" t="s">
        <v>123</v>
      </c>
      <c r="BO1267" s="22"/>
      <c r="BP1267" s="74"/>
      <c r="BQ1267" s="22"/>
      <c r="BR1267" s="190" t="s">
        <v>123</v>
      </c>
      <c r="BS1267" s="22"/>
      <c r="BT1267" s="185" t="s">
        <v>123</v>
      </c>
      <c r="BU1267" s="22"/>
      <c r="BV1267" s="74"/>
      <c r="BW1267" s="22"/>
      <c r="BX1267" s="190" t="s">
        <v>123</v>
      </c>
      <c r="BY1267" s="22"/>
      <c r="BZ1267" s="185" t="s">
        <v>123</v>
      </c>
      <c r="CA1267" s="185"/>
      <c r="CB1267" s="22"/>
    </row>
    <row r="1268" spans="2:80" ht="13.8" hidden="1">
      <c r="B1268" s="22">
        <f t="shared" si="19"/>
        <v>1259</v>
      </c>
      <c r="C1268" s="22" t="s">
        <v>1294</v>
      </c>
      <c r="D1268" s="73" t="s">
        <v>1298</v>
      </c>
      <c r="E1268" s="118">
        <v>1300403</v>
      </c>
      <c r="F1268" s="22" t="s">
        <v>114</v>
      </c>
      <c r="G1268" s="73" t="s">
        <v>1296</v>
      </c>
      <c r="H1268" s="73" t="s">
        <v>1297</v>
      </c>
      <c r="I1268" s="240" t="s">
        <v>117</v>
      </c>
      <c r="J1268" s="79" t="s">
        <v>112</v>
      </c>
      <c r="K1268" s="112" t="s">
        <v>1302</v>
      </c>
      <c r="L1268" s="22" t="s">
        <v>119</v>
      </c>
      <c r="M1268" s="185" t="s">
        <v>117</v>
      </c>
      <c r="N1268" s="119" t="str">
        <f>CONCATENATE(T_SDLog[[#This Row],[PROJECT_NO]],"-",T_SDLog[[#This Row],[Sub Con]],"-",T_SDLog[[#This Row],[BUILDING_NO]],"-",T_SDLog[[#This Row],[FLOOR_LEVEL]],"-",T_SDLog[[#This Row],[DRAWING_PARTS]],"-",T_SDLog[[#This Row],[DISIPLINE]],"-",T_SDLog[[#This Row],[Sub-Dec]],"-",T_SDLog[[#This Row],[DS]],"-",T_SDLog[[#This Row],[DRAWING_SEQ]])</f>
        <v>1300403-ATS-BXX-XX-00-ICT-RCK-SD-00</v>
      </c>
      <c r="O1268" s="122" t="s">
        <v>1326</v>
      </c>
      <c r="P1268" s="245">
        <v>45884</v>
      </c>
      <c r="Q1268"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268"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68" s="156" t="str">
        <f>IF(T_SDLog[[#This Row],[AREF_7]]&lt;&gt;"","07",IF(T_SDLog[[#This Row],[AREF_6]]&lt;&gt;"","06",IF(T_SDLog[[#This Row],[AREF_5]]&lt;&gt;"","05",IF(T_SDLog[[#This Row],[AREF_4]]&lt;&gt;"","04",IF(T_SDLog[[#This Row],[AREF_3]]&lt;&gt;"","03",IF(T_SDLog[[#This Row],[AREF_2]]&lt;&gt;"","02",IF(T_SDLog[[#This Row],[AREF_1]]&lt;&gt;"","01",IF(T_SDLog[[#This Row],[AREF_0]]&lt;&gt;"","00",""))))))))</f>
        <v/>
      </c>
      <c r="T1268"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26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26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268"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6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6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268"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8" s="22"/>
      <c r="AB1268" s="74"/>
      <c r="AC1268" s="22"/>
      <c r="AD1268" s="74"/>
      <c r="AE1268" s="22"/>
      <c r="AF1268" s="190" t="s">
        <v>123</v>
      </c>
      <c r="AG1268" s="191"/>
      <c r="AH1268" s="190" t="s">
        <v>123</v>
      </c>
      <c r="AI1268" s="22"/>
      <c r="AJ1268" s="74"/>
      <c r="AK1268" s="22"/>
      <c r="AL1268" s="22"/>
      <c r="AM1268" s="22"/>
      <c r="AN1268" s="190" t="s">
        <v>123</v>
      </c>
      <c r="AO1268" s="74"/>
      <c r="AP1268" s="185" t="s">
        <v>123</v>
      </c>
      <c r="AQ1268" s="22"/>
      <c r="AR1268" s="74"/>
      <c r="AS1268" s="22"/>
      <c r="AT1268" s="190" t="s">
        <v>123</v>
      </c>
      <c r="AU1268" s="74"/>
      <c r="AV1268" s="185" t="s">
        <v>123</v>
      </c>
      <c r="AW1268" s="76"/>
      <c r="AX1268" s="74"/>
      <c r="AY1268" s="22"/>
      <c r="AZ1268" s="190" t="s">
        <v>123</v>
      </c>
      <c r="BA1268" s="74"/>
      <c r="BB1268" s="185" t="s">
        <v>123</v>
      </c>
      <c r="BC1268" s="76"/>
      <c r="BD1268" s="74"/>
      <c r="BE1268" s="22"/>
      <c r="BF1268" s="190" t="s">
        <v>123</v>
      </c>
      <c r="BG1268" s="74"/>
      <c r="BH1268" s="185" t="s">
        <v>123</v>
      </c>
      <c r="BI1268" s="76"/>
      <c r="BJ1268" s="74"/>
      <c r="BK1268" s="22"/>
      <c r="BL1268" s="190" t="s">
        <v>123</v>
      </c>
      <c r="BM1268" s="74"/>
      <c r="BN1268" s="185" t="s">
        <v>123</v>
      </c>
      <c r="BO1268" s="22"/>
      <c r="BP1268" s="74"/>
      <c r="BQ1268" s="22"/>
      <c r="BR1268" s="190" t="s">
        <v>123</v>
      </c>
      <c r="BS1268" s="22"/>
      <c r="BT1268" s="185" t="s">
        <v>123</v>
      </c>
      <c r="BU1268" s="22"/>
      <c r="BV1268" s="74"/>
      <c r="BW1268" s="22"/>
      <c r="BX1268" s="190" t="s">
        <v>123</v>
      </c>
      <c r="BY1268" s="22"/>
      <c r="BZ1268" s="185" t="s">
        <v>123</v>
      </c>
      <c r="CA1268" s="185"/>
      <c r="CB1268" s="22"/>
    </row>
    <row r="1269" spans="2:80" ht="13.8" hidden="1">
      <c r="B1269" s="22">
        <f t="shared" si="19"/>
        <v>1260</v>
      </c>
      <c r="C1269" s="22" t="s">
        <v>1294</v>
      </c>
      <c r="D1269" s="73" t="s">
        <v>1298</v>
      </c>
      <c r="E1269" s="118">
        <v>1300403</v>
      </c>
      <c r="F1269" s="22" t="s">
        <v>114</v>
      </c>
      <c r="G1269" s="73" t="s">
        <v>1296</v>
      </c>
      <c r="H1269" s="73" t="s">
        <v>1297</v>
      </c>
      <c r="I1269" s="240" t="s">
        <v>117</v>
      </c>
      <c r="J1269" s="79" t="s">
        <v>112</v>
      </c>
      <c r="K1269" s="112" t="s">
        <v>1302</v>
      </c>
      <c r="L1269" s="22" t="s">
        <v>119</v>
      </c>
      <c r="M1269" s="185" t="s">
        <v>124</v>
      </c>
      <c r="N1269" s="119" t="str">
        <f>CONCATENATE(T_SDLog[[#This Row],[PROJECT_NO]],"-",T_SDLog[[#This Row],[Sub Con]],"-",T_SDLog[[#This Row],[BUILDING_NO]],"-",T_SDLog[[#This Row],[FLOOR_LEVEL]],"-",T_SDLog[[#This Row],[DRAWING_PARTS]],"-",T_SDLog[[#This Row],[DISIPLINE]],"-",T_SDLog[[#This Row],[Sub-Dec]],"-",T_SDLog[[#This Row],[DS]],"-",T_SDLog[[#This Row],[DRAWING_SEQ]])</f>
        <v>1300403-ATS-BXX-XX-00-ICT-RCK-SD-01</v>
      </c>
      <c r="O1269" s="122" t="s">
        <v>1327</v>
      </c>
      <c r="P1269" s="245">
        <v>45884</v>
      </c>
      <c r="Q1269"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269"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69" s="156" t="str">
        <f>IF(T_SDLog[[#This Row],[AREF_7]]&lt;&gt;"","07",IF(T_SDLog[[#This Row],[AREF_6]]&lt;&gt;"","06",IF(T_SDLog[[#This Row],[AREF_5]]&lt;&gt;"","05",IF(T_SDLog[[#This Row],[AREF_4]]&lt;&gt;"","04",IF(T_SDLog[[#This Row],[AREF_3]]&lt;&gt;"","03",IF(T_SDLog[[#This Row],[AREF_2]]&lt;&gt;"","02",IF(T_SDLog[[#This Row],[AREF_1]]&lt;&gt;"","01",IF(T_SDLog[[#This Row],[AREF_0]]&lt;&gt;"","00",""))))))))</f>
        <v/>
      </c>
      <c r="T1269"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26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26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269"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6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6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269"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69" s="22"/>
      <c r="AB1269" s="74"/>
      <c r="AC1269" s="22"/>
      <c r="AD1269" s="74"/>
      <c r="AE1269" s="22"/>
      <c r="AF1269" s="190" t="s">
        <v>123</v>
      </c>
      <c r="AG1269" s="191"/>
      <c r="AH1269" s="190" t="s">
        <v>123</v>
      </c>
      <c r="AI1269" s="22"/>
      <c r="AJ1269" s="74"/>
      <c r="AK1269" s="22"/>
      <c r="AL1269" s="22"/>
      <c r="AM1269" s="22"/>
      <c r="AN1269" s="190" t="s">
        <v>123</v>
      </c>
      <c r="AO1269" s="74"/>
      <c r="AP1269" s="185" t="s">
        <v>123</v>
      </c>
      <c r="AQ1269" s="22"/>
      <c r="AR1269" s="74"/>
      <c r="AS1269" s="22"/>
      <c r="AT1269" s="190" t="s">
        <v>123</v>
      </c>
      <c r="AU1269" s="74"/>
      <c r="AV1269" s="185" t="s">
        <v>123</v>
      </c>
      <c r="AW1269" s="76"/>
      <c r="AX1269" s="74"/>
      <c r="AY1269" s="22"/>
      <c r="AZ1269" s="190" t="s">
        <v>123</v>
      </c>
      <c r="BA1269" s="74"/>
      <c r="BB1269" s="185" t="s">
        <v>123</v>
      </c>
      <c r="BC1269" s="76"/>
      <c r="BD1269" s="74"/>
      <c r="BE1269" s="22"/>
      <c r="BF1269" s="190" t="s">
        <v>123</v>
      </c>
      <c r="BG1269" s="74"/>
      <c r="BH1269" s="185" t="s">
        <v>123</v>
      </c>
      <c r="BI1269" s="76"/>
      <c r="BJ1269" s="74"/>
      <c r="BK1269" s="22"/>
      <c r="BL1269" s="190" t="s">
        <v>123</v>
      </c>
      <c r="BM1269" s="74"/>
      <c r="BN1269" s="185" t="s">
        <v>123</v>
      </c>
      <c r="BO1269" s="22"/>
      <c r="BP1269" s="74"/>
      <c r="BQ1269" s="22"/>
      <c r="BR1269" s="190" t="s">
        <v>123</v>
      </c>
      <c r="BS1269" s="22"/>
      <c r="BT1269" s="185" t="s">
        <v>123</v>
      </c>
      <c r="BU1269" s="22"/>
      <c r="BV1269" s="74"/>
      <c r="BW1269" s="22"/>
      <c r="BX1269" s="190" t="s">
        <v>123</v>
      </c>
      <c r="BY1269" s="22"/>
      <c r="BZ1269" s="185" t="s">
        <v>123</v>
      </c>
      <c r="CA1269" s="185"/>
      <c r="CB1269" s="22"/>
    </row>
    <row r="1270" spans="2:80" ht="13.8" hidden="1">
      <c r="B1270" s="22">
        <f t="shared" si="19"/>
        <v>1261</v>
      </c>
      <c r="C1270" s="22" t="s">
        <v>1294</v>
      </c>
      <c r="D1270" s="73" t="s">
        <v>1298</v>
      </c>
      <c r="E1270" s="118">
        <v>1300403</v>
      </c>
      <c r="F1270" s="22" t="s">
        <v>114</v>
      </c>
      <c r="G1270" s="73" t="s">
        <v>1296</v>
      </c>
      <c r="H1270" s="73" t="s">
        <v>1297</v>
      </c>
      <c r="I1270" s="240" t="s">
        <v>117</v>
      </c>
      <c r="J1270" s="79" t="s">
        <v>112</v>
      </c>
      <c r="K1270" s="112" t="s">
        <v>1302</v>
      </c>
      <c r="L1270" s="22" t="s">
        <v>119</v>
      </c>
      <c r="M1270" s="185" t="s">
        <v>126</v>
      </c>
      <c r="N1270" s="119" t="str">
        <f>CONCATENATE(T_SDLog[[#This Row],[PROJECT_NO]],"-",T_SDLog[[#This Row],[Sub Con]],"-",T_SDLog[[#This Row],[BUILDING_NO]],"-",T_SDLog[[#This Row],[FLOOR_LEVEL]],"-",T_SDLog[[#This Row],[DRAWING_PARTS]],"-",T_SDLog[[#This Row],[DISIPLINE]],"-",T_SDLog[[#This Row],[Sub-Dec]],"-",T_SDLog[[#This Row],[DS]],"-",T_SDLog[[#This Row],[DRAWING_SEQ]])</f>
        <v>1300403-ATS-BXX-XX-00-ICT-RCK-SD-02</v>
      </c>
      <c r="O1270" s="122" t="s">
        <v>1328</v>
      </c>
      <c r="P1270" s="245">
        <v>45884</v>
      </c>
      <c r="Q1270"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270"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70" s="156" t="str">
        <f>IF(T_SDLog[[#This Row],[AREF_7]]&lt;&gt;"","07",IF(T_SDLog[[#This Row],[AREF_6]]&lt;&gt;"","06",IF(T_SDLog[[#This Row],[AREF_5]]&lt;&gt;"","05",IF(T_SDLog[[#This Row],[AREF_4]]&lt;&gt;"","04",IF(T_SDLog[[#This Row],[AREF_3]]&lt;&gt;"","03",IF(T_SDLog[[#This Row],[AREF_2]]&lt;&gt;"","02",IF(T_SDLog[[#This Row],[AREF_1]]&lt;&gt;"","01",IF(T_SDLog[[#This Row],[AREF_0]]&lt;&gt;"","00",""))))))))</f>
        <v/>
      </c>
      <c r="T1270"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27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27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270"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7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7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270"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0" s="22"/>
      <c r="AB1270" s="74"/>
      <c r="AC1270" s="22"/>
      <c r="AD1270" s="74"/>
      <c r="AE1270" s="22"/>
      <c r="AF1270" s="190" t="s">
        <v>123</v>
      </c>
      <c r="AG1270" s="191"/>
      <c r="AH1270" s="190" t="s">
        <v>123</v>
      </c>
      <c r="AI1270" s="22"/>
      <c r="AJ1270" s="74"/>
      <c r="AK1270" s="22"/>
      <c r="AL1270" s="22"/>
      <c r="AM1270" s="22"/>
      <c r="AN1270" s="190" t="s">
        <v>123</v>
      </c>
      <c r="AO1270" s="74"/>
      <c r="AP1270" s="185" t="s">
        <v>123</v>
      </c>
      <c r="AQ1270" s="22"/>
      <c r="AR1270" s="74"/>
      <c r="AS1270" s="22"/>
      <c r="AT1270" s="190" t="s">
        <v>123</v>
      </c>
      <c r="AU1270" s="74"/>
      <c r="AV1270" s="185" t="s">
        <v>123</v>
      </c>
      <c r="AW1270" s="76"/>
      <c r="AX1270" s="74"/>
      <c r="AY1270" s="22"/>
      <c r="AZ1270" s="190" t="s">
        <v>123</v>
      </c>
      <c r="BA1270" s="74"/>
      <c r="BB1270" s="185" t="s">
        <v>123</v>
      </c>
      <c r="BC1270" s="76"/>
      <c r="BD1270" s="74"/>
      <c r="BE1270" s="22"/>
      <c r="BF1270" s="190" t="s">
        <v>123</v>
      </c>
      <c r="BG1270" s="74"/>
      <c r="BH1270" s="185" t="s">
        <v>123</v>
      </c>
      <c r="BI1270" s="76"/>
      <c r="BJ1270" s="74"/>
      <c r="BK1270" s="22"/>
      <c r="BL1270" s="190" t="s">
        <v>123</v>
      </c>
      <c r="BM1270" s="74"/>
      <c r="BN1270" s="185" t="s">
        <v>123</v>
      </c>
      <c r="BO1270" s="22"/>
      <c r="BP1270" s="74"/>
      <c r="BQ1270" s="22"/>
      <c r="BR1270" s="190" t="s">
        <v>123</v>
      </c>
      <c r="BS1270" s="22"/>
      <c r="BT1270" s="185" t="s">
        <v>123</v>
      </c>
      <c r="BU1270" s="22"/>
      <c r="BV1270" s="74"/>
      <c r="BW1270" s="22"/>
      <c r="BX1270" s="190" t="s">
        <v>123</v>
      </c>
      <c r="BY1270" s="22"/>
      <c r="BZ1270" s="185" t="s">
        <v>123</v>
      </c>
      <c r="CA1270" s="185"/>
      <c r="CB1270" s="22"/>
    </row>
    <row r="1271" spans="2:80" ht="13.8" hidden="1">
      <c r="B1271" s="22">
        <f t="shared" si="19"/>
        <v>1262</v>
      </c>
      <c r="C1271" s="22" t="s">
        <v>1294</v>
      </c>
      <c r="D1271" s="73" t="s">
        <v>1298</v>
      </c>
      <c r="E1271" s="118">
        <v>1300403</v>
      </c>
      <c r="F1271" s="22" t="s">
        <v>114</v>
      </c>
      <c r="G1271" s="73" t="s">
        <v>1296</v>
      </c>
      <c r="H1271" s="73" t="s">
        <v>1297</v>
      </c>
      <c r="I1271" s="240" t="s">
        <v>117</v>
      </c>
      <c r="J1271" s="79" t="s">
        <v>112</v>
      </c>
      <c r="K1271" s="112" t="s">
        <v>1302</v>
      </c>
      <c r="L1271" s="22" t="s">
        <v>119</v>
      </c>
      <c r="M1271" s="185" t="s">
        <v>128</v>
      </c>
      <c r="N1271" s="119" t="str">
        <f>CONCATENATE(T_SDLog[[#This Row],[PROJECT_NO]],"-",T_SDLog[[#This Row],[Sub Con]],"-",T_SDLog[[#This Row],[BUILDING_NO]],"-",T_SDLog[[#This Row],[FLOOR_LEVEL]],"-",T_SDLog[[#This Row],[DRAWING_PARTS]],"-",T_SDLog[[#This Row],[DISIPLINE]],"-",T_SDLog[[#This Row],[Sub-Dec]],"-",T_SDLog[[#This Row],[DS]],"-",T_SDLog[[#This Row],[DRAWING_SEQ]])</f>
        <v>1300403-ATS-BXX-XX-00-ICT-RCK-SD-03</v>
      </c>
      <c r="O1271" s="122" t="s">
        <v>1329</v>
      </c>
      <c r="P1271" s="245">
        <v>45884</v>
      </c>
      <c r="Q1271"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271"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71" s="156" t="str">
        <f>IF(T_SDLog[[#This Row],[AREF_7]]&lt;&gt;"","07",IF(T_SDLog[[#This Row],[AREF_6]]&lt;&gt;"","06",IF(T_SDLog[[#This Row],[AREF_5]]&lt;&gt;"","05",IF(T_SDLog[[#This Row],[AREF_4]]&lt;&gt;"","04",IF(T_SDLog[[#This Row],[AREF_3]]&lt;&gt;"","03",IF(T_SDLog[[#This Row],[AREF_2]]&lt;&gt;"","02",IF(T_SDLog[[#This Row],[AREF_1]]&lt;&gt;"","01",IF(T_SDLog[[#This Row],[AREF_0]]&lt;&gt;"","00",""))))))))</f>
        <v/>
      </c>
      <c r="T1271"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27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27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271"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7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7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271"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1" s="22"/>
      <c r="AB1271" s="74"/>
      <c r="AC1271" s="22"/>
      <c r="AD1271" s="74"/>
      <c r="AE1271" s="22"/>
      <c r="AF1271" s="190" t="s">
        <v>123</v>
      </c>
      <c r="AG1271" s="191"/>
      <c r="AH1271" s="190" t="s">
        <v>123</v>
      </c>
      <c r="AI1271" s="22"/>
      <c r="AJ1271" s="74"/>
      <c r="AK1271" s="22"/>
      <c r="AL1271" s="22"/>
      <c r="AM1271" s="22"/>
      <c r="AN1271" s="190" t="s">
        <v>123</v>
      </c>
      <c r="AO1271" s="74"/>
      <c r="AP1271" s="185" t="s">
        <v>123</v>
      </c>
      <c r="AQ1271" s="22"/>
      <c r="AR1271" s="74"/>
      <c r="AS1271" s="22"/>
      <c r="AT1271" s="190" t="s">
        <v>123</v>
      </c>
      <c r="AU1271" s="74"/>
      <c r="AV1271" s="185" t="s">
        <v>123</v>
      </c>
      <c r="AW1271" s="76"/>
      <c r="AX1271" s="74"/>
      <c r="AY1271" s="22"/>
      <c r="AZ1271" s="190" t="s">
        <v>123</v>
      </c>
      <c r="BA1271" s="74"/>
      <c r="BB1271" s="185" t="s">
        <v>123</v>
      </c>
      <c r="BC1271" s="76"/>
      <c r="BD1271" s="74"/>
      <c r="BE1271" s="22"/>
      <c r="BF1271" s="190" t="s">
        <v>123</v>
      </c>
      <c r="BG1271" s="74"/>
      <c r="BH1271" s="185" t="s">
        <v>123</v>
      </c>
      <c r="BI1271" s="76"/>
      <c r="BJ1271" s="74"/>
      <c r="BK1271" s="22"/>
      <c r="BL1271" s="190" t="s">
        <v>123</v>
      </c>
      <c r="BM1271" s="74"/>
      <c r="BN1271" s="185" t="s">
        <v>123</v>
      </c>
      <c r="BO1271" s="22"/>
      <c r="BP1271" s="74"/>
      <c r="BQ1271" s="22"/>
      <c r="BR1271" s="190" t="s">
        <v>123</v>
      </c>
      <c r="BS1271" s="22"/>
      <c r="BT1271" s="185" t="s">
        <v>123</v>
      </c>
      <c r="BU1271" s="22"/>
      <c r="BV1271" s="74"/>
      <c r="BW1271" s="22"/>
      <c r="BX1271" s="190" t="s">
        <v>123</v>
      </c>
      <c r="BY1271" s="22"/>
      <c r="BZ1271" s="185" t="s">
        <v>123</v>
      </c>
      <c r="CA1271" s="185"/>
      <c r="CB1271" s="22"/>
    </row>
    <row r="1272" spans="2:80" ht="13.8" hidden="1">
      <c r="B1272" s="22">
        <f t="shared" si="19"/>
        <v>1263</v>
      </c>
      <c r="C1272" s="22" t="s">
        <v>1294</v>
      </c>
      <c r="D1272" s="73" t="s">
        <v>1298</v>
      </c>
      <c r="E1272" s="118">
        <v>1300403</v>
      </c>
      <c r="F1272" s="22" t="s">
        <v>114</v>
      </c>
      <c r="G1272" s="73" t="s">
        <v>1296</v>
      </c>
      <c r="H1272" s="73" t="s">
        <v>1297</v>
      </c>
      <c r="I1272" s="240" t="s">
        <v>117</v>
      </c>
      <c r="J1272" s="79" t="s">
        <v>112</v>
      </c>
      <c r="K1272" s="112" t="s">
        <v>1302</v>
      </c>
      <c r="L1272" s="22" t="s">
        <v>119</v>
      </c>
      <c r="M1272" s="185" t="s">
        <v>138</v>
      </c>
      <c r="N1272" s="119" t="str">
        <f>CONCATENATE(T_SDLog[[#This Row],[PROJECT_NO]],"-",T_SDLog[[#This Row],[Sub Con]],"-",T_SDLog[[#This Row],[BUILDING_NO]],"-",T_SDLog[[#This Row],[FLOOR_LEVEL]],"-",T_SDLog[[#This Row],[DRAWING_PARTS]],"-",T_SDLog[[#This Row],[DISIPLINE]],"-",T_SDLog[[#This Row],[Sub-Dec]],"-",T_SDLog[[#This Row],[DS]],"-",T_SDLog[[#This Row],[DRAWING_SEQ]])</f>
        <v>1300403-ATS-BXX-XX-00-ICT-RCK-SD-04</v>
      </c>
      <c r="O1272" s="122" t="s">
        <v>1330</v>
      </c>
      <c r="P1272" s="245">
        <v>45884</v>
      </c>
      <c r="Q1272" s="75" t="str">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
      </c>
      <c r="R1272" s="75" t="str">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
      </c>
      <c r="S1272" s="156" t="str">
        <f>IF(T_SDLog[[#This Row],[AREF_7]]&lt;&gt;"","07",IF(T_SDLog[[#This Row],[AREF_6]]&lt;&gt;"","06",IF(T_SDLog[[#This Row],[AREF_5]]&lt;&gt;"","05",IF(T_SDLog[[#This Row],[AREF_4]]&lt;&gt;"","04",IF(T_SDLog[[#This Row],[AREF_3]]&lt;&gt;"","03",IF(T_SDLog[[#This Row],[AREF_2]]&lt;&gt;"","02",IF(T_SDLog[[#This Row],[AREF_1]]&lt;&gt;"","01",IF(T_SDLog[[#This Row],[AREF_0]]&lt;&gt;"","00",""))))))))</f>
        <v/>
      </c>
      <c r="T1272" s="157" t="str">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v>
      </c>
      <c r="U127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
      </c>
      <c r="V127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v>
      </c>
      <c r="W1272" s="158"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7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7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v>
      </c>
      <c r="Z1272" s="161"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2" s="22"/>
      <c r="AB1272" s="74"/>
      <c r="AC1272" s="22"/>
      <c r="AD1272" s="74"/>
      <c r="AE1272" s="22"/>
      <c r="AF1272" s="190" t="s">
        <v>123</v>
      </c>
      <c r="AG1272" s="191"/>
      <c r="AH1272" s="190" t="s">
        <v>123</v>
      </c>
      <c r="AI1272" s="22"/>
      <c r="AJ1272" s="74"/>
      <c r="AK1272" s="22"/>
      <c r="AL1272" s="22"/>
      <c r="AM1272" s="22"/>
      <c r="AN1272" s="190" t="s">
        <v>123</v>
      </c>
      <c r="AO1272" s="74"/>
      <c r="AP1272" s="185" t="s">
        <v>123</v>
      </c>
      <c r="AQ1272" s="22"/>
      <c r="AR1272" s="74"/>
      <c r="AS1272" s="22"/>
      <c r="AT1272" s="190" t="s">
        <v>123</v>
      </c>
      <c r="AU1272" s="74"/>
      <c r="AV1272" s="185" t="s">
        <v>123</v>
      </c>
      <c r="AW1272" s="76"/>
      <c r="AX1272" s="74"/>
      <c r="AY1272" s="22"/>
      <c r="AZ1272" s="190" t="s">
        <v>123</v>
      </c>
      <c r="BA1272" s="74"/>
      <c r="BB1272" s="185" t="s">
        <v>123</v>
      </c>
      <c r="BC1272" s="76"/>
      <c r="BD1272" s="74"/>
      <c r="BE1272" s="22"/>
      <c r="BF1272" s="190" t="s">
        <v>123</v>
      </c>
      <c r="BG1272" s="74"/>
      <c r="BH1272" s="185" t="s">
        <v>123</v>
      </c>
      <c r="BI1272" s="76"/>
      <c r="BJ1272" s="74"/>
      <c r="BK1272" s="22"/>
      <c r="BL1272" s="190" t="s">
        <v>123</v>
      </c>
      <c r="BM1272" s="74"/>
      <c r="BN1272" s="185" t="s">
        <v>123</v>
      </c>
      <c r="BO1272" s="22"/>
      <c r="BP1272" s="74"/>
      <c r="BQ1272" s="22"/>
      <c r="BR1272" s="190" t="s">
        <v>123</v>
      </c>
      <c r="BS1272" s="22"/>
      <c r="BT1272" s="185" t="s">
        <v>123</v>
      </c>
      <c r="BU1272" s="22"/>
      <c r="BV1272" s="74"/>
      <c r="BW1272" s="22"/>
      <c r="BX1272" s="190" t="s">
        <v>123</v>
      </c>
      <c r="BY1272" s="22"/>
      <c r="BZ1272" s="185" t="s">
        <v>123</v>
      </c>
      <c r="CA1272" s="185"/>
      <c r="CB1272" s="22"/>
    </row>
    <row r="1273" spans="2:80" ht="13.8" hidden="1">
      <c r="B1273" s="22">
        <f t="shared" si="19"/>
        <v>1264</v>
      </c>
      <c r="C1273" s="22" t="s">
        <v>112</v>
      </c>
      <c r="D1273" s="279" t="s">
        <v>1715</v>
      </c>
      <c r="E1273" s="118">
        <v>1300403</v>
      </c>
      <c r="F1273" s="22" t="s">
        <v>114</v>
      </c>
      <c r="G1273" s="73" t="s">
        <v>130</v>
      </c>
      <c r="H1273" s="73" t="s">
        <v>116</v>
      </c>
      <c r="I1273" s="241" t="s">
        <v>117</v>
      </c>
      <c r="J1273" s="79" t="s">
        <v>112</v>
      </c>
      <c r="K1273" s="224" t="s">
        <v>1716</v>
      </c>
      <c r="L1273" s="22" t="s">
        <v>119</v>
      </c>
      <c r="M1273" s="185" t="s">
        <v>117</v>
      </c>
      <c r="N1273" s="119" t="str">
        <f>CONCATENATE(T_SDLog[[#This Row],[PROJECT_NO]],"-",T_SDLog[[#This Row],[Sub Con]],"-",T_SDLog[[#This Row],[BUILDING_NO]],"-",T_SDLog[[#This Row],[FLOOR_LEVEL]],"-",T_SDLog[[#This Row],[DRAWING_PARTS]],"-",T_SDLog[[#This Row],[DISIPLINE]],"-",T_SDLog[[#This Row],[Sub-Dec]],"-",T_SDLog[[#This Row],[DS]],"-",T_SDLog[[#This Row],[DRAWING_SEQ]])</f>
        <v>1300403-ATS-B01-GF-00-ICT-BHS-SD-00</v>
      </c>
      <c r="O1273" s="122" t="s">
        <v>1717</v>
      </c>
      <c r="P1273" s="245"/>
      <c r="Q127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7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73" s="156" t="str">
        <f>IF(T_SDLog[[#This Row],[AREF_7]]&lt;&gt;"","07",IF(T_SDLog[[#This Row],[AREF_6]]&lt;&gt;"","06",IF(T_SDLog[[#This Row],[AREF_5]]&lt;&gt;"","05",IF(T_SDLog[[#This Row],[AREF_4]]&lt;&gt;"","04",IF(T_SDLog[[#This Row],[AREF_3]]&lt;&gt;"","03",IF(T_SDLog[[#This Row],[AREF_2]]&lt;&gt;"","02",IF(T_SDLog[[#This Row],[AREF_1]]&lt;&gt;"","01",IF(T_SDLog[[#This Row],[AREF_0]]&lt;&gt;"","00",""))))))))</f>
        <v>00</v>
      </c>
      <c r="T127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7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7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7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7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7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73"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3" s="22" t="s">
        <v>1749</v>
      </c>
      <c r="AB1273" s="74">
        <v>45859</v>
      </c>
      <c r="AC1273" s="74"/>
      <c r="AD1273" s="74"/>
      <c r="AE1273" s="22"/>
      <c r="AF1273" s="190" t="s">
        <v>1638</v>
      </c>
      <c r="AG1273" s="191"/>
      <c r="AH1273" s="190" t="s">
        <v>123</v>
      </c>
      <c r="AI1273" s="22"/>
      <c r="AJ1273" s="74"/>
      <c r="AK1273" s="22"/>
      <c r="AL1273" s="22"/>
      <c r="AM1273" s="22"/>
      <c r="AN1273" s="190" t="s">
        <v>123</v>
      </c>
      <c r="AO1273" s="74"/>
      <c r="AP1273" s="185" t="s">
        <v>123</v>
      </c>
      <c r="AQ1273" s="22"/>
      <c r="AR1273" s="74"/>
      <c r="AS1273" s="22"/>
      <c r="AT1273" s="190" t="s">
        <v>123</v>
      </c>
      <c r="AU1273" s="74"/>
      <c r="AV1273" s="185" t="s">
        <v>123</v>
      </c>
      <c r="AW1273" s="76"/>
      <c r="AX1273" s="74"/>
      <c r="AY1273" s="22"/>
      <c r="AZ1273" s="190" t="s">
        <v>123</v>
      </c>
      <c r="BA1273" s="74"/>
      <c r="BB1273" s="185" t="s">
        <v>123</v>
      </c>
      <c r="BC1273" s="76"/>
      <c r="BD1273" s="74"/>
      <c r="BE1273" s="22"/>
      <c r="BF1273" s="190" t="s">
        <v>123</v>
      </c>
      <c r="BG1273" s="74"/>
      <c r="BH1273" s="185" t="s">
        <v>123</v>
      </c>
      <c r="BI1273" s="76"/>
      <c r="BJ1273" s="74"/>
      <c r="BK1273" s="22"/>
      <c r="BL1273" s="190" t="s">
        <v>123</v>
      </c>
      <c r="BM1273" s="74"/>
      <c r="BN1273" s="185" t="s">
        <v>123</v>
      </c>
      <c r="BO1273" s="22"/>
      <c r="BP1273" s="74"/>
      <c r="BQ1273" s="22"/>
      <c r="BR1273" s="190" t="s">
        <v>123</v>
      </c>
      <c r="BS1273" s="22"/>
      <c r="BT1273" s="185" t="s">
        <v>123</v>
      </c>
      <c r="BU1273" s="22"/>
      <c r="BV1273" s="74"/>
      <c r="BW1273" s="22"/>
      <c r="BX1273" s="190" t="s">
        <v>123</v>
      </c>
      <c r="BY1273" s="22"/>
      <c r="BZ1273" s="185" t="s">
        <v>123</v>
      </c>
      <c r="CA1273" s="185"/>
      <c r="CB1273" s="22"/>
    </row>
    <row r="1274" spans="2:80" ht="13.8" hidden="1">
      <c r="B1274" s="22">
        <f t="shared" si="19"/>
        <v>1265</v>
      </c>
      <c r="C1274" s="22" t="s">
        <v>112</v>
      </c>
      <c r="D1274" s="279" t="s">
        <v>1715</v>
      </c>
      <c r="E1274" s="118">
        <v>1300403</v>
      </c>
      <c r="F1274" s="22" t="s">
        <v>114</v>
      </c>
      <c r="G1274" s="73" t="s">
        <v>130</v>
      </c>
      <c r="H1274" s="73" t="s">
        <v>116</v>
      </c>
      <c r="I1274" s="241" t="s">
        <v>124</v>
      </c>
      <c r="J1274" s="79" t="s">
        <v>112</v>
      </c>
      <c r="K1274" s="224" t="s">
        <v>1716</v>
      </c>
      <c r="L1274" s="22" t="s">
        <v>119</v>
      </c>
      <c r="M1274" s="185" t="s">
        <v>117</v>
      </c>
      <c r="N1274" s="119" t="str">
        <f>CONCATENATE(T_SDLog[[#This Row],[PROJECT_NO]],"-",T_SDLog[[#This Row],[Sub Con]],"-",T_SDLog[[#This Row],[BUILDING_NO]],"-",T_SDLog[[#This Row],[FLOOR_LEVEL]],"-",T_SDLog[[#This Row],[DRAWING_PARTS]],"-",T_SDLog[[#This Row],[DISIPLINE]],"-",T_SDLog[[#This Row],[Sub-Dec]],"-",T_SDLog[[#This Row],[DS]],"-",T_SDLog[[#This Row],[DRAWING_SEQ]])</f>
        <v>1300403-ATS-B01-GF-01-ICT-BHS-SD-00</v>
      </c>
      <c r="O1274" s="122" t="s">
        <v>1718</v>
      </c>
      <c r="P1274" s="245"/>
      <c r="Q127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7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74" s="156" t="str">
        <f>IF(T_SDLog[[#This Row],[AREF_7]]&lt;&gt;"","07",IF(T_SDLog[[#This Row],[AREF_6]]&lt;&gt;"","06",IF(T_SDLog[[#This Row],[AREF_5]]&lt;&gt;"","05",IF(T_SDLog[[#This Row],[AREF_4]]&lt;&gt;"","04",IF(T_SDLog[[#This Row],[AREF_3]]&lt;&gt;"","03",IF(T_SDLog[[#This Row],[AREF_2]]&lt;&gt;"","02",IF(T_SDLog[[#This Row],[AREF_1]]&lt;&gt;"","01",IF(T_SDLog[[#This Row],[AREF_0]]&lt;&gt;"","00",""))))))))</f>
        <v>00</v>
      </c>
      <c r="T127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7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7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7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7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7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74"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4" s="22" t="s">
        <v>1749</v>
      </c>
      <c r="AB1274" s="74">
        <v>45859</v>
      </c>
      <c r="AC1274" s="74"/>
      <c r="AD1274" s="74"/>
      <c r="AE1274" s="22"/>
      <c r="AF1274" s="190" t="s">
        <v>1638</v>
      </c>
      <c r="AG1274" s="191"/>
      <c r="AH1274" s="190" t="s">
        <v>123</v>
      </c>
      <c r="AI1274" s="22"/>
      <c r="AJ1274" s="74"/>
      <c r="AK1274" s="22"/>
      <c r="AL1274" s="22"/>
      <c r="AM1274" s="22"/>
      <c r="AN1274" s="190" t="s">
        <v>123</v>
      </c>
      <c r="AO1274" s="74"/>
      <c r="AP1274" s="185" t="s">
        <v>123</v>
      </c>
      <c r="AQ1274" s="22"/>
      <c r="AR1274" s="74"/>
      <c r="AS1274" s="22"/>
      <c r="AT1274" s="190" t="s">
        <v>123</v>
      </c>
      <c r="AU1274" s="74"/>
      <c r="AV1274" s="185" t="s">
        <v>123</v>
      </c>
      <c r="AW1274" s="76"/>
      <c r="AX1274" s="74"/>
      <c r="AY1274" s="22"/>
      <c r="AZ1274" s="190" t="s">
        <v>123</v>
      </c>
      <c r="BA1274" s="74"/>
      <c r="BB1274" s="185" t="s">
        <v>123</v>
      </c>
      <c r="BC1274" s="76"/>
      <c r="BD1274" s="74"/>
      <c r="BE1274" s="22"/>
      <c r="BF1274" s="190" t="s">
        <v>123</v>
      </c>
      <c r="BG1274" s="74"/>
      <c r="BH1274" s="185" t="s">
        <v>123</v>
      </c>
      <c r="BI1274" s="76"/>
      <c r="BJ1274" s="74"/>
      <c r="BK1274" s="22"/>
      <c r="BL1274" s="190" t="s">
        <v>123</v>
      </c>
      <c r="BM1274" s="74"/>
      <c r="BN1274" s="185" t="s">
        <v>123</v>
      </c>
      <c r="BO1274" s="22"/>
      <c r="BP1274" s="74"/>
      <c r="BQ1274" s="22"/>
      <c r="BR1274" s="190" t="s">
        <v>123</v>
      </c>
      <c r="BS1274" s="22"/>
      <c r="BT1274" s="185" t="s">
        <v>123</v>
      </c>
      <c r="BU1274" s="22"/>
      <c r="BV1274" s="74"/>
      <c r="BW1274" s="22"/>
      <c r="BX1274" s="190" t="s">
        <v>123</v>
      </c>
      <c r="BY1274" s="22"/>
      <c r="BZ1274" s="185" t="s">
        <v>123</v>
      </c>
      <c r="CA1274" s="185"/>
      <c r="CB1274" s="22"/>
    </row>
    <row r="1275" spans="2:80" ht="13.8" hidden="1">
      <c r="B1275" s="22">
        <f t="shared" si="19"/>
        <v>1266</v>
      </c>
      <c r="C1275" s="22" t="s">
        <v>112</v>
      </c>
      <c r="D1275" s="279" t="s">
        <v>1715</v>
      </c>
      <c r="E1275" s="118">
        <v>1300403</v>
      </c>
      <c r="F1275" s="22" t="s">
        <v>114</v>
      </c>
      <c r="G1275" s="73" t="s">
        <v>130</v>
      </c>
      <c r="H1275" s="73" t="s">
        <v>116</v>
      </c>
      <c r="I1275" s="241" t="s">
        <v>126</v>
      </c>
      <c r="J1275" s="79" t="s">
        <v>112</v>
      </c>
      <c r="K1275" s="224" t="s">
        <v>1716</v>
      </c>
      <c r="L1275" s="22" t="s">
        <v>119</v>
      </c>
      <c r="M1275" s="185" t="s">
        <v>117</v>
      </c>
      <c r="N1275" s="119" t="str">
        <f>CONCATENATE(T_SDLog[[#This Row],[PROJECT_NO]],"-",T_SDLog[[#This Row],[Sub Con]],"-",T_SDLog[[#This Row],[BUILDING_NO]],"-",T_SDLog[[#This Row],[FLOOR_LEVEL]],"-",T_SDLog[[#This Row],[DRAWING_PARTS]],"-",T_SDLog[[#This Row],[DISIPLINE]],"-",T_SDLog[[#This Row],[Sub-Dec]],"-",T_SDLog[[#This Row],[DS]],"-",T_SDLog[[#This Row],[DRAWING_SEQ]])</f>
        <v>1300403-ATS-B01-GF-02-ICT-BHS-SD-00</v>
      </c>
      <c r="O1275" s="122" t="s">
        <v>1719</v>
      </c>
      <c r="P1275" s="245"/>
      <c r="Q127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7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75" s="156" t="str">
        <f>IF(T_SDLog[[#This Row],[AREF_7]]&lt;&gt;"","07",IF(T_SDLog[[#This Row],[AREF_6]]&lt;&gt;"","06",IF(T_SDLog[[#This Row],[AREF_5]]&lt;&gt;"","05",IF(T_SDLog[[#This Row],[AREF_4]]&lt;&gt;"","04",IF(T_SDLog[[#This Row],[AREF_3]]&lt;&gt;"","03",IF(T_SDLog[[#This Row],[AREF_2]]&lt;&gt;"","02",IF(T_SDLog[[#This Row],[AREF_1]]&lt;&gt;"","01",IF(T_SDLog[[#This Row],[AREF_0]]&lt;&gt;"","00",""))))))))</f>
        <v>00</v>
      </c>
      <c r="T127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7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7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7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7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7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75"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5" s="22" t="s">
        <v>1749</v>
      </c>
      <c r="AB1275" s="74">
        <v>45859</v>
      </c>
      <c r="AC1275" s="74"/>
      <c r="AD1275" s="74"/>
      <c r="AE1275" s="22"/>
      <c r="AF1275" s="190" t="s">
        <v>1638</v>
      </c>
      <c r="AG1275" s="191"/>
      <c r="AH1275" s="190" t="s">
        <v>123</v>
      </c>
      <c r="AI1275" s="22"/>
      <c r="AJ1275" s="74"/>
      <c r="AK1275" s="22"/>
      <c r="AL1275" s="22"/>
      <c r="AM1275" s="22"/>
      <c r="AN1275" s="190" t="s">
        <v>123</v>
      </c>
      <c r="AO1275" s="74"/>
      <c r="AP1275" s="185" t="s">
        <v>123</v>
      </c>
      <c r="AQ1275" s="22"/>
      <c r="AR1275" s="74"/>
      <c r="AS1275" s="22"/>
      <c r="AT1275" s="190" t="s">
        <v>123</v>
      </c>
      <c r="AU1275" s="74"/>
      <c r="AV1275" s="185" t="s">
        <v>123</v>
      </c>
      <c r="AW1275" s="76"/>
      <c r="AX1275" s="74"/>
      <c r="AY1275" s="22"/>
      <c r="AZ1275" s="190" t="s">
        <v>123</v>
      </c>
      <c r="BA1275" s="74"/>
      <c r="BB1275" s="185" t="s">
        <v>123</v>
      </c>
      <c r="BC1275" s="76"/>
      <c r="BD1275" s="74"/>
      <c r="BE1275" s="22"/>
      <c r="BF1275" s="190" t="s">
        <v>123</v>
      </c>
      <c r="BG1275" s="74"/>
      <c r="BH1275" s="185" t="s">
        <v>123</v>
      </c>
      <c r="BI1275" s="76"/>
      <c r="BJ1275" s="74"/>
      <c r="BK1275" s="22"/>
      <c r="BL1275" s="190" t="s">
        <v>123</v>
      </c>
      <c r="BM1275" s="74"/>
      <c r="BN1275" s="185" t="s">
        <v>123</v>
      </c>
      <c r="BO1275" s="22"/>
      <c r="BP1275" s="74"/>
      <c r="BQ1275" s="22"/>
      <c r="BR1275" s="190" t="s">
        <v>123</v>
      </c>
      <c r="BS1275" s="22"/>
      <c r="BT1275" s="185" t="s">
        <v>123</v>
      </c>
      <c r="BU1275" s="22"/>
      <c r="BV1275" s="74"/>
      <c r="BW1275" s="22"/>
      <c r="BX1275" s="190" t="s">
        <v>123</v>
      </c>
      <c r="BY1275" s="22"/>
      <c r="BZ1275" s="185" t="s">
        <v>123</v>
      </c>
      <c r="CA1275" s="185"/>
      <c r="CB1275" s="22"/>
    </row>
    <row r="1276" spans="2:80" ht="13.8" hidden="1">
      <c r="B1276" s="22">
        <f t="shared" si="19"/>
        <v>1267</v>
      </c>
      <c r="C1276" s="22" t="s">
        <v>112</v>
      </c>
      <c r="D1276" s="279" t="s">
        <v>1715</v>
      </c>
      <c r="E1276" s="118">
        <v>1300403</v>
      </c>
      <c r="F1276" s="22" t="s">
        <v>114</v>
      </c>
      <c r="G1276" s="73" t="s">
        <v>130</v>
      </c>
      <c r="H1276" s="73" t="s">
        <v>116</v>
      </c>
      <c r="I1276" s="241" t="s">
        <v>128</v>
      </c>
      <c r="J1276" s="79" t="s">
        <v>112</v>
      </c>
      <c r="K1276" s="224" t="s">
        <v>1716</v>
      </c>
      <c r="L1276" s="22" t="s">
        <v>119</v>
      </c>
      <c r="M1276" s="185" t="s">
        <v>117</v>
      </c>
      <c r="N1276" s="119" t="str">
        <f>CONCATENATE(T_SDLog[[#This Row],[PROJECT_NO]],"-",T_SDLog[[#This Row],[Sub Con]],"-",T_SDLog[[#This Row],[BUILDING_NO]],"-",T_SDLog[[#This Row],[FLOOR_LEVEL]],"-",T_SDLog[[#This Row],[DRAWING_PARTS]],"-",T_SDLog[[#This Row],[DISIPLINE]],"-",T_SDLog[[#This Row],[Sub-Dec]],"-",T_SDLog[[#This Row],[DS]],"-",T_SDLog[[#This Row],[DRAWING_SEQ]])</f>
        <v>1300403-ATS-B01-GF-03-ICT-BHS-SD-00</v>
      </c>
      <c r="O1276" s="122" t="s">
        <v>1720</v>
      </c>
      <c r="P1276" s="245"/>
      <c r="Q127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7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76" s="156" t="str">
        <f>IF(T_SDLog[[#This Row],[AREF_7]]&lt;&gt;"","07",IF(T_SDLog[[#This Row],[AREF_6]]&lt;&gt;"","06",IF(T_SDLog[[#This Row],[AREF_5]]&lt;&gt;"","05",IF(T_SDLog[[#This Row],[AREF_4]]&lt;&gt;"","04",IF(T_SDLog[[#This Row],[AREF_3]]&lt;&gt;"","03",IF(T_SDLog[[#This Row],[AREF_2]]&lt;&gt;"","02",IF(T_SDLog[[#This Row],[AREF_1]]&lt;&gt;"","01",IF(T_SDLog[[#This Row],[AREF_0]]&lt;&gt;"","00",""))))))))</f>
        <v>00</v>
      </c>
      <c r="T127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7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7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7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7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7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76"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6" s="22" t="s">
        <v>1749</v>
      </c>
      <c r="AB1276" s="74">
        <v>45859</v>
      </c>
      <c r="AC1276" s="74"/>
      <c r="AD1276" s="74"/>
      <c r="AE1276" s="22"/>
      <c r="AF1276" s="190" t="s">
        <v>1638</v>
      </c>
      <c r="AG1276" s="191"/>
      <c r="AH1276" s="190" t="s">
        <v>123</v>
      </c>
      <c r="AI1276" s="22"/>
      <c r="AJ1276" s="74"/>
      <c r="AK1276" s="22"/>
      <c r="AL1276" s="22"/>
      <c r="AM1276" s="22"/>
      <c r="AN1276" s="190" t="s">
        <v>123</v>
      </c>
      <c r="AO1276" s="74"/>
      <c r="AP1276" s="185" t="s">
        <v>123</v>
      </c>
      <c r="AQ1276" s="22"/>
      <c r="AR1276" s="74"/>
      <c r="AS1276" s="22"/>
      <c r="AT1276" s="190" t="s">
        <v>123</v>
      </c>
      <c r="AU1276" s="74"/>
      <c r="AV1276" s="185" t="s">
        <v>123</v>
      </c>
      <c r="AW1276" s="76"/>
      <c r="AX1276" s="74"/>
      <c r="AY1276" s="22"/>
      <c r="AZ1276" s="190" t="s">
        <v>123</v>
      </c>
      <c r="BA1276" s="74"/>
      <c r="BB1276" s="185" t="s">
        <v>123</v>
      </c>
      <c r="BC1276" s="76"/>
      <c r="BD1276" s="74"/>
      <c r="BE1276" s="22"/>
      <c r="BF1276" s="190" t="s">
        <v>123</v>
      </c>
      <c r="BG1276" s="74"/>
      <c r="BH1276" s="185" t="s">
        <v>123</v>
      </c>
      <c r="BI1276" s="76"/>
      <c r="BJ1276" s="74"/>
      <c r="BK1276" s="22"/>
      <c r="BL1276" s="190" t="s">
        <v>123</v>
      </c>
      <c r="BM1276" s="74"/>
      <c r="BN1276" s="185" t="s">
        <v>123</v>
      </c>
      <c r="BO1276" s="22"/>
      <c r="BP1276" s="74"/>
      <c r="BQ1276" s="22"/>
      <c r="BR1276" s="190" t="s">
        <v>123</v>
      </c>
      <c r="BS1276" s="22"/>
      <c r="BT1276" s="185" t="s">
        <v>123</v>
      </c>
      <c r="BU1276" s="22"/>
      <c r="BV1276" s="74"/>
      <c r="BW1276" s="22"/>
      <c r="BX1276" s="190" t="s">
        <v>123</v>
      </c>
      <c r="BY1276" s="22"/>
      <c r="BZ1276" s="185" t="s">
        <v>123</v>
      </c>
      <c r="CA1276" s="185"/>
      <c r="CB1276" s="22"/>
    </row>
    <row r="1277" spans="2:80" ht="13.8" hidden="1">
      <c r="B1277" s="22">
        <f t="shared" si="19"/>
        <v>1268</v>
      </c>
      <c r="C1277" s="22" t="s">
        <v>112</v>
      </c>
      <c r="D1277" s="279" t="s">
        <v>1715</v>
      </c>
      <c r="E1277" s="118">
        <v>1300403</v>
      </c>
      <c r="F1277" s="22" t="s">
        <v>114</v>
      </c>
      <c r="G1277" s="73" t="s">
        <v>130</v>
      </c>
      <c r="H1277" s="73" t="s">
        <v>116</v>
      </c>
      <c r="I1277" s="241" t="s">
        <v>138</v>
      </c>
      <c r="J1277" s="79" t="s">
        <v>112</v>
      </c>
      <c r="K1277" s="224" t="s">
        <v>1716</v>
      </c>
      <c r="L1277" s="22" t="s">
        <v>119</v>
      </c>
      <c r="M1277" s="185" t="s">
        <v>117</v>
      </c>
      <c r="N1277" s="119" t="str">
        <f>CONCATENATE(T_SDLog[[#This Row],[PROJECT_NO]],"-",T_SDLog[[#This Row],[Sub Con]],"-",T_SDLog[[#This Row],[BUILDING_NO]],"-",T_SDLog[[#This Row],[FLOOR_LEVEL]],"-",T_SDLog[[#This Row],[DRAWING_PARTS]],"-",T_SDLog[[#This Row],[DISIPLINE]],"-",T_SDLog[[#This Row],[Sub-Dec]],"-",T_SDLog[[#This Row],[DS]],"-",T_SDLog[[#This Row],[DRAWING_SEQ]])</f>
        <v>1300403-ATS-B01-GF-04-ICT-BHS-SD-00</v>
      </c>
      <c r="O1277" s="122" t="s">
        <v>1721</v>
      </c>
      <c r="P1277" s="245"/>
      <c r="Q127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7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77" s="156" t="str">
        <f>IF(T_SDLog[[#This Row],[AREF_7]]&lt;&gt;"","07",IF(T_SDLog[[#This Row],[AREF_6]]&lt;&gt;"","06",IF(T_SDLog[[#This Row],[AREF_5]]&lt;&gt;"","05",IF(T_SDLog[[#This Row],[AREF_4]]&lt;&gt;"","04",IF(T_SDLog[[#This Row],[AREF_3]]&lt;&gt;"","03",IF(T_SDLog[[#This Row],[AREF_2]]&lt;&gt;"","02",IF(T_SDLog[[#This Row],[AREF_1]]&lt;&gt;"","01",IF(T_SDLog[[#This Row],[AREF_0]]&lt;&gt;"","00",""))))))))</f>
        <v>00</v>
      </c>
      <c r="T127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7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7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7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7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7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77"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7" s="22" t="s">
        <v>1749</v>
      </c>
      <c r="AB1277" s="74">
        <v>45859</v>
      </c>
      <c r="AC1277" s="74"/>
      <c r="AD1277" s="74"/>
      <c r="AE1277" s="22"/>
      <c r="AF1277" s="190" t="s">
        <v>1638</v>
      </c>
      <c r="AG1277" s="191"/>
      <c r="AH1277" s="190" t="s">
        <v>123</v>
      </c>
      <c r="AI1277" s="22"/>
      <c r="AJ1277" s="74"/>
      <c r="AK1277" s="22"/>
      <c r="AL1277" s="22"/>
      <c r="AM1277" s="22"/>
      <c r="AN1277" s="190" t="s">
        <v>123</v>
      </c>
      <c r="AO1277" s="74"/>
      <c r="AP1277" s="185" t="s">
        <v>123</v>
      </c>
      <c r="AQ1277" s="22"/>
      <c r="AR1277" s="74"/>
      <c r="AS1277" s="22"/>
      <c r="AT1277" s="190" t="s">
        <v>123</v>
      </c>
      <c r="AU1277" s="74"/>
      <c r="AV1277" s="185" t="s">
        <v>123</v>
      </c>
      <c r="AW1277" s="76"/>
      <c r="AX1277" s="74"/>
      <c r="AY1277" s="22"/>
      <c r="AZ1277" s="190" t="s">
        <v>123</v>
      </c>
      <c r="BA1277" s="74"/>
      <c r="BB1277" s="185" t="s">
        <v>123</v>
      </c>
      <c r="BC1277" s="76"/>
      <c r="BD1277" s="74"/>
      <c r="BE1277" s="22"/>
      <c r="BF1277" s="190" t="s">
        <v>123</v>
      </c>
      <c r="BG1277" s="74"/>
      <c r="BH1277" s="185" t="s">
        <v>123</v>
      </c>
      <c r="BI1277" s="76"/>
      <c r="BJ1277" s="74"/>
      <c r="BK1277" s="22"/>
      <c r="BL1277" s="190" t="s">
        <v>123</v>
      </c>
      <c r="BM1277" s="74"/>
      <c r="BN1277" s="185" t="s">
        <v>123</v>
      </c>
      <c r="BO1277" s="22"/>
      <c r="BP1277" s="74"/>
      <c r="BQ1277" s="22"/>
      <c r="BR1277" s="190" t="s">
        <v>123</v>
      </c>
      <c r="BS1277" s="22"/>
      <c r="BT1277" s="185" t="s">
        <v>123</v>
      </c>
      <c r="BU1277" s="22"/>
      <c r="BV1277" s="74"/>
      <c r="BW1277" s="22"/>
      <c r="BX1277" s="190" t="s">
        <v>123</v>
      </c>
      <c r="BY1277" s="22"/>
      <c r="BZ1277" s="185" t="s">
        <v>123</v>
      </c>
      <c r="CA1277" s="185"/>
      <c r="CB1277" s="22"/>
    </row>
    <row r="1278" spans="2:80" ht="13.8" hidden="1">
      <c r="B1278" s="22">
        <f t="shared" si="19"/>
        <v>1269</v>
      </c>
      <c r="C1278" s="22" t="s">
        <v>112</v>
      </c>
      <c r="D1278" s="279" t="s">
        <v>1715</v>
      </c>
      <c r="E1278" s="118">
        <v>1300403</v>
      </c>
      <c r="F1278" s="22" t="s">
        <v>114</v>
      </c>
      <c r="G1278" s="73" t="s">
        <v>130</v>
      </c>
      <c r="H1278" s="73" t="s">
        <v>116</v>
      </c>
      <c r="I1278" s="241" t="s">
        <v>219</v>
      </c>
      <c r="J1278" s="79" t="s">
        <v>112</v>
      </c>
      <c r="K1278" s="224" t="s">
        <v>1716</v>
      </c>
      <c r="L1278" s="22" t="s">
        <v>119</v>
      </c>
      <c r="M1278" s="185" t="s">
        <v>117</v>
      </c>
      <c r="N1278" s="119" t="str">
        <f>CONCATENATE(T_SDLog[[#This Row],[PROJECT_NO]],"-",T_SDLog[[#This Row],[Sub Con]],"-",T_SDLog[[#This Row],[BUILDING_NO]],"-",T_SDLog[[#This Row],[FLOOR_LEVEL]],"-",T_SDLog[[#This Row],[DRAWING_PARTS]],"-",T_SDLog[[#This Row],[DISIPLINE]],"-",T_SDLog[[#This Row],[Sub-Dec]],"-",T_SDLog[[#This Row],[DS]],"-",T_SDLog[[#This Row],[DRAWING_SEQ]])</f>
        <v>1300403-ATS-B01-GF-05-ICT-BHS-SD-00</v>
      </c>
      <c r="O1278" s="122" t="s">
        <v>1722</v>
      </c>
      <c r="P1278" s="245"/>
      <c r="Q127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7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78" s="156" t="str">
        <f>IF(T_SDLog[[#This Row],[AREF_7]]&lt;&gt;"","07",IF(T_SDLog[[#This Row],[AREF_6]]&lt;&gt;"","06",IF(T_SDLog[[#This Row],[AREF_5]]&lt;&gt;"","05",IF(T_SDLog[[#This Row],[AREF_4]]&lt;&gt;"","04",IF(T_SDLog[[#This Row],[AREF_3]]&lt;&gt;"","03",IF(T_SDLog[[#This Row],[AREF_2]]&lt;&gt;"","02",IF(T_SDLog[[#This Row],[AREF_1]]&lt;&gt;"","01",IF(T_SDLog[[#This Row],[AREF_0]]&lt;&gt;"","00",""))))))))</f>
        <v>00</v>
      </c>
      <c r="T127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7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7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7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7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7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78"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8" s="22" t="s">
        <v>1749</v>
      </c>
      <c r="AB1278" s="74">
        <v>45859</v>
      </c>
      <c r="AC1278" s="74"/>
      <c r="AD1278" s="74"/>
      <c r="AE1278" s="22"/>
      <c r="AF1278" s="190" t="s">
        <v>1638</v>
      </c>
      <c r="AG1278" s="191"/>
      <c r="AH1278" s="190" t="s">
        <v>123</v>
      </c>
      <c r="AI1278" s="22"/>
      <c r="AJ1278" s="74"/>
      <c r="AK1278" s="22"/>
      <c r="AL1278" s="22"/>
      <c r="AM1278" s="22"/>
      <c r="AN1278" s="190" t="s">
        <v>123</v>
      </c>
      <c r="AO1278" s="74"/>
      <c r="AP1278" s="185" t="s">
        <v>123</v>
      </c>
      <c r="AQ1278" s="22"/>
      <c r="AR1278" s="74"/>
      <c r="AS1278" s="22"/>
      <c r="AT1278" s="190" t="s">
        <v>123</v>
      </c>
      <c r="AU1278" s="74"/>
      <c r="AV1278" s="185" t="s">
        <v>123</v>
      </c>
      <c r="AW1278" s="76"/>
      <c r="AX1278" s="74"/>
      <c r="AY1278" s="22"/>
      <c r="AZ1278" s="190" t="s">
        <v>123</v>
      </c>
      <c r="BA1278" s="74"/>
      <c r="BB1278" s="185" t="s">
        <v>123</v>
      </c>
      <c r="BC1278" s="76"/>
      <c r="BD1278" s="74"/>
      <c r="BE1278" s="22"/>
      <c r="BF1278" s="190" t="s">
        <v>123</v>
      </c>
      <c r="BG1278" s="74"/>
      <c r="BH1278" s="185" t="s">
        <v>123</v>
      </c>
      <c r="BI1278" s="76"/>
      <c r="BJ1278" s="74"/>
      <c r="BK1278" s="22"/>
      <c r="BL1278" s="190" t="s">
        <v>123</v>
      </c>
      <c r="BM1278" s="74"/>
      <c r="BN1278" s="185" t="s">
        <v>123</v>
      </c>
      <c r="BO1278" s="22"/>
      <c r="BP1278" s="74"/>
      <c r="BQ1278" s="22"/>
      <c r="BR1278" s="190" t="s">
        <v>123</v>
      </c>
      <c r="BS1278" s="22"/>
      <c r="BT1278" s="185" t="s">
        <v>123</v>
      </c>
      <c r="BU1278" s="22"/>
      <c r="BV1278" s="74"/>
      <c r="BW1278" s="22"/>
      <c r="BX1278" s="190" t="s">
        <v>123</v>
      </c>
      <c r="BY1278" s="22"/>
      <c r="BZ1278" s="185" t="s">
        <v>123</v>
      </c>
      <c r="CA1278" s="185"/>
      <c r="CB1278" s="22"/>
    </row>
    <row r="1279" spans="2:80" ht="13.8" hidden="1">
      <c r="B1279" s="22">
        <f t="shared" si="19"/>
        <v>1270</v>
      </c>
      <c r="C1279" s="22" t="s">
        <v>112</v>
      </c>
      <c r="D1279" s="279" t="s">
        <v>1715</v>
      </c>
      <c r="E1279" s="118">
        <v>1300403</v>
      </c>
      <c r="F1279" s="22" t="s">
        <v>114</v>
      </c>
      <c r="G1279" s="73" t="s">
        <v>130</v>
      </c>
      <c r="H1279" s="73" t="s">
        <v>116</v>
      </c>
      <c r="I1279" s="241" t="s">
        <v>304</v>
      </c>
      <c r="J1279" s="79" t="s">
        <v>112</v>
      </c>
      <c r="K1279" s="224" t="s">
        <v>1716</v>
      </c>
      <c r="L1279" s="22" t="s">
        <v>119</v>
      </c>
      <c r="M1279" s="185" t="s">
        <v>117</v>
      </c>
      <c r="N1279" s="119" t="str">
        <f>CONCATENATE(T_SDLog[[#This Row],[PROJECT_NO]],"-",T_SDLog[[#This Row],[Sub Con]],"-",T_SDLog[[#This Row],[BUILDING_NO]],"-",T_SDLog[[#This Row],[FLOOR_LEVEL]],"-",T_SDLog[[#This Row],[DRAWING_PARTS]],"-",T_SDLog[[#This Row],[DISIPLINE]],"-",T_SDLog[[#This Row],[Sub-Dec]],"-",T_SDLog[[#This Row],[DS]],"-",T_SDLog[[#This Row],[DRAWING_SEQ]])</f>
        <v>1300403-ATS-B01-GF-06-ICT-BHS-SD-00</v>
      </c>
      <c r="O1279" s="122" t="s">
        <v>1723</v>
      </c>
      <c r="P1279" s="245"/>
      <c r="Q1279"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79"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79" s="156" t="str">
        <f>IF(T_SDLog[[#This Row],[AREF_7]]&lt;&gt;"","07",IF(T_SDLog[[#This Row],[AREF_6]]&lt;&gt;"","06",IF(T_SDLog[[#This Row],[AREF_5]]&lt;&gt;"","05",IF(T_SDLog[[#This Row],[AREF_4]]&lt;&gt;"","04",IF(T_SDLog[[#This Row],[AREF_3]]&lt;&gt;"","03",IF(T_SDLog[[#This Row],[AREF_2]]&lt;&gt;"","02",IF(T_SDLog[[#This Row],[AREF_1]]&lt;&gt;"","01",IF(T_SDLog[[#This Row],[AREF_0]]&lt;&gt;"","00",""))))))))</f>
        <v>00</v>
      </c>
      <c r="T1279"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79"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79"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79"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79"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79"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79"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79" s="22" t="s">
        <v>1749</v>
      </c>
      <c r="AB1279" s="74">
        <v>45859</v>
      </c>
      <c r="AC1279" s="74"/>
      <c r="AD1279" s="74"/>
      <c r="AE1279" s="22"/>
      <c r="AF1279" s="190" t="s">
        <v>1638</v>
      </c>
      <c r="AG1279" s="191"/>
      <c r="AH1279" s="190" t="s">
        <v>123</v>
      </c>
      <c r="AI1279" s="22"/>
      <c r="AJ1279" s="74"/>
      <c r="AK1279" s="22"/>
      <c r="AL1279" s="22"/>
      <c r="AM1279" s="22"/>
      <c r="AN1279" s="190" t="s">
        <v>123</v>
      </c>
      <c r="AO1279" s="74"/>
      <c r="AP1279" s="185" t="s">
        <v>123</v>
      </c>
      <c r="AQ1279" s="22"/>
      <c r="AR1279" s="74"/>
      <c r="AS1279" s="22"/>
      <c r="AT1279" s="190" t="s">
        <v>123</v>
      </c>
      <c r="AU1279" s="74"/>
      <c r="AV1279" s="185" t="s">
        <v>123</v>
      </c>
      <c r="AW1279" s="76"/>
      <c r="AX1279" s="74"/>
      <c r="AY1279" s="22"/>
      <c r="AZ1279" s="190" t="s">
        <v>123</v>
      </c>
      <c r="BA1279" s="74"/>
      <c r="BB1279" s="185" t="s">
        <v>123</v>
      </c>
      <c r="BC1279" s="76"/>
      <c r="BD1279" s="74"/>
      <c r="BE1279" s="22"/>
      <c r="BF1279" s="190" t="s">
        <v>123</v>
      </c>
      <c r="BG1279" s="74"/>
      <c r="BH1279" s="185" t="s">
        <v>123</v>
      </c>
      <c r="BI1279" s="76"/>
      <c r="BJ1279" s="74"/>
      <c r="BK1279" s="22"/>
      <c r="BL1279" s="190" t="s">
        <v>123</v>
      </c>
      <c r="BM1279" s="74"/>
      <c r="BN1279" s="185" t="s">
        <v>123</v>
      </c>
      <c r="BO1279" s="22"/>
      <c r="BP1279" s="74"/>
      <c r="BQ1279" s="22"/>
      <c r="BR1279" s="190" t="s">
        <v>123</v>
      </c>
      <c r="BS1279" s="22"/>
      <c r="BT1279" s="185" t="s">
        <v>123</v>
      </c>
      <c r="BU1279" s="22"/>
      <c r="BV1279" s="74"/>
      <c r="BW1279" s="22"/>
      <c r="BX1279" s="190" t="s">
        <v>123</v>
      </c>
      <c r="BY1279" s="22"/>
      <c r="BZ1279" s="185" t="s">
        <v>123</v>
      </c>
      <c r="CA1279" s="185"/>
      <c r="CB1279" s="22"/>
    </row>
    <row r="1280" spans="2:80" ht="13.8" hidden="1">
      <c r="B1280" s="22">
        <f t="shared" si="19"/>
        <v>1271</v>
      </c>
      <c r="C1280" s="22" t="s">
        <v>112</v>
      </c>
      <c r="D1280" s="279" t="s">
        <v>1715</v>
      </c>
      <c r="E1280" s="118">
        <v>1300403</v>
      </c>
      <c r="F1280" s="22" t="s">
        <v>114</v>
      </c>
      <c r="G1280" s="73" t="s">
        <v>130</v>
      </c>
      <c r="H1280" s="73" t="s">
        <v>116</v>
      </c>
      <c r="I1280" s="241" t="s">
        <v>349</v>
      </c>
      <c r="J1280" s="79" t="s">
        <v>112</v>
      </c>
      <c r="K1280" s="224" t="s">
        <v>1716</v>
      </c>
      <c r="L1280" s="22" t="s">
        <v>119</v>
      </c>
      <c r="M1280" s="185" t="s">
        <v>117</v>
      </c>
      <c r="N1280" s="119" t="str">
        <f>CONCATENATE(T_SDLog[[#This Row],[PROJECT_NO]],"-",T_SDLog[[#This Row],[Sub Con]],"-",T_SDLog[[#This Row],[BUILDING_NO]],"-",T_SDLog[[#This Row],[FLOOR_LEVEL]],"-",T_SDLog[[#This Row],[DRAWING_PARTS]],"-",T_SDLog[[#This Row],[DISIPLINE]],"-",T_SDLog[[#This Row],[Sub-Dec]],"-",T_SDLog[[#This Row],[DS]],"-",T_SDLog[[#This Row],[DRAWING_SEQ]])</f>
        <v>1300403-ATS-B01-GF-07-ICT-BHS-SD-00</v>
      </c>
      <c r="O1280" s="122" t="s">
        <v>1724</v>
      </c>
      <c r="P1280" s="245"/>
      <c r="Q1280"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80"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80" s="156" t="str">
        <f>IF(T_SDLog[[#This Row],[AREF_7]]&lt;&gt;"","07",IF(T_SDLog[[#This Row],[AREF_6]]&lt;&gt;"","06",IF(T_SDLog[[#This Row],[AREF_5]]&lt;&gt;"","05",IF(T_SDLog[[#This Row],[AREF_4]]&lt;&gt;"","04",IF(T_SDLog[[#This Row],[AREF_3]]&lt;&gt;"","03",IF(T_SDLog[[#This Row],[AREF_2]]&lt;&gt;"","02",IF(T_SDLog[[#This Row],[AREF_1]]&lt;&gt;"","01",IF(T_SDLog[[#This Row],[AREF_0]]&lt;&gt;"","00",""))))))))</f>
        <v>00</v>
      </c>
      <c r="T1280"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80"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80"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80"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80"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80"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80"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80" s="22" t="s">
        <v>1749</v>
      </c>
      <c r="AB1280" s="74">
        <v>45859</v>
      </c>
      <c r="AC1280" s="74"/>
      <c r="AD1280" s="74"/>
      <c r="AE1280" s="22"/>
      <c r="AF1280" s="190" t="s">
        <v>1638</v>
      </c>
      <c r="AG1280" s="191"/>
      <c r="AH1280" s="190" t="s">
        <v>123</v>
      </c>
      <c r="AI1280" s="22"/>
      <c r="AJ1280" s="74"/>
      <c r="AK1280" s="22"/>
      <c r="AL1280" s="22"/>
      <c r="AM1280" s="22"/>
      <c r="AN1280" s="190" t="s">
        <v>123</v>
      </c>
      <c r="AO1280" s="74"/>
      <c r="AP1280" s="185" t="s">
        <v>123</v>
      </c>
      <c r="AQ1280" s="22"/>
      <c r="AR1280" s="74"/>
      <c r="AS1280" s="22"/>
      <c r="AT1280" s="190" t="s">
        <v>123</v>
      </c>
      <c r="AU1280" s="74"/>
      <c r="AV1280" s="185" t="s">
        <v>123</v>
      </c>
      <c r="AW1280" s="76"/>
      <c r="AX1280" s="74"/>
      <c r="AY1280" s="22"/>
      <c r="AZ1280" s="190" t="s">
        <v>123</v>
      </c>
      <c r="BA1280" s="74"/>
      <c r="BB1280" s="185" t="s">
        <v>123</v>
      </c>
      <c r="BC1280" s="76"/>
      <c r="BD1280" s="74"/>
      <c r="BE1280" s="22"/>
      <c r="BF1280" s="190" t="s">
        <v>123</v>
      </c>
      <c r="BG1280" s="74"/>
      <c r="BH1280" s="185" t="s">
        <v>123</v>
      </c>
      <c r="BI1280" s="76"/>
      <c r="BJ1280" s="74"/>
      <c r="BK1280" s="22"/>
      <c r="BL1280" s="190" t="s">
        <v>123</v>
      </c>
      <c r="BM1280" s="74"/>
      <c r="BN1280" s="185" t="s">
        <v>123</v>
      </c>
      <c r="BO1280" s="22"/>
      <c r="BP1280" s="74"/>
      <c r="BQ1280" s="22"/>
      <c r="BR1280" s="190" t="s">
        <v>123</v>
      </c>
      <c r="BS1280" s="22"/>
      <c r="BT1280" s="185" t="s">
        <v>123</v>
      </c>
      <c r="BU1280" s="22"/>
      <c r="BV1280" s="74"/>
      <c r="BW1280" s="22"/>
      <c r="BX1280" s="190" t="s">
        <v>123</v>
      </c>
      <c r="BY1280" s="22"/>
      <c r="BZ1280" s="185" t="s">
        <v>123</v>
      </c>
      <c r="CA1280" s="185"/>
      <c r="CB1280" s="22"/>
    </row>
    <row r="1281" spans="2:80" ht="13.8" hidden="1">
      <c r="B1281" s="22">
        <f t="shared" si="19"/>
        <v>1272</v>
      </c>
      <c r="C1281" s="22" t="s">
        <v>112</v>
      </c>
      <c r="D1281" s="279" t="s">
        <v>1715</v>
      </c>
      <c r="E1281" s="118">
        <v>1300403</v>
      </c>
      <c r="F1281" s="22" t="s">
        <v>114</v>
      </c>
      <c r="G1281" s="73" t="s">
        <v>130</v>
      </c>
      <c r="H1281" s="73" t="s">
        <v>116</v>
      </c>
      <c r="I1281" s="241" t="s">
        <v>140</v>
      </c>
      <c r="J1281" s="79" t="s">
        <v>112</v>
      </c>
      <c r="K1281" s="224" t="s">
        <v>1716</v>
      </c>
      <c r="L1281" s="22" t="s">
        <v>119</v>
      </c>
      <c r="M1281" s="185" t="s">
        <v>117</v>
      </c>
      <c r="N1281" s="119" t="str">
        <f>CONCATENATE(T_SDLog[[#This Row],[PROJECT_NO]],"-",T_SDLog[[#This Row],[Sub Con]],"-",T_SDLog[[#This Row],[BUILDING_NO]],"-",T_SDLog[[#This Row],[FLOOR_LEVEL]],"-",T_SDLog[[#This Row],[DRAWING_PARTS]],"-",T_SDLog[[#This Row],[DISIPLINE]],"-",T_SDLog[[#This Row],[Sub-Dec]],"-",T_SDLog[[#This Row],[DS]],"-",T_SDLog[[#This Row],[DRAWING_SEQ]])</f>
        <v>1300403-ATS-B01-GF-08-ICT-BHS-SD-00</v>
      </c>
      <c r="O1281" s="122" t="s">
        <v>1725</v>
      </c>
      <c r="P1281" s="245"/>
      <c r="Q1281"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81"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81" s="156" t="str">
        <f>IF(T_SDLog[[#This Row],[AREF_7]]&lt;&gt;"","07",IF(T_SDLog[[#This Row],[AREF_6]]&lt;&gt;"","06",IF(T_SDLog[[#This Row],[AREF_5]]&lt;&gt;"","05",IF(T_SDLog[[#This Row],[AREF_4]]&lt;&gt;"","04",IF(T_SDLog[[#This Row],[AREF_3]]&lt;&gt;"","03",IF(T_SDLog[[#This Row],[AREF_2]]&lt;&gt;"","02",IF(T_SDLog[[#This Row],[AREF_1]]&lt;&gt;"","01",IF(T_SDLog[[#This Row],[AREF_0]]&lt;&gt;"","00",""))))))))</f>
        <v>00</v>
      </c>
      <c r="T1281"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81"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81"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81"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81"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81"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81"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81" s="22" t="s">
        <v>1749</v>
      </c>
      <c r="AB1281" s="74">
        <v>45859</v>
      </c>
      <c r="AC1281" s="74"/>
      <c r="AD1281" s="74"/>
      <c r="AE1281" s="22"/>
      <c r="AF1281" s="190" t="s">
        <v>1638</v>
      </c>
      <c r="AG1281" s="191"/>
      <c r="AH1281" s="190" t="s">
        <v>123</v>
      </c>
      <c r="AI1281" s="22"/>
      <c r="AJ1281" s="74"/>
      <c r="AK1281" s="22"/>
      <c r="AL1281" s="22"/>
      <c r="AM1281" s="22"/>
      <c r="AN1281" s="190" t="s">
        <v>123</v>
      </c>
      <c r="AO1281" s="74"/>
      <c r="AP1281" s="185" t="s">
        <v>123</v>
      </c>
      <c r="AQ1281" s="22"/>
      <c r="AR1281" s="74"/>
      <c r="AS1281" s="22"/>
      <c r="AT1281" s="190" t="s">
        <v>123</v>
      </c>
      <c r="AU1281" s="74"/>
      <c r="AV1281" s="185" t="s">
        <v>123</v>
      </c>
      <c r="AW1281" s="76"/>
      <c r="AX1281" s="74"/>
      <c r="AY1281" s="22"/>
      <c r="AZ1281" s="190" t="s">
        <v>123</v>
      </c>
      <c r="BA1281" s="74"/>
      <c r="BB1281" s="185" t="s">
        <v>123</v>
      </c>
      <c r="BC1281" s="76"/>
      <c r="BD1281" s="74"/>
      <c r="BE1281" s="22"/>
      <c r="BF1281" s="190" t="s">
        <v>123</v>
      </c>
      <c r="BG1281" s="74"/>
      <c r="BH1281" s="185" t="s">
        <v>123</v>
      </c>
      <c r="BI1281" s="76"/>
      <c r="BJ1281" s="74"/>
      <c r="BK1281" s="22"/>
      <c r="BL1281" s="190" t="s">
        <v>123</v>
      </c>
      <c r="BM1281" s="74"/>
      <c r="BN1281" s="185" t="s">
        <v>123</v>
      </c>
      <c r="BO1281" s="22"/>
      <c r="BP1281" s="74"/>
      <c r="BQ1281" s="22"/>
      <c r="BR1281" s="190" t="s">
        <v>123</v>
      </c>
      <c r="BS1281" s="22"/>
      <c r="BT1281" s="185" t="s">
        <v>123</v>
      </c>
      <c r="BU1281" s="22"/>
      <c r="BV1281" s="74"/>
      <c r="BW1281" s="22"/>
      <c r="BX1281" s="190" t="s">
        <v>123</v>
      </c>
      <c r="BY1281" s="22"/>
      <c r="BZ1281" s="185" t="s">
        <v>123</v>
      </c>
      <c r="CA1281" s="185"/>
      <c r="CB1281" s="22"/>
    </row>
    <row r="1282" spans="2:80" ht="13.8" hidden="1">
      <c r="B1282" s="22">
        <f t="shared" si="19"/>
        <v>1273</v>
      </c>
      <c r="C1282" s="22" t="s">
        <v>112</v>
      </c>
      <c r="D1282" s="279" t="s">
        <v>1715</v>
      </c>
      <c r="E1282" s="118">
        <v>1300403</v>
      </c>
      <c r="F1282" s="22" t="s">
        <v>114</v>
      </c>
      <c r="G1282" s="73" t="s">
        <v>130</v>
      </c>
      <c r="H1282" s="73" t="s">
        <v>116</v>
      </c>
      <c r="I1282" s="241" t="s">
        <v>351</v>
      </c>
      <c r="J1282" s="79" t="s">
        <v>112</v>
      </c>
      <c r="K1282" s="224" t="s">
        <v>1716</v>
      </c>
      <c r="L1282" s="22" t="s">
        <v>119</v>
      </c>
      <c r="M1282" s="185" t="s">
        <v>117</v>
      </c>
      <c r="N1282" s="119" t="str">
        <f>CONCATENATE(T_SDLog[[#This Row],[PROJECT_NO]],"-",T_SDLog[[#This Row],[Sub Con]],"-",T_SDLog[[#This Row],[BUILDING_NO]],"-",T_SDLog[[#This Row],[FLOOR_LEVEL]],"-",T_SDLog[[#This Row],[DRAWING_PARTS]],"-",T_SDLog[[#This Row],[DISIPLINE]],"-",T_SDLog[[#This Row],[Sub-Dec]],"-",T_SDLog[[#This Row],[DS]],"-",T_SDLog[[#This Row],[DRAWING_SEQ]])</f>
        <v>1300403-ATS-B01-GF-09-ICT-BHS-SD-00</v>
      </c>
      <c r="O1282" s="122" t="s">
        <v>1726</v>
      </c>
      <c r="P1282" s="245"/>
      <c r="Q1282"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82"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82" s="156" t="str">
        <f>IF(T_SDLog[[#This Row],[AREF_7]]&lt;&gt;"","07",IF(T_SDLog[[#This Row],[AREF_6]]&lt;&gt;"","06",IF(T_SDLog[[#This Row],[AREF_5]]&lt;&gt;"","05",IF(T_SDLog[[#This Row],[AREF_4]]&lt;&gt;"","04",IF(T_SDLog[[#This Row],[AREF_3]]&lt;&gt;"","03",IF(T_SDLog[[#This Row],[AREF_2]]&lt;&gt;"","02",IF(T_SDLog[[#This Row],[AREF_1]]&lt;&gt;"","01",IF(T_SDLog[[#This Row],[AREF_0]]&lt;&gt;"","00",""))))))))</f>
        <v>00</v>
      </c>
      <c r="T1282"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82"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82"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82"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82"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82"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82"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82" s="22" t="s">
        <v>1749</v>
      </c>
      <c r="AB1282" s="74">
        <v>45859</v>
      </c>
      <c r="AC1282" s="74"/>
      <c r="AD1282" s="74"/>
      <c r="AE1282" s="22"/>
      <c r="AF1282" s="190" t="s">
        <v>1638</v>
      </c>
      <c r="AG1282" s="191"/>
      <c r="AH1282" s="190" t="s">
        <v>123</v>
      </c>
      <c r="AI1282" s="22"/>
      <c r="AJ1282" s="74"/>
      <c r="AK1282" s="22"/>
      <c r="AL1282" s="22"/>
      <c r="AM1282" s="22"/>
      <c r="AN1282" s="190" t="s">
        <v>123</v>
      </c>
      <c r="AO1282" s="74"/>
      <c r="AP1282" s="185" t="s">
        <v>123</v>
      </c>
      <c r="AQ1282" s="22"/>
      <c r="AR1282" s="74"/>
      <c r="AS1282" s="22"/>
      <c r="AT1282" s="190" t="s">
        <v>123</v>
      </c>
      <c r="AU1282" s="74"/>
      <c r="AV1282" s="185" t="s">
        <v>123</v>
      </c>
      <c r="AW1282" s="76"/>
      <c r="AX1282" s="74"/>
      <c r="AY1282" s="22"/>
      <c r="AZ1282" s="190" t="s">
        <v>123</v>
      </c>
      <c r="BA1282" s="74"/>
      <c r="BB1282" s="185" t="s">
        <v>123</v>
      </c>
      <c r="BC1282" s="76"/>
      <c r="BD1282" s="74"/>
      <c r="BE1282" s="22"/>
      <c r="BF1282" s="190" t="s">
        <v>123</v>
      </c>
      <c r="BG1282" s="74"/>
      <c r="BH1282" s="185" t="s">
        <v>123</v>
      </c>
      <c r="BI1282" s="76"/>
      <c r="BJ1282" s="74"/>
      <c r="BK1282" s="22"/>
      <c r="BL1282" s="190" t="s">
        <v>123</v>
      </c>
      <c r="BM1282" s="74"/>
      <c r="BN1282" s="185" t="s">
        <v>123</v>
      </c>
      <c r="BO1282" s="22"/>
      <c r="BP1282" s="74"/>
      <c r="BQ1282" s="22"/>
      <c r="BR1282" s="190" t="s">
        <v>123</v>
      </c>
      <c r="BS1282" s="22"/>
      <c r="BT1282" s="185" t="s">
        <v>123</v>
      </c>
      <c r="BU1282" s="22"/>
      <c r="BV1282" s="74"/>
      <c r="BW1282" s="22"/>
      <c r="BX1282" s="190" t="s">
        <v>123</v>
      </c>
      <c r="BY1282" s="22"/>
      <c r="BZ1282" s="185" t="s">
        <v>123</v>
      </c>
      <c r="CA1282" s="185"/>
      <c r="CB1282" s="22"/>
    </row>
    <row r="1283" spans="2:80" ht="13.8" hidden="1">
      <c r="B1283" s="22">
        <f t="shared" si="19"/>
        <v>1274</v>
      </c>
      <c r="C1283" s="22" t="s">
        <v>112</v>
      </c>
      <c r="D1283" s="279" t="s">
        <v>1715</v>
      </c>
      <c r="E1283" s="118">
        <v>1300403</v>
      </c>
      <c r="F1283" s="22" t="s">
        <v>114</v>
      </c>
      <c r="G1283" s="73" t="s">
        <v>130</v>
      </c>
      <c r="H1283" s="73" t="s">
        <v>116</v>
      </c>
      <c r="I1283" s="240" t="s">
        <v>438</v>
      </c>
      <c r="J1283" s="79" t="s">
        <v>112</v>
      </c>
      <c r="K1283" s="224" t="s">
        <v>1716</v>
      </c>
      <c r="L1283" s="22" t="s">
        <v>119</v>
      </c>
      <c r="M1283" s="185" t="s">
        <v>117</v>
      </c>
      <c r="N1283" s="119" t="str">
        <f>CONCATENATE(T_SDLog[[#This Row],[PROJECT_NO]],"-",T_SDLog[[#This Row],[Sub Con]],"-",T_SDLog[[#This Row],[BUILDING_NO]],"-",T_SDLog[[#This Row],[FLOOR_LEVEL]],"-",T_SDLog[[#This Row],[DRAWING_PARTS]],"-",T_SDLog[[#This Row],[DISIPLINE]],"-",T_SDLog[[#This Row],[Sub-Dec]],"-",T_SDLog[[#This Row],[DS]],"-",T_SDLog[[#This Row],[DRAWING_SEQ]])</f>
        <v>1300403-ATS-B01-GF-10-ICT-BHS-SD-00</v>
      </c>
      <c r="O1283" s="122" t="s">
        <v>1727</v>
      </c>
      <c r="P1283" s="245"/>
      <c r="Q1283"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83"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83" s="156" t="str">
        <f>IF(T_SDLog[[#This Row],[AREF_7]]&lt;&gt;"","07",IF(T_SDLog[[#This Row],[AREF_6]]&lt;&gt;"","06",IF(T_SDLog[[#This Row],[AREF_5]]&lt;&gt;"","05",IF(T_SDLog[[#This Row],[AREF_4]]&lt;&gt;"","04",IF(T_SDLog[[#This Row],[AREF_3]]&lt;&gt;"","03",IF(T_SDLog[[#This Row],[AREF_2]]&lt;&gt;"","02",IF(T_SDLog[[#This Row],[AREF_1]]&lt;&gt;"","01",IF(T_SDLog[[#This Row],[AREF_0]]&lt;&gt;"","00",""))))))))</f>
        <v>00</v>
      </c>
      <c r="T1283"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83"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83"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83"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83"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83"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83"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83" s="22" t="s">
        <v>1749</v>
      </c>
      <c r="AB1283" s="74">
        <v>45859</v>
      </c>
      <c r="AC1283" s="74"/>
      <c r="AD1283" s="74"/>
      <c r="AE1283" s="22"/>
      <c r="AF1283" s="190" t="s">
        <v>1638</v>
      </c>
      <c r="AG1283" s="191"/>
      <c r="AH1283" s="190" t="s">
        <v>123</v>
      </c>
      <c r="AI1283" s="22"/>
      <c r="AJ1283" s="74"/>
      <c r="AK1283" s="22"/>
      <c r="AL1283" s="22"/>
      <c r="AM1283" s="22"/>
      <c r="AN1283" s="190" t="s">
        <v>123</v>
      </c>
      <c r="AO1283" s="74"/>
      <c r="AP1283" s="185" t="s">
        <v>123</v>
      </c>
      <c r="AQ1283" s="22"/>
      <c r="AR1283" s="74"/>
      <c r="AS1283" s="22"/>
      <c r="AT1283" s="190" t="s">
        <v>123</v>
      </c>
      <c r="AU1283" s="74"/>
      <c r="AV1283" s="185" t="s">
        <v>123</v>
      </c>
      <c r="AW1283" s="76"/>
      <c r="AX1283" s="74"/>
      <c r="AY1283" s="22"/>
      <c r="AZ1283" s="190" t="s">
        <v>123</v>
      </c>
      <c r="BA1283" s="74"/>
      <c r="BB1283" s="185" t="s">
        <v>123</v>
      </c>
      <c r="BC1283" s="76"/>
      <c r="BD1283" s="74"/>
      <c r="BE1283" s="22"/>
      <c r="BF1283" s="190" t="s">
        <v>123</v>
      </c>
      <c r="BG1283" s="74"/>
      <c r="BH1283" s="185" t="s">
        <v>123</v>
      </c>
      <c r="BI1283" s="76"/>
      <c r="BJ1283" s="74"/>
      <c r="BK1283" s="22"/>
      <c r="BL1283" s="190" t="s">
        <v>123</v>
      </c>
      <c r="BM1283" s="74"/>
      <c r="BN1283" s="185" t="s">
        <v>123</v>
      </c>
      <c r="BO1283" s="22"/>
      <c r="BP1283" s="74"/>
      <c r="BQ1283" s="22"/>
      <c r="BR1283" s="190" t="s">
        <v>123</v>
      </c>
      <c r="BS1283" s="22"/>
      <c r="BT1283" s="185" t="s">
        <v>123</v>
      </c>
      <c r="BU1283" s="22"/>
      <c r="BV1283" s="74"/>
      <c r="BW1283" s="22"/>
      <c r="BX1283" s="190" t="s">
        <v>123</v>
      </c>
      <c r="BY1283" s="22"/>
      <c r="BZ1283" s="185" t="s">
        <v>123</v>
      </c>
      <c r="CA1283" s="185"/>
      <c r="CB1283" s="22"/>
    </row>
    <row r="1284" spans="2:80" ht="13.8" hidden="1">
      <c r="B1284" s="22">
        <f t="shared" si="19"/>
        <v>1275</v>
      </c>
      <c r="C1284" s="22" t="s">
        <v>112</v>
      </c>
      <c r="D1284" s="279" t="s">
        <v>1715</v>
      </c>
      <c r="E1284" s="118">
        <v>1300403</v>
      </c>
      <c r="F1284" s="22" t="s">
        <v>114</v>
      </c>
      <c r="G1284" s="73" t="s">
        <v>130</v>
      </c>
      <c r="H1284" s="73" t="s">
        <v>116</v>
      </c>
      <c r="I1284" s="240" t="s">
        <v>440</v>
      </c>
      <c r="J1284" s="79" t="s">
        <v>112</v>
      </c>
      <c r="K1284" s="224" t="s">
        <v>1716</v>
      </c>
      <c r="L1284" s="22" t="s">
        <v>119</v>
      </c>
      <c r="M1284" s="185" t="s">
        <v>117</v>
      </c>
      <c r="N1284" s="119" t="str">
        <f>CONCATENATE(T_SDLog[[#This Row],[PROJECT_NO]],"-",T_SDLog[[#This Row],[Sub Con]],"-",T_SDLog[[#This Row],[BUILDING_NO]],"-",T_SDLog[[#This Row],[FLOOR_LEVEL]],"-",T_SDLog[[#This Row],[DRAWING_PARTS]],"-",T_SDLog[[#This Row],[DISIPLINE]],"-",T_SDLog[[#This Row],[Sub-Dec]],"-",T_SDLog[[#This Row],[DS]],"-",T_SDLog[[#This Row],[DRAWING_SEQ]])</f>
        <v>1300403-ATS-B01-GF-11-ICT-BHS-SD-00</v>
      </c>
      <c r="O1284" s="122" t="s">
        <v>1728</v>
      </c>
      <c r="P1284" s="245"/>
      <c r="Q1284"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84"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84" s="156" t="str">
        <f>IF(T_SDLog[[#This Row],[AREF_7]]&lt;&gt;"","07",IF(T_SDLog[[#This Row],[AREF_6]]&lt;&gt;"","06",IF(T_SDLog[[#This Row],[AREF_5]]&lt;&gt;"","05",IF(T_SDLog[[#This Row],[AREF_4]]&lt;&gt;"","04",IF(T_SDLog[[#This Row],[AREF_3]]&lt;&gt;"","03",IF(T_SDLog[[#This Row],[AREF_2]]&lt;&gt;"","02",IF(T_SDLog[[#This Row],[AREF_1]]&lt;&gt;"","01",IF(T_SDLog[[#This Row],[AREF_0]]&lt;&gt;"","00",""))))))))</f>
        <v>00</v>
      </c>
      <c r="T1284"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84"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84"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84"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84"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84"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84"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84" s="22" t="s">
        <v>1749</v>
      </c>
      <c r="AB1284" s="74">
        <v>45859</v>
      </c>
      <c r="AC1284" s="74"/>
      <c r="AD1284" s="74"/>
      <c r="AE1284" s="22"/>
      <c r="AF1284" s="190" t="s">
        <v>1638</v>
      </c>
      <c r="AG1284" s="191"/>
      <c r="AH1284" s="190" t="s">
        <v>123</v>
      </c>
      <c r="AI1284" s="22"/>
      <c r="AJ1284" s="74"/>
      <c r="AK1284" s="22"/>
      <c r="AL1284" s="22"/>
      <c r="AM1284" s="22"/>
      <c r="AN1284" s="190" t="s">
        <v>123</v>
      </c>
      <c r="AO1284" s="74"/>
      <c r="AP1284" s="185" t="s">
        <v>123</v>
      </c>
      <c r="AQ1284" s="22"/>
      <c r="AR1284" s="74"/>
      <c r="AS1284" s="22"/>
      <c r="AT1284" s="190" t="s">
        <v>123</v>
      </c>
      <c r="AU1284" s="74"/>
      <c r="AV1284" s="185" t="s">
        <v>123</v>
      </c>
      <c r="AW1284" s="76"/>
      <c r="AX1284" s="74"/>
      <c r="AY1284" s="22"/>
      <c r="AZ1284" s="190" t="s">
        <v>123</v>
      </c>
      <c r="BA1284" s="74"/>
      <c r="BB1284" s="185" t="s">
        <v>123</v>
      </c>
      <c r="BC1284" s="76"/>
      <c r="BD1284" s="74"/>
      <c r="BE1284" s="22"/>
      <c r="BF1284" s="190" t="s">
        <v>123</v>
      </c>
      <c r="BG1284" s="74"/>
      <c r="BH1284" s="185" t="s">
        <v>123</v>
      </c>
      <c r="BI1284" s="76"/>
      <c r="BJ1284" s="74"/>
      <c r="BK1284" s="22"/>
      <c r="BL1284" s="190" t="s">
        <v>123</v>
      </c>
      <c r="BM1284" s="74"/>
      <c r="BN1284" s="185" t="s">
        <v>123</v>
      </c>
      <c r="BO1284" s="22"/>
      <c r="BP1284" s="74"/>
      <c r="BQ1284" s="22"/>
      <c r="BR1284" s="190" t="s">
        <v>123</v>
      </c>
      <c r="BS1284" s="22"/>
      <c r="BT1284" s="185" t="s">
        <v>123</v>
      </c>
      <c r="BU1284" s="22"/>
      <c r="BV1284" s="74"/>
      <c r="BW1284" s="22"/>
      <c r="BX1284" s="190" t="s">
        <v>123</v>
      </c>
      <c r="BY1284" s="22"/>
      <c r="BZ1284" s="185" t="s">
        <v>123</v>
      </c>
      <c r="CA1284" s="185"/>
      <c r="CB1284" s="22"/>
    </row>
    <row r="1285" spans="2:80" ht="13.8" hidden="1">
      <c r="B1285" s="22">
        <f t="shared" si="19"/>
        <v>1276</v>
      </c>
      <c r="C1285" s="22" t="s">
        <v>112</v>
      </c>
      <c r="D1285" s="279" t="s">
        <v>1715</v>
      </c>
      <c r="E1285" s="118">
        <v>1300403</v>
      </c>
      <c r="F1285" s="22" t="s">
        <v>114</v>
      </c>
      <c r="G1285" s="73" t="s">
        <v>130</v>
      </c>
      <c r="H1285" s="73" t="s">
        <v>116</v>
      </c>
      <c r="I1285" s="240" t="s">
        <v>142</v>
      </c>
      <c r="J1285" s="79" t="s">
        <v>112</v>
      </c>
      <c r="K1285" s="224" t="s">
        <v>1716</v>
      </c>
      <c r="L1285" s="22" t="s">
        <v>119</v>
      </c>
      <c r="M1285" s="185" t="s">
        <v>117</v>
      </c>
      <c r="N1285" s="119" t="str">
        <f>CONCATENATE(T_SDLog[[#This Row],[PROJECT_NO]],"-",T_SDLog[[#This Row],[Sub Con]],"-",T_SDLog[[#This Row],[BUILDING_NO]],"-",T_SDLog[[#This Row],[FLOOR_LEVEL]],"-",T_SDLog[[#This Row],[DRAWING_PARTS]],"-",T_SDLog[[#This Row],[DISIPLINE]],"-",T_SDLog[[#This Row],[Sub-Dec]],"-",T_SDLog[[#This Row],[DS]],"-",T_SDLog[[#This Row],[DRAWING_SEQ]])</f>
        <v>1300403-ATS-B01-GF-12-ICT-BHS-SD-00</v>
      </c>
      <c r="O1285" s="122" t="s">
        <v>1729</v>
      </c>
      <c r="P1285" s="245"/>
      <c r="Q1285"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85"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85" s="156" t="str">
        <f>IF(T_SDLog[[#This Row],[AREF_7]]&lt;&gt;"","07",IF(T_SDLog[[#This Row],[AREF_6]]&lt;&gt;"","06",IF(T_SDLog[[#This Row],[AREF_5]]&lt;&gt;"","05",IF(T_SDLog[[#This Row],[AREF_4]]&lt;&gt;"","04",IF(T_SDLog[[#This Row],[AREF_3]]&lt;&gt;"","03",IF(T_SDLog[[#This Row],[AREF_2]]&lt;&gt;"","02",IF(T_SDLog[[#This Row],[AREF_1]]&lt;&gt;"","01",IF(T_SDLog[[#This Row],[AREF_0]]&lt;&gt;"","00",""))))))))</f>
        <v>00</v>
      </c>
      <c r="T1285"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85"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85"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85"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85"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85"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85"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85" s="22" t="s">
        <v>1749</v>
      </c>
      <c r="AB1285" s="74">
        <v>45859</v>
      </c>
      <c r="AC1285" s="74"/>
      <c r="AD1285" s="74"/>
      <c r="AE1285" s="22"/>
      <c r="AF1285" s="190" t="s">
        <v>1638</v>
      </c>
      <c r="AG1285" s="191"/>
      <c r="AH1285" s="190" t="s">
        <v>123</v>
      </c>
      <c r="AI1285" s="22"/>
      <c r="AJ1285" s="74"/>
      <c r="AK1285" s="22"/>
      <c r="AL1285" s="22"/>
      <c r="AM1285" s="22"/>
      <c r="AN1285" s="190" t="s">
        <v>123</v>
      </c>
      <c r="AO1285" s="74"/>
      <c r="AP1285" s="185" t="s">
        <v>123</v>
      </c>
      <c r="AQ1285" s="22"/>
      <c r="AR1285" s="74"/>
      <c r="AS1285" s="22"/>
      <c r="AT1285" s="190" t="s">
        <v>123</v>
      </c>
      <c r="AU1285" s="74"/>
      <c r="AV1285" s="185" t="s">
        <v>123</v>
      </c>
      <c r="AW1285" s="76"/>
      <c r="AX1285" s="74"/>
      <c r="AY1285" s="22"/>
      <c r="AZ1285" s="190" t="s">
        <v>123</v>
      </c>
      <c r="BA1285" s="74"/>
      <c r="BB1285" s="185" t="s">
        <v>123</v>
      </c>
      <c r="BC1285" s="76"/>
      <c r="BD1285" s="74"/>
      <c r="BE1285" s="22"/>
      <c r="BF1285" s="190" t="s">
        <v>123</v>
      </c>
      <c r="BG1285" s="74"/>
      <c r="BH1285" s="185" t="s">
        <v>123</v>
      </c>
      <c r="BI1285" s="76"/>
      <c r="BJ1285" s="74"/>
      <c r="BK1285" s="22"/>
      <c r="BL1285" s="190" t="s">
        <v>123</v>
      </c>
      <c r="BM1285" s="74"/>
      <c r="BN1285" s="185" t="s">
        <v>123</v>
      </c>
      <c r="BO1285" s="22"/>
      <c r="BP1285" s="74"/>
      <c r="BQ1285" s="22"/>
      <c r="BR1285" s="190" t="s">
        <v>123</v>
      </c>
      <c r="BS1285" s="22"/>
      <c r="BT1285" s="185" t="s">
        <v>123</v>
      </c>
      <c r="BU1285" s="22"/>
      <c r="BV1285" s="74"/>
      <c r="BW1285" s="22"/>
      <c r="BX1285" s="190" t="s">
        <v>123</v>
      </c>
      <c r="BY1285" s="22"/>
      <c r="BZ1285" s="185" t="s">
        <v>123</v>
      </c>
      <c r="CA1285" s="185"/>
      <c r="CB1285" s="22"/>
    </row>
    <row r="1286" spans="2:80" ht="13.8" hidden="1">
      <c r="B1286" s="22">
        <f t="shared" si="19"/>
        <v>1277</v>
      </c>
      <c r="C1286" s="22" t="s">
        <v>112</v>
      </c>
      <c r="D1286" s="279" t="s">
        <v>1715</v>
      </c>
      <c r="E1286" s="118">
        <v>1300403</v>
      </c>
      <c r="F1286" s="22" t="s">
        <v>114</v>
      </c>
      <c r="G1286" s="73" t="s">
        <v>130</v>
      </c>
      <c r="H1286" s="73" t="s">
        <v>116</v>
      </c>
      <c r="I1286" s="240" t="s">
        <v>456</v>
      </c>
      <c r="J1286" s="79" t="s">
        <v>112</v>
      </c>
      <c r="K1286" s="224" t="s">
        <v>1716</v>
      </c>
      <c r="L1286" s="22" t="s">
        <v>119</v>
      </c>
      <c r="M1286" s="185" t="s">
        <v>117</v>
      </c>
      <c r="N1286" s="119" t="str">
        <f>CONCATENATE(T_SDLog[[#This Row],[PROJECT_NO]],"-",T_SDLog[[#This Row],[Sub Con]],"-",T_SDLog[[#This Row],[BUILDING_NO]],"-",T_SDLog[[#This Row],[FLOOR_LEVEL]],"-",T_SDLog[[#This Row],[DRAWING_PARTS]],"-",T_SDLog[[#This Row],[DISIPLINE]],"-",T_SDLog[[#This Row],[Sub-Dec]],"-",T_SDLog[[#This Row],[DS]],"-",T_SDLog[[#This Row],[DRAWING_SEQ]])</f>
        <v>1300403-ATS-B01-GF-13-ICT-BHS-SD-00</v>
      </c>
      <c r="O1286" s="122" t="s">
        <v>1746</v>
      </c>
      <c r="P1286" s="245"/>
      <c r="Q1286"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86"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86" s="156" t="str">
        <f>IF(T_SDLog[[#This Row],[AREF_7]]&lt;&gt;"","07",IF(T_SDLog[[#This Row],[AREF_6]]&lt;&gt;"","06",IF(T_SDLog[[#This Row],[AREF_5]]&lt;&gt;"","05",IF(T_SDLog[[#This Row],[AREF_4]]&lt;&gt;"","04",IF(T_SDLog[[#This Row],[AREF_3]]&lt;&gt;"","03",IF(T_SDLog[[#This Row],[AREF_2]]&lt;&gt;"","02",IF(T_SDLog[[#This Row],[AREF_1]]&lt;&gt;"","01",IF(T_SDLog[[#This Row],[AREF_0]]&lt;&gt;"","00",""))))))))</f>
        <v>00</v>
      </c>
      <c r="T1286"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86"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86"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86"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86"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86"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86"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86" s="22" t="s">
        <v>1749</v>
      </c>
      <c r="AB1286" s="74">
        <v>45859</v>
      </c>
      <c r="AC1286" s="74"/>
      <c r="AD1286" s="74"/>
      <c r="AE1286" s="22"/>
      <c r="AF1286" s="190" t="s">
        <v>1638</v>
      </c>
      <c r="AG1286" s="191"/>
      <c r="AH1286" s="190" t="s">
        <v>123</v>
      </c>
      <c r="AI1286" s="22"/>
      <c r="AJ1286" s="74"/>
      <c r="AK1286" s="22"/>
      <c r="AL1286" s="22"/>
      <c r="AM1286" s="22"/>
      <c r="AN1286" s="190" t="s">
        <v>123</v>
      </c>
      <c r="AO1286" s="74"/>
      <c r="AP1286" s="185" t="s">
        <v>123</v>
      </c>
      <c r="AQ1286" s="22"/>
      <c r="AR1286" s="74"/>
      <c r="AS1286" s="22"/>
      <c r="AT1286" s="190" t="s">
        <v>123</v>
      </c>
      <c r="AU1286" s="74"/>
      <c r="AV1286" s="185" t="s">
        <v>123</v>
      </c>
      <c r="AW1286" s="76"/>
      <c r="AX1286" s="74"/>
      <c r="AY1286" s="22"/>
      <c r="AZ1286" s="190" t="s">
        <v>123</v>
      </c>
      <c r="BA1286" s="74"/>
      <c r="BB1286" s="185" t="s">
        <v>123</v>
      </c>
      <c r="BC1286" s="76"/>
      <c r="BD1286" s="74"/>
      <c r="BE1286" s="22"/>
      <c r="BF1286" s="190" t="s">
        <v>123</v>
      </c>
      <c r="BG1286" s="74"/>
      <c r="BH1286" s="185" t="s">
        <v>123</v>
      </c>
      <c r="BI1286" s="76"/>
      <c r="BJ1286" s="74"/>
      <c r="BK1286" s="22"/>
      <c r="BL1286" s="190" t="s">
        <v>123</v>
      </c>
      <c r="BM1286" s="74"/>
      <c r="BN1286" s="185" t="s">
        <v>123</v>
      </c>
      <c r="BO1286" s="22"/>
      <c r="BP1286" s="74"/>
      <c r="BQ1286" s="22"/>
      <c r="BR1286" s="190" t="s">
        <v>123</v>
      </c>
      <c r="BS1286" s="22"/>
      <c r="BT1286" s="185" t="s">
        <v>123</v>
      </c>
      <c r="BU1286" s="22"/>
      <c r="BV1286" s="74"/>
      <c r="BW1286" s="22"/>
      <c r="BX1286" s="190" t="s">
        <v>123</v>
      </c>
      <c r="BY1286" s="22"/>
      <c r="BZ1286" s="185" t="s">
        <v>123</v>
      </c>
      <c r="CA1286" s="185"/>
      <c r="CB1286" s="22"/>
    </row>
    <row r="1287" spans="2:80" ht="13.8" hidden="1">
      <c r="B1287" s="22">
        <f t="shared" si="19"/>
        <v>1278</v>
      </c>
      <c r="C1287" s="22" t="s">
        <v>112</v>
      </c>
      <c r="D1287" s="279" t="s">
        <v>1715</v>
      </c>
      <c r="E1287" s="118">
        <v>1300403</v>
      </c>
      <c r="F1287" s="22" t="s">
        <v>114</v>
      </c>
      <c r="G1287" s="73" t="s">
        <v>130</v>
      </c>
      <c r="H1287" s="73" t="s">
        <v>116</v>
      </c>
      <c r="I1287" s="240" t="s">
        <v>458</v>
      </c>
      <c r="J1287" s="79" t="s">
        <v>112</v>
      </c>
      <c r="K1287" s="224" t="s">
        <v>1716</v>
      </c>
      <c r="L1287" s="22" t="s">
        <v>119</v>
      </c>
      <c r="M1287" s="185" t="s">
        <v>117</v>
      </c>
      <c r="N1287" s="119" t="str">
        <f>CONCATENATE(T_SDLog[[#This Row],[PROJECT_NO]],"-",T_SDLog[[#This Row],[Sub Con]],"-",T_SDLog[[#This Row],[BUILDING_NO]],"-",T_SDLog[[#This Row],[FLOOR_LEVEL]],"-",T_SDLog[[#This Row],[DRAWING_PARTS]],"-",T_SDLog[[#This Row],[DISIPLINE]],"-",T_SDLog[[#This Row],[Sub-Dec]],"-",T_SDLog[[#This Row],[DS]],"-",T_SDLog[[#This Row],[DRAWING_SEQ]])</f>
        <v>1300403-ATS-B01-GF-14-ICT-BHS-SD-00</v>
      </c>
      <c r="O1287" s="122" t="s">
        <v>1747</v>
      </c>
      <c r="P1287" s="245"/>
      <c r="Q1287"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87"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87" s="156" t="str">
        <f>IF(T_SDLog[[#This Row],[AREF_7]]&lt;&gt;"","07",IF(T_SDLog[[#This Row],[AREF_6]]&lt;&gt;"","06",IF(T_SDLog[[#This Row],[AREF_5]]&lt;&gt;"","05",IF(T_SDLog[[#This Row],[AREF_4]]&lt;&gt;"","04",IF(T_SDLog[[#This Row],[AREF_3]]&lt;&gt;"","03",IF(T_SDLog[[#This Row],[AREF_2]]&lt;&gt;"","02",IF(T_SDLog[[#This Row],[AREF_1]]&lt;&gt;"","01",IF(T_SDLog[[#This Row],[AREF_0]]&lt;&gt;"","00",""))))))))</f>
        <v>00</v>
      </c>
      <c r="T1287"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87"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87"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87"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87"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87"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87"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87" s="22" t="s">
        <v>1749</v>
      </c>
      <c r="AB1287" s="74">
        <v>45859</v>
      </c>
      <c r="AC1287" s="74"/>
      <c r="AD1287" s="74"/>
      <c r="AE1287" s="22"/>
      <c r="AF1287" s="190" t="s">
        <v>1638</v>
      </c>
      <c r="AG1287" s="191"/>
      <c r="AH1287" s="190" t="s">
        <v>123</v>
      </c>
      <c r="AI1287" s="22"/>
      <c r="AJ1287" s="74"/>
      <c r="AK1287" s="22"/>
      <c r="AL1287" s="22"/>
      <c r="AM1287" s="22"/>
      <c r="AN1287" s="190" t="s">
        <v>123</v>
      </c>
      <c r="AO1287" s="74"/>
      <c r="AP1287" s="185" t="s">
        <v>123</v>
      </c>
      <c r="AQ1287" s="22"/>
      <c r="AR1287" s="74"/>
      <c r="AS1287" s="22"/>
      <c r="AT1287" s="190" t="s">
        <v>123</v>
      </c>
      <c r="AU1287" s="74"/>
      <c r="AV1287" s="185" t="s">
        <v>123</v>
      </c>
      <c r="AW1287" s="76"/>
      <c r="AX1287" s="74"/>
      <c r="AY1287" s="22"/>
      <c r="AZ1287" s="190" t="s">
        <v>123</v>
      </c>
      <c r="BA1287" s="74"/>
      <c r="BB1287" s="185" t="s">
        <v>123</v>
      </c>
      <c r="BC1287" s="76"/>
      <c r="BD1287" s="74"/>
      <c r="BE1287" s="22"/>
      <c r="BF1287" s="190" t="s">
        <v>123</v>
      </c>
      <c r="BG1287" s="74"/>
      <c r="BH1287" s="185" t="s">
        <v>123</v>
      </c>
      <c r="BI1287" s="76"/>
      <c r="BJ1287" s="74"/>
      <c r="BK1287" s="22"/>
      <c r="BL1287" s="190" t="s">
        <v>123</v>
      </c>
      <c r="BM1287" s="74"/>
      <c r="BN1287" s="185" t="s">
        <v>123</v>
      </c>
      <c r="BO1287" s="22"/>
      <c r="BP1287" s="74"/>
      <c r="BQ1287" s="22"/>
      <c r="BR1287" s="190" t="s">
        <v>123</v>
      </c>
      <c r="BS1287" s="22"/>
      <c r="BT1287" s="185" t="s">
        <v>123</v>
      </c>
      <c r="BU1287" s="22"/>
      <c r="BV1287" s="74"/>
      <c r="BW1287" s="22"/>
      <c r="BX1287" s="190" t="s">
        <v>123</v>
      </c>
      <c r="BY1287" s="22"/>
      <c r="BZ1287" s="185" t="s">
        <v>123</v>
      </c>
      <c r="CA1287" s="185"/>
      <c r="CB1287" s="22"/>
    </row>
    <row r="1288" spans="2:80" ht="13.8" hidden="1">
      <c r="B1288" s="22">
        <f t="shared" si="19"/>
        <v>1279</v>
      </c>
      <c r="C1288" s="22" t="s">
        <v>112</v>
      </c>
      <c r="D1288" s="279" t="s">
        <v>1715</v>
      </c>
      <c r="E1288" s="118">
        <v>1300403</v>
      </c>
      <c r="F1288" s="22" t="s">
        <v>114</v>
      </c>
      <c r="G1288" s="73" t="s">
        <v>130</v>
      </c>
      <c r="H1288" s="73" t="s">
        <v>116</v>
      </c>
      <c r="I1288" s="240" t="s">
        <v>460</v>
      </c>
      <c r="J1288" s="79" t="s">
        <v>112</v>
      </c>
      <c r="K1288" s="224" t="s">
        <v>1716</v>
      </c>
      <c r="L1288" s="22" t="s">
        <v>119</v>
      </c>
      <c r="M1288" s="185" t="s">
        <v>117</v>
      </c>
      <c r="N1288" s="119" t="str">
        <f>CONCATENATE(T_SDLog[[#This Row],[PROJECT_NO]],"-",T_SDLog[[#This Row],[Sub Con]],"-",T_SDLog[[#This Row],[BUILDING_NO]],"-",T_SDLog[[#This Row],[FLOOR_LEVEL]],"-",T_SDLog[[#This Row],[DRAWING_PARTS]],"-",T_SDLog[[#This Row],[DISIPLINE]],"-",T_SDLog[[#This Row],[Sub-Dec]],"-",T_SDLog[[#This Row],[DS]],"-",T_SDLog[[#This Row],[DRAWING_SEQ]])</f>
        <v>1300403-ATS-B01-GF-15-ICT-BHS-SD-00</v>
      </c>
      <c r="O1288" s="122" t="s">
        <v>1748</v>
      </c>
      <c r="P1288" s="245"/>
      <c r="Q1288" s="75" t="e">
        <f>IF(AND(T_SDLog[[#This Row],[FINAL_STATUS]]="CODE 3",T_SDLog[[#This Row],[REJECT_BY]]="ATJV"),"---",IF(T_SDLog[[#This Row],[FINAL_STATUS]]="---","---",IF(T_SDLog[[#This Row],[FINAL_STATUS]]="UR (ATJV)",$R$6-T_SDLog[[#This Row],[ALTAS_LATEST_SUB_DATE]],IF(T_SDLog[[#This Row],[FINAL_STATUS]]="UR (DAR)",$R$6-T_SDLog[[#This Row],[ALTAS_LATEST_SUB_DATE]],IF(T_SDLog[[#This Row],[DAR_RESPONSE_DATE]]-T_SDLog[[#This Row],[ALTAS_LATEST_SUB_DATE]]&gt;110,"---",T_SDLog[[#This Row],[DAR_RESPONSE_DATE]]-T_SDLog[[#This Row],[ALTAS_LATEST_SUB_DATE]])))))</f>
        <v>#VALUE!</v>
      </c>
      <c r="R1288" s="75" t="e">
        <f>IF(T_SDLog[[#This Row],[FINAL_STATUS]]&lt;&gt;"---",IF(IF(T_SDLog[[#This Row],[FINAL_STATUS]]="UR (DAR)",$R$6-T_SDLog[[#This Row],[ALTAS_LATEST_SUB_DATE]]-IF(T_SDLog[[#This Row],[25]]="00",21,IF(T_SDLog[[#This Row],[25]]="01",14,7)),T_SDLog[[#This Row],[DAR_RESPONSE_DATE]]-T_SDLog[[#This Row],[ALTAS_LATEST_SUB_DATE]]-IF(T_SDLog[[#This Row],[25]]="00",21,IF(T_SDLog[[#This Row],[25]]="01",14,7)))&lt;=0,"---",IF(T_SDLog[[#This Row],[FINAL_STATUS]]="UR (DAR)",$R$6-T_SDLog[[#This Row],[ALTAS_LATEST_SUB_DATE]]-IF(T_SDLog[[#This Row],[25]]="00",21,IF(T_SDLog[[#This Row],[25]]="01",14,7)),T_SDLog[[#This Row],[DAR_RESPONSE_DATE]]-T_SDLog[[#This Row],[ALTAS_LATEST_SUB_DATE]]-IF(T_SDLog[[#This Row],[25]]="00",21,IF(T_SDLog[[#This Row],[25]]="01",14,7)))),"---")</f>
        <v>#VALUE!</v>
      </c>
      <c r="S1288" s="156" t="str">
        <f>IF(T_SDLog[[#This Row],[AREF_7]]&lt;&gt;"","07",IF(T_SDLog[[#This Row],[AREF_6]]&lt;&gt;"","06",IF(T_SDLog[[#This Row],[AREF_5]]&lt;&gt;"","05",IF(T_SDLog[[#This Row],[AREF_4]]&lt;&gt;"","04",IF(T_SDLog[[#This Row],[AREF_3]]&lt;&gt;"","03",IF(T_SDLog[[#This Row],[AREF_2]]&lt;&gt;"","02",IF(T_SDLog[[#This Row],[AREF_1]]&lt;&gt;"","01",IF(T_SDLog[[#This Row],[AREF_0]]&lt;&gt;"","00",""))))))))</f>
        <v>00</v>
      </c>
      <c r="T1288" s="223">
        <f>IF(SUM(T_SDLog[[#This Row],[ASUB_0]],T_SDLog[[#This Row],[ASUB_1]],T_SDLog[[#This Row],[ASUB_2]],T_SDLog[[#This Row],[ASUB_3]],T_SDLog[[#This Row],[ASUB_4]],T_SDLog[[#This Row],[ASUB_5]],T_SDLog[[#This Row],[ASUB_6]],T_SDLog[[#This Row],[ASUB_7]])&gt;0,MAX(T_SDLog[[#This Row],[ASUB_0]],T_SDLog[[#This Row],[ASUB_1]],T_SDLog[[#This Row],[ASUB_2]],T_SDLog[[#This Row],[ASUB_3]],T_SDLog[[#This Row],[ASUB_4]],T_SDLog[[#This Row],[ASUB_5]],T_SDLog[[#This Row],[ASUB_6]],T_SDLog[[#This Row],[ASUB_7]]),"---")</f>
        <v>45859</v>
      </c>
      <c r="U1288" s="158" t="str">
        <f>IF(T_SDLog[[#This Row],[AREF_7]]&lt;&gt;"",T_SDLog[[#This Row],[AREF_7]],IF(T_SDLog[[#This Row],[AREF_6]]&lt;&gt;"",T_SDLog[[#This Row],[AREF_6]],IF(T_SDLog[[#This Row],[AREF_5]]&lt;&gt;"",T_SDLog[[#This Row],[AREF_5]],IF(T_SDLog[[#This Row],[AREF_4]]&lt;&gt;"",T_SDLog[[#This Row],[AREF_4]],IF(T_SDLog[[#This Row],[AREF_3]]&lt;&gt;"",T_SDLog[[#This Row],[AREF_3]],IF(T_SDLog[[#This Row],[AREF_2]]&lt;&gt;"",T_SDLog[[#This Row],[AREF_2]],IF(T_SDLog[[#This Row],[AREF_1]]&lt;&gt;"",T_SDLog[[#This Row],[AREF_1]],IF(T_SDLog[[#This Row],[AREF_0]]&lt;&gt;"",T_SDLog[[#This Row],[AREF_0]],""))))))))</f>
        <v>ATLS-004-SD-ICT-00080-R00</v>
      </c>
      <c r="V1288" s="159" t="str">
        <f>IF(T_SDLog[[#This Row],[CMAC_7]]&lt;&gt;"---",T_SDLog[[#This Row],[CMAC_7]],IF(T_SDLog[[#This Row],[JVC_7]]&lt;&gt;"---",T_SDLog[[#This Row],[JVC_7]],IF(T_SDLog[[#This Row],[CMAC_6]]&lt;&gt;"---",T_SDLog[[#This Row],[CMAC_6]],IF(T_SDLog[[#This Row],[JVC_6]]&lt;&gt;"---",T_SDLog[[#This Row],[JVC_6]],IF(T_SDLog[[#This Row],[CMAC_5]]&lt;&gt;"---",T_SDLog[[#This Row],[CMAC_5]],IF(T_SDLog[[#This Row],[JVC_5]]&lt;&gt;"---",T_SDLog[[#This Row],[JVC_5]],IF(T_SDLog[[#This Row],[CMAC_4]]&lt;&gt;"---",T_SDLog[[#This Row],[CMAC_4]],IF(T_SDLog[[#This Row],[JVC_4]]&lt;&gt;"---",T_SDLog[[#This Row],[JVC_4]],IF(T_SDLog[[#This Row],[CMAC_3]]&lt;&gt;"---",T_SDLog[[#This Row],[CMAC_3]],IF(T_SDLog[[#This Row],[JVC_3]]&lt;&gt;"---",T_SDLog[[#This Row],[JVC_3]],IF(T_SDLog[[#This Row],[CMAC_2]]&lt;&gt;"---",T_SDLog[[#This Row],[CMAC_2]],IF(T_SDLog[[#This Row],[JVC_2]]&lt;&gt;"---",T_SDLog[[#This Row],[JVC_2]],IF(T_SDLog[[#This Row],[CMAC_2]]&lt;&gt;"---",T_SDLog[[#This Row],[CMAC_2]],IF(T_SDLog[[#This Row],[CMAC_1]]&lt;&gt;"---",T_SDLog[[#This Row],[CMAC_1]],IF(T_SDLog[[#This Row],[CMAC_2]]&lt;&gt;"---",T_SDLog[[#This Row],[CMAC_2]],IF(T_SDLog[[#This Row],[JVC_1]]&lt;&gt;"---",T_SDLog[[#This Row],[JVC_1]],IF(T_SDLog[[#This Row],[CMAC_2]]&lt;&gt;"---",T_SDLog[[#This Row],[CMAC_2]],IF(T_SDLog[[#This Row],[CMAC_0]]&lt;&gt;"---",T_SDLog[[#This Row],[CMAC_0]],IF(T_SDLog[[#This Row],[CMAC_2]]&lt;&gt;"---",T_SDLog[[#This Row],[CMAC_2]],IF(T_SDLog[[#This Row],[JVC_0]]&lt;&gt;"---",T_SDLog[[#This Row],[JVC_0]],"---"))))))))))))))))))))</f>
        <v>RTN (AS)</v>
      </c>
      <c r="W1288" s="159" t="str">
        <f>IF(T_SDLog[[#This Row],[JVCD_7]]&lt;&gt;"",T_SDLog[[#This Row],[JVCD_7]],IF(T_SDLog[[#This Row],[JVCD_6]]&lt;&gt;"",T_SDLog[[#This Row],[JVCD_6]],IF(T_SDLog[[#This Row],[JVCD_5]]&lt;&gt;"",T_SDLog[[#This Row],[JVCD_5]],IF(T_SDLog[[#This Row],[JVCD_4]]&lt;&gt;"",T_SDLog[[#This Row],[JVCD_4]],IF(T_SDLog[[#This Row],[JVCD_3]]&lt;&gt;"",T_SDLog[[#This Row],[JVCD_3]],IF(T_SDLog[[#This Row],[JVCD_2]]&lt;&gt;"",T_SDLog[[#This Row],[JVCD_2]],IF(T_SDLog[[#This Row],[JVCD_1]]&lt;&gt;"",T_SDLog[[#This Row],[JVCD_1]],IF(T_SDLog[[#This Row],[JVCD_0]]&lt;&gt;"",T_SDLog[[#This Row],[JVCD_0]],"---"))))))))</f>
        <v>---</v>
      </c>
      <c r="X1288" s="158" t="str">
        <f>IF(T_SDLog[[#This Row],[JVREF_7]]&lt;&gt;"",T_SDLog[[#This Row],[JVREF_7]],IF(T_SDLog[[#This Row],[JVREF_6]]&lt;&gt;"",T_SDLog[[#This Row],[JVREF_6]],IF(T_SDLog[[#This Row],[JVREF_5]]&lt;&gt;"",T_SDLog[[#This Row],[JVREF_5]],IF(T_SDLog[[#This Row],[JVREF_4]]&lt;&gt;"",T_SDLog[[#This Row],[JVREF_4]],IF(T_SDLog[[#This Row],[JVREF_3]]&lt;&gt;"",T_SDLog[[#This Row],[JVREF_3]],IF(T_SDLog[[#This Row],[JVREF_2]]&lt;&gt;"",T_SDLog[[#This Row],[JVREF_2]],IF(T_SDLog[[#This Row],[JVREF_1]]&lt;&gt;"",T_SDLog[[#This Row],[JVREF_1]],IF(T_SDLog[[#This Row],[JVREF_0]]&lt;&gt;"",T_SDLog[[#This Row],[JVREF_0]],""))))))))</f>
        <v/>
      </c>
      <c r="Y1288" s="160" t="str">
        <f>IF(AND(T_SDLog[[#This Row],[AREF_7]]&lt;&gt;"",T_SDLog[[#This Row],[JVC_7]]&amp;T_SDLog[[#This Row],[CMAC_7]]="------"),"UNDER REVIEW",IF(AND(T_SDLog[[#This Row],[AREF_6]]&lt;&gt;"",T_SDLog[[#This Row],[JVC_6]]&amp;T_SDLog[[#This Row],[CMAC_6]]="------"),"UNDER REVIEW",IF(AND(T_SDLog[[#This Row],[AREF_5]]&lt;&gt;"",T_SDLog[[#This Row],[JVC_5]]&amp;T_SDLog[[#This Row],[CMAC_5]]="------"),"UNDER REVIEW",IF(AND(T_SDLog[[#This Row],[AREF_4]]&lt;&gt;"",T_SDLog[[#This Row],[JVC_4]]&amp;T_SDLog[[#This Row],[CMAC_4]]="------"),"UNDER REVIEW",IF(AND(T_SDLog[[#This Row],[AREF_3]]&lt;&gt;"",T_SDLog[[#This Row],[JVC_3]]&amp;T_SDLog[[#This Row],[CMAC_3]]="------"),"UNDER REVIEW",IF(AND(T_SDLog[[#This Row],[AREF_2]]&lt;&gt;"",T_SDLog[[#This Row],[JVC_2]]&amp;T_SDLog[[#This Row],[CMAC_2]]="------"),"UNDER REVIEW",IF(AND(T_SDLog[[#This Row],[AREF_1]]&lt;&gt;"",T_SDLog[[#This Row],[JVC_1]]&amp;T_SDLog[[#This Row],[CMAC_1]]="------"),"UNDER REVIEW",IF(AND(T_SDLog[[#This Row],[AREF_0]]&lt;&gt;"",T_SDLog[[#This Row],[JVC_0]]&amp;T_SDLog[[#This Row],[CMAC_0]]="------"),"UNDER REVIEW",T_SDLog[[#This Row],[LATEST_STATUS]]))))))))</f>
        <v>RTN (AS)</v>
      </c>
      <c r="Z1288" s="159" t="str">
        <f>IF(AND(T_SDLog[[#This Row],[25]]="00",OR(T_SDLog[[#This Row],[FINAL_STATUS]]="CODE 3",T_SDLog[[#This Row],[FINAL_STATUS]]="CODE 4")),IF(T_SDLog[[#This Row],[CMAC_0]]="---","ATJV","DAR"),IF(AND(T_SDLog[[#This Row],[25]]="01",OR(T_SDLog[[#This Row],[FINAL_STATUS]]="CODE 3",T_SDLog[[#This Row],[FINAL_STATUS]]="CODE 4",T_SDLog[[#This Row],[FINAL_STATUS]]="UNDER REVIEW")),IF(T_SDLog[[#This Row],[CMAC_1]]="---","ATJV","DAR"),IF(AND(T_SDLog[[#This Row],[25]]="02",OR(T_SDLog[[#This Row],[FINAL_STATUS]]="CODE 3",T_SDLog[[#This Row],[FINAL_STATUS]]="CODE 4",T_SDLog[[#This Row],[FINAL_STATUS]]="UNDER REVIEW")),IF(T_SDLog[[#This Row],[CMAC_2]]="---","ATJV","DAR"),IF(AND(T_SDLog[[#This Row],[25]]="03",OR(T_SDLog[[#This Row],[FINAL_STATUS]]="CODE 3",T_SDLog[[#This Row],[FINAL_STATUS]]="CODE 4",T_SDLog[[#This Row],[FINAL_STATUS]]="UNDER REVIEW")),IF(T_SDLog[[#This Row],[CMAC_3]]="---","ATJV","DAR"),IF(AND(T_SDLog[[#This Row],[25]]="04",OR(T_SDLog[[#This Row],[FINAL_STATUS]]="CODE 3",T_SDLog[[#This Row],[FINAL_STATUS]]="CODE 4",T_SDLog[[#This Row],[FINAL_STATUS]]="UNDER REVIEW")),IF(T_SDLog[[#This Row],[CMAC_4]]="---","ATJV","DAR"),IF(AND(T_SDLog[[#This Row],[25]]="05",OR(T_SDLog[[#This Row],[FINAL_STATUS]]="CODE 3",T_SDLog[[#This Row],[FINAL_STATUS]]="CODE 4",T_SDLog[[#This Row],[FINAL_STATUS]]="UNDER REVIEW")),IF(T_SDLog[[#This Row],[CMAC_5]]="---","ATJV","DAR"),IF(AND(T_SDLog[[#This Row],[25]]="06",OR(T_SDLog[[#This Row],[FINAL_STATUS]]="CODE 3",T_SDLog[[#This Row],[FINAL_STATUS]]="CODE 4",T_SDLog[[#This Row],[FINAL_STATUS]]="UNDER REVIEW")),IF(T_SDLog[[#This Row],[CMAC_6]]="---","ATJV","DAR"),"")))))))</f>
        <v/>
      </c>
      <c r="AA1288" s="22" t="s">
        <v>1749</v>
      </c>
      <c r="AB1288" s="74">
        <v>45859</v>
      </c>
      <c r="AC1288" s="74"/>
      <c r="AD1288" s="74"/>
      <c r="AE1288" s="22"/>
      <c r="AF1288" s="190" t="s">
        <v>1638</v>
      </c>
      <c r="AG1288" s="191"/>
      <c r="AH1288" s="190" t="s">
        <v>123</v>
      </c>
      <c r="AI1288" s="22"/>
      <c r="AJ1288" s="74"/>
      <c r="AK1288" s="22"/>
      <c r="AL1288" s="22"/>
      <c r="AM1288" s="22"/>
      <c r="AN1288" s="190" t="s">
        <v>123</v>
      </c>
      <c r="AO1288" s="74"/>
      <c r="AP1288" s="185" t="s">
        <v>123</v>
      </c>
      <c r="AQ1288" s="22"/>
      <c r="AR1288" s="74"/>
      <c r="AS1288" s="22"/>
      <c r="AT1288" s="190" t="s">
        <v>123</v>
      </c>
      <c r="AU1288" s="74"/>
      <c r="AV1288" s="185" t="s">
        <v>123</v>
      </c>
      <c r="AW1288" s="76"/>
      <c r="AX1288" s="74"/>
      <c r="AY1288" s="22"/>
      <c r="AZ1288" s="190" t="s">
        <v>123</v>
      </c>
      <c r="BA1288" s="74"/>
      <c r="BB1288" s="185" t="s">
        <v>123</v>
      </c>
      <c r="BC1288" s="76"/>
      <c r="BD1288" s="74"/>
      <c r="BE1288" s="22"/>
      <c r="BF1288" s="190" t="s">
        <v>123</v>
      </c>
      <c r="BG1288" s="74"/>
      <c r="BH1288" s="185" t="s">
        <v>123</v>
      </c>
      <c r="BI1288" s="76"/>
      <c r="BJ1288" s="74"/>
      <c r="BK1288" s="22"/>
      <c r="BL1288" s="190" t="s">
        <v>123</v>
      </c>
      <c r="BM1288" s="74"/>
      <c r="BN1288" s="185" t="s">
        <v>123</v>
      </c>
      <c r="BO1288" s="22"/>
      <c r="BP1288" s="74"/>
      <c r="BQ1288" s="22"/>
      <c r="BR1288" s="190" t="s">
        <v>123</v>
      </c>
      <c r="BS1288" s="22"/>
      <c r="BT1288" s="185" t="s">
        <v>123</v>
      </c>
      <c r="BU1288" s="22"/>
      <c r="BV1288" s="74"/>
      <c r="BW1288" s="22"/>
      <c r="BX1288" s="190" t="s">
        <v>123</v>
      </c>
      <c r="BY1288" s="22"/>
      <c r="BZ1288" s="185" t="s">
        <v>123</v>
      </c>
      <c r="CA1288" s="185"/>
      <c r="CB1288" s="22"/>
    </row>
  </sheetData>
  <dataConsolidate/>
  <mergeCells count="17">
    <mergeCell ref="BU6:BW7"/>
    <mergeCell ref="BX6:BZ7"/>
    <mergeCell ref="AN6:AP7"/>
    <mergeCell ref="S6:Z7"/>
    <mergeCell ref="AA6:AE7"/>
    <mergeCell ref="AF6:AH7"/>
    <mergeCell ref="AI6:AK7"/>
    <mergeCell ref="BR6:BT7"/>
    <mergeCell ref="BF6:BH7"/>
    <mergeCell ref="BI6:BK7"/>
    <mergeCell ref="BL6:BN7"/>
    <mergeCell ref="BO6:BQ7"/>
    <mergeCell ref="AQ6:AS7"/>
    <mergeCell ref="AT6:AV7"/>
    <mergeCell ref="AW6:AY7"/>
    <mergeCell ref="AZ6:BB7"/>
    <mergeCell ref="BC6:BE7"/>
  </mergeCells>
  <phoneticPr fontId="36" type="noConversion"/>
  <conditionalFormatting sqref="A1:A1048576 N1:N1048576">
    <cfRule type="duplicateValues" dxfId="31" priority="3"/>
  </conditionalFormatting>
  <conditionalFormatting sqref="N1:N1048576">
    <cfRule type="duplicateValues" dxfId="30" priority="1"/>
    <cfRule type="duplicateValues" dxfId="29" priority="4"/>
    <cfRule type="duplicateValues" dxfId="28" priority="5"/>
    <cfRule type="duplicateValues" dxfId="27" priority="9"/>
    <cfRule type="duplicateValues" dxfId="26" priority="10"/>
    <cfRule type="duplicateValues" dxfId="25" priority="14"/>
    <cfRule type="duplicateValues" dxfId="24" priority="15"/>
  </conditionalFormatting>
  <conditionalFormatting sqref="N10:N1288">
    <cfRule type="duplicateValues" dxfId="23" priority="2702"/>
  </conditionalFormatting>
  <conditionalFormatting sqref="BZ1:CA5">
    <cfRule type="duplicateValues" dxfId="15" priority="2285"/>
  </conditionalFormatting>
  <dataValidations count="2">
    <dataValidation type="list" allowBlank="1" showInputMessage="1" showErrorMessage="1" sqref="BH10:BH1288 BZ10:BZ1288 BT10:BT1288 BN10:BN1288 BB10:BB1288 AV10:AV1288 AP10:AP1288 AH10:AH1288" xr:uid="{F96C9C8F-3F5C-42F8-B7B8-98355E932E98}">
      <formula1>"'---,UR (DAR),Code 1,Code 2,Code 3,Code 4"</formula1>
    </dataValidation>
    <dataValidation type="list" allowBlank="1" showInputMessage="1" sqref="AN10:AN1288 BF10:BF1288 AZ10:AZ1288 BX10:BX1288 BR10:BR1288 BL10:BL1288 AT10:AT1288 AF10:AF1288" xr:uid="{3E7845EE-157A-4723-B026-C9742177D1D5}">
      <formula1>"'---,UR (ATJV),Code 1,Code 2,Code 3,Code 4,RTN (AS),AR (ATJV)"</formula1>
    </dataValidation>
  </dataValidations>
  <pageMargins left="0.7" right="0.7" top="0.75" bottom="0.75" header="0.3" footer="0.3"/>
  <pageSetup paperSize="8" scale="18" orientation="landscape" r:id="rId1"/>
  <headerFooter alignWithMargins="0">
    <oddFooter>Page &amp;P of &amp;N</oddFooter>
    <firstFooter>&amp;CPage - 1 of 1</first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containsText" priority="2" operator="containsText" id="{8AAC9D31-3C49-4830-8CED-5684A9D7CE8E}">
            <xm:f>NOT(ISERROR(SEARCH("AR (ATJV)",Y10)))</xm:f>
            <xm:f>"AR (ATJV)"</xm:f>
            <x14:dxf>
              <fill>
                <patternFill>
                  <bgColor theme="2" tint="-9.9948118533890809E-2"/>
                </patternFill>
              </fill>
            </x14:dxf>
          </x14:cfRule>
          <xm:sqref>Y10</xm:sqref>
        </x14:conditionalFormatting>
        <x14:conditionalFormatting xmlns:xm="http://schemas.microsoft.com/office/excel/2006/main">
          <x14:cfRule type="containsText" priority="18" operator="containsText" id="{49734EEC-6F79-4527-B908-B7FDA2DFE2C4}">
            <xm:f>NOT(ISERROR(SEARCH("Code 3",Y10)))</xm:f>
            <xm:f>"Code 3"</xm:f>
            <x14:dxf>
              <fill>
                <patternFill>
                  <bgColor rgb="FFFF7C80"/>
                </patternFill>
              </fill>
            </x14:dxf>
          </x14:cfRule>
          <x14:cfRule type="containsText" priority="19" operator="containsText" id="{D22B98F9-02B3-451A-AFDB-172044FF232F}">
            <xm:f>NOT(ISERROR(SEARCH("Code 2",Y10)))</xm:f>
            <xm:f>"Code 2"</xm:f>
            <x14:dxf>
              <fill>
                <patternFill>
                  <bgColor rgb="FF92D050"/>
                </patternFill>
              </fill>
            </x14:dxf>
          </x14:cfRule>
          <x14:cfRule type="containsText" priority="20" operator="containsText" id="{31F23631-5C1F-48B9-BB33-0EE2D10D5624}">
            <xm:f>NOT(ISERROR(SEARCH("Code 1",Y10)))</xm:f>
            <xm:f>"Code 1"</xm:f>
            <x14:dxf>
              <fill>
                <patternFill>
                  <bgColor theme="0" tint="-0.24994659260841701"/>
                </patternFill>
              </fill>
            </x14:dxf>
          </x14:cfRule>
          <x14:cfRule type="containsText" priority="21" operator="containsText" id="{44DEBAAE-9A0D-4056-BD3E-AC5D56B77710}">
            <xm:f>NOT(ISERROR(SEARCH("RTN (AS)",Y10)))</xm:f>
            <xm:f>"RTN (AS)"</xm:f>
            <x14:dxf>
              <fill>
                <patternFill>
                  <bgColor theme="3" tint="0.59996337778862885"/>
                </patternFill>
              </fill>
            </x14:dxf>
          </x14:cfRule>
          <x14:cfRule type="containsText" priority="22" operator="containsText" id="{22012BC7-0538-4564-BD44-2A31A8B39952}">
            <xm:f>NOT(ISERROR(SEARCH("UR (DAR)",Y10)))</xm:f>
            <xm:f>"UR (DAR)"</xm:f>
            <x14:dxf>
              <fill>
                <patternFill>
                  <bgColor rgb="FFFFC000"/>
                </patternFill>
              </fill>
            </x14:dxf>
          </x14:cfRule>
          <x14:cfRule type="containsText" priority="23" operator="containsText" id="{2935780C-73D4-471E-817E-F82D64833844}">
            <xm:f>NOT(ISERROR(SEARCH("UR (ATJV)",Y10)))</xm:f>
            <xm:f>"UR (ATJV)"</xm:f>
            <x14:dxf>
              <fill>
                <patternFill>
                  <bgColor rgb="FFFFFF99"/>
                </patternFill>
              </fill>
            </x14:dxf>
          </x14:cfRule>
          <xm:sqref>Y10:Y1288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310EC-BEB6-41B6-ADB6-349231B4EB84}">
  <sheetPr>
    <pageSetUpPr fitToPage="1"/>
  </sheetPr>
  <dimension ref="A1:W70"/>
  <sheetViews>
    <sheetView showGridLines="0" zoomScaleNormal="100" workbookViewId="0">
      <pane xSplit="20" ySplit="72" topLeftCell="U115" activePane="bottomRight" state="frozen"/>
      <selection pane="topRight" activeCell="S1" sqref="S1"/>
      <selection pane="bottomLeft" activeCell="A74" sqref="A74"/>
      <selection pane="bottomRight" activeCell="C11" sqref="C11"/>
    </sheetView>
  </sheetViews>
  <sheetFormatPr defaultColWidth="9.109375" defaultRowHeight="14.4"/>
  <cols>
    <col min="1" max="1" width="20" style="23" bestFit="1" customWidth="1"/>
    <col min="2" max="2" width="9.109375" style="25" customWidth="1"/>
    <col min="3" max="3" width="62.88671875" style="24" bestFit="1" customWidth="1"/>
    <col min="4" max="4" width="16.44140625" style="24" customWidth="1"/>
    <col min="5" max="5" width="9.109375" style="24" customWidth="1"/>
    <col min="6" max="6" width="12.109375" style="24" customWidth="1"/>
    <col min="7" max="7" width="3.44140625" style="24" customWidth="1"/>
    <col min="8" max="8" width="13.109375" style="24" customWidth="1"/>
    <col min="9" max="9" width="3.44140625" style="24" customWidth="1"/>
    <col min="10" max="15" width="9.6640625" style="24" customWidth="1"/>
    <col min="16" max="16" width="9.5546875" style="24" bestFit="1" customWidth="1"/>
    <col min="17" max="17" width="9.5546875" style="24" customWidth="1"/>
    <col min="18" max="18" width="9.109375" style="24" customWidth="1"/>
    <col min="19" max="16384" width="9.109375" style="24"/>
  </cols>
  <sheetData>
    <row r="1" spans="1:23" ht="15" thickBot="1"/>
    <row r="2" spans="1:23" ht="24" customHeight="1" thickTop="1" thickBot="1">
      <c r="B2" s="324" t="s">
        <v>1346</v>
      </c>
      <c r="C2" s="325"/>
      <c r="D2" s="123">
        <f>SUM(B4+B25)</f>
        <v>1279</v>
      </c>
      <c r="E2" s="124">
        <f>SUM(E4+E25)</f>
        <v>809</v>
      </c>
      <c r="F2" s="125">
        <f>IFERROR(E2/D2,0)</f>
        <v>0.63252541047693511</v>
      </c>
      <c r="G2" s="26"/>
      <c r="H2" s="133">
        <f>SUM(H4+H25)</f>
        <v>470</v>
      </c>
      <c r="I2" s="26"/>
      <c r="J2" s="130">
        <f>SUM(J4+J25)</f>
        <v>1</v>
      </c>
      <c r="K2" s="130">
        <f>SUM(K4+K25)</f>
        <v>563</v>
      </c>
      <c r="L2" s="130">
        <f>SUM(L25+L4)</f>
        <v>0</v>
      </c>
      <c r="M2" s="130">
        <f t="shared" ref="M2:R2" si="0">SUM(M4+M25)</f>
        <v>0</v>
      </c>
      <c r="N2" s="130">
        <f t="shared" si="0"/>
        <v>0</v>
      </c>
      <c r="O2" s="208">
        <f t="shared" si="0"/>
        <v>65</v>
      </c>
      <c r="P2" s="196">
        <f t="shared" si="0"/>
        <v>78</v>
      </c>
      <c r="Q2" s="186">
        <f t="shared" si="0"/>
        <v>55</v>
      </c>
      <c r="R2" s="215">
        <f t="shared" si="0"/>
        <v>47</v>
      </c>
    </row>
    <row r="3" spans="1:23" s="28" customFormat="1" ht="42.6" thickTop="1" thickBot="1">
      <c r="A3" s="27"/>
      <c r="B3" s="29"/>
      <c r="C3" s="30"/>
      <c r="D3" s="126" t="s">
        <v>1347</v>
      </c>
      <c r="E3" s="326" t="s">
        <v>1348</v>
      </c>
      <c r="F3" s="326"/>
      <c r="G3" s="31"/>
      <c r="H3" s="134" t="s">
        <v>1349</v>
      </c>
      <c r="I3" s="31"/>
      <c r="J3" s="126" t="s">
        <v>1350</v>
      </c>
      <c r="K3" s="126" t="s">
        <v>1351</v>
      </c>
      <c r="L3" s="126" t="s">
        <v>1352</v>
      </c>
      <c r="M3" s="126" t="s">
        <v>1353</v>
      </c>
      <c r="N3" s="126" t="s">
        <v>1354</v>
      </c>
      <c r="O3" s="209" t="s">
        <v>122</v>
      </c>
      <c r="P3" s="197" t="s">
        <v>1355</v>
      </c>
      <c r="Q3" s="187" t="s">
        <v>1356</v>
      </c>
      <c r="R3" s="188" t="s">
        <v>1357</v>
      </c>
    </row>
    <row r="4" spans="1:23" s="33" customFormat="1" ht="24.9" customHeight="1" thickTop="1" thickBot="1">
      <c r="A4" s="32"/>
      <c r="B4" s="143">
        <f>SUM(D5:D24)</f>
        <v>1172</v>
      </c>
      <c r="C4" s="138"/>
      <c r="D4" s="139"/>
      <c r="E4" s="286">
        <f>SUM(E5:E24)</f>
        <v>732</v>
      </c>
      <c r="F4" s="138"/>
      <c r="G4" s="138"/>
      <c r="H4" s="140">
        <f>SUM(H5:H24)</f>
        <v>440</v>
      </c>
      <c r="I4" s="138"/>
      <c r="J4" s="141">
        <f t="shared" ref="J4:R4" si="1">SUM(J5:J24)</f>
        <v>1</v>
      </c>
      <c r="K4" s="141">
        <f t="shared" si="1"/>
        <v>563</v>
      </c>
      <c r="L4" s="141">
        <f t="shared" si="1"/>
        <v>0</v>
      </c>
      <c r="M4" s="141">
        <f t="shared" si="1"/>
        <v>0</v>
      </c>
      <c r="N4" s="141">
        <f t="shared" si="1"/>
        <v>0</v>
      </c>
      <c r="O4" s="211">
        <f t="shared" si="1"/>
        <v>17</v>
      </c>
      <c r="P4" s="213">
        <f t="shared" si="1"/>
        <v>78</v>
      </c>
      <c r="Q4" s="212">
        <f t="shared" si="1"/>
        <v>42</v>
      </c>
      <c r="R4" s="214">
        <f t="shared" si="1"/>
        <v>31</v>
      </c>
      <c r="V4"/>
      <c r="W4"/>
    </row>
    <row r="5" spans="1:23" s="40" customFormat="1" ht="15.75" customHeight="1" thickTop="1" thickBot="1">
      <c r="A5" s="78" t="s">
        <v>112</v>
      </c>
      <c r="B5" s="330" t="s">
        <v>112</v>
      </c>
      <c r="C5" s="70" t="s">
        <v>144</v>
      </c>
      <c r="D5" s="127">
        <f>COUNTIFS(T_SDLog[SYSTEM],$A5,T_SDLog[SUB_SYSTEM],$C5)</f>
        <v>35</v>
      </c>
      <c r="E5" s="127">
        <f>COUNTIFS(T_SDLog[SYSTEM],$A5,T_SDLog[SUB_SYSTEM],$C5,T_SDLog[ALTAS_LATEST_SUB_DATE],"&lt;&gt;---")</f>
        <v>0</v>
      </c>
      <c r="F5" s="146">
        <f>IFERROR(E5/D5,"")</f>
        <v>0</v>
      </c>
      <c r="G5" s="128"/>
      <c r="H5" s="135">
        <f>D5-E5</f>
        <v>35</v>
      </c>
      <c r="I5" s="128"/>
      <c r="J5" s="131">
        <f>COUNTIFS(T_SDLog[SYSTEM],$A5,T_SDLog[SUB_SYSTEM],$C5,T_SDLog[FINAL_STATUS],"Code 1")</f>
        <v>0</v>
      </c>
      <c r="K5" s="131">
        <f>COUNTIFS(T_SDLog[SYSTEM],$A5,T_SDLog[SUB_SYSTEM],$C5,T_SDLog[FINAL_STATUS],"Code 2")</f>
        <v>0</v>
      </c>
      <c r="L5" s="131">
        <f>COUNTIFS(T_SDLog[SYSTEM],$A5,T_SDLog[SUB_SYSTEM],$C5,T_SDLog[FINAL_STATUS],"Code 3")</f>
        <v>0</v>
      </c>
      <c r="M5" s="131">
        <f>COUNTIFS(T_SDLog[SYSTEM],$A5,T_SDLog[SUB_SYSTEM],$C5,T_SDLog[FINAL_STATUS],"Code 4")</f>
        <v>0</v>
      </c>
      <c r="N5" s="131">
        <f>COUNTIFS(T_SDLog[SYSTEM],$A5,T_SDLog[SUB_SYSTEM],$C5,T_SDLog[FINAL_STATUS],"Code 5")</f>
        <v>0</v>
      </c>
      <c r="O5" s="210">
        <f>COUNTIFS(T_SDLog[SYSTEM],$A5,T_SDLog[SUB_SYSTEM],$C5,T_SDLog[FINAL_STATUS],"AR (ATJV)")</f>
        <v>0</v>
      </c>
      <c r="P5" s="199">
        <f>COUNTIFS(T_SDLog[SYSTEM],$A5,T_SDLog[SUB_SYSTEM],$C5,T_SDLog[FINAL_STATUS],"RTN (AS)")</f>
        <v>0</v>
      </c>
      <c r="Q5" s="192">
        <f>COUNTIFS(T_SDLog[SYSTEM],$A5,T_SDLog[SUB_SYSTEM],$C5,T_SDLog[FINAL_STATUS],"UR (ATJV)")</f>
        <v>0</v>
      </c>
      <c r="R5" s="193">
        <f>COUNTIFS(T_SDLog[SYSTEM],$A5,T_SDLog[SUB_SYSTEM],$C5,T_SDLog[FINAL_STATUS],"UR (DAR)")</f>
        <v>0</v>
      </c>
      <c r="V5"/>
      <c r="W5"/>
    </row>
    <row r="6" spans="1:23" ht="19.2" thickTop="1" thickBot="1">
      <c r="A6" s="78" t="s">
        <v>112</v>
      </c>
      <c r="B6" s="331"/>
      <c r="C6" s="70" t="s">
        <v>148</v>
      </c>
      <c r="D6" s="127">
        <f>COUNTIFS(T_SDLog[SYSTEM],$A6,T_SDLog[SUB_SYSTEM],$C6)</f>
        <v>93</v>
      </c>
      <c r="E6" s="127">
        <f>COUNTIFS(T_SDLog[SYSTEM],$A6,T_SDLog[SUB_SYSTEM],$C6,T_SDLog[ALTAS_LATEST_SUB_DATE],"&lt;&gt;---")</f>
        <v>36</v>
      </c>
      <c r="F6" s="147">
        <f t="shared" ref="F6:F21" si="2">IFERROR(E6/D6,"")</f>
        <v>0.38709677419354838</v>
      </c>
      <c r="G6" s="39"/>
      <c r="H6" s="135">
        <f t="shared" ref="H6:H21" si="3">D6-E6</f>
        <v>57</v>
      </c>
      <c r="I6" s="39"/>
      <c r="J6" s="131">
        <f>COUNTIFS(T_SDLog[SYSTEM],$A6,T_SDLog[SUB_SYSTEM],$C6,T_SDLog[FINAL_STATUS],"Code 1")</f>
        <v>0</v>
      </c>
      <c r="K6" s="131">
        <f>COUNTIFS(T_SDLog[SYSTEM],$A6,T_SDLog[SUB_SYSTEM],$C6,T_SDLog[FINAL_STATUS],"Code 2")</f>
        <v>0</v>
      </c>
      <c r="L6" s="131">
        <f>COUNTIFS(T_SDLog[SYSTEM],$A6,T_SDLog[SUB_SYSTEM],$C6,T_SDLog[FINAL_STATUS],"Code 3")</f>
        <v>0</v>
      </c>
      <c r="M6" s="131">
        <f>COUNTIFS(T_SDLog[SYSTEM],$A6,T_SDLog[SUB_SYSTEM],$C6,T_SDLog[FINAL_STATUS],"Code 4")</f>
        <v>0</v>
      </c>
      <c r="N6" s="131">
        <f>COUNTIFS(T_SDLog[SYSTEM],$A6,T_SDLog[SUB_SYSTEM],$C6,T_SDLog[FINAL_STATUS],"Code 5")</f>
        <v>0</v>
      </c>
      <c r="O6" s="210">
        <f>COUNTIFS(T_SDLog[SYSTEM],$A6,T_SDLog[SUB_SYSTEM],$C6,T_SDLog[FINAL_STATUS],"AR (ATJV)")</f>
        <v>5</v>
      </c>
      <c r="P6" s="199">
        <f>COUNTIFS(T_SDLog[SYSTEM],$A6,T_SDLog[SUB_SYSTEM],$C6,T_SDLog[FINAL_STATUS],"RTN (AS)")</f>
        <v>15</v>
      </c>
      <c r="Q6" s="192">
        <f>COUNTIFS(T_SDLog[SYSTEM],$A6,T_SDLog[SUB_SYSTEM],$C6,T_SDLog[FINAL_STATUS],"UR (ATJV)")</f>
        <v>16</v>
      </c>
      <c r="R6" s="193">
        <f>COUNTIFS(T_SDLog[SYSTEM],$A6,T_SDLog[SUB_SYSTEM],$C6,T_SDLog[FINAL_STATUS],"UR (DAR)")</f>
        <v>0</v>
      </c>
      <c r="V6"/>
      <c r="W6"/>
    </row>
    <row r="7" spans="1:23" s="40" customFormat="1" ht="15.75" customHeight="1" thickTop="1" thickBot="1">
      <c r="A7" s="78" t="s">
        <v>112</v>
      </c>
      <c r="B7" s="331"/>
      <c r="C7" s="70" t="s">
        <v>151</v>
      </c>
      <c r="D7" s="127">
        <f>COUNTIFS(T_SDLog[SYSTEM],$A7,T_SDLog[SUB_SYSTEM],$C7)</f>
        <v>79</v>
      </c>
      <c r="E7" s="127">
        <f>COUNTIFS(T_SDLog[SYSTEM],$A7,T_SDLog[SUB_SYSTEM],$C7,T_SDLog[ALTAS_LATEST_SUB_DATE],"&lt;&gt;---")</f>
        <v>37</v>
      </c>
      <c r="F7" s="147">
        <f t="shared" si="2"/>
        <v>0.46835443037974683</v>
      </c>
      <c r="G7" s="128"/>
      <c r="H7" s="135">
        <f t="shared" si="3"/>
        <v>42</v>
      </c>
      <c r="I7" s="128"/>
      <c r="J7" s="131">
        <f>COUNTIFS(T_SDLog[SYSTEM],$A7,T_SDLog[SUB_SYSTEM],$C7,T_SDLog[FINAL_STATUS],"Code 1")</f>
        <v>0</v>
      </c>
      <c r="K7" s="131">
        <f>COUNTIFS(T_SDLog[SYSTEM],$A7,T_SDLog[SUB_SYSTEM],$C7,T_SDLog[FINAL_STATUS],"Code 2")</f>
        <v>27</v>
      </c>
      <c r="L7" s="131">
        <f>COUNTIFS(T_SDLog[SYSTEM],$A7,T_SDLog[SUB_SYSTEM],$C7,T_SDLog[FINAL_STATUS],"Code 3")</f>
        <v>0</v>
      </c>
      <c r="M7" s="131">
        <f>COUNTIFS(T_SDLog[SYSTEM],$A7,T_SDLog[SUB_SYSTEM],$C7,T_SDLog[FINAL_STATUS],"Code 4")</f>
        <v>0</v>
      </c>
      <c r="N7" s="131">
        <f>COUNTIFS(T_SDLog[SYSTEM],$A7,T_SDLog[SUB_SYSTEM],$C7,T_SDLog[FINAL_STATUS],"Code 5")</f>
        <v>0</v>
      </c>
      <c r="O7" s="210">
        <f>COUNTIFS(T_SDLog[SYSTEM],$A7,T_SDLog[SUB_SYSTEM],$C7,T_SDLog[FINAL_STATUS],"AR (ATJV)")</f>
        <v>2</v>
      </c>
      <c r="P7" s="199">
        <f>COUNTIFS(T_SDLog[SYSTEM],$A7,T_SDLog[SUB_SYSTEM],$C7,T_SDLog[FINAL_STATUS],"RTN (AS)")</f>
        <v>4</v>
      </c>
      <c r="Q7" s="192">
        <f>COUNTIFS(T_SDLog[SYSTEM],$A7,T_SDLog[SUB_SYSTEM],$C7,T_SDLog[FINAL_STATUS],"UR (ATJV)")</f>
        <v>4</v>
      </c>
      <c r="R7" s="193">
        <f>COUNTIFS(T_SDLog[SYSTEM],$A7,T_SDLog[SUB_SYSTEM],$C7,T_SDLog[FINAL_STATUS],"UR (DAR)")</f>
        <v>0</v>
      </c>
      <c r="V7"/>
      <c r="W7"/>
    </row>
    <row r="8" spans="1:23" ht="19.2" thickTop="1" thickBot="1">
      <c r="A8" s="78" t="s">
        <v>112</v>
      </c>
      <c r="B8" s="331"/>
      <c r="C8" s="70" t="s">
        <v>154</v>
      </c>
      <c r="D8" s="127">
        <f>COUNTIFS(T_SDLog[SYSTEM],$A8,T_SDLog[SUB_SYSTEM],$C8)</f>
        <v>71</v>
      </c>
      <c r="E8" s="127">
        <f>COUNTIFS(T_SDLog[SYSTEM],$A8,T_SDLog[SUB_SYSTEM],$C8,T_SDLog[ALTAS_LATEST_SUB_DATE],"&lt;&gt;---")</f>
        <v>66</v>
      </c>
      <c r="F8" s="147">
        <f t="shared" si="2"/>
        <v>0.92957746478873238</v>
      </c>
      <c r="G8" s="39"/>
      <c r="H8" s="135">
        <f t="shared" si="3"/>
        <v>5</v>
      </c>
      <c r="I8" s="39"/>
      <c r="J8" s="131">
        <f>COUNTIFS(T_SDLog[SYSTEM],$A8,T_SDLog[SUB_SYSTEM],$C8,T_SDLog[FINAL_STATUS],"Code 1")</f>
        <v>0</v>
      </c>
      <c r="K8" s="131">
        <f>COUNTIFS(T_SDLog[SYSTEM],$A8,T_SDLog[SUB_SYSTEM],$C8,T_SDLog[FINAL_STATUS],"Code 2")</f>
        <v>53</v>
      </c>
      <c r="L8" s="131">
        <f>COUNTIFS(T_SDLog[SYSTEM],$A8,T_SDLog[SUB_SYSTEM],$C8,T_SDLog[FINAL_STATUS],"Code 3")</f>
        <v>0</v>
      </c>
      <c r="M8" s="131">
        <f>COUNTIFS(T_SDLog[SYSTEM],$A8,T_SDLog[SUB_SYSTEM],$C8,T_SDLog[FINAL_STATUS],"Code 4")</f>
        <v>0</v>
      </c>
      <c r="N8" s="131">
        <f>COUNTIFS(T_SDLog[SYSTEM],$A8,T_SDLog[SUB_SYSTEM],$C8,T_SDLog[FINAL_STATUS],"Code 5")</f>
        <v>0</v>
      </c>
      <c r="O8" s="210">
        <f>COUNTIFS(T_SDLog[SYSTEM],$A8,T_SDLog[SUB_SYSTEM],$C8,T_SDLog[FINAL_STATUS],"AR (ATJV)")</f>
        <v>0</v>
      </c>
      <c r="P8" s="199">
        <f>COUNTIFS(T_SDLog[SYSTEM],$A8,T_SDLog[SUB_SYSTEM],$C8,T_SDLog[FINAL_STATUS],"RTN (AS)")</f>
        <v>2</v>
      </c>
      <c r="Q8" s="192">
        <f>COUNTIFS(T_SDLog[SYSTEM],$A8,T_SDLog[SUB_SYSTEM],$C8,T_SDLog[FINAL_STATUS],"UR (ATJV)")</f>
        <v>3</v>
      </c>
      <c r="R8" s="193">
        <f>COUNTIFS(T_SDLog[SYSTEM],$A8,T_SDLog[SUB_SYSTEM],$C8,T_SDLog[FINAL_STATUS],"UR (DAR)")</f>
        <v>8</v>
      </c>
      <c r="U8" s="200"/>
      <c r="V8"/>
      <c r="W8"/>
    </row>
    <row r="9" spans="1:23" s="40" customFormat="1" ht="16.8" thickTop="1" thickBot="1">
      <c r="A9" s="78" t="s">
        <v>112</v>
      </c>
      <c r="B9" s="331"/>
      <c r="C9" s="70" t="s">
        <v>157</v>
      </c>
      <c r="D9" s="127">
        <f>COUNTIFS(T_SDLog[SYSTEM],$A9,T_SDLog[SUB_SYSTEM],$C9)</f>
        <v>90</v>
      </c>
      <c r="E9" s="127">
        <f>COUNTIFS(T_SDLog[SYSTEM],$A9,T_SDLog[SUB_SYSTEM],$C9,T_SDLog[ALTAS_LATEST_SUB_DATE],"&lt;&gt;---")</f>
        <v>20</v>
      </c>
      <c r="F9" s="147">
        <f t="shared" si="2"/>
        <v>0.22222222222222221</v>
      </c>
      <c r="G9" s="128"/>
      <c r="H9" s="135">
        <f t="shared" si="3"/>
        <v>70</v>
      </c>
      <c r="I9" s="128"/>
      <c r="J9" s="131">
        <f>COUNTIFS(T_SDLog[SYSTEM],$A9,T_SDLog[SUB_SYSTEM],$C9,T_SDLog[FINAL_STATUS],"Code 1")</f>
        <v>0</v>
      </c>
      <c r="K9" s="131">
        <f>COUNTIFS(T_SDLog[SYSTEM],$A9,T_SDLog[SUB_SYSTEM],$C9,T_SDLog[FINAL_STATUS],"Code 2")</f>
        <v>7</v>
      </c>
      <c r="L9" s="131">
        <f>COUNTIFS(T_SDLog[SYSTEM],$A9,T_SDLog[SUB_SYSTEM],$C9,T_SDLog[FINAL_STATUS],"Code 3")</f>
        <v>0</v>
      </c>
      <c r="M9" s="131">
        <f>COUNTIFS(T_SDLog[SYSTEM],$A9,T_SDLog[SUB_SYSTEM],$C9,T_SDLog[FINAL_STATUS],"Code 4")</f>
        <v>0</v>
      </c>
      <c r="N9" s="131">
        <f>COUNTIFS(T_SDLog[SYSTEM],$A9,T_SDLog[SUB_SYSTEM],$C9,T_SDLog[FINAL_STATUS],"Code 5")</f>
        <v>0</v>
      </c>
      <c r="O9" s="210">
        <f>COUNTIFS(T_SDLog[SYSTEM],$A9,T_SDLog[SUB_SYSTEM],$C9,T_SDLog[FINAL_STATUS],"AR (ATJV)")</f>
        <v>0</v>
      </c>
      <c r="P9" s="199">
        <f>COUNTIFS(T_SDLog[SYSTEM],$A9,T_SDLog[SUB_SYSTEM],$C9,T_SDLog[FINAL_STATUS],"RTN (AS)")</f>
        <v>10</v>
      </c>
      <c r="Q9" s="192">
        <f>COUNTIFS(T_SDLog[SYSTEM],$A9,T_SDLog[SUB_SYSTEM],$C9,T_SDLog[FINAL_STATUS],"UR (ATJV)")</f>
        <v>0</v>
      </c>
      <c r="R9" s="193">
        <f>COUNTIFS(T_SDLog[SYSTEM],$A9,T_SDLog[SUB_SYSTEM],$C9,T_SDLog[FINAL_STATUS],"UR (DAR)")</f>
        <v>3</v>
      </c>
      <c r="V9"/>
      <c r="W9"/>
    </row>
    <row r="10" spans="1:23" ht="19.2" thickTop="1" thickBot="1">
      <c r="A10" s="78" t="s">
        <v>112</v>
      </c>
      <c r="B10" s="331"/>
      <c r="C10" s="70" t="s">
        <v>163</v>
      </c>
      <c r="D10" s="127">
        <f>COUNTIFS(T_SDLog[SYSTEM],$A10,T_SDLog[SUB_SYSTEM],$C10)</f>
        <v>88</v>
      </c>
      <c r="E10" s="127">
        <f>COUNTIFS(T_SDLog[SYSTEM],$A10,T_SDLog[SUB_SYSTEM],$C10,T_SDLog[ALTAS_LATEST_SUB_DATE],"&lt;&gt;---")</f>
        <v>88</v>
      </c>
      <c r="F10" s="147">
        <f t="shared" si="2"/>
        <v>1</v>
      </c>
      <c r="G10" s="39"/>
      <c r="H10" s="135">
        <f t="shared" si="3"/>
        <v>0</v>
      </c>
      <c r="I10" s="39"/>
      <c r="J10" s="131">
        <f>COUNTIFS(T_SDLog[SYSTEM],$A10,T_SDLog[SUB_SYSTEM],$C10,T_SDLog[FINAL_STATUS],"Code 1")</f>
        <v>0</v>
      </c>
      <c r="K10" s="131">
        <f>COUNTIFS(T_SDLog[SYSTEM],$A10,T_SDLog[SUB_SYSTEM],$C10,T_SDLog[FINAL_STATUS],"Code 2")</f>
        <v>84</v>
      </c>
      <c r="L10" s="131">
        <f>COUNTIFS(T_SDLog[SYSTEM],$A10,T_SDLog[SUB_SYSTEM],$C10,T_SDLog[FINAL_STATUS],"Code 3")</f>
        <v>0</v>
      </c>
      <c r="M10" s="131">
        <f>COUNTIFS(T_SDLog[SYSTEM],$A10,T_SDLog[SUB_SYSTEM],$C10,T_SDLog[FINAL_STATUS],"Code 4")</f>
        <v>0</v>
      </c>
      <c r="N10" s="131">
        <f>COUNTIFS(T_SDLog[SYSTEM],$A10,T_SDLog[SUB_SYSTEM],$C10,T_SDLog[FINAL_STATUS],"Code 5")</f>
        <v>0</v>
      </c>
      <c r="O10" s="210">
        <f>COUNTIFS(T_SDLog[SYSTEM],$A10,T_SDLog[SUB_SYSTEM],$C10,T_SDLog[FINAL_STATUS],"AR (ATJV)")</f>
        <v>0</v>
      </c>
      <c r="P10" s="199">
        <f>COUNTIFS(T_SDLog[SYSTEM],$A10,T_SDLog[SUB_SYSTEM],$C10,T_SDLog[FINAL_STATUS],"RTN (AS)")</f>
        <v>4</v>
      </c>
      <c r="Q10" s="192">
        <f>COUNTIFS(T_SDLog[SYSTEM],$A10,T_SDLog[SUB_SYSTEM],$C10,T_SDLog[FINAL_STATUS],"UR (ATJV)")</f>
        <v>0</v>
      </c>
      <c r="R10" s="193">
        <f>COUNTIFS(T_SDLog[SYSTEM],$A10,T_SDLog[SUB_SYSTEM],$C10,T_SDLog[FINAL_STATUS],"UR (DAR)")</f>
        <v>0</v>
      </c>
      <c r="V10"/>
      <c r="W10"/>
    </row>
    <row r="11" spans="1:23" ht="19.2" thickTop="1" thickBot="1">
      <c r="A11" s="78" t="s">
        <v>112</v>
      </c>
      <c r="B11" s="331"/>
      <c r="C11" s="70" t="s">
        <v>166</v>
      </c>
      <c r="D11" s="127">
        <f>COUNTIFS(T_SDLog[SYSTEM],$A11,T_SDLog[SUB_SYSTEM],$C11)</f>
        <v>54</v>
      </c>
      <c r="E11" s="127">
        <f>COUNTIFS(T_SDLog[SYSTEM],$A11,T_SDLog[SUB_SYSTEM],$C11,T_SDLog[ALTAS_LATEST_SUB_DATE],"&lt;&gt;---")</f>
        <v>0</v>
      </c>
      <c r="F11" s="147">
        <f t="shared" si="2"/>
        <v>0</v>
      </c>
      <c r="G11" s="39"/>
      <c r="H11" s="135">
        <f t="shared" si="3"/>
        <v>54</v>
      </c>
      <c r="I11" s="39"/>
      <c r="J11" s="131">
        <f>COUNTIFS(T_SDLog[SYSTEM],$A11,T_SDLog[SUB_SYSTEM],$C11,T_SDLog[FINAL_STATUS],"Code 1")</f>
        <v>0</v>
      </c>
      <c r="K11" s="131">
        <f>COUNTIFS(T_SDLog[SYSTEM],$A11,T_SDLog[SUB_SYSTEM],$C11,T_SDLog[FINAL_STATUS],"Code 2")</f>
        <v>0</v>
      </c>
      <c r="L11" s="131">
        <f>COUNTIFS(T_SDLog[SYSTEM],$A11,T_SDLog[SUB_SYSTEM],$C11,T_SDLog[FINAL_STATUS],"Code 3")</f>
        <v>0</v>
      </c>
      <c r="M11" s="131">
        <f>COUNTIFS(T_SDLog[SYSTEM],$A11,T_SDLog[SUB_SYSTEM],$C11,T_SDLog[FINAL_STATUS],"Code 4")</f>
        <v>0</v>
      </c>
      <c r="N11" s="131">
        <f>COUNTIFS(T_SDLog[SYSTEM],$A11,T_SDLog[SUB_SYSTEM],$C11,T_SDLog[FINAL_STATUS],"Code 5")</f>
        <v>0</v>
      </c>
      <c r="O11" s="210">
        <f>COUNTIFS(T_SDLog[SYSTEM],$A11,T_SDLog[SUB_SYSTEM],$C11,T_SDLog[FINAL_STATUS],"AR (ATJV)")</f>
        <v>0</v>
      </c>
      <c r="P11" s="199">
        <f>COUNTIFS(T_SDLog[SYSTEM],$A11,T_SDLog[SUB_SYSTEM],$C11,T_SDLog[FINAL_STATUS],"RTN (AS)")</f>
        <v>0</v>
      </c>
      <c r="Q11" s="192">
        <f>COUNTIFS(T_SDLog[SYSTEM],$A11,T_SDLog[SUB_SYSTEM],$C11,T_SDLog[FINAL_STATUS],"UR (ATJV)")</f>
        <v>0</v>
      </c>
      <c r="R11" s="193">
        <f>COUNTIFS(T_SDLog[SYSTEM],$A11,T_SDLog[SUB_SYSTEM],$C11,T_SDLog[FINAL_STATUS],"UR (DAR)")</f>
        <v>0</v>
      </c>
      <c r="V11"/>
      <c r="W11"/>
    </row>
    <row r="12" spans="1:23" ht="19.2" thickTop="1" thickBot="1">
      <c r="A12" s="78" t="s">
        <v>112</v>
      </c>
      <c r="B12" s="331"/>
      <c r="C12" s="70" t="s">
        <v>174</v>
      </c>
      <c r="D12" s="127">
        <f>COUNTIFS(T_SDLog[SYSTEM],$A12,T_SDLog[SUB_SYSTEM],$C12)</f>
        <v>70</v>
      </c>
      <c r="E12" s="127">
        <f>COUNTIFS(T_SDLog[SYSTEM],$A12,T_SDLog[SUB_SYSTEM],$C12,T_SDLog[ALTAS_LATEST_SUB_DATE],"&lt;&gt;---")</f>
        <v>70</v>
      </c>
      <c r="F12" s="147">
        <f t="shared" si="2"/>
        <v>1</v>
      </c>
      <c r="G12" s="39"/>
      <c r="H12" s="135">
        <f t="shared" si="3"/>
        <v>0</v>
      </c>
      <c r="I12" s="39"/>
      <c r="J12" s="131">
        <f>COUNTIFS(T_SDLog[SYSTEM],$A12,T_SDLog[SUB_SYSTEM],$C12,T_SDLog[FINAL_STATUS],"Code 1")</f>
        <v>0</v>
      </c>
      <c r="K12" s="131">
        <f>COUNTIFS(T_SDLog[SYSTEM],$A12,T_SDLog[SUB_SYSTEM],$C12,T_SDLog[FINAL_STATUS],"Code 2")</f>
        <v>70</v>
      </c>
      <c r="L12" s="131">
        <f>COUNTIFS(T_SDLog[SYSTEM],$A12,T_SDLog[SUB_SYSTEM],$C12,T_SDLog[FINAL_STATUS],"Code 3")</f>
        <v>0</v>
      </c>
      <c r="M12" s="131">
        <f>COUNTIFS(T_SDLog[SYSTEM],$A12,T_SDLog[SUB_SYSTEM],$C12,T_SDLog[FINAL_STATUS],"Code 4")</f>
        <v>0</v>
      </c>
      <c r="N12" s="131">
        <f>COUNTIFS(T_SDLog[SYSTEM],$A12,T_SDLog[SUB_SYSTEM],$C12,T_SDLog[FINAL_STATUS],"Code 5")</f>
        <v>0</v>
      </c>
      <c r="O12" s="210">
        <f>COUNTIFS(T_SDLog[SYSTEM],$A12,T_SDLog[SUB_SYSTEM],$C12,T_SDLog[FINAL_STATUS],"AR (ATJV)")</f>
        <v>0</v>
      </c>
      <c r="P12" s="199">
        <f>COUNTIFS(T_SDLog[SYSTEM],$A12,T_SDLog[SUB_SYSTEM],$C12,T_SDLog[FINAL_STATUS],"RTN (AS)")</f>
        <v>0</v>
      </c>
      <c r="Q12" s="192">
        <f>COUNTIFS(T_SDLog[SYSTEM],$A12,T_SDLog[SUB_SYSTEM],$C12,T_SDLog[FINAL_STATUS],"UR (ATJV)")</f>
        <v>0</v>
      </c>
      <c r="R12" s="193">
        <f>COUNTIFS(T_SDLog[SYSTEM],$A12,T_SDLog[SUB_SYSTEM],$C12,T_SDLog[FINAL_STATUS],"UR (DAR)")</f>
        <v>0</v>
      </c>
      <c r="V12"/>
      <c r="W12"/>
    </row>
    <row r="13" spans="1:23" ht="19.2" thickTop="1" thickBot="1">
      <c r="A13" s="78" t="s">
        <v>112</v>
      </c>
      <c r="B13" s="331"/>
      <c r="C13" s="70" t="s">
        <v>191</v>
      </c>
      <c r="D13" s="127">
        <f>COUNTIFS(T_SDLog[SYSTEM],$A13,T_SDLog[SUB_SYSTEM],$C13)</f>
        <v>85</v>
      </c>
      <c r="E13" s="127">
        <f>COUNTIFS(T_SDLog[SYSTEM],$A13,T_SDLog[SUB_SYSTEM],$C13,T_SDLog[ALTAS_LATEST_SUB_DATE],"&lt;&gt;---")</f>
        <v>85</v>
      </c>
      <c r="F13" s="147">
        <f t="shared" si="2"/>
        <v>1</v>
      </c>
      <c r="G13" s="39"/>
      <c r="H13" s="135">
        <f t="shared" si="3"/>
        <v>0</v>
      </c>
      <c r="I13" s="39"/>
      <c r="J13" s="131">
        <f>COUNTIFS(T_SDLog[SYSTEM],$A13,T_SDLog[SUB_SYSTEM],$C13,T_SDLog[FINAL_STATUS],"Code 1")</f>
        <v>0</v>
      </c>
      <c r="K13" s="131">
        <f>COUNTIFS(T_SDLog[SYSTEM],$A13,T_SDLog[SUB_SYSTEM],$C13,T_SDLog[FINAL_STATUS],"Code 2")</f>
        <v>74</v>
      </c>
      <c r="L13" s="131">
        <f>COUNTIFS(T_SDLog[SYSTEM],$A13,T_SDLog[SUB_SYSTEM],$C13,T_SDLog[FINAL_STATUS],"Code 3")</f>
        <v>0</v>
      </c>
      <c r="M13" s="131">
        <f>COUNTIFS(T_SDLog[SYSTEM],$A13,T_SDLog[SUB_SYSTEM],$C13,T_SDLog[FINAL_STATUS],"Code 4")</f>
        <v>0</v>
      </c>
      <c r="N13" s="131">
        <f>COUNTIFS(T_SDLog[SYSTEM],$A13,T_SDLog[SUB_SYSTEM],$C13,T_SDLog[FINAL_STATUS],"Code 5")</f>
        <v>0</v>
      </c>
      <c r="O13" s="210">
        <f>COUNTIFS(T_SDLog[SYSTEM],$A13,T_SDLog[SUB_SYSTEM],$C13,T_SDLog[FINAL_STATUS],"AR (ATJV)")</f>
        <v>0</v>
      </c>
      <c r="P13" s="199">
        <f>COUNTIFS(T_SDLog[SYSTEM],$A13,T_SDLog[SUB_SYSTEM],$C13,T_SDLog[FINAL_STATUS],"RTN (AS)")</f>
        <v>10</v>
      </c>
      <c r="Q13" s="192">
        <f>COUNTIFS(T_SDLog[SYSTEM],$A13,T_SDLog[SUB_SYSTEM],$C13,T_SDLog[FINAL_STATUS],"UR (ATJV)")</f>
        <v>1</v>
      </c>
      <c r="R13" s="193">
        <f>COUNTIFS(T_SDLog[SYSTEM],$A13,T_SDLog[SUB_SYSTEM],$C13,T_SDLog[FINAL_STATUS],"UR (DAR)")</f>
        <v>0</v>
      </c>
      <c r="V13"/>
      <c r="W13"/>
    </row>
    <row r="14" spans="1:23" ht="19.2" thickTop="1" thickBot="1">
      <c r="A14" s="78" t="s">
        <v>112</v>
      </c>
      <c r="B14" s="331"/>
      <c r="C14" s="70" t="s">
        <v>113</v>
      </c>
      <c r="D14" s="127">
        <f>COUNTIFS(T_SDLog[SYSTEM],$A14,T_SDLog[SUB_SYSTEM],$C14)</f>
        <v>87</v>
      </c>
      <c r="E14" s="127">
        <f>COUNTIFS(T_SDLog[SYSTEM],$A14,T_SDLog[SUB_SYSTEM],$C14,T_SDLog[ALTAS_LATEST_SUB_DATE],"&lt;&gt;---")</f>
        <v>87</v>
      </c>
      <c r="F14" s="147">
        <f t="shared" si="2"/>
        <v>1</v>
      </c>
      <c r="G14" s="39"/>
      <c r="H14" s="135">
        <f t="shared" si="3"/>
        <v>0</v>
      </c>
      <c r="I14" s="39"/>
      <c r="J14" s="131">
        <f>COUNTIFS(T_SDLog[SYSTEM],$A14,T_SDLog[SUB_SYSTEM],$C14,T_SDLog[FINAL_STATUS],"Code 1")</f>
        <v>0</v>
      </c>
      <c r="K14" s="131">
        <f>COUNTIFS(T_SDLog[SYSTEM],$A14,T_SDLog[SUB_SYSTEM],$C14,T_SDLog[FINAL_STATUS],"Code 2")</f>
        <v>87</v>
      </c>
      <c r="L14" s="131">
        <f>COUNTIFS(T_SDLog[SYSTEM],$A14,T_SDLog[SUB_SYSTEM],$C14,T_SDLog[FINAL_STATUS],"Code 3")</f>
        <v>0</v>
      </c>
      <c r="M14" s="131">
        <f>COUNTIFS(T_SDLog[SYSTEM],$A14,T_SDLog[SUB_SYSTEM],$C14,T_SDLog[FINAL_STATUS],"Code 4")</f>
        <v>0</v>
      </c>
      <c r="N14" s="131">
        <f>COUNTIFS(T_SDLog[SYSTEM],$A14,T_SDLog[SUB_SYSTEM],$C14,T_SDLog[FINAL_STATUS],"Code 5")</f>
        <v>0</v>
      </c>
      <c r="O14" s="210">
        <f>COUNTIFS(T_SDLog[SYSTEM],$A14,T_SDLog[SUB_SYSTEM],$C14,T_SDLog[FINAL_STATUS],"AR (ATJV)")</f>
        <v>0</v>
      </c>
      <c r="P14" s="199">
        <f>COUNTIFS(T_SDLog[SYSTEM],$A14,T_SDLog[SUB_SYSTEM],$C14,T_SDLog[FINAL_STATUS],"RTN (AS)")</f>
        <v>0</v>
      </c>
      <c r="Q14" s="192">
        <f>COUNTIFS(T_SDLog[SYSTEM],$A14,T_SDLog[SUB_SYSTEM],$C14,T_SDLog[FINAL_STATUS],"UR (ATJV)")</f>
        <v>0</v>
      </c>
      <c r="R14" s="193">
        <f>COUNTIFS(T_SDLog[SYSTEM],$A14,T_SDLog[SUB_SYSTEM],$C14,T_SDLog[FINAL_STATUS],"UR (DAR)")</f>
        <v>0</v>
      </c>
      <c r="V14"/>
      <c r="W14"/>
    </row>
    <row r="15" spans="1:23" ht="19.2" thickTop="1" thickBot="1">
      <c r="A15" s="78" t="s">
        <v>112</v>
      </c>
      <c r="B15" s="331"/>
      <c r="C15" s="70" t="s">
        <v>290</v>
      </c>
      <c r="D15" s="127">
        <f>COUNTIFS(T_SDLog[SYSTEM],$A15,T_SDLog[SUB_SYSTEM],$C15)</f>
        <v>70</v>
      </c>
      <c r="E15" s="127">
        <f>COUNTIFS(T_SDLog[SYSTEM],$A15,T_SDLog[SUB_SYSTEM],$C15,T_SDLog[ALTAS_LATEST_SUB_DATE],"&lt;&gt;---")</f>
        <v>3</v>
      </c>
      <c r="F15" s="147">
        <f t="shared" si="2"/>
        <v>4.2857142857142858E-2</v>
      </c>
      <c r="G15" s="39"/>
      <c r="H15" s="135">
        <f t="shared" si="3"/>
        <v>67</v>
      </c>
      <c r="I15" s="39"/>
      <c r="J15" s="131">
        <f>COUNTIFS(T_SDLog[SYSTEM],$A15,T_SDLog[SUB_SYSTEM],$C15,T_SDLog[FINAL_STATUS],"Code 1")</f>
        <v>0</v>
      </c>
      <c r="K15" s="131">
        <f>COUNTIFS(T_SDLog[SYSTEM],$A15,T_SDLog[SUB_SYSTEM],$C15,T_SDLog[FINAL_STATUS],"Code 2")</f>
        <v>0</v>
      </c>
      <c r="L15" s="131">
        <f>COUNTIFS(T_SDLog[SYSTEM],$A15,T_SDLog[SUB_SYSTEM],$C15,T_SDLog[FINAL_STATUS],"Code 3")</f>
        <v>0</v>
      </c>
      <c r="M15" s="131">
        <f>COUNTIFS(T_SDLog[SYSTEM],$A15,T_SDLog[SUB_SYSTEM],$C15,T_SDLog[FINAL_STATUS],"Code 4")</f>
        <v>0</v>
      </c>
      <c r="N15" s="131">
        <f>COUNTIFS(T_SDLog[SYSTEM],$A15,T_SDLog[SUB_SYSTEM],$C15,T_SDLog[FINAL_STATUS],"Code 5")</f>
        <v>0</v>
      </c>
      <c r="O15" s="210">
        <f>COUNTIFS(T_SDLog[SYSTEM],$A15,T_SDLog[SUB_SYSTEM],$C15,T_SDLog[FINAL_STATUS],"AR (ATJV)")</f>
        <v>0</v>
      </c>
      <c r="P15" s="199">
        <f>COUNTIFS(T_SDLog[SYSTEM],$A15,T_SDLog[SUB_SYSTEM],$C15,T_SDLog[FINAL_STATUS],"RTN (AS)")</f>
        <v>3</v>
      </c>
      <c r="Q15" s="192">
        <f>COUNTIFS(T_SDLog[SYSTEM],$A15,T_SDLog[SUB_SYSTEM],$C15,T_SDLog[FINAL_STATUS],"UR (ATJV)")</f>
        <v>0</v>
      </c>
      <c r="R15" s="193">
        <f>COUNTIFS(T_SDLog[SYSTEM],$A15,T_SDLog[SUB_SYSTEM],$C15,T_SDLog[FINAL_STATUS],"UR (DAR)")</f>
        <v>0</v>
      </c>
      <c r="V15"/>
      <c r="W15"/>
    </row>
    <row r="16" spans="1:23" ht="19.2" thickTop="1" thickBot="1">
      <c r="A16" s="78" t="s">
        <v>112</v>
      </c>
      <c r="B16" s="331"/>
      <c r="C16" s="70" t="s">
        <v>381</v>
      </c>
      <c r="D16" s="127">
        <f>COUNTIFS(T_SDLog[SYSTEM],$A16,T_SDLog[SUB_SYSTEM],$C16)</f>
        <v>59</v>
      </c>
      <c r="E16" s="127">
        <f>COUNTIFS(T_SDLog[SYSTEM],$A16,T_SDLog[SUB_SYSTEM],$C16,T_SDLog[ALTAS_LATEST_SUB_DATE],"&lt;&gt;---")</f>
        <v>59</v>
      </c>
      <c r="F16" s="147">
        <f t="shared" si="2"/>
        <v>1</v>
      </c>
      <c r="G16" s="39"/>
      <c r="H16" s="135">
        <f t="shared" si="3"/>
        <v>0</v>
      </c>
      <c r="I16" s="39"/>
      <c r="J16" s="131">
        <f>COUNTIFS(T_SDLog[SYSTEM],$A16,T_SDLog[SUB_SYSTEM],$C16,T_SDLog[FINAL_STATUS],"Code 1")</f>
        <v>0</v>
      </c>
      <c r="K16" s="131">
        <f>COUNTIFS(T_SDLog[SYSTEM],$A16,T_SDLog[SUB_SYSTEM],$C16,T_SDLog[FINAL_STATUS],"Code 2")</f>
        <v>47</v>
      </c>
      <c r="L16" s="131">
        <f>COUNTIFS(T_SDLog[SYSTEM],$A16,T_SDLog[SUB_SYSTEM],$C16,T_SDLog[FINAL_STATUS],"Code 3")</f>
        <v>0</v>
      </c>
      <c r="M16" s="131">
        <f>COUNTIFS(T_SDLog[SYSTEM],$A16,T_SDLog[SUB_SYSTEM],$C16,T_SDLog[FINAL_STATUS],"Code 4")</f>
        <v>0</v>
      </c>
      <c r="N16" s="131">
        <f>COUNTIFS(T_SDLog[SYSTEM],$A16,T_SDLog[SUB_SYSTEM],$C16,T_SDLog[FINAL_STATUS],"Code 5")</f>
        <v>0</v>
      </c>
      <c r="O16" s="210">
        <f>COUNTIFS(T_SDLog[SYSTEM],$A16,T_SDLog[SUB_SYSTEM],$C16,T_SDLog[FINAL_STATUS],"AR (ATJV)")</f>
        <v>0</v>
      </c>
      <c r="P16" s="199">
        <f>COUNTIFS(T_SDLog[SYSTEM],$A16,T_SDLog[SUB_SYSTEM],$C16,T_SDLog[FINAL_STATUS],"RTN (AS)")</f>
        <v>7</v>
      </c>
      <c r="Q16" s="192">
        <f>COUNTIFS(T_SDLog[SYSTEM],$A16,T_SDLog[SUB_SYSTEM],$C16,T_SDLog[FINAL_STATUS],"UR (ATJV)")</f>
        <v>0</v>
      </c>
      <c r="R16" s="193">
        <f>COUNTIFS(T_SDLog[SYSTEM],$A16,T_SDLog[SUB_SYSTEM],$C16,T_SDLog[FINAL_STATUS],"UR (DAR)")</f>
        <v>5</v>
      </c>
      <c r="V16"/>
      <c r="W16"/>
    </row>
    <row r="17" spans="1:23" ht="19.2" thickTop="1" thickBot="1">
      <c r="A17" s="78" t="s">
        <v>112</v>
      </c>
      <c r="B17" s="331"/>
      <c r="C17" s="70" t="s">
        <v>1545</v>
      </c>
      <c r="D17" s="127">
        <f>COUNTIFS(T_SDLog[SYSTEM],$A17,T_SDLog[SUB_SYSTEM],$C17)</f>
        <v>25</v>
      </c>
      <c r="E17" s="127">
        <f>COUNTIFS(T_SDLog[SYSTEM],$A17,T_SDLog[SUB_SYSTEM],$C17,T_SDLog[ALTAS_LATEST_SUB_DATE],"&lt;&gt;---")</f>
        <v>25</v>
      </c>
      <c r="F17" s="147">
        <f t="shared" si="2"/>
        <v>1</v>
      </c>
      <c r="G17" s="39"/>
      <c r="H17" s="135">
        <f t="shared" si="3"/>
        <v>0</v>
      </c>
      <c r="I17" s="39"/>
      <c r="J17" s="131">
        <f>COUNTIFS(T_SDLog[SYSTEM],$A17,T_SDLog[SUB_SYSTEM],$C17,T_SDLog[FINAL_STATUS],"Code 1")</f>
        <v>0</v>
      </c>
      <c r="K17" s="131">
        <f>COUNTIFS(T_SDLog[SYSTEM],$A17,T_SDLog[SUB_SYSTEM],$C17,T_SDLog[FINAL_STATUS],"Code 2")</f>
        <v>0</v>
      </c>
      <c r="L17" s="131">
        <f>COUNTIFS(T_SDLog[SYSTEM],$A17,T_SDLog[SUB_SYSTEM],$C17,T_SDLog[FINAL_STATUS],"Code 3")</f>
        <v>0</v>
      </c>
      <c r="M17" s="131">
        <f>COUNTIFS(T_SDLog[SYSTEM],$A17,T_SDLog[SUB_SYSTEM],$C17,T_SDLog[FINAL_STATUS],"Code 4")</f>
        <v>0</v>
      </c>
      <c r="N17" s="131">
        <f>COUNTIFS(T_SDLog[SYSTEM],$A17,T_SDLog[SUB_SYSTEM],$C17,T_SDLog[FINAL_STATUS],"Code 5")</f>
        <v>0</v>
      </c>
      <c r="O17" s="210">
        <f>COUNTIFS(T_SDLog[SYSTEM],$A17,T_SDLog[SUB_SYSTEM],$C17,T_SDLog[FINAL_STATUS],"AR (ATJV)")</f>
        <v>7</v>
      </c>
      <c r="P17" s="199">
        <f>COUNTIFS(T_SDLog[SYSTEM],$A17,T_SDLog[SUB_SYSTEM],$C17,T_SDLog[FINAL_STATUS],"RTN (AS)")</f>
        <v>0</v>
      </c>
      <c r="Q17" s="192">
        <f>COUNTIFS(T_SDLog[SYSTEM],$A17,T_SDLog[SUB_SYSTEM],$C17,T_SDLog[FINAL_STATUS],"UR (ATJV)")</f>
        <v>18</v>
      </c>
      <c r="R17" s="193">
        <f>COUNTIFS(T_SDLog[SYSTEM],$A17,T_SDLog[SUB_SYSTEM],$C17,T_SDLog[FINAL_STATUS],"UR (DAR)")</f>
        <v>0</v>
      </c>
      <c r="V17"/>
      <c r="W17"/>
    </row>
    <row r="18" spans="1:23" ht="19.2" thickTop="1" thickBot="1">
      <c r="A18" s="78" t="s">
        <v>112</v>
      </c>
      <c r="B18" s="331"/>
      <c r="C18" s="70" t="s">
        <v>734</v>
      </c>
      <c r="D18" s="127">
        <f>COUNTIFS(T_SDLog[SYSTEM],$A18,T_SDLog[SUB_SYSTEM],$C18)</f>
        <v>6</v>
      </c>
      <c r="E18" s="127">
        <f>COUNTIFS(T_SDLog[SYSTEM],$A18,T_SDLog[SUB_SYSTEM],$C18,T_SDLog[ALTAS_LATEST_SUB_DATE],"&lt;&gt;---")</f>
        <v>6</v>
      </c>
      <c r="F18" s="147">
        <f t="shared" si="2"/>
        <v>1</v>
      </c>
      <c r="G18" s="39"/>
      <c r="H18" s="135">
        <f t="shared" si="3"/>
        <v>0</v>
      </c>
      <c r="I18" s="39"/>
      <c r="J18" s="131">
        <f>COUNTIFS(T_SDLog[SYSTEM],$A18,T_SDLog[SUB_SYSTEM],$C18,T_SDLog[FINAL_STATUS],"Code 1")</f>
        <v>0</v>
      </c>
      <c r="K18" s="131">
        <f>COUNTIFS(T_SDLog[SYSTEM],$A18,T_SDLog[SUB_SYSTEM],$C18,T_SDLog[FINAL_STATUS],"Code 2")</f>
        <v>0</v>
      </c>
      <c r="L18" s="131">
        <f>COUNTIFS(T_SDLog[SYSTEM],$A18,T_SDLog[SUB_SYSTEM],$C18,T_SDLog[FINAL_STATUS],"Code 3")</f>
        <v>0</v>
      </c>
      <c r="M18" s="131">
        <f>COUNTIFS(T_SDLog[SYSTEM],$A18,T_SDLog[SUB_SYSTEM],$C18,T_SDLog[FINAL_STATUS],"Code 4")</f>
        <v>0</v>
      </c>
      <c r="N18" s="131">
        <f>COUNTIFS(T_SDLog[SYSTEM],$A18,T_SDLog[SUB_SYSTEM],$C18,T_SDLog[FINAL_STATUS],"Code 5")</f>
        <v>0</v>
      </c>
      <c r="O18" s="210">
        <f>COUNTIFS(T_SDLog[SYSTEM],$A18,T_SDLog[SUB_SYSTEM],$C18,T_SDLog[FINAL_STATUS],"AR (ATJV)")</f>
        <v>0</v>
      </c>
      <c r="P18" s="199">
        <f>COUNTIFS(T_SDLog[SYSTEM],$A18,T_SDLog[SUB_SYSTEM],$C18,T_SDLog[FINAL_STATUS],"RTN (AS)")</f>
        <v>6</v>
      </c>
      <c r="Q18" s="192">
        <f>COUNTIFS(T_SDLog[SYSTEM],$A18,T_SDLog[SUB_SYSTEM],$C18,T_SDLog[FINAL_STATUS],"UR (ATJV)")</f>
        <v>0</v>
      </c>
      <c r="R18" s="193">
        <f>COUNTIFS(T_SDLog[SYSTEM],$A18,T_SDLog[SUB_SYSTEM],$C18,T_SDLog[FINAL_STATUS],"UR (DAR)")</f>
        <v>0</v>
      </c>
      <c r="V18"/>
      <c r="W18"/>
    </row>
    <row r="19" spans="1:23" ht="19.2" thickTop="1" thickBot="1">
      <c r="A19" s="78" t="s">
        <v>112</v>
      </c>
      <c r="B19" s="331"/>
      <c r="C19" s="70" t="s">
        <v>1015</v>
      </c>
      <c r="D19" s="127">
        <f>COUNTIFS(T_SDLog[SYSTEM],$A19,T_SDLog[SUB_SYSTEM],$C19)</f>
        <v>40</v>
      </c>
      <c r="E19" s="127">
        <f>COUNTIFS(T_SDLog[SYSTEM],$A19,T_SDLog[SUB_SYSTEM],$C19,T_SDLog[ALTAS_LATEST_SUB_DATE],"&lt;&gt;---")</f>
        <v>40</v>
      </c>
      <c r="F19" s="147">
        <f t="shared" si="2"/>
        <v>1</v>
      </c>
      <c r="G19" s="39"/>
      <c r="H19" s="135">
        <f t="shared" si="3"/>
        <v>0</v>
      </c>
      <c r="I19" s="39"/>
      <c r="J19" s="131">
        <f>COUNTIFS(T_SDLog[SYSTEM],$A19,T_SDLog[SUB_SYSTEM],$C19,T_SDLog[FINAL_STATUS],"Code 1")</f>
        <v>0</v>
      </c>
      <c r="K19" s="131">
        <f>COUNTIFS(T_SDLog[SYSTEM],$A19,T_SDLog[SUB_SYSTEM],$C19,T_SDLog[FINAL_STATUS],"Code 2")</f>
        <v>40</v>
      </c>
      <c r="L19" s="131">
        <f>COUNTIFS(T_SDLog[SYSTEM],$A19,T_SDLog[SUB_SYSTEM],$C19,T_SDLog[FINAL_STATUS],"Code 3")</f>
        <v>0</v>
      </c>
      <c r="M19" s="131">
        <f>COUNTIFS(T_SDLog[SYSTEM],$A19,T_SDLog[SUB_SYSTEM],$C19,T_SDLog[FINAL_STATUS],"Code 4")</f>
        <v>0</v>
      </c>
      <c r="N19" s="131">
        <f>COUNTIFS(T_SDLog[SYSTEM],$A19,T_SDLog[SUB_SYSTEM],$C19,T_SDLog[FINAL_STATUS],"Code 5")</f>
        <v>0</v>
      </c>
      <c r="O19" s="210">
        <f>COUNTIFS(T_SDLog[SYSTEM],$A19,T_SDLog[SUB_SYSTEM],$C19,T_SDLog[FINAL_STATUS],"AR (ATJV)")</f>
        <v>0</v>
      </c>
      <c r="P19" s="199">
        <f>COUNTIFS(T_SDLog[SYSTEM],$A19,T_SDLog[SUB_SYSTEM],$C19,T_SDLog[FINAL_STATUS],"RTN (AS)")</f>
        <v>0</v>
      </c>
      <c r="Q19" s="192">
        <f>COUNTIFS(T_SDLog[SYSTEM],$A19,T_SDLog[SUB_SYSTEM],$C19,T_SDLog[FINAL_STATUS],"UR (ATJV)")</f>
        <v>0</v>
      </c>
      <c r="R19" s="193">
        <f>COUNTIFS(T_SDLog[SYSTEM],$A19,T_SDLog[SUB_SYSTEM],$C19,T_SDLog[FINAL_STATUS],"UR (DAR)")</f>
        <v>0</v>
      </c>
      <c r="V19"/>
      <c r="W19"/>
    </row>
    <row r="20" spans="1:23" ht="19.2" thickTop="1" thickBot="1">
      <c r="A20" s="78" t="s">
        <v>112</v>
      </c>
      <c r="B20" s="331"/>
      <c r="C20" s="70" t="s">
        <v>1046</v>
      </c>
      <c r="D20" s="127">
        <f>COUNTIFS(T_SDLog[SYSTEM],$A20,T_SDLog[SUB_SYSTEM],$C20)</f>
        <v>37</v>
      </c>
      <c r="E20" s="127">
        <f>COUNTIFS(T_SDLog[SYSTEM],$A20,T_SDLog[SUB_SYSTEM],$C20,T_SDLog[ALTAS_LATEST_SUB_DATE],"&lt;&gt;---")</f>
        <v>0</v>
      </c>
      <c r="F20" s="147">
        <f t="shared" si="2"/>
        <v>0</v>
      </c>
      <c r="G20" s="39"/>
      <c r="H20" s="135">
        <f t="shared" si="3"/>
        <v>37</v>
      </c>
      <c r="I20" s="39"/>
      <c r="J20" s="131">
        <f>COUNTIFS(T_SDLog[SYSTEM],$A20,T_SDLog[SUB_SYSTEM],$C20,T_SDLog[FINAL_STATUS],"Code 1")</f>
        <v>0</v>
      </c>
      <c r="K20" s="131">
        <f>COUNTIFS(T_SDLog[SYSTEM],$A20,T_SDLog[SUB_SYSTEM],$C20,T_SDLog[FINAL_STATUS],"Code 2")</f>
        <v>0</v>
      </c>
      <c r="L20" s="131">
        <f>COUNTIFS(T_SDLog[SYSTEM],$A20,T_SDLog[SUB_SYSTEM],$C20,T_SDLog[FINAL_STATUS],"Code 3")</f>
        <v>0</v>
      </c>
      <c r="M20" s="131">
        <f>COUNTIFS(T_SDLog[SYSTEM],$A20,T_SDLog[SUB_SYSTEM],$C20,T_SDLog[FINAL_STATUS],"Code 4")</f>
        <v>0</v>
      </c>
      <c r="N20" s="131">
        <f>COUNTIFS(T_SDLog[SYSTEM],$A20,T_SDLog[SUB_SYSTEM],$C20,T_SDLog[FINAL_STATUS],"Code 5")</f>
        <v>0</v>
      </c>
      <c r="O20" s="210">
        <f>COUNTIFS(T_SDLog[SYSTEM],$A20,T_SDLog[SUB_SYSTEM],$C20,T_SDLog[FINAL_STATUS],"AR (ATJV)")</f>
        <v>0</v>
      </c>
      <c r="P20" s="199">
        <f>COUNTIFS(T_SDLog[SYSTEM],$A20,T_SDLog[SUB_SYSTEM],$C20,T_SDLog[FINAL_STATUS],"RTN (AS)")</f>
        <v>0</v>
      </c>
      <c r="Q20" s="192">
        <f>COUNTIFS(T_SDLog[SYSTEM],$A20,T_SDLog[SUB_SYSTEM],$C20,T_SDLog[FINAL_STATUS],"UR (ATJV)")</f>
        <v>0</v>
      </c>
      <c r="R20" s="193">
        <f>COUNTIFS(T_SDLog[SYSTEM],$A20,T_SDLog[SUB_SYSTEM],$C20,T_SDLog[FINAL_STATUS],"UR (DAR)")</f>
        <v>0</v>
      </c>
      <c r="V20"/>
      <c r="W20"/>
    </row>
    <row r="21" spans="1:23" ht="19.2" thickTop="1" thickBot="1">
      <c r="A21" s="78" t="s">
        <v>112</v>
      </c>
      <c r="B21" s="331"/>
      <c r="C21" s="70" t="s">
        <v>1086</v>
      </c>
      <c r="D21" s="127">
        <f>COUNTIFS(T_SDLog[SYSTEM],$A21,T_SDLog[SUB_SYSTEM],$C21)</f>
        <v>57</v>
      </c>
      <c r="E21" s="127">
        <f>COUNTIFS(T_SDLog[SYSTEM],$A21,T_SDLog[SUB_SYSTEM],$C21,T_SDLog[ALTAS_LATEST_SUB_DATE],"&lt;&gt;---")</f>
        <v>57</v>
      </c>
      <c r="F21" s="147">
        <f t="shared" si="2"/>
        <v>1</v>
      </c>
      <c r="G21" s="39"/>
      <c r="H21" s="135">
        <f t="shared" si="3"/>
        <v>0</v>
      </c>
      <c r="I21" s="39"/>
      <c r="J21" s="131">
        <f>COUNTIFS(T_SDLog[SYSTEM],$A21,T_SDLog[SUB_SYSTEM],$C21,T_SDLog[FINAL_STATUS],"Code 1")</f>
        <v>0</v>
      </c>
      <c r="K21" s="131">
        <f>COUNTIFS(T_SDLog[SYSTEM],$A21,T_SDLog[SUB_SYSTEM],$C21,T_SDLog[FINAL_STATUS],"Code 2")</f>
        <v>57</v>
      </c>
      <c r="L21" s="131">
        <f>COUNTIFS(T_SDLog[SYSTEM],$A21,T_SDLog[SUB_SYSTEM],$C21,T_SDLog[FINAL_STATUS],"Code 3")</f>
        <v>0</v>
      </c>
      <c r="M21" s="131">
        <f>COUNTIFS(T_SDLog[SYSTEM],$A21,T_SDLog[SUB_SYSTEM],$C21,T_SDLog[FINAL_STATUS],"Code 4")</f>
        <v>0</v>
      </c>
      <c r="N21" s="131">
        <f>COUNTIFS(T_SDLog[SYSTEM],$A21,T_SDLog[SUB_SYSTEM],$C21,T_SDLog[FINAL_STATUS],"Code 5")</f>
        <v>0</v>
      </c>
      <c r="O21" s="210">
        <f>COUNTIFS(T_SDLog[SYSTEM],$A21,T_SDLog[SUB_SYSTEM],$C21,T_SDLog[FINAL_STATUS],"AR (ATJV)")</f>
        <v>0</v>
      </c>
      <c r="P21" s="199">
        <f>COUNTIFS(T_SDLog[SYSTEM],$A21,T_SDLog[SUB_SYSTEM],$C21,T_SDLog[FINAL_STATUS],"RTN (AS)")</f>
        <v>0</v>
      </c>
      <c r="Q21" s="192">
        <f>COUNTIFS(T_SDLog[SYSTEM],$A21,T_SDLog[SUB_SYSTEM],$C21,T_SDLog[FINAL_STATUS],"UR (ATJV)")</f>
        <v>0</v>
      </c>
      <c r="R21" s="193">
        <f>COUNTIFS(T_SDLog[SYSTEM],$A21,T_SDLog[SUB_SYSTEM],$C21,T_SDLog[FINAL_STATUS],"UR (DAR)")</f>
        <v>0</v>
      </c>
      <c r="V21"/>
      <c r="W21"/>
    </row>
    <row r="22" spans="1:23" ht="19.2" thickTop="1" thickBot="1">
      <c r="A22" s="78" t="s">
        <v>112</v>
      </c>
      <c r="B22" s="331"/>
      <c r="C22" s="70" t="s">
        <v>1544</v>
      </c>
      <c r="D22" s="127">
        <f>COUNTIFS(T_SDLog[SYSTEM],$A22,T_SDLog[SUB_SYSTEM],$C22)</f>
        <v>13</v>
      </c>
      <c r="E22" s="127">
        <f>COUNTIFS(T_SDLog[SYSTEM],$A22,T_SDLog[SUB_SYSTEM],$C22,T_SDLog[ALTAS_LATEST_SUB_DATE],"&lt;&gt;---")</f>
        <v>13</v>
      </c>
      <c r="F22" s="147">
        <f t="shared" ref="F22:F24" si="4">IFERROR(E22/D22,"")</f>
        <v>1</v>
      </c>
      <c r="G22" s="39"/>
      <c r="H22" s="135">
        <f t="shared" ref="H22:H24" si="5">D22-E22</f>
        <v>0</v>
      </c>
      <c r="I22" s="39"/>
      <c r="J22" s="131">
        <f>COUNTIFS(T_SDLog[SYSTEM],$A22,T_SDLog[SUB_SYSTEM],$C22,T_SDLog[FINAL_STATUS],"Code 1")</f>
        <v>0</v>
      </c>
      <c r="K22" s="131">
        <f>COUNTIFS(T_SDLog[SYSTEM],$A22,T_SDLog[SUB_SYSTEM],$C22,T_SDLog[FINAL_STATUS],"Code 2")</f>
        <v>13</v>
      </c>
      <c r="L22" s="131">
        <f>COUNTIFS(T_SDLog[SYSTEM],$A22,T_SDLog[SUB_SYSTEM],$C22,T_SDLog[FINAL_STATUS],"Code 3")</f>
        <v>0</v>
      </c>
      <c r="M22" s="131">
        <f>COUNTIFS(T_SDLog[SYSTEM],$A22,T_SDLog[SUB_SYSTEM],$C22,T_SDLog[FINAL_STATUS],"Code 4")</f>
        <v>0</v>
      </c>
      <c r="N22" s="131">
        <f>COUNTIFS(T_SDLog[SYSTEM],$A22,T_SDLog[SUB_SYSTEM],$C22,T_SDLog[FINAL_STATUS],"Code 5")</f>
        <v>0</v>
      </c>
      <c r="O22" s="210">
        <f>COUNTIFS(T_SDLog[SYSTEM],$A22,T_SDLog[SUB_SYSTEM],$C22,T_SDLog[FINAL_STATUS],"AR (ATJV)")</f>
        <v>0</v>
      </c>
      <c r="P22" s="199">
        <f>COUNTIFS(T_SDLog[SYSTEM],$A22,T_SDLog[SUB_SYSTEM],$C22,T_SDLog[FINAL_STATUS],"RTN (AS)")</f>
        <v>0</v>
      </c>
      <c r="Q22" s="192">
        <f>COUNTIFS(T_SDLog[SYSTEM],$A22,T_SDLog[SUB_SYSTEM],$C22,T_SDLog[FINAL_STATUS],"UR (ATJV)")</f>
        <v>0</v>
      </c>
      <c r="R22" s="193">
        <f>COUNTIFS(T_SDLog[SYSTEM],$A22,T_SDLog[SUB_SYSTEM],$C22,T_SDLog[FINAL_STATUS],"UR (DAR)")</f>
        <v>0</v>
      </c>
      <c r="V22"/>
      <c r="W22"/>
    </row>
    <row r="23" spans="1:23" ht="19.2" thickTop="1" thickBot="1">
      <c r="A23" s="78" t="s">
        <v>112</v>
      </c>
      <c r="B23" s="331"/>
      <c r="C23" s="70" t="s">
        <v>1715</v>
      </c>
      <c r="D23" s="127">
        <f>COUNTIFS(T_SDLog[SYSTEM],$A23,T_SDLog[SUB_SYSTEM],$C23)</f>
        <v>16</v>
      </c>
      <c r="E23" s="127">
        <f>COUNTIFS(T_SDLog[SYSTEM],$A23,T_SDLog[SUB_SYSTEM],$C23,T_SDLog[ALTAS_LATEST_SUB_DATE],"&lt;&gt;---")</f>
        <v>16</v>
      </c>
      <c r="F23" s="147">
        <f t="shared" si="4"/>
        <v>1</v>
      </c>
      <c r="G23" s="39"/>
      <c r="H23" s="135">
        <f t="shared" si="5"/>
        <v>0</v>
      </c>
      <c r="I23" s="39"/>
      <c r="J23" s="131">
        <f>COUNTIFS(T_SDLog[SYSTEM],$A23,T_SDLog[SUB_SYSTEM],$C23,T_SDLog[FINAL_STATUS],"Code 1")</f>
        <v>0</v>
      </c>
      <c r="K23" s="131">
        <f>COUNTIFS(T_SDLog[SYSTEM],$A23,T_SDLog[SUB_SYSTEM],$C23,T_SDLog[FINAL_STATUS],"Code 2")</f>
        <v>0</v>
      </c>
      <c r="L23" s="131">
        <f>COUNTIFS(T_SDLog[SYSTEM],$A23,T_SDLog[SUB_SYSTEM],$C23,T_SDLog[FINAL_STATUS],"Code 3")</f>
        <v>0</v>
      </c>
      <c r="M23" s="131">
        <f>COUNTIFS(T_SDLog[SYSTEM],$A23,T_SDLog[SUB_SYSTEM],$C23,T_SDLog[FINAL_STATUS],"Code 4")</f>
        <v>0</v>
      </c>
      <c r="N23" s="131">
        <f>COUNTIFS(T_SDLog[SYSTEM],$A23,T_SDLog[SUB_SYSTEM],$C23,T_SDLog[FINAL_STATUS],"Code 5")</f>
        <v>0</v>
      </c>
      <c r="O23" s="210">
        <f>COUNTIFS(T_SDLog[SYSTEM],$A23,T_SDLog[SUB_SYSTEM],$C23,T_SDLog[FINAL_STATUS],"AR (ATJV)")</f>
        <v>0</v>
      </c>
      <c r="P23" s="199">
        <f>COUNTIFS(T_SDLog[SYSTEM],$A23,T_SDLog[SUB_SYSTEM],$C23,T_SDLog[FINAL_STATUS],"RTN (AS)")</f>
        <v>16</v>
      </c>
      <c r="Q23" s="192">
        <f>COUNTIFS(T_SDLog[SYSTEM],$A23,T_SDLog[SUB_SYSTEM],$C23,T_SDLog[FINAL_STATUS],"UR (ATJV)")</f>
        <v>0</v>
      </c>
      <c r="R23" s="193">
        <f>COUNTIFS(T_SDLog[SYSTEM],$A23,T_SDLog[SUB_SYSTEM],$C23,T_SDLog[FINAL_STATUS],"UR (DAR)")</f>
        <v>0</v>
      </c>
      <c r="V23"/>
      <c r="W23"/>
    </row>
    <row r="24" spans="1:23" ht="19.2" thickTop="1" thickBot="1">
      <c r="A24" s="78" t="s">
        <v>112</v>
      </c>
      <c r="B24" s="332"/>
      <c r="C24" s="70" t="s">
        <v>1149</v>
      </c>
      <c r="D24" s="127">
        <f>COUNTIFS(T_SDLog[SYSTEM],$A24,T_SDLog[SUB_SYSTEM],$C24)</f>
        <v>97</v>
      </c>
      <c r="E24" s="127">
        <f>COUNTIFS(T_SDLog[SYSTEM],$A24,T_SDLog[SUB_SYSTEM],$C24,T_SDLog[ALTAS_LATEST_SUB_DATE],"&lt;&gt;---")</f>
        <v>24</v>
      </c>
      <c r="F24" s="147">
        <f t="shared" si="4"/>
        <v>0.24742268041237114</v>
      </c>
      <c r="G24" s="39"/>
      <c r="H24" s="135">
        <f t="shared" si="5"/>
        <v>73</v>
      </c>
      <c r="I24" s="39"/>
      <c r="J24" s="131">
        <f>COUNTIFS(T_SDLog[SYSTEM],$A24,T_SDLog[SUB_SYSTEM],$C24,T_SDLog[FINAL_STATUS],"Code 1")</f>
        <v>1</v>
      </c>
      <c r="K24" s="131">
        <f>COUNTIFS(T_SDLog[SYSTEM],$A24,T_SDLog[SUB_SYSTEM],$C24,T_SDLog[FINAL_STATUS],"Code 2")</f>
        <v>4</v>
      </c>
      <c r="L24" s="131">
        <f>COUNTIFS(T_SDLog[SYSTEM],$A24,T_SDLog[SUB_SYSTEM],$C24,T_SDLog[FINAL_STATUS],"Code 3")</f>
        <v>0</v>
      </c>
      <c r="M24" s="131">
        <f>COUNTIFS(T_SDLog[SYSTEM],$A24,T_SDLog[SUB_SYSTEM],$C24,T_SDLog[FINAL_STATUS],"Code 4")</f>
        <v>0</v>
      </c>
      <c r="N24" s="131">
        <f>COUNTIFS(T_SDLog[SYSTEM],$A24,T_SDLog[SUB_SYSTEM],$C24,T_SDLog[FINAL_STATUS],"Code 5")</f>
        <v>0</v>
      </c>
      <c r="O24" s="210">
        <f>COUNTIFS(T_SDLog[SYSTEM],$A24,T_SDLog[SUB_SYSTEM],$C24,T_SDLog[FINAL_STATUS],"AR (ATJV)")</f>
        <v>3</v>
      </c>
      <c r="P24" s="199">
        <f>COUNTIFS(T_SDLog[SYSTEM],$A24,T_SDLog[SUB_SYSTEM],$C24,T_SDLog[FINAL_STATUS],"RTN (AS)")</f>
        <v>1</v>
      </c>
      <c r="Q24" s="192">
        <f>COUNTIFS(T_SDLog[SYSTEM],$A24,T_SDLog[SUB_SYSTEM],$C24,T_SDLog[FINAL_STATUS],"UR (ATJV)")</f>
        <v>0</v>
      </c>
      <c r="R24" s="193">
        <f>COUNTIFS(T_SDLog[SYSTEM],$A24,T_SDLog[SUB_SYSTEM],$C24,T_SDLog[FINAL_STATUS],"UR (DAR)")</f>
        <v>15</v>
      </c>
      <c r="V24"/>
      <c r="W24"/>
    </row>
    <row r="25" spans="1:23" s="39" customFormat="1" ht="24.9" customHeight="1" thickTop="1" thickBot="1">
      <c r="A25" s="87"/>
      <c r="B25" s="137">
        <f>SUM(D26:D27)</f>
        <v>107</v>
      </c>
      <c r="C25" s="138"/>
      <c r="D25" s="139"/>
      <c r="E25" s="138">
        <f>SUM(E26:E27)</f>
        <v>77</v>
      </c>
      <c r="F25" s="138"/>
      <c r="G25" s="138"/>
      <c r="H25" s="140">
        <f>SUM(H26:H27)</f>
        <v>30</v>
      </c>
      <c r="I25" s="138"/>
      <c r="J25" s="141">
        <f t="shared" ref="J25:P25" si="6">SUM(J26:J27)</f>
        <v>0</v>
      </c>
      <c r="K25" s="141">
        <f t="shared" si="6"/>
        <v>0</v>
      </c>
      <c r="L25" s="141">
        <f t="shared" si="6"/>
        <v>0</v>
      </c>
      <c r="M25" s="141">
        <f t="shared" si="6"/>
        <v>0</v>
      </c>
      <c r="N25" s="141">
        <f t="shared" si="6"/>
        <v>0</v>
      </c>
      <c r="O25" s="140">
        <f t="shared" si="6"/>
        <v>48</v>
      </c>
      <c r="P25" s="198">
        <f t="shared" si="6"/>
        <v>0</v>
      </c>
      <c r="Q25" s="212">
        <f>SUM(Q26:Q46)</f>
        <v>13</v>
      </c>
      <c r="R25" s="189">
        <f>SUM(R26:R27)</f>
        <v>16</v>
      </c>
      <c r="V25"/>
      <c r="W25"/>
    </row>
    <row r="26" spans="1:23" ht="21.75" customHeight="1" thickTop="1" thickBot="1">
      <c r="A26" s="78" t="s">
        <v>1294</v>
      </c>
      <c r="B26" s="331"/>
      <c r="C26" s="144" t="s">
        <v>1298</v>
      </c>
      <c r="D26" s="127">
        <f>COUNTIFS(T_SDLog[SYSTEM],$A26,T_SDLog[SUB_SYSTEM],$C26)</f>
        <v>101</v>
      </c>
      <c r="E26" s="127">
        <f>COUNTIFS(T_SDLog[SYSTEM],$A26,T_SDLog[SUB_SYSTEM],$C26,T_SDLog[ALTAS_LATEST_SUB_DATE],"&lt;&gt;---")</f>
        <v>77</v>
      </c>
      <c r="F26" s="147">
        <f t="shared" ref="F26:F27" si="7">IFERROR(E26/D26,"")</f>
        <v>0.76237623762376239</v>
      </c>
      <c r="G26" s="39"/>
      <c r="H26" s="135">
        <f t="shared" ref="H26:H27" si="8">D26-E26</f>
        <v>24</v>
      </c>
      <c r="I26" s="39"/>
      <c r="J26" s="131">
        <f>COUNTIFS(T_SDLog[SYSTEM],$A26,T_SDLog[SUB_SYSTEM],$C26,T_SDLog[FINAL_STATUS],"Code 1")</f>
        <v>0</v>
      </c>
      <c r="K26" s="131">
        <f>COUNTIFS(T_SDLog[SYSTEM],$A26,T_SDLog[SUB_SYSTEM],$C26,T_SDLog[FINAL_STATUS],"Code 2")</f>
        <v>0</v>
      </c>
      <c r="L26" s="131">
        <f>COUNTIFS(T_SDLog[SYSTEM],$A26,T_SDLog[SUB_SYSTEM],$C26,T_SDLog[FINAL_STATUS],"Code 3")</f>
        <v>0</v>
      </c>
      <c r="M26" s="131">
        <f>COUNTIFS(T_SDLog[SYSTEM],$A26,T_SDLog[SUB_SYSTEM],$C26,T_SDLog[FINAL_STATUS],"Code 4")</f>
        <v>0</v>
      </c>
      <c r="N26" s="131">
        <f>COUNTIFS(T_SDLog[SYSTEM],$A26,T_SDLog[SUB_SYSTEM],$C26,T_SDLog[FINAL_STATUS],"Code 5")</f>
        <v>0</v>
      </c>
      <c r="O26" s="210">
        <f>COUNTIFS(T_SDLog[SYSTEM],$A26,T_SDLog[SUB_SYSTEM],$C26,T_SDLog[FINAL_STATUS],"AR (ATJV)")</f>
        <v>48</v>
      </c>
      <c r="P26" s="217">
        <f>COUNTIFS(T_SDLog[SYSTEM],$A26,T_SDLog[SUB_SYSTEM],$C26,T_SDLog[FINAL_STATUS],"RTN (AS)")</f>
        <v>0</v>
      </c>
      <c r="Q26" s="219">
        <f>COUNTIFS(T_SDLog[SYSTEM],$A26,T_SDLog[SUB_SYSTEM],$C26,T_SDLog[FINAL_STATUS],"UR (ATJV)")</f>
        <v>13</v>
      </c>
      <c r="R26" s="221">
        <f>COUNTIFS(T_SDLog[SYSTEM],$A26,T_SDLog[SUB_SYSTEM],$C26,T_SDLog[FINAL_STATUS],"UR (DAR)")</f>
        <v>16</v>
      </c>
      <c r="V26"/>
      <c r="W26"/>
    </row>
    <row r="27" spans="1:23" s="40" customFormat="1" ht="21" customHeight="1" thickTop="1" thickBot="1">
      <c r="A27" s="78" t="s">
        <v>1294</v>
      </c>
      <c r="B27" s="332"/>
      <c r="C27" s="145" t="s">
        <v>1905</v>
      </c>
      <c r="D27" s="129">
        <f>COUNTIFS(T_SDLog[SYSTEM],$A27,T_SDLog[SUB_SYSTEM],$C27)</f>
        <v>6</v>
      </c>
      <c r="E27" s="129">
        <f>COUNTIFS(T_SDLog[SYSTEM],$A27,T_SDLog[SUB_SYSTEM],$C27,T_SDLog[ALTAS_LATEST_SUB_DATE],"&lt;&gt;---")</f>
        <v>0</v>
      </c>
      <c r="F27" s="148">
        <f t="shared" si="7"/>
        <v>0</v>
      </c>
      <c r="G27" s="142"/>
      <c r="H27" s="136">
        <f t="shared" si="8"/>
        <v>6</v>
      </c>
      <c r="I27" s="142"/>
      <c r="J27" s="132">
        <f>COUNTIFS(T_SDLog[SYSTEM],$A27,T_SDLog[SUB_SYSTEM],$C27,T_SDLog[FINAL_STATUS],"Code 1")</f>
        <v>0</v>
      </c>
      <c r="K27" s="132">
        <f>COUNTIFS(T_SDLog[SYSTEM],$A27,T_SDLog[SUB_SYSTEM],$C27,T_SDLog[FINAL_STATUS],"Code 2")</f>
        <v>0</v>
      </c>
      <c r="L27" s="132">
        <f>COUNTIFS(T_SDLog[SYSTEM],$A27,T_SDLog[SUB_SYSTEM],$C27,T_SDLog[FINAL_STATUS],"Code 3")</f>
        <v>0</v>
      </c>
      <c r="M27" s="132">
        <f>COUNTIFS(T_SDLog[SYSTEM],$A27,T_SDLog[SUB_SYSTEM],$C27,T_SDLog[FINAL_STATUS],"Code 4")</f>
        <v>0</v>
      </c>
      <c r="N27" s="132">
        <f>COUNTIFS(T_SDLog[SYSTEM],$A27,T_SDLog[SUB_SYSTEM],$C27,T_SDLog[FINAL_STATUS],"Code 5")</f>
        <v>0</v>
      </c>
      <c r="O27" s="216">
        <f>COUNTIFS(T_SDLog[SYSTEM],$A27,T_SDLog[SUB_SYSTEM],$C27,T_SDLog[FINAL_STATUS],"AR (ATJV)")</f>
        <v>0</v>
      </c>
      <c r="P27" s="218">
        <f>COUNTIFS(T_SDLog[SYSTEM],$A27,T_SDLog[SUB_SYSTEM],$C27,T_SDLog[FINAL_STATUS],"RTN (AS)")</f>
        <v>0</v>
      </c>
      <c r="Q27" s="220">
        <f>COUNTIFS(T_SDLog[SYSTEM],$A27,T_SDLog[SUB_SYSTEM],$C27,T_SDLog[FINAL_STATUS],"UR (ATJV)")</f>
        <v>0</v>
      </c>
      <c r="R27" s="222">
        <f>COUNTIFS(T_SDLog[SYSTEM],$A27,T_SDLog[SUB_SYSTEM],$C27,T_SDLog[FINAL_STATUS],"UR (DAR)")</f>
        <v>0</v>
      </c>
      <c r="V27"/>
      <c r="W27"/>
    </row>
    <row r="28" spans="1:23" ht="15.75" customHeight="1" thickTop="1">
      <c r="A28" s="78"/>
      <c r="B28" s="37"/>
      <c r="C28" s="48"/>
      <c r="D28" s="53"/>
      <c r="E28" s="39"/>
      <c r="F28" s="49"/>
      <c r="G28" s="39"/>
      <c r="H28" s="52"/>
      <c r="I28" s="39"/>
      <c r="J28" s="47"/>
      <c r="K28" s="47"/>
      <c r="L28" s="47"/>
      <c r="M28" s="47"/>
      <c r="N28" s="47"/>
      <c r="O28" s="47"/>
      <c r="P28" s="47"/>
      <c r="Q28" s="47"/>
    </row>
    <row r="29" spans="1:23" s="40" customFormat="1" ht="24.9" hidden="1" customHeight="1" thickTop="1" thickBot="1">
      <c r="A29" s="78"/>
      <c r="B29" s="81" t="e">
        <f>SUM(D31:D42)</f>
        <v>#REF!</v>
      </c>
      <c r="C29" s="82"/>
      <c r="D29" s="83"/>
      <c r="E29" s="82" t="e">
        <f>SUM(E30:E42)</f>
        <v>#REF!</v>
      </c>
      <c r="F29" s="82"/>
      <c r="G29" s="82"/>
      <c r="H29" s="85" t="e">
        <f>SUM(H31:H42)</f>
        <v>#REF!</v>
      </c>
      <c r="I29" s="82"/>
      <c r="J29" s="86" t="e">
        <f>SUM(J31:J42)</f>
        <v>#REF!</v>
      </c>
      <c r="K29" s="86" t="e">
        <f>SUM(K31:K41)</f>
        <v>#REF!</v>
      </c>
      <c r="L29" s="86" t="e">
        <f>SUM(L30:L42)</f>
        <v>#REF!</v>
      </c>
      <c r="M29" s="86" t="e">
        <f>SUM(M30:M42)</f>
        <v>#REF!</v>
      </c>
      <c r="N29" s="86" t="e">
        <f>SUM(N30:N42)</f>
        <v>#REF!</v>
      </c>
      <c r="O29" s="86"/>
      <c r="P29" s="86" t="e">
        <f>SUM(P30:P42)</f>
        <v>#REF!</v>
      </c>
      <c r="Q29" s="194"/>
    </row>
    <row r="30" spans="1:23" ht="10.5" hidden="1" customHeight="1" thickTop="1" thickBot="1">
      <c r="A30" s="78"/>
      <c r="B30" s="37"/>
      <c r="C30" s="46"/>
      <c r="D30" s="38"/>
      <c r="E30" s="39"/>
      <c r="F30" s="49"/>
      <c r="G30" s="39"/>
      <c r="H30" s="52"/>
      <c r="I30" s="39"/>
      <c r="J30" s="51"/>
      <c r="K30" s="51"/>
      <c r="L30" s="51"/>
      <c r="M30" s="51"/>
      <c r="N30" s="51"/>
      <c r="O30" s="51"/>
      <c r="P30" s="51"/>
      <c r="Q30" s="47"/>
    </row>
    <row r="31" spans="1:23" ht="19.5" hidden="1" customHeight="1" thickTop="1" thickBot="1">
      <c r="A31" s="78" t="s">
        <v>1358</v>
      </c>
      <c r="B31" s="329" t="s">
        <v>1358</v>
      </c>
      <c r="C31" t="s">
        <v>1358</v>
      </c>
      <c r="D31" s="38" t="e">
        <f>COUNTIFS(T_SDLog[DRAWING_SEQ],A31,#REF!,C31)</f>
        <v>#REF!</v>
      </c>
      <c r="E31" s="41" t="e">
        <f>COUNTIFS(T_SDLog[DRAWING_SEQ],A31,#REF!,C31,T_SDLog[ALTAS_LATEST_SUB_DATE],"&lt;&gt;---")</f>
        <v>#REF!</v>
      </c>
      <c r="F31" s="68" t="str">
        <f t="shared" ref="F31:F39" si="9">IFERROR(E31/D31,"")</f>
        <v/>
      </c>
      <c r="G31" s="42"/>
      <c r="H31" s="43" t="e">
        <f t="shared" ref="H31:H39" si="10">D31-E31</f>
        <v>#REF!</v>
      </c>
      <c r="I31" s="42"/>
      <c r="J31" s="44" t="e">
        <f>COUNTIFS(T_SDLog[DRAWING_SEQ],$A31,#REF!,$C31,T_SDLog[FINAL_STATUS],"Code 1")</f>
        <v>#REF!</v>
      </c>
      <c r="K31" s="44" t="e">
        <f>COUNTIFS(T_SDLog[DRAWING_SEQ],$A31,#REF!,$C31,T_SDLog[FINAL_STATUS],"Code 2")</f>
        <v>#REF!</v>
      </c>
      <c r="L31" s="44" t="e">
        <f>COUNTIFS(T_SDLog[DRAWING_SEQ],$A31,#REF!,$C31,T_SDLog[FINAL_STATUS],"Code 3")</f>
        <v>#REF!</v>
      </c>
      <c r="M31" s="44" t="e">
        <f>COUNTIFS(T_SDLog[DRAWING_SEQ],$A31,#REF!,$C31,T_SDLog[FINAL_STATUS],"Code 4")</f>
        <v>#REF!</v>
      </c>
      <c r="N31" s="44" t="e">
        <f>COUNTIFS(T_SDLog[DRAWING_SEQ],$A31,#REF!,$C31,T_SDLog[FINAL_STATUS],"Code 5")</f>
        <v>#REF!</v>
      </c>
      <c r="O31" s="44"/>
      <c r="P31" s="44" t="e">
        <f>COUNTIFS(T_SDLog[DRAWING_SEQ],$A31,#REF!,$C31,T_SDLog[FINAL_STATUS],"Under Review")</f>
        <v>#REF!</v>
      </c>
      <c r="Q31" s="45"/>
    </row>
    <row r="32" spans="1:23" ht="19.5" hidden="1" customHeight="1" thickTop="1" thickBot="1">
      <c r="A32" s="78" t="s">
        <v>1358</v>
      </c>
      <c r="B32" s="328"/>
      <c r="C32" t="s">
        <v>1359</v>
      </c>
      <c r="D32" s="38" t="e">
        <f>COUNTIFS(T_SDLog[DRAWING_SEQ],A32,#REF!,C32)</f>
        <v>#REF!</v>
      </c>
      <c r="E32" s="41" t="e">
        <f>COUNTIFS(T_SDLog[DRAWING_SEQ],A32,#REF!,C32,T_SDLog[ALTAS_LATEST_SUB_DATE],"&lt;&gt;---")</f>
        <v>#REF!</v>
      </c>
      <c r="F32" s="68" t="str">
        <f t="shared" si="9"/>
        <v/>
      </c>
      <c r="G32" s="39"/>
      <c r="H32" s="43" t="e">
        <f t="shared" si="10"/>
        <v>#REF!</v>
      </c>
      <c r="I32" s="39"/>
      <c r="J32" s="44" t="e">
        <f>COUNTIFS(T_SDLog[DRAWING_SEQ],$A32,#REF!,$C32,T_SDLog[FINAL_STATUS],"Code 1")</f>
        <v>#REF!</v>
      </c>
      <c r="K32" s="44" t="e">
        <f>COUNTIFS(T_SDLog[DRAWING_SEQ],$A32,#REF!,$C32,T_SDLog[FINAL_STATUS],"Code 2")</f>
        <v>#REF!</v>
      </c>
      <c r="L32" s="44" t="e">
        <f>COUNTIFS(T_SDLog[DRAWING_SEQ],$A32,#REF!,$C32,T_SDLog[FINAL_STATUS],"Code 3")</f>
        <v>#REF!</v>
      </c>
      <c r="M32" s="44" t="e">
        <f>COUNTIFS(T_SDLog[DRAWING_SEQ],$A32,#REF!,$C32,T_SDLog[FINAL_STATUS],"Code 4")</f>
        <v>#REF!</v>
      </c>
      <c r="N32" s="44" t="e">
        <f>COUNTIFS(T_SDLog[DRAWING_SEQ],$A32,#REF!,$C32,T_SDLog[FINAL_STATUS],"Code 5")</f>
        <v>#REF!</v>
      </c>
      <c r="O32" s="44"/>
      <c r="P32" s="44" t="e">
        <f>COUNTIFS(T_SDLog[DRAWING_SEQ],$A32,#REF!,$C32,T_SDLog[FINAL_STATUS],"Under Review")</f>
        <v>#REF!</v>
      </c>
      <c r="Q32" s="45"/>
    </row>
    <row r="33" spans="1:17" ht="19.5" hidden="1" customHeight="1" thickTop="1" thickBot="1">
      <c r="A33" s="78" t="s">
        <v>1358</v>
      </c>
      <c r="B33" s="328"/>
      <c r="C33" t="s">
        <v>1360</v>
      </c>
      <c r="D33" s="38" t="e">
        <f>COUNTIFS(T_SDLog[DRAWING_SEQ],A33,#REF!,C33)</f>
        <v>#REF!</v>
      </c>
      <c r="E33" s="41" t="e">
        <f>COUNTIFS(T_SDLog[DRAWING_SEQ],A33,#REF!,C33,T_SDLog[ALTAS_LATEST_SUB_DATE],"&lt;&gt;---")</f>
        <v>#REF!</v>
      </c>
      <c r="F33" s="68" t="str">
        <f t="shared" si="9"/>
        <v/>
      </c>
      <c r="G33" s="39"/>
      <c r="H33" s="43" t="e">
        <f t="shared" si="10"/>
        <v>#REF!</v>
      </c>
      <c r="I33" s="39"/>
      <c r="J33" s="44" t="e">
        <f>COUNTIFS(T_SDLog[DRAWING_SEQ],$A33,#REF!,$C33,T_SDLog[FINAL_STATUS],"Code 1")</f>
        <v>#REF!</v>
      </c>
      <c r="K33" s="44" t="e">
        <f>COUNTIFS(T_SDLog[DRAWING_SEQ],$A33,#REF!,$C33,T_SDLog[FINAL_STATUS],"Code 2")</f>
        <v>#REF!</v>
      </c>
      <c r="L33" s="44" t="e">
        <f>COUNTIFS(T_SDLog[DRAWING_SEQ],$A33,#REF!,$C33,T_SDLog[FINAL_STATUS],"Code 3")</f>
        <v>#REF!</v>
      </c>
      <c r="M33" s="44" t="e">
        <f>COUNTIFS(T_SDLog[DRAWING_SEQ],$A33,#REF!,$C33,T_SDLog[FINAL_STATUS],"Code 4")</f>
        <v>#REF!</v>
      </c>
      <c r="N33" s="44" t="e">
        <f>COUNTIFS(T_SDLog[DRAWING_SEQ],$A33,#REF!,$C33,T_SDLog[FINAL_STATUS],"Code 5")</f>
        <v>#REF!</v>
      </c>
      <c r="O33" s="44"/>
      <c r="P33" s="44" t="e">
        <f>COUNTIFS(T_SDLog[DRAWING_SEQ],$A33,#REF!,$C33,T_SDLog[FINAL_STATUS],"Under Review")</f>
        <v>#REF!</v>
      </c>
      <c r="Q33" s="45"/>
    </row>
    <row r="34" spans="1:17" ht="19.5" hidden="1" customHeight="1" thickTop="1" thickBot="1">
      <c r="A34" s="78" t="s">
        <v>1358</v>
      </c>
      <c r="B34" s="328"/>
      <c r="C34" t="s">
        <v>1361</v>
      </c>
      <c r="D34" s="38" t="e">
        <f>COUNTIFS(T_SDLog[DRAWING_SEQ],A34,#REF!,C34)</f>
        <v>#REF!</v>
      </c>
      <c r="E34" s="41" t="e">
        <f>COUNTIFS(T_SDLog[DRAWING_SEQ],A34,#REF!,C34,T_SDLog[ALTAS_LATEST_SUB_DATE],"&lt;&gt;---")</f>
        <v>#REF!</v>
      </c>
      <c r="F34" s="68" t="str">
        <f t="shared" si="9"/>
        <v/>
      </c>
      <c r="G34" s="39"/>
      <c r="H34" s="43" t="e">
        <f t="shared" si="10"/>
        <v>#REF!</v>
      </c>
      <c r="I34" s="39"/>
      <c r="J34" s="44" t="e">
        <f>COUNTIFS(T_SDLog[DRAWING_SEQ],$A34,#REF!,$C34,T_SDLog[FINAL_STATUS],"Code 1")</f>
        <v>#REF!</v>
      </c>
      <c r="K34" s="44" t="e">
        <f>COUNTIFS(T_SDLog[DRAWING_SEQ],$A34,#REF!,$C34,T_SDLog[FINAL_STATUS],"Code 2")</f>
        <v>#REF!</v>
      </c>
      <c r="L34" s="44" t="e">
        <f>COUNTIFS(T_SDLog[DRAWING_SEQ],$A34,#REF!,$C34,T_SDLog[FINAL_STATUS],"Code 3")</f>
        <v>#REF!</v>
      </c>
      <c r="M34" s="44" t="e">
        <f>COUNTIFS(T_SDLog[DRAWING_SEQ],$A34,#REF!,$C34,T_SDLog[FINAL_STATUS],"Code 4")</f>
        <v>#REF!</v>
      </c>
      <c r="N34" s="44" t="e">
        <f>COUNTIFS(T_SDLog[DRAWING_SEQ],$A34,#REF!,$C34,T_SDLog[FINAL_STATUS],"Code 5")</f>
        <v>#REF!</v>
      </c>
      <c r="O34" s="44"/>
      <c r="P34" s="44" t="e">
        <f>COUNTIFS(T_SDLog[DRAWING_SEQ],$A34,#REF!,$C34,T_SDLog[FINAL_STATUS],"Under Review")</f>
        <v>#REF!</v>
      </c>
      <c r="Q34" s="45"/>
    </row>
    <row r="35" spans="1:17" ht="19.5" hidden="1" customHeight="1" thickTop="1" thickBot="1">
      <c r="A35" s="78" t="s">
        <v>1358</v>
      </c>
      <c r="B35" s="328"/>
      <c r="C35" t="s">
        <v>1362</v>
      </c>
      <c r="D35" s="38" t="e">
        <f>COUNTIFS(T_SDLog[DRAWING_SEQ],A35,#REF!,C35)</f>
        <v>#REF!</v>
      </c>
      <c r="E35" s="41" t="e">
        <f>COUNTIFS(T_SDLog[DRAWING_SEQ],A35,#REF!,C35,T_SDLog[ALTAS_LATEST_SUB_DATE],"&lt;&gt;---")</f>
        <v>#REF!</v>
      </c>
      <c r="F35" s="68" t="str">
        <f t="shared" si="9"/>
        <v/>
      </c>
      <c r="G35" s="39"/>
      <c r="H35" s="43" t="e">
        <f t="shared" si="10"/>
        <v>#REF!</v>
      </c>
      <c r="I35" s="39"/>
      <c r="J35" s="44" t="e">
        <f>COUNTIFS(T_SDLog[DRAWING_SEQ],$A35,#REF!,$C35,T_SDLog[FINAL_STATUS],"Code 1")</f>
        <v>#REF!</v>
      </c>
      <c r="K35" s="44" t="e">
        <f>COUNTIFS(T_SDLog[DRAWING_SEQ],$A35,#REF!,$C35,T_SDLog[FINAL_STATUS],"Code 2")</f>
        <v>#REF!</v>
      </c>
      <c r="L35" s="44" t="e">
        <f>COUNTIFS(T_SDLog[DRAWING_SEQ],$A35,#REF!,$C35,T_SDLog[FINAL_STATUS],"Code 3")</f>
        <v>#REF!</v>
      </c>
      <c r="M35" s="44" t="e">
        <f>COUNTIFS(T_SDLog[DRAWING_SEQ],$A35,#REF!,$C35,T_SDLog[FINAL_STATUS],"Code 4")</f>
        <v>#REF!</v>
      </c>
      <c r="N35" s="44" t="e">
        <f>COUNTIFS(T_SDLog[DRAWING_SEQ],$A35,#REF!,$C35,T_SDLog[FINAL_STATUS],"Code 5")</f>
        <v>#REF!</v>
      </c>
      <c r="O35" s="44"/>
      <c r="P35" s="44" t="e">
        <f>COUNTIFS(T_SDLog[DRAWING_SEQ],$A35,#REF!,$C35,T_SDLog[FINAL_STATUS],"Under Review")</f>
        <v>#REF!</v>
      </c>
      <c r="Q35" s="45"/>
    </row>
    <row r="36" spans="1:17" ht="19.5" hidden="1" customHeight="1" thickTop="1" thickBot="1">
      <c r="A36" s="78" t="s">
        <v>1358</v>
      </c>
      <c r="B36" s="328"/>
      <c r="C36" t="s">
        <v>1363</v>
      </c>
      <c r="D36" s="38" t="e">
        <f>COUNTIFS(T_SDLog[DRAWING_SEQ],A36,#REF!,C36)</f>
        <v>#REF!</v>
      </c>
      <c r="E36" s="41" t="e">
        <f>COUNTIFS(T_SDLog[DRAWING_SEQ],A36,#REF!,C36,T_SDLog[ALTAS_LATEST_SUB_DATE],"&lt;&gt;---")</f>
        <v>#REF!</v>
      </c>
      <c r="F36" s="68" t="str">
        <f t="shared" si="9"/>
        <v/>
      </c>
      <c r="G36" s="39"/>
      <c r="H36" s="43" t="e">
        <f t="shared" si="10"/>
        <v>#REF!</v>
      </c>
      <c r="I36" s="39"/>
      <c r="J36" s="44" t="e">
        <f>COUNTIFS(T_SDLog[DRAWING_SEQ],$A36,#REF!,$C36,T_SDLog[FINAL_STATUS],"Code 1")</f>
        <v>#REF!</v>
      </c>
      <c r="K36" s="44" t="e">
        <f>COUNTIFS(T_SDLog[DRAWING_SEQ],$A36,#REF!,$C36,T_SDLog[FINAL_STATUS],"Code 2")</f>
        <v>#REF!</v>
      </c>
      <c r="L36" s="44" t="e">
        <f>COUNTIFS(T_SDLog[DRAWING_SEQ],$A36,#REF!,$C36,T_SDLog[FINAL_STATUS],"Code 3")</f>
        <v>#REF!</v>
      </c>
      <c r="M36" s="44" t="e">
        <f>COUNTIFS(T_SDLog[DRAWING_SEQ],$A36,#REF!,$C36,T_SDLog[FINAL_STATUS],"Code 4")</f>
        <v>#REF!</v>
      </c>
      <c r="N36" s="44" t="e">
        <f>COUNTIFS(T_SDLog[DRAWING_SEQ],$A36,#REF!,$C36,T_SDLog[FINAL_STATUS],"Code 5")</f>
        <v>#REF!</v>
      </c>
      <c r="O36" s="44"/>
      <c r="P36" s="44" t="e">
        <f>COUNTIFS(T_SDLog[DRAWING_SEQ],$A36,#REF!,$C36,T_SDLog[FINAL_STATUS],"Under Review")</f>
        <v>#REF!</v>
      </c>
      <c r="Q36" s="45"/>
    </row>
    <row r="37" spans="1:17" ht="19.5" hidden="1" customHeight="1" thickTop="1" thickBot="1">
      <c r="A37" s="78" t="s">
        <v>1358</v>
      </c>
      <c r="B37" s="328"/>
      <c r="C37" t="s">
        <v>1364</v>
      </c>
      <c r="D37" s="38" t="e">
        <f>COUNTIFS(T_SDLog[DRAWING_SEQ],A37,#REF!,C37)</f>
        <v>#REF!</v>
      </c>
      <c r="E37" s="41" t="e">
        <f>COUNTIFS(T_SDLog[DRAWING_SEQ],A37,#REF!,C37,T_SDLog[ALTAS_LATEST_SUB_DATE],"&lt;&gt;---")</f>
        <v>#REF!</v>
      </c>
      <c r="F37" s="68" t="str">
        <f t="shared" si="9"/>
        <v/>
      </c>
      <c r="G37" s="39"/>
      <c r="H37" s="43" t="e">
        <f t="shared" si="10"/>
        <v>#REF!</v>
      </c>
      <c r="I37" s="39"/>
      <c r="J37" s="44" t="e">
        <f>COUNTIFS(T_SDLog[DRAWING_SEQ],$A37,#REF!,$C37,T_SDLog[FINAL_STATUS],"Code 1")</f>
        <v>#REF!</v>
      </c>
      <c r="K37" s="44" t="e">
        <f>COUNTIFS(T_SDLog[DRAWING_SEQ],$A37,#REF!,$C37,T_SDLog[FINAL_STATUS],"Code 2")</f>
        <v>#REF!</v>
      </c>
      <c r="L37" s="44" t="e">
        <f>COUNTIFS(T_SDLog[DRAWING_SEQ],$A37,#REF!,$C37,T_SDLog[FINAL_STATUS],"Code 3")</f>
        <v>#REF!</v>
      </c>
      <c r="M37" s="44" t="e">
        <f>COUNTIFS(T_SDLog[DRAWING_SEQ],$A37,#REF!,$C37,T_SDLog[FINAL_STATUS],"Code 4")</f>
        <v>#REF!</v>
      </c>
      <c r="N37" s="44" t="e">
        <f>COUNTIFS(T_SDLog[DRAWING_SEQ],$A37,#REF!,$C37,T_SDLog[FINAL_STATUS],"Code 5")</f>
        <v>#REF!</v>
      </c>
      <c r="O37" s="44"/>
      <c r="P37" s="44" t="e">
        <f>COUNTIFS(T_SDLog[DRAWING_SEQ],$A37,#REF!,$C37,T_SDLog[FINAL_STATUS],"Under Review")</f>
        <v>#REF!</v>
      </c>
      <c r="Q37" s="45"/>
    </row>
    <row r="38" spans="1:17" ht="19.5" hidden="1" customHeight="1" thickTop="1" thickBot="1">
      <c r="A38" s="78" t="s">
        <v>1358</v>
      </c>
      <c r="B38" s="328"/>
      <c r="C38" t="s">
        <v>1365</v>
      </c>
      <c r="D38" s="38" t="e">
        <f>COUNTIFS(T_SDLog[DRAWING_SEQ],A38,#REF!,C38)</f>
        <v>#REF!</v>
      </c>
      <c r="E38" s="41" t="e">
        <f>COUNTIFS(T_SDLog[DRAWING_SEQ],A38,#REF!,C38,T_SDLog[ALTAS_LATEST_SUB_DATE],"&lt;&gt;---")</f>
        <v>#REF!</v>
      </c>
      <c r="F38" s="68" t="str">
        <f t="shared" si="9"/>
        <v/>
      </c>
      <c r="G38" s="39"/>
      <c r="H38" s="43" t="e">
        <f t="shared" si="10"/>
        <v>#REF!</v>
      </c>
      <c r="I38" s="39"/>
      <c r="J38" s="44" t="e">
        <f>COUNTIFS(T_SDLog[DRAWING_SEQ],$A38,#REF!,$C38,T_SDLog[FINAL_STATUS],"Code 1")</f>
        <v>#REF!</v>
      </c>
      <c r="K38" s="44" t="e">
        <f>COUNTIFS(T_SDLog[DRAWING_SEQ],$A38,#REF!,$C38,T_SDLog[FINAL_STATUS],"Code 2")</f>
        <v>#REF!</v>
      </c>
      <c r="L38" s="44" t="e">
        <f>COUNTIFS(T_SDLog[DRAWING_SEQ],$A38,#REF!,$C38,T_SDLog[FINAL_STATUS],"Code 3")</f>
        <v>#REF!</v>
      </c>
      <c r="M38" s="44" t="e">
        <f>COUNTIFS(T_SDLog[DRAWING_SEQ],$A38,#REF!,$C38,T_SDLog[FINAL_STATUS],"Code 4")</f>
        <v>#REF!</v>
      </c>
      <c r="N38" s="44" t="e">
        <f>COUNTIFS(T_SDLog[DRAWING_SEQ],$A38,#REF!,$C38,T_SDLog[FINAL_STATUS],"Code 5")</f>
        <v>#REF!</v>
      </c>
      <c r="O38" s="44"/>
      <c r="P38" s="44" t="e">
        <f>COUNTIFS(T_SDLog[DRAWING_SEQ],$A38,#REF!,$C38,T_SDLog[FINAL_STATUS],"Under Review")</f>
        <v>#REF!</v>
      </c>
      <c r="Q38" s="45"/>
    </row>
    <row r="39" spans="1:17" s="40" customFormat="1" ht="19.5" hidden="1" customHeight="1" thickTop="1" thickBot="1">
      <c r="A39" s="78" t="s">
        <v>1358</v>
      </c>
      <c r="B39" s="328"/>
      <c r="C39" t="s">
        <v>1366</v>
      </c>
      <c r="D39" s="38" t="e">
        <f>COUNTIFS(T_SDLog[DRAWING_SEQ],A39,#REF!,C39)</f>
        <v>#REF!</v>
      </c>
      <c r="E39" s="41" t="e">
        <f>COUNTIFS(T_SDLog[DRAWING_SEQ],A39,#REF!,C39,T_SDLog[ALTAS_LATEST_SUB_DATE],"&lt;&gt;---")</f>
        <v>#REF!</v>
      </c>
      <c r="F39" s="68" t="str">
        <f t="shared" si="9"/>
        <v/>
      </c>
      <c r="G39" s="42"/>
      <c r="H39" s="43" t="e">
        <f t="shared" si="10"/>
        <v>#REF!</v>
      </c>
      <c r="I39" s="42"/>
      <c r="J39" s="44" t="e">
        <f>COUNTIFS(T_SDLog[DRAWING_SEQ],$A39,#REF!,$C39,T_SDLog[FINAL_STATUS],"Code 1")</f>
        <v>#REF!</v>
      </c>
      <c r="K39" s="44" t="e">
        <f>COUNTIFS(T_SDLog[DRAWING_SEQ],$A39,#REF!,$C39,T_SDLog[FINAL_STATUS],"Code 2")</f>
        <v>#REF!</v>
      </c>
      <c r="L39" s="44" t="e">
        <f>COUNTIFS(T_SDLog[DRAWING_SEQ],$A39,#REF!,$C39,T_SDLog[FINAL_STATUS],"Code 3")</f>
        <v>#REF!</v>
      </c>
      <c r="M39" s="44" t="e">
        <f>COUNTIFS(T_SDLog[DRAWING_SEQ],$A39,#REF!,$C39,T_SDLog[FINAL_STATUS],"Code 4")</f>
        <v>#REF!</v>
      </c>
      <c r="N39" s="44" t="e">
        <f>COUNTIFS(T_SDLog[DRAWING_SEQ],$A39,#REF!,$C39,T_SDLog[FINAL_STATUS],"Code 5")</f>
        <v>#REF!</v>
      </c>
      <c r="O39" s="44"/>
      <c r="P39" s="44" t="e">
        <f>COUNTIFS(T_SDLog[DRAWING_SEQ],$A39,#REF!,$C39,T_SDLog[FINAL_STATUS],"Under Review")</f>
        <v>#REF!</v>
      </c>
      <c r="Q39" s="45"/>
    </row>
    <row r="40" spans="1:17" s="40" customFormat="1" ht="19.5" hidden="1" customHeight="1" thickTop="1" thickBot="1">
      <c r="A40" s="78" t="s">
        <v>1358</v>
      </c>
      <c r="B40" s="328"/>
      <c r="C40" t="s">
        <v>1367</v>
      </c>
      <c r="D40" s="38" t="e">
        <f>COUNTIFS(T_SDLog[DRAWING_SEQ],A40,#REF!,C40)</f>
        <v>#REF!</v>
      </c>
      <c r="E40" s="41" t="e">
        <f>COUNTIFS(T_SDLog[DRAWING_SEQ],A40,#REF!,C40,T_SDLog[ALTAS_LATEST_SUB_DATE],"&lt;&gt;---")</f>
        <v>#REF!</v>
      </c>
      <c r="F40" s="68" t="str">
        <f>IFERROR(E40/D40,"")</f>
        <v/>
      </c>
      <c r="G40" s="42"/>
      <c r="H40" s="43" t="e">
        <f>D40-E40</f>
        <v>#REF!</v>
      </c>
      <c r="I40" s="42"/>
      <c r="J40" s="44" t="e">
        <f>COUNTIFS(T_SDLog[DRAWING_SEQ],$A40,#REF!,$C40,T_SDLog[FINAL_STATUS],"Code 1")</f>
        <v>#REF!</v>
      </c>
      <c r="K40" s="44" t="e">
        <f>COUNTIFS(T_SDLog[DRAWING_SEQ],$A40,#REF!,$C40,T_SDLog[FINAL_STATUS],"Code 2")</f>
        <v>#REF!</v>
      </c>
      <c r="L40" s="44" t="e">
        <f>COUNTIFS(T_SDLog[DRAWING_SEQ],$A40,#REF!,$C40,T_SDLog[FINAL_STATUS],"Code 3")</f>
        <v>#REF!</v>
      </c>
      <c r="M40" s="44" t="e">
        <f>COUNTIFS(T_SDLog[DRAWING_SEQ],$A40,#REF!,$C40,T_SDLog[FINAL_STATUS],"Code 4")</f>
        <v>#REF!</v>
      </c>
      <c r="N40" s="44" t="e">
        <f>COUNTIFS(T_SDLog[DRAWING_SEQ],$A40,#REF!,$C40,T_SDLog[FINAL_STATUS],"Code 5")</f>
        <v>#REF!</v>
      </c>
      <c r="O40" s="44"/>
      <c r="P40" s="44" t="e">
        <f>COUNTIFS(T_SDLog[DRAWING_SEQ],$A40,#REF!,$C40,T_SDLog[FINAL_STATUS],"Under Review")</f>
        <v>#REF!</v>
      </c>
      <c r="Q40" s="45"/>
    </row>
    <row r="41" spans="1:17" s="40" customFormat="1" ht="19.5" hidden="1" customHeight="1" thickTop="1" thickBot="1">
      <c r="A41" s="78" t="s">
        <v>1358</v>
      </c>
      <c r="B41" s="72"/>
      <c r="C41" t="s">
        <v>1368</v>
      </c>
      <c r="D41" s="38" t="e">
        <f>COUNTIFS(T_SDLog[DRAWING_SEQ],A41,#REF!,C41)</f>
        <v>#REF!</v>
      </c>
      <c r="E41" s="41" t="e">
        <f>COUNTIFS(T_SDLog[DRAWING_SEQ],A41,#REF!,C41,T_SDLog[ALTAS_LATEST_SUB_DATE],"&lt;&gt;---")</f>
        <v>#REF!</v>
      </c>
      <c r="F41" s="68" t="str">
        <f>IFERROR(E41/D41,"")</f>
        <v/>
      </c>
      <c r="G41" s="42"/>
      <c r="H41" s="43" t="e">
        <f>D41-E41</f>
        <v>#REF!</v>
      </c>
      <c r="I41" s="42"/>
      <c r="J41" s="44" t="e">
        <f>COUNTIFS(T_SDLog[DRAWING_SEQ],$A41,#REF!,$C41,T_SDLog[FINAL_STATUS],"Code 1")</f>
        <v>#REF!</v>
      </c>
      <c r="K41" s="44" t="e">
        <f>COUNTIFS(T_SDLog[DRAWING_SEQ],$A41,#REF!,$C41,T_SDLog[FINAL_STATUS],"Code 2")</f>
        <v>#REF!</v>
      </c>
      <c r="L41" s="44" t="e">
        <f>COUNTIFS(T_SDLog[DRAWING_SEQ],$A41,#REF!,$C41,T_SDLog[FINAL_STATUS],"Code 3")</f>
        <v>#REF!</v>
      </c>
      <c r="M41" s="44" t="e">
        <f>COUNTIFS(T_SDLog[DRAWING_SEQ],$A41,#REF!,$C41,T_SDLog[FINAL_STATUS],"Code 4")</f>
        <v>#REF!</v>
      </c>
      <c r="N41" s="44" t="e">
        <f>COUNTIFS(T_SDLog[DRAWING_SEQ],$A41,#REF!,$C41,T_SDLog[FINAL_STATUS],"Code 5")</f>
        <v>#REF!</v>
      </c>
      <c r="O41" s="44"/>
      <c r="P41" s="44" t="e">
        <f>COUNTIFS(T_SDLog[DRAWING_SEQ],$A41,#REF!,$C41,T_SDLog[FINAL_STATUS],"Under Review")</f>
        <v>#REF!</v>
      </c>
      <c r="Q41" s="45"/>
    </row>
    <row r="42" spans="1:17" s="40" customFormat="1" ht="19.5" hidden="1" customHeight="1" thickTop="1" thickBot="1">
      <c r="A42" s="78" t="s">
        <v>1358</v>
      </c>
      <c r="B42" s="72"/>
      <c r="C42" t="s">
        <v>1369</v>
      </c>
      <c r="D42" s="38" t="e">
        <f>COUNTIFS(T_SDLog[DRAWING_SEQ],A42,#REF!,C42)</f>
        <v>#REF!</v>
      </c>
      <c r="E42" s="41" t="e">
        <f>COUNTIFS(T_SDLog[DRAWING_SEQ],A42,#REF!,C42,T_SDLog[ALTAS_LATEST_SUB_DATE],"&lt;&gt;---")</f>
        <v>#REF!</v>
      </c>
      <c r="F42" s="68" t="str">
        <f>IFERROR(E42/D42,"")</f>
        <v/>
      </c>
      <c r="G42" s="42"/>
      <c r="H42" s="43" t="e">
        <f>D42-E42</f>
        <v>#REF!</v>
      </c>
      <c r="I42" s="42"/>
      <c r="J42" s="44" t="e">
        <f>COUNTIFS(T_SDLog[DRAWING_SEQ],$A42,#REF!,$C42,T_SDLog[FINAL_STATUS],"Code 1")</f>
        <v>#REF!</v>
      </c>
      <c r="K42" s="44" t="e">
        <f>COUNTIFS(T_SDLog[DRAWING_SEQ],$A42,#REF!,$C42,T_SDLog[FINAL_STATUS],"Code 2")</f>
        <v>#REF!</v>
      </c>
      <c r="L42" s="44" t="e">
        <f>COUNTIFS(T_SDLog[DRAWING_SEQ],$A42,#REF!,$C42,T_SDLog[FINAL_STATUS],"Code 3")</f>
        <v>#REF!</v>
      </c>
      <c r="M42" s="44" t="e">
        <f>COUNTIFS(T_SDLog[DRAWING_SEQ],$A42,#REF!,$C42,T_SDLog[FINAL_STATUS],"Code 4")</f>
        <v>#REF!</v>
      </c>
      <c r="N42" s="44" t="e">
        <f>COUNTIFS(T_SDLog[DRAWING_SEQ],$A42,#REF!,$C42,T_SDLog[FINAL_STATUS],"Code 5")</f>
        <v>#REF!</v>
      </c>
      <c r="O42" s="44"/>
      <c r="P42" s="44" t="e">
        <f>COUNTIFS(T_SDLog[DRAWING_SEQ],$A42,#REF!,$C42,T_SDLog[FINAL_STATUS],"Under Review")</f>
        <v>#REF!</v>
      </c>
      <c r="Q42" s="45"/>
    </row>
    <row r="43" spans="1:17" s="40" customFormat="1" ht="19.5" hidden="1" customHeight="1" thickTop="1" thickBot="1">
      <c r="A43" s="78"/>
      <c r="B43" s="72"/>
      <c r="C43"/>
      <c r="D43" s="38"/>
      <c r="E43" s="41"/>
      <c r="F43" s="94"/>
      <c r="G43" s="95"/>
      <c r="H43" s="96"/>
      <c r="I43" s="95"/>
      <c r="J43" s="45"/>
      <c r="K43" s="45"/>
      <c r="L43" s="45"/>
      <c r="M43" s="45"/>
      <c r="N43" s="45"/>
      <c r="O43" s="45"/>
      <c r="P43" s="45"/>
      <c r="Q43" s="45"/>
    </row>
    <row r="44" spans="1:17" s="39" customFormat="1" ht="24.9" hidden="1" customHeight="1" thickTop="1" thickBot="1">
      <c r="A44" s="87"/>
      <c r="B44" s="81" t="e">
        <f>SUM(D46:D47)</f>
        <v>#REF!</v>
      </c>
      <c r="C44" s="82"/>
      <c r="D44" s="83"/>
      <c r="E44" s="84" t="e">
        <f>SUM(E46:E47)</f>
        <v>#REF!</v>
      </c>
      <c r="F44" s="82"/>
      <c r="G44" s="82"/>
      <c r="H44" s="85" t="e">
        <f>SUM(H46:H47)</f>
        <v>#REF!</v>
      </c>
      <c r="I44" s="82"/>
      <c r="J44" s="86" t="e">
        <f t="shared" ref="J44:P44" si="11">SUM(J46:J47)</f>
        <v>#REF!</v>
      </c>
      <c r="K44" s="86" t="e">
        <f t="shared" si="11"/>
        <v>#REF!</v>
      </c>
      <c r="L44" s="86" t="e">
        <f t="shared" si="11"/>
        <v>#REF!</v>
      </c>
      <c r="M44" s="86" t="e">
        <f t="shared" si="11"/>
        <v>#REF!</v>
      </c>
      <c r="N44" s="86">
        <f t="shared" si="11"/>
        <v>0</v>
      </c>
      <c r="O44" s="86"/>
      <c r="P44" s="86" t="e">
        <f t="shared" si="11"/>
        <v>#REF!</v>
      </c>
      <c r="Q44" s="194"/>
    </row>
    <row r="45" spans="1:17" s="39" customFormat="1" ht="12" hidden="1" customHeight="1" thickTop="1" thickBot="1">
      <c r="A45" s="87"/>
      <c r="B45" s="88"/>
      <c r="C45" s="89"/>
      <c r="D45" s="90"/>
      <c r="E45" s="91"/>
      <c r="F45" s="89"/>
      <c r="G45" s="89"/>
      <c r="H45" s="92"/>
      <c r="I45" s="89"/>
      <c r="J45" s="93"/>
      <c r="K45" s="93"/>
      <c r="L45" s="93"/>
      <c r="M45" s="93"/>
      <c r="N45" s="93"/>
      <c r="O45" s="93"/>
      <c r="P45" s="93"/>
      <c r="Q45" s="93"/>
    </row>
    <row r="46" spans="1:17" s="40" customFormat="1" ht="28.5" hidden="1" customHeight="1" thickTop="1" thickBot="1">
      <c r="A46" s="78" t="s">
        <v>1370</v>
      </c>
      <c r="B46" s="329" t="s">
        <v>1371</v>
      </c>
      <c r="C46" s="70" t="s">
        <v>1372</v>
      </c>
      <c r="D46" s="41" t="e">
        <f>COUNTIFS(T_SDLog[DRAWING_SEQ],$A46,#REF!,$C46)</f>
        <v>#REF!</v>
      </c>
      <c r="E46" s="41" t="e">
        <f>COUNTIFS(T_SDLog[DRAWING_SEQ],$A46,#REF!,$C46,T_SDLog[ALTAS_LATEST_SUB_DATE],"&lt;&gt;---")</f>
        <v>#REF!</v>
      </c>
      <c r="F46" s="68" t="str">
        <f>IFERROR(E46/D46,"")</f>
        <v/>
      </c>
      <c r="G46" s="42"/>
      <c r="H46" s="43" t="e">
        <f>D46-E46</f>
        <v>#REF!</v>
      </c>
      <c r="I46" s="42"/>
      <c r="J46" s="44" t="e">
        <f>COUNTIFS(T_SDLog[DRAWING_SEQ],$A46,#REF!,$C46,T_SDLog[FINAL_STATUS],"Code 1")</f>
        <v>#REF!</v>
      </c>
      <c r="K46" s="44" t="e">
        <f>COUNTIFS(T_SDLog[DRAWING_SEQ],$A46,#REF!,$C46,T_SDLog[FINAL_STATUS],"Code 2")</f>
        <v>#REF!</v>
      </c>
      <c r="L46" s="44" t="e">
        <f>COUNTIFS(T_SDLog[DRAWING_SEQ],$A46,#REF!,$C46,T_SDLog[FINAL_STATUS],"Code 3")</f>
        <v>#REF!</v>
      </c>
      <c r="M46" s="44" t="e">
        <f>COUNTIFS(T_SDLog[DRAWING_SEQ],$A46,#REF!,$C46,T_SDLog[FINAL_STATUS],"Code 4")</f>
        <v>#REF!</v>
      </c>
      <c r="N46" s="44"/>
      <c r="O46" s="44"/>
      <c r="P46" s="44" t="e">
        <f>COUNTIFS(T_SDLog[DRAWING_SEQ],$A46,#REF!,$C46,T_SDLog[FINAL_STATUS],"Under Review")</f>
        <v>#REF!</v>
      </c>
      <c r="Q46" s="45"/>
    </row>
    <row r="47" spans="1:17" s="40" customFormat="1" ht="21.75" hidden="1" customHeight="1" thickTop="1" thickBot="1">
      <c r="A47" s="78" t="s">
        <v>1370</v>
      </c>
      <c r="B47" s="328"/>
      <c r="C47" s="70" t="s">
        <v>1369</v>
      </c>
      <c r="D47" s="41" t="e">
        <f>COUNTIFS(T_SDLog[DRAWING_SEQ],$A47,#REF!,$C47)</f>
        <v>#REF!</v>
      </c>
      <c r="E47" s="41" t="e">
        <f>COUNTIFS(T_SDLog[DRAWING_SEQ],$A47,#REF!,$C47,T_SDLog[ALTAS_LATEST_SUB_DATE],"&lt;&gt;---")</f>
        <v>#REF!</v>
      </c>
      <c r="F47" s="68" t="str">
        <f>IFERROR(E47/D47,"")</f>
        <v/>
      </c>
      <c r="G47" s="42"/>
      <c r="H47" s="43" t="e">
        <f>D47-E47</f>
        <v>#REF!</v>
      </c>
      <c r="I47" s="42"/>
      <c r="J47" s="44" t="e">
        <f>COUNTIFS(T_SDLog[DRAWING_SEQ],$A47,#REF!,$C47,T_SDLog[FINAL_STATUS],"Code 1")</f>
        <v>#REF!</v>
      </c>
      <c r="K47" s="44" t="e">
        <f>COUNTIFS(T_SDLog[DRAWING_SEQ],$A47,#REF!,$C47,T_SDLog[FINAL_STATUS],"Code 2")</f>
        <v>#REF!</v>
      </c>
      <c r="L47" s="44" t="e">
        <f>COUNTIFS(T_SDLog[DRAWING_SEQ],$A47,#REF!,$C47,T_SDLog[FINAL_STATUS],"Code 3")</f>
        <v>#REF!</v>
      </c>
      <c r="M47" s="44" t="e">
        <f>COUNTIFS(T_SDLog[DRAWING_SEQ],$A47,#REF!,$C47,T_SDLog[FINAL_STATUS],"Code 4")</f>
        <v>#REF!</v>
      </c>
      <c r="N47" s="44"/>
      <c r="O47" s="44"/>
      <c r="P47" s="44" t="e">
        <f>COUNTIFS(T_SDLog[DRAWING_SEQ],$A47,#REF!,$C47,T_SDLog[FINAL_STATUS],"Under Review")</f>
        <v>#REF!</v>
      </c>
      <c r="Q47" s="45"/>
    </row>
    <row r="48" spans="1:17" ht="12.75" hidden="1" customHeight="1" thickTop="1">
      <c r="A48" s="78"/>
      <c r="B48" s="37"/>
      <c r="C48" s="46"/>
      <c r="D48" s="38"/>
      <c r="E48" s="39"/>
      <c r="F48" s="49"/>
      <c r="G48" s="39"/>
      <c r="H48" s="52"/>
      <c r="I48" s="39"/>
      <c r="J48" s="51"/>
      <c r="K48" s="51"/>
      <c r="L48" s="51"/>
      <c r="M48" s="51"/>
      <c r="N48" s="51"/>
      <c r="O48" s="51"/>
      <c r="P48" s="51"/>
      <c r="Q48" s="47"/>
    </row>
    <row r="49" spans="1:17" ht="12.75" hidden="1" customHeight="1" thickBot="1">
      <c r="A49" s="78"/>
      <c r="B49" s="72"/>
      <c r="C49" s="70"/>
      <c r="D49" s="41"/>
      <c r="E49" s="70"/>
      <c r="F49" s="70"/>
      <c r="G49" s="70"/>
      <c r="H49" s="70"/>
      <c r="I49" s="70"/>
      <c r="J49" s="70"/>
      <c r="K49" s="70"/>
      <c r="L49" s="70"/>
      <c r="M49" s="70"/>
      <c r="N49" s="70"/>
      <c r="O49" s="70"/>
      <c r="P49" s="70"/>
      <c r="Q49" s="70"/>
    </row>
    <row r="50" spans="1:17" s="39" customFormat="1" ht="28.5" hidden="1" customHeight="1" thickTop="1" thickBot="1">
      <c r="A50" s="87"/>
      <c r="B50" s="81" t="e">
        <f>SUM(D52:D52)</f>
        <v>#REF!</v>
      </c>
      <c r="C50" s="82"/>
      <c r="D50" s="83"/>
      <c r="E50" s="84" t="e">
        <f>SUM(E52)</f>
        <v>#REF!</v>
      </c>
      <c r="F50" s="82"/>
      <c r="G50" s="82"/>
      <c r="H50" s="85" t="e">
        <f>SUM(H52)</f>
        <v>#REF!</v>
      </c>
      <c r="I50" s="82"/>
      <c r="J50" s="86" t="e">
        <f t="shared" ref="J50:P50" si="12">SUM(J52)</f>
        <v>#REF!</v>
      </c>
      <c r="K50" s="86" t="e">
        <f t="shared" si="12"/>
        <v>#REF!</v>
      </c>
      <c r="L50" s="86" t="e">
        <f t="shared" si="12"/>
        <v>#REF!</v>
      </c>
      <c r="M50" s="86" t="e">
        <f t="shared" si="12"/>
        <v>#REF!</v>
      </c>
      <c r="N50" s="86">
        <f t="shared" si="12"/>
        <v>0</v>
      </c>
      <c r="O50" s="86"/>
      <c r="P50" s="86" t="e">
        <f t="shared" si="12"/>
        <v>#REF!</v>
      </c>
      <c r="Q50" s="194"/>
    </row>
    <row r="51" spans="1:17" ht="7.5" hidden="1" customHeight="1" thickTop="1" thickBot="1">
      <c r="A51" s="78"/>
      <c r="B51" s="37"/>
      <c r="C51" s="46"/>
      <c r="D51" s="38"/>
      <c r="E51" s="39"/>
      <c r="F51" s="69"/>
      <c r="G51" s="39"/>
      <c r="H51" s="52"/>
      <c r="I51" s="39"/>
      <c r="J51" s="51"/>
      <c r="K51" s="51"/>
      <c r="L51" s="51"/>
      <c r="M51" s="51"/>
      <c r="N51" s="51"/>
      <c r="O51" s="51"/>
      <c r="P51" s="51"/>
      <c r="Q51" s="47"/>
    </row>
    <row r="52" spans="1:17" ht="36" hidden="1" customHeight="1" thickTop="1" thickBot="1">
      <c r="A52" s="78" t="s">
        <v>1373</v>
      </c>
      <c r="B52" s="71" t="s">
        <v>1374</v>
      </c>
      <c r="C52" s="70" t="s">
        <v>1369</v>
      </c>
      <c r="D52" s="41" t="e">
        <f>COUNTIFS(T_SDLog[DRAWING_SEQ],A52,#REF!,C52)</f>
        <v>#REF!</v>
      </c>
      <c r="E52" s="41" t="e">
        <f>COUNTIFS(T_SDLog[DRAWING_SEQ],A52,#REF!,C52,T_SDLog[ALTAS_LATEST_SUB_DATE],"&lt;&gt;---")</f>
        <v>#REF!</v>
      </c>
      <c r="F52" s="68" t="str">
        <f>IFERROR(E52/D52,"")</f>
        <v/>
      </c>
      <c r="G52" s="42"/>
      <c r="H52" s="43" t="e">
        <f>D52-E52</f>
        <v>#REF!</v>
      </c>
      <c r="I52" s="42"/>
      <c r="J52" s="44" t="e">
        <f>COUNTIFS(T_SDLog[DRAWING_SEQ],$A52,#REF!,$C52,T_SDLog[FINAL_STATUS],"Code 1")</f>
        <v>#REF!</v>
      </c>
      <c r="K52" s="44" t="e">
        <f>COUNTIFS(T_SDLog[DRAWING_SEQ],$A52,#REF!,$C52,T_SDLog[FINAL_STATUS],"Code 2")</f>
        <v>#REF!</v>
      </c>
      <c r="L52" s="44" t="e">
        <f>COUNTIFS(T_SDLog[DRAWING_SEQ],$A52,#REF!,$C52,T_SDLog[FINAL_STATUS],"Code 3")</f>
        <v>#REF!</v>
      </c>
      <c r="M52" s="44" t="e">
        <f>COUNTIFS(T_SDLog[DRAWING_SEQ],$A52,#REF!,$C52,T_SDLog[FINAL_STATUS],"Code 4")</f>
        <v>#REF!</v>
      </c>
      <c r="N52" s="44"/>
      <c r="O52" s="44"/>
      <c r="P52" s="44" t="e">
        <f>COUNTIFS(T_SDLog[DRAWING_SEQ],$A52,#REF!,$C52,T_SDLog[FINAL_STATUS],"Under Review")</f>
        <v>#REF!</v>
      </c>
      <c r="Q52" s="45"/>
    </row>
    <row r="53" spans="1:17" ht="6" hidden="1" customHeight="1" thickTop="1" thickBot="1">
      <c r="A53" s="78"/>
      <c r="B53" s="37"/>
      <c r="C53" s="48"/>
      <c r="D53" s="53"/>
      <c r="E53" s="39"/>
      <c r="F53" s="49"/>
      <c r="G53" s="39"/>
      <c r="H53" s="50"/>
      <c r="I53" s="39"/>
      <c r="J53" s="47"/>
      <c r="K53" s="47"/>
      <c r="L53" s="47"/>
      <c r="M53" s="47"/>
      <c r="N53" s="47"/>
      <c r="O53" s="47"/>
      <c r="P53" s="47"/>
      <c r="Q53" s="47"/>
    </row>
    <row r="54" spans="1:17" s="40" customFormat="1" ht="28.5" hidden="1" customHeight="1" thickTop="1" thickBot="1">
      <c r="A54" s="78"/>
      <c r="B54" s="81" t="e">
        <f>SUM(D56:D65)</f>
        <v>#REF!</v>
      </c>
      <c r="C54" s="82"/>
      <c r="D54" s="83"/>
      <c r="E54" s="84" t="e">
        <f>SUM(E56:E65)</f>
        <v>#REF!</v>
      </c>
      <c r="F54" s="82"/>
      <c r="G54" s="82"/>
      <c r="H54" s="85" t="e">
        <f>SUM(H56:H65)</f>
        <v>#REF!</v>
      </c>
      <c r="I54" s="82">
        <f>SUM(I56:I62)</f>
        <v>0</v>
      </c>
      <c r="J54" s="85" t="e">
        <f t="shared" ref="J54:N54" si="13">SUM(J56:J65)</f>
        <v>#REF!</v>
      </c>
      <c r="K54" s="85" t="e">
        <f t="shared" si="13"/>
        <v>#REF!</v>
      </c>
      <c r="L54" s="85" t="e">
        <f t="shared" si="13"/>
        <v>#REF!</v>
      </c>
      <c r="M54" s="85" t="e">
        <f t="shared" si="13"/>
        <v>#REF!</v>
      </c>
      <c r="N54" s="85" t="e">
        <f t="shared" si="13"/>
        <v>#REF!</v>
      </c>
      <c r="O54" s="85"/>
      <c r="P54" s="85" t="e">
        <f>SUM(P56:P65)</f>
        <v>#REF!</v>
      </c>
      <c r="Q54" s="195"/>
    </row>
    <row r="55" spans="1:17" ht="4.5" hidden="1" customHeight="1" thickTop="1" thickBot="1">
      <c r="A55" s="78"/>
      <c r="B55" s="37"/>
      <c r="C55" s="46"/>
      <c r="D55" s="38"/>
      <c r="E55" s="39"/>
      <c r="F55" s="69"/>
      <c r="G55" s="39"/>
      <c r="H55" s="52"/>
      <c r="I55" s="39"/>
      <c r="J55" s="51"/>
      <c r="K55" s="51"/>
      <c r="L55" s="51"/>
      <c r="M55" s="51"/>
      <c r="N55" s="51"/>
      <c r="O55" s="51"/>
      <c r="P55" s="51"/>
      <c r="Q55" s="47"/>
    </row>
    <row r="56" spans="1:17" ht="20.25" hidden="1" customHeight="1" thickTop="1" thickBot="1">
      <c r="A56" s="78" t="s">
        <v>1375</v>
      </c>
      <c r="B56" s="329" t="s">
        <v>1376</v>
      </c>
      <c r="C56" t="s">
        <v>1377</v>
      </c>
      <c r="D56" s="41" t="e">
        <f>COUNTIFS(T_SDLog[DRAWING_SEQ],A56,#REF!,C56)</f>
        <v>#REF!</v>
      </c>
      <c r="E56" s="41" t="e">
        <f>COUNTIFS(T_SDLog[DRAWING_SEQ],A56,#REF!,C56,T_SDLog[ALTAS_LATEST_SUB_DATE],"&lt;&gt;---")</f>
        <v>#REF!</v>
      </c>
      <c r="F56" s="68" t="str">
        <f t="shared" ref="F56:F63" si="14">IFERROR(E56/D56,"")</f>
        <v/>
      </c>
      <c r="G56" s="42"/>
      <c r="H56" s="43" t="e">
        <f t="shared" ref="H56:H64" si="15">D56-E56</f>
        <v>#REF!</v>
      </c>
      <c r="I56" s="42"/>
      <c r="J56" s="44" t="e">
        <f>COUNTIFS(T_SDLog[DRAWING_SEQ],$A56,#REF!,$C56,T_SDLog[FINAL_STATUS],"Code 1")</f>
        <v>#REF!</v>
      </c>
      <c r="K56" s="44" t="e">
        <f>COUNTIFS(T_SDLog[DRAWING_SEQ],$A56,#REF!,$C56,T_SDLog[FINAL_STATUS],"Code 2")</f>
        <v>#REF!</v>
      </c>
      <c r="L56" s="44" t="e">
        <f>COUNTIFS(T_SDLog[DRAWING_SEQ],$A56,#REF!,$C56,T_SDLog[FINAL_STATUS],"Code 3")</f>
        <v>#REF!</v>
      </c>
      <c r="M56" s="44" t="e">
        <f>COUNTIFS(T_SDLog[DRAWING_SEQ],$A56,#REF!,$C56,T_SDLog[FINAL_STATUS],"Code 4")</f>
        <v>#REF!</v>
      </c>
      <c r="N56" s="44" t="e">
        <f>COUNTIFS(T_SDLog[DRAWING_SEQ],$A56,#REF!,$C56,T_SDLog[FINAL_STATUS],"Code 5")</f>
        <v>#REF!</v>
      </c>
      <c r="O56" s="44"/>
      <c r="P56" s="44" t="e">
        <f>COUNTIFS(T_SDLog[DRAWING_SEQ],$A56,#REF!,$C56,T_SDLog[FINAL_STATUS],"Under Review")</f>
        <v>#REF!</v>
      </c>
      <c r="Q56" s="45"/>
    </row>
    <row r="57" spans="1:17" ht="19.2" hidden="1" thickTop="1" thickBot="1">
      <c r="A57" s="78" t="s">
        <v>1375</v>
      </c>
      <c r="B57" s="328"/>
      <c r="C57" t="s">
        <v>1378</v>
      </c>
      <c r="D57" s="41" t="e">
        <f>COUNTIFS(T_SDLog[DRAWING_SEQ],A57,#REF!,C57)</f>
        <v>#REF!</v>
      </c>
      <c r="E57" s="41" t="e">
        <f>COUNTIFS(T_SDLog[DRAWING_SEQ],A57,#REF!,C57,T_SDLog[ALTAS_LATEST_SUB_DATE],"&lt;&gt;---")</f>
        <v>#REF!</v>
      </c>
      <c r="F57" s="68" t="str">
        <f t="shared" si="14"/>
        <v/>
      </c>
      <c r="G57" s="39"/>
      <c r="H57" s="43" t="e">
        <f t="shared" si="15"/>
        <v>#REF!</v>
      </c>
      <c r="I57" s="39"/>
      <c r="J57" s="44" t="e">
        <f>COUNTIFS(T_SDLog[DRAWING_SEQ],$A57,#REF!,$C57,T_SDLog[FINAL_STATUS],"Code 1")</f>
        <v>#REF!</v>
      </c>
      <c r="K57" s="44" t="e">
        <f>COUNTIFS(T_SDLog[DRAWING_SEQ],$A57,#REF!,$C57,T_SDLog[FINAL_STATUS],"Code 2")</f>
        <v>#REF!</v>
      </c>
      <c r="L57" s="44" t="e">
        <f>COUNTIFS(T_SDLog[DRAWING_SEQ],$A57,#REF!,$C57,T_SDLog[FINAL_STATUS],"Code 3")</f>
        <v>#REF!</v>
      </c>
      <c r="M57" s="44" t="e">
        <f>COUNTIFS(T_SDLog[DRAWING_SEQ],$A57,#REF!,$C57,T_SDLog[FINAL_STATUS],"Code 4")</f>
        <v>#REF!</v>
      </c>
      <c r="N57" s="44" t="e">
        <f>COUNTIFS(T_SDLog[DRAWING_SEQ],$A57,#REF!,$C57,T_SDLog[FINAL_STATUS],"Code 5")</f>
        <v>#REF!</v>
      </c>
      <c r="O57" s="44"/>
      <c r="P57" s="44" t="e">
        <f>COUNTIFS(T_SDLog[DRAWING_SEQ],$A57,#REF!,$C57,T_SDLog[FINAL_STATUS],"Under Review")</f>
        <v>#REF!</v>
      </c>
      <c r="Q57" s="45"/>
    </row>
    <row r="58" spans="1:17" ht="19.2" hidden="1" thickTop="1" thickBot="1">
      <c r="A58" s="78" t="s">
        <v>1375</v>
      </c>
      <c r="B58" s="328"/>
      <c r="C58" t="s">
        <v>1368</v>
      </c>
      <c r="D58" s="41" t="e">
        <f>COUNTIFS(T_SDLog[DRAWING_SEQ],A58,#REF!,C58)</f>
        <v>#REF!</v>
      </c>
      <c r="E58" s="41" t="e">
        <f>COUNTIFS(T_SDLog[DRAWING_SEQ],A58,#REF!,C58,T_SDLog[ALTAS_LATEST_SUB_DATE],"&lt;&gt;---")</f>
        <v>#REF!</v>
      </c>
      <c r="F58" s="68" t="str">
        <f t="shared" si="14"/>
        <v/>
      </c>
      <c r="G58" s="39"/>
      <c r="H58" s="43" t="e">
        <f t="shared" si="15"/>
        <v>#REF!</v>
      </c>
      <c r="I58" s="39"/>
      <c r="J58" s="44" t="e">
        <f>COUNTIFS(T_SDLog[DRAWING_SEQ],$A58,#REF!,$C58,T_SDLog[FINAL_STATUS],"Code 1")</f>
        <v>#REF!</v>
      </c>
      <c r="K58" s="44" t="e">
        <f>COUNTIFS(T_SDLog[DRAWING_SEQ],$A58,#REF!,$C58,T_SDLog[FINAL_STATUS],"Code 2")</f>
        <v>#REF!</v>
      </c>
      <c r="L58" s="44" t="e">
        <f>COUNTIFS(T_SDLog[DRAWING_SEQ],$A58,#REF!,$C58,T_SDLog[FINAL_STATUS],"Code 3")</f>
        <v>#REF!</v>
      </c>
      <c r="M58" s="44" t="e">
        <f>COUNTIFS(T_SDLog[DRAWING_SEQ],$A58,#REF!,$C58,T_SDLog[FINAL_STATUS],"Code 4")</f>
        <v>#REF!</v>
      </c>
      <c r="N58" s="44" t="e">
        <f>COUNTIFS(T_SDLog[DRAWING_SEQ],$A58,#REF!,$C58,T_SDLog[FINAL_STATUS],"Code 5")</f>
        <v>#REF!</v>
      </c>
      <c r="O58" s="44"/>
      <c r="P58" s="44" t="e">
        <f>COUNTIFS(T_SDLog[DRAWING_SEQ],$A58,#REF!,$C58,T_SDLog[FINAL_STATUS],"Under Review")</f>
        <v>#REF!</v>
      </c>
      <c r="Q58" s="45"/>
    </row>
    <row r="59" spans="1:17" ht="19.2" hidden="1" thickTop="1" thickBot="1">
      <c r="A59" s="78" t="s">
        <v>1375</v>
      </c>
      <c r="B59" s="328"/>
      <c r="C59" t="s">
        <v>1379</v>
      </c>
      <c r="D59" s="41" t="e">
        <f>COUNTIFS(T_SDLog[DRAWING_SEQ],A59,#REF!,C59)</f>
        <v>#REF!</v>
      </c>
      <c r="E59" s="41" t="e">
        <f>COUNTIFS(T_SDLog[DRAWING_SEQ],A59,#REF!,C59,T_SDLog[ALTAS_LATEST_SUB_DATE],"&lt;&gt;---")</f>
        <v>#REF!</v>
      </c>
      <c r="F59" s="68" t="str">
        <f t="shared" si="14"/>
        <v/>
      </c>
      <c r="G59" s="39"/>
      <c r="H59" s="43" t="e">
        <f t="shared" si="15"/>
        <v>#REF!</v>
      </c>
      <c r="I59" s="39"/>
      <c r="J59" s="44" t="e">
        <f>COUNTIFS(T_SDLog[DRAWING_SEQ],$A59,#REF!,$C59,T_SDLog[FINAL_STATUS],"Code 1")</f>
        <v>#REF!</v>
      </c>
      <c r="K59" s="44" t="e">
        <f>COUNTIFS(T_SDLog[DRAWING_SEQ],$A59,#REF!,$C59,T_SDLog[FINAL_STATUS],"Code 2")</f>
        <v>#REF!</v>
      </c>
      <c r="L59" s="44" t="e">
        <f>COUNTIFS(T_SDLog[DRAWING_SEQ],$A59,#REF!,$C59,T_SDLog[FINAL_STATUS],"Code 3")</f>
        <v>#REF!</v>
      </c>
      <c r="M59" s="44" t="e">
        <f>COUNTIFS(T_SDLog[DRAWING_SEQ],$A59,#REF!,$C59,T_SDLog[FINAL_STATUS],"Code 4")</f>
        <v>#REF!</v>
      </c>
      <c r="N59" s="44" t="e">
        <f>COUNTIFS(T_SDLog[DRAWING_SEQ],$A59,#REF!,$C59,T_SDLog[FINAL_STATUS],"Code 5")</f>
        <v>#REF!</v>
      </c>
      <c r="O59" s="44"/>
      <c r="P59" s="44" t="e">
        <f>COUNTIFS(T_SDLog[DRAWING_SEQ],$A59,#REF!,$C59,T_SDLog[FINAL_STATUS],"Under Review")</f>
        <v>#REF!</v>
      </c>
      <c r="Q59" s="45"/>
    </row>
    <row r="60" spans="1:17" ht="19.2" hidden="1" thickTop="1" thickBot="1">
      <c r="A60" s="78" t="s">
        <v>1375</v>
      </c>
      <c r="B60" s="328"/>
      <c r="C60" t="s">
        <v>1380</v>
      </c>
      <c r="D60" s="41" t="e">
        <f>COUNTIFS(T_SDLog[DRAWING_SEQ],A60,#REF!,C60)</f>
        <v>#REF!</v>
      </c>
      <c r="E60" s="41" t="e">
        <f>COUNTIFS(T_SDLog[DRAWING_SEQ],A60,#REF!,C60,T_SDLog[ALTAS_LATEST_SUB_DATE],"&lt;&gt;---")</f>
        <v>#REF!</v>
      </c>
      <c r="F60" s="68" t="str">
        <f t="shared" si="14"/>
        <v/>
      </c>
      <c r="G60" s="39"/>
      <c r="H60" s="43" t="e">
        <f t="shared" si="15"/>
        <v>#REF!</v>
      </c>
      <c r="I60" s="39"/>
      <c r="J60" s="44" t="e">
        <f>COUNTIFS(T_SDLog[DRAWING_SEQ],$A60,#REF!,$C60,T_SDLog[FINAL_STATUS],"Code 1")</f>
        <v>#REF!</v>
      </c>
      <c r="K60" s="44" t="e">
        <f>COUNTIFS(T_SDLog[DRAWING_SEQ],$A60,#REF!,$C60,T_SDLog[FINAL_STATUS],"Code 2")</f>
        <v>#REF!</v>
      </c>
      <c r="L60" s="44" t="e">
        <f>COUNTIFS(T_SDLog[DRAWING_SEQ],$A60,#REF!,$C60,T_SDLog[FINAL_STATUS],"Code 3")</f>
        <v>#REF!</v>
      </c>
      <c r="M60" s="44" t="e">
        <f>COUNTIFS(T_SDLog[DRAWING_SEQ],$A60,#REF!,$C60,T_SDLog[FINAL_STATUS],"Code 4")</f>
        <v>#REF!</v>
      </c>
      <c r="N60" s="44" t="e">
        <f>COUNTIFS(T_SDLog[DRAWING_SEQ],$A60,#REF!,$C60,T_SDLog[FINAL_STATUS],"Code 5")</f>
        <v>#REF!</v>
      </c>
      <c r="O60" s="44"/>
      <c r="P60" s="44" t="e">
        <f>COUNTIFS(T_SDLog[DRAWING_SEQ],$A60,#REF!,$C60,T_SDLog[FINAL_STATUS],"Under Review")</f>
        <v>#REF!</v>
      </c>
      <c r="Q60" s="45"/>
    </row>
    <row r="61" spans="1:17" ht="19.2" hidden="1" thickTop="1" thickBot="1">
      <c r="A61" s="78" t="s">
        <v>1375</v>
      </c>
      <c r="B61" s="328"/>
      <c r="C61" t="s">
        <v>1381</v>
      </c>
      <c r="D61" s="41" t="e">
        <f>COUNTIFS(T_SDLog[DRAWING_SEQ],A61,#REF!,C61)</f>
        <v>#REF!</v>
      </c>
      <c r="E61" s="41" t="e">
        <f>COUNTIFS(T_SDLog[DRAWING_SEQ],A61,#REF!,C61,T_SDLog[ALTAS_LATEST_SUB_DATE],"&lt;&gt;---")</f>
        <v>#REF!</v>
      </c>
      <c r="F61" s="68" t="str">
        <f t="shared" si="14"/>
        <v/>
      </c>
      <c r="G61" s="39"/>
      <c r="H61" s="43" t="e">
        <f t="shared" si="15"/>
        <v>#REF!</v>
      </c>
      <c r="I61" s="39"/>
      <c r="J61" s="44" t="e">
        <f>COUNTIFS(T_SDLog[DRAWING_SEQ],$A61,#REF!,$C61,T_SDLog[FINAL_STATUS],"Code 1")</f>
        <v>#REF!</v>
      </c>
      <c r="K61" s="44" t="e">
        <f>COUNTIFS(T_SDLog[DRAWING_SEQ],$A61,#REF!,$C61,T_SDLog[FINAL_STATUS],"Code 2")</f>
        <v>#REF!</v>
      </c>
      <c r="L61" s="44" t="e">
        <f>COUNTIFS(T_SDLog[DRAWING_SEQ],$A61,#REF!,$C61,T_SDLog[FINAL_STATUS],"Code 3")</f>
        <v>#REF!</v>
      </c>
      <c r="M61" s="44" t="e">
        <f>COUNTIFS(T_SDLog[DRAWING_SEQ],$A61,#REF!,$C61,T_SDLog[FINAL_STATUS],"Code 4")</f>
        <v>#REF!</v>
      </c>
      <c r="N61" s="44" t="e">
        <f>COUNTIFS(T_SDLog[DRAWING_SEQ],$A61,#REF!,$C61,T_SDLog[FINAL_STATUS],"Code 5")</f>
        <v>#REF!</v>
      </c>
      <c r="O61" s="44"/>
      <c r="P61" s="44" t="e">
        <f>COUNTIFS(T_SDLog[DRAWING_SEQ],$A61,#REF!,$C61,T_SDLog[FINAL_STATUS],"Under Review")</f>
        <v>#REF!</v>
      </c>
      <c r="Q61" s="45"/>
    </row>
    <row r="62" spans="1:17" s="40" customFormat="1" ht="16.8" hidden="1" thickTop="1" thickBot="1">
      <c r="A62" s="78" t="s">
        <v>1375</v>
      </c>
      <c r="B62" s="328"/>
      <c r="C62" t="s">
        <v>1382</v>
      </c>
      <c r="D62" s="41" t="e">
        <f>COUNTIFS(T_SDLog[DRAWING_SEQ],A62,#REF!,C62)</f>
        <v>#REF!</v>
      </c>
      <c r="E62" s="41" t="e">
        <f>COUNTIFS(T_SDLog[DRAWING_SEQ],A62,#REF!,C62,T_SDLog[ALTAS_LATEST_SUB_DATE],"&lt;&gt;---")</f>
        <v>#REF!</v>
      </c>
      <c r="F62" s="68" t="str">
        <f t="shared" si="14"/>
        <v/>
      </c>
      <c r="G62" s="42"/>
      <c r="H62" s="43" t="e">
        <f t="shared" si="15"/>
        <v>#REF!</v>
      </c>
      <c r="I62" s="42"/>
      <c r="J62" s="44" t="e">
        <f>COUNTIFS(T_SDLog[DRAWING_SEQ],$A62,#REF!,$C62,T_SDLog[FINAL_STATUS],"Code 1")</f>
        <v>#REF!</v>
      </c>
      <c r="K62" s="44" t="e">
        <f>COUNTIFS(T_SDLog[DRAWING_SEQ],$A62,#REF!,$C62,T_SDLog[FINAL_STATUS],"Code 2")</f>
        <v>#REF!</v>
      </c>
      <c r="L62" s="44" t="e">
        <f>COUNTIFS(T_SDLog[DRAWING_SEQ],$A62,#REF!,$C62,T_SDLog[FINAL_STATUS],"Code 3")</f>
        <v>#REF!</v>
      </c>
      <c r="M62" s="44" t="e">
        <f>COUNTIFS(T_SDLog[DRAWING_SEQ],$A62,#REF!,$C62,T_SDLog[FINAL_STATUS],"Code 4")</f>
        <v>#REF!</v>
      </c>
      <c r="N62" s="44" t="e">
        <f>COUNTIFS(T_SDLog[DRAWING_SEQ],$A62,#REF!,$C62,T_SDLog[FINAL_STATUS],"Code 5")</f>
        <v>#REF!</v>
      </c>
      <c r="O62" s="44"/>
      <c r="P62" s="44" t="e">
        <f>COUNTIFS(T_SDLog[DRAWING_SEQ],$A62,#REF!,$C62,T_SDLog[FINAL_STATUS],"Under Review")</f>
        <v>#REF!</v>
      </c>
      <c r="Q62" s="45"/>
    </row>
    <row r="63" spans="1:17" s="40" customFormat="1" ht="16.8" hidden="1" thickTop="1" thickBot="1">
      <c r="A63" s="78" t="s">
        <v>1375</v>
      </c>
      <c r="B63" s="328"/>
      <c r="C63" t="s">
        <v>1383</v>
      </c>
      <c r="D63" s="41" t="e">
        <f>COUNTIFS(T_SDLog[DRAWING_SEQ],A63,#REF!,C63)</f>
        <v>#REF!</v>
      </c>
      <c r="E63" s="41" t="e">
        <f>COUNTIFS(T_SDLog[DRAWING_SEQ],A63,#REF!,C63,T_SDLog[ALTAS_LATEST_SUB_DATE],"&lt;&gt;---")</f>
        <v>#REF!</v>
      </c>
      <c r="F63" s="68" t="str">
        <f t="shared" si="14"/>
        <v/>
      </c>
      <c r="G63" s="42"/>
      <c r="H63" s="43" t="e">
        <f t="shared" si="15"/>
        <v>#REF!</v>
      </c>
      <c r="I63" s="42"/>
      <c r="J63" s="44" t="e">
        <f>COUNTIFS(T_SDLog[DRAWING_SEQ],$A63,#REF!,$C63,T_SDLog[FINAL_STATUS],"Code 1")</f>
        <v>#REF!</v>
      </c>
      <c r="K63" s="44" t="e">
        <f>COUNTIFS(T_SDLog[DRAWING_SEQ],$A63,#REF!,$C63,T_SDLog[FINAL_STATUS],"Code 2")</f>
        <v>#REF!</v>
      </c>
      <c r="L63" s="44" t="e">
        <f>COUNTIFS(T_SDLog[DRAWING_SEQ],$A63,#REF!,$C63,T_SDLog[FINAL_STATUS],"Code 3")</f>
        <v>#REF!</v>
      </c>
      <c r="M63" s="44" t="e">
        <f>COUNTIFS(T_SDLog[DRAWING_SEQ],$A63,#REF!,$C63,T_SDLog[FINAL_STATUS],"Code 4")</f>
        <v>#REF!</v>
      </c>
      <c r="N63" s="44" t="e">
        <f>COUNTIFS(T_SDLog[DRAWING_SEQ],$A63,#REF!,$C63,T_SDLog[FINAL_STATUS],"Code 5")</f>
        <v>#REF!</v>
      </c>
      <c r="O63" s="44"/>
      <c r="P63" s="44" t="e">
        <f>COUNTIFS(T_SDLog[DRAWING_SEQ],$A63,#REF!,$C63,T_SDLog[FINAL_STATUS],"Under Review")</f>
        <v>#REF!</v>
      </c>
      <c r="Q63" s="45"/>
    </row>
    <row r="64" spans="1:17" s="40" customFormat="1" ht="16.8" hidden="1" thickTop="1" thickBot="1">
      <c r="A64" s="78" t="s">
        <v>1375</v>
      </c>
      <c r="B64" s="328"/>
      <c r="C64" t="s">
        <v>1384</v>
      </c>
      <c r="D64" s="41" t="e">
        <f>COUNTIFS(T_SDLog[DRAWING_SEQ],A64,#REF!,C64)</f>
        <v>#REF!</v>
      </c>
      <c r="E64" s="41" t="e">
        <f>COUNTIFS(T_SDLog[DRAWING_SEQ],A64,#REF!,C64,T_SDLog[ALTAS_LATEST_SUB_DATE],"&lt;&gt;---")</f>
        <v>#REF!</v>
      </c>
      <c r="F64" s="68" t="str">
        <f>IFERROR(E64/D64,"")</f>
        <v/>
      </c>
      <c r="G64" s="42"/>
      <c r="H64" s="43" t="e">
        <f t="shared" si="15"/>
        <v>#REF!</v>
      </c>
      <c r="I64" s="42"/>
      <c r="J64" s="44" t="e">
        <f>COUNTIFS(T_SDLog[DRAWING_SEQ],$A64,#REF!,$C64,T_SDLog[FINAL_STATUS],"Code 1")</f>
        <v>#REF!</v>
      </c>
      <c r="K64" s="44" t="e">
        <f>COUNTIFS(T_SDLog[DRAWING_SEQ],$A64,#REF!,$C64,T_SDLog[FINAL_STATUS],"Code 2")</f>
        <v>#REF!</v>
      </c>
      <c r="L64" s="44" t="e">
        <f>COUNTIFS(T_SDLog[DRAWING_SEQ],$A64,#REF!,$C64,T_SDLog[FINAL_STATUS],"Code 3")</f>
        <v>#REF!</v>
      </c>
      <c r="M64" s="44" t="e">
        <f>COUNTIFS(T_SDLog[DRAWING_SEQ],$A64,#REF!,$C64,T_SDLog[FINAL_STATUS],"Code 4")</f>
        <v>#REF!</v>
      </c>
      <c r="N64" s="44" t="e">
        <f>COUNTIFS(T_SDLog[DRAWING_SEQ],$A64,#REF!,$C64,T_SDLog[FINAL_STATUS],"Code 5")</f>
        <v>#REF!</v>
      </c>
      <c r="O64" s="44"/>
      <c r="P64" s="44" t="e">
        <f>COUNTIFS(T_SDLog[DRAWING_SEQ],$A64,#REF!,$C64,T_SDLog[FINAL_STATUS],"Under Review")</f>
        <v>#REF!</v>
      </c>
      <c r="Q64" s="45"/>
    </row>
    <row r="65" spans="1:17" s="40" customFormat="1" ht="16.8" hidden="1" thickTop="1" thickBot="1">
      <c r="A65" s="78" t="s">
        <v>1375</v>
      </c>
      <c r="B65" s="328"/>
      <c r="C65" t="s">
        <v>1385</v>
      </c>
      <c r="D65" s="41" t="e">
        <f>COUNTIFS(T_SDLog[DRAWING_SEQ],A65,#REF!,C65)</f>
        <v>#REF!</v>
      </c>
      <c r="E65" s="41" t="e">
        <f>COUNTIFS(T_SDLog[DRAWING_SEQ],A65,#REF!,C65,T_SDLog[ALTAS_LATEST_SUB_DATE],"&lt;&gt;---")</f>
        <v>#REF!</v>
      </c>
      <c r="F65" s="68" t="str">
        <f>IFERROR(E65/D65,"")</f>
        <v/>
      </c>
      <c r="G65" s="42"/>
      <c r="H65" s="43" t="e">
        <f>D65-E65</f>
        <v>#REF!</v>
      </c>
      <c r="I65" s="42"/>
      <c r="J65" s="44" t="e">
        <f>COUNTIFS(T_SDLog[DRAWING_SEQ],$A65,#REF!,$C65,T_SDLog[FINAL_STATUS],"Code 1")</f>
        <v>#REF!</v>
      </c>
      <c r="K65" s="44" t="e">
        <f>COUNTIFS(T_SDLog[DRAWING_SEQ],$A65,#REF!,$C65,T_SDLog[FINAL_STATUS],"Code 2")</f>
        <v>#REF!</v>
      </c>
      <c r="L65" s="44" t="e">
        <f>COUNTIFS(T_SDLog[DRAWING_SEQ],$A65,#REF!,$C65,T_SDLog[FINAL_STATUS],"Code 3")</f>
        <v>#REF!</v>
      </c>
      <c r="M65" s="44" t="e">
        <f>COUNTIFS(T_SDLog[DRAWING_SEQ],$A65,#REF!,$C65,T_SDLog[FINAL_STATUS],"Code 4")</f>
        <v>#REF!</v>
      </c>
      <c r="N65" s="44" t="e">
        <f>COUNTIFS(T_SDLog[DRAWING_SEQ],$A65,#REF!,$C65,T_SDLog[FINAL_STATUS],"Code 5")</f>
        <v>#REF!</v>
      </c>
      <c r="O65" s="44"/>
      <c r="P65" s="44" t="e">
        <f>COUNTIFS(T_SDLog[DRAWING_SEQ],$A65,#REF!,$C65,T_SDLog[FINAL_STATUS],"Under Review")</f>
        <v>#REF!</v>
      </c>
      <c r="Q65" s="45"/>
    </row>
    <row r="66" spans="1:17" ht="11.25" hidden="1" customHeight="1" thickTop="1" thickBot="1"/>
    <row r="67" spans="1:17" ht="19.2" hidden="1" thickTop="1" thickBot="1">
      <c r="B67" s="34" t="e">
        <f>SUM(D68:D69)</f>
        <v>#REF!</v>
      </c>
      <c r="C67" s="35"/>
      <c r="D67" s="36"/>
      <c r="E67" s="84" t="e">
        <f>SUM(E68:E69)</f>
        <v>#REF!</v>
      </c>
      <c r="F67" s="82"/>
      <c r="G67" s="82">
        <f>SUM(G68)</f>
        <v>0</v>
      </c>
      <c r="H67" s="85" t="e">
        <f>SUM(H68:H69)</f>
        <v>#REF!</v>
      </c>
      <c r="I67" s="82">
        <f>SUM(I68)</f>
        <v>0</v>
      </c>
      <c r="J67" s="85" t="e">
        <f t="shared" ref="J67:P67" si="16">SUM(J68:J69)</f>
        <v>#REF!</v>
      </c>
      <c r="K67" s="85" t="e">
        <f t="shared" si="16"/>
        <v>#REF!</v>
      </c>
      <c r="L67" s="85" t="e">
        <f t="shared" si="16"/>
        <v>#REF!</v>
      </c>
      <c r="M67" s="85" t="e">
        <f t="shared" si="16"/>
        <v>#REF!</v>
      </c>
      <c r="N67" s="85">
        <f t="shared" si="16"/>
        <v>0</v>
      </c>
      <c r="O67" s="85"/>
      <c r="P67" s="85" t="e">
        <f t="shared" si="16"/>
        <v>#REF!</v>
      </c>
      <c r="Q67" s="195"/>
    </row>
    <row r="68" spans="1:17" ht="23.25" hidden="1" customHeight="1" thickTop="1" thickBot="1">
      <c r="A68" s="78" t="s">
        <v>1386</v>
      </c>
      <c r="B68" s="327" t="s">
        <v>1387</v>
      </c>
      <c r="C68" s="24" t="s">
        <v>1388</v>
      </c>
      <c r="D68" s="41" t="e">
        <f>COUNTIFS(T_SDLog[DRAWING_SEQ],A68,#REF!,C68)</f>
        <v>#REF!</v>
      </c>
      <c r="E68" s="41" t="e">
        <f>COUNTIFS(T_SDLog[DRAWING_SEQ],A68,#REF!,C68,T_SDLog[ALTAS_LATEST_SUB_DATE],"&lt;&gt;---")</f>
        <v>#REF!</v>
      </c>
      <c r="F68" s="68" t="str">
        <f>IFERROR(E68/D68,"")</f>
        <v/>
      </c>
      <c r="G68" s="42"/>
      <c r="H68" s="43" t="e">
        <f>D68-E68</f>
        <v>#REF!</v>
      </c>
      <c r="I68" s="42"/>
      <c r="J68" s="44" t="e">
        <f>COUNTIFS(T_SDLog[DRAWING_SEQ],$A68,#REF!,$C68,T_SDLog[FINAL_STATUS],"Code 1")</f>
        <v>#REF!</v>
      </c>
      <c r="K68" s="44" t="e">
        <f>COUNTIFS(T_SDLog[DRAWING_SEQ],$A68,#REF!,$C68,T_SDLog[FINAL_STATUS],"Code 2")</f>
        <v>#REF!</v>
      </c>
      <c r="L68" s="44" t="e">
        <f>COUNTIFS(T_SDLog[DRAWING_SEQ],$A68,#REF!,$C68,T_SDLog[FINAL_STATUS],"Code 3")</f>
        <v>#REF!</v>
      </c>
      <c r="M68" s="44" t="e">
        <f>COUNTIFS(T_SDLog[DRAWING_SEQ],$A68,#REF!,$C68,T_SDLog[FINAL_STATUS],"Code 4")</f>
        <v>#REF!</v>
      </c>
      <c r="N68" s="44"/>
      <c r="O68" s="44"/>
      <c r="P68" s="44" t="e">
        <f>COUNTIFS(T_SDLog[DRAWING_SEQ],$A68,#REF!,$C68,T_SDLog[FINAL_STATUS],"Under Review")</f>
        <v>#REF!</v>
      </c>
      <c r="Q68" s="45"/>
    </row>
    <row r="69" spans="1:17" ht="21.75" hidden="1" customHeight="1" thickTop="1" thickBot="1">
      <c r="A69" s="78" t="s">
        <v>1386</v>
      </c>
      <c r="B69" s="328"/>
      <c r="C69" s="24" t="s">
        <v>1389</v>
      </c>
      <c r="D69" s="41" t="e">
        <f>COUNTIFS(T_SDLog[DRAWING_SEQ],A69,#REF!,C69)</f>
        <v>#REF!</v>
      </c>
      <c r="E69" s="41" t="e">
        <f>COUNTIFS(T_SDLog[DRAWING_SEQ],A69,#REF!,C69,T_SDLog[ALTAS_LATEST_SUB_DATE],"&lt;&gt;---")</f>
        <v>#REF!</v>
      </c>
      <c r="F69" s="68" t="str">
        <f>IFERROR(E69/D69,"")</f>
        <v/>
      </c>
      <c r="G69" s="42"/>
      <c r="H69" s="43" t="e">
        <f>D69-E69</f>
        <v>#REF!</v>
      </c>
      <c r="I69" s="42"/>
      <c r="J69" s="44" t="e">
        <f>COUNTIFS(T_SDLog[DRAWING_SEQ],$A69,#REF!,$C69,T_SDLog[FINAL_STATUS],"Code 1")</f>
        <v>#REF!</v>
      </c>
      <c r="K69" s="44" t="e">
        <f>COUNTIFS(T_SDLog[DRAWING_SEQ],$A69,#REF!,$C69,T_SDLog[FINAL_STATUS],"Code 2")</f>
        <v>#REF!</v>
      </c>
      <c r="L69" s="44" t="e">
        <f>COUNTIFS(T_SDLog[DRAWING_SEQ],$A69,#REF!,$C69,T_SDLog[FINAL_STATUS],"Code 3")</f>
        <v>#REF!</v>
      </c>
      <c r="M69" s="44" t="e">
        <f>COUNTIFS(T_SDLog[DRAWING_SEQ],$A69,#REF!,$C69,T_SDLog[FINAL_STATUS],"Code 4")</f>
        <v>#REF!</v>
      </c>
      <c r="N69" s="44"/>
      <c r="O69" s="44"/>
      <c r="P69" s="44" t="e">
        <f>COUNTIFS(T_SDLog[DRAWING_SEQ],$A69,#REF!,$C69,T_SDLog[FINAL_STATUS],"Under Review")</f>
        <v>#REF!</v>
      </c>
      <c r="Q69" s="45"/>
    </row>
    <row r="70" spans="1:17" hidden="1"/>
  </sheetData>
  <mergeCells count="8">
    <mergeCell ref="B2:C2"/>
    <mergeCell ref="E3:F3"/>
    <mergeCell ref="B68:B69"/>
    <mergeCell ref="B31:B40"/>
    <mergeCell ref="B56:B65"/>
    <mergeCell ref="B46:B47"/>
    <mergeCell ref="B5:B24"/>
    <mergeCell ref="B26:B27"/>
  </mergeCells>
  <phoneticPr fontId="36" type="noConversion"/>
  <pageMargins left="0.7" right="0.7" top="0.75" bottom="0.75" header="0.3" footer="0.3"/>
  <pageSetup paperSize="8" scale="8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B476C-BB06-4021-A9BB-6497F0932BB3}">
  <dimension ref="B2:I13"/>
  <sheetViews>
    <sheetView showGridLines="0" workbookViewId="0">
      <selection activeCell="C8" sqref="C8"/>
    </sheetView>
  </sheetViews>
  <sheetFormatPr defaultRowHeight="14.4"/>
  <cols>
    <col min="2" max="2" width="24" customWidth="1"/>
    <col min="3" max="3" width="40" customWidth="1"/>
    <col min="4" max="4" width="12.5546875" customWidth="1"/>
    <col min="5" max="5" width="13.5546875" customWidth="1"/>
    <col min="6" max="6" width="12.109375" customWidth="1"/>
    <col min="7" max="7" width="72.5546875" customWidth="1"/>
    <col min="8" max="8" width="13.88671875" customWidth="1"/>
    <col min="9" max="9" width="60.44140625" customWidth="1"/>
  </cols>
  <sheetData>
    <row r="2" spans="2:9" ht="21">
      <c r="B2" s="249" t="s">
        <v>1642</v>
      </c>
    </row>
    <row r="3" spans="2:9" ht="21">
      <c r="B3" s="249"/>
    </row>
    <row r="4" spans="2:9" ht="15.6">
      <c r="B4" s="250" t="s">
        <v>1689</v>
      </c>
    </row>
    <row r="5" spans="2:9" ht="15" customHeight="1">
      <c r="B5" s="249"/>
    </row>
    <row r="6" spans="2:9" ht="31.5" customHeight="1">
      <c r="B6" s="251" t="s">
        <v>1643</v>
      </c>
      <c r="C6" s="251" t="s">
        <v>1644</v>
      </c>
      <c r="D6" s="251" t="s">
        <v>1645</v>
      </c>
      <c r="E6" s="252" t="s">
        <v>1646</v>
      </c>
      <c r="F6" s="251" t="s">
        <v>1647</v>
      </c>
      <c r="G6" s="251" t="s">
        <v>1648</v>
      </c>
      <c r="H6" s="253" t="s">
        <v>1649</v>
      </c>
      <c r="I6" s="253" t="s">
        <v>1650</v>
      </c>
    </row>
    <row r="7" spans="2:9" ht="52.5" customHeight="1">
      <c r="B7" s="254" t="s">
        <v>1651</v>
      </c>
      <c r="C7" s="254" t="s">
        <v>1652</v>
      </c>
      <c r="D7" s="254" t="s">
        <v>1653</v>
      </c>
      <c r="E7" s="254">
        <f>COUNTIFS(T_SDLog[CATE],"category 1")</f>
        <v>18</v>
      </c>
      <c r="F7" s="254" t="s">
        <v>1654</v>
      </c>
      <c r="G7" s="255" t="s">
        <v>1655</v>
      </c>
      <c r="H7" s="254" t="s">
        <v>1656</v>
      </c>
      <c r="I7" s="255" t="s">
        <v>1657</v>
      </c>
    </row>
    <row r="8" spans="2:9" ht="52.5" customHeight="1">
      <c r="B8" s="254" t="s">
        <v>1658</v>
      </c>
      <c r="C8" s="255" t="s">
        <v>1659</v>
      </c>
      <c r="D8" s="254" t="s">
        <v>1660</v>
      </c>
      <c r="E8" s="254">
        <f>COUNTIFS(T_SDLog[CATE],"category 2")</f>
        <v>25</v>
      </c>
      <c r="F8" s="254" t="s">
        <v>1661</v>
      </c>
      <c r="G8" s="255" t="s">
        <v>1662</v>
      </c>
      <c r="H8" s="254" t="s">
        <v>1663</v>
      </c>
      <c r="I8" s="255"/>
    </row>
    <row r="9" spans="2:9" ht="64.5" customHeight="1">
      <c r="B9" s="254" t="s">
        <v>1664</v>
      </c>
      <c r="C9" s="254" t="s">
        <v>1665</v>
      </c>
      <c r="D9" s="254" t="s">
        <v>1666</v>
      </c>
      <c r="E9" s="254">
        <f>COUNTIFS(T_SDLog[CATE],"category 3")</f>
        <v>8</v>
      </c>
      <c r="F9" s="254" t="s">
        <v>1661</v>
      </c>
      <c r="G9" s="255" t="s">
        <v>1667</v>
      </c>
      <c r="H9" s="254" t="s">
        <v>1663</v>
      </c>
      <c r="I9" s="255"/>
    </row>
    <row r="10" spans="2:9" ht="52.5" customHeight="1">
      <c r="B10" s="256" t="s">
        <v>1668</v>
      </c>
      <c r="C10" s="256" t="s">
        <v>1669</v>
      </c>
      <c r="D10" s="256" t="s">
        <v>1670</v>
      </c>
      <c r="E10" s="256">
        <f>COUNTIFS(T_SDLog[CATE],"category 4")</f>
        <v>70</v>
      </c>
      <c r="F10" s="256" t="s">
        <v>1654</v>
      </c>
      <c r="G10" s="257" t="s">
        <v>1671</v>
      </c>
      <c r="H10" s="256" t="s">
        <v>1672</v>
      </c>
      <c r="I10" s="257" t="s">
        <v>1673</v>
      </c>
    </row>
    <row r="11" spans="2:9" ht="52.5" customHeight="1">
      <c r="B11" s="254" t="s">
        <v>1674</v>
      </c>
      <c r="C11" s="254" t="s">
        <v>1675</v>
      </c>
      <c r="D11" s="254" t="s">
        <v>1676</v>
      </c>
      <c r="E11" s="254">
        <f>COUNTIFS(T_SDLog[CATE],"category 5")</f>
        <v>0</v>
      </c>
      <c r="F11" s="254" t="s">
        <v>1654</v>
      </c>
      <c r="G11" s="255" t="s">
        <v>1677</v>
      </c>
      <c r="H11" s="254" t="s">
        <v>1656</v>
      </c>
      <c r="I11" s="255" t="s">
        <v>1678</v>
      </c>
    </row>
    <row r="12" spans="2:9" ht="52.5" customHeight="1">
      <c r="B12" s="256" t="s">
        <v>1679</v>
      </c>
      <c r="C12" s="257" t="s">
        <v>1680</v>
      </c>
      <c r="D12" s="256" t="s">
        <v>1660</v>
      </c>
      <c r="E12" s="256">
        <f>COUNTIFS(T_SDLog[CATE],"category 6")</f>
        <v>25</v>
      </c>
      <c r="F12" s="256" t="s">
        <v>1654</v>
      </c>
      <c r="G12" s="257" t="s">
        <v>1680</v>
      </c>
      <c r="H12" s="256" t="s">
        <v>1672</v>
      </c>
      <c r="I12" s="257" t="s">
        <v>1681</v>
      </c>
    </row>
    <row r="13" spans="2:9">
      <c r="B13" s="258"/>
      <c r="C13" s="258"/>
      <c r="D13" s="258"/>
      <c r="E13" s="258"/>
      <c r="F13" s="258"/>
      <c r="G13" s="25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06A3A-23A7-4C14-AB32-E533383F5BBE}">
  <dimension ref="A1:L23"/>
  <sheetViews>
    <sheetView workbookViewId="0">
      <selection activeCell="B12" sqref="B12"/>
    </sheetView>
  </sheetViews>
  <sheetFormatPr defaultRowHeight="14.4"/>
  <cols>
    <col min="1" max="1" width="41.5546875" bestFit="1" customWidth="1"/>
    <col min="2" max="2" width="47.33203125" customWidth="1"/>
    <col min="12" max="12" width="11.109375" bestFit="1" customWidth="1"/>
  </cols>
  <sheetData>
    <row r="1" spans="1:12" ht="30.75" customHeight="1">
      <c r="A1" s="264" t="s">
        <v>1685</v>
      </c>
      <c r="B1" s="264" t="s">
        <v>1686</v>
      </c>
      <c r="C1" s="264" t="s">
        <v>164</v>
      </c>
      <c r="D1" s="264" t="s">
        <v>735</v>
      </c>
      <c r="E1" s="264" t="s">
        <v>118</v>
      </c>
      <c r="F1" s="264" t="s">
        <v>213</v>
      </c>
      <c r="G1" s="264" t="s">
        <v>1546</v>
      </c>
      <c r="H1" s="264" t="s">
        <v>291</v>
      </c>
      <c r="I1" s="264" t="s">
        <v>158</v>
      </c>
      <c r="J1" s="264" t="s">
        <v>54</v>
      </c>
      <c r="K1" s="264" t="s">
        <v>155</v>
      </c>
      <c r="L1" s="264" t="s">
        <v>1687</v>
      </c>
    </row>
    <row r="2" spans="1:12">
      <c r="A2" s="333">
        <v>1</v>
      </c>
      <c r="B2" s="265" t="s">
        <v>1652</v>
      </c>
      <c r="C2" s="266"/>
      <c r="D2" s="266"/>
      <c r="E2" s="266">
        <v>18</v>
      </c>
      <c r="F2" s="267"/>
      <c r="G2" s="267"/>
      <c r="H2" s="267"/>
      <c r="I2" s="267"/>
      <c r="J2" s="267"/>
      <c r="K2" s="267"/>
      <c r="L2" s="266">
        <v>18</v>
      </c>
    </row>
    <row r="3" spans="1:12">
      <c r="A3" s="333"/>
      <c r="B3" s="268" t="s">
        <v>284</v>
      </c>
      <c r="C3" s="269"/>
      <c r="D3" s="269"/>
      <c r="E3" s="269">
        <v>3</v>
      </c>
      <c r="F3" s="269"/>
      <c r="G3" s="269"/>
      <c r="H3" s="269"/>
      <c r="I3" s="269"/>
      <c r="J3" s="269"/>
      <c r="K3" s="269"/>
      <c r="L3" s="269">
        <v>3</v>
      </c>
    </row>
    <row r="4" spans="1:12">
      <c r="A4" s="333"/>
      <c r="B4" s="268" t="s">
        <v>221</v>
      </c>
      <c r="C4" s="269"/>
      <c r="D4" s="269"/>
      <c r="E4" s="269">
        <v>10</v>
      </c>
      <c r="F4" s="269"/>
      <c r="G4" s="269"/>
      <c r="H4" s="269"/>
      <c r="I4" s="269"/>
      <c r="J4" s="269"/>
      <c r="K4" s="269"/>
      <c r="L4" s="269">
        <v>10</v>
      </c>
    </row>
    <row r="5" spans="1:12">
      <c r="A5" s="333"/>
      <c r="B5" s="268" t="s">
        <v>178</v>
      </c>
      <c r="C5" s="269"/>
      <c r="D5" s="269"/>
      <c r="E5" s="269">
        <v>5</v>
      </c>
      <c r="F5" s="269"/>
      <c r="G5" s="269"/>
      <c r="H5" s="269"/>
      <c r="I5" s="269"/>
      <c r="J5" s="269"/>
      <c r="K5" s="269"/>
      <c r="L5" s="269">
        <v>5</v>
      </c>
    </row>
    <row r="6" spans="1:12">
      <c r="A6" s="333">
        <v>2</v>
      </c>
      <c r="B6" s="265" t="s">
        <v>1659</v>
      </c>
      <c r="C6" s="267"/>
      <c r="D6" s="267"/>
      <c r="E6" s="267"/>
      <c r="F6" s="267"/>
      <c r="G6" s="267"/>
      <c r="H6" s="267"/>
      <c r="I6" s="267">
        <v>25</v>
      </c>
      <c r="J6" s="267"/>
      <c r="K6" s="267"/>
      <c r="L6" s="266">
        <v>25</v>
      </c>
    </row>
    <row r="7" spans="1:12">
      <c r="A7" s="333"/>
      <c r="B7" s="268" t="s">
        <v>130</v>
      </c>
      <c r="C7" s="269"/>
      <c r="D7" s="269"/>
      <c r="E7" s="269"/>
      <c r="F7" s="269"/>
      <c r="G7" s="269"/>
      <c r="H7" s="269"/>
      <c r="I7" s="269">
        <v>16</v>
      </c>
      <c r="J7" s="269"/>
      <c r="K7" s="269"/>
      <c r="L7" s="269">
        <v>16</v>
      </c>
    </row>
    <row r="8" spans="1:12">
      <c r="A8" s="333"/>
      <c r="B8" s="268" t="s">
        <v>115</v>
      </c>
      <c r="C8" s="269"/>
      <c r="D8" s="269"/>
      <c r="E8" s="269"/>
      <c r="F8" s="269"/>
      <c r="G8" s="269"/>
      <c r="H8" s="269"/>
      <c r="I8" s="269">
        <v>8</v>
      </c>
      <c r="J8" s="269"/>
      <c r="K8" s="269"/>
      <c r="L8" s="269">
        <v>8</v>
      </c>
    </row>
    <row r="9" spans="1:12">
      <c r="A9" s="333"/>
      <c r="B9" s="268" t="s">
        <v>170</v>
      </c>
      <c r="C9" s="269"/>
      <c r="D9" s="269"/>
      <c r="E9" s="269"/>
      <c r="F9" s="269"/>
      <c r="G9" s="269"/>
      <c r="H9" s="269"/>
      <c r="I9" s="269">
        <v>1</v>
      </c>
      <c r="J9" s="269"/>
      <c r="K9" s="269"/>
      <c r="L9" s="269">
        <v>1</v>
      </c>
    </row>
    <row r="10" spans="1:12">
      <c r="A10" s="333">
        <v>3</v>
      </c>
      <c r="B10" s="265" t="s">
        <v>1665</v>
      </c>
      <c r="C10" s="267"/>
      <c r="D10" s="267"/>
      <c r="E10" s="267"/>
      <c r="F10" s="267"/>
      <c r="G10" s="267"/>
      <c r="H10" s="267"/>
      <c r="I10" s="267"/>
      <c r="J10" s="267"/>
      <c r="K10" s="267">
        <v>8</v>
      </c>
      <c r="L10" s="266">
        <v>8</v>
      </c>
    </row>
    <row r="11" spans="1:12">
      <c r="A11" s="333"/>
      <c r="B11" s="268" t="s">
        <v>130</v>
      </c>
      <c r="C11" s="269"/>
      <c r="D11" s="269"/>
      <c r="E11" s="269"/>
      <c r="F11" s="269"/>
      <c r="G11" s="269"/>
      <c r="H11" s="269"/>
      <c r="I11" s="269"/>
      <c r="J11" s="269"/>
      <c r="K11" s="269">
        <v>8</v>
      </c>
      <c r="L11" s="269">
        <v>8</v>
      </c>
    </row>
    <row r="12" spans="1:12">
      <c r="A12" s="333">
        <v>4</v>
      </c>
      <c r="B12" s="265" t="s">
        <v>1669</v>
      </c>
      <c r="C12" s="267"/>
      <c r="D12" s="267"/>
      <c r="E12" s="267"/>
      <c r="F12" s="267"/>
      <c r="G12" s="267"/>
      <c r="H12" s="267">
        <v>70</v>
      </c>
      <c r="I12" s="267"/>
      <c r="J12" s="267"/>
      <c r="K12" s="267"/>
      <c r="L12" s="266">
        <v>70</v>
      </c>
    </row>
    <row r="13" spans="1:12">
      <c r="A13" s="333"/>
      <c r="B13" s="268" t="s">
        <v>130</v>
      </c>
      <c r="C13" s="269"/>
      <c r="D13" s="269"/>
      <c r="E13" s="269"/>
      <c r="F13" s="269"/>
      <c r="G13" s="269"/>
      <c r="H13" s="269">
        <v>59</v>
      </c>
      <c r="I13" s="269"/>
      <c r="J13" s="269"/>
      <c r="K13" s="269"/>
      <c r="L13" s="269">
        <v>59</v>
      </c>
    </row>
    <row r="14" spans="1:12">
      <c r="A14" s="333"/>
      <c r="B14" s="268" t="s">
        <v>115</v>
      </c>
      <c r="C14" s="269"/>
      <c r="D14" s="269"/>
      <c r="E14" s="269"/>
      <c r="F14" s="269"/>
      <c r="G14" s="269"/>
      <c r="H14" s="269">
        <v>8</v>
      </c>
      <c r="I14" s="269"/>
      <c r="J14" s="269"/>
      <c r="K14" s="269"/>
      <c r="L14" s="269">
        <v>8</v>
      </c>
    </row>
    <row r="15" spans="1:12">
      <c r="A15" s="333"/>
      <c r="B15" s="268" t="s">
        <v>284</v>
      </c>
      <c r="C15" s="269"/>
      <c r="D15" s="269"/>
      <c r="E15" s="269"/>
      <c r="F15" s="269"/>
      <c r="G15" s="269"/>
      <c r="H15" s="269">
        <v>3</v>
      </c>
      <c r="I15" s="269"/>
      <c r="J15" s="269"/>
      <c r="K15" s="269"/>
      <c r="L15" s="269">
        <v>3</v>
      </c>
    </row>
    <row r="16" spans="1:12">
      <c r="A16" s="333">
        <v>5</v>
      </c>
      <c r="B16" s="265" t="s">
        <v>1675</v>
      </c>
      <c r="C16" s="267"/>
      <c r="D16" s="267"/>
      <c r="E16" s="267"/>
      <c r="F16" s="267">
        <v>19</v>
      </c>
      <c r="G16" s="267"/>
      <c r="H16" s="267"/>
      <c r="I16" s="267"/>
      <c r="J16" s="267"/>
      <c r="K16" s="267"/>
      <c r="L16" s="266">
        <v>19</v>
      </c>
    </row>
    <row r="17" spans="1:12">
      <c r="A17" s="333"/>
      <c r="B17" s="268" t="s">
        <v>221</v>
      </c>
      <c r="C17" s="269"/>
      <c r="D17" s="269"/>
      <c r="E17" s="269"/>
      <c r="F17" s="269">
        <v>14</v>
      </c>
      <c r="G17" s="269"/>
      <c r="H17" s="269"/>
      <c r="I17" s="269"/>
      <c r="J17" s="269"/>
      <c r="K17" s="269"/>
      <c r="L17" s="269">
        <v>14</v>
      </c>
    </row>
    <row r="18" spans="1:12">
      <c r="A18" s="333"/>
      <c r="B18" s="268" t="s">
        <v>178</v>
      </c>
      <c r="C18" s="269"/>
      <c r="D18" s="269"/>
      <c r="E18" s="269"/>
      <c r="F18" s="269">
        <v>5</v>
      </c>
      <c r="G18" s="269"/>
      <c r="H18" s="269"/>
      <c r="I18" s="269"/>
      <c r="J18" s="269"/>
      <c r="K18" s="269"/>
      <c r="L18" s="269">
        <v>5</v>
      </c>
    </row>
    <row r="19" spans="1:12">
      <c r="A19" s="333">
        <v>6</v>
      </c>
      <c r="B19" s="265" t="s">
        <v>1680</v>
      </c>
      <c r="C19" s="267"/>
      <c r="D19" s="267"/>
      <c r="E19" s="267"/>
      <c r="F19" s="267"/>
      <c r="G19" s="267">
        <v>25</v>
      </c>
      <c r="H19" s="267"/>
      <c r="I19" s="267"/>
      <c r="J19" s="267"/>
      <c r="K19" s="267"/>
      <c r="L19" s="266">
        <v>25</v>
      </c>
    </row>
    <row r="20" spans="1:12">
      <c r="A20" s="333"/>
      <c r="B20" s="268" t="s">
        <v>130</v>
      </c>
      <c r="C20" s="269"/>
      <c r="D20" s="269"/>
      <c r="E20" s="269"/>
      <c r="F20" s="269"/>
      <c r="G20" s="269">
        <v>20</v>
      </c>
      <c r="H20" s="269"/>
      <c r="I20" s="269"/>
      <c r="J20" s="269"/>
      <c r="K20" s="269"/>
      <c r="L20" s="269">
        <v>20</v>
      </c>
    </row>
    <row r="21" spans="1:12">
      <c r="A21" s="333"/>
      <c r="B21" s="268" t="s">
        <v>115</v>
      </c>
      <c r="C21" s="269"/>
      <c r="D21" s="269"/>
      <c r="E21" s="269"/>
      <c r="F21" s="269"/>
      <c r="G21" s="269">
        <v>4</v>
      </c>
      <c r="H21" s="269"/>
      <c r="I21" s="269"/>
      <c r="J21" s="269"/>
      <c r="K21" s="269"/>
      <c r="L21" s="269">
        <v>4</v>
      </c>
    </row>
    <row r="22" spans="1:12">
      <c r="A22" s="333"/>
      <c r="B22" s="268" t="s">
        <v>170</v>
      </c>
      <c r="C22" s="269"/>
      <c r="D22" s="269"/>
      <c r="E22" s="269"/>
      <c r="F22" s="269"/>
      <c r="G22" s="269">
        <v>1</v>
      </c>
      <c r="H22" s="269"/>
      <c r="I22" s="269"/>
      <c r="J22" s="269"/>
      <c r="K22" s="269"/>
      <c r="L22" s="269">
        <v>1</v>
      </c>
    </row>
    <row r="23" spans="1:12" ht="18">
      <c r="A23" s="270"/>
      <c r="B23" s="271" t="s">
        <v>1687</v>
      </c>
      <c r="C23" s="264"/>
      <c r="D23" s="264"/>
      <c r="E23" s="264">
        <v>18</v>
      </c>
      <c r="F23" s="264">
        <v>19</v>
      </c>
      <c r="G23" s="264">
        <v>25</v>
      </c>
      <c r="H23" s="264">
        <v>70</v>
      </c>
      <c r="I23" s="264">
        <v>25</v>
      </c>
      <c r="J23" s="264">
        <v>1</v>
      </c>
      <c r="K23" s="264">
        <v>8</v>
      </c>
      <c r="L23" s="272">
        <v>166</v>
      </c>
    </row>
  </sheetData>
  <mergeCells count="6">
    <mergeCell ref="A19:A22"/>
    <mergeCell ref="A2:A5"/>
    <mergeCell ref="A6:A9"/>
    <mergeCell ref="A10:A11"/>
    <mergeCell ref="A12:A15"/>
    <mergeCell ref="A16:A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A4C67-CEA7-4076-A361-09964D388C8B}">
  <dimension ref="A1:I127"/>
  <sheetViews>
    <sheetView workbookViewId="0">
      <pane ySplit="1" topLeftCell="A59" activePane="bottomLeft" state="frozen"/>
      <selection pane="bottomLeft" activeCell="G32" sqref="G32"/>
    </sheetView>
  </sheetViews>
  <sheetFormatPr defaultRowHeight="14.4"/>
  <cols>
    <col min="1" max="1" width="41.44140625" customWidth="1"/>
    <col min="2" max="2" width="18.6640625" customWidth="1"/>
    <col min="5" max="5" width="11.33203125" customWidth="1"/>
    <col min="6" max="6" width="11.6640625" customWidth="1"/>
    <col min="8" max="8" width="12.88671875" customWidth="1"/>
  </cols>
  <sheetData>
    <row r="1" spans="1:8" ht="24" customHeight="1">
      <c r="A1" s="273" t="s">
        <v>20</v>
      </c>
      <c r="B1" s="273" t="s">
        <v>1688</v>
      </c>
      <c r="C1" s="273" t="s">
        <v>122</v>
      </c>
      <c r="D1" s="273" t="s">
        <v>134</v>
      </c>
      <c r="E1" s="273" t="s">
        <v>1638</v>
      </c>
      <c r="F1" s="273" t="s">
        <v>1633</v>
      </c>
      <c r="G1" s="273" t="s">
        <v>162</v>
      </c>
      <c r="H1" s="273" t="s">
        <v>1687</v>
      </c>
    </row>
    <row r="2" spans="1:8" ht="18">
      <c r="A2" s="266" t="s">
        <v>163</v>
      </c>
      <c r="B2" s="266">
        <v>16</v>
      </c>
      <c r="C2" s="266"/>
      <c r="D2" s="266">
        <v>17</v>
      </c>
      <c r="E2" s="266">
        <v>10</v>
      </c>
      <c r="F2" s="266">
        <v>16</v>
      </c>
      <c r="G2" s="266">
        <v>29</v>
      </c>
      <c r="H2" s="274">
        <v>88</v>
      </c>
    </row>
    <row r="3" spans="1:8">
      <c r="A3" s="269" t="s">
        <v>130</v>
      </c>
      <c r="B3" s="269">
        <v>16</v>
      </c>
      <c r="C3" s="269"/>
      <c r="D3" s="269"/>
      <c r="E3" s="269"/>
      <c r="F3" s="269">
        <v>16</v>
      </c>
      <c r="G3" s="269">
        <v>29</v>
      </c>
      <c r="H3" s="269">
        <v>61</v>
      </c>
    </row>
    <row r="4" spans="1:8">
      <c r="A4" s="269" t="s">
        <v>115</v>
      </c>
      <c r="B4" s="269"/>
      <c r="C4" s="269"/>
      <c r="D4" s="269"/>
      <c r="E4" s="269">
        <v>8</v>
      </c>
      <c r="F4" s="269"/>
      <c r="G4" s="269"/>
      <c r="H4" s="269">
        <v>8</v>
      </c>
    </row>
    <row r="5" spans="1:8">
      <c r="A5" s="269" t="s">
        <v>284</v>
      </c>
      <c r="B5" s="269"/>
      <c r="C5" s="269"/>
      <c r="D5" s="269">
        <v>2</v>
      </c>
      <c r="E5" s="269"/>
      <c r="F5" s="269"/>
      <c r="G5" s="269"/>
      <c r="H5" s="269">
        <v>2</v>
      </c>
    </row>
    <row r="6" spans="1:8">
      <c r="A6" s="269" t="s">
        <v>221</v>
      </c>
      <c r="B6" s="269"/>
      <c r="C6" s="269"/>
      <c r="D6" s="269">
        <v>10</v>
      </c>
      <c r="E6" s="269"/>
      <c r="F6" s="269"/>
      <c r="G6" s="269"/>
      <c r="H6" s="269">
        <v>10</v>
      </c>
    </row>
    <row r="7" spans="1:8">
      <c r="A7" s="269" t="s">
        <v>178</v>
      </c>
      <c r="B7" s="269"/>
      <c r="C7" s="269"/>
      <c r="D7" s="269">
        <v>5</v>
      </c>
      <c r="E7" s="269"/>
      <c r="F7" s="269"/>
      <c r="G7" s="269"/>
      <c r="H7" s="269">
        <v>5</v>
      </c>
    </row>
    <row r="8" spans="1:8">
      <c r="A8" s="269" t="s">
        <v>170</v>
      </c>
      <c r="B8" s="269"/>
      <c r="C8" s="269"/>
      <c r="D8" s="269"/>
      <c r="E8" s="269">
        <v>1</v>
      </c>
      <c r="F8" s="269"/>
      <c r="G8" s="269"/>
      <c r="H8" s="269">
        <v>1</v>
      </c>
    </row>
    <row r="9" spans="1:8">
      <c r="A9" s="269" t="s">
        <v>145</v>
      </c>
      <c r="B9" s="269"/>
      <c r="C9" s="269"/>
      <c r="D9" s="269"/>
      <c r="E9" s="269">
        <v>1</v>
      </c>
      <c r="F9" s="269"/>
      <c r="G9" s="269"/>
      <c r="H9" s="269">
        <v>1</v>
      </c>
    </row>
    <row r="10" spans="1:8" ht="18">
      <c r="A10" s="266" t="s">
        <v>734</v>
      </c>
      <c r="B10" s="266">
        <v>10</v>
      </c>
      <c r="C10" s="266"/>
      <c r="D10" s="266"/>
      <c r="E10" s="266"/>
      <c r="F10" s="266"/>
      <c r="G10" s="266"/>
      <c r="H10" s="274">
        <v>10</v>
      </c>
    </row>
    <row r="11" spans="1:8">
      <c r="A11" s="269" t="s">
        <v>130</v>
      </c>
      <c r="B11" s="269">
        <v>10</v>
      </c>
      <c r="C11" s="269"/>
      <c r="D11" s="269"/>
      <c r="E11" s="269"/>
      <c r="F11" s="269"/>
      <c r="G11" s="269"/>
      <c r="H11" s="269">
        <v>10</v>
      </c>
    </row>
    <row r="12" spans="1:8" ht="18">
      <c r="A12" s="266" t="s">
        <v>191</v>
      </c>
      <c r="B12" s="266">
        <v>1</v>
      </c>
      <c r="C12" s="266">
        <v>8</v>
      </c>
      <c r="D12" s="266">
        <v>66</v>
      </c>
      <c r="E12" s="266"/>
      <c r="F12" s="266">
        <v>8</v>
      </c>
      <c r="G12" s="266"/>
      <c r="H12" s="274">
        <v>83</v>
      </c>
    </row>
    <row r="13" spans="1:8">
      <c r="A13" s="269" t="s">
        <v>130</v>
      </c>
      <c r="B13" s="269"/>
      <c r="C13" s="269"/>
      <c r="D13" s="269">
        <v>58</v>
      </c>
      <c r="E13" s="269"/>
      <c r="F13" s="269"/>
      <c r="G13" s="269"/>
      <c r="H13" s="269">
        <v>58</v>
      </c>
    </row>
    <row r="14" spans="1:8">
      <c r="A14" s="269" t="s">
        <v>115</v>
      </c>
      <c r="B14" s="269"/>
      <c r="C14" s="269"/>
      <c r="D14" s="269">
        <v>8</v>
      </c>
      <c r="E14" s="269"/>
      <c r="F14" s="269"/>
      <c r="G14" s="269"/>
      <c r="H14" s="269">
        <v>8</v>
      </c>
    </row>
    <row r="15" spans="1:8">
      <c r="A15" s="269" t="s">
        <v>284</v>
      </c>
      <c r="B15" s="269">
        <v>1</v>
      </c>
      <c r="C15" s="269"/>
      <c r="D15" s="269"/>
      <c r="E15" s="269"/>
      <c r="F15" s="269">
        <v>1</v>
      </c>
      <c r="G15" s="269"/>
      <c r="H15" s="269">
        <v>2</v>
      </c>
    </row>
    <row r="16" spans="1:8">
      <c r="A16" s="269" t="s">
        <v>221</v>
      </c>
      <c r="B16" s="269"/>
      <c r="C16" s="269">
        <v>8</v>
      </c>
      <c r="D16" s="269"/>
      <c r="E16" s="269"/>
      <c r="F16" s="269"/>
      <c r="G16" s="269"/>
      <c r="H16" s="269">
        <v>8</v>
      </c>
    </row>
    <row r="17" spans="1:9">
      <c r="A17" s="269" t="s">
        <v>178</v>
      </c>
      <c r="B17" s="269"/>
      <c r="C17" s="269"/>
      <c r="D17" s="269"/>
      <c r="E17" s="269"/>
      <c r="F17" s="269">
        <v>5</v>
      </c>
      <c r="G17" s="269"/>
      <c r="H17" s="269">
        <v>5</v>
      </c>
    </row>
    <row r="18" spans="1:9">
      <c r="A18" s="269" t="s">
        <v>170</v>
      </c>
      <c r="B18" s="269"/>
      <c r="C18" s="269"/>
      <c r="D18" s="269"/>
      <c r="E18" s="269"/>
      <c r="F18" s="269">
        <v>1</v>
      </c>
      <c r="G18" s="269"/>
      <c r="H18" s="269">
        <v>1</v>
      </c>
    </row>
    <row r="19" spans="1:9">
      <c r="A19" s="269" t="s">
        <v>145</v>
      </c>
      <c r="B19" s="269"/>
      <c r="C19" s="269"/>
      <c r="D19" s="269"/>
      <c r="E19" s="269"/>
      <c r="F19" s="269">
        <v>1</v>
      </c>
      <c r="G19" s="269"/>
      <c r="H19" s="269">
        <v>1</v>
      </c>
    </row>
    <row r="20" spans="1:9" ht="18">
      <c r="A20" s="266" t="s">
        <v>113</v>
      </c>
      <c r="B20" s="266"/>
      <c r="C20" s="266"/>
      <c r="D20" s="266">
        <v>69</v>
      </c>
      <c r="E20" s="266">
        <v>18</v>
      </c>
      <c r="F20" s="266"/>
      <c r="G20" s="266"/>
      <c r="H20" s="274">
        <v>87</v>
      </c>
    </row>
    <row r="21" spans="1:9">
      <c r="A21" s="269" t="s">
        <v>130</v>
      </c>
      <c r="B21" s="269"/>
      <c r="C21" s="269"/>
      <c r="D21" s="269">
        <v>61</v>
      </c>
      <c r="E21" s="269"/>
      <c r="F21" s="269"/>
      <c r="G21" s="269"/>
      <c r="H21" s="269">
        <v>61</v>
      </c>
    </row>
    <row r="22" spans="1:9">
      <c r="A22" s="269" t="s">
        <v>115</v>
      </c>
      <c r="B22" s="269"/>
      <c r="C22" s="269"/>
      <c r="D22" s="269">
        <v>8</v>
      </c>
      <c r="E22" s="269"/>
      <c r="F22" s="269"/>
      <c r="G22" s="269"/>
      <c r="H22" s="269">
        <v>8</v>
      </c>
    </row>
    <row r="23" spans="1:9">
      <c r="A23" s="269" t="s">
        <v>284</v>
      </c>
      <c r="B23" s="269"/>
      <c r="C23" s="269"/>
      <c r="D23" s="269"/>
      <c r="E23" s="269">
        <v>3</v>
      </c>
      <c r="F23" s="269"/>
      <c r="G23" s="269"/>
      <c r="H23" s="269">
        <v>3</v>
      </c>
      <c r="I23" s="258"/>
    </row>
    <row r="24" spans="1:9">
      <c r="A24" s="269" t="s">
        <v>221</v>
      </c>
      <c r="B24" s="269"/>
      <c r="C24" s="269"/>
      <c r="D24" s="269"/>
      <c r="E24" s="269">
        <v>10</v>
      </c>
      <c r="F24" s="269"/>
      <c r="G24" s="269"/>
      <c r="H24" s="269">
        <v>10</v>
      </c>
      <c r="I24" s="258"/>
    </row>
    <row r="25" spans="1:9">
      <c r="A25" s="269" t="s">
        <v>178</v>
      </c>
      <c r="B25" s="269"/>
      <c r="C25" s="269"/>
      <c r="D25" s="269"/>
      <c r="E25" s="269">
        <v>5</v>
      </c>
      <c r="F25" s="269"/>
      <c r="G25" s="269"/>
      <c r="H25" s="269">
        <v>5</v>
      </c>
      <c r="I25" s="258"/>
    </row>
    <row r="26" spans="1:9" ht="18">
      <c r="A26" s="266" t="s">
        <v>151</v>
      </c>
      <c r="B26" s="266">
        <v>53</v>
      </c>
      <c r="C26" s="266">
        <v>10</v>
      </c>
      <c r="D26" s="266">
        <v>10</v>
      </c>
      <c r="E26" s="266">
        <v>1</v>
      </c>
      <c r="F26" s="266">
        <v>5</v>
      </c>
      <c r="G26" s="266"/>
      <c r="H26" s="274">
        <v>79</v>
      </c>
    </row>
    <row r="27" spans="1:9">
      <c r="A27" s="269" t="s">
        <v>130</v>
      </c>
      <c r="B27" s="269">
        <v>41</v>
      </c>
      <c r="C27" s="269"/>
      <c r="D27" s="269">
        <v>10</v>
      </c>
      <c r="E27" s="269"/>
      <c r="F27" s="269"/>
      <c r="G27" s="269"/>
      <c r="H27" s="269">
        <v>51</v>
      </c>
    </row>
    <row r="28" spans="1:9">
      <c r="A28" s="269" t="s">
        <v>115</v>
      </c>
      <c r="B28" s="269">
        <v>8</v>
      </c>
      <c r="C28" s="269"/>
      <c r="D28" s="269"/>
      <c r="E28" s="269"/>
      <c r="F28" s="269"/>
      <c r="G28" s="269"/>
      <c r="H28" s="269">
        <v>8</v>
      </c>
    </row>
    <row r="29" spans="1:9">
      <c r="A29" s="269" t="s">
        <v>284</v>
      </c>
      <c r="B29" s="269">
        <v>3</v>
      </c>
      <c r="C29" s="269"/>
      <c r="D29" s="269"/>
      <c r="E29" s="269"/>
      <c r="F29" s="269"/>
      <c r="G29" s="269"/>
      <c r="H29" s="269">
        <v>3</v>
      </c>
    </row>
    <row r="30" spans="1:9">
      <c r="A30" s="269" t="s">
        <v>221</v>
      </c>
      <c r="B30" s="269"/>
      <c r="C30" s="269">
        <v>10</v>
      </c>
      <c r="D30" s="269"/>
      <c r="E30" s="269"/>
      <c r="F30" s="269"/>
      <c r="G30" s="269"/>
      <c r="H30" s="269">
        <v>10</v>
      </c>
    </row>
    <row r="31" spans="1:9">
      <c r="A31" s="269" t="s">
        <v>178</v>
      </c>
      <c r="B31" s="269"/>
      <c r="C31" s="269"/>
      <c r="D31" s="269"/>
      <c r="E31" s="269"/>
      <c r="F31" s="269">
        <v>5</v>
      </c>
      <c r="G31" s="269"/>
      <c r="H31" s="269">
        <v>5</v>
      </c>
    </row>
    <row r="32" spans="1:9">
      <c r="A32" s="269" t="s">
        <v>170</v>
      </c>
      <c r="B32" s="269">
        <v>1</v>
      </c>
      <c r="C32" s="269"/>
      <c r="D32" s="269"/>
      <c r="E32" s="269"/>
      <c r="F32" s="269"/>
      <c r="G32" s="269"/>
      <c r="H32" s="269">
        <v>1</v>
      </c>
    </row>
    <row r="33" spans="1:8">
      <c r="A33" s="269" t="s">
        <v>145</v>
      </c>
      <c r="B33" s="269"/>
      <c r="C33" s="269"/>
      <c r="D33" s="269"/>
      <c r="E33" s="269">
        <v>1</v>
      </c>
      <c r="F33" s="269"/>
      <c r="G33" s="269"/>
      <c r="H33" s="269">
        <v>1</v>
      </c>
    </row>
    <row r="34" spans="1:8" ht="18">
      <c r="A34" s="266" t="s">
        <v>1545</v>
      </c>
      <c r="B34" s="266"/>
      <c r="C34" s="266"/>
      <c r="D34" s="266"/>
      <c r="E34" s="266">
        <v>25</v>
      </c>
      <c r="F34" s="266"/>
      <c r="G34" s="266"/>
      <c r="H34" s="274">
        <v>25</v>
      </c>
    </row>
    <row r="35" spans="1:8">
      <c r="A35" s="269" t="s">
        <v>130</v>
      </c>
      <c r="B35" s="269"/>
      <c r="C35" s="269"/>
      <c r="D35" s="269"/>
      <c r="E35" s="269">
        <v>20</v>
      </c>
      <c r="F35" s="269"/>
      <c r="G35" s="269"/>
      <c r="H35" s="269">
        <v>20</v>
      </c>
    </row>
    <row r="36" spans="1:8">
      <c r="A36" s="269" t="s">
        <v>115</v>
      </c>
      <c r="B36" s="269"/>
      <c r="C36" s="269"/>
      <c r="D36" s="269"/>
      <c r="E36" s="269">
        <v>4</v>
      </c>
      <c r="F36" s="269"/>
      <c r="G36" s="269"/>
      <c r="H36" s="269">
        <v>4</v>
      </c>
    </row>
    <row r="37" spans="1:8">
      <c r="A37" s="269" t="s">
        <v>170</v>
      </c>
      <c r="B37" s="269"/>
      <c r="C37" s="269"/>
      <c r="D37" s="269"/>
      <c r="E37" s="269">
        <v>1</v>
      </c>
      <c r="F37" s="269"/>
      <c r="G37" s="269"/>
      <c r="H37" s="269">
        <v>1</v>
      </c>
    </row>
    <row r="38" spans="1:8" ht="18">
      <c r="A38" s="266" t="s">
        <v>1544</v>
      </c>
      <c r="B38" s="266"/>
      <c r="C38" s="266"/>
      <c r="D38" s="266"/>
      <c r="E38" s="266">
        <v>12</v>
      </c>
      <c r="F38" s="266"/>
      <c r="G38" s="266"/>
      <c r="H38" s="274">
        <v>12</v>
      </c>
    </row>
    <row r="39" spans="1:8">
      <c r="A39" s="269" t="s">
        <v>130</v>
      </c>
      <c r="B39" s="269"/>
      <c r="C39" s="269"/>
      <c r="D39" s="269"/>
      <c r="E39" s="269">
        <v>12</v>
      </c>
      <c r="F39" s="269"/>
      <c r="G39" s="269"/>
      <c r="H39" s="269">
        <v>12</v>
      </c>
    </row>
    <row r="40" spans="1:8" ht="18">
      <c r="A40" s="266" t="s">
        <v>148</v>
      </c>
      <c r="B40" s="266">
        <v>93</v>
      </c>
      <c r="C40" s="266"/>
      <c r="D40" s="266"/>
      <c r="E40" s="266"/>
      <c r="F40" s="266"/>
      <c r="G40" s="266"/>
      <c r="H40" s="274">
        <v>93</v>
      </c>
    </row>
    <row r="41" spans="1:8">
      <c r="A41" s="269" t="s">
        <v>130</v>
      </c>
      <c r="B41" s="269">
        <v>62</v>
      </c>
      <c r="C41" s="269"/>
      <c r="D41" s="269"/>
      <c r="E41" s="269"/>
      <c r="F41" s="269"/>
      <c r="G41" s="269"/>
      <c r="H41" s="269">
        <v>62</v>
      </c>
    </row>
    <row r="42" spans="1:8">
      <c r="A42" s="269" t="s">
        <v>115</v>
      </c>
      <c r="B42" s="269">
        <v>11</v>
      </c>
      <c r="C42" s="269"/>
      <c r="D42" s="269"/>
      <c r="E42" s="269"/>
      <c r="F42" s="269"/>
      <c r="G42" s="269"/>
      <c r="H42" s="269">
        <v>11</v>
      </c>
    </row>
    <row r="43" spans="1:8">
      <c r="A43" s="269" t="s">
        <v>284</v>
      </c>
      <c r="B43" s="269">
        <v>3</v>
      </c>
      <c r="C43" s="269"/>
      <c r="D43" s="269"/>
      <c r="E43" s="269"/>
      <c r="F43" s="269"/>
      <c r="G43" s="269"/>
      <c r="H43" s="269">
        <v>3</v>
      </c>
    </row>
    <row r="44" spans="1:8">
      <c r="A44" s="269" t="s">
        <v>221</v>
      </c>
      <c r="B44" s="269">
        <v>10</v>
      </c>
      <c r="C44" s="269"/>
      <c r="D44" s="269"/>
      <c r="E44" s="269"/>
      <c r="F44" s="269"/>
      <c r="G44" s="269"/>
      <c r="H44" s="269">
        <v>10</v>
      </c>
    </row>
    <row r="45" spans="1:8">
      <c r="A45" s="269" t="s">
        <v>178</v>
      </c>
      <c r="B45" s="269">
        <v>5</v>
      </c>
      <c r="C45" s="269"/>
      <c r="D45" s="269"/>
      <c r="E45" s="269"/>
      <c r="F45" s="269"/>
      <c r="G45" s="269"/>
      <c r="H45" s="269">
        <v>5</v>
      </c>
    </row>
    <row r="46" spans="1:8">
      <c r="A46" s="269" t="s">
        <v>170</v>
      </c>
      <c r="B46" s="269">
        <v>1</v>
      </c>
      <c r="C46" s="269"/>
      <c r="D46" s="269"/>
      <c r="E46" s="269"/>
      <c r="F46" s="269"/>
      <c r="G46" s="269"/>
      <c r="H46" s="269">
        <v>1</v>
      </c>
    </row>
    <row r="47" spans="1:8">
      <c r="A47" s="269" t="s">
        <v>145</v>
      </c>
      <c r="B47" s="269">
        <v>1</v>
      </c>
      <c r="C47" s="269"/>
      <c r="D47" s="269"/>
      <c r="E47" s="269"/>
      <c r="F47" s="269"/>
      <c r="G47" s="269"/>
      <c r="H47" s="269">
        <v>1</v>
      </c>
    </row>
    <row r="48" spans="1:8" ht="18">
      <c r="A48" s="266" t="s">
        <v>1295</v>
      </c>
      <c r="B48" s="266">
        <v>226</v>
      </c>
      <c r="C48" s="266"/>
      <c r="D48" s="266"/>
      <c r="E48" s="266"/>
      <c r="F48" s="266"/>
      <c r="G48" s="266"/>
      <c r="H48" s="274">
        <v>226</v>
      </c>
    </row>
    <row r="49" spans="1:8">
      <c r="A49" s="269" t="s">
        <v>130</v>
      </c>
      <c r="B49" s="269">
        <v>24</v>
      </c>
      <c r="C49" s="269"/>
      <c r="D49" s="269"/>
      <c r="E49" s="269"/>
      <c r="F49" s="269"/>
      <c r="G49" s="269"/>
      <c r="H49" s="269">
        <v>24</v>
      </c>
    </row>
    <row r="50" spans="1:8">
      <c r="A50" s="269" t="s">
        <v>115</v>
      </c>
      <c r="B50" s="269">
        <v>48</v>
      </c>
      <c r="C50" s="269"/>
      <c r="D50" s="269"/>
      <c r="E50" s="269"/>
      <c r="F50" s="269"/>
      <c r="G50" s="269"/>
      <c r="H50" s="269">
        <v>48</v>
      </c>
    </row>
    <row r="51" spans="1:8">
      <c r="A51" s="269" t="s">
        <v>284</v>
      </c>
      <c r="B51" s="269">
        <v>42</v>
      </c>
      <c r="C51" s="269"/>
      <c r="D51" s="269"/>
      <c r="E51" s="269"/>
      <c r="F51" s="269"/>
      <c r="G51" s="269"/>
      <c r="H51" s="269">
        <v>42</v>
      </c>
    </row>
    <row r="52" spans="1:8">
      <c r="A52" s="269" t="s">
        <v>221</v>
      </c>
      <c r="B52" s="269">
        <v>60</v>
      </c>
      <c r="C52" s="269"/>
      <c r="D52" s="269"/>
      <c r="E52" s="269"/>
      <c r="F52" s="269"/>
      <c r="G52" s="269"/>
      <c r="H52" s="269">
        <v>60</v>
      </c>
    </row>
    <row r="53" spans="1:8">
      <c r="A53" s="269" t="s">
        <v>178</v>
      </c>
      <c r="B53" s="269">
        <v>30</v>
      </c>
      <c r="C53" s="269"/>
      <c r="D53" s="269"/>
      <c r="E53" s="269"/>
      <c r="F53" s="269"/>
      <c r="G53" s="269"/>
      <c r="H53" s="269">
        <v>30</v>
      </c>
    </row>
    <row r="54" spans="1:8">
      <c r="A54" s="269" t="s">
        <v>170</v>
      </c>
      <c r="B54" s="269">
        <v>6</v>
      </c>
      <c r="C54" s="269"/>
      <c r="D54" s="269"/>
      <c r="E54" s="269"/>
      <c r="F54" s="269"/>
      <c r="G54" s="269"/>
      <c r="H54" s="269">
        <v>6</v>
      </c>
    </row>
    <row r="55" spans="1:8">
      <c r="A55" s="269" t="s">
        <v>145</v>
      </c>
      <c r="B55" s="269">
        <v>6</v>
      </c>
      <c r="C55" s="269"/>
      <c r="D55" s="269"/>
      <c r="E55" s="269"/>
      <c r="F55" s="269"/>
      <c r="G55" s="269"/>
      <c r="H55" s="269">
        <v>6</v>
      </c>
    </row>
    <row r="56" spans="1:8">
      <c r="A56" s="269" t="s">
        <v>1296</v>
      </c>
      <c r="B56" s="269">
        <v>10</v>
      </c>
      <c r="C56" s="269"/>
      <c r="D56" s="269"/>
      <c r="E56" s="269"/>
      <c r="F56" s="269"/>
      <c r="G56" s="269"/>
      <c r="H56" s="269">
        <v>10</v>
      </c>
    </row>
    <row r="57" spans="1:8" ht="18">
      <c r="A57" s="266" t="s">
        <v>144</v>
      </c>
      <c r="B57" s="266">
        <v>41</v>
      </c>
      <c r="C57" s="266"/>
      <c r="D57" s="266"/>
      <c r="E57" s="266"/>
      <c r="F57" s="266"/>
      <c r="G57" s="266"/>
      <c r="H57" s="274">
        <v>41</v>
      </c>
    </row>
    <row r="58" spans="1:8">
      <c r="A58" s="269" t="s">
        <v>130</v>
      </c>
      <c r="B58" s="269">
        <v>28</v>
      </c>
      <c r="C58" s="269"/>
      <c r="D58" s="269"/>
      <c r="E58" s="269"/>
      <c r="F58" s="269"/>
      <c r="G58" s="269"/>
      <c r="H58" s="269">
        <v>28</v>
      </c>
    </row>
    <row r="59" spans="1:8">
      <c r="A59" s="269" t="s">
        <v>115</v>
      </c>
      <c r="B59" s="269">
        <v>2</v>
      </c>
      <c r="C59" s="269"/>
      <c r="D59" s="269"/>
      <c r="E59" s="269"/>
      <c r="F59" s="269"/>
      <c r="G59" s="269"/>
      <c r="H59" s="269">
        <v>2</v>
      </c>
    </row>
    <row r="60" spans="1:8">
      <c r="A60" s="269" t="s">
        <v>284</v>
      </c>
      <c r="B60" s="269">
        <v>1</v>
      </c>
      <c r="C60" s="269"/>
      <c r="D60" s="269"/>
      <c r="E60" s="269"/>
      <c r="F60" s="269"/>
      <c r="G60" s="269"/>
      <c r="H60" s="269">
        <v>1</v>
      </c>
    </row>
    <row r="61" spans="1:8">
      <c r="A61" s="269" t="s">
        <v>221</v>
      </c>
      <c r="B61" s="269">
        <v>1</v>
      </c>
      <c r="C61" s="269"/>
      <c r="D61" s="269"/>
      <c r="E61" s="269"/>
      <c r="F61" s="269"/>
      <c r="G61" s="269"/>
      <c r="H61" s="269">
        <v>1</v>
      </c>
    </row>
    <row r="62" spans="1:8">
      <c r="A62" s="269" t="s">
        <v>178</v>
      </c>
      <c r="B62" s="269">
        <v>1</v>
      </c>
      <c r="C62" s="269"/>
      <c r="D62" s="269"/>
      <c r="E62" s="269"/>
      <c r="F62" s="269"/>
      <c r="G62" s="269"/>
      <c r="H62" s="269">
        <v>1</v>
      </c>
    </row>
    <row r="63" spans="1:8">
      <c r="A63" s="269" t="s">
        <v>170</v>
      </c>
      <c r="B63" s="269">
        <v>1</v>
      </c>
      <c r="C63" s="269"/>
      <c r="D63" s="269"/>
      <c r="E63" s="269"/>
      <c r="F63" s="269"/>
      <c r="G63" s="269"/>
      <c r="H63" s="269">
        <v>1</v>
      </c>
    </row>
    <row r="64" spans="1:8">
      <c r="A64" s="269" t="s">
        <v>145</v>
      </c>
      <c r="B64" s="269">
        <v>1</v>
      </c>
      <c r="C64" s="269"/>
      <c r="D64" s="269"/>
      <c r="E64" s="269"/>
      <c r="F64" s="269"/>
      <c r="G64" s="269"/>
      <c r="H64" s="269">
        <v>1</v>
      </c>
    </row>
    <row r="65" spans="1:8">
      <c r="A65" s="269" t="s">
        <v>1296</v>
      </c>
      <c r="B65" s="269">
        <v>6</v>
      </c>
      <c r="C65" s="269"/>
      <c r="D65" s="269"/>
      <c r="E65" s="269"/>
      <c r="F65" s="269"/>
      <c r="G65" s="269"/>
      <c r="H65" s="269">
        <v>6</v>
      </c>
    </row>
    <row r="66" spans="1:8" ht="18">
      <c r="A66" s="266" t="s">
        <v>154</v>
      </c>
      <c r="B66" s="266">
        <v>18</v>
      </c>
      <c r="C66" s="266"/>
      <c r="D66" s="266">
        <v>39</v>
      </c>
      <c r="E66" s="266"/>
      <c r="F66" s="266">
        <v>1</v>
      </c>
      <c r="G66" s="266">
        <v>12</v>
      </c>
      <c r="H66" s="274">
        <v>70</v>
      </c>
    </row>
    <row r="67" spans="1:8">
      <c r="A67" s="269" t="s">
        <v>130</v>
      </c>
      <c r="B67" s="269">
        <v>8</v>
      </c>
      <c r="C67" s="269"/>
      <c r="D67" s="269">
        <v>39</v>
      </c>
      <c r="E67" s="269"/>
      <c r="F67" s="269"/>
      <c r="G67" s="269">
        <v>12</v>
      </c>
      <c r="H67" s="269">
        <v>59</v>
      </c>
    </row>
    <row r="68" spans="1:8">
      <c r="A68" s="269" t="s">
        <v>115</v>
      </c>
      <c r="B68" s="269">
        <v>7</v>
      </c>
      <c r="C68" s="269"/>
      <c r="D68" s="269"/>
      <c r="E68" s="269"/>
      <c r="F68" s="269"/>
      <c r="G68" s="269"/>
      <c r="H68" s="269">
        <v>7</v>
      </c>
    </row>
    <row r="69" spans="1:8">
      <c r="A69" s="269" t="s">
        <v>284</v>
      </c>
      <c r="B69" s="269">
        <v>2</v>
      </c>
      <c r="C69" s="269"/>
      <c r="D69" s="269"/>
      <c r="E69" s="269"/>
      <c r="F69" s="269"/>
      <c r="G69" s="269"/>
      <c r="H69" s="269">
        <v>2</v>
      </c>
    </row>
    <row r="70" spans="1:8">
      <c r="A70" s="269" t="s">
        <v>170</v>
      </c>
      <c r="B70" s="269">
        <v>1</v>
      </c>
      <c r="C70" s="269"/>
      <c r="D70" s="269"/>
      <c r="E70" s="269"/>
      <c r="F70" s="269"/>
      <c r="G70" s="269"/>
      <c r="H70" s="269">
        <v>1</v>
      </c>
    </row>
    <row r="71" spans="1:8">
      <c r="A71" s="269" t="s">
        <v>145</v>
      </c>
      <c r="B71" s="269"/>
      <c r="C71" s="269"/>
      <c r="D71" s="269"/>
      <c r="E71" s="269"/>
      <c r="F71" s="269">
        <v>1</v>
      </c>
      <c r="G71" s="269"/>
      <c r="H71" s="269">
        <v>1</v>
      </c>
    </row>
    <row r="72" spans="1:8" ht="18">
      <c r="A72" s="266" t="s">
        <v>1086</v>
      </c>
      <c r="B72" s="266"/>
      <c r="C72" s="266"/>
      <c r="D72" s="266">
        <v>57</v>
      </c>
      <c r="E72" s="266"/>
      <c r="F72" s="266"/>
      <c r="G72" s="266"/>
      <c r="H72" s="274">
        <v>57</v>
      </c>
    </row>
    <row r="73" spans="1:8">
      <c r="A73" s="269" t="s">
        <v>130</v>
      </c>
      <c r="B73" s="269"/>
      <c r="C73" s="269"/>
      <c r="D73" s="269">
        <v>48</v>
      </c>
      <c r="E73" s="269"/>
      <c r="F73" s="269"/>
      <c r="G73" s="269"/>
      <c r="H73" s="269">
        <v>48</v>
      </c>
    </row>
    <row r="74" spans="1:8">
      <c r="A74" s="269" t="s">
        <v>115</v>
      </c>
      <c r="B74" s="269"/>
      <c r="C74" s="269"/>
      <c r="D74" s="269">
        <v>8</v>
      </c>
      <c r="E74" s="269"/>
      <c r="F74" s="269"/>
      <c r="G74" s="269"/>
      <c r="H74" s="269">
        <v>8</v>
      </c>
    </row>
    <row r="75" spans="1:8">
      <c r="A75" s="269" t="s">
        <v>170</v>
      </c>
      <c r="B75" s="269"/>
      <c r="C75" s="269"/>
      <c r="D75" s="269">
        <v>1</v>
      </c>
      <c r="E75" s="269"/>
      <c r="F75" s="269"/>
      <c r="G75" s="269"/>
      <c r="H75" s="269">
        <v>1</v>
      </c>
    </row>
    <row r="76" spans="1:8" ht="18">
      <c r="A76" s="266" t="s">
        <v>174</v>
      </c>
      <c r="B76" s="266"/>
      <c r="C76" s="266"/>
      <c r="D76" s="266">
        <v>70</v>
      </c>
      <c r="E76" s="266"/>
      <c r="F76" s="266"/>
      <c r="G76" s="266"/>
      <c r="H76" s="274">
        <v>70</v>
      </c>
    </row>
    <row r="77" spans="1:8">
      <c r="A77" s="269" t="s">
        <v>130</v>
      </c>
      <c r="B77" s="269"/>
      <c r="C77" s="269"/>
      <c r="D77" s="269">
        <v>61</v>
      </c>
      <c r="E77" s="269"/>
      <c r="F77" s="269"/>
      <c r="G77" s="269"/>
      <c r="H77" s="269">
        <v>61</v>
      </c>
    </row>
    <row r="78" spans="1:8">
      <c r="A78" s="269" t="s">
        <v>115</v>
      </c>
      <c r="B78" s="269"/>
      <c r="C78" s="269"/>
      <c r="D78" s="269">
        <v>8</v>
      </c>
      <c r="E78" s="269"/>
      <c r="F78" s="269"/>
      <c r="G78" s="269"/>
      <c r="H78" s="269">
        <v>8</v>
      </c>
    </row>
    <row r="79" spans="1:8">
      <c r="A79" s="269" t="s">
        <v>170</v>
      </c>
      <c r="B79" s="269"/>
      <c r="C79" s="269"/>
      <c r="D79" s="269">
        <v>1</v>
      </c>
      <c r="E79" s="269"/>
      <c r="F79" s="269"/>
      <c r="G79" s="269"/>
      <c r="H79" s="269">
        <v>1</v>
      </c>
    </row>
    <row r="80" spans="1:8" ht="18">
      <c r="A80" s="266" t="s">
        <v>1147</v>
      </c>
      <c r="B80" s="266">
        <v>57</v>
      </c>
      <c r="C80" s="266"/>
      <c r="D80" s="266"/>
      <c r="E80" s="266"/>
      <c r="F80" s="266"/>
      <c r="G80" s="266"/>
      <c r="H80" s="274">
        <v>57</v>
      </c>
    </row>
    <row r="81" spans="1:8">
      <c r="A81" s="269" t="s">
        <v>130</v>
      </c>
      <c r="B81" s="269">
        <v>20</v>
      </c>
      <c r="C81" s="269"/>
      <c r="D81" s="269"/>
      <c r="E81" s="269"/>
      <c r="F81" s="269"/>
      <c r="G81" s="269"/>
      <c r="H81" s="269">
        <v>20</v>
      </c>
    </row>
    <row r="82" spans="1:8">
      <c r="A82" s="269" t="s">
        <v>115</v>
      </c>
      <c r="B82" s="269">
        <v>15</v>
      </c>
      <c r="C82" s="269"/>
      <c r="D82" s="269"/>
      <c r="E82" s="269"/>
      <c r="F82" s="269"/>
      <c r="G82" s="269"/>
      <c r="H82" s="269">
        <v>15</v>
      </c>
    </row>
    <row r="83" spans="1:8">
      <c r="A83" s="269" t="s">
        <v>284</v>
      </c>
      <c r="B83" s="269">
        <v>6</v>
      </c>
      <c r="C83" s="269"/>
      <c r="D83" s="269"/>
      <c r="E83" s="269"/>
      <c r="F83" s="269"/>
      <c r="G83" s="269"/>
      <c r="H83" s="269">
        <v>6</v>
      </c>
    </row>
    <row r="84" spans="1:8">
      <c r="A84" s="269" t="s">
        <v>221</v>
      </c>
      <c r="B84" s="269">
        <v>4</v>
      </c>
      <c r="C84" s="269"/>
      <c r="D84" s="269"/>
      <c r="E84" s="269"/>
      <c r="F84" s="269"/>
      <c r="G84" s="269"/>
      <c r="H84" s="269">
        <v>4</v>
      </c>
    </row>
    <row r="85" spans="1:8">
      <c r="A85" s="269" t="s">
        <v>178</v>
      </c>
      <c r="B85" s="269">
        <v>4</v>
      </c>
      <c r="C85" s="269"/>
      <c r="D85" s="269"/>
      <c r="E85" s="269"/>
      <c r="F85" s="269"/>
      <c r="G85" s="269"/>
      <c r="H85" s="269">
        <v>4</v>
      </c>
    </row>
    <row r="86" spans="1:8">
      <c r="A86" s="269" t="s">
        <v>170</v>
      </c>
      <c r="B86" s="269">
        <v>4</v>
      </c>
      <c r="C86" s="269"/>
      <c r="D86" s="269"/>
      <c r="E86" s="269"/>
      <c r="F86" s="269"/>
      <c r="G86" s="269"/>
      <c r="H86" s="269">
        <v>4</v>
      </c>
    </row>
    <row r="87" spans="1:8">
      <c r="A87" s="269" t="s">
        <v>145</v>
      </c>
      <c r="B87" s="269">
        <v>4</v>
      </c>
      <c r="C87" s="269"/>
      <c r="D87" s="269"/>
      <c r="E87" s="269"/>
      <c r="F87" s="269"/>
      <c r="G87" s="269"/>
      <c r="H87" s="269">
        <v>4</v>
      </c>
    </row>
    <row r="88" spans="1:8" ht="18">
      <c r="A88" s="266" t="s">
        <v>1015</v>
      </c>
      <c r="B88" s="266"/>
      <c r="C88" s="266"/>
      <c r="D88" s="266"/>
      <c r="E88" s="266"/>
      <c r="F88" s="266"/>
      <c r="G88" s="266">
        <v>40</v>
      </c>
      <c r="H88" s="274">
        <v>40</v>
      </c>
    </row>
    <row r="89" spans="1:8">
      <c r="A89" s="269" t="s">
        <v>130</v>
      </c>
      <c r="B89" s="269"/>
      <c r="C89" s="269"/>
      <c r="D89" s="269"/>
      <c r="E89" s="269"/>
      <c r="F89" s="269"/>
      <c r="G89" s="269">
        <v>32</v>
      </c>
      <c r="H89" s="269">
        <v>32</v>
      </c>
    </row>
    <row r="90" spans="1:8">
      <c r="A90" s="269" t="s">
        <v>115</v>
      </c>
      <c r="B90" s="269"/>
      <c r="C90" s="269"/>
      <c r="D90" s="269"/>
      <c r="E90" s="269"/>
      <c r="F90" s="269"/>
      <c r="G90" s="269">
        <v>8</v>
      </c>
      <c r="H90" s="269">
        <v>8</v>
      </c>
    </row>
    <row r="91" spans="1:8" ht="18">
      <c r="A91" s="266" t="s">
        <v>166</v>
      </c>
      <c r="B91" s="266">
        <v>54</v>
      </c>
      <c r="C91" s="266"/>
      <c r="D91" s="266"/>
      <c r="E91" s="266"/>
      <c r="F91" s="266"/>
      <c r="G91" s="266"/>
      <c r="H91" s="274">
        <v>54</v>
      </c>
    </row>
    <row r="92" spans="1:8">
      <c r="A92" s="269" t="s">
        <v>130</v>
      </c>
      <c r="B92" s="269">
        <v>19</v>
      </c>
      <c r="C92" s="269"/>
      <c r="D92" s="269"/>
      <c r="E92" s="269"/>
      <c r="F92" s="269"/>
      <c r="G92" s="269"/>
      <c r="H92" s="269">
        <v>19</v>
      </c>
    </row>
    <row r="93" spans="1:8">
      <c r="A93" s="269" t="s">
        <v>115</v>
      </c>
      <c r="B93" s="269">
        <v>12</v>
      </c>
      <c r="C93" s="269"/>
      <c r="D93" s="269"/>
      <c r="E93" s="269"/>
      <c r="F93" s="269"/>
      <c r="G93" s="269"/>
      <c r="H93" s="269">
        <v>12</v>
      </c>
    </row>
    <row r="94" spans="1:8">
      <c r="A94" s="269" t="s">
        <v>284</v>
      </c>
      <c r="B94" s="269">
        <v>7</v>
      </c>
      <c r="C94" s="269"/>
      <c r="D94" s="269"/>
      <c r="E94" s="269"/>
      <c r="F94" s="269"/>
      <c r="G94" s="269"/>
      <c r="H94" s="269">
        <v>7</v>
      </c>
    </row>
    <row r="95" spans="1:8">
      <c r="A95" s="269" t="s">
        <v>221</v>
      </c>
      <c r="B95" s="269">
        <v>6</v>
      </c>
      <c r="C95" s="269"/>
      <c r="D95" s="269"/>
      <c r="E95" s="269"/>
      <c r="F95" s="269"/>
      <c r="G95" s="269"/>
      <c r="H95" s="269">
        <v>6</v>
      </c>
    </row>
    <row r="96" spans="1:8">
      <c r="A96" s="269" t="s">
        <v>178</v>
      </c>
      <c r="B96" s="269">
        <v>6</v>
      </c>
      <c r="C96" s="269"/>
      <c r="D96" s="269"/>
      <c r="E96" s="269"/>
      <c r="F96" s="269"/>
      <c r="G96" s="269"/>
      <c r="H96" s="269">
        <v>6</v>
      </c>
    </row>
    <row r="97" spans="1:8">
      <c r="A97" s="269" t="s">
        <v>170</v>
      </c>
      <c r="B97" s="269">
        <v>2</v>
      </c>
      <c r="C97" s="269"/>
      <c r="D97" s="269"/>
      <c r="E97" s="269"/>
      <c r="F97" s="269"/>
      <c r="G97" s="269"/>
      <c r="H97" s="269">
        <v>2</v>
      </c>
    </row>
    <row r="98" spans="1:8">
      <c r="A98" s="269" t="s">
        <v>145</v>
      </c>
      <c r="B98" s="269">
        <v>2</v>
      </c>
      <c r="C98" s="269"/>
      <c r="D98" s="269"/>
      <c r="E98" s="269"/>
      <c r="F98" s="269"/>
      <c r="G98" s="269"/>
      <c r="H98" s="269">
        <v>2</v>
      </c>
    </row>
    <row r="99" spans="1:8" ht="18">
      <c r="A99" s="266" t="s">
        <v>1046</v>
      </c>
      <c r="B99" s="266">
        <v>37</v>
      </c>
      <c r="C99" s="266"/>
      <c r="D99" s="266"/>
      <c r="E99" s="266"/>
      <c r="F99" s="266"/>
      <c r="G99" s="266"/>
      <c r="H99" s="274">
        <v>37</v>
      </c>
    </row>
    <row r="100" spans="1:8">
      <c r="A100" s="269" t="s">
        <v>1047</v>
      </c>
      <c r="B100" s="269">
        <v>37</v>
      </c>
      <c r="C100" s="269"/>
      <c r="D100" s="269"/>
      <c r="E100" s="269"/>
      <c r="F100" s="269"/>
      <c r="G100" s="269"/>
      <c r="H100" s="269">
        <v>37</v>
      </c>
    </row>
    <row r="101" spans="1:8" ht="18">
      <c r="A101" s="266" t="s">
        <v>290</v>
      </c>
      <c r="B101" s="266">
        <v>70</v>
      </c>
      <c r="C101" s="266"/>
      <c r="D101" s="266"/>
      <c r="E101" s="266"/>
      <c r="F101" s="266"/>
      <c r="G101" s="266"/>
      <c r="H101" s="274">
        <v>70</v>
      </c>
    </row>
    <row r="102" spans="1:8">
      <c r="A102" s="269" t="s">
        <v>130</v>
      </c>
      <c r="B102" s="269">
        <v>59</v>
      </c>
      <c r="C102" s="269"/>
      <c r="D102" s="269"/>
      <c r="E102" s="269"/>
      <c r="F102" s="269"/>
      <c r="G102" s="269"/>
      <c r="H102" s="269">
        <v>59</v>
      </c>
    </row>
    <row r="103" spans="1:8">
      <c r="A103" s="269" t="s">
        <v>115</v>
      </c>
      <c r="B103" s="269">
        <v>8</v>
      </c>
      <c r="C103" s="269"/>
      <c r="D103" s="269"/>
      <c r="E103" s="269"/>
      <c r="F103" s="269"/>
      <c r="G103" s="269"/>
      <c r="H103" s="269">
        <v>8</v>
      </c>
    </row>
    <row r="104" spans="1:8">
      <c r="A104" s="269" t="s">
        <v>284</v>
      </c>
      <c r="B104" s="269">
        <v>3</v>
      </c>
      <c r="C104" s="269"/>
      <c r="D104" s="269"/>
      <c r="E104" s="269"/>
      <c r="F104" s="269"/>
      <c r="G104" s="269"/>
      <c r="H104" s="269">
        <v>3</v>
      </c>
    </row>
    <row r="105" spans="1:8" ht="18">
      <c r="A105" s="275" t="s">
        <v>1298</v>
      </c>
      <c r="B105" s="275">
        <v>81</v>
      </c>
      <c r="C105" s="275"/>
      <c r="D105" s="275"/>
      <c r="E105" s="275"/>
      <c r="F105" s="275"/>
      <c r="G105" s="275"/>
      <c r="H105" s="276">
        <v>81</v>
      </c>
    </row>
    <row r="106" spans="1:8">
      <c r="A106" s="269" t="s">
        <v>130</v>
      </c>
      <c r="B106" s="269">
        <v>8</v>
      </c>
      <c r="C106" s="269"/>
      <c r="D106" s="269"/>
      <c r="E106" s="269"/>
      <c r="F106" s="269"/>
      <c r="G106" s="269"/>
      <c r="H106" s="269">
        <v>8</v>
      </c>
    </row>
    <row r="107" spans="1:8">
      <c r="A107" s="269" t="s">
        <v>115</v>
      </c>
      <c r="B107" s="269">
        <v>16</v>
      </c>
      <c r="C107" s="269"/>
      <c r="D107" s="269"/>
      <c r="E107" s="269"/>
      <c r="F107" s="269"/>
      <c r="G107" s="269"/>
      <c r="H107" s="269">
        <v>16</v>
      </c>
    </row>
    <row r="108" spans="1:8">
      <c r="A108" s="269" t="s">
        <v>284</v>
      </c>
      <c r="B108" s="269">
        <v>14</v>
      </c>
      <c r="C108" s="269"/>
      <c r="D108" s="269"/>
      <c r="E108" s="269"/>
      <c r="F108" s="269"/>
      <c r="G108" s="269"/>
      <c r="H108" s="269">
        <v>14</v>
      </c>
    </row>
    <row r="109" spans="1:8">
      <c r="A109" s="269" t="s">
        <v>221</v>
      </c>
      <c r="B109" s="269">
        <v>20</v>
      </c>
      <c r="C109" s="269"/>
      <c r="D109" s="269"/>
      <c r="E109" s="269"/>
      <c r="F109" s="269"/>
      <c r="G109" s="269"/>
      <c r="H109" s="269">
        <v>20</v>
      </c>
    </row>
    <row r="110" spans="1:8">
      <c r="A110" s="269" t="s">
        <v>178</v>
      </c>
      <c r="B110" s="269">
        <v>10</v>
      </c>
      <c r="C110" s="269"/>
      <c r="D110" s="269"/>
      <c r="E110" s="269"/>
      <c r="F110" s="269"/>
      <c r="G110" s="269"/>
      <c r="H110" s="269">
        <v>10</v>
      </c>
    </row>
    <row r="111" spans="1:8">
      <c r="A111" s="269" t="s">
        <v>170</v>
      </c>
      <c r="B111" s="269">
        <v>2</v>
      </c>
      <c r="C111" s="269"/>
      <c r="D111" s="269"/>
      <c r="E111" s="269"/>
      <c r="F111" s="269"/>
      <c r="G111" s="269"/>
      <c r="H111" s="269">
        <v>2</v>
      </c>
    </row>
    <row r="112" spans="1:8">
      <c r="A112" s="269" t="s">
        <v>145</v>
      </c>
      <c r="B112" s="269">
        <v>2</v>
      </c>
      <c r="C112" s="269"/>
      <c r="D112" s="269"/>
      <c r="E112" s="269"/>
      <c r="F112" s="269"/>
      <c r="G112" s="269"/>
      <c r="H112" s="269">
        <v>2</v>
      </c>
    </row>
    <row r="113" spans="1:8">
      <c r="A113" s="269" t="s">
        <v>1296</v>
      </c>
      <c r="B113" s="269">
        <v>9</v>
      </c>
      <c r="C113" s="269"/>
      <c r="D113" s="269"/>
      <c r="E113" s="269"/>
      <c r="F113" s="269"/>
      <c r="G113" s="269"/>
      <c r="H113" s="269">
        <v>9</v>
      </c>
    </row>
    <row r="114" spans="1:8">
      <c r="A114" s="266" t="s">
        <v>1149</v>
      </c>
      <c r="B114" s="266">
        <v>84</v>
      </c>
      <c r="C114" s="266"/>
      <c r="D114" s="266">
        <v>13</v>
      </c>
      <c r="E114" s="266"/>
      <c r="F114" s="266"/>
      <c r="G114" s="266"/>
      <c r="H114" s="266">
        <v>97</v>
      </c>
    </row>
    <row r="115" spans="1:8">
      <c r="A115" s="269" t="s">
        <v>117</v>
      </c>
      <c r="B115" s="269">
        <v>84</v>
      </c>
      <c r="C115" s="269"/>
      <c r="D115" s="269">
        <v>13</v>
      </c>
      <c r="E115" s="269"/>
      <c r="F115" s="269"/>
      <c r="G115" s="269"/>
      <c r="H115" s="269">
        <v>97</v>
      </c>
    </row>
    <row r="116" spans="1:8" ht="18">
      <c r="A116" s="266" t="s">
        <v>157</v>
      </c>
      <c r="B116" s="266">
        <v>83</v>
      </c>
      <c r="C116" s="266">
        <v>5</v>
      </c>
      <c r="D116" s="266">
        <v>2</v>
      </c>
      <c r="E116" s="266"/>
      <c r="F116" s="266"/>
      <c r="G116" s="266"/>
      <c r="H116" s="274">
        <v>90</v>
      </c>
    </row>
    <row r="117" spans="1:8">
      <c r="A117" s="269" t="s">
        <v>130</v>
      </c>
      <c r="B117" s="269">
        <v>62</v>
      </c>
      <c r="C117" s="269"/>
      <c r="D117" s="269"/>
      <c r="E117" s="269"/>
      <c r="F117" s="269"/>
      <c r="G117" s="269"/>
      <c r="H117" s="269">
        <v>62</v>
      </c>
    </row>
    <row r="118" spans="1:8">
      <c r="A118" s="269" t="s">
        <v>115</v>
      </c>
      <c r="B118" s="269">
        <v>8</v>
      </c>
      <c r="C118" s="269"/>
      <c r="D118" s="269"/>
      <c r="E118" s="269"/>
      <c r="F118" s="269"/>
      <c r="G118" s="269"/>
      <c r="H118" s="269">
        <v>8</v>
      </c>
    </row>
    <row r="119" spans="1:8">
      <c r="A119" s="269" t="s">
        <v>284</v>
      </c>
      <c r="B119" s="269">
        <v>3</v>
      </c>
      <c r="C119" s="269"/>
      <c r="D119" s="269"/>
      <c r="E119" s="269"/>
      <c r="F119" s="269"/>
      <c r="G119" s="269"/>
      <c r="H119" s="269">
        <v>3</v>
      </c>
    </row>
    <row r="120" spans="1:8">
      <c r="A120" s="269" t="s">
        <v>221</v>
      </c>
      <c r="B120" s="269">
        <v>10</v>
      </c>
      <c r="C120" s="269"/>
      <c r="D120" s="269"/>
      <c r="E120" s="269"/>
      <c r="F120" s="269"/>
      <c r="G120" s="269"/>
      <c r="H120" s="269">
        <v>10</v>
      </c>
    </row>
    <row r="121" spans="1:8">
      <c r="A121" s="269" t="s">
        <v>178</v>
      </c>
      <c r="B121" s="269"/>
      <c r="C121" s="269">
        <v>5</v>
      </c>
      <c r="D121" s="269"/>
      <c r="E121" s="269"/>
      <c r="F121" s="269"/>
      <c r="G121" s="269"/>
      <c r="H121" s="269">
        <v>5</v>
      </c>
    </row>
    <row r="122" spans="1:8">
      <c r="A122" s="269" t="s">
        <v>170</v>
      </c>
      <c r="B122" s="269"/>
      <c r="C122" s="269"/>
      <c r="D122" s="269">
        <v>1</v>
      </c>
      <c r="E122" s="269"/>
      <c r="F122" s="269"/>
      <c r="G122" s="269"/>
      <c r="H122" s="269">
        <v>1</v>
      </c>
    </row>
    <row r="123" spans="1:8">
      <c r="A123" s="269" t="s">
        <v>145</v>
      </c>
      <c r="B123" s="269"/>
      <c r="C123" s="269"/>
      <c r="D123" s="269">
        <v>1</v>
      </c>
      <c r="E123" s="269"/>
      <c r="F123" s="269"/>
      <c r="G123" s="269"/>
      <c r="H123" s="269">
        <v>1</v>
      </c>
    </row>
    <row r="124" spans="1:8" ht="18">
      <c r="A124" s="266" t="s">
        <v>381</v>
      </c>
      <c r="B124" s="266">
        <v>28</v>
      </c>
      <c r="C124" s="266"/>
      <c r="D124" s="266"/>
      <c r="E124" s="266">
        <v>26</v>
      </c>
      <c r="F124" s="266"/>
      <c r="G124" s="266"/>
      <c r="H124" s="274">
        <v>54</v>
      </c>
    </row>
    <row r="125" spans="1:8">
      <c r="A125" s="269" t="s">
        <v>130</v>
      </c>
      <c r="B125" s="269">
        <v>20</v>
      </c>
      <c r="C125" s="269"/>
      <c r="D125" s="269"/>
      <c r="E125" s="269">
        <v>26</v>
      </c>
      <c r="F125" s="269"/>
      <c r="G125" s="269"/>
      <c r="H125" s="269">
        <v>46</v>
      </c>
    </row>
    <row r="126" spans="1:8">
      <c r="A126" s="269" t="s">
        <v>115</v>
      </c>
      <c r="B126" s="269">
        <v>8</v>
      </c>
      <c r="C126" s="269"/>
      <c r="D126" s="269"/>
      <c r="E126" s="269"/>
      <c r="F126" s="269"/>
      <c r="G126" s="269"/>
      <c r="H126" s="269">
        <v>8</v>
      </c>
    </row>
    <row r="127" spans="1:8">
      <c r="A127" s="273" t="s">
        <v>1687</v>
      </c>
      <c r="B127" s="273">
        <v>971</v>
      </c>
      <c r="C127" s="273">
        <v>23</v>
      </c>
      <c r="D127" s="273">
        <v>343</v>
      </c>
      <c r="E127" s="273">
        <v>92</v>
      </c>
      <c r="F127" s="273">
        <v>30</v>
      </c>
      <c r="G127" s="273">
        <v>81</v>
      </c>
      <c r="H127" s="273">
        <v>1541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05DA-AF85-4D2B-BEBC-BF5BDDAE0796}">
  <dimension ref="B4:BY4"/>
  <sheetViews>
    <sheetView workbookViewId="0">
      <selection activeCell="E34" sqref="E34"/>
    </sheetView>
  </sheetViews>
  <sheetFormatPr defaultRowHeight="14.4"/>
  <sheetData>
    <row r="4" spans="2:77" s="65" customFormat="1" ht="13.8">
      <c r="B4" s="22">
        <v>494</v>
      </c>
      <c r="C4" s="22" t="s">
        <v>112</v>
      </c>
      <c r="D4" s="226" t="s">
        <v>1544</v>
      </c>
      <c r="E4" s="118">
        <v>1300403</v>
      </c>
      <c r="F4" s="22" t="s">
        <v>114</v>
      </c>
      <c r="G4" s="73" t="s">
        <v>130</v>
      </c>
      <c r="H4" s="73" t="s">
        <v>288</v>
      </c>
      <c r="I4" s="241" t="s">
        <v>349</v>
      </c>
      <c r="J4" s="79" t="s">
        <v>112</v>
      </c>
      <c r="K4" s="112" t="s">
        <v>391</v>
      </c>
      <c r="L4" s="22" t="s">
        <v>119</v>
      </c>
      <c r="M4" s="22" t="s">
        <v>117</v>
      </c>
      <c r="N4" s="119" t="s">
        <v>1683</v>
      </c>
      <c r="O4" s="122" t="s">
        <v>1639</v>
      </c>
      <c r="P4" s="244"/>
      <c r="Q4" s="75">
        <v>0</v>
      </c>
      <c r="R4" s="75" t="e">
        <v>#VALUE!</v>
      </c>
      <c r="S4" s="156" t="s">
        <v>117</v>
      </c>
      <c r="T4" s="223">
        <v>45831</v>
      </c>
      <c r="U4" s="158" t="s">
        <v>1593</v>
      </c>
      <c r="V4" s="159" t="s">
        <v>1633</v>
      </c>
      <c r="W4" s="159" t="s">
        <v>123</v>
      </c>
      <c r="X4" s="158" t="s">
        <v>1684</v>
      </c>
      <c r="Y4" s="160" t="s">
        <v>1633</v>
      </c>
      <c r="Z4" s="161" t="s">
        <v>1684</v>
      </c>
      <c r="AA4" s="22" t="s">
        <v>1593</v>
      </c>
      <c r="AB4" s="74">
        <v>45831</v>
      </c>
      <c r="AC4" s="74"/>
      <c r="AD4" s="74"/>
      <c r="AE4" s="22"/>
      <c r="AF4" s="190" t="s">
        <v>1633</v>
      </c>
      <c r="AG4" s="191"/>
      <c r="AH4" s="190" t="s">
        <v>123</v>
      </c>
      <c r="AI4" s="22"/>
      <c r="AJ4" s="74"/>
      <c r="AK4" s="22"/>
      <c r="AL4" s="190" t="s">
        <v>123</v>
      </c>
      <c r="AM4" s="74"/>
      <c r="AN4" s="185" t="s">
        <v>123</v>
      </c>
      <c r="AO4" s="76"/>
      <c r="AP4" s="74"/>
      <c r="AQ4" s="22"/>
      <c r="AR4" s="190" t="s">
        <v>123</v>
      </c>
      <c r="AS4" s="74"/>
      <c r="AT4" s="185" t="s">
        <v>123</v>
      </c>
      <c r="AU4" s="76"/>
      <c r="AV4" s="74"/>
      <c r="AW4" s="22"/>
      <c r="AX4" s="190" t="s">
        <v>123</v>
      </c>
      <c r="AY4" s="74"/>
      <c r="AZ4" s="185" t="s">
        <v>123</v>
      </c>
      <c r="BA4" s="76"/>
      <c r="BB4" s="74"/>
      <c r="BC4" s="22"/>
      <c r="BD4" s="190" t="s">
        <v>123</v>
      </c>
      <c r="BE4" s="74"/>
      <c r="BF4" s="185" t="s">
        <v>123</v>
      </c>
      <c r="BG4" s="76"/>
      <c r="BH4" s="74"/>
      <c r="BI4" s="22"/>
      <c r="BJ4" s="190" t="s">
        <v>123</v>
      </c>
      <c r="BK4" s="74"/>
      <c r="BL4" s="185" t="s">
        <v>123</v>
      </c>
      <c r="BM4" s="22"/>
      <c r="BN4" s="74"/>
      <c r="BO4" s="22"/>
      <c r="BP4" s="190" t="s">
        <v>123</v>
      </c>
      <c r="BQ4" s="22"/>
      <c r="BR4" s="185" t="s">
        <v>123</v>
      </c>
      <c r="BS4" s="22"/>
      <c r="BT4" s="74"/>
      <c r="BU4" s="22"/>
      <c r="BV4" s="190" t="s">
        <v>123</v>
      </c>
      <c r="BW4" s="22"/>
      <c r="BX4" s="185" t="s">
        <v>123</v>
      </c>
      <c r="BY4" s="22"/>
    </row>
  </sheetData>
  <conditionalFormatting sqref="A4 N4">
    <cfRule type="duplicateValues" dxfId="14" priority="2"/>
  </conditionalFormatting>
  <conditionalFormatting sqref="N4">
    <cfRule type="duplicateValues" dxfId="13" priority="1"/>
    <cfRule type="duplicateValues" dxfId="12" priority="3"/>
    <cfRule type="duplicateValues" dxfId="11" priority="4"/>
    <cfRule type="duplicateValues" dxfId="10" priority="5"/>
    <cfRule type="duplicateValues" dxfId="9" priority="6"/>
    <cfRule type="duplicateValues" dxfId="8" priority="7"/>
    <cfRule type="duplicateValues" dxfId="7" priority="8"/>
    <cfRule type="duplicateValues" dxfId="6" priority="15"/>
  </conditionalFormatting>
  <dataValidations count="2">
    <dataValidation type="list" allowBlank="1" showInputMessage="1" sqref="AL4 BD4 AR4 BJ4 BP4 BV4 AX4 AF4" xr:uid="{9E87C466-7A85-42D9-AE84-CC8A6B9E2C22}">
      <formula1>"'---,UR (ATJV),Code 1,Code 2,Code 3,Code 4,RTN (AS),AR (ATJV)"</formula1>
    </dataValidation>
    <dataValidation type="list" allowBlank="1" showInputMessage="1" showErrorMessage="1" sqref="AN4 AH4 AT4 AZ4 BL4 BR4 BX4 BF4" xr:uid="{099B2648-FF33-4584-A9AE-8661FE675C4A}">
      <formula1>"'---,UR (DAR),Code 1,Code 2,Code 3,Code 4"</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9" operator="containsText" id="{F336BC2C-4FAC-4910-B730-61F84DAE5DCA}">
            <xm:f>NOT(ISERROR(SEARCH("Code 3",Y4)))</xm:f>
            <xm:f>"Code 3"</xm:f>
            <x14:dxf>
              <fill>
                <patternFill>
                  <bgColor rgb="FFFF7C80"/>
                </patternFill>
              </fill>
            </x14:dxf>
          </x14:cfRule>
          <x14:cfRule type="containsText" priority="10" operator="containsText" id="{EE4535EF-F1EC-4396-90F7-B92DBC9E2788}">
            <xm:f>NOT(ISERROR(SEARCH("Code 2",Y4)))</xm:f>
            <xm:f>"Code 2"</xm:f>
            <x14:dxf>
              <fill>
                <patternFill>
                  <bgColor rgb="FF92D050"/>
                </patternFill>
              </fill>
            </x14:dxf>
          </x14:cfRule>
          <x14:cfRule type="containsText" priority="11" operator="containsText" id="{3408EC30-ABAD-488C-AD6C-7B9A7DC2EE75}">
            <xm:f>NOT(ISERROR(SEARCH("Code 1",Y4)))</xm:f>
            <xm:f>"Code 1"</xm:f>
            <x14:dxf>
              <fill>
                <patternFill>
                  <bgColor theme="0" tint="-0.24994659260841701"/>
                </patternFill>
              </fill>
            </x14:dxf>
          </x14:cfRule>
          <x14:cfRule type="containsText" priority="12" operator="containsText" id="{B5194D4F-AAD1-4E37-BEE7-2279967A27A4}">
            <xm:f>NOT(ISERROR(SEARCH("RTN (AS)",Y4)))</xm:f>
            <xm:f>"RTN (AS)"</xm:f>
            <x14:dxf>
              <fill>
                <patternFill>
                  <bgColor theme="3" tint="0.59996337778862885"/>
                </patternFill>
              </fill>
            </x14:dxf>
          </x14:cfRule>
          <x14:cfRule type="containsText" priority="13" operator="containsText" id="{B7A8635A-29D5-46FB-AC05-7B3651501617}">
            <xm:f>NOT(ISERROR(SEARCH("UR (DAR)",Y4)))</xm:f>
            <xm:f>"UR (DAR)"</xm:f>
            <x14:dxf>
              <fill>
                <patternFill>
                  <bgColor rgb="FFFFC000"/>
                </patternFill>
              </fill>
            </x14:dxf>
          </x14:cfRule>
          <x14:cfRule type="containsText" priority="14" operator="containsText" id="{C49A693A-7421-4124-974F-3C02BAE25AF6}">
            <xm:f>NOT(ISERROR(SEARCH("UR (ATJV)",Y4)))</xm:f>
            <xm:f>"UR (ATJV)"</xm:f>
            <x14:dxf>
              <fill>
                <patternFill>
                  <bgColor rgb="FFFFFF99"/>
                </patternFill>
              </fill>
            </x14:dxf>
          </x14:cfRule>
          <xm:sqref>Y4</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7:BJ15"/>
  <sheetViews>
    <sheetView showGridLines="0" workbookViewId="0">
      <selection activeCell="AV35" sqref="AV35"/>
    </sheetView>
  </sheetViews>
  <sheetFormatPr defaultColWidth="9.109375" defaultRowHeight="10.199999999999999"/>
  <cols>
    <col min="1" max="1" width="13.88671875" style="1" customWidth="1"/>
    <col min="2" max="2" width="2.6640625" style="1" bestFit="1" customWidth="1"/>
    <col min="3" max="62" width="3.88671875" style="1" customWidth="1"/>
    <col min="63" max="16384" width="9.109375" style="1"/>
  </cols>
  <sheetData>
    <row r="7" spans="1:62" ht="25.8">
      <c r="A7" s="2" t="s">
        <v>1390</v>
      </c>
      <c r="C7" s="3" t="str">
        <f t="shared" ref="C7:AX7" si="0">"&lt;"&amp;D9</f>
        <v>&lt;42566</v>
      </c>
      <c r="D7" s="3" t="str">
        <f t="shared" si="0"/>
        <v>&lt;42573</v>
      </c>
      <c r="E7" s="3" t="str">
        <f t="shared" si="0"/>
        <v>&lt;42580</v>
      </c>
      <c r="F7" s="3" t="str">
        <f t="shared" si="0"/>
        <v>&lt;42587</v>
      </c>
      <c r="G7" s="3" t="str">
        <f t="shared" si="0"/>
        <v>&lt;42594</v>
      </c>
      <c r="H7" s="3" t="str">
        <f t="shared" si="0"/>
        <v>&lt;42601</v>
      </c>
      <c r="I7" s="3" t="str">
        <f t="shared" si="0"/>
        <v>&lt;42608</v>
      </c>
      <c r="J7" s="3" t="str">
        <f t="shared" si="0"/>
        <v>&lt;42615</v>
      </c>
      <c r="K7" s="3" t="str">
        <f t="shared" si="0"/>
        <v>&lt;42622</v>
      </c>
      <c r="L7" s="3" t="str">
        <f t="shared" si="0"/>
        <v>&lt;42629</v>
      </c>
      <c r="M7" s="3" t="str">
        <f t="shared" si="0"/>
        <v>&lt;42636</v>
      </c>
      <c r="N7" s="3" t="str">
        <f t="shared" si="0"/>
        <v>&lt;42643</v>
      </c>
      <c r="O7" s="3" t="str">
        <f t="shared" si="0"/>
        <v>&lt;42650</v>
      </c>
      <c r="P7" s="3" t="str">
        <f t="shared" si="0"/>
        <v>&lt;42657</v>
      </c>
      <c r="Q7" s="3" t="str">
        <f t="shared" si="0"/>
        <v>&lt;42664</v>
      </c>
      <c r="R7" s="3" t="str">
        <f t="shared" si="0"/>
        <v>&lt;42671</v>
      </c>
      <c r="S7" s="3" t="str">
        <f t="shared" si="0"/>
        <v>&lt;42678</v>
      </c>
      <c r="T7" s="3" t="str">
        <f t="shared" si="0"/>
        <v>&lt;42685</v>
      </c>
      <c r="U7" s="3" t="str">
        <f t="shared" si="0"/>
        <v>&lt;42692</v>
      </c>
      <c r="V7" s="3" t="str">
        <f t="shared" si="0"/>
        <v>&lt;42699</v>
      </c>
      <c r="W7" s="3" t="str">
        <f t="shared" si="0"/>
        <v>&lt;42706</v>
      </c>
      <c r="X7" s="3" t="str">
        <f t="shared" si="0"/>
        <v>&lt;42713</v>
      </c>
      <c r="Y7" s="3" t="str">
        <f t="shared" si="0"/>
        <v>&lt;42720</v>
      </c>
      <c r="Z7" s="3" t="str">
        <f t="shared" si="0"/>
        <v>&lt;42727</v>
      </c>
      <c r="AA7" s="3" t="str">
        <f t="shared" si="0"/>
        <v>&lt;42734</v>
      </c>
      <c r="AB7" s="3" t="str">
        <f t="shared" si="0"/>
        <v>&lt;42741</v>
      </c>
      <c r="AC7" s="3" t="str">
        <f t="shared" si="0"/>
        <v>&lt;42748</v>
      </c>
      <c r="AD7" s="3" t="str">
        <f t="shared" si="0"/>
        <v>&lt;42755</v>
      </c>
      <c r="AE7" s="3" t="str">
        <f t="shared" si="0"/>
        <v>&lt;42762</v>
      </c>
      <c r="AF7" s="3" t="str">
        <f t="shared" si="0"/>
        <v>&lt;42769</v>
      </c>
      <c r="AG7" s="3" t="str">
        <f t="shared" si="0"/>
        <v>&lt;42776</v>
      </c>
      <c r="AH7" s="3" t="str">
        <f t="shared" si="0"/>
        <v>&lt;42783</v>
      </c>
      <c r="AI7" s="3" t="str">
        <f t="shared" si="0"/>
        <v>&lt;42790</v>
      </c>
      <c r="AJ7" s="3" t="str">
        <f t="shared" si="0"/>
        <v>&lt;42797</v>
      </c>
      <c r="AK7" s="3" t="str">
        <f t="shared" si="0"/>
        <v>&lt;42804</v>
      </c>
      <c r="AL7" s="3" t="str">
        <f t="shared" si="0"/>
        <v>&lt;42811</v>
      </c>
      <c r="AM7" s="3" t="str">
        <f t="shared" si="0"/>
        <v>&lt;42818</v>
      </c>
      <c r="AN7" s="3" t="str">
        <f t="shared" si="0"/>
        <v>&lt;42825</v>
      </c>
      <c r="AO7" s="3" t="str">
        <f t="shared" si="0"/>
        <v>&lt;42832</v>
      </c>
      <c r="AP7" s="3" t="str">
        <f t="shared" si="0"/>
        <v>&lt;42839</v>
      </c>
      <c r="AQ7" s="3" t="str">
        <f t="shared" si="0"/>
        <v>&lt;42846</v>
      </c>
      <c r="AR7" s="3" t="str">
        <f t="shared" si="0"/>
        <v>&lt;42853</v>
      </c>
      <c r="AS7" s="3" t="str">
        <f t="shared" si="0"/>
        <v>&lt;42860</v>
      </c>
      <c r="AT7" s="3" t="str">
        <f t="shared" si="0"/>
        <v>&lt;42867</v>
      </c>
      <c r="AU7" s="3" t="str">
        <f t="shared" si="0"/>
        <v>&lt;42874</v>
      </c>
      <c r="AV7" s="3" t="str">
        <f t="shared" si="0"/>
        <v>&lt;42881</v>
      </c>
      <c r="AW7" s="3" t="str">
        <f t="shared" si="0"/>
        <v>&lt;42888</v>
      </c>
      <c r="AX7" s="3" t="str">
        <f t="shared" si="0"/>
        <v>&lt;42895</v>
      </c>
      <c r="AY7" s="4" t="str">
        <f>"&lt;"&amp;BJ9</f>
        <v>&lt;42972</v>
      </c>
      <c r="AZ7" s="3" t="str">
        <f t="shared" ref="AZ7:BI7" si="1">"&lt;"&amp;BK9</f>
        <v>&lt;</v>
      </c>
      <c r="BA7" s="3" t="str">
        <f t="shared" si="1"/>
        <v>&lt;</v>
      </c>
      <c r="BB7" s="3" t="str">
        <f t="shared" si="1"/>
        <v>&lt;</v>
      </c>
      <c r="BC7" s="3" t="str">
        <f t="shared" si="1"/>
        <v>&lt;</v>
      </c>
      <c r="BD7" s="3" t="str">
        <f t="shared" si="1"/>
        <v>&lt;</v>
      </c>
      <c r="BE7" s="3" t="str">
        <f t="shared" si="1"/>
        <v>&lt;</v>
      </c>
      <c r="BF7" s="3" t="str">
        <f t="shared" si="1"/>
        <v>&lt;</v>
      </c>
      <c r="BG7" s="3" t="str">
        <f t="shared" si="1"/>
        <v>&lt;</v>
      </c>
      <c r="BH7" s="3" t="str">
        <f t="shared" si="1"/>
        <v>&lt;</v>
      </c>
      <c r="BI7" s="3" t="str">
        <f t="shared" si="1"/>
        <v>&lt;</v>
      </c>
      <c r="BJ7" s="5"/>
    </row>
    <row r="8" spans="1:62" ht="29.4">
      <c r="C8" s="6" t="str">
        <f t="shared" ref="C8:BI8" si="2">"&gt;="&amp;C9</f>
        <v>&gt;=42559</v>
      </c>
      <c r="D8" s="6" t="str">
        <f t="shared" si="2"/>
        <v>&gt;=42566</v>
      </c>
      <c r="E8" s="6" t="str">
        <f t="shared" si="2"/>
        <v>&gt;=42573</v>
      </c>
      <c r="F8" s="6" t="str">
        <f t="shared" si="2"/>
        <v>&gt;=42580</v>
      </c>
      <c r="G8" s="6" t="str">
        <f t="shared" si="2"/>
        <v>&gt;=42587</v>
      </c>
      <c r="H8" s="6" t="str">
        <f t="shared" si="2"/>
        <v>&gt;=42594</v>
      </c>
      <c r="I8" s="6" t="str">
        <f t="shared" si="2"/>
        <v>&gt;=42601</v>
      </c>
      <c r="J8" s="6" t="str">
        <f t="shared" si="2"/>
        <v>&gt;=42608</v>
      </c>
      <c r="K8" s="6" t="str">
        <f t="shared" si="2"/>
        <v>&gt;=42615</v>
      </c>
      <c r="L8" s="6" t="str">
        <f t="shared" si="2"/>
        <v>&gt;=42622</v>
      </c>
      <c r="M8" s="6" t="str">
        <f t="shared" si="2"/>
        <v>&gt;=42629</v>
      </c>
      <c r="N8" s="6" t="str">
        <f t="shared" si="2"/>
        <v>&gt;=42636</v>
      </c>
      <c r="O8" s="6" t="str">
        <f t="shared" si="2"/>
        <v>&gt;=42643</v>
      </c>
      <c r="P8" s="6" t="str">
        <f t="shared" si="2"/>
        <v>&gt;=42650</v>
      </c>
      <c r="Q8" s="6" t="str">
        <f t="shared" si="2"/>
        <v>&gt;=42657</v>
      </c>
      <c r="R8" s="6" t="str">
        <f t="shared" si="2"/>
        <v>&gt;=42664</v>
      </c>
      <c r="S8" s="6" t="str">
        <f t="shared" si="2"/>
        <v>&gt;=42671</v>
      </c>
      <c r="T8" s="6" t="str">
        <f t="shared" si="2"/>
        <v>&gt;=42678</v>
      </c>
      <c r="U8" s="6" t="str">
        <f t="shared" si="2"/>
        <v>&gt;=42685</v>
      </c>
      <c r="V8" s="6" t="str">
        <f t="shared" si="2"/>
        <v>&gt;=42692</v>
      </c>
      <c r="W8" s="6" t="str">
        <f t="shared" si="2"/>
        <v>&gt;=42699</v>
      </c>
      <c r="X8" s="6" t="str">
        <f t="shared" si="2"/>
        <v>&gt;=42706</v>
      </c>
      <c r="Y8" s="6" t="str">
        <f t="shared" si="2"/>
        <v>&gt;=42713</v>
      </c>
      <c r="Z8" s="6" t="str">
        <f t="shared" si="2"/>
        <v>&gt;=42720</v>
      </c>
      <c r="AA8" s="6" t="str">
        <f t="shared" si="2"/>
        <v>&gt;=42727</v>
      </c>
      <c r="AB8" s="6" t="str">
        <f t="shared" si="2"/>
        <v>&gt;=42734</v>
      </c>
      <c r="AC8" s="6" t="str">
        <f t="shared" si="2"/>
        <v>&gt;=42741</v>
      </c>
      <c r="AD8" s="6" t="str">
        <f t="shared" si="2"/>
        <v>&gt;=42748</v>
      </c>
      <c r="AE8" s="6" t="str">
        <f t="shared" si="2"/>
        <v>&gt;=42755</v>
      </c>
      <c r="AF8" s="6" t="str">
        <f t="shared" si="2"/>
        <v>&gt;=42762</v>
      </c>
      <c r="AG8" s="6" t="str">
        <f t="shared" si="2"/>
        <v>&gt;=42769</v>
      </c>
      <c r="AH8" s="6" t="str">
        <f t="shared" si="2"/>
        <v>&gt;=42776</v>
      </c>
      <c r="AI8" s="6" t="str">
        <f t="shared" si="2"/>
        <v>&gt;=42783</v>
      </c>
      <c r="AJ8" s="6" t="str">
        <f t="shared" si="2"/>
        <v>&gt;=42790</v>
      </c>
      <c r="AK8" s="6" t="str">
        <f t="shared" si="2"/>
        <v>&gt;=42797</v>
      </c>
      <c r="AL8" s="6" t="str">
        <f t="shared" si="2"/>
        <v>&gt;=42804</v>
      </c>
      <c r="AM8" s="6" t="str">
        <f t="shared" si="2"/>
        <v>&gt;=42811</v>
      </c>
      <c r="AN8" s="6" t="str">
        <f t="shared" si="2"/>
        <v>&gt;=42818</v>
      </c>
      <c r="AO8" s="6" t="str">
        <f t="shared" si="2"/>
        <v>&gt;=42825</v>
      </c>
      <c r="AP8" s="6" t="str">
        <f t="shared" si="2"/>
        <v>&gt;=42832</v>
      </c>
      <c r="AQ8" s="6" t="str">
        <f t="shared" si="2"/>
        <v>&gt;=42839</v>
      </c>
      <c r="AR8" s="6" t="str">
        <f>"&gt;="&amp;AR9</f>
        <v>&gt;=42846</v>
      </c>
      <c r="AS8" s="6" t="str">
        <f t="shared" si="2"/>
        <v>&gt;=42853</v>
      </c>
      <c r="AT8" s="6" t="str">
        <f t="shared" si="2"/>
        <v>&gt;=42860</v>
      </c>
      <c r="AU8" s="6" t="str">
        <f t="shared" si="2"/>
        <v>&gt;=42867</v>
      </c>
      <c r="AV8" s="6" t="str">
        <f t="shared" si="2"/>
        <v>&gt;=42874</v>
      </c>
      <c r="AW8" s="6" t="str">
        <f t="shared" si="2"/>
        <v>&gt;=42881</v>
      </c>
      <c r="AX8" s="6" t="str">
        <f t="shared" si="2"/>
        <v>&gt;=42888</v>
      </c>
      <c r="AY8" s="7" t="str">
        <f t="shared" si="2"/>
        <v>&gt;=42895</v>
      </c>
      <c r="AZ8" s="6" t="str">
        <f t="shared" si="2"/>
        <v>&gt;=42902</v>
      </c>
      <c r="BA8" s="6" t="str">
        <f t="shared" si="2"/>
        <v>&gt;=42909</v>
      </c>
      <c r="BB8" s="6" t="str">
        <f t="shared" si="2"/>
        <v>&gt;=42916</v>
      </c>
      <c r="BC8" s="6" t="str">
        <f t="shared" si="2"/>
        <v>&gt;=42923</v>
      </c>
      <c r="BD8" s="6" t="str">
        <f t="shared" si="2"/>
        <v>&gt;=42930</v>
      </c>
      <c r="BE8" s="6" t="str">
        <f t="shared" si="2"/>
        <v>&gt;=42937</v>
      </c>
      <c r="BF8" s="6" t="str">
        <f t="shared" si="2"/>
        <v>&gt;=42944</v>
      </c>
      <c r="BG8" s="6" t="str">
        <f t="shared" si="2"/>
        <v>&gt;=42951</v>
      </c>
      <c r="BH8" s="6" t="str">
        <f t="shared" si="2"/>
        <v>&gt;=42958</v>
      </c>
      <c r="BI8" s="6" t="str">
        <f t="shared" si="2"/>
        <v>&gt;=42965</v>
      </c>
      <c r="BJ8" s="8"/>
    </row>
    <row r="9" spans="1:62">
      <c r="C9" s="10">
        <f>B11+7</f>
        <v>42559</v>
      </c>
      <c r="D9" s="10">
        <f t="shared" ref="D9:BJ9" si="3">C9+7</f>
        <v>42566</v>
      </c>
      <c r="E9" s="10">
        <f t="shared" si="3"/>
        <v>42573</v>
      </c>
      <c r="F9" s="10">
        <f t="shared" si="3"/>
        <v>42580</v>
      </c>
      <c r="G9" s="10">
        <f t="shared" si="3"/>
        <v>42587</v>
      </c>
      <c r="H9" s="10">
        <f t="shared" si="3"/>
        <v>42594</v>
      </c>
      <c r="I9" s="10">
        <f t="shared" si="3"/>
        <v>42601</v>
      </c>
      <c r="J9" s="10">
        <f t="shared" si="3"/>
        <v>42608</v>
      </c>
      <c r="K9" s="10">
        <f t="shared" si="3"/>
        <v>42615</v>
      </c>
      <c r="L9" s="10">
        <f t="shared" si="3"/>
        <v>42622</v>
      </c>
      <c r="M9" s="10">
        <f t="shared" si="3"/>
        <v>42629</v>
      </c>
      <c r="N9" s="10">
        <f t="shared" si="3"/>
        <v>42636</v>
      </c>
      <c r="O9" s="10">
        <f t="shared" si="3"/>
        <v>42643</v>
      </c>
      <c r="P9" s="10">
        <f t="shared" si="3"/>
        <v>42650</v>
      </c>
      <c r="Q9" s="10">
        <f t="shared" si="3"/>
        <v>42657</v>
      </c>
      <c r="R9" s="10">
        <f t="shared" si="3"/>
        <v>42664</v>
      </c>
      <c r="S9" s="10">
        <f t="shared" si="3"/>
        <v>42671</v>
      </c>
      <c r="T9" s="10">
        <f t="shared" si="3"/>
        <v>42678</v>
      </c>
      <c r="U9" s="10">
        <f t="shared" si="3"/>
        <v>42685</v>
      </c>
      <c r="V9" s="10">
        <f t="shared" si="3"/>
        <v>42692</v>
      </c>
      <c r="W9" s="10">
        <f t="shared" si="3"/>
        <v>42699</v>
      </c>
      <c r="X9" s="10">
        <f t="shared" si="3"/>
        <v>42706</v>
      </c>
      <c r="Y9" s="10">
        <f t="shared" si="3"/>
        <v>42713</v>
      </c>
      <c r="Z9" s="10">
        <f t="shared" si="3"/>
        <v>42720</v>
      </c>
      <c r="AA9" s="10">
        <f t="shared" si="3"/>
        <v>42727</v>
      </c>
      <c r="AB9" s="10">
        <f t="shared" si="3"/>
        <v>42734</v>
      </c>
      <c r="AC9" s="10">
        <f t="shared" si="3"/>
        <v>42741</v>
      </c>
      <c r="AD9" s="10">
        <f t="shared" si="3"/>
        <v>42748</v>
      </c>
      <c r="AE9" s="10">
        <f t="shared" si="3"/>
        <v>42755</v>
      </c>
      <c r="AF9" s="10">
        <f t="shared" si="3"/>
        <v>42762</v>
      </c>
      <c r="AG9" s="10">
        <f t="shared" si="3"/>
        <v>42769</v>
      </c>
      <c r="AH9" s="10">
        <f t="shared" si="3"/>
        <v>42776</v>
      </c>
      <c r="AI9" s="10">
        <f t="shared" si="3"/>
        <v>42783</v>
      </c>
      <c r="AJ9" s="10">
        <f t="shared" si="3"/>
        <v>42790</v>
      </c>
      <c r="AK9" s="10">
        <f t="shared" si="3"/>
        <v>42797</v>
      </c>
      <c r="AL9" s="10">
        <f t="shared" si="3"/>
        <v>42804</v>
      </c>
      <c r="AM9" s="10">
        <f t="shared" si="3"/>
        <v>42811</v>
      </c>
      <c r="AN9" s="10">
        <f t="shared" si="3"/>
        <v>42818</v>
      </c>
      <c r="AO9" s="10">
        <f t="shared" si="3"/>
        <v>42825</v>
      </c>
      <c r="AP9" s="10">
        <f t="shared" si="3"/>
        <v>42832</v>
      </c>
      <c r="AQ9" s="10">
        <f t="shared" si="3"/>
        <v>42839</v>
      </c>
      <c r="AR9" s="10">
        <f t="shared" si="3"/>
        <v>42846</v>
      </c>
      <c r="AS9" s="10">
        <f t="shared" si="3"/>
        <v>42853</v>
      </c>
      <c r="AT9" s="10">
        <f t="shared" si="3"/>
        <v>42860</v>
      </c>
      <c r="AU9" s="10">
        <f t="shared" si="3"/>
        <v>42867</v>
      </c>
      <c r="AV9" s="10">
        <f t="shared" si="3"/>
        <v>42874</v>
      </c>
      <c r="AW9" s="10">
        <f t="shared" si="3"/>
        <v>42881</v>
      </c>
      <c r="AX9" s="10">
        <f t="shared" si="3"/>
        <v>42888</v>
      </c>
      <c r="AY9" s="11">
        <f t="shared" si="3"/>
        <v>42895</v>
      </c>
      <c r="AZ9" s="10">
        <f t="shared" si="3"/>
        <v>42902</v>
      </c>
      <c r="BA9" s="10">
        <f t="shared" si="3"/>
        <v>42909</v>
      </c>
      <c r="BB9" s="10">
        <f t="shared" si="3"/>
        <v>42916</v>
      </c>
      <c r="BC9" s="10">
        <f t="shared" si="3"/>
        <v>42923</v>
      </c>
      <c r="BD9" s="10">
        <f t="shared" si="3"/>
        <v>42930</v>
      </c>
      <c r="BE9" s="10">
        <f t="shared" si="3"/>
        <v>42937</v>
      </c>
      <c r="BF9" s="10">
        <f t="shared" si="3"/>
        <v>42944</v>
      </c>
      <c r="BG9" s="10">
        <f t="shared" si="3"/>
        <v>42951</v>
      </c>
      <c r="BH9" s="10">
        <f t="shared" si="3"/>
        <v>42958</v>
      </c>
      <c r="BI9" s="10">
        <f t="shared" si="3"/>
        <v>42965</v>
      </c>
      <c r="BJ9" s="10">
        <f t="shared" si="3"/>
        <v>42972</v>
      </c>
    </row>
    <row r="10" spans="1:62">
      <c r="C10" s="12">
        <f t="shared" ref="C10:BJ11" si="4">C9</f>
        <v>42559</v>
      </c>
      <c r="D10" s="12">
        <f t="shared" si="4"/>
        <v>42566</v>
      </c>
      <c r="E10" s="12">
        <f t="shared" si="4"/>
        <v>42573</v>
      </c>
      <c r="F10" s="12">
        <f t="shared" si="4"/>
        <v>42580</v>
      </c>
      <c r="G10" s="12">
        <f t="shared" si="4"/>
        <v>42587</v>
      </c>
      <c r="H10" s="12">
        <f t="shared" si="4"/>
        <v>42594</v>
      </c>
      <c r="I10" s="12">
        <f t="shared" si="4"/>
        <v>42601</v>
      </c>
      <c r="J10" s="12">
        <f t="shared" si="4"/>
        <v>42608</v>
      </c>
      <c r="K10" s="12">
        <f t="shared" si="4"/>
        <v>42615</v>
      </c>
      <c r="L10" s="12">
        <f t="shared" si="4"/>
        <v>42622</v>
      </c>
      <c r="M10" s="12">
        <f t="shared" si="4"/>
        <v>42629</v>
      </c>
      <c r="N10" s="12">
        <f t="shared" si="4"/>
        <v>42636</v>
      </c>
      <c r="O10" s="12">
        <f t="shared" si="4"/>
        <v>42643</v>
      </c>
      <c r="P10" s="12">
        <f t="shared" si="4"/>
        <v>42650</v>
      </c>
      <c r="Q10" s="12">
        <f t="shared" si="4"/>
        <v>42657</v>
      </c>
      <c r="R10" s="12">
        <f t="shared" si="4"/>
        <v>42664</v>
      </c>
      <c r="S10" s="12">
        <f t="shared" si="4"/>
        <v>42671</v>
      </c>
      <c r="T10" s="12">
        <f t="shared" si="4"/>
        <v>42678</v>
      </c>
      <c r="U10" s="12">
        <f t="shared" si="4"/>
        <v>42685</v>
      </c>
      <c r="V10" s="12">
        <f t="shared" si="4"/>
        <v>42692</v>
      </c>
      <c r="W10" s="12">
        <f t="shared" si="4"/>
        <v>42699</v>
      </c>
      <c r="X10" s="12">
        <f t="shared" si="4"/>
        <v>42706</v>
      </c>
      <c r="Y10" s="12">
        <f t="shared" si="4"/>
        <v>42713</v>
      </c>
      <c r="Z10" s="12">
        <f t="shared" si="4"/>
        <v>42720</v>
      </c>
      <c r="AA10" s="12">
        <f t="shared" si="4"/>
        <v>42727</v>
      </c>
      <c r="AB10" s="12">
        <f t="shared" si="4"/>
        <v>42734</v>
      </c>
      <c r="AC10" s="12">
        <f t="shared" si="4"/>
        <v>42741</v>
      </c>
      <c r="AD10" s="12">
        <f t="shared" si="4"/>
        <v>42748</v>
      </c>
      <c r="AE10" s="12">
        <f t="shared" si="4"/>
        <v>42755</v>
      </c>
      <c r="AF10" s="12">
        <f t="shared" si="4"/>
        <v>42762</v>
      </c>
      <c r="AG10" s="12">
        <f t="shared" si="4"/>
        <v>42769</v>
      </c>
      <c r="AH10" s="12">
        <f t="shared" si="4"/>
        <v>42776</v>
      </c>
      <c r="AI10" s="12">
        <f t="shared" si="4"/>
        <v>42783</v>
      </c>
      <c r="AJ10" s="12">
        <f t="shared" si="4"/>
        <v>42790</v>
      </c>
      <c r="AK10" s="12">
        <f t="shared" si="4"/>
        <v>42797</v>
      </c>
      <c r="AL10" s="12">
        <f t="shared" si="4"/>
        <v>42804</v>
      </c>
      <c r="AM10" s="12">
        <f t="shared" si="4"/>
        <v>42811</v>
      </c>
      <c r="AN10" s="12">
        <f t="shared" si="4"/>
        <v>42818</v>
      </c>
      <c r="AO10" s="12">
        <f t="shared" si="4"/>
        <v>42825</v>
      </c>
      <c r="AP10" s="12">
        <f t="shared" si="4"/>
        <v>42832</v>
      </c>
      <c r="AQ10" s="12">
        <f t="shared" si="4"/>
        <v>42839</v>
      </c>
      <c r="AR10" s="12">
        <f t="shared" si="4"/>
        <v>42846</v>
      </c>
      <c r="AS10" s="12">
        <f t="shared" si="4"/>
        <v>42853</v>
      </c>
      <c r="AT10" s="12">
        <f t="shared" si="4"/>
        <v>42860</v>
      </c>
      <c r="AU10" s="12">
        <f t="shared" si="4"/>
        <v>42867</v>
      </c>
      <c r="AV10" s="12">
        <f t="shared" si="4"/>
        <v>42874</v>
      </c>
      <c r="AW10" s="12">
        <f t="shared" si="4"/>
        <v>42881</v>
      </c>
      <c r="AX10" s="12">
        <f t="shared" si="4"/>
        <v>42888</v>
      </c>
      <c r="AY10" s="13">
        <f t="shared" si="4"/>
        <v>42895</v>
      </c>
      <c r="AZ10" s="12">
        <f t="shared" si="4"/>
        <v>42902</v>
      </c>
      <c r="BA10" s="12">
        <f t="shared" si="4"/>
        <v>42909</v>
      </c>
      <c r="BB10" s="12">
        <f t="shared" si="4"/>
        <v>42916</v>
      </c>
      <c r="BC10" s="12">
        <f t="shared" si="4"/>
        <v>42923</v>
      </c>
      <c r="BD10" s="12">
        <f t="shared" si="4"/>
        <v>42930</v>
      </c>
      <c r="BE10" s="12">
        <f t="shared" si="4"/>
        <v>42937</v>
      </c>
      <c r="BF10" s="12">
        <f t="shared" si="4"/>
        <v>42944</v>
      </c>
      <c r="BG10" s="12">
        <f t="shared" si="4"/>
        <v>42951</v>
      </c>
      <c r="BH10" s="12">
        <f t="shared" si="4"/>
        <v>42958</v>
      </c>
      <c r="BI10" s="12">
        <f t="shared" si="4"/>
        <v>42965</v>
      </c>
      <c r="BJ10" s="12">
        <f t="shared" si="4"/>
        <v>42972</v>
      </c>
    </row>
    <row r="11" spans="1:62">
      <c r="B11" s="9">
        <v>42552</v>
      </c>
      <c r="C11" s="14">
        <f>C10</f>
        <v>42559</v>
      </c>
      <c r="D11" s="14">
        <f t="shared" si="4"/>
        <v>42566</v>
      </c>
      <c r="E11" s="14">
        <f t="shared" si="4"/>
        <v>42573</v>
      </c>
      <c r="F11" s="14">
        <f t="shared" si="4"/>
        <v>42580</v>
      </c>
      <c r="G11" s="14">
        <f t="shared" si="4"/>
        <v>42587</v>
      </c>
      <c r="H11" s="14">
        <f t="shared" si="4"/>
        <v>42594</v>
      </c>
      <c r="I11" s="14">
        <f t="shared" si="4"/>
        <v>42601</v>
      </c>
      <c r="J11" s="14">
        <f t="shared" si="4"/>
        <v>42608</v>
      </c>
      <c r="K11" s="14">
        <f t="shared" si="4"/>
        <v>42615</v>
      </c>
      <c r="L11" s="14">
        <f t="shared" si="4"/>
        <v>42622</v>
      </c>
      <c r="M11" s="14">
        <f t="shared" si="4"/>
        <v>42629</v>
      </c>
      <c r="N11" s="14">
        <f t="shared" si="4"/>
        <v>42636</v>
      </c>
      <c r="O11" s="14">
        <f t="shared" si="4"/>
        <v>42643</v>
      </c>
      <c r="P11" s="14">
        <f t="shared" si="4"/>
        <v>42650</v>
      </c>
      <c r="Q11" s="14">
        <f t="shared" si="4"/>
        <v>42657</v>
      </c>
      <c r="R11" s="14">
        <f t="shared" si="4"/>
        <v>42664</v>
      </c>
      <c r="S11" s="14">
        <f t="shared" si="4"/>
        <v>42671</v>
      </c>
      <c r="T11" s="14">
        <f t="shared" si="4"/>
        <v>42678</v>
      </c>
      <c r="U11" s="14">
        <f t="shared" si="4"/>
        <v>42685</v>
      </c>
      <c r="V11" s="14">
        <f t="shared" si="4"/>
        <v>42692</v>
      </c>
      <c r="W11" s="14">
        <f t="shared" si="4"/>
        <v>42699</v>
      </c>
      <c r="X11" s="14">
        <f t="shared" si="4"/>
        <v>42706</v>
      </c>
      <c r="Y11" s="14">
        <f t="shared" si="4"/>
        <v>42713</v>
      </c>
      <c r="Z11" s="14">
        <f t="shared" si="4"/>
        <v>42720</v>
      </c>
      <c r="AA11" s="14">
        <f t="shared" si="4"/>
        <v>42727</v>
      </c>
      <c r="AB11" s="14">
        <f t="shared" si="4"/>
        <v>42734</v>
      </c>
      <c r="AC11" s="14">
        <f t="shared" si="4"/>
        <v>42741</v>
      </c>
      <c r="AD11" s="14">
        <f t="shared" si="4"/>
        <v>42748</v>
      </c>
      <c r="AE11" s="14">
        <f t="shared" si="4"/>
        <v>42755</v>
      </c>
      <c r="AF11" s="14">
        <f t="shared" si="4"/>
        <v>42762</v>
      </c>
      <c r="AG11" s="14">
        <f t="shared" si="4"/>
        <v>42769</v>
      </c>
      <c r="AH11" s="14">
        <f t="shared" si="4"/>
        <v>42776</v>
      </c>
      <c r="AI11" s="14">
        <f t="shared" si="4"/>
        <v>42783</v>
      </c>
      <c r="AJ11" s="14">
        <f t="shared" si="4"/>
        <v>42790</v>
      </c>
      <c r="AK11" s="14">
        <f t="shared" si="4"/>
        <v>42797</v>
      </c>
      <c r="AL11" s="14">
        <f t="shared" si="4"/>
        <v>42804</v>
      </c>
      <c r="AM11" s="14">
        <f t="shared" si="4"/>
        <v>42811</v>
      </c>
      <c r="AN11" s="14">
        <f t="shared" si="4"/>
        <v>42818</v>
      </c>
      <c r="AO11" s="14">
        <f t="shared" si="4"/>
        <v>42825</v>
      </c>
      <c r="AP11" s="14">
        <f t="shared" si="4"/>
        <v>42832</v>
      </c>
      <c r="AQ11" s="14">
        <f t="shared" si="4"/>
        <v>42839</v>
      </c>
      <c r="AR11" s="14">
        <f t="shared" si="4"/>
        <v>42846</v>
      </c>
      <c r="AS11" s="14">
        <f t="shared" si="4"/>
        <v>42853</v>
      </c>
      <c r="AT11" s="14">
        <f t="shared" si="4"/>
        <v>42860</v>
      </c>
      <c r="AU11" s="14">
        <f t="shared" si="4"/>
        <v>42867</v>
      </c>
      <c r="AV11" s="14">
        <f t="shared" si="4"/>
        <v>42874</v>
      </c>
      <c r="AW11" s="14">
        <f t="shared" si="4"/>
        <v>42881</v>
      </c>
      <c r="AX11" s="14">
        <f t="shared" si="4"/>
        <v>42888</v>
      </c>
      <c r="AY11" s="15">
        <f t="shared" si="4"/>
        <v>42895</v>
      </c>
      <c r="AZ11" s="14">
        <f t="shared" si="4"/>
        <v>42902</v>
      </c>
      <c r="BA11" s="14">
        <f t="shared" si="4"/>
        <v>42909</v>
      </c>
      <c r="BB11" s="14">
        <f t="shared" si="4"/>
        <v>42916</v>
      </c>
      <c r="BC11" s="14">
        <f t="shared" si="4"/>
        <v>42923</v>
      </c>
      <c r="BD11" s="14">
        <f t="shared" si="4"/>
        <v>42930</v>
      </c>
      <c r="BE11" s="14">
        <f t="shared" si="4"/>
        <v>42937</v>
      </c>
      <c r="BF11" s="14">
        <f t="shared" si="4"/>
        <v>42944</v>
      </c>
      <c r="BG11" s="14">
        <f t="shared" si="4"/>
        <v>42951</v>
      </c>
      <c r="BH11" s="14">
        <f t="shared" si="4"/>
        <v>42958</v>
      </c>
      <c r="BI11" s="14">
        <f t="shared" si="4"/>
        <v>42965</v>
      </c>
      <c r="BJ11" s="14">
        <f t="shared" si="4"/>
        <v>42972</v>
      </c>
    </row>
    <row r="12" spans="1:62">
      <c r="A12" s="2" t="s">
        <v>1391</v>
      </c>
      <c r="C12" s="16" t="e">
        <f>COUNTIFS(#REF!,"=0",#REF!,C$8,#REF!,C$7)</f>
        <v>#REF!</v>
      </c>
      <c r="D12" s="16" t="e">
        <f>COUNTIFS(#REF!,"=0",#REF!,D$8,#REF!,D$7)</f>
        <v>#REF!</v>
      </c>
      <c r="E12" s="16" t="e">
        <f>COUNTIFS(#REF!,"=0",#REF!,E$8,#REF!,E$7)</f>
        <v>#REF!</v>
      </c>
      <c r="F12" s="16" t="e">
        <f>COUNTIFS(#REF!,"=0",#REF!,F$8,#REF!,F$7)</f>
        <v>#REF!</v>
      </c>
      <c r="G12" s="16" t="e">
        <f>COUNTIFS(#REF!,"=0",#REF!,G$8,#REF!,G$7)</f>
        <v>#REF!</v>
      </c>
      <c r="H12" s="16" t="e">
        <f>COUNTIFS(#REF!,"=0",#REF!,H$8,#REF!,H$7)</f>
        <v>#REF!</v>
      </c>
      <c r="I12" s="16" t="e">
        <f>COUNTIFS(#REF!,"=0",#REF!,I$8,#REF!,I$7)</f>
        <v>#REF!</v>
      </c>
      <c r="J12" s="16" t="e">
        <f>COUNTIFS(#REF!,"=0",#REF!,J$8,#REF!,J$7)</f>
        <v>#REF!</v>
      </c>
      <c r="K12" s="16" t="e">
        <f>COUNTIFS(#REF!,"=0",#REF!,K$8,#REF!,K$7)</f>
        <v>#REF!</v>
      </c>
      <c r="L12" s="16" t="e">
        <f>COUNTIFS(#REF!,"=0",#REF!,L$8,#REF!,L$7)</f>
        <v>#REF!</v>
      </c>
      <c r="M12" s="16" t="e">
        <f>COUNTIFS(#REF!,"=0",#REF!,M$8,#REF!,M$7)</f>
        <v>#REF!</v>
      </c>
      <c r="N12" s="16" t="e">
        <f>COUNTIFS(#REF!,"=0",#REF!,N$8,#REF!,N$7)</f>
        <v>#REF!</v>
      </c>
      <c r="O12" s="16" t="e">
        <f>COUNTIFS(#REF!,"=0",#REF!,O$8,#REF!,O$7)</f>
        <v>#REF!</v>
      </c>
      <c r="P12" s="16" t="e">
        <f>COUNTIFS(#REF!,"=0",#REF!,P$8,#REF!,P$7)</f>
        <v>#REF!</v>
      </c>
      <c r="Q12" s="16" t="e">
        <f>COUNTIFS(#REF!,"=0",#REF!,Q$8,#REF!,Q$7)</f>
        <v>#REF!</v>
      </c>
      <c r="R12" s="16" t="e">
        <f>COUNTIFS(#REF!,"=0",#REF!,R$8,#REF!,R$7)</f>
        <v>#REF!</v>
      </c>
      <c r="S12" s="16" t="e">
        <f>COUNTIFS(#REF!,"=0",#REF!,S$8,#REF!,S$7)</f>
        <v>#REF!</v>
      </c>
      <c r="T12" s="16" t="e">
        <f>COUNTIFS(#REF!,"=0",#REF!,T$8,#REF!,T$7)</f>
        <v>#REF!</v>
      </c>
      <c r="U12" s="16" t="e">
        <f>COUNTIFS(#REF!,"=0",#REF!,U$8,#REF!,U$7)</f>
        <v>#REF!</v>
      </c>
      <c r="V12" s="16" t="e">
        <f>COUNTIFS(#REF!,"=0",#REF!,V$8,#REF!,V$7)</f>
        <v>#REF!</v>
      </c>
      <c r="W12" s="16" t="e">
        <f>COUNTIFS(#REF!,"=0",#REF!,W$8,#REF!,W$7)</f>
        <v>#REF!</v>
      </c>
      <c r="X12" s="16" t="e">
        <f>COUNTIFS(#REF!,"=0",#REF!,X$8,#REF!,X$7)</f>
        <v>#REF!</v>
      </c>
      <c r="Y12" s="16" t="e">
        <f>COUNTIFS(#REF!,"=0",#REF!,Y$8,#REF!,Y$7)</f>
        <v>#REF!</v>
      </c>
      <c r="Z12" s="16" t="e">
        <f>COUNTIFS(#REF!,"=0",#REF!,Z$8,#REF!,Z$7)</f>
        <v>#REF!</v>
      </c>
      <c r="AA12" s="16" t="e">
        <f>COUNTIFS(#REF!,"=0",#REF!,AA$8,#REF!,AA$7)</f>
        <v>#REF!</v>
      </c>
      <c r="AB12" s="16" t="e">
        <f>COUNTIFS(#REF!,"=0",#REF!,AB$8,#REF!,AB$7)</f>
        <v>#REF!</v>
      </c>
      <c r="AC12" s="16" t="e">
        <f>COUNTIFS(#REF!,"=0",#REF!,AC$8,#REF!,AC$7)</f>
        <v>#REF!</v>
      </c>
      <c r="AD12" s="16" t="e">
        <f>COUNTIFS(#REF!,"=0",#REF!,AD$8,#REF!,AD$7)</f>
        <v>#REF!</v>
      </c>
      <c r="AE12" s="16" t="e">
        <f>COUNTIFS(#REF!,"=0",#REF!,AE$8,#REF!,AE$7)</f>
        <v>#REF!</v>
      </c>
      <c r="AF12" s="16" t="e">
        <f>COUNTIFS(#REF!,"=0",#REF!,AF$8,#REF!,AF$7)</f>
        <v>#REF!</v>
      </c>
      <c r="AG12" s="16" t="e">
        <f>COUNTIFS(#REF!,"=0",#REF!,AG$8,#REF!,AG$7)</f>
        <v>#REF!</v>
      </c>
      <c r="AH12" s="16" t="e">
        <f>COUNTIFS(#REF!,"=0",#REF!,AH$8,#REF!,AH$7)</f>
        <v>#REF!</v>
      </c>
      <c r="AI12" s="16" t="e">
        <f>COUNTIFS(#REF!,"=0",#REF!,AI$8,#REF!,AI$7)</f>
        <v>#REF!</v>
      </c>
      <c r="AJ12" s="16" t="e">
        <f>COUNTIFS(#REF!,"=0",#REF!,AJ$8,#REF!,AJ$7)</f>
        <v>#REF!</v>
      </c>
      <c r="AK12" s="16" t="e">
        <f>COUNTIFS(#REF!,"=0",#REF!,AK$8,#REF!,AK$7)</f>
        <v>#REF!</v>
      </c>
      <c r="AL12" s="16" t="e">
        <f>COUNTIFS(#REF!,"=0",#REF!,AL$8,#REF!,AL$7)</f>
        <v>#REF!</v>
      </c>
      <c r="AM12" s="16" t="e">
        <f>COUNTIFS(#REF!,"=0",#REF!,AM$8,#REF!,AM$7)</f>
        <v>#REF!</v>
      </c>
      <c r="AN12" s="16" t="e">
        <f>COUNTIFS(#REF!,"=0",#REF!,AN$8,#REF!,AN$7)</f>
        <v>#REF!</v>
      </c>
      <c r="AO12" s="16" t="e">
        <f>COUNTIFS(#REF!,"=0",#REF!,AO$8,#REF!,AO$7)</f>
        <v>#REF!</v>
      </c>
      <c r="AP12" s="16" t="e">
        <f>COUNTIFS(#REF!,"=0",#REF!,AP$8,#REF!,AP$7)</f>
        <v>#REF!</v>
      </c>
      <c r="AQ12" s="16" t="e">
        <f>COUNTIFS(#REF!,"=0",#REF!,AQ$8,#REF!,AQ$7)</f>
        <v>#REF!</v>
      </c>
      <c r="AR12" s="16" t="e">
        <f>COUNTIFS(#REF!,"=0",#REF!,AR$8,#REF!,AR$7)</f>
        <v>#REF!</v>
      </c>
      <c r="AS12" s="16" t="e">
        <f>COUNTIFS(#REF!,"=0",#REF!,AS$8,#REF!,AS$7)</f>
        <v>#REF!</v>
      </c>
      <c r="AT12" s="16" t="e">
        <f>COUNTIFS(#REF!,"=0",#REF!,AT$8,#REF!,AT$7)</f>
        <v>#REF!</v>
      </c>
      <c r="AU12" s="16" t="e">
        <f>COUNTIFS(#REF!,"=0",#REF!,AU$8,#REF!,AU$7)</f>
        <v>#REF!</v>
      </c>
      <c r="AV12" s="16" t="e">
        <f>COUNTIFS(#REF!,"=0",#REF!,AV$8,#REF!,AV$7)</f>
        <v>#REF!</v>
      </c>
      <c r="AW12" s="16" t="e">
        <f>COUNTIFS(#REF!,"=0",#REF!,AW$8,#REF!,AW$7)</f>
        <v>#REF!</v>
      </c>
      <c r="AX12" s="16" t="e">
        <f>COUNTIFS(#REF!,"=0",#REF!,AX$8,#REF!,AX$7)</f>
        <v>#REF!</v>
      </c>
      <c r="AY12" s="16" t="e">
        <f>COUNTIFS(#REF!,"=0",#REF!,AY$8,#REF!,AY$7)</f>
        <v>#REF!</v>
      </c>
      <c r="AZ12" s="16" t="e">
        <f>COUNTIFS(#REF!,"=0",#REF!,AZ$8,#REF!,AZ$7)</f>
        <v>#REF!</v>
      </c>
      <c r="BA12" s="16" t="e">
        <f>COUNTIFS(#REF!,"=0",#REF!,BA$8,#REF!,BA$7)</f>
        <v>#REF!</v>
      </c>
      <c r="BB12" s="16" t="e">
        <f>COUNTIFS(#REF!,"=0",#REF!,BB$8,#REF!,BB$7)</f>
        <v>#REF!</v>
      </c>
      <c r="BC12" s="16" t="e">
        <f>COUNTIFS(#REF!,"=0",#REF!,BC$8,#REF!,BC$7)</f>
        <v>#REF!</v>
      </c>
      <c r="BD12" s="16" t="e">
        <f>COUNTIFS(#REF!,"=0",#REF!,BD$8,#REF!,BD$7)</f>
        <v>#REF!</v>
      </c>
      <c r="BE12" s="16" t="e">
        <f>COUNTIFS(#REF!,"=0",#REF!,BE$8,#REF!,BE$7)</f>
        <v>#REF!</v>
      </c>
      <c r="BF12" s="16" t="e">
        <f>COUNTIFS(#REF!,"=0",#REF!,BF$8,#REF!,BF$7)</f>
        <v>#REF!</v>
      </c>
      <c r="BG12" s="16" t="e">
        <f>COUNTIFS(#REF!,"=0",#REF!,BG$8,#REF!,BG$7)</f>
        <v>#REF!</v>
      </c>
      <c r="BH12" s="16" t="e">
        <f>COUNTIFS(#REF!,"=0",#REF!,BH$8,#REF!,BH$7)</f>
        <v>#REF!</v>
      </c>
      <c r="BI12" s="16" t="e">
        <f>COUNTIFS(#REF!,"=0",#REF!,BI$8,#REF!,BI$7)</f>
        <v>#REF!</v>
      </c>
      <c r="BJ12" s="16" t="e">
        <f>COUNTIFS(#REF!,"=0",#REF!,BJ$8,#REF!,BJ$7)</f>
        <v>#REF!</v>
      </c>
    </row>
    <row r="13" spans="1:62">
      <c r="A13" s="2" t="s">
        <v>1392</v>
      </c>
      <c r="C13" s="16" t="e">
        <f>COUNTIFS(#REF!,"&gt;0",#REF!,C$8,#REF!,C$7)</f>
        <v>#REF!</v>
      </c>
      <c r="D13" s="16" t="e">
        <f>COUNTIFS(#REF!,"&gt;0",#REF!,D$8,#REF!,D$7)</f>
        <v>#REF!</v>
      </c>
      <c r="E13" s="16" t="e">
        <f>COUNTIFS(#REF!,"&gt;0",#REF!,E$8,#REF!,E$7)</f>
        <v>#REF!</v>
      </c>
      <c r="F13" s="16" t="e">
        <f>COUNTIFS(#REF!,"&gt;0",#REF!,F$8,#REF!,F$7)</f>
        <v>#REF!</v>
      </c>
      <c r="G13" s="16" t="e">
        <f>COUNTIFS(#REF!,"&gt;0",#REF!,G$8,#REF!,G$7)</f>
        <v>#REF!</v>
      </c>
      <c r="H13" s="16" t="e">
        <f>COUNTIFS(#REF!,"&gt;0",#REF!,H$8,#REF!,H$7)</f>
        <v>#REF!</v>
      </c>
      <c r="I13" s="16" t="e">
        <f>COUNTIFS(#REF!,"&gt;0",#REF!,I$8,#REF!,I$7)</f>
        <v>#REF!</v>
      </c>
      <c r="J13" s="16" t="e">
        <f>COUNTIFS(#REF!,"&gt;0",#REF!,J$8,#REF!,J$7)</f>
        <v>#REF!</v>
      </c>
      <c r="K13" s="16" t="e">
        <f>COUNTIFS(#REF!,"&gt;0",#REF!,K$8,#REF!,K$7)</f>
        <v>#REF!</v>
      </c>
      <c r="L13" s="16" t="e">
        <f>COUNTIFS(#REF!,"&gt;0",#REF!,L$8,#REF!,L$7)</f>
        <v>#REF!</v>
      </c>
      <c r="M13" s="16" t="e">
        <f>COUNTIFS(#REF!,"&gt;0",#REF!,M$8,#REF!,M$7)</f>
        <v>#REF!</v>
      </c>
      <c r="N13" s="16" t="e">
        <f>COUNTIFS(#REF!,"&gt;0",#REF!,N$8,#REF!,N$7)</f>
        <v>#REF!</v>
      </c>
      <c r="O13" s="16" t="e">
        <f>COUNTIFS(#REF!,"&gt;0",#REF!,O$8,#REF!,O$7)</f>
        <v>#REF!</v>
      </c>
      <c r="P13" s="16" t="e">
        <f>COUNTIFS(#REF!,"&gt;0",#REF!,P$8,#REF!,P$7)</f>
        <v>#REF!</v>
      </c>
      <c r="Q13" s="16" t="e">
        <f>COUNTIFS(#REF!,"&gt;0",#REF!,Q$8,#REF!,Q$7)</f>
        <v>#REF!</v>
      </c>
      <c r="R13" s="16" t="e">
        <f>COUNTIFS(#REF!,"&gt;0",#REF!,R$8,#REF!,R$7)</f>
        <v>#REF!</v>
      </c>
      <c r="S13" s="16" t="e">
        <f>COUNTIFS(#REF!,"&gt;0",#REF!,S$8,#REF!,S$7)</f>
        <v>#REF!</v>
      </c>
      <c r="T13" s="16" t="e">
        <f>COUNTIFS(#REF!,"&gt;0",#REF!,T$8,#REF!,T$7)</f>
        <v>#REF!</v>
      </c>
      <c r="U13" s="16" t="e">
        <f>COUNTIFS(#REF!,"&gt;0",#REF!,U$8,#REF!,U$7)</f>
        <v>#REF!</v>
      </c>
      <c r="V13" s="16" t="e">
        <f>COUNTIFS(#REF!,"&gt;0",#REF!,V$8,#REF!,V$7)</f>
        <v>#REF!</v>
      </c>
      <c r="W13" s="16" t="e">
        <f>COUNTIFS(#REF!,"&gt;0",#REF!,W$8,#REF!,W$7)</f>
        <v>#REF!</v>
      </c>
      <c r="X13" s="16" t="e">
        <f>COUNTIFS(#REF!,"&gt;0",#REF!,X$8,#REF!,X$7)</f>
        <v>#REF!</v>
      </c>
      <c r="Y13" s="16" t="e">
        <f>COUNTIFS(#REF!,"&gt;0",#REF!,Y$8,#REF!,Y$7)</f>
        <v>#REF!</v>
      </c>
      <c r="Z13" s="16" t="e">
        <f>COUNTIFS(#REF!,"&gt;0",#REF!,Z$8,#REF!,Z$7)</f>
        <v>#REF!</v>
      </c>
      <c r="AA13" s="16" t="e">
        <f>COUNTIFS(#REF!,"&gt;0",#REF!,AA$8,#REF!,AA$7)</f>
        <v>#REF!</v>
      </c>
      <c r="AB13" s="16" t="e">
        <f>COUNTIFS(#REF!,"&gt;0",#REF!,AB$8,#REF!,AB$7)</f>
        <v>#REF!</v>
      </c>
      <c r="AC13" s="16" t="e">
        <f>COUNTIFS(#REF!,"&gt;0",#REF!,AC$8,#REF!,AC$7)</f>
        <v>#REF!</v>
      </c>
      <c r="AD13" s="16" t="e">
        <f>COUNTIFS(#REF!,"&gt;0",#REF!,AD$8,#REF!,AD$7)</f>
        <v>#REF!</v>
      </c>
      <c r="AE13" s="16" t="e">
        <f>COUNTIFS(#REF!,"&gt;0",#REF!,AE$8,#REF!,AE$7)</f>
        <v>#REF!</v>
      </c>
      <c r="AF13" s="16" t="e">
        <f>COUNTIFS(#REF!,"&gt;0",#REF!,AF$8,#REF!,AF$7)</f>
        <v>#REF!</v>
      </c>
      <c r="AG13" s="16" t="e">
        <f>COUNTIFS(#REF!,"&gt;0",#REF!,AG$8,#REF!,AG$7)</f>
        <v>#REF!</v>
      </c>
      <c r="AH13" s="16" t="e">
        <f>COUNTIFS(#REF!,"&gt;0",#REF!,AH$8,#REF!,AH$7)</f>
        <v>#REF!</v>
      </c>
      <c r="AI13" s="16" t="e">
        <f>COUNTIFS(#REF!,"&gt;0",#REF!,AI$8,#REF!,AI$7)</f>
        <v>#REF!</v>
      </c>
      <c r="AJ13" s="16" t="e">
        <f>COUNTIFS(#REF!,"&gt;0",#REF!,AJ$8,#REF!,AJ$7)</f>
        <v>#REF!</v>
      </c>
      <c r="AK13" s="16" t="e">
        <f>COUNTIFS(#REF!,"&gt;0",#REF!,AK$8,#REF!,AK$7)</f>
        <v>#REF!</v>
      </c>
      <c r="AL13" s="16" t="e">
        <f>COUNTIFS(#REF!,"&gt;0",#REF!,AL$8,#REF!,AL$7)</f>
        <v>#REF!</v>
      </c>
      <c r="AM13" s="16" t="e">
        <f>COUNTIFS(#REF!,"&gt;0",#REF!,AM$8,#REF!,AM$7)</f>
        <v>#REF!</v>
      </c>
      <c r="AN13" s="16" t="e">
        <f>COUNTIFS(#REF!,"&gt;0",#REF!,AN$8,#REF!,AN$7)</f>
        <v>#REF!</v>
      </c>
      <c r="AO13" s="16" t="e">
        <f>COUNTIFS(#REF!,"&gt;0",#REF!,AO$8,#REF!,AO$7)</f>
        <v>#REF!</v>
      </c>
      <c r="AP13" s="16" t="e">
        <f>COUNTIFS(#REF!,"&gt;0",#REF!,AP$8,#REF!,AP$7)</f>
        <v>#REF!</v>
      </c>
      <c r="AQ13" s="16" t="e">
        <f>COUNTIFS(#REF!,"&gt;0",#REF!,AQ$8,#REF!,AQ$7)</f>
        <v>#REF!</v>
      </c>
      <c r="AR13" s="16" t="e">
        <f>COUNTIFS(#REF!,"&gt;0",#REF!,AR$8,#REF!,AR$7)</f>
        <v>#REF!</v>
      </c>
      <c r="AS13" s="16" t="e">
        <f>COUNTIFS(#REF!,"&gt;0",#REF!,AS$8,#REF!,AS$7)</f>
        <v>#REF!</v>
      </c>
      <c r="AT13" s="16" t="e">
        <f>COUNTIFS(#REF!,"&gt;0",#REF!,AT$8,#REF!,AT$7)</f>
        <v>#REF!</v>
      </c>
      <c r="AU13" s="16" t="e">
        <f>COUNTIFS(#REF!,"&gt;0",#REF!,AU$8,#REF!,AU$7)</f>
        <v>#REF!</v>
      </c>
      <c r="AV13" s="16" t="e">
        <f>COUNTIFS(#REF!,"&gt;0",#REF!,AV$8,#REF!,AV$7)</f>
        <v>#REF!</v>
      </c>
      <c r="AW13" s="16" t="e">
        <f>COUNTIFS(#REF!,"&gt;0",#REF!,AW$8,#REF!,AW$7)</f>
        <v>#REF!</v>
      </c>
      <c r="AX13" s="16" t="e">
        <f>COUNTIFS(#REF!,"&gt;0",#REF!,AX$8,#REF!,AX$7)</f>
        <v>#REF!</v>
      </c>
      <c r="AY13" s="16" t="e">
        <f>COUNTIFS(#REF!,"&gt;0",#REF!,AY$8,#REF!,AY$7)</f>
        <v>#REF!</v>
      </c>
      <c r="AZ13" s="16" t="e">
        <f>COUNTIFS(#REF!,"&gt;0",#REF!,AZ$8,#REF!,AZ$7)</f>
        <v>#REF!</v>
      </c>
      <c r="BA13" s="16" t="e">
        <f>COUNTIFS(#REF!,"&gt;0",#REF!,BA$8,#REF!,BA$7)</f>
        <v>#REF!</v>
      </c>
      <c r="BB13" s="16" t="e">
        <f>COUNTIFS(#REF!,"&gt;0",#REF!,BB$8,#REF!,BB$7)</f>
        <v>#REF!</v>
      </c>
      <c r="BC13" s="16" t="e">
        <f>COUNTIFS(#REF!,"&gt;0",#REF!,BC$8,#REF!,BC$7)</f>
        <v>#REF!</v>
      </c>
      <c r="BD13" s="16" t="e">
        <f>COUNTIFS(#REF!,"&gt;0",#REF!,BD$8,#REF!,BD$7)</f>
        <v>#REF!</v>
      </c>
      <c r="BE13" s="16" t="e">
        <f>COUNTIFS(#REF!,"&gt;0",#REF!,BE$8,#REF!,BE$7)</f>
        <v>#REF!</v>
      </c>
      <c r="BF13" s="16" t="e">
        <f>COUNTIFS(#REF!,"&gt;0",#REF!,BF$8,#REF!,BF$7)</f>
        <v>#REF!</v>
      </c>
      <c r="BG13" s="16" t="e">
        <f>COUNTIFS(#REF!,"&gt;0",#REF!,BG$8,#REF!,BG$7)</f>
        <v>#REF!</v>
      </c>
      <c r="BH13" s="16" t="e">
        <f>COUNTIFS(#REF!,"&gt;0",#REF!,BH$8,#REF!,BH$7)</f>
        <v>#REF!</v>
      </c>
      <c r="BI13" s="16" t="e">
        <f>COUNTIFS(#REF!,"&gt;0",#REF!,BI$8,#REF!,BI$7)</f>
        <v>#REF!</v>
      </c>
      <c r="BJ13" s="16" t="e">
        <f>COUNTIFS(#REF!,"&gt;0",#REF!,BJ$8,#REF!,BJ$7)</f>
        <v>#REF!</v>
      </c>
    </row>
    <row r="14" spans="1:62">
      <c r="A14" s="2" t="s">
        <v>1393</v>
      </c>
      <c r="C14" s="16" t="e">
        <f>SUM(C12:C13)</f>
        <v>#REF!</v>
      </c>
      <c r="D14" s="16" t="e">
        <f t="shared" ref="D14:BJ14" si="5">SUM(D12:D13)</f>
        <v>#REF!</v>
      </c>
      <c r="E14" s="16" t="e">
        <f t="shared" si="5"/>
        <v>#REF!</v>
      </c>
      <c r="F14" s="16" t="e">
        <f t="shared" si="5"/>
        <v>#REF!</v>
      </c>
      <c r="G14" s="16" t="e">
        <f t="shared" si="5"/>
        <v>#REF!</v>
      </c>
      <c r="H14" s="16" t="e">
        <f t="shared" si="5"/>
        <v>#REF!</v>
      </c>
      <c r="I14" s="16" t="e">
        <f t="shared" si="5"/>
        <v>#REF!</v>
      </c>
      <c r="J14" s="16" t="e">
        <f t="shared" si="5"/>
        <v>#REF!</v>
      </c>
      <c r="K14" s="16" t="e">
        <f t="shared" si="5"/>
        <v>#REF!</v>
      </c>
      <c r="L14" s="16" t="e">
        <f t="shared" si="5"/>
        <v>#REF!</v>
      </c>
      <c r="M14" s="16" t="e">
        <f t="shared" si="5"/>
        <v>#REF!</v>
      </c>
      <c r="N14" s="16" t="e">
        <f t="shared" si="5"/>
        <v>#REF!</v>
      </c>
      <c r="O14" s="16" t="e">
        <f t="shared" si="5"/>
        <v>#REF!</v>
      </c>
      <c r="P14" s="16" t="e">
        <f t="shared" si="5"/>
        <v>#REF!</v>
      </c>
      <c r="Q14" s="16" t="e">
        <f t="shared" si="5"/>
        <v>#REF!</v>
      </c>
      <c r="R14" s="16" t="e">
        <f t="shared" si="5"/>
        <v>#REF!</v>
      </c>
      <c r="S14" s="16" t="e">
        <f t="shared" si="5"/>
        <v>#REF!</v>
      </c>
      <c r="T14" s="16" t="e">
        <f t="shared" si="5"/>
        <v>#REF!</v>
      </c>
      <c r="U14" s="16" t="e">
        <f t="shared" si="5"/>
        <v>#REF!</v>
      </c>
      <c r="V14" s="16" t="e">
        <f t="shared" si="5"/>
        <v>#REF!</v>
      </c>
      <c r="W14" s="16" t="e">
        <f t="shared" si="5"/>
        <v>#REF!</v>
      </c>
      <c r="X14" s="16" t="e">
        <f t="shared" si="5"/>
        <v>#REF!</v>
      </c>
      <c r="Y14" s="16" t="e">
        <f t="shared" si="5"/>
        <v>#REF!</v>
      </c>
      <c r="Z14" s="16" t="e">
        <f t="shared" si="5"/>
        <v>#REF!</v>
      </c>
      <c r="AA14" s="16" t="e">
        <f t="shared" si="5"/>
        <v>#REF!</v>
      </c>
      <c r="AB14" s="16" t="e">
        <f t="shared" si="5"/>
        <v>#REF!</v>
      </c>
      <c r="AC14" s="16" t="e">
        <f t="shared" si="5"/>
        <v>#REF!</v>
      </c>
      <c r="AD14" s="16" t="e">
        <f t="shared" si="5"/>
        <v>#REF!</v>
      </c>
      <c r="AE14" s="16" t="e">
        <f t="shared" si="5"/>
        <v>#REF!</v>
      </c>
      <c r="AF14" s="16" t="e">
        <f t="shared" si="5"/>
        <v>#REF!</v>
      </c>
      <c r="AG14" s="16" t="e">
        <f t="shared" si="5"/>
        <v>#REF!</v>
      </c>
      <c r="AH14" s="16" t="e">
        <f t="shared" si="5"/>
        <v>#REF!</v>
      </c>
      <c r="AI14" s="16" t="e">
        <f t="shared" si="5"/>
        <v>#REF!</v>
      </c>
      <c r="AJ14" s="16" t="e">
        <f t="shared" si="5"/>
        <v>#REF!</v>
      </c>
      <c r="AK14" s="16" t="e">
        <f t="shared" si="5"/>
        <v>#REF!</v>
      </c>
      <c r="AL14" s="16" t="e">
        <f t="shared" si="5"/>
        <v>#REF!</v>
      </c>
      <c r="AM14" s="16" t="e">
        <f t="shared" si="5"/>
        <v>#REF!</v>
      </c>
      <c r="AN14" s="16" t="e">
        <f t="shared" si="5"/>
        <v>#REF!</v>
      </c>
      <c r="AO14" s="16" t="e">
        <f t="shared" si="5"/>
        <v>#REF!</v>
      </c>
      <c r="AP14" s="16" t="e">
        <f t="shared" si="5"/>
        <v>#REF!</v>
      </c>
      <c r="AQ14" s="16" t="e">
        <f t="shared" si="5"/>
        <v>#REF!</v>
      </c>
      <c r="AR14" s="16" t="e">
        <f t="shared" si="5"/>
        <v>#REF!</v>
      </c>
      <c r="AS14" s="16" t="e">
        <f t="shared" si="5"/>
        <v>#REF!</v>
      </c>
      <c r="AT14" s="16" t="e">
        <f t="shared" si="5"/>
        <v>#REF!</v>
      </c>
      <c r="AU14" s="16" t="e">
        <f t="shared" si="5"/>
        <v>#REF!</v>
      </c>
      <c r="AV14" s="16" t="e">
        <f t="shared" si="5"/>
        <v>#REF!</v>
      </c>
      <c r="AW14" s="16" t="e">
        <f t="shared" si="5"/>
        <v>#REF!</v>
      </c>
      <c r="AX14" s="16" t="e">
        <f t="shared" si="5"/>
        <v>#REF!</v>
      </c>
      <c r="AY14" s="16" t="e">
        <f t="shared" si="5"/>
        <v>#REF!</v>
      </c>
      <c r="AZ14" s="16" t="e">
        <f t="shared" si="5"/>
        <v>#REF!</v>
      </c>
      <c r="BA14" s="16" t="e">
        <f t="shared" si="5"/>
        <v>#REF!</v>
      </c>
      <c r="BB14" s="16" t="e">
        <f t="shared" si="5"/>
        <v>#REF!</v>
      </c>
      <c r="BC14" s="16" t="e">
        <f t="shared" si="5"/>
        <v>#REF!</v>
      </c>
      <c r="BD14" s="16" t="e">
        <f t="shared" si="5"/>
        <v>#REF!</v>
      </c>
      <c r="BE14" s="16" t="e">
        <f t="shared" si="5"/>
        <v>#REF!</v>
      </c>
      <c r="BF14" s="16" t="e">
        <f t="shared" si="5"/>
        <v>#REF!</v>
      </c>
      <c r="BG14" s="16" t="e">
        <f t="shared" si="5"/>
        <v>#REF!</v>
      </c>
      <c r="BH14" s="16" t="e">
        <f t="shared" si="5"/>
        <v>#REF!</v>
      </c>
      <c r="BI14" s="16" t="e">
        <f t="shared" si="5"/>
        <v>#REF!</v>
      </c>
      <c r="BJ14" s="16" t="e">
        <f t="shared" si="5"/>
        <v>#REF!</v>
      </c>
    </row>
    <row r="15" spans="1:62">
      <c r="A15" s="18" t="s">
        <v>1394</v>
      </c>
      <c r="C15" s="17" t="e">
        <f>C12</f>
        <v>#REF!</v>
      </c>
      <c r="D15" s="17" t="e">
        <f t="shared" ref="D15:AI15" ca="1" si="6">IF(TODAY()&gt;=D9,C15+D12,NA())</f>
        <v>#REF!</v>
      </c>
      <c r="E15" s="17" t="e">
        <f t="shared" ca="1" si="6"/>
        <v>#REF!</v>
      </c>
      <c r="F15" s="17" t="e">
        <f t="shared" ca="1" si="6"/>
        <v>#REF!</v>
      </c>
      <c r="G15" s="17" t="e">
        <f t="shared" ca="1" si="6"/>
        <v>#REF!</v>
      </c>
      <c r="H15" s="17" t="e">
        <f t="shared" ca="1" si="6"/>
        <v>#REF!</v>
      </c>
      <c r="I15" s="17" t="e">
        <f t="shared" ca="1" si="6"/>
        <v>#REF!</v>
      </c>
      <c r="J15" s="17" t="e">
        <f t="shared" ca="1" si="6"/>
        <v>#REF!</v>
      </c>
      <c r="K15" s="17" t="e">
        <f t="shared" ca="1" si="6"/>
        <v>#REF!</v>
      </c>
      <c r="L15" s="17" t="e">
        <f t="shared" ca="1" si="6"/>
        <v>#REF!</v>
      </c>
      <c r="M15" s="17" t="e">
        <f t="shared" ca="1" si="6"/>
        <v>#REF!</v>
      </c>
      <c r="N15" s="17" t="e">
        <f t="shared" ca="1" si="6"/>
        <v>#REF!</v>
      </c>
      <c r="O15" s="17" t="e">
        <f t="shared" ca="1" si="6"/>
        <v>#REF!</v>
      </c>
      <c r="P15" s="17" t="e">
        <f t="shared" ca="1" si="6"/>
        <v>#REF!</v>
      </c>
      <c r="Q15" s="17" t="e">
        <f t="shared" ca="1" si="6"/>
        <v>#REF!</v>
      </c>
      <c r="R15" s="17" t="e">
        <f t="shared" ca="1" si="6"/>
        <v>#REF!</v>
      </c>
      <c r="S15" s="17" t="e">
        <f t="shared" ca="1" si="6"/>
        <v>#REF!</v>
      </c>
      <c r="T15" s="17" t="e">
        <f t="shared" ca="1" si="6"/>
        <v>#REF!</v>
      </c>
      <c r="U15" s="17" t="e">
        <f t="shared" ca="1" si="6"/>
        <v>#REF!</v>
      </c>
      <c r="V15" s="17" t="e">
        <f t="shared" ca="1" si="6"/>
        <v>#REF!</v>
      </c>
      <c r="W15" s="17" t="e">
        <f t="shared" ca="1" si="6"/>
        <v>#REF!</v>
      </c>
      <c r="X15" s="17" t="e">
        <f t="shared" ca="1" si="6"/>
        <v>#REF!</v>
      </c>
      <c r="Y15" s="17" t="e">
        <f t="shared" ca="1" si="6"/>
        <v>#REF!</v>
      </c>
      <c r="Z15" s="17" t="e">
        <f t="shared" ca="1" si="6"/>
        <v>#REF!</v>
      </c>
      <c r="AA15" s="17" t="e">
        <f t="shared" ca="1" si="6"/>
        <v>#REF!</v>
      </c>
      <c r="AB15" s="17" t="e">
        <f t="shared" ca="1" si="6"/>
        <v>#REF!</v>
      </c>
      <c r="AC15" s="17" t="e">
        <f t="shared" ca="1" si="6"/>
        <v>#REF!</v>
      </c>
      <c r="AD15" s="17" t="e">
        <f t="shared" ca="1" si="6"/>
        <v>#REF!</v>
      </c>
      <c r="AE15" s="17" t="e">
        <f t="shared" ca="1" si="6"/>
        <v>#REF!</v>
      </c>
      <c r="AF15" s="17" t="e">
        <f t="shared" ca="1" si="6"/>
        <v>#REF!</v>
      </c>
      <c r="AG15" s="17" t="e">
        <f t="shared" ca="1" si="6"/>
        <v>#REF!</v>
      </c>
      <c r="AH15" s="17" t="e">
        <f t="shared" ca="1" si="6"/>
        <v>#REF!</v>
      </c>
      <c r="AI15" s="17" t="e">
        <f t="shared" ca="1" si="6"/>
        <v>#REF!</v>
      </c>
      <c r="AJ15" s="17" t="e">
        <f t="shared" ref="AJ15:BJ15" ca="1" si="7">IF(TODAY()&gt;=AJ9,AI15+AJ12,NA())</f>
        <v>#REF!</v>
      </c>
      <c r="AK15" s="17" t="e">
        <f t="shared" ca="1" si="7"/>
        <v>#REF!</v>
      </c>
      <c r="AL15" s="17" t="e">
        <f t="shared" ca="1" si="7"/>
        <v>#REF!</v>
      </c>
      <c r="AM15" s="17" t="e">
        <f t="shared" ca="1" si="7"/>
        <v>#REF!</v>
      </c>
      <c r="AN15" s="17" t="e">
        <f t="shared" ca="1" si="7"/>
        <v>#REF!</v>
      </c>
      <c r="AO15" s="17" t="e">
        <f t="shared" ca="1" si="7"/>
        <v>#REF!</v>
      </c>
      <c r="AP15" s="17" t="e">
        <f t="shared" ca="1" si="7"/>
        <v>#REF!</v>
      </c>
      <c r="AQ15" s="17" t="e">
        <f t="shared" ca="1" si="7"/>
        <v>#REF!</v>
      </c>
      <c r="AR15" s="17" t="e">
        <f t="shared" ca="1" si="7"/>
        <v>#REF!</v>
      </c>
      <c r="AS15" s="17" t="e">
        <f t="shared" ca="1" si="7"/>
        <v>#REF!</v>
      </c>
      <c r="AT15" s="17" t="e">
        <f t="shared" ca="1" si="7"/>
        <v>#REF!</v>
      </c>
      <c r="AU15" s="17" t="e">
        <f t="shared" ca="1" si="7"/>
        <v>#REF!</v>
      </c>
      <c r="AV15" s="17" t="e">
        <f t="shared" ca="1" si="7"/>
        <v>#REF!</v>
      </c>
      <c r="AW15" s="17" t="e">
        <f t="shared" ca="1" si="7"/>
        <v>#REF!</v>
      </c>
      <c r="AX15" s="17" t="e">
        <f t="shared" ca="1" si="7"/>
        <v>#REF!</v>
      </c>
      <c r="AY15" s="17" t="e">
        <f t="shared" ca="1" si="7"/>
        <v>#REF!</v>
      </c>
      <c r="AZ15" s="17" t="e">
        <f t="shared" ca="1" si="7"/>
        <v>#REF!</v>
      </c>
      <c r="BA15" s="17" t="e">
        <f t="shared" ca="1" si="7"/>
        <v>#REF!</v>
      </c>
      <c r="BB15" s="17" t="e">
        <f t="shared" ca="1" si="7"/>
        <v>#REF!</v>
      </c>
      <c r="BC15" s="17" t="e">
        <f t="shared" ca="1" si="7"/>
        <v>#REF!</v>
      </c>
      <c r="BD15" s="17" t="e">
        <f t="shared" ca="1" si="7"/>
        <v>#REF!</v>
      </c>
      <c r="BE15" s="17" t="e">
        <f t="shared" ca="1" si="7"/>
        <v>#REF!</v>
      </c>
      <c r="BF15" s="17" t="e">
        <f t="shared" ca="1" si="7"/>
        <v>#REF!</v>
      </c>
      <c r="BG15" s="17" t="e">
        <f t="shared" ca="1" si="7"/>
        <v>#REF!</v>
      </c>
      <c r="BH15" s="17" t="e">
        <f t="shared" ca="1" si="7"/>
        <v>#REF!</v>
      </c>
      <c r="BI15" s="17" t="e">
        <f t="shared" ca="1" si="7"/>
        <v>#REF!</v>
      </c>
      <c r="BJ15" s="17" t="e">
        <f t="shared" ca="1" si="7"/>
        <v>#REF!</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C2:AE33"/>
  <sheetViews>
    <sheetView showGridLines="0" topLeftCell="E13" workbookViewId="0">
      <selection activeCell="AD33" sqref="AD33"/>
    </sheetView>
  </sheetViews>
  <sheetFormatPr defaultColWidth="9.109375" defaultRowHeight="10.199999999999999"/>
  <cols>
    <col min="1" max="2" width="9.109375" style="54"/>
    <col min="3" max="3" width="10.88671875" style="54" bestFit="1" customWidth="1"/>
    <col min="4" max="4" width="10.6640625" style="54" bestFit="1" customWidth="1"/>
    <col min="5" max="5" width="7.6640625" style="54" customWidth="1"/>
    <col min="6" max="6" width="16.5546875" style="54" bestFit="1" customWidth="1"/>
    <col min="7" max="51" width="7.88671875" style="54" customWidth="1"/>
    <col min="52" max="16384" width="9.109375" style="54"/>
  </cols>
  <sheetData>
    <row r="2" spans="3:19">
      <c r="C2" s="54" t="s">
        <v>1395</v>
      </c>
      <c r="D2" s="55">
        <f ca="1">TODAY()</f>
        <v>45874</v>
      </c>
      <c r="F2" s="55"/>
      <c r="G2" s="65" t="str">
        <f t="shared" ref="G2:S2" ca="1" si="0">"&lt;="&amp;G5</f>
        <v>&lt;=45786</v>
      </c>
      <c r="H2" s="65" t="str">
        <f t="shared" ca="1" si="0"/>
        <v>&lt;=45793</v>
      </c>
      <c r="I2" s="65" t="str">
        <f t="shared" ca="1" si="0"/>
        <v>&lt;=45800</v>
      </c>
      <c r="J2" s="65" t="str">
        <f t="shared" ca="1" si="0"/>
        <v>&lt;=45807</v>
      </c>
      <c r="K2" s="65" t="str">
        <f t="shared" ca="1" si="0"/>
        <v>&lt;=45814</v>
      </c>
      <c r="L2" s="65" t="str">
        <f t="shared" ca="1" si="0"/>
        <v>&lt;=45821</v>
      </c>
      <c r="M2" s="65" t="str">
        <f t="shared" ca="1" si="0"/>
        <v>&lt;=45828</v>
      </c>
      <c r="N2" s="65" t="str">
        <f t="shared" ca="1" si="0"/>
        <v>&lt;=45835</v>
      </c>
      <c r="O2" s="65" t="str">
        <f t="shared" ca="1" si="0"/>
        <v>&lt;=45842</v>
      </c>
      <c r="P2" s="65" t="str">
        <f t="shared" ca="1" si="0"/>
        <v>&lt;=45849</v>
      </c>
      <c r="Q2" s="65" t="str">
        <f t="shared" ca="1" si="0"/>
        <v>&lt;=45856</v>
      </c>
      <c r="R2" s="65" t="str">
        <f t="shared" ca="1" si="0"/>
        <v>&lt;=45863</v>
      </c>
      <c r="S2" s="65" t="str">
        <f t="shared" ca="1" si="0"/>
        <v>&lt;=45870</v>
      </c>
    </row>
    <row r="3" spans="3:19">
      <c r="C3" s="54" t="s">
        <v>1396</v>
      </c>
      <c r="D3" s="55">
        <f ca="1">D2-WEEKDAY(D2,16)</f>
        <v>45870</v>
      </c>
      <c r="F3" s="55"/>
      <c r="G3" s="65" t="str">
        <f t="shared" ref="G3:S3" ca="1" si="1">"&gt;"&amp;G5-7</f>
        <v>&gt;45779</v>
      </c>
      <c r="H3" s="65" t="str">
        <f t="shared" ca="1" si="1"/>
        <v>&gt;45786</v>
      </c>
      <c r="I3" s="65" t="str">
        <f t="shared" ca="1" si="1"/>
        <v>&gt;45793</v>
      </c>
      <c r="J3" s="65" t="str">
        <f t="shared" ca="1" si="1"/>
        <v>&gt;45800</v>
      </c>
      <c r="K3" s="65" t="str">
        <f t="shared" ca="1" si="1"/>
        <v>&gt;45807</v>
      </c>
      <c r="L3" s="65" t="str">
        <f t="shared" ca="1" si="1"/>
        <v>&gt;45814</v>
      </c>
      <c r="M3" s="65" t="str">
        <f t="shared" ca="1" si="1"/>
        <v>&gt;45821</v>
      </c>
      <c r="N3" s="65" t="str">
        <f t="shared" ca="1" si="1"/>
        <v>&gt;45828</v>
      </c>
      <c r="O3" s="65" t="str">
        <f t="shared" ca="1" si="1"/>
        <v>&gt;45835</v>
      </c>
      <c r="P3" s="65" t="str">
        <f t="shared" ca="1" si="1"/>
        <v>&gt;45842</v>
      </c>
      <c r="Q3" s="65" t="str">
        <f t="shared" ca="1" si="1"/>
        <v>&gt;45849</v>
      </c>
      <c r="R3" s="65" t="str">
        <f t="shared" ca="1" si="1"/>
        <v>&gt;45856</v>
      </c>
      <c r="S3" s="65" t="str">
        <f t="shared" ca="1" si="1"/>
        <v>&gt;45863</v>
      </c>
    </row>
    <row r="4" spans="3:19">
      <c r="D4" s="56"/>
      <c r="F4" s="55"/>
      <c r="G4" s="65" t="s">
        <v>1397</v>
      </c>
      <c r="H4" s="65" t="s">
        <v>1398</v>
      </c>
      <c r="I4" s="65" t="s">
        <v>1399</v>
      </c>
      <c r="J4" s="65" t="s">
        <v>1400</v>
      </c>
      <c r="K4" s="65" t="s">
        <v>1401</v>
      </c>
      <c r="L4" s="65" t="s">
        <v>1402</v>
      </c>
      <c r="M4" s="65" t="s">
        <v>1403</v>
      </c>
      <c r="N4" s="65" t="s">
        <v>1404</v>
      </c>
      <c r="O4" s="65" t="s">
        <v>1405</v>
      </c>
      <c r="P4" s="65" t="s">
        <v>1406</v>
      </c>
      <c r="Q4" s="65" t="s">
        <v>1407</v>
      </c>
      <c r="R4" s="65" t="s">
        <v>1408</v>
      </c>
      <c r="S4" s="65" t="s">
        <v>1409</v>
      </c>
    </row>
    <row r="5" spans="3:19">
      <c r="F5" s="57"/>
      <c r="G5" s="58">
        <f t="shared" ref="G5:R5" ca="1" si="2">H5-7</f>
        <v>45786</v>
      </c>
      <c r="H5" s="58">
        <f t="shared" ca="1" si="2"/>
        <v>45793</v>
      </c>
      <c r="I5" s="58">
        <f t="shared" ca="1" si="2"/>
        <v>45800</v>
      </c>
      <c r="J5" s="58">
        <f t="shared" ca="1" si="2"/>
        <v>45807</v>
      </c>
      <c r="K5" s="58">
        <f t="shared" ca="1" si="2"/>
        <v>45814</v>
      </c>
      <c r="L5" s="58">
        <f t="shared" ca="1" si="2"/>
        <v>45821</v>
      </c>
      <c r="M5" s="58">
        <f t="shared" ca="1" si="2"/>
        <v>45828</v>
      </c>
      <c r="N5" s="58">
        <f t="shared" ca="1" si="2"/>
        <v>45835</v>
      </c>
      <c r="O5" s="58">
        <f t="shared" ca="1" si="2"/>
        <v>45842</v>
      </c>
      <c r="P5" s="58">
        <f t="shared" ca="1" si="2"/>
        <v>45849</v>
      </c>
      <c r="Q5" s="58">
        <f t="shared" ca="1" si="2"/>
        <v>45856</v>
      </c>
      <c r="R5" s="58">
        <f t="shared" ca="1" si="2"/>
        <v>45863</v>
      </c>
      <c r="S5" s="59">
        <f ca="1">$D$3</f>
        <v>45870</v>
      </c>
    </row>
    <row r="6" spans="3:19">
      <c r="F6" s="60" t="s">
        <v>1410</v>
      </c>
      <c r="G6" s="61">
        <f ca="1">COUNTIFS(T_SDLog[[ATLAS_SUBMISSION]:[ATLAS_SUBMISSION]],G$2,T_SDLog[[ATLAS_SUBMISSION]:[ATLAS_SUBMISSION]],G$3)</f>
        <v>0</v>
      </c>
      <c r="H6" s="61">
        <f ca="1">COUNTIFS(T_SDLog[[ATLAS_SUBMISSION]:[ATLAS_SUBMISSION]],H$2,T_SDLog[[ATLAS_SUBMISSION]:[ATLAS_SUBMISSION]],H$3)</f>
        <v>0</v>
      </c>
      <c r="I6" s="61">
        <f ca="1">COUNTIFS(T_SDLog[[ATLAS_SUBMISSION]:[ATLAS_SUBMISSION]],I$2,T_SDLog[[ATLAS_SUBMISSION]:[ATLAS_SUBMISSION]],I$3)</f>
        <v>0</v>
      </c>
      <c r="J6" s="61">
        <f ca="1">COUNTIFS(T_SDLog[[ATLAS_SUBMISSION]:[ATLAS_SUBMISSION]],J$2,T_SDLog[[ATLAS_SUBMISSION]:[ATLAS_SUBMISSION]],J$3)</f>
        <v>0</v>
      </c>
      <c r="K6" s="61">
        <f ca="1">COUNTIFS(T_SDLog[[ATLAS_SUBMISSION]:[ATLAS_SUBMISSION]],K$2,T_SDLog[[ATLAS_SUBMISSION]:[ATLAS_SUBMISSION]],K$3)</f>
        <v>0</v>
      </c>
      <c r="L6" s="61">
        <f ca="1">COUNTIFS(T_SDLog[[ATLAS_SUBMISSION]:[ATLAS_SUBMISSION]],L$2,T_SDLog[[ATLAS_SUBMISSION]:[ATLAS_SUBMISSION]],L$3)</f>
        <v>0</v>
      </c>
      <c r="M6" s="61">
        <f ca="1">COUNTIFS(T_SDLog[[ATLAS_SUBMISSION]:[ATLAS_SUBMISSION]],M$2,T_SDLog[[ATLAS_SUBMISSION]:[ATLAS_SUBMISSION]],M$3)</f>
        <v>0</v>
      </c>
      <c r="N6" s="61">
        <f ca="1">COUNTIFS(T_SDLog[[ATLAS_SUBMISSION]:[ATLAS_SUBMISSION]],N$2,T_SDLog[[ATLAS_SUBMISSION]:[ATLAS_SUBMISSION]],N$3)</f>
        <v>0</v>
      </c>
      <c r="O6" s="61">
        <f ca="1">COUNTIFS(T_SDLog[[ATLAS_SUBMISSION]:[ATLAS_SUBMISSION]],O$2,T_SDLog[[ATLAS_SUBMISSION]:[ATLAS_SUBMISSION]],O$3)</f>
        <v>0</v>
      </c>
      <c r="P6" s="61">
        <f ca="1">COUNTIFS(T_SDLog[[ATLAS_SUBMISSION]:[ATLAS_SUBMISSION]],P$2,T_SDLog[[ATLAS_SUBMISSION]:[ATLAS_SUBMISSION]],P$3)</f>
        <v>0</v>
      </c>
      <c r="Q6" s="61">
        <f ca="1">COUNTIFS(T_SDLog[[ATLAS_SUBMISSION]:[ATLAS_SUBMISSION]],Q$2,T_SDLog[[ATLAS_SUBMISSION]:[ATLAS_SUBMISSION]],Q$3)</f>
        <v>0</v>
      </c>
      <c r="R6" s="61">
        <f ca="1">COUNTIFS(T_SDLog[[ATLAS_SUBMISSION]:[ATLAS_SUBMISSION]],R$2,T_SDLog[[ATLAS_SUBMISSION]:[ATLAS_SUBMISSION]],R$3)</f>
        <v>0</v>
      </c>
      <c r="S6" s="61">
        <f ca="1">COUNTIFS(T_SDLog[[ATLAS_SUBMISSION]:[ATLAS_SUBMISSION]],S$2,T_SDLog[[ATLAS_SUBMISSION]:[ATLAS_SUBMISSION]],S$3)</f>
        <v>0</v>
      </c>
    </row>
    <row r="7" spans="3:19">
      <c r="F7" s="55"/>
      <c r="G7" s="55"/>
      <c r="H7" s="55"/>
      <c r="I7" s="62"/>
      <c r="J7" s="55"/>
      <c r="K7" s="62"/>
    </row>
    <row r="8" spans="3:19">
      <c r="F8" s="55"/>
      <c r="G8" s="65" t="str">
        <f t="shared" ref="G8:Q8" ca="1" si="3">G2</f>
        <v>&lt;=45786</v>
      </c>
      <c r="H8" s="65" t="str">
        <f t="shared" ca="1" si="3"/>
        <v>&lt;=45793</v>
      </c>
      <c r="I8" s="65" t="str">
        <f t="shared" ca="1" si="3"/>
        <v>&lt;=45800</v>
      </c>
      <c r="J8" s="65" t="str">
        <f t="shared" ca="1" si="3"/>
        <v>&lt;=45807</v>
      </c>
      <c r="K8" s="65" t="str">
        <f t="shared" ca="1" si="3"/>
        <v>&lt;=45814</v>
      </c>
      <c r="L8" s="65" t="str">
        <f t="shared" ca="1" si="3"/>
        <v>&lt;=45821</v>
      </c>
      <c r="M8" s="65" t="str">
        <f t="shared" ca="1" si="3"/>
        <v>&lt;=45828</v>
      </c>
      <c r="N8" s="65" t="str">
        <f t="shared" ca="1" si="3"/>
        <v>&lt;=45835</v>
      </c>
      <c r="O8" s="65" t="str">
        <f t="shared" ca="1" si="3"/>
        <v>&lt;=45842</v>
      </c>
      <c r="P8" s="65" t="str">
        <f t="shared" ca="1" si="3"/>
        <v>&lt;=45849</v>
      </c>
      <c r="Q8" s="65" t="str">
        <f t="shared" ca="1" si="3"/>
        <v>&lt;=45856</v>
      </c>
      <c r="R8" s="65"/>
      <c r="S8" s="65"/>
    </row>
    <row r="9" spans="3:19">
      <c r="C9" s="64" t="s">
        <v>1411</v>
      </c>
      <c r="D9" s="64" t="e">
        <f>SUM(#REF!)</f>
        <v>#REF!</v>
      </c>
      <c r="F9" s="55"/>
      <c r="G9" s="65" t="s">
        <v>1412</v>
      </c>
      <c r="H9" s="65" t="str">
        <f t="shared" ref="H9:Q9" ca="1" si="4">H3</f>
        <v>&gt;45786</v>
      </c>
      <c r="I9" s="65" t="str">
        <f t="shared" ca="1" si="4"/>
        <v>&gt;45793</v>
      </c>
      <c r="J9" s="65" t="str">
        <f t="shared" ca="1" si="4"/>
        <v>&gt;45800</v>
      </c>
      <c r="K9" s="65" t="str">
        <f t="shared" ca="1" si="4"/>
        <v>&gt;45807</v>
      </c>
      <c r="L9" s="65" t="str">
        <f t="shared" ca="1" si="4"/>
        <v>&gt;45814</v>
      </c>
      <c r="M9" s="65" t="str">
        <f t="shared" ca="1" si="4"/>
        <v>&gt;45821</v>
      </c>
      <c r="N9" s="65" t="str">
        <f t="shared" ca="1" si="4"/>
        <v>&gt;45828</v>
      </c>
      <c r="O9" s="65" t="str">
        <f t="shared" ca="1" si="4"/>
        <v>&gt;45835</v>
      </c>
      <c r="P9" s="65" t="str">
        <f t="shared" ca="1" si="4"/>
        <v>&gt;45842</v>
      </c>
      <c r="Q9" s="65" t="str">
        <f t="shared" ca="1" si="4"/>
        <v>&gt;45849</v>
      </c>
      <c r="R9" s="65"/>
      <c r="S9" s="65"/>
    </row>
    <row r="10" spans="3:19">
      <c r="C10" s="64" t="s">
        <v>1413</v>
      </c>
      <c r="D10" s="64" t="e">
        <f>#REF!</f>
        <v>#REF!</v>
      </c>
      <c r="F10" s="57"/>
      <c r="G10" s="58" t="s">
        <v>1414</v>
      </c>
      <c r="H10" s="58" t="s">
        <v>1415</v>
      </c>
      <c r="I10" s="58" t="s">
        <v>1416</v>
      </c>
      <c r="J10" s="58" t="s">
        <v>1417</v>
      </c>
      <c r="K10" s="58" t="s">
        <v>1418</v>
      </c>
      <c r="L10" s="58" t="s">
        <v>1419</v>
      </c>
      <c r="M10" s="58" t="s">
        <v>1420</v>
      </c>
      <c r="N10" s="58" t="s">
        <v>1421</v>
      </c>
      <c r="O10" s="58" t="s">
        <v>1422</v>
      </c>
      <c r="P10" s="58" t="s">
        <v>1423</v>
      </c>
      <c r="Q10" s="59" t="s">
        <v>1424</v>
      </c>
    </row>
    <row r="11" spans="3:19">
      <c r="C11" s="64" t="s">
        <v>1425</v>
      </c>
      <c r="D11" s="64" t="e">
        <f>SUM(#REF!)</f>
        <v>#REF!</v>
      </c>
      <c r="F11" s="60" t="s">
        <v>1426</v>
      </c>
      <c r="G11" s="63">
        <f ca="1">COUNTIFS(T_SDLog[[REJECT_BY]:[REJECT_BY]],"UNDER REVIEW",T_SDLog[[ATLAS_SUBMISSION]:[ATLAS_SUBMISSION]],G$8,T_SDLog[[ATLAS_SUBMISSION]:[ATLAS_SUBMISSION]],G$9)</f>
        <v>0</v>
      </c>
      <c r="H11" s="63">
        <f ca="1">COUNTIFS(T_SDLog[[REJECT_BY]:[REJECT_BY]],"UNDER REVIEW",T_SDLog[[ATLAS_SUBMISSION]:[ATLAS_SUBMISSION]],H$8,T_SDLog[[ATLAS_SUBMISSION]:[ATLAS_SUBMISSION]],H$9)</f>
        <v>0</v>
      </c>
      <c r="I11" s="63">
        <f ca="1">COUNTIFS(T_SDLog[[REJECT_BY]:[REJECT_BY]],"UNDER REVIEW",T_SDLog[[ATLAS_SUBMISSION]:[ATLAS_SUBMISSION]],I$8,T_SDLog[[ATLAS_SUBMISSION]:[ATLAS_SUBMISSION]],I$9)</f>
        <v>0</v>
      </c>
      <c r="J11" s="63">
        <f ca="1">COUNTIFS(T_SDLog[[REJECT_BY]:[REJECT_BY]],"UNDER REVIEW",T_SDLog[[ATLAS_SUBMISSION]:[ATLAS_SUBMISSION]],J$8,T_SDLog[[ATLAS_SUBMISSION]:[ATLAS_SUBMISSION]],J$9)</f>
        <v>0</v>
      </c>
      <c r="K11" s="63">
        <f ca="1">COUNTIFS(T_SDLog[[REJECT_BY]:[REJECT_BY]],"UNDER REVIEW",T_SDLog[[ATLAS_SUBMISSION]:[ATLAS_SUBMISSION]],K$8,T_SDLog[[ATLAS_SUBMISSION]:[ATLAS_SUBMISSION]],K$9)</f>
        <v>0</v>
      </c>
      <c r="L11" s="63">
        <f ca="1">COUNTIFS(T_SDLog[[REJECT_BY]:[REJECT_BY]],"UNDER REVIEW",T_SDLog[[ATLAS_SUBMISSION]:[ATLAS_SUBMISSION]],L$8,T_SDLog[[ATLAS_SUBMISSION]:[ATLAS_SUBMISSION]],L$9)</f>
        <v>0</v>
      </c>
      <c r="M11" s="63">
        <f ca="1">COUNTIFS(T_SDLog[[REJECT_BY]:[REJECT_BY]],"UNDER REVIEW",T_SDLog[[ATLAS_SUBMISSION]:[ATLAS_SUBMISSION]],M$8,T_SDLog[[ATLAS_SUBMISSION]:[ATLAS_SUBMISSION]],M$9)</f>
        <v>0</v>
      </c>
      <c r="N11" s="63">
        <f ca="1">COUNTIFS(T_SDLog[[REJECT_BY]:[REJECT_BY]],"UNDER REVIEW",T_SDLog[[ATLAS_SUBMISSION]:[ATLAS_SUBMISSION]],N$8,T_SDLog[[ATLAS_SUBMISSION]:[ATLAS_SUBMISSION]],N$9)</f>
        <v>0</v>
      </c>
      <c r="O11" s="63">
        <f ca="1">COUNTIFS(T_SDLog[[REJECT_BY]:[REJECT_BY]],"UNDER REVIEW",T_SDLog[[ATLAS_SUBMISSION]:[ATLAS_SUBMISSION]],O$8,T_SDLog[[ATLAS_SUBMISSION]:[ATLAS_SUBMISSION]],O$9)</f>
        <v>0</v>
      </c>
      <c r="P11" s="63">
        <f ca="1">COUNTIFS(T_SDLog[[REJECT_BY]:[REJECT_BY]],"UNDER REVIEW",T_SDLog[[ATLAS_SUBMISSION]:[ATLAS_SUBMISSION]],P$8,T_SDLog[[ATLAS_SUBMISSION]:[ATLAS_SUBMISSION]],P$9)</f>
        <v>0</v>
      </c>
      <c r="Q11" s="63">
        <f ca="1">COUNTIFS(T_SDLog[[REJECT_BY]:[REJECT_BY]],"UNDER REVIEW",T_SDLog[[ATLAS_SUBMISSION]:[ATLAS_SUBMISSION]],Q$8,T_SDLog[[ATLAS_SUBMISSION]:[ATLAS_SUBMISSION]],Q$9)</f>
        <v>0</v>
      </c>
    </row>
    <row r="12" spans="3:19">
      <c r="C12" s="64" t="s">
        <v>1427</v>
      </c>
      <c r="D12" s="64" t="e">
        <f>#REF!</f>
        <v>#REF!</v>
      </c>
      <c r="F12" s="60" t="s">
        <v>1428</v>
      </c>
      <c r="G12" s="61">
        <f ca="1">G11</f>
        <v>0</v>
      </c>
      <c r="H12" s="61">
        <f t="shared" ref="H12:Q12" ca="1" si="5">G12+H11</f>
        <v>0</v>
      </c>
      <c r="I12" s="61">
        <f t="shared" ca="1" si="5"/>
        <v>0</v>
      </c>
      <c r="J12" s="61">
        <f t="shared" ca="1" si="5"/>
        <v>0</v>
      </c>
      <c r="K12" s="61">
        <f t="shared" ca="1" si="5"/>
        <v>0</v>
      </c>
      <c r="L12" s="61">
        <f t="shared" ca="1" si="5"/>
        <v>0</v>
      </c>
      <c r="M12" s="61">
        <f t="shared" ca="1" si="5"/>
        <v>0</v>
      </c>
      <c r="N12" s="61">
        <f t="shared" ca="1" si="5"/>
        <v>0</v>
      </c>
      <c r="O12" s="61">
        <f t="shared" ca="1" si="5"/>
        <v>0</v>
      </c>
      <c r="P12" s="61">
        <f t="shared" ca="1" si="5"/>
        <v>0</v>
      </c>
      <c r="Q12" s="61">
        <f t="shared" ca="1" si="5"/>
        <v>0</v>
      </c>
    </row>
    <row r="27" spans="6:31">
      <c r="G27" s="65" t="str">
        <f t="shared" ref="G27:AE27" ca="1" si="6">"&lt;="&amp;G30</f>
        <v>&lt;=45702</v>
      </c>
      <c r="H27" s="65" t="str">
        <f t="shared" ca="1" si="6"/>
        <v>&lt;=45709</v>
      </c>
      <c r="I27" s="65" t="str">
        <f t="shared" ca="1" si="6"/>
        <v>&lt;=45716</v>
      </c>
      <c r="J27" s="65" t="str">
        <f t="shared" ca="1" si="6"/>
        <v>&lt;=45723</v>
      </c>
      <c r="K27" s="65" t="str">
        <f t="shared" ca="1" si="6"/>
        <v>&lt;=45730</v>
      </c>
      <c r="L27" s="65" t="str">
        <f t="shared" ca="1" si="6"/>
        <v>&lt;=45737</v>
      </c>
      <c r="M27" s="65" t="str">
        <f t="shared" ca="1" si="6"/>
        <v>&lt;=45744</v>
      </c>
      <c r="N27" s="65" t="str">
        <f t="shared" ca="1" si="6"/>
        <v>&lt;=45751</v>
      </c>
      <c r="O27" s="65" t="str">
        <f t="shared" ca="1" si="6"/>
        <v>&lt;=45758</v>
      </c>
      <c r="P27" s="65" t="str">
        <f t="shared" ca="1" si="6"/>
        <v>&lt;=45765</v>
      </c>
      <c r="Q27" s="65" t="str">
        <f t="shared" ca="1" si="6"/>
        <v>&lt;=45772</v>
      </c>
      <c r="R27" s="65" t="str">
        <f t="shared" ca="1" si="6"/>
        <v>&lt;=45779</v>
      </c>
      <c r="S27" s="65" t="str">
        <f t="shared" ca="1" si="6"/>
        <v>&lt;=45786</v>
      </c>
      <c r="T27" s="65" t="str">
        <f t="shared" ca="1" si="6"/>
        <v>&lt;=45793</v>
      </c>
      <c r="U27" s="65" t="str">
        <f t="shared" ca="1" si="6"/>
        <v>&lt;=45800</v>
      </c>
      <c r="V27" s="65" t="str">
        <f t="shared" ca="1" si="6"/>
        <v>&lt;=45807</v>
      </c>
      <c r="W27" s="65" t="str">
        <f t="shared" ca="1" si="6"/>
        <v>&lt;=45814</v>
      </c>
      <c r="X27" s="65" t="str">
        <f t="shared" ca="1" si="6"/>
        <v>&lt;=45821</v>
      </c>
      <c r="Y27" s="65" t="str">
        <f t="shared" ca="1" si="6"/>
        <v>&lt;=45828</v>
      </c>
      <c r="Z27" s="65" t="str">
        <f t="shared" ca="1" si="6"/>
        <v>&lt;=45835</v>
      </c>
      <c r="AA27" s="65" t="str">
        <f t="shared" ca="1" si="6"/>
        <v>&lt;=45842</v>
      </c>
      <c r="AB27" s="65" t="str">
        <f t="shared" ca="1" si="6"/>
        <v>&lt;=45849</v>
      </c>
      <c r="AC27" s="65" t="str">
        <f t="shared" ca="1" si="6"/>
        <v>&lt;=45856</v>
      </c>
      <c r="AD27" s="65" t="str">
        <f t="shared" ca="1" si="6"/>
        <v>&lt;=45863</v>
      </c>
      <c r="AE27" s="65" t="str">
        <f t="shared" ca="1" si="6"/>
        <v>&lt;=45870</v>
      </c>
    </row>
    <row r="28" spans="6:31">
      <c r="G28" s="65" t="str">
        <f t="shared" ref="G28:AE28" ca="1" si="7">"&gt;"&amp;G30-7</f>
        <v>&gt;45695</v>
      </c>
      <c r="H28" s="65" t="str">
        <f t="shared" ca="1" si="7"/>
        <v>&gt;45702</v>
      </c>
      <c r="I28" s="65" t="str">
        <f t="shared" ca="1" si="7"/>
        <v>&gt;45709</v>
      </c>
      <c r="J28" s="65" t="str">
        <f t="shared" ca="1" si="7"/>
        <v>&gt;45716</v>
      </c>
      <c r="K28" s="65" t="str">
        <f t="shared" ca="1" si="7"/>
        <v>&gt;45723</v>
      </c>
      <c r="L28" s="65" t="str">
        <f t="shared" ca="1" si="7"/>
        <v>&gt;45730</v>
      </c>
      <c r="M28" s="65" t="str">
        <f t="shared" ca="1" si="7"/>
        <v>&gt;45737</v>
      </c>
      <c r="N28" s="65" t="str">
        <f t="shared" ca="1" si="7"/>
        <v>&gt;45744</v>
      </c>
      <c r="O28" s="65" t="str">
        <f t="shared" ca="1" si="7"/>
        <v>&gt;45751</v>
      </c>
      <c r="P28" s="65" t="str">
        <f t="shared" ca="1" si="7"/>
        <v>&gt;45758</v>
      </c>
      <c r="Q28" s="65" t="str">
        <f t="shared" ca="1" si="7"/>
        <v>&gt;45765</v>
      </c>
      <c r="R28" s="65" t="str">
        <f t="shared" ca="1" si="7"/>
        <v>&gt;45772</v>
      </c>
      <c r="S28" s="65" t="str">
        <f t="shared" ca="1" si="7"/>
        <v>&gt;45779</v>
      </c>
      <c r="T28" s="65" t="str">
        <f t="shared" ca="1" si="7"/>
        <v>&gt;45786</v>
      </c>
      <c r="U28" s="65" t="str">
        <f t="shared" ca="1" si="7"/>
        <v>&gt;45793</v>
      </c>
      <c r="V28" s="65" t="str">
        <f t="shared" ca="1" si="7"/>
        <v>&gt;45800</v>
      </c>
      <c r="W28" s="65" t="str">
        <f t="shared" ca="1" si="7"/>
        <v>&gt;45807</v>
      </c>
      <c r="X28" s="65" t="str">
        <f t="shared" ca="1" si="7"/>
        <v>&gt;45814</v>
      </c>
      <c r="Y28" s="65" t="str">
        <f t="shared" ca="1" si="7"/>
        <v>&gt;45821</v>
      </c>
      <c r="Z28" s="65" t="str">
        <f t="shared" ca="1" si="7"/>
        <v>&gt;45828</v>
      </c>
      <c r="AA28" s="65" t="str">
        <f t="shared" ca="1" si="7"/>
        <v>&gt;45835</v>
      </c>
      <c r="AB28" s="65" t="str">
        <f t="shared" ca="1" si="7"/>
        <v>&gt;45842</v>
      </c>
      <c r="AC28" s="65" t="str">
        <f t="shared" ca="1" si="7"/>
        <v>&gt;45849</v>
      </c>
      <c r="AD28" s="65" t="str">
        <f t="shared" ca="1" si="7"/>
        <v>&gt;45856</v>
      </c>
      <c r="AE28" s="65" t="str">
        <f t="shared" ca="1" si="7"/>
        <v>&gt;45863</v>
      </c>
    </row>
    <row r="29" spans="6:31">
      <c r="G29" s="65" t="s">
        <v>1429</v>
      </c>
      <c r="H29" s="65" t="s">
        <v>1430</v>
      </c>
      <c r="I29" s="65" t="s">
        <v>1431</v>
      </c>
      <c r="J29" s="65" t="s">
        <v>1432</v>
      </c>
      <c r="K29" s="65" t="s">
        <v>1433</v>
      </c>
      <c r="L29" s="65" t="s">
        <v>1434</v>
      </c>
      <c r="M29" s="65" t="s">
        <v>1435</v>
      </c>
      <c r="N29" s="65" t="s">
        <v>1436</v>
      </c>
      <c r="O29" s="65" t="s">
        <v>1437</v>
      </c>
      <c r="P29" s="65" t="s">
        <v>1438</v>
      </c>
      <c r="Q29" s="65" t="s">
        <v>1439</v>
      </c>
      <c r="R29" s="65" t="s">
        <v>1440</v>
      </c>
      <c r="S29" s="65" t="s">
        <v>1397</v>
      </c>
      <c r="T29" s="65" t="s">
        <v>1398</v>
      </c>
      <c r="U29" s="65" t="s">
        <v>1399</v>
      </c>
      <c r="V29" s="65" t="s">
        <v>1400</v>
      </c>
      <c r="W29" s="65" t="s">
        <v>1401</v>
      </c>
      <c r="X29" s="65" t="s">
        <v>1402</v>
      </c>
      <c r="Y29" s="65" t="s">
        <v>1403</v>
      </c>
      <c r="Z29" s="65" t="s">
        <v>1404</v>
      </c>
      <c r="AA29" s="65" t="s">
        <v>1405</v>
      </c>
      <c r="AB29" s="65" t="s">
        <v>1406</v>
      </c>
      <c r="AC29" s="65" t="s">
        <v>1407</v>
      </c>
      <c r="AD29" s="65" t="s">
        <v>1408</v>
      </c>
      <c r="AE29" s="65" t="s">
        <v>1441</v>
      </c>
    </row>
    <row r="30" spans="6:31">
      <c r="G30" s="58">
        <f t="shared" ref="G30:AD30" ca="1" si="8">H30-7</f>
        <v>45702</v>
      </c>
      <c r="H30" s="58">
        <f t="shared" ca="1" si="8"/>
        <v>45709</v>
      </c>
      <c r="I30" s="58">
        <f t="shared" ca="1" si="8"/>
        <v>45716</v>
      </c>
      <c r="J30" s="58">
        <f t="shared" ca="1" si="8"/>
        <v>45723</v>
      </c>
      <c r="K30" s="58">
        <f t="shared" ca="1" si="8"/>
        <v>45730</v>
      </c>
      <c r="L30" s="58">
        <f t="shared" ca="1" si="8"/>
        <v>45737</v>
      </c>
      <c r="M30" s="58">
        <f t="shared" ca="1" si="8"/>
        <v>45744</v>
      </c>
      <c r="N30" s="58">
        <f t="shared" ca="1" si="8"/>
        <v>45751</v>
      </c>
      <c r="O30" s="58">
        <f t="shared" ca="1" si="8"/>
        <v>45758</v>
      </c>
      <c r="P30" s="58">
        <f t="shared" ca="1" si="8"/>
        <v>45765</v>
      </c>
      <c r="Q30" s="58">
        <f t="shared" ca="1" si="8"/>
        <v>45772</v>
      </c>
      <c r="R30" s="58">
        <f t="shared" ca="1" si="8"/>
        <v>45779</v>
      </c>
      <c r="S30" s="58">
        <f t="shared" ca="1" si="8"/>
        <v>45786</v>
      </c>
      <c r="T30" s="58">
        <f t="shared" ca="1" si="8"/>
        <v>45793</v>
      </c>
      <c r="U30" s="58">
        <f t="shared" ca="1" si="8"/>
        <v>45800</v>
      </c>
      <c r="V30" s="58">
        <f t="shared" ca="1" si="8"/>
        <v>45807</v>
      </c>
      <c r="W30" s="58">
        <f t="shared" ca="1" si="8"/>
        <v>45814</v>
      </c>
      <c r="X30" s="58">
        <f t="shared" ca="1" si="8"/>
        <v>45821</v>
      </c>
      <c r="Y30" s="58">
        <f t="shared" ca="1" si="8"/>
        <v>45828</v>
      </c>
      <c r="Z30" s="58">
        <f t="shared" ca="1" si="8"/>
        <v>45835</v>
      </c>
      <c r="AA30" s="58">
        <f t="shared" ca="1" si="8"/>
        <v>45842</v>
      </c>
      <c r="AB30" s="58">
        <f t="shared" ca="1" si="8"/>
        <v>45849</v>
      </c>
      <c r="AC30" s="58">
        <f t="shared" ca="1" si="8"/>
        <v>45856</v>
      </c>
      <c r="AD30" s="58">
        <f t="shared" ca="1" si="8"/>
        <v>45863</v>
      </c>
      <c r="AE30" s="59">
        <f ca="1">$D$3</f>
        <v>45870</v>
      </c>
    </row>
    <row r="31" spans="6:31">
      <c r="G31" s="67">
        <f ca="1">COUNTIFS(T_SDLog[[DAR_REFERENCE_NUMBER]:[DAR_REFERENCE_NUMBER]],G$27,T_SDLog[[DAR_REFERENCE_NUMBER]:[DAR_REFERENCE_NUMBER]],G$28,T_SDLog[[REV_OD]:[REV_OD]],"---")</f>
        <v>0</v>
      </c>
      <c r="H31" s="67">
        <f ca="1">COUNTIFS(T_SDLog[[DAR_REFERENCE_NUMBER]:[DAR_REFERENCE_NUMBER]],H$27,T_SDLog[[DAR_REFERENCE_NUMBER]:[DAR_REFERENCE_NUMBER]],H$28,T_SDLog[[REV_OD]:[REV_OD]],"---")</f>
        <v>0</v>
      </c>
      <c r="I31" s="67">
        <f ca="1">COUNTIFS(T_SDLog[[DAR_REFERENCE_NUMBER]:[DAR_REFERENCE_NUMBER]],I$27,T_SDLog[[DAR_REFERENCE_NUMBER]:[DAR_REFERENCE_NUMBER]],I$28,T_SDLog[[REV_OD]:[REV_OD]],"---")</f>
        <v>0</v>
      </c>
      <c r="J31" s="67">
        <f ca="1">COUNTIFS(T_SDLog[[DAR_REFERENCE_NUMBER]:[DAR_REFERENCE_NUMBER]],J$27,T_SDLog[[DAR_REFERENCE_NUMBER]:[DAR_REFERENCE_NUMBER]],J$28,T_SDLog[[REV_OD]:[REV_OD]],"---")</f>
        <v>0</v>
      </c>
      <c r="K31" s="67">
        <f ca="1">COUNTIFS(T_SDLog[[DAR_REFERENCE_NUMBER]:[DAR_REFERENCE_NUMBER]],K$27,T_SDLog[[DAR_REFERENCE_NUMBER]:[DAR_REFERENCE_NUMBER]],K$28,T_SDLog[[REV_OD]:[REV_OD]],"---")</f>
        <v>0</v>
      </c>
      <c r="L31" s="67">
        <f ca="1">COUNTIFS(T_SDLog[[DAR_REFERENCE_NUMBER]:[DAR_REFERENCE_NUMBER]],L$27,T_SDLog[[DAR_REFERENCE_NUMBER]:[DAR_REFERENCE_NUMBER]],L$28,T_SDLog[[REV_OD]:[REV_OD]],"---")</f>
        <v>0</v>
      </c>
      <c r="M31" s="67">
        <f ca="1">COUNTIFS(T_SDLog[[DAR_REFERENCE_NUMBER]:[DAR_REFERENCE_NUMBER]],M$27,T_SDLog[[DAR_REFERENCE_NUMBER]:[DAR_REFERENCE_NUMBER]],M$28,T_SDLog[[REV_OD]:[REV_OD]],"---")</f>
        <v>0</v>
      </c>
      <c r="N31" s="67">
        <f ca="1">COUNTIFS(T_SDLog[[DAR_REFERENCE_NUMBER]:[DAR_REFERENCE_NUMBER]],N$27,T_SDLog[[DAR_REFERENCE_NUMBER]:[DAR_REFERENCE_NUMBER]],N$28,T_SDLog[[REV_OD]:[REV_OD]],"---")</f>
        <v>0</v>
      </c>
      <c r="O31" s="67">
        <f ca="1">COUNTIFS(T_SDLog[[DAR_REFERENCE_NUMBER]:[DAR_REFERENCE_NUMBER]],O$27,T_SDLog[[DAR_REFERENCE_NUMBER]:[DAR_REFERENCE_NUMBER]],O$28,T_SDLog[[REV_OD]:[REV_OD]],"---")</f>
        <v>0</v>
      </c>
      <c r="P31" s="67">
        <f ca="1">COUNTIFS(T_SDLog[[DAR_REFERENCE_NUMBER]:[DAR_REFERENCE_NUMBER]],P$27,T_SDLog[[DAR_REFERENCE_NUMBER]:[DAR_REFERENCE_NUMBER]],P$28,T_SDLog[[REV_OD]:[REV_OD]],"---")</f>
        <v>0</v>
      </c>
      <c r="Q31" s="67">
        <f ca="1">COUNTIFS(T_SDLog[[DAR_REFERENCE_NUMBER]:[DAR_REFERENCE_NUMBER]],Q$27,T_SDLog[[DAR_REFERENCE_NUMBER]:[DAR_REFERENCE_NUMBER]],Q$28,T_SDLog[[REV_OD]:[REV_OD]],"---")</f>
        <v>0</v>
      </c>
      <c r="R31" s="67">
        <f ca="1">COUNTIFS(T_SDLog[[DAR_REFERENCE_NUMBER]:[DAR_REFERENCE_NUMBER]],R$27,T_SDLog[[DAR_REFERENCE_NUMBER]:[DAR_REFERENCE_NUMBER]],R$28,T_SDLog[[REV_OD]:[REV_OD]],"---")</f>
        <v>0</v>
      </c>
      <c r="S31" s="67">
        <f ca="1">COUNTIFS(T_SDLog[[DAR_REFERENCE_NUMBER]:[DAR_REFERENCE_NUMBER]],S$27,T_SDLog[[DAR_REFERENCE_NUMBER]:[DAR_REFERENCE_NUMBER]],S$28,T_SDLog[[REV_OD]:[REV_OD]],"---")</f>
        <v>0</v>
      </c>
      <c r="T31" s="67">
        <f ca="1">COUNTIFS(T_SDLog[[DAR_REFERENCE_NUMBER]:[DAR_REFERENCE_NUMBER]],T$27,T_SDLog[[DAR_REFERENCE_NUMBER]:[DAR_REFERENCE_NUMBER]],T$28,T_SDLog[[REV_OD]:[REV_OD]],"---")</f>
        <v>0</v>
      </c>
      <c r="U31" s="67">
        <f ca="1">COUNTIFS(T_SDLog[[DAR_REFERENCE_NUMBER]:[DAR_REFERENCE_NUMBER]],U$27,T_SDLog[[DAR_REFERENCE_NUMBER]:[DAR_REFERENCE_NUMBER]],U$28,T_SDLog[[REV_OD]:[REV_OD]],"---")</f>
        <v>0</v>
      </c>
      <c r="V31" s="67">
        <f ca="1">COUNTIFS(T_SDLog[[DAR_REFERENCE_NUMBER]:[DAR_REFERENCE_NUMBER]],V$27,T_SDLog[[DAR_REFERENCE_NUMBER]:[DAR_REFERENCE_NUMBER]],V$28,T_SDLog[[REV_OD]:[REV_OD]],"---")</f>
        <v>0</v>
      </c>
      <c r="W31" s="67">
        <f ca="1">COUNTIFS(T_SDLog[[DAR_REFERENCE_NUMBER]:[DAR_REFERENCE_NUMBER]],W$27,T_SDLog[[DAR_REFERENCE_NUMBER]:[DAR_REFERENCE_NUMBER]],W$28,T_SDLog[[REV_OD]:[REV_OD]],"---")</f>
        <v>0</v>
      </c>
      <c r="X31" s="67">
        <f ca="1">COUNTIFS(T_SDLog[[DAR_REFERENCE_NUMBER]:[DAR_REFERENCE_NUMBER]],X$27,T_SDLog[[DAR_REFERENCE_NUMBER]:[DAR_REFERENCE_NUMBER]],X$28,T_SDLog[[REV_OD]:[REV_OD]],"---")</f>
        <v>0</v>
      </c>
      <c r="Y31" s="67">
        <f ca="1">COUNTIFS(T_SDLog[[DAR_REFERENCE_NUMBER]:[DAR_REFERENCE_NUMBER]],Y$27,T_SDLog[[DAR_REFERENCE_NUMBER]:[DAR_REFERENCE_NUMBER]],Y$28,T_SDLog[[REV_OD]:[REV_OD]],"---")</f>
        <v>0</v>
      </c>
      <c r="Z31" s="67">
        <f ca="1">COUNTIFS(T_SDLog[[DAR_REFERENCE_NUMBER]:[DAR_REFERENCE_NUMBER]],Z$27,T_SDLog[[DAR_REFERENCE_NUMBER]:[DAR_REFERENCE_NUMBER]],Z$28,T_SDLog[[REV_OD]:[REV_OD]],"---")</f>
        <v>0</v>
      </c>
      <c r="AA31" s="67">
        <f ca="1">COUNTIFS(T_SDLog[[DAR_REFERENCE_NUMBER]:[DAR_REFERENCE_NUMBER]],AA$27,T_SDLog[[DAR_REFERENCE_NUMBER]:[DAR_REFERENCE_NUMBER]],AA$28,T_SDLog[[REV_OD]:[REV_OD]],"---")</f>
        <v>0</v>
      </c>
      <c r="AB31" s="67">
        <f ca="1">COUNTIFS(T_SDLog[[DAR_REFERENCE_NUMBER]:[DAR_REFERENCE_NUMBER]],AB$27,T_SDLog[[DAR_REFERENCE_NUMBER]:[DAR_REFERENCE_NUMBER]],AB$28,T_SDLog[[REV_OD]:[REV_OD]],"---")</f>
        <v>0</v>
      </c>
      <c r="AC31" s="67">
        <f ca="1">COUNTIFS(T_SDLog[[DAR_REFERENCE_NUMBER]:[DAR_REFERENCE_NUMBER]],AC$27,T_SDLog[[DAR_REFERENCE_NUMBER]:[DAR_REFERENCE_NUMBER]],AC$28,T_SDLog[[REV_OD]:[REV_OD]],"---")</f>
        <v>0</v>
      </c>
      <c r="AD31" s="67">
        <f ca="1">COUNTIFS(T_SDLog[[DAR_REFERENCE_NUMBER]:[DAR_REFERENCE_NUMBER]],AD$27,T_SDLog[[DAR_REFERENCE_NUMBER]:[DAR_REFERENCE_NUMBER]],AD$28,T_SDLog[[REV_OD]:[REV_OD]],"---")</f>
        <v>0</v>
      </c>
      <c r="AE31" s="67">
        <f ca="1">COUNTIFS(T_SDLog[[DAR_REFERENCE_NUMBER]:[DAR_REFERENCE_NUMBER]],AE$27,T_SDLog[[DAR_REFERENCE_NUMBER]:[DAR_REFERENCE_NUMBER]],AE$28,T_SDLog[[REV_OD]:[REV_OD]],"---")</f>
        <v>0</v>
      </c>
    </row>
    <row r="32" spans="6:31">
      <c r="F32" s="54" t="s">
        <v>1442</v>
      </c>
      <c r="G32" s="67">
        <f ca="1">COUNTIFS(T_SDLog[[DAR_REFERENCE_NUMBER]:[DAR_REFERENCE_NUMBER]],G$27,T_SDLog[[DAR_REFERENCE_NUMBER]:[DAR_REFERENCE_NUMBER]],G$28,T_SDLog[[REV_OD]:[REV_OD]],"&lt;&gt;---")</f>
        <v>0</v>
      </c>
      <c r="H32" s="67">
        <f ca="1">COUNTIFS(T_SDLog[[DAR_REFERENCE_NUMBER]:[DAR_REFERENCE_NUMBER]],H$27,T_SDLog[[DAR_REFERENCE_NUMBER]:[DAR_REFERENCE_NUMBER]],H$28,T_SDLog[[REV_OD]:[REV_OD]],"&lt;&gt;---")</f>
        <v>0</v>
      </c>
      <c r="I32" s="67">
        <f ca="1">COUNTIFS(T_SDLog[[DAR_REFERENCE_NUMBER]:[DAR_REFERENCE_NUMBER]],I$27,T_SDLog[[DAR_REFERENCE_NUMBER]:[DAR_REFERENCE_NUMBER]],I$28,T_SDLog[[REV_OD]:[REV_OD]],"&lt;&gt;---")</f>
        <v>0</v>
      </c>
      <c r="J32" s="67">
        <f ca="1">COUNTIFS(T_SDLog[[DAR_REFERENCE_NUMBER]:[DAR_REFERENCE_NUMBER]],J$27,T_SDLog[[DAR_REFERENCE_NUMBER]:[DAR_REFERENCE_NUMBER]],J$28,T_SDLog[[REV_OD]:[REV_OD]],"&lt;&gt;---")</f>
        <v>0</v>
      </c>
      <c r="K32" s="67">
        <f ca="1">COUNTIFS(T_SDLog[[DAR_REFERENCE_NUMBER]:[DAR_REFERENCE_NUMBER]],K$27,T_SDLog[[DAR_REFERENCE_NUMBER]:[DAR_REFERENCE_NUMBER]],K$28,T_SDLog[[REV_OD]:[REV_OD]],"&lt;&gt;---")</f>
        <v>0</v>
      </c>
      <c r="L32" s="67">
        <f ca="1">COUNTIFS(T_SDLog[[DAR_REFERENCE_NUMBER]:[DAR_REFERENCE_NUMBER]],L$27,T_SDLog[[DAR_REFERENCE_NUMBER]:[DAR_REFERENCE_NUMBER]],L$28,T_SDLog[[REV_OD]:[REV_OD]],"&lt;&gt;---")</f>
        <v>0</v>
      </c>
      <c r="M32" s="67">
        <f ca="1">COUNTIFS(T_SDLog[[DAR_REFERENCE_NUMBER]:[DAR_REFERENCE_NUMBER]],M$27,T_SDLog[[DAR_REFERENCE_NUMBER]:[DAR_REFERENCE_NUMBER]],M$28,T_SDLog[[REV_OD]:[REV_OD]],"&lt;&gt;---")</f>
        <v>0</v>
      </c>
      <c r="N32" s="67">
        <f ca="1">COUNTIFS(T_SDLog[[DAR_REFERENCE_NUMBER]:[DAR_REFERENCE_NUMBER]],N$27,T_SDLog[[DAR_REFERENCE_NUMBER]:[DAR_REFERENCE_NUMBER]],N$28,T_SDLog[[REV_OD]:[REV_OD]],"&lt;&gt;---")</f>
        <v>0</v>
      </c>
      <c r="O32" s="67">
        <f ca="1">COUNTIFS(T_SDLog[[DAR_REFERENCE_NUMBER]:[DAR_REFERENCE_NUMBER]],O$27,T_SDLog[[DAR_REFERENCE_NUMBER]:[DAR_REFERENCE_NUMBER]],O$28,T_SDLog[[REV_OD]:[REV_OD]],"&lt;&gt;---")</f>
        <v>0</v>
      </c>
      <c r="P32" s="67">
        <f ca="1">COUNTIFS(T_SDLog[[DAR_REFERENCE_NUMBER]:[DAR_REFERENCE_NUMBER]],P$27,T_SDLog[[DAR_REFERENCE_NUMBER]:[DAR_REFERENCE_NUMBER]],P$28,T_SDLog[[REV_OD]:[REV_OD]],"&lt;&gt;---")</f>
        <v>0</v>
      </c>
      <c r="Q32" s="67">
        <f ca="1">COUNTIFS(T_SDLog[[DAR_REFERENCE_NUMBER]:[DAR_REFERENCE_NUMBER]],Q$27,T_SDLog[[DAR_REFERENCE_NUMBER]:[DAR_REFERENCE_NUMBER]],Q$28,T_SDLog[[REV_OD]:[REV_OD]],"&lt;&gt;---")</f>
        <v>0</v>
      </c>
      <c r="R32" s="67">
        <f ca="1">COUNTIFS(T_SDLog[[DAR_REFERENCE_NUMBER]:[DAR_REFERENCE_NUMBER]],R$27,T_SDLog[[DAR_REFERENCE_NUMBER]:[DAR_REFERENCE_NUMBER]],R$28,T_SDLog[[REV_OD]:[REV_OD]],"&lt;&gt;---")</f>
        <v>0</v>
      </c>
      <c r="S32" s="67">
        <f ca="1">COUNTIFS(T_SDLog[[DAR_REFERENCE_NUMBER]:[DAR_REFERENCE_NUMBER]],S$27,T_SDLog[[DAR_REFERENCE_NUMBER]:[DAR_REFERENCE_NUMBER]],S$28,T_SDLog[[REV_OD]:[REV_OD]],"&lt;&gt;---")</f>
        <v>0</v>
      </c>
      <c r="T32" s="67">
        <f ca="1">COUNTIFS(T_SDLog[[DAR_REFERENCE_NUMBER]:[DAR_REFERENCE_NUMBER]],T$27,T_SDLog[[DAR_REFERENCE_NUMBER]:[DAR_REFERENCE_NUMBER]],T$28,T_SDLog[[REV_OD]:[REV_OD]],"&lt;&gt;---")</f>
        <v>0</v>
      </c>
      <c r="U32" s="67">
        <f ca="1">COUNTIFS(T_SDLog[[DAR_REFERENCE_NUMBER]:[DAR_REFERENCE_NUMBER]],U$27,T_SDLog[[DAR_REFERENCE_NUMBER]:[DAR_REFERENCE_NUMBER]],U$28,T_SDLog[[REV_OD]:[REV_OD]],"&lt;&gt;---")</f>
        <v>0</v>
      </c>
      <c r="V32" s="67">
        <f ca="1">COUNTIFS(T_SDLog[[DAR_REFERENCE_NUMBER]:[DAR_REFERENCE_NUMBER]],V$27,T_SDLog[[DAR_REFERENCE_NUMBER]:[DAR_REFERENCE_NUMBER]],V$28,T_SDLog[[REV_OD]:[REV_OD]],"&lt;&gt;---")</f>
        <v>0</v>
      </c>
      <c r="W32" s="67">
        <f ca="1">COUNTIFS(T_SDLog[[DAR_REFERENCE_NUMBER]:[DAR_REFERENCE_NUMBER]],W$27,T_SDLog[[DAR_REFERENCE_NUMBER]:[DAR_REFERENCE_NUMBER]],W$28,T_SDLog[[REV_OD]:[REV_OD]],"&lt;&gt;---")</f>
        <v>0</v>
      </c>
      <c r="X32" s="67">
        <f ca="1">COUNTIFS(T_SDLog[[DAR_REFERENCE_NUMBER]:[DAR_REFERENCE_NUMBER]],X$27,T_SDLog[[DAR_REFERENCE_NUMBER]:[DAR_REFERENCE_NUMBER]],X$28,T_SDLog[[REV_OD]:[REV_OD]],"&lt;&gt;---")</f>
        <v>0</v>
      </c>
      <c r="Y32" s="67">
        <f ca="1">COUNTIFS(T_SDLog[[DAR_REFERENCE_NUMBER]:[DAR_REFERENCE_NUMBER]],Y$27,T_SDLog[[DAR_REFERENCE_NUMBER]:[DAR_REFERENCE_NUMBER]],Y$28,T_SDLog[[REV_OD]:[REV_OD]],"&lt;&gt;---")</f>
        <v>0</v>
      </c>
      <c r="Z32" s="67">
        <f ca="1">COUNTIFS(T_SDLog[[DAR_REFERENCE_NUMBER]:[DAR_REFERENCE_NUMBER]],Z$27,T_SDLog[[DAR_REFERENCE_NUMBER]:[DAR_REFERENCE_NUMBER]],Z$28,T_SDLog[[REV_OD]:[REV_OD]],"&lt;&gt;---")</f>
        <v>0</v>
      </c>
      <c r="AA32" s="67">
        <f ca="1">COUNTIFS(T_SDLog[[DAR_REFERENCE_NUMBER]:[DAR_REFERENCE_NUMBER]],AA$27,T_SDLog[[DAR_REFERENCE_NUMBER]:[DAR_REFERENCE_NUMBER]],AA$28,T_SDLog[[REV_OD]:[REV_OD]],"&lt;&gt;---")</f>
        <v>0</v>
      </c>
      <c r="AB32" s="67">
        <f ca="1">COUNTIFS(T_SDLog[[DAR_REFERENCE_NUMBER]:[DAR_REFERENCE_NUMBER]],AB$27,T_SDLog[[DAR_REFERENCE_NUMBER]:[DAR_REFERENCE_NUMBER]],AB$28,T_SDLog[[REV_OD]:[REV_OD]],"&lt;&gt;---")</f>
        <v>0</v>
      </c>
      <c r="AC32" s="67">
        <f ca="1">COUNTIFS(T_SDLog[[DAR_REFERENCE_NUMBER]:[DAR_REFERENCE_NUMBER]],AC$27,T_SDLog[[DAR_REFERENCE_NUMBER]:[DAR_REFERENCE_NUMBER]],AC$28,T_SDLog[[REV_OD]:[REV_OD]],"&lt;&gt;---")</f>
        <v>0</v>
      </c>
      <c r="AD32" s="67">
        <f ca="1">COUNTIFS(T_SDLog[[DAR_REFERENCE_NUMBER]:[DAR_REFERENCE_NUMBER]],AD$27,T_SDLog[[DAR_REFERENCE_NUMBER]:[DAR_REFERENCE_NUMBER]],AD$28,T_SDLog[[REV_OD]:[REV_OD]],"&lt;&gt;---")</f>
        <v>0</v>
      </c>
      <c r="AE32" s="67">
        <f>+COUNTIF(T_SDLog[REJECT_BY],"UNDER REVIEW")</f>
        <v>0</v>
      </c>
    </row>
    <row r="33" spans="6:31">
      <c r="F33" s="54" t="s">
        <v>1443</v>
      </c>
      <c r="G33" s="66" t="e">
        <f ca="1">IF(G32&gt;0,SUMIFS(T_SDLog[[REV_OD]:[REV_OD]],T_SDLog[[DAR_REFERENCE_NUMBER]:[DAR_REFERENCE_NUMBER]],G$27,T_SDLog[[DAR_REFERENCE_NUMBER]:[DAR_REFERENCE_NUMBER]],G$28,T_SDLog[[REV_OD]:[REV_OD]],"&lt;&gt;---")/G32,NA())</f>
        <v>#N/A</v>
      </c>
      <c r="H33" s="66" t="e">
        <f ca="1">IF(H32&gt;0,SUMIFS(T_SDLog[[REV_OD]:[REV_OD]],T_SDLog[[DAR_REFERENCE_NUMBER]:[DAR_REFERENCE_NUMBER]],H$27,T_SDLog[[DAR_REFERENCE_NUMBER]:[DAR_REFERENCE_NUMBER]],H$28,T_SDLog[[REV_OD]:[REV_OD]],"&lt;&gt;---")/H32,NA())</f>
        <v>#N/A</v>
      </c>
      <c r="I33" s="66" t="e">
        <f ca="1">IF(I32&gt;0,SUMIFS(T_SDLog[[REV_OD]:[REV_OD]],T_SDLog[[DAR_REFERENCE_NUMBER]:[DAR_REFERENCE_NUMBER]],I$27,T_SDLog[[DAR_REFERENCE_NUMBER]:[DAR_REFERENCE_NUMBER]],I$28,T_SDLog[[REV_OD]:[REV_OD]],"&lt;&gt;---")/I32,NA())</f>
        <v>#N/A</v>
      </c>
      <c r="J33" s="66" t="e">
        <f ca="1">IF(J32&gt;0,SUMIFS(T_SDLog[[REV_OD]:[REV_OD]],T_SDLog[[DAR_REFERENCE_NUMBER]:[DAR_REFERENCE_NUMBER]],J$27,T_SDLog[[DAR_REFERENCE_NUMBER]:[DAR_REFERENCE_NUMBER]],J$28,T_SDLog[[REV_OD]:[REV_OD]],"&lt;&gt;---")/J32,NA())</f>
        <v>#N/A</v>
      </c>
      <c r="K33" s="66" t="e">
        <f ca="1">IF(K32&gt;0,SUMIFS(T_SDLog[[REV_OD]:[REV_OD]],T_SDLog[[DAR_REFERENCE_NUMBER]:[DAR_REFERENCE_NUMBER]],K$27,T_SDLog[[DAR_REFERENCE_NUMBER]:[DAR_REFERENCE_NUMBER]],K$28,T_SDLog[[REV_OD]:[REV_OD]],"&lt;&gt;---")/K32,NA())</f>
        <v>#N/A</v>
      </c>
      <c r="L33" s="66" t="e">
        <f ca="1">IF(L32&gt;0,SUMIFS(T_SDLog[[REV_OD]:[REV_OD]],T_SDLog[[DAR_REFERENCE_NUMBER]:[DAR_REFERENCE_NUMBER]],L$27,T_SDLog[[DAR_REFERENCE_NUMBER]:[DAR_REFERENCE_NUMBER]],L$28,T_SDLog[[REV_OD]:[REV_OD]],"&lt;&gt;---")/L32,NA())</f>
        <v>#N/A</v>
      </c>
      <c r="M33" s="66" t="e">
        <f ca="1">IF(M32&gt;0,SUMIFS(T_SDLog[[REV_OD]:[REV_OD]],T_SDLog[[DAR_REFERENCE_NUMBER]:[DAR_REFERENCE_NUMBER]],M$27,T_SDLog[[DAR_REFERENCE_NUMBER]:[DAR_REFERENCE_NUMBER]],M$28,T_SDLog[[REV_OD]:[REV_OD]],"&lt;&gt;---")/M32,NA())</f>
        <v>#N/A</v>
      </c>
      <c r="N33" s="66" t="e">
        <f ca="1">IF(N32&gt;0,SUMIFS(T_SDLog[[REV_OD]:[REV_OD]],T_SDLog[[DAR_REFERENCE_NUMBER]:[DAR_REFERENCE_NUMBER]],N$27,T_SDLog[[DAR_REFERENCE_NUMBER]:[DAR_REFERENCE_NUMBER]],N$28,T_SDLog[[REV_OD]:[REV_OD]],"&lt;&gt;---")/N32,NA())</f>
        <v>#N/A</v>
      </c>
      <c r="O33" s="66" t="e">
        <f ca="1">IF(O32&gt;0,SUMIFS(T_SDLog[[REV_OD]:[REV_OD]],T_SDLog[[DAR_REFERENCE_NUMBER]:[DAR_REFERENCE_NUMBER]],O$27,T_SDLog[[DAR_REFERENCE_NUMBER]:[DAR_REFERENCE_NUMBER]],O$28,T_SDLog[[REV_OD]:[REV_OD]],"&lt;&gt;---")/O32,NA())</f>
        <v>#N/A</v>
      </c>
      <c r="P33" s="66" t="e">
        <f ca="1">IF(P32&gt;0,SUMIFS(T_SDLog[[REV_OD]:[REV_OD]],T_SDLog[[DAR_REFERENCE_NUMBER]:[DAR_REFERENCE_NUMBER]],P$27,T_SDLog[[DAR_REFERENCE_NUMBER]:[DAR_REFERENCE_NUMBER]],P$28,T_SDLog[[REV_OD]:[REV_OD]],"&lt;&gt;---")/P32,NA())</f>
        <v>#N/A</v>
      </c>
      <c r="Q33" s="66" t="e">
        <f ca="1">IF(Q32&gt;0,SUMIFS(T_SDLog[[REV_OD]:[REV_OD]],T_SDLog[[DAR_REFERENCE_NUMBER]:[DAR_REFERENCE_NUMBER]],Q$27,T_SDLog[[DAR_REFERENCE_NUMBER]:[DAR_REFERENCE_NUMBER]],Q$28,T_SDLog[[REV_OD]:[REV_OD]],"&lt;&gt;---")/Q32,NA())</f>
        <v>#N/A</v>
      </c>
      <c r="R33" s="66" t="e">
        <f ca="1">IF(R32&gt;0,SUMIFS(T_SDLog[[REV_OD]:[REV_OD]],T_SDLog[[DAR_REFERENCE_NUMBER]:[DAR_REFERENCE_NUMBER]],R$27,T_SDLog[[DAR_REFERENCE_NUMBER]:[DAR_REFERENCE_NUMBER]],R$28,T_SDLog[[REV_OD]:[REV_OD]],"&lt;&gt;---")/R32,NA())</f>
        <v>#N/A</v>
      </c>
      <c r="S33" s="66" t="e">
        <f ca="1">IF(S32&gt;0,SUMIFS(T_SDLog[[REV_OD]:[REV_OD]],T_SDLog[[DAR_REFERENCE_NUMBER]:[DAR_REFERENCE_NUMBER]],S$27,T_SDLog[[DAR_REFERENCE_NUMBER]:[DAR_REFERENCE_NUMBER]],S$28,T_SDLog[[REV_OD]:[REV_OD]],"&lt;&gt;---")/S32,NA())</f>
        <v>#N/A</v>
      </c>
      <c r="T33" s="66" t="e">
        <f ca="1">IF(T32&gt;0,SUMIFS(T_SDLog[[REV_OD]:[REV_OD]],T_SDLog[[DAR_REFERENCE_NUMBER]:[DAR_REFERENCE_NUMBER]],T$27,T_SDLog[[DAR_REFERENCE_NUMBER]:[DAR_REFERENCE_NUMBER]],T$28,T_SDLog[[REV_OD]:[REV_OD]],"&lt;&gt;---")/T32,NA())</f>
        <v>#N/A</v>
      </c>
      <c r="U33" s="66" t="e">
        <f ca="1">IF(U32&gt;0,SUMIFS(T_SDLog[[REV_OD]:[REV_OD]],T_SDLog[[DAR_REFERENCE_NUMBER]:[DAR_REFERENCE_NUMBER]],U$27,T_SDLog[[DAR_REFERENCE_NUMBER]:[DAR_REFERENCE_NUMBER]],U$28,T_SDLog[[REV_OD]:[REV_OD]],"&lt;&gt;---")/U32,NA())</f>
        <v>#N/A</v>
      </c>
      <c r="V33" s="66" t="e">
        <f ca="1">IF(V32&gt;0,SUMIFS(T_SDLog[[REV_OD]:[REV_OD]],T_SDLog[[DAR_REFERENCE_NUMBER]:[DAR_REFERENCE_NUMBER]],V$27,T_SDLog[[DAR_REFERENCE_NUMBER]:[DAR_REFERENCE_NUMBER]],V$28,T_SDLog[[REV_OD]:[REV_OD]],"&lt;&gt;---")/V32,NA())</f>
        <v>#N/A</v>
      </c>
      <c r="W33" s="66" t="e">
        <f ca="1">IF(W32&gt;0,SUMIFS(T_SDLog[[REV_OD]:[REV_OD]],T_SDLog[[DAR_REFERENCE_NUMBER]:[DAR_REFERENCE_NUMBER]],W$27,T_SDLog[[DAR_REFERENCE_NUMBER]:[DAR_REFERENCE_NUMBER]],W$28,T_SDLog[[REV_OD]:[REV_OD]],"&lt;&gt;---")/W32,NA())</f>
        <v>#N/A</v>
      </c>
      <c r="X33" s="66" t="e">
        <f ca="1">IF(X32&gt;0,SUMIFS(T_SDLog[[REV_OD]:[REV_OD]],T_SDLog[[DAR_REFERENCE_NUMBER]:[DAR_REFERENCE_NUMBER]],X$27,T_SDLog[[DAR_REFERENCE_NUMBER]:[DAR_REFERENCE_NUMBER]],X$28,T_SDLog[[REV_OD]:[REV_OD]],"&lt;&gt;---")/X32,NA())</f>
        <v>#N/A</v>
      </c>
      <c r="Y33" s="66" t="e">
        <f ca="1">IF(Y32&gt;0,SUMIFS(T_SDLog[[REV_OD]:[REV_OD]],T_SDLog[[DAR_REFERENCE_NUMBER]:[DAR_REFERENCE_NUMBER]],Y$27,T_SDLog[[DAR_REFERENCE_NUMBER]:[DAR_REFERENCE_NUMBER]],Y$28,T_SDLog[[REV_OD]:[REV_OD]],"&lt;&gt;---")/Y32,NA())</f>
        <v>#N/A</v>
      </c>
      <c r="Z33" s="66" t="e">
        <f ca="1">IF(Z32&gt;0,SUMIFS(T_SDLog[[REV_OD]:[REV_OD]],T_SDLog[[DAR_REFERENCE_NUMBER]:[DAR_REFERENCE_NUMBER]],Z$27,T_SDLog[[DAR_REFERENCE_NUMBER]:[DAR_REFERENCE_NUMBER]],Z$28,T_SDLog[[REV_OD]:[REV_OD]],"&lt;&gt;---")/Z32,NA())</f>
        <v>#N/A</v>
      </c>
      <c r="AA33" s="66" t="e">
        <f ca="1">IF(AA32&gt;0,SUMIFS(T_SDLog[[REV_OD]:[REV_OD]],T_SDLog[[DAR_REFERENCE_NUMBER]:[DAR_REFERENCE_NUMBER]],AA$27,T_SDLog[[DAR_REFERENCE_NUMBER]:[DAR_REFERENCE_NUMBER]],AA$28,T_SDLog[[REV_OD]:[REV_OD]],"&lt;&gt;---")/AA32,NA())</f>
        <v>#N/A</v>
      </c>
      <c r="AB33" s="66" t="e">
        <f ca="1">IF(AB32&gt;0,SUMIFS(T_SDLog[[REV_OD]:[REV_OD]],T_SDLog[[DAR_REFERENCE_NUMBER]:[DAR_REFERENCE_NUMBER]],AB$27,T_SDLog[[DAR_REFERENCE_NUMBER]:[DAR_REFERENCE_NUMBER]],AB$28,T_SDLog[[REV_OD]:[REV_OD]],"&lt;&gt;---")/AB32,NA())</f>
        <v>#N/A</v>
      </c>
      <c r="AC33" s="66" t="e">
        <f ca="1">IF(AC32&gt;0,SUMIFS(T_SDLog[[REV_OD]:[REV_OD]],T_SDLog[[DAR_REFERENCE_NUMBER]:[DAR_REFERENCE_NUMBER]],AC$27,T_SDLog[[DAR_REFERENCE_NUMBER]:[DAR_REFERENCE_NUMBER]],AC$28,T_SDLog[[REV_OD]:[REV_OD]],"&lt;&gt;---")/AC32,NA())</f>
        <v>#N/A</v>
      </c>
      <c r="AD33" s="66" t="e">
        <f ca="1">IF(AD32&gt;0,SUMIFS(T_SDLog[[REV_OD]:[REV_OD]],T_SDLog[[DAR_REFERENCE_NUMBER]:[DAR_REFERENCE_NUMBER]],AD$27,T_SDLog[[DAR_REFERENCE_NUMBER]:[DAR_REFERENCE_NUMBER]],AD$28,T_SDLog[[REV_OD]:[REV_OD]],"&lt;&gt;---")/AD32,NA())</f>
        <v>#N/A</v>
      </c>
      <c r="AE33" s="66">
        <f>IF(AE32&gt;0,SUMIFS(T_SDLog[[REV_OD]:[REV_OD]],T_SDLog[[DAR_REFERENCE_NUMBER]:[DAR_REFERENCE_NUMBER]],AE$27,T_SDLog[[DAR_REFERENCE_NUMBER]:[DAR_REFERENCE_NUMBER]],AE$28,T_SDLog[[REV_OD]:[REV_OD]],"&lt;&gt;---")/COUNTIFS(T_SDLog[[DAR_REFERENCE_NUMBER]:[DAR_REFERENCE_NUMBER]],AE$27,T_SDLog[[DAR_REFERENCE_NUMBER]:[DAR_REFERENCE_NUMBER]],AE$28,T_SDLog[[REV_OD]:[REV_OD]],"&lt;&gt;---"),0)</f>
        <v>0</v>
      </c>
    </row>
  </sheetData>
  <pageMargins left="0.25" right="0.25" top="0.75" bottom="0.75" header="0.3" footer="0.3"/>
  <pageSetup paperSize="9"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03719d6-01d5-4e42-9e5e-3296139c5157" xsi:nil="true"/>
    <lcf76f155ced4ddcb4097134ff3c332f xmlns="bfe5c53d-652c-4f65-8c9a-45ffb28d18d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0CEE5949FF44D4197A658FD8457FFB3" ma:contentTypeVersion="10" ma:contentTypeDescription="Create a new document." ma:contentTypeScope="" ma:versionID="0b553d55200e622ac060b6b53382f6f0">
  <xsd:schema xmlns:xsd="http://www.w3.org/2001/XMLSchema" xmlns:xs="http://www.w3.org/2001/XMLSchema" xmlns:p="http://schemas.microsoft.com/office/2006/metadata/properties" xmlns:ns2="bfe5c53d-652c-4f65-8c9a-45ffb28d18d1" xmlns:ns3="b03719d6-01d5-4e42-9e5e-3296139c5157" targetNamespace="http://schemas.microsoft.com/office/2006/metadata/properties" ma:root="true" ma:fieldsID="9b8cf36bfa807e16791b1fc59e4a99c9" ns2:_="" ns3:_="">
    <xsd:import namespace="bfe5c53d-652c-4f65-8c9a-45ffb28d18d1"/>
    <xsd:import namespace="b03719d6-01d5-4e42-9e5e-3296139c515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e5c53d-652c-4f65-8c9a-45ffb28d18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f73cbba-f9cc-4c77-89f1-0017ac64cd1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3719d6-01d5-4e42-9e5e-3296139c51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a2e65c2e-356c-48b4-a054-2db42ba07a9f}" ma:internalName="TaxCatchAll" ma:showField="CatchAllData" ma:web="b03719d6-01d5-4e42-9e5e-3296139c51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BECB757-4792-42EE-A3F8-AB499FE89933}">
  <ds:schemaRefs>
    <ds:schemaRef ds:uri="http://www.w3.org/XML/1998/namespace"/>
    <ds:schemaRef ds:uri="http://purl.org/dc/elements/1.1/"/>
    <ds:schemaRef ds:uri="http://schemas.microsoft.com/office/2006/metadata/properties"/>
    <ds:schemaRef ds:uri="bfe5c53d-652c-4f65-8c9a-45ffb28d18d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b03719d6-01d5-4e42-9e5e-3296139c5157"/>
    <ds:schemaRef ds:uri="http://purl.org/dc/dcmitype/"/>
  </ds:schemaRefs>
</ds:datastoreItem>
</file>

<file path=customXml/itemProps2.xml><?xml version="1.0" encoding="utf-8"?>
<ds:datastoreItem xmlns:ds="http://schemas.openxmlformats.org/officeDocument/2006/customXml" ds:itemID="{5692E41A-5FFC-45A7-B4AF-042B37921E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e5c53d-652c-4f65-8c9a-45ffb28d18d1"/>
    <ds:schemaRef ds:uri="b03719d6-01d5-4e42-9e5e-3296139c5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6CDB17-EBC9-4C24-832C-2E63B2627A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ATLAS SD-LOG</vt:lpstr>
      <vt:lpstr>Dashboard</vt:lpstr>
      <vt:lpstr>RFC to be Raised</vt:lpstr>
      <vt:lpstr>Summary (RFC Issues)</vt:lpstr>
      <vt:lpstr>Summary (Drawing Counts)</vt:lpstr>
      <vt:lpstr>Sheet4</vt:lpstr>
      <vt:lpstr>Sheet1</vt:lpstr>
      <vt:lpstr>Data</vt:lpstr>
      <vt:lpstr>'ATLAS SD-LOG'!Print_Area</vt:lpstr>
      <vt:lpstr>Data!Print_Area</vt:lpstr>
      <vt:lpstr>'ATLAS SD-LOG'!Print_Titles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2025-08-05T05:55:53Z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0x01010040CEE5949FF44D4197A658FD8457FFB3</vt:lpwstr>
  </property>
  <property fmtid="{D5CDD505-2E9C-101B-9397-08002B2CF9AE}" pid="3" name="MediaServiceImageTags">
    <vt:lpwstr/>
  </property>
</Properties>
</file>