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9b76b4e41b9e3015/Documents/"/>
    </mc:Choice>
  </mc:AlternateContent>
  <xr:revisionPtr revIDLastSave="0" documentId="8_{BC6FD2E3-0882-4E9C-A11E-AEB32E8A3B32}" xr6:coauthVersionLast="47" xr6:coauthVersionMax="47" xr10:uidLastSave="{00000000-0000-0000-0000-000000000000}"/>
  <bookViews>
    <workbookView xWindow="-120" yWindow="-120" windowWidth="20730" windowHeight="11040" activeTab="1" xr2:uid="{00000000-000D-0000-FFFF-FFFF00000000}"/>
  </bookViews>
  <sheets>
    <sheet name="Data" sheetId="2" r:id="rId1"/>
    <sheet name="Customer Centre Report" sheetId="5" r:id="rId2"/>
    <sheet name="Pivots" sheetId="6" r:id="rId3"/>
    <sheet name="Assets" sheetId="4" r:id="rId4"/>
  </sheets>
  <definedNames>
    <definedName name="_xlnm._FilterDatabase" localSheetId="0" hidden="1">Data!$B$3:$H$1003</definedName>
    <definedName name="_xlcn.WorksheetConnection_Copyofsampledataexcelportfolioproject1.xlsxcalls1" hidden="1">calls[]</definedName>
    <definedName name="_xlcn.WorksheetConnection_Copyofsampledataexcelportfolioproject1.xlsxcustomers1" hidden="1">customers[]</definedName>
    <definedName name="Slicer_Representative">#N/A</definedName>
  </definedNames>
  <calcPr calcId="191029"/>
  <pivotCaches>
    <pivotCache cacheId="399" r:id="rId5"/>
    <pivotCache cacheId="402" r:id="rId6"/>
    <pivotCache cacheId="405" r:id="rId7"/>
    <pivotCache cacheId="408" r:id="rId8"/>
    <pivotCache cacheId="471" r:id="rId9"/>
    <pivotCache cacheId="474" r:id="rId10"/>
    <pivotCache cacheId="477" r:id="rId11"/>
    <pivotCache cacheId="480" r:id="rId12"/>
    <pivotCache cacheId="483" r:id="rId13"/>
  </pivotCaches>
  <extLst>
    <ext xmlns:x14="http://schemas.microsoft.com/office/spreadsheetml/2009/9/main" uri="{876F7934-8845-4945-9796-88D515C7AA90}">
      <x14:pivotCaches>
        <pivotCache cacheId="383"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opy of sample-data-excel-portfolio-project(1).xlsx!customers"/>
          <x15:modelTable id="calls" name="calls" connection="WorksheetConnection_Copy of sample-data-excel-portfolio-project(1).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6" i="6" l="1"/>
  <c r="H69" i="6" s="1"/>
  <c r="H74" i="6" s="1"/>
  <c r="N40" i="5" s="1"/>
  <c r="H65" i="6"/>
  <c r="H73" i="6" s="1"/>
  <c r="N39" i="5" s="1"/>
  <c r="S24" i="5" a="1"/>
  <c r="S24" i="5" s="1"/>
  <c r="Q26" i="5" a="1"/>
  <c r="Q26" i="5" s="1"/>
  <c r="J50" i="6"/>
  <c r="J54" i="6" s="1"/>
  <c r="F53" i="6" a="1"/>
  <c r="F53" i="6" s="1"/>
  <c r="H67" i="6" s="1"/>
  <c r="H70" i="6" s="1"/>
  <c r="H75" i="6" s="1"/>
  <c r="N41"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6" i="6" l="1"/>
  <c r="J57" i="6"/>
  <c r="I55" i="6"/>
  <c r="J56" i="6"/>
  <c r="I53" i="6"/>
  <c r="I54" i="6"/>
  <c r="J55" i="6"/>
  <c r="I57" i="6"/>
  <c r="J5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598CBA-4915-42EB-8236-E97CD786CC8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4B1EAF-1977-4F5A-805B-E47D5739087A}" name="WorksheetConnection_Copy of sample-data-excel-portfolio-project(1).xlsx!calls" type="102" refreshedVersion="7" minRefreshableVersion="5">
    <extLst>
      <ext xmlns:x15="http://schemas.microsoft.com/office/spreadsheetml/2010/11/main" uri="{DE250136-89BD-433C-8126-D09CA5730AF9}">
        <x15:connection id="calls" autoDelete="1">
          <x15:rangePr sourceName="_xlcn.WorksheetConnection_Copyofsampledataexcelportfolioproject1.xlsxcalls1"/>
        </x15:connection>
      </ext>
    </extLst>
  </connection>
  <connection id="3" xr16:uid="{821235EB-1F03-45CD-A313-B4CCE57E3D7B}" name="WorksheetConnection_Copy of sample-data-excel-portfolio-project(1).xlsx!customers" type="102" refreshedVersion="7" minRefreshableVersion="5">
    <extLst>
      <ext xmlns:x15="http://schemas.microsoft.com/office/spreadsheetml/2010/11/main" uri="{DE250136-89BD-433C-8126-D09CA5730AF9}">
        <x15:connection id="customers">
          <x15:rangePr sourceName="_xlcn.WorksheetConnection_Copyofsampledataexcelportfolioproject1.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<sst xmlns="http://schemas.openxmlformats.org/spreadsheetml/2006/main" count="3176" uniqueCount="1087">
  <si>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</si>
  <si>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</si>
  <si>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</si>
  <si>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</si>
  <si>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</si>
  <si>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</si>
  <si>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</si>
  <si>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</si>
  <si>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</si>
  <si>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</si>
  <si>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</si>
  <si>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</si>
  <si>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</si>
  <si>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</si>
  <si>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</si>
  <si>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</si>
  <si>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</si>
  <si>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</si>
  <si>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</si>
  <si>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</si>
  <si>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</si>
  <si>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</si>
  <si>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</si>
  <si>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</si>
  <si>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</si>
  <si>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</si>
  <si>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</si>
  <si>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</si>
  <si>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</si>
  <si>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</si>
  <si>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</si>
  <si>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</si>
  <si>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</si>
  <si>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</si>
  <si>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</si>
  <si>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</si>
  <si>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</si>
  <si>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</si>
  <si>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</si>
  <si>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</si>
  <si>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</si>
  <si>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</si>
  <si>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</si>
  <si>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</si>
  <si>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</si>
  <si>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</si>
  <si>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</si>
  <si>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</si>
  <si>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</si>
  <si>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</si>
  <si>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</si>
  <si>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</si>
  <si>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</si>
  <si>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</si>
  <si>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</si>
  <si>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</si>
  <si>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</si>
  <si>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</si>
  <si>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</si>
  <si>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</si>
  <si>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</si>
  <si>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</si>
  <si>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</si>
  <si>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</si>
  <si>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</si>
  <si>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</si>
  <si>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</si>
  <si>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</si>
  <si>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</si>
  <si>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</si>
  <si>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</si>
  <si>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</si>
  <si>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</si>
  <si>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</si>
  <si>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</si>
  <si>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</si>
  <si>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</si>
  <si>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</si>
  <si>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</si>
  <si>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</si>
  <si>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</si>
  <si>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</si>
  <si>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</si>
  <si>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</si>
  <si>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</si>
  <si>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</si>
  <si>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</si>
  <si>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</si>
  <si>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</si>
  <si>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</si>
  <si>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</si>
  <si>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</si>
  <si>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</si>
  <si>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</si>
  <si>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</si>
  <si>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</si>
  <si>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</si>
  <si>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</si>
  <si>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</si>
  <si>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</si>
  <si>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</si>
  <si>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</si>
  <si>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</si>
  <si>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</si>
  <si>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</si>
  <si>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</si>
  <si>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</si>
  <si>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</si>
  <si>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</si>
  <si>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</si>
  <si>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</si>
  <si>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</si>
  <si>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</si>
  <si>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</si>
  <si>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</si>
  <si>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</si>
  <si>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</si>
  <si>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</si>
  <si>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</si>
  <si>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</si>
  <si>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</si>
  <si>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</si>
  <si>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</si>
  <si>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</si>
  <si>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</si>
  <si>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</si>
  <si>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</si>
  <si>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</si>
  <si>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</si>
  <si>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</si>
  <si>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</si>
  <si>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</si>
  <si>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</si>
  <si>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</si>
  <si>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</si>
  <si>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</si>
  <si>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</si>
  <si>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</si>
  <si>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</si>
  <si>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</si>
  <si>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</si>
  <si>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</si>
  <si>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</si>
  <si>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</si>
  <si>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</si>
  <si>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</si>
  <si>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</si>
  <si>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</si>
  <si>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</si>
  <si>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</si>
  <si>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</si>
  <si>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</si>
  <si>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</si>
  <si>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</si>
  <si>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</si>
  <si>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</si>
  <si>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</si>
  <si>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</si>
  <si>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</si>
  <si>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</si>
  <si>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</si>
  <si>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</si>
  <si>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</si>
  <si>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</si>
  <si>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</si>
  <si>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</si>
  <si>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</si>
  <si>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</si>
  <si>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</si>
  <si>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</si>
  <si>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</si>
  <si>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</si>
  <si>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</si>
  <si>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</si>
  <si>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</si>
  <si>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</si>
  <si>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</si>
  <si>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</si>
  <si>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</si>
  <si>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</si>
  <si>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</si>
  <si>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</si>
  <si>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</si>
  <si>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</si>
  <si>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</si>
  <si>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</si>
  <si>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</si>
  <si>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</si>
  <si>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</si>
  <si>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</si>
  <si>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</si>
  <si>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</si>
  <si>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</si>
  <si>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</si>
  <si>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</si>
  <si>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</si>
  <si>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</si>
  <si>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</si>
  <si>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</si>
  <si>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</si>
  <si>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</si>
  <si>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</si>
  <si>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</si>
  <si>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</si>
  <si>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</si>
  <si>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</si>
  <si>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</si>
  <si>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</si>
  <si>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</si>
  <si>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</si>
  <si>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</si>
  <si>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</si>
  <si>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</si>
  <si>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</si>
  <si>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</si>
  <si>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</si>
  <si>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</si>
  <si>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</si>
  <si>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</si>
  <si>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</si>
  <si>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</si>
  <si>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</si>
  <si>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</si>
  <si>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</si>
  <si>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</si>
  <si>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</si>
  <si>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</si>
  <si>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</si>
  <si>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</si>
  <si>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</si>
  <si>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</si>
  <si>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</si>
  <si>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</si>
  <si>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</si>
  <si>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</si>
  <si>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</si>
  <si>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</si>
  <si>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</si>
  <si>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</si>
  <si>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</si>
  <si>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</si>
  <si>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</si>
  <si>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</si>
  <si>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</si>
  <si>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</si>
  <si>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</si>
  <si>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</si>
  <si>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</si>
  <si>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</si>
  <si>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</si>
  <si>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</si>
  <si>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</si>
  <si>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</si>
  <si>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</si>
  <si>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</si>
  <si>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</si>
  <si>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</si>
  <si>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</si>
  <si>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</si>
  <si>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</si>
  <si>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</si>
  <si>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</si>
  <si>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</si>
  <si>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</si>
  <si>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</si>
  <si>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</si>
  <si>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</si>
  <si>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</si>
  <si>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</si>
  <si>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</si>
  <si>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</si>
  <si>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</si>
  <si>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</si>
  <si>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</si>
  <si>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</si>
  <si>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</si>
  <si>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</si>
  <si>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</si>
  <si>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</si>
  <si>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</si>
  <si>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</si>
  <si>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</si>
  <si>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</si>
  <si>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</si>
  <si>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</si>
  <si>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</si>
  <si>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</si>
  <si>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</si>
  <si>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</si>
  <si>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</si>
  <si>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</si>
  <si>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</si>
  <si>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</si>
  <si>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</si>
  <si>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</si>
  <si>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</si>
  <si>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</si>
  <si>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</si>
  <si>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</si>
  <si>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</si>
  <si>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</si>
  <si>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</si>
  <si>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</si>
  <si>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</si>
  <si>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</si>
  <si>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</si>
  <si>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</si>
  <si>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</si>
  <si>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</si>
  <si>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</si>
  <si>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</si>
  <si>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</si>
  <si>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</si>
  <si>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</si>
  <si>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</si>
  <si>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</si>
  <si>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</si>
  <si>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</si>
  <si>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</si>
  <si>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</si>
  <si>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</si>
  <si>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</si>
  <si>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</si>
  <si>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</si>
  <si>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</si>
  <si>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</si>
  <si>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</si>
  <si>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</si>
  <si>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</si>
  <si>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</si>
  <si>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</si>
  <si>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</si>
  <si>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</si>
  <si>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</si>
  <si>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</si>
  <si>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</si>
  <si>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</si>
  <si>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</si>
  <si>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</si>
  <si>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</si>
  <si>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</si>
  <si>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</si>
  <si>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</si>
  <si>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</si>
  <si>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</si>
  <si>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</si>
  <si>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</si>
  <si>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</si>
  <si>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</si>
  <si>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</si>
  <si>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</si>
  <si>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</si>
  <si>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</si>
  <si>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</si>
  <si>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</si>
  <si>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</si>
  <si>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</si>
  <si>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</si>
  <si>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</si>
  <si>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</si>
  <si>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</si>
  <si>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</si>
  <si>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</si>
  <si>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</si>
  <si>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</si>
  <si>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</si>
  <si>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</si>
  <si>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</si>
  <si>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</si>
  <si>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</si>
  <si>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</si>
  <si>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</si>
  <si>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</si>
  <si>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</si>
  <si>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</si>
  <si>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</si>
  <si>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</si>
  <si>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</si>
  <si>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</si>
  <si>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</si>
  <si>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</si>
  <si>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</si>
  <si>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</si>
  <si>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</si>
  <si>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</si>
  <si>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</si>
  <si>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</si>
  <si>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</si>
  <si>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</si>
  <si>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</si>
  <si>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</si>
  <si>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</si>
  <si>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</si>
  <si>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</si>
  <si>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</si>
  <si>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</si>
  <si>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</si>
  <si>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</si>
  <si>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</si>
  <si>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</si>
  <si>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</si>
  <si>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</si>
  <si>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</si>
  <si>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</si>
  <si>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</si>
  <si>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</si>
  <si>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</si>
  <si>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</si>
  <si>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</si>
  <si>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</si>
  <si>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</si>
  <si>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</si>
  <si>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</si>
  <si>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</si>
  <si>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</si>
  <si>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</si>
  <si>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</si>
  <si>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</si>
  <si>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</si>
  <si>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</si>
  <si>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</si>
  <si>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</si>
  <si>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</si>
  <si>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</si>
  <si>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</si>
  <si>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</si>
  <si>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</si>
  <si>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</si>
  <si>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</si>
  <si>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</si>
  <si>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</si>
  <si>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</si>
  <si>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</si>
  <si>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</si>
  <si>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</si>
  <si>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</si>
  <si>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</si>
  <si>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</si>
  <si>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</si>
  <si>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</si>
  <si>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</si>
  <si>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</si>
  <si>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</si>
  <si>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</si>
  <si>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</si>
  <si>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</si>
  <si>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</si>
  <si>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</si>
  <si>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</si>
  <si>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</si>
  <si>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</si>
  <si>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</si>
  <si>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</si>
  <si>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</si>
  <si>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</si>
  <si>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</si>
  <si>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</si>
  <si>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</si>
  <si>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</si>
  <si>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</si>
  <si>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</si>
  <si>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</si>
  <si>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</si>
  <si>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</si>
  <si>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</si>
  <si>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</si>
  <si>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</si>
  <si>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</si>
  <si>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</si>
  <si>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</si>
  <si>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</si>
  <si>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</si>
  <si>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</si>
  <si>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</si>
  <si>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</si>
  <si>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</si>
  <si>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</si>
  <si>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</si>
  <si>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</si>
  <si>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</si>
  <si>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</si>
  <si>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</si>
  <si>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</si>
  <si>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</si>
  <si>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</si>
  <si>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</si>
  <si>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</si>
  <si>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</si>
  <si>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</si>
  <si>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</si>
  <si>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</si>
  <si>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</si>
  <si>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</si>
  <si>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</si>
  <si>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</si>
  <si>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</si>
  <si>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</si>
  <si>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</si>
  <si>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</si>
  <si>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</si>
  <si>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</si>
  <si>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</si>
  <si>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</si>
  <si>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</si>
  <si>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</si>
  <si>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</si>
  <si>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</si>
  <si>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</si>
  <si>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</si>
  <si>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</si>
  <si>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</si>
  <si>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</si>
  <si>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</si>
  <si>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</si>
  <si>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</si>
  <si>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</si>
  <si>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</si>
  <si>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</si>
  <si>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</si>
  <si>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</si>
  <si>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</si>
  <si>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</si>
  <si>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</si>
  <si>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</si>
  <si>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</si>
  <si>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</si>
  <si>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</si>
  <si>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</si>
  <si>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</si>
  <si>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</si>
  <si>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</si>
  <si>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</si>
  <si>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</si>
  <si>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</si>
  <si>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</si>
  <si>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</si>
  <si>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</si>
  <si>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</si>
  <si>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</si>
  <si>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</si>
  <si>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</si>
  <si>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</si>
  <si>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</si>
  <si>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</si>
  <si>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</si>
  <si>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</si>
  <si>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</si>
  <si>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</si>
  <si>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</si>
  <si>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</si>
  <si>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</si>
  <si>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</si>
  <si>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</si>
  <si>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</si>
  <si>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</si>
  <si>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</si>
  <si>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</si>
  <si>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</si>
  <si>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</si>
  <si>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</si>
  <si>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</si>
  <si>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</si>
  <si>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</si>
  <si>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</si>
  <si>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</si>
  <si>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</si>
  <si>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</si>
  <si>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</si>
  <si>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</si>
  <si>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</si>
  <si>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</si>
  <si>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</si>
  <si>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</si>
  <si>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</si>
  <si>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</si>
  <si>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</si>
  <si>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</si>
  <si>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</si>
  <si>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</si>
  <si>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</si>
  <si>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</si>
  <si>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</si>
  <si>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</si>
  <si>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</si>
  <si>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</si>
  <si>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</si>
  <si>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</si>
  <si>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</si>
  <si>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</si>
  <si>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</si>
  <si>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</si>
  <si>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</si>
  <si>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</si>
  <si>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</si>
  <si>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</si>
  <si>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</si>
  <si>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</si>
  <si>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</si>
  <si>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</si>
  <si>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</si>
  <si>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</si>
  <si>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</si>
  <si>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</si>
  <si>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</si>
  <si>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</si>
  <si>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</si>
  <si>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</si>
  <si>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</si>
  <si>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</si>
  <si>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</si>
  <si>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</si>
  <si>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</si>
  <si>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</si>
  <si>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</si>
  <si>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</si>
  <si>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</si>
  <si>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</si>
  <si>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</si>
  <si>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</si>
  <si>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</si>
  <si>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</si>
  <si>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</si>
  <si>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</si>
  <si>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</si>
  <si>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</si>
  <si>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</si>
  <si>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</si>
  <si>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</si>
  <si>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</si>
  <si>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</si>
  <si>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</si>
  <si>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</si>
  <si>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</si>
  <si>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</si>
  <si>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</si>
  <si>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</si>
  <si>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</si>
  <si>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</si>
  <si>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</si>
  <si>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</si>
  <si>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</si>
  <si>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</si>
  <si>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</si>
  <si>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</si>
  <si>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</si>
  <si>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</si>
  <si>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</si>
  <si>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</si>
  <si>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</si>
  <si>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</si>
  <si>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</si>
  <si>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</si>
  <si>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</si>
  <si>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</si>
  <si>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</si>
  <si>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</si>
  <si>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</si>
  <si>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</si>
  <si>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</si>
  <si>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</si>
  <si>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</si>
  <si>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</si>
  <si>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</si>
  <si>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</si>
  <si>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</si>
  <si>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</si>
  <si>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</si>
  <si>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</si>
  <si>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</si>
  <si>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</si>
  <si>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</si>
  <si>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</si>
  <si>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</si>
  <si>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</si>
  <si>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</si>
  <si>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</si>
  <si>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</si>
  <si>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</si>
  <si>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</si>
  <si>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</si>
  <si>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</si>
  <si>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</si>
  <si>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</si>
  <si>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</si>
  <si>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</si>
  <si>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</si>
  <si>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</si>
  <si>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</si>
  <si>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</si>
  <si>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</si>
  <si>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</si>
  <si>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</si>
  <si>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</si>
  <si>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</si>
  <si>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</si>
  <si>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</si>
  <si>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</si>
  <si>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</si>
  <si>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</si>
  <si>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</si>
  <si>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</si>
  <si>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</si>
  <si>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</si>
  <si>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</si>
  <si>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</si>
  <si>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</si>
  <si>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</si>
  <si>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</si>
  <si>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</si>
  <si>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</si>
  <si>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</si>
  <si>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</si>
  <si>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</si>
  <si>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</si>
  <si>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</si>
  <si>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</si>
  <si>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</si>
  <si>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</si>
  <si>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</si>
  <si>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</si>
  <si>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</si>
  <si>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</si>
  <si>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</si>
  <si>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</si>
  <si>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</si>
  <si>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</si>
  <si>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</si>
  <si>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</si>
  <si>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</si>
  <si>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</si>
  <si>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</si>
  <si>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</si>
  <si>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</si>
  <si>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</si>
  <si>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</si>
  <si>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</si>
  <si>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</si>
  <si>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</si>
  <si>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</si>
  <si>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</si>
  <si>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</si>
  <si>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</si>
  <si>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</si>
  <si>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</si>
  <si>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</si>
  <si>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</si>
  <si>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</si>
  <si>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</si>
  <si>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</si>
  <si>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</si>
  <si>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</si>
  <si>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</si>
  <si>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</si>
  <si>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</si>
  <si>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</si>
  <si>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</si>
  <si>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</si>
  <si>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</si>
  <si>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</si>
  <si>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</si>
  <si>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</si>
  <si>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</si>
  <si>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</si>
  <si>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</si>
  <si>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</si>
  <si>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</si>
  <si>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</si>
  <si>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</si>
  <si>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</si>
  <si>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</si>
  <si>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</si>
  <si>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</si>
  <si>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</si>
  <si>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</si>
  <si>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</si>
  <si>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</si>
  <si>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</si>
  <si>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</si>
  <si>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</si>
  <si>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</si>
  <si>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</si>
  <si>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</si>
  <si>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</si>
  <si>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</si>
  <si>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</si>
  <si>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</si>
  <si>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</si>
  <si>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</si>
  <si>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</si>
  <si>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</si>
  <si>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</si>
  <si>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</si>
  <si>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</si>
  <si>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</si>
  <si>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</si>
  <si>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</si>
  <si>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</si>
  <si>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</si>
  <si>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</si>
  <si>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</si>
  <si>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</si>
  <si>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</si>
  <si>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</si>
  <si>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</si>
  <si>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</si>
  <si>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</si>
  <si>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</si>
  <si>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</si>
  <si>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</si>
  <si>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</si>
  <si>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</si>
  <si>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</si>
  <si>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</si>
  <si>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</si>
  <si>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</si>
  <si>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</si>
  <si>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</si>
  <si>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</si>
  <si>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</si>
  <si>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</si>
  <si>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</si>
  <si>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</si>
  <si>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</si>
  <si>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</si>
  <si>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</si>
  <si>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</si>
  <si>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</si>
  <si>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</si>
  <si>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</si>
  <si>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</si>
  <si>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</si>
  <si>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</si>
  <si>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</si>
  <si>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</si>
  <si>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</si>
  <si>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</si>
  <si>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</si>
  <si>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</si>
  <si>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</si>
  <si>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</si>
  <si>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</si>
  <si>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</si>
  <si>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</si>
  <si>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</si>
  <si>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</si>
  <si>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</si>
  <si>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</si>
  <si>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</si>
  <si>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</si>
  <si>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</si>
  <si>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</si>
  <si>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</si>
  <si>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</si>
  <si>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</si>
  <si>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</si>
  <si>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</si>
  <si>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</si>
  <si>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</si>
  <si>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</si>
  <si>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</si>
  <si>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</si>
  <si>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</si>
  <si>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</si>
  <si>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</si>
  <si>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</si>
  <si>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</si>
  <si>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</si>
  <si>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</si>
  <si>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</si>
  <si>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</si>
  <si>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</si>
  <si>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</si>
  <si>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</si>
  <si>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</si>
  <si>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</si>
  <si>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</si>
  <si>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</si>
  <si>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</si>
  <si>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</si>
  <si>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</si>
  <si>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</si>
  <si>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</si>
  <si>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</si>
  <si>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</si>
  <si>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</si>
  <si>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</si>
  <si>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</si>
  <si>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</si>
  <si>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</si>
  <si>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</si>
  <si>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</si>
  <si>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</si>
  <si>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</si>
  <si>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</si>
  <si>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</si>
  <si>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</si>
  <si>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</si>
  <si>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</si>
  <si>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</si>
  <si>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</si>
  <si>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</si>
  <si>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</si>
  <si>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</si>
  <si>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</si>
  <si>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</si>
  <si>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</si>
  <si>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</si>
  <si>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</si>
  <si>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</si>
  <si>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</si>
  <si>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</si>
  <si>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</si>
  <si>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</si>
  <si>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</si>
  <si>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</si>
  <si>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</si>
  <si>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</si>
  <si>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</si>
  <si>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</si>
  <si>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</si>
  <si>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</si>
  <si>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</si>
  <si>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</si>
  <si>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</si>
  <si>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</si>
  <si>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</si>
  <si>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</si>
  <si>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</si>
  <si>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</si>
  <si>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</si>
  <si>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</si>
  <si>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</si>
  <si>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</si>
  <si>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</si>
  <si>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</si>
  <si>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</si>
  <si>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</si>
  <si>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</si>
  <si>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</si>
  <si>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</si>
  <si>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</si>
  <si>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</si>
  <si>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</si>
  <si>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</si>
  <si>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</si>
  <si>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</si>
  <si>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</si>
  <si>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</si>
  <si>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</si>
  <si>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</si>
  <si>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</si>
  <si>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</si>
  <si>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</si>
  <si>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</si>
  <si>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</si>
  <si>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</si>
  <si>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</si>
  <si>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</si>
  <si>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</si>
  <si>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</si>
  <si>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</si>
  <si>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</si>
  <si>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</si>
  <si>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</si>
  <si>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</si>
  <si>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</si>
  <si>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</si>
  <si>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</si>
  <si>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</si>
  <si>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</si>
  <si>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</si>
  <si>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</si>
  <si>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</si>
  <si>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</si>
  <si>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</si>
  <si>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</si>
  <si>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</si>
  <si>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</si>
  <si>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</si>
  <si>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</si>
  <si>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</si>
  <si>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</si>
  <si>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</si>
  <si>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</si>
  <si>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</si>
  <si>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</si>
  <si>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</si>
  <si>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</si>
  <si>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</si>
  <si>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</si>
  <si>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</si>
  <si>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</si>
  <si>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</si>
  <si>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</si>
  <si>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</si>
  <si>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</si>
  <si>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</si>
  <si>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</si>
  <si>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</si>
  <si>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</si>
  <si>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</si>
  <si>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</si>
  <si>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</si>
  <si>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</si>
  <si>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</si>
  <si>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</si>
  <si>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</si>
  <si>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</si>
  <si>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</si>
  <si>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</si>
  <si>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</si>
  <si>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</si>
  <si>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</si>
  <si>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</si>
  <si>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</si>
  <si>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</si>
  <si>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</si>
  <si>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</si>
  <si>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</si>
  <si>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</si>
  <si>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</si>
  <si>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</si>
  <si>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</si>
  <si>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</si>
  <si>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</si>
  <si>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</si>
  <si>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</si>
  <si>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</si>
  <si>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</si>
  <si>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</si>
  <si>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</si>
  <si>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</si>
  <si>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</si>
  <si>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</si>
  <si>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</si>
  <si>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</si>
  <si>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</si>
  <si>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</si>
  <si>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</si>
  <si>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</si>
  <si>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</si>
  <si>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</si>
  <si>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</si>
  <si>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</si>
  <si>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</si>
  <si>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</si>
  <si>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</si>
  <si>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</si>
  <si>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</si>
  <si>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</si>
  <si>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</si>
  <si>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</si>
  <si>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</si>
  <si>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</si>
  <si>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</si>
  <si>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</si>
  <si>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</si>
  <si>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</si>
  <si>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</si>
  <si>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</si>
  <si>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</si>
  <si>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</si>
  <si>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</si>
  <si>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</si>
  <si>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</si>
  <si>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</si>
  <si>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</si>
  <si>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</si>
  <si>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</si>
  <si>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</si>
  <si>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</si>
  <si>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</si>
  <si>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</si>
  <si>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</si>
  <si>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</si>
  <si>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Cincinnati Total</t>
  </si>
  <si>
    <t>Cleveland Total</t>
  </si>
  <si>
    <t>Columbus Total</t>
  </si>
  <si>
    <t>TOTAL</t>
  </si>
  <si>
    <t>Rep Summary</t>
  </si>
  <si>
    <t>% of calls</t>
  </si>
  <si>
    <t>Call  rank</t>
  </si>
  <si>
    <t>Amount rank</t>
  </si>
  <si>
    <t>Labels:</t>
  </si>
  <si>
    <t>Image:</t>
  </si>
  <si>
    <r>
      <t>CALL CENTRE REPORT -</t>
    </r>
    <r>
      <rPr>
        <sz val="24"/>
        <color theme="1"/>
        <rFont val="Aptos ExtraBold"/>
        <scheme val="major"/>
      </rPr>
      <t xml:space="preserve"> </t>
    </r>
    <r>
      <rPr>
        <sz val="24"/>
        <color theme="1" tint="0.499984740745262"/>
        <rFont val="Aptos ExtraBold"/>
        <scheme val="major"/>
      </rPr>
      <t>2023</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</si>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</sst>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quot;₹&quot;\ #,##0"/>
  </numFmts>
  <fonts count="13">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sz val="11"/>
      <color theme="0" tint="-4.9989318521683403E-2"/>
      <name val="Aptos"/>
      <family val="2"/>
      <scheme val="minor"/>
    </font>
    <font>
      <b/>
      <sz val="11"/>
      <color theme="1"/>
      <name val="Aptos"/>
      <scheme val="minor"/>
    </font>
    <font>
      <b/>
      <sz val="10"/>
      <color theme="1"/>
      <name val="Aptos"/>
      <scheme val="minor"/>
    </font>
    <font>
      <b/>
      <sz val="24"/>
      <color theme="1"/>
      <name val="Aptos ExtraBold"/>
      <scheme val="major"/>
    </font>
    <font>
      <sz val="24"/>
      <color theme="1"/>
      <name val="Aptos ExtraBold"/>
      <scheme val="major"/>
    </font>
    <font>
      <sz val="24"/>
      <color theme="1" tint="0.499984740745262"/>
      <name val="Aptos ExtraBold"/>
      <scheme val="major"/>
    </font>
    <font>
      <sz val="14"/>
      <color theme="1" tint="0.34998626667073579"/>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xf numFmtId="0" fontId="0" fillId="0" borderId="0" xfId="0" applyAlignment="1">
      <alignment horizontal="left"/>
    </xf>
    <xf numFmtId="167" fontId="0" fillId="0" borderId="0" xfId="0" applyNumberFormat="1"/>
    <xf numFmtId="0" fontId="0" fillId="4" borderId="0" xfId="0" applyFill="1"/>
    <xf numFmtId="0" fontId="0" fillId="5" borderId="10" xfId="0" applyFill="1" applyBorder="1"/>
    <xf numFmtId="0" fontId="0" fillId="5" borderId="12" xfId="0" applyFill="1" applyBorder="1"/>
    <xf numFmtId="0" fontId="0" fillId="5" borderId="0" xfId="0" applyFill="1" applyBorder="1"/>
    <xf numFmtId="0" fontId="0" fillId="5" borderId="13" xfId="0" applyFill="1" applyBorder="1"/>
    <xf numFmtId="0" fontId="5" fillId="5" borderId="12" xfId="0" applyFont="1" applyFill="1" applyBorder="1"/>
    <xf numFmtId="0" fontId="5" fillId="5" borderId="0" xfId="0" applyFont="1" applyFill="1" applyBorder="1" applyAlignment="1">
      <alignment horizontal="left"/>
    </xf>
    <xf numFmtId="168" fontId="5" fillId="5" borderId="0" xfId="0" applyNumberFormat="1" applyFont="1" applyFill="1" applyBorder="1"/>
    <xf numFmtId="168" fontId="5" fillId="5" borderId="13" xfId="0" applyNumberFormat="1" applyFont="1" applyFill="1" applyBorder="1"/>
    <xf numFmtId="0" fontId="5" fillId="5" borderId="0" xfId="0" applyFont="1" applyFill="1" applyBorder="1"/>
    <xf numFmtId="0" fontId="5" fillId="5" borderId="14" xfId="0" applyFont="1" applyFill="1" applyBorder="1"/>
    <xf numFmtId="0" fontId="5" fillId="5" borderId="15" xfId="0" applyFont="1" applyFill="1" applyBorder="1"/>
    <xf numFmtId="168" fontId="5" fillId="5" borderId="15" xfId="0" applyNumberFormat="1" applyFont="1" applyFill="1" applyBorder="1"/>
    <xf numFmtId="168" fontId="5" fillId="5" borderId="16" xfId="0" applyNumberFormat="1" applyFont="1" applyFill="1" applyBorder="1"/>
    <xf numFmtId="0" fontId="6" fillId="3" borderId="0" xfId="0" applyFont="1" applyFill="1"/>
    <xf numFmtId="0" fontId="7" fillId="5" borderId="10" xfId="0" applyFont="1" applyFill="1" applyBorder="1"/>
    <xf numFmtId="0" fontId="7" fillId="5" borderId="11" xfId="0" applyFont="1" applyFill="1" applyBorder="1"/>
    <xf numFmtId="0" fontId="8" fillId="5" borderId="12" xfId="0" applyFont="1" applyFill="1" applyBorder="1"/>
    <xf numFmtId="9" fontId="0" fillId="0" borderId="0" xfId="1" applyFont="1"/>
    <xf numFmtId="0" fontId="9" fillId="3" borderId="0" xfId="0" applyFont="1" applyFill="1"/>
    <xf numFmtId="0" fontId="12" fillId="3" borderId="0" xfId="0" applyFont="1" applyFill="1" applyAlignment="1">
      <alignment horizontal="center"/>
    </xf>
  </cellXfs>
  <cellStyles count="2">
    <cellStyle name="Normal" xfId="0" builtinId="0"/>
    <cellStyle name="Percent" xfId="1" builtinId="5"/>
  </cellStyles>
  <dxfs count="25">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bgColor theme="8" tint="0.59996337778862885"/>
        </patternFill>
      </fill>
      <border>
        <left style="thin">
          <color theme="1" tint="0.34998626667073579"/>
        </left>
        <right style="thin">
          <color theme="1" tint="0.34998626667073579"/>
        </right>
        <vertical/>
        <horizontal/>
      </border>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solid">
          <bgColor theme="8" tint="-0.249977111117893"/>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00000000-0011-0000-FFFF-FFFF00000000}">
      <tableStyleElement type="wholeTable" dxfId="24"/>
    </tableStyle>
    <tableStyle name="SlicerStyleDark5 2" pivot="0" table="0" count="10" xr9:uid="{E7843D8C-3443-495D-8AE9-66B6F92D8028}">
      <tableStyleElement type="wholeTable" dxfId="8"/>
      <tableStyleElement type="headerRow" dxfId="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in Excel.xlsx]Pivots!Weekday Trend</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Pivots!$G$25:$G$32</c:f>
              <c:strCache>
                <c:ptCount val="7"/>
                <c:pt idx="0">
                  <c:v>Sunday</c:v>
                </c:pt>
                <c:pt idx="1">
                  <c:v>Monday</c:v>
                </c:pt>
                <c:pt idx="2">
                  <c:v>Tuesday</c:v>
                </c:pt>
                <c:pt idx="3">
                  <c:v>Wednesday</c:v>
                </c:pt>
                <c:pt idx="4">
                  <c:v>Thursday</c:v>
                </c:pt>
                <c:pt idx="5">
                  <c:v>Friday</c:v>
                </c:pt>
                <c:pt idx="6">
                  <c:v>Saturday</c:v>
                </c:pt>
              </c:strCache>
            </c:strRef>
          </c:cat>
          <c:val>
            <c:numRef>
              <c:f>Pivots!$H$25:$H$32</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E908-4999-8F14-61FC7C95618B}"/>
            </c:ext>
          </c:extLst>
        </c:ser>
        <c:dLbls>
          <c:showLegendKey val="0"/>
          <c:showVal val="0"/>
          <c:showCatName val="0"/>
          <c:showSerName val="0"/>
          <c:showPercent val="0"/>
          <c:showBubbleSize val="0"/>
        </c:dLbls>
        <c:gapWidth val="25"/>
        <c:axId val="528570040"/>
        <c:axId val="528567744"/>
      </c:barChart>
      <c:catAx>
        <c:axId val="5285700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567744"/>
        <c:crosses val="autoZero"/>
        <c:auto val="1"/>
        <c:lblAlgn val="ctr"/>
        <c:lblOffset val="100"/>
        <c:noMultiLvlLbl val="0"/>
      </c:catAx>
      <c:valAx>
        <c:axId val="528567744"/>
        <c:scaling>
          <c:orientation val="minMax"/>
        </c:scaling>
        <c:delete val="1"/>
        <c:axPos val="b"/>
        <c:numFmt formatCode="#,##0" sourceLinked="1"/>
        <c:majorTickMark val="none"/>
        <c:minorTickMark val="none"/>
        <c:tickLblPos val="nextTo"/>
        <c:crossAx val="528570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in Excel.xlsx]Pivots!Monthly Trend</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lumMod val="75000"/>
                  </a:schemeClr>
                </a:solidFill>
              </a:rPr>
              <a:t>Call</a:t>
            </a:r>
            <a:r>
              <a:rPr lang="en-IN" b="1" baseline="0">
                <a:solidFill>
                  <a:schemeClr val="accent6">
                    <a:lumMod val="75000"/>
                  </a:schemeClr>
                </a:solidFill>
              </a:rPr>
              <a:t> Trend</a:t>
            </a:r>
            <a:endParaRPr lang="en-IN" b="1">
              <a:solidFill>
                <a:schemeClr val="accent6">
                  <a:lumMod val="75000"/>
                </a:schemeClr>
              </a:solidFill>
            </a:endParaRPr>
          </a:p>
        </c:rich>
      </c:tx>
      <c:layout>
        <c:manualLayout>
          <c:xMode val="edge"/>
          <c:yMode val="edge"/>
          <c:x val="3.44930008748906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7"/>
          <c:spPr>
            <a:solidFill>
              <a:schemeClr val="bg1"/>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Pivots!$C$24</c:f>
              <c:strCache>
                <c:ptCount val="1"/>
                <c:pt idx="0">
                  <c:v>Call Count2</c:v>
                </c:pt>
              </c:strCache>
            </c:strRef>
          </c:tx>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D91C-4F24-A76F-FD06998E9EED}"/>
            </c:ext>
          </c:extLst>
        </c:ser>
        <c:dLbls>
          <c:showLegendKey val="0"/>
          <c:showVal val="0"/>
          <c:showCatName val="0"/>
          <c:showSerName val="0"/>
          <c:showPercent val="0"/>
          <c:showBubbleSize val="0"/>
        </c:dLbls>
        <c:axId val="528560856"/>
        <c:axId val="528561512"/>
      </c:areaChart>
      <c:lineChart>
        <c:grouping val="standard"/>
        <c:varyColors val="0"/>
        <c:ser>
          <c:idx val="0"/>
          <c:order val="0"/>
          <c:tx>
            <c:strRef>
              <c:f>Pivots!$B$24</c:f>
              <c:strCache>
                <c:ptCount val="1"/>
                <c:pt idx="0">
                  <c:v>Call Count</c:v>
                </c:pt>
              </c:strCache>
            </c:strRef>
          </c:tx>
          <c:spPr>
            <a:ln w="28575" cap="rnd">
              <a:solidFill>
                <a:schemeClr val="accent6">
                  <a:lumMod val="75000"/>
                </a:schemeClr>
              </a:solidFill>
              <a:round/>
            </a:ln>
            <a:effectLst/>
          </c:spPr>
          <c:marker>
            <c:symbol val="circle"/>
            <c:size val="7"/>
            <c:spPr>
              <a:solidFill>
                <a:schemeClr val="bg1"/>
              </a:solidFill>
              <a:ln w="25400">
                <a:solidFill>
                  <a:schemeClr val="tx1">
                    <a:lumMod val="85000"/>
                    <a:lumOff val="15000"/>
                  </a:schemeClr>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D91C-4F24-A76F-FD06998E9EED}"/>
            </c:ext>
          </c:extLst>
        </c:ser>
        <c:dLbls>
          <c:showLegendKey val="0"/>
          <c:showVal val="0"/>
          <c:showCatName val="0"/>
          <c:showSerName val="0"/>
          <c:showPercent val="0"/>
          <c:showBubbleSize val="0"/>
        </c:dLbls>
        <c:marker val="1"/>
        <c:smooth val="0"/>
        <c:axId val="528560856"/>
        <c:axId val="528561512"/>
      </c:lineChart>
      <c:catAx>
        <c:axId val="528560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561512"/>
        <c:crosses val="autoZero"/>
        <c:auto val="1"/>
        <c:lblAlgn val="ctr"/>
        <c:lblOffset val="100"/>
        <c:noMultiLvlLbl val="0"/>
      </c:catAx>
      <c:valAx>
        <c:axId val="528561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560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6"/>
                </a:solidFill>
                <a:latin typeface="+mj-lt"/>
              </a:rPr>
              <a:t>Amount</a:t>
            </a:r>
          </a:p>
        </c:rich>
      </c:tx>
      <c:layout>
        <c:manualLayout>
          <c:xMode val="edge"/>
          <c:yMode val="edge"/>
          <c:x val="0.14090033832549501"/>
          <c:y val="2.96195612246825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479974230945904"/>
          <c:y val="0.10836468070229613"/>
          <c:w val="0.82004752769248934"/>
          <c:h val="0.8513956294121776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Pivots!$H$53:$H$57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2EE-4375-AD1B-5CB31E6A660C}"/>
            </c:ext>
          </c:extLst>
        </c:ser>
        <c:ser>
          <c:idx val="1"/>
          <c:order val="1"/>
          <c:tx>
            <c:strRef>
              <c:f>Pivots!$J$52</c:f>
              <c:strCache>
                <c:ptCount val="1"/>
                <c:pt idx="0">
                  <c:v>Sel. Amount</c:v>
                </c:pt>
              </c:strCache>
            </c:strRef>
          </c:tx>
          <c:spPr>
            <a:gradFill flip="none" rotWithShape="1">
              <a:gsLst>
                <a:gs pos="0">
                  <a:schemeClr val="accent6">
                    <a:lumMod val="60000"/>
                    <a:lumOff val="40000"/>
                  </a:schemeClr>
                </a:gs>
                <a:gs pos="100000">
                  <a:schemeClr val="accent6"/>
                </a:gs>
              </a:gsLst>
              <a:lin ang="0" scaled="1"/>
              <a:tileRect/>
            </a:gradFill>
            <a:ln>
              <a:noFill/>
            </a:ln>
            <a:effectLst/>
          </c:spPr>
          <c:invertIfNegative val="0"/>
          <c:val>
            <c:numRef>
              <c:f>Pivots!$J$53:$J$57</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02EE-4375-AD1B-5CB31E6A660C}"/>
            </c:ext>
          </c:extLst>
        </c:ser>
        <c:dLbls>
          <c:showLegendKey val="0"/>
          <c:showVal val="0"/>
          <c:showCatName val="0"/>
          <c:showSerName val="0"/>
          <c:showPercent val="0"/>
          <c:showBubbleSize val="0"/>
        </c:dLbls>
        <c:gapWidth val="25"/>
        <c:overlap val="100"/>
        <c:axId val="857413992"/>
        <c:axId val="857408088"/>
      </c:barChart>
      <c:catAx>
        <c:axId val="857413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408088"/>
        <c:crosses val="autoZero"/>
        <c:auto val="1"/>
        <c:lblAlgn val="ctr"/>
        <c:lblOffset val="100"/>
        <c:noMultiLvlLbl val="0"/>
      </c:catAx>
      <c:valAx>
        <c:axId val="857408088"/>
        <c:scaling>
          <c:orientation val="minMax"/>
        </c:scaling>
        <c:delete val="1"/>
        <c:axPos val="t"/>
        <c:numFmt formatCode="\$#,###.0,&quot;k&quot;" sourceLinked="1"/>
        <c:majorTickMark val="none"/>
        <c:minorTickMark val="none"/>
        <c:tickLblPos val="nextTo"/>
        <c:crossAx val="857413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5"/>
                </a:solidFill>
                <a:latin typeface="+mj-lt"/>
              </a:rPr>
              <a:t>Calls</a:t>
            </a:r>
          </a:p>
        </c:rich>
      </c:tx>
      <c:layout>
        <c:manualLayout>
          <c:xMode val="edge"/>
          <c:yMode val="edge"/>
          <c:x val="0.12779889527961863"/>
          <c:y val="2.37970263554409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C36-4FAC-B848-959BE57FD246}"/>
            </c:ext>
          </c:extLst>
        </c:ser>
        <c:ser>
          <c:idx val="1"/>
          <c:order val="1"/>
          <c:tx>
            <c:strRef>
              <c:f>Pivots!$I$52</c:f>
              <c:strCache>
                <c:ptCount val="1"/>
                <c:pt idx="0">
                  <c:v>Sel. Calls</c:v>
                </c:pt>
              </c:strCache>
            </c:strRef>
          </c:tx>
          <c:spPr>
            <a:gradFill flip="none" rotWithShape="1">
              <a:gsLst>
                <a:gs pos="0">
                  <a:srgbClr val="FFC000"/>
                </a:gs>
                <a:gs pos="100000">
                  <a:schemeClr val="accent6"/>
                </a:gs>
              </a:gsLst>
              <a:lin ang="0" scaled="1"/>
              <a:tileRect/>
            </a:gradFill>
            <a:ln>
              <a:noFill/>
            </a:ln>
            <a:effectLst/>
          </c:spPr>
          <c:invertIfNegative val="0"/>
          <c:val>
            <c:numRef>
              <c:f>Pivots!$I$53:$I$57</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0C36-4FAC-B848-959BE57FD246}"/>
            </c:ext>
          </c:extLst>
        </c:ser>
        <c:dLbls>
          <c:showLegendKey val="0"/>
          <c:showVal val="0"/>
          <c:showCatName val="0"/>
          <c:showSerName val="0"/>
          <c:showPercent val="0"/>
          <c:showBubbleSize val="0"/>
        </c:dLbls>
        <c:gapWidth val="25"/>
        <c:overlap val="100"/>
        <c:axId val="857413992"/>
        <c:axId val="857408088"/>
      </c:barChart>
      <c:catAx>
        <c:axId val="8574139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408088"/>
        <c:crosses val="autoZero"/>
        <c:auto val="1"/>
        <c:lblAlgn val="ctr"/>
        <c:lblOffset val="100"/>
        <c:noMultiLvlLbl val="0"/>
      </c:catAx>
      <c:valAx>
        <c:axId val="857408088"/>
        <c:scaling>
          <c:orientation val="minMax"/>
          <c:min val="0"/>
        </c:scaling>
        <c:delete val="1"/>
        <c:axPos val="t"/>
        <c:numFmt formatCode="General" sourceLinked="1"/>
        <c:majorTickMark val="none"/>
        <c:minorTickMark val="none"/>
        <c:tickLblPos val="nextTo"/>
        <c:crossAx val="857413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in Excel.xlsx]Pivots!PivotTable4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5"/>
                </a:solidFill>
              </a:rPr>
              <a:t>Female vs. </a:t>
            </a:r>
            <a:r>
              <a:rPr lang="en-IN" sz="1800">
                <a:solidFill>
                  <a:schemeClr val="accent4"/>
                </a:solidFill>
              </a:rPr>
              <a:t>Male</a:t>
            </a:r>
            <a:r>
              <a:rPr lang="en-IN" sz="1800">
                <a:solidFill>
                  <a:schemeClr val="accent5"/>
                </a:solidFill>
              </a:rPr>
              <a:t>  </a:t>
            </a:r>
            <a:r>
              <a:rPr lang="en-IN" sz="1800">
                <a:solidFill>
                  <a:schemeClr val="tx2"/>
                </a:solidFill>
              </a:rPr>
              <a:t>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40000"/>
                <a:lumOff val="6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accent4">
                <a:lumMod val="60000"/>
                <a:lumOff val="4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Pivots!$B$77:$B$78</c:f>
              <c:strCache>
                <c:ptCount val="1"/>
                <c:pt idx="0">
                  <c:v>Female</c:v>
                </c:pt>
              </c:strCache>
            </c:strRef>
          </c:tx>
          <c:spPr>
            <a:solidFill>
              <a:schemeClr val="accent5"/>
            </a:solidFill>
            <a:ln>
              <a:noFill/>
            </a:ln>
            <a:effectLst/>
          </c:spPr>
          <c:invertIfNegative val="0"/>
          <c:dLbls>
            <c:spPr>
              <a:solidFill>
                <a:schemeClr val="accent5">
                  <a:lumMod val="40000"/>
                  <a:lumOff val="6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Pivots!$A$79:$A$82</c:f>
              <c:strCache>
                <c:ptCount val="3"/>
                <c:pt idx="0">
                  <c:v>Cincinnati</c:v>
                </c:pt>
                <c:pt idx="1">
                  <c:v>Cleveland</c:v>
                </c:pt>
                <c:pt idx="2">
                  <c:v>Columbus</c:v>
                </c:pt>
              </c:strCache>
            </c:strRef>
          </c:cat>
          <c:val>
            <c:numRef>
              <c:f>Pivots!$B$79:$B$82</c:f>
              <c:numCache>
                <c:formatCode>#,##0</c:formatCode>
                <c:ptCount val="3"/>
                <c:pt idx="0">
                  <c:v>144</c:v>
                </c:pt>
                <c:pt idx="1">
                  <c:v>326</c:v>
                </c:pt>
                <c:pt idx="2">
                  <c:v>129</c:v>
                </c:pt>
              </c:numCache>
            </c:numRef>
          </c:val>
          <c:extLst>
            <c:ext xmlns:c16="http://schemas.microsoft.com/office/drawing/2014/chart" uri="{C3380CC4-5D6E-409C-BE32-E72D297353CC}">
              <c16:uniqueId val="{00000000-C8EF-4C8A-8F5A-AAF2281643FA}"/>
            </c:ext>
          </c:extLst>
        </c:ser>
        <c:ser>
          <c:idx val="1"/>
          <c:order val="1"/>
          <c:tx>
            <c:strRef>
              <c:f>Pivots!$C$77:$C$78</c:f>
              <c:strCache>
                <c:ptCount val="1"/>
                <c:pt idx="0">
                  <c:v>Male</c:v>
                </c:pt>
              </c:strCache>
            </c:strRef>
          </c:tx>
          <c:spPr>
            <a:solidFill>
              <a:schemeClr val="accent4"/>
            </a:solidFill>
            <a:ln>
              <a:noFill/>
            </a:ln>
            <a:effectLst/>
          </c:spPr>
          <c:invertIfNegative val="0"/>
          <c:dLbls>
            <c:spPr>
              <a:solidFill>
                <a:schemeClr val="accent4">
                  <a:lumMod val="60000"/>
                  <a:lumOff val="4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Pivots!$A$79:$A$82</c:f>
              <c:strCache>
                <c:ptCount val="3"/>
                <c:pt idx="0">
                  <c:v>Cincinnati</c:v>
                </c:pt>
                <c:pt idx="1">
                  <c:v>Cleveland</c:v>
                </c:pt>
                <c:pt idx="2">
                  <c:v>Columbus</c:v>
                </c:pt>
              </c:strCache>
            </c:strRef>
          </c:cat>
          <c:val>
            <c:numRef>
              <c:f>Pivots!$C$79:$C$82</c:f>
              <c:numCache>
                <c:formatCode>#,##0</c:formatCode>
                <c:ptCount val="3"/>
                <c:pt idx="0">
                  <c:v>132</c:v>
                </c:pt>
                <c:pt idx="1">
                  <c:v>63</c:v>
                </c:pt>
                <c:pt idx="2">
                  <c:v>206</c:v>
                </c:pt>
              </c:numCache>
            </c:numRef>
          </c:val>
          <c:extLst>
            <c:ext xmlns:c16="http://schemas.microsoft.com/office/drawing/2014/chart" uri="{C3380CC4-5D6E-409C-BE32-E72D297353CC}">
              <c16:uniqueId val="{00000001-C8EF-4C8A-8F5A-AAF2281643FA}"/>
            </c:ext>
          </c:extLst>
        </c:ser>
        <c:dLbls>
          <c:showLegendKey val="0"/>
          <c:showVal val="0"/>
          <c:showCatName val="0"/>
          <c:showSerName val="0"/>
          <c:showPercent val="0"/>
          <c:showBubbleSize val="0"/>
        </c:dLbls>
        <c:gapWidth val="25"/>
        <c:overlap val="100"/>
        <c:axId val="711060392"/>
        <c:axId val="711055800"/>
      </c:barChart>
      <c:catAx>
        <c:axId val="711060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055800"/>
        <c:crosses val="autoZero"/>
        <c:auto val="1"/>
        <c:lblAlgn val="ctr"/>
        <c:lblOffset val="100"/>
        <c:noMultiLvlLbl val="0"/>
      </c:catAx>
      <c:valAx>
        <c:axId val="711055800"/>
        <c:scaling>
          <c:orientation val="minMax"/>
        </c:scaling>
        <c:delete val="1"/>
        <c:axPos val="l"/>
        <c:numFmt formatCode="0%" sourceLinked="1"/>
        <c:majorTickMark val="none"/>
        <c:minorTickMark val="none"/>
        <c:tickLblPos val="nextTo"/>
        <c:crossAx val="711060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in Excel.xlsx]Pivots!Rep Satisfaction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1">
                    <a:lumMod val="75000"/>
                  </a:schemeClr>
                </a:solidFill>
              </a:rPr>
              <a:t>Rating</a:t>
            </a:r>
            <a:endParaRPr lang="en-IN">
              <a:solidFill>
                <a:schemeClr val="accent1">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Pivots!$B$89</c:f>
              <c:strCache>
                <c:ptCount val="1"/>
                <c:pt idx="0">
                  <c:v>Total</c:v>
                </c:pt>
              </c:strCache>
            </c:strRef>
          </c:tx>
          <c:spPr>
            <a:solidFill>
              <a:schemeClr val="bg2">
                <a:lumMod val="50000"/>
              </a:schemeClr>
            </a:solidFill>
            <a:ln>
              <a:noFill/>
            </a:ln>
            <a:effectLst/>
          </c:spPr>
          <c:invertIfNegative val="0"/>
          <c:cat>
            <c:strRef>
              <c:f>Pivots!$A$90:$A$94</c:f>
              <c:strCache>
                <c:ptCount val="4"/>
                <c:pt idx="0">
                  <c:v>2</c:v>
                </c:pt>
                <c:pt idx="1">
                  <c:v>3</c:v>
                </c:pt>
                <c:pt idx="2">
                  <c:v>4</c:v>
                </c:pt>
                <c:pt idx="3">
                  <c:v>5</c:v>
                </c:pt>
              </c:strCache>
            </c:strRef>
          </c:cat>
          <c:val>
            <c:numRef>
              <c:f>Pivots!$B$90:$B$94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C8BB-4788-B12B-FC921B783ED1}"/>
            </c:ext>
          </c:extLst>
        </c:ser>
        <c:dLbls>
          <c:showLegendKey val="0"/>
          <c:showVal val="0"/>
          <c:showCatName val="0"/>
          <c:showSerName val="0"/>
          <c:showPercent val="0"/>
          <c:showBubbleSize val="0"/>
        </c:dLbls>
        <c:gapWidth val="10"/>
        <c:overlap val="-27"/>
        <c:axId val="750252456"/>
        <c:axId val="750253112"/>
      </c:barChart>
      <c:catAx>
        <c:axId val="750252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253112"/>
        <c:crosses val="autoZero"/>
        <c:auto val="1"/>
        <c:lblAlgn val="ctr"/>
        <c:lblOffset val="100"/>
        <c:noMultiLvlLbl val="0"/>
      </c:catAx>
      <c:valAx>
        <c:axId val="750253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252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svg"/><Relationship Id="rId17" Type="http://schemas.openxmlformats.org/officeDocument/2006/relationships/chart" Target="../charts/chart6.xml"/><Relationship Id="rId2" Type="http://schemas.openxmlformats.org/officeDocument/2006/relationships/image" Target="../media/image1.png"/><Relationship Id="rId16" Type="http://schemas.openxmlformats.org/officeDocument/2006/relationships/chart" Target="../charts/chart5.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svg"/><Relationship Id="rId15" Type="http://schemas.openxmlformats.org/officeDocument/2006/relationships/chart" Target="../charts/chart4.xml"/><Relationship Id="rId10" Type="http://schemas.openxmlformats.org/officeDocument/2006/relationships/image" Target="../media/image9.sv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19.svg"/><Relationship Id="rId3" Type="http://schemas.openxmlformats.org/officeDocument/2006/relationships/image" Target="../media/image14.png"/><Relationship Id="rId7" Type="http://schemas.openxmlformats.org/officeDocument/2006/relationships/image" Target="../media/image18.png"/><Relationship Id="rId12" Type="http://schemas.openxmlformats.org/officeDocument/2006/relationships/image" Target="../media/image23.svg"/><Relationship Id="rId2" Type="http://schemas.openxmlformats.org/officeDocument/2006/relationships/image" Target="../media/image13.svg"/><Relationship Id="rId1" Type="http://schemas.openxmlformats.org/officeDocument/2006/relationships/image" Target="../media/image12.png"/><Relationship Id="rId6" Type="http://schemas.openxmlformats.org/officeDocument/2006/relationships/image" Target="../media/image17.svg"/><Relationship Id="rId11" Type="http://schemas.openxmlformats.org/officeDocument/2006/relationships/image" Target="../media/image22.png"/><Relationship Id="rId5" Type="http://schemas.openxmlformats.org/officeDocument/2006/relationships/image" Target="../media/image16.png"/><Relationship Id="rId10" Type="http://schemas.openxmlformats.org/officeDocument/2006/relationships/image" Target="../media/image21.svg"/><Relationship Id="rId4" Type="http://schemas.openxmlformats.org/officeDocument/2006/relationships/image" Target="../media/image15.svg"/><Relationship Id="rId9"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12</xdr:col>
      <xdr:colOff>466127</xdr:colOff>
      <xdr:row>24</xdr:row>
      <xdr:rowOff>56029</xdr:rowOff>
    </xdr:from>
    <xdr:to>
      <xdr:col>14</xdr:col>
      <xdr:colOff>81643</xdr:colOff>
      <xdr:row>35</xdr:row>
      <xdr:rowOff>145676</xdr:rowOff>
    </xdr:to>
    <mc:AlternateContent xmlns:mc="http://schemas.openxmlformats.org/markup-compatibility/2006">
      <mc:Choice xmlns:a14="http://schemas.microsoft.com/office/drawing/2010/main" Requires="a14">
        <xdr:graphicFrame macro="">
          <xdr:nvGraphicFramePr>
            <xdr:cNvPr id="26" name="Representative">
              <a:extLst>
                <a:ext uri="{FF2B5EF4-FFF2-40B4-BE49-F238E27FC236}">
                  <a16:creationId xmlns:a16="http://schemas.microsoft.com/office/drawing/2014/main" id="{ACAF0260-67C1-445A-BF3A-0919D8C0D93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615480" y="4728882"/>
              <a:ext cx="1576545" cy="2061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23812</xdr:colOff>
      <xdr:row>23</xdr:row>
      <xdr:rowOff>59530</xdr:rowOff>
    </xdr:from>
    <xdr:to>
      <xdr:col>12</xdr:col>
      <xdr:colOff>472047</xdr:colOff>
      <xdr:row>43</xdr:row>
      <xdr:rowOff>29414</xdr:rowOff>
    </xdr:to>
    <xdr:sp macro="" textlink="">
      <xdr:nvSpPr>
        <xdr:cNvPr id="18" name="Rectangle 17">
          <a:extLst>
            <a:ext uri="{FF2B5EF4-FFF2-40B4-BE49-F238E27FC236}">
              <a16:creationId xmlns:a16="http://schemas.microsoft.com/office/drawing/2014/main" id="{78C5BAE0-B7C0-4D3D-B527-2895D4F6101F}"/>
            </a:ext>
          </a:extLst>
        </xdr:cNvPr>
        <xdr:cNvSpPr/>
      </xdr:nvSpPr>
      <xdr:spPr>
        <a:xfrm>
          <a:off x="2416968" y="4167186"/>
          <a:ext cx="5282173" cy="3541759"/>
        </a:xfrm>
        <a:prstGeom prst="rect">
          <a:avLst/>
        </a:prstGeom>
        <a:no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357188</xdr:colOff>
      <xdr:row>3</xdr:row>
      <xdr:rowOff>178593</xdr:rowOff>
    </xdr:from>
    <xdr:to>
      <xdr:col>15</xdr:col>
      <xdr:colOff>35720</xdr:colOff>
      <xdr:row>16</xdr:row>
      <xdr:rowOff>83344</xdr:rowOff>
    </xdr:to>
    <xdr:graphicFrame macro="">
      <xdr:nvGraphicFramePr>
        <xdr:cNvPr id="28" name="Chart 27">
          <a:extLst>
            <a:ext uri="{FF2B5EF4-FFF2-40B4-BE49-F238E27FC236}">
              <a16:creationId xmlns:a16="http://schemas.microsoft.com/office/drawing/2014/main" id="{4DBD302D-49C8-40EE-A61B-C6E1376B4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xdr:row>
      <xdr:rowOff>180974</xdr:rowOff>
    </xdr:from>
    <xdr:to>
      <xdr:col>4</xdr:col>
      <xdr:colOff>133350</xdr:colOff>
      <xdr:row>9</xdr:row>
      <xdr:rowOff>9524</xdr:rowOff>
    </xdr:to>
    <xdr:sp macro="" textlink="Pivots!A4">
      <xdr:nvSpPr>
        <xdr:cNvPr id="2" name="Rectangle 1">
          <a:extLst>
            <a:ext uri="{FF2B5EF4-FFF2-40B4-BE49-F238E27FC236}">
              <a16:creationId xmlns:a16="http://schemas.microsoft.com/office/drawing/2014/main" id="{14A0144C-966E-4358-AE1A-5D5F452F4E8B}"/>
            </a:ext>
          </a:extLst>
        </xdr:cNvPr>
        <xdr:cNvSpPr/>
      </xdr:nvSpPr>
      <xdr:spPr>
        <a:xfrm>
          <a:off x="314325" y="542924"/>
          <a:ext cx="1504950" cy="10953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6CD4561-5810-4FBD-A88D-D642D392332F}" type="TxLink">
            <a:rPr lang="en-US" sz="2800" b="0" i="0" u="none" strike="noStrike">
              <a:solidFill>
                <a:schemeClr val="bg1"/>
              </a:solidFill>
              <a:latin typeface="+mj-lt"/>
            </a:rPr>
            <a:pPr algn="ctr"/>
            <a:t>1,000</a:t>
          </a:fld>
          <a:endParaRPr lang="en-IN" sz="2800">
            <a:solidFill>
              <a:schemeClr val="bg1"/>
            </a:solidFill>
            <a:latin typeface="+mj-lt"/>
          </a:endParaRPr>
        </a:p>
      </xdr:txBody>
    </xdr:sp>
    <xdr:clientData/>
  </xdr:twoCellAnchor>
  <xdr:twoCellAnchor>
    <xdr:from>
      <xdr:col>2</xdr:col>
      <xdr:colOff>209550</xdr:colOff>
      <xdr:row>4</xdr:row>
      <xdr:rowOff>28575</xdr:rowOff>
    </xdr:from>
    <xdr:to>
      <xdr:col>3</xdr:col>
      <xdr:colOff>647700</xdr:colOff>
      <xdr:row>5</xdr:row>
      <xdr:rowOff>47625</xdr:rowOff>
    </xdr:to>
    <xdr:sp macro="" textlink="">
      <xdr:nvSpPr>
        <xdr:cNvPr id="3" name="TextBox 2">
          <a:extLst>
            <a:ext uri="{FF2B5EF4-FFF2-40B4-BE49-F238E27FC236}">
              <a16:creationId xmlns:a16="http://schemas.microsoft.com/office/drawing/2014/main" id="{111EAFD9-CF92-4C5E-BFA6-BF95F1BAC634}"/>
            </a:ext>
          </a:extLst>
        </xdr:cNvPr>
        <xdr:cNvSpPr txBox="1"/>
      </xdr:nvSpPr>
      <xdr:spPr>
        <a:xfrm>
          <a:off x="523875" y="752475"/>
          <a:ext cx="11239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95000"/>
                </a:schemeClr>
              </a:solidFill>
              <a:latin typeface="+mj-lt"/>
            </a:rPr>
            <a:t>Calls</a:t>
          </a:r>
          <a:endParaRPr lang="en-IN" sz="1100">
            <a:solidFill>
              <a:schemeClr val="bg1">
                <a:lumMod val="95000"/>
              </a:schemeClr>
            </a:solidFill>
            <a:latin typeface="+mj-lt"/>
          </a:endParaRPr>
        </a:p>
      </xdr:txBody>
    </xdr:sp>
    <xdr:clientData/>
  </xdr:twoCellAnchor>
  <xdr:twoCellAnchor editAs="oneCell">
    <xdr:from>
      <xdr:col>2</xdr:col>
      <xdr:colOff>58899</xdr:colOff>
      <xdr:row>3</xdr:row>
      <xdr:rowOff>29114</xdr:rowOff>
    </xdr:from>
    <xdr:to>
      <xdr:col>2</xdr:col>
      <xdr:colOff>290564</xdr:colOff>
      <xdr:row>5</xdr:row>
      <xdr:rowOff>14843</xdr:rowOff>
    </xdr:to>
    <xdr:pic>
      <xdr:nvPicPr>
        <xdr:cNvPr id="4" name="Graphic 3" descr="Receiver with solid fill">
          <a:extLst>
            <a:ext uri="{FF2B5EF4-FFF2-40B4-BE49-F238E27FC236}">
              <a16:creationId xmlns:a16="http://schemas.microsoft.com/office/drawing/2014/main" id="{2E6B9B41-D730-40A9-AD87-727BBF23A8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21302355">
          <a:off x="373224" y="572039"/>
          <a:ext cx="231665" cy="347680"/>
        </a:xfrm>
        <a:prstGeom prst="rect">
          <a:avLst/>
        </a:prstGeom>
      </xdr:spPr>
    </xdr:pic>
    <xdr:clientData/>
  </xdr:twoCellAnchor>
  <xdr:twoCellAnchor>
    <xdr:from>
      <xdr:col>2</xdr:col>
      <xdr:colOff>400050</xdr:colOff>
      <xdr:row>7</xdr:row>
      <xdr:rowOff>95250</xdr:rowOff>
    </xdr:from>
    <xdr:to>
      <xdr:col>3</xdr:col>
      <xdr:colOff>419100</xdr:colOff>
      <xdr:row>8</xdr:row>
      <xdr:rowOff>114300</xdr:rowOff>
    </xdr:to>
    <xdr:sp macro="" textlink="Pivots!A10">
      <xdr:nvSpPr>
        <xdr:cNvPr id="5" name="TextBox 4">
          <a:extLst>
            <a:ext uri="{FF2B5EF4-FFF2-40B4-BE49-F238E27FC236}">
              <a16:creationId xmlns:a16="http://schemas.microsoft.com/office/drawing/2014/main" id="{1A3E0B23-7EDE-4EB1-8771-E9F33F24FB85}"/>
            </a:ext>
          </a:extLst>
        </xdr:cNvPr>
        <xdr:cNvSpPr txBox="1"/>
      </xdr:nvSpPr>
      <xdr:spPr>
        <a:xfrm>
          <a:off x="714375" y="1362075"/>
          <a:ext cx="704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23C64A-3365-4A65-8F22-D9A552364355}" type="TxLink">
            <a:rPr lang="en-US" sz="1400" b="0" i="0" u="none" strike="noStrike">
              <a:solidFill>
                <a:schemeClr val="bg1">
                  <a:lumMod val="95000"/>
                </a:schemeClr>
              </a:solidFill>
              <a:latin typeface="Aptos"/>
            </a:rPr>
            <a:pPr algn="ctr"/>
            <a:t>200</a:t>
          </a:fld>
          <a:endParaRPr lang="en-IN" sz="1400">
            <a:solidFill>
              <a:schemeClr val="bg1">
                <a:lumMod val="95000"/>
              </a:schemeClr>
            </a:solidFill>
          </a:endParaRPr>
        </a:p>
      </xdr:txBody>
    </xdr:sp>
    <xdr:clientData/>
  </xdr:twoCellAnchor>
  <xdr:twoCellAnchor>
    <xdr:from>
      <xdr:col>2</xdr:col>
      <xdr:colOff>0</xdr:colOff>
      <xdr:row>12</xdr:row>
      <xdr:rowOff>0</xdr:rowOff>
    </xdr:from>
    <xdr:to>
      <xdr:col>4</xdr:col>
      <xdr:colOff>133350</xdr:colOff>
      <xdr:row>18</xdr:row>
      <xdr:rowOff>9525</xdr:rowOff>
    </xdr:to>
    <xdr:sp macro="" textlink="Pivots!B4">
      <xdr:nvSpPr>
        <xdr:cNvPr id="6" name="Rectangle 5">
          <a:extLst>
            <a:ext uri="{FF2B5EF4-FFF2-40B4-BE49-F238E27FC236}">
              <a16:creationId xmlns:a16="http://schemas.microsoft.com/office/drawing/2014/main" id="{88558941-C2E0-4B5F-BFF7-094D89112F06}"/>
            </a:ext>
          </a:extLst>
        </xdr:cNvPr>
        <xdr:cNvSpPr/>
      </xdr:nvSpPr>
      <xdr:spPr>
        <a:xfrm>
          <a:off x="314325" y="2171700"/>
          <a:ext cx="1504950" cy="10953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44B31A3-515C-4091-9FD8-665903FDAD9F}" type="TxLink">
            <a:rPr lang="en-US" sz="2800" b="0" i="0" u="none" strike="noStrike">
              <a:solidFill>
                <a:schemeClr val="bg1"/>
              </a:solidFill>
              <a:latin typeface="+mj-lt"/>
              <a:ea typeface="+mn-ea"/>
              <a:cs typeface="+mn-cs"/>
            </a:rPr>
            <a:pPr marL="0" indent="0" algn="ctr"/>
            <a:t>$96,623</a:t>
          </a:fld>
          <a:endParaRPr lang="en-IN" sz="2800" b="0" i="0" u="none" strike="noStrike">
            <a:solidFill>
              <a:schemeClr val="bg1"/>
            </a:solidFill>
            <a:latin typeface="+mj-lt"/>
            <a:ea typeface="+mn-ea"/>
            <a:cs typeface="+mn-cs"/>
          </a:endParaRPr>
        </a:p>
      </xdr:txBody>
    </xdr:sp>
    <xdr:clientData/>
  </xdr:twoCellAnchor>
  <xdr:twoCellAnchor>
    <xdr:from>
      <xdr:col>2</xdr:col>
      <xdr:colOff>209550</xdr:colOff>
      <xdr:row>13</xdr:row>
      <xdr:rowOff>28576</xdr:rowOff>
    </xdr:from>
    <xdr:to>
      <xdr:col>3</xdr:col>
      <xdr:colOff>647700</xdr:colOff>
      <xdr:row>14</xdr:row>
      <xdr:rowOff>47626</xdr:rowOff>
    </xdr:to>
    <xdr:sp macro="" textlink="">
      <xdr:nvSpPr>
        <xdr:cNvPr id="7" name="TextBox 6">
          <a:extLst>
            <a:ext uri="{FF2B5EF4-FFF2-40B4-BE49-F238E27FC236}">
              <a16:creationId xmlns:a16="http://schemas.microsoft.com/office/drawing/2014/main" id="{9BB0624A-B5AF-4E47-A798-249E444A7378}"/>
            </a:ext>
          </a:extLst>
        </xdr:cNvPr>
        <xdr:cNvSpPr txBox="1"/>
      </xdr:nvSpPr>
      <xdr:spPr>
        <a:xfrm>
          <a:off x="523875" y="2381251"/>
          <a:ext cx="11239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95000"/>
                </a:schemeClr>
              </a:solidFill>
              <a:latin typeface="+mj-lt"/>
            </a:rPr>
            <a:t>Amount</a:t>
          </a:r>
          <a:endParaRPr lang="en-IN" sz="1100">
            <a:solidFill>
              <a:schemeClr val="bg1">
                <a:lumMod val="95000"/>
              </a:schemeClr>
            </a:solidFill>
            <a:latin typeface="+mj-lt"/>
          </a:endParaRPr>
        </a:p>
      </xdr:txBody>
    </xdr:sp>
    <xdr:clientData/>
  </xdr:twoCellAnchor>
  <xdr:twoCellAnchor editAs="oneCell">
    <xdr:from>
      <xdr:col>2</xdr:col>
      <xdr:colOff>58899</xdr:colOff>
      <xdr:row>12</xdr:row>
      <xdr:rowOff>85442</xdr:rowOff>
    </xdr:from>
    <xdr:to>
      <xdr:col>2</xdr:col>
      <xdr:colOff>290564</xdr:colOff>
      <xdr:row>13</xdr:row>
      <xdr:rowOff>137812</xdr:rowOff>
    </xdr:to>
    <xdr:pic>
      <xdr:nvPicPr>
        <xdr:cNvPr id="8" name="Graphic 7">
          <a:extLst>
            <a:ext uri="{FF2B5EF4-FFF2-40B4-BE49-F238E27FC236}">
              <a16:creationId xmlns:a16="http://schemas.microsoft.com/office/drawing/2014/main" id="{C21EA8E8-05A7-43F8-BB57-45EAFDEB11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rot="21302355">
          <a:off x="372664" y="2236971"/>
          <a:ext cx="231665" cy="231665"/>
        </a:xfrm>
        <a:prstGeom prst="rect">
          <a:avLst/>
        </a:prstGeom>
      </xdr:spPr>
    </xdr:pic>
    <xdr:clientData/>
  </xdr:twoCellAnchor>
  <xdr:twoCellAnchor>
    <xdr:from>
      <xdr:col>2</xdr:col>
      <xdr:colOff>400050</xdr:colOff>
      <xdr:row>16</xdr:row>
      <xdr:rowOff>95251</xdr:rowOff>
    </xdr:from>
    <xdr:to>
      <xdr:col>3</xdr:col>
      <xdr:colOff>419100</xdr:colOff>
      <xdr:row>17</xdr:row>
      <xdr:rowOff>114301</xdr:rowOff>
    </xdr:to>
    <xdr:sp macro="" textlink="Pivots!B10">
      <xdr:nvSpPr>
        <xdr:cNvPr id="9" name="TextBox 8">
          <a:extLst>
            <a:ext uri="{FF2B5EF4-FFF2-40B4-BE49-F238E27FC236}">
              <a16:creationId xmlns:a16="http://schemas.microsoft.com/office/drawing/2014/main" id="{B156B3C1-808E-4B9C-B8C7-826FFC5442B2}"/>
            </a:ext>
          </a:extLst>
        </xdr:cNvPr>
        <xdr:cNvSpPr txBox="1"/>
      </xdr:nvSpPr>
      <xdr:spPr>
        <a:xfrm>
          <a:off x="714375" y="2990851"/>
          <a:ext cx="704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4B08CF-5062-4E7E-BA22-6CB23F3C721B}" type="TxLink">
            <a:rPr lang="en-US" sz="1100" b="0" i="0" u="none" strike="noStrike">
              <a:solidFill>
                <a:schemeClr val="bg1">
                  <a:lumMod val="95000"/>
                </a:schemeClr>
              </a:solidFill>
              <a:latin typeface="Aptos"/>
            </a:rPr>
            <a:pPr algn="ctr"/>
            <a:t>$20,104</a:t>
          </a:fld>
          <a:endParaRPr lang="en-IN" sz="1400">
            <a:solidFill>
              <a:schemeClr val="bg1">
                <a:lumMod val="95000"/>
              </a:schemeClr>
            </a:solidFill>
          </a:endParaRPr>
        </a:p>
      </xdr:txBody>
    </xdr:sp>
    <xdr:clientData/>
  </xdr:twoCellAnchor>
  <xdr:twoCellAnchor>
    <xdr:from>
      <xdr:col>2</xdr:col>
      <xdr:colOff>0</xdr:colOff>
      <xdr:row>21</xdr:row>
      <xdr:rowOff>0</xdr:rowOff>
    </xdr:from>
    <xdr:to>
      <xdr:col>4</xdr:col>
      <xdr:colOff>133350</xdr:colOff>
      <xdr:row>27</xdr:row>
      <xdr:rowOff>9525</xdr:rowOff>
    </xdr:to>
    <xdr:sp macro="" textlink="Pivots!C4">
      <xdr:nvSpPr>
        <xdr:cNvPr id="10" name="Rectangle 9">
          <a:extLst>
            <a:ext uri="{FF2B5EF4-FFF2-40B4-BE49-F238E27FC236}">
              <a16:creationId xmlns:a16="http://schemas.microsoft.com/office/drawing/2014/main" id="{2AB65C00-DD5B-4034-820F-A42462353914}"/>
            </a:ext>
          </a:extLst>
        </xdr:cNvPr>
        <xdr:cNvSpPr/>
      </xdr:nvSpPr>
      <xdr:spPr>
        <a:xfrm>
          <a:off x="314325" y="3800475"/>
          <a:ext cx="1504950" cy="10953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7F4D6A3-2DBE-464B-8BC7-7C688622FA89}" type="TxLink">
            <a:rPr lang="en-US" sz="2800" b="0" i="0" u="none" strike="noStrike">
              <a:solidFill>
                <a:schemeClr val="bg1"/>
              </a:solidFill>
              <a:latin typeface="+mj-lt"/>
              <a:ea typeface="+mn-ea"/>
              <a:cs typeface="+mn-cs"/>
            </a:rPr>
            <a:pPr marL="0" indent="0" algn="ctr"/>
            <a:t>89,850</a:t>
          </a:fld>
          <a:endParaRPr lang="en-IN" sz="2800" b="0" i="0" u="none" strike="noStrike">
            <a:solidFill>
              <a:schemeClr val="bg1"/>
            </a:solidFill>
            <a:latin typeface="+mj-lt"/>
            <a:ea typeface="+mn-ea"/>
            <a:cs typeface="+mn-cs"/>
          </a:endParaRPr>
        </a:p>
      </xdr:txBody>
    </xdr:sp>
    <xdr:clientData/>
  </xdr:twoCellAnchor>
  <xdr:twoCellAnchor>
    <xdr:from>
      <xdr:col>2</xdr:col>
      <xdr:colOff>209550</xdr:colOff>
      <xdr:row>22</xdr:row>
      <xdr:rowOff>28576</xdr:rowOff>
    </xdr:from>
    <xdr:to>
      <xdr:col>3</xdr:col>
      <xdr:colOff>647700</xdr:colOff>
      <xdr:row>23</xdr:row>
      <xdr:rowOff>47626</xdr:rowOff>
    </xdr:to>
    <xdr:sp macro="" textlink="">
      <xdr:nvSpPr>
        <xdr:cNvPr id="11" name="TextBox 10">
          <a:extLst>
            <a:ext uri="{FF2B5EF4-FFF2-40B4-BE49-F238E27FC236}">
              <a16:creationId xmlns:a16="http://schemas.microsoft.com/office/drawing/2014/main" id="{BEA7E23C-4290-49FA-913A-A6DCD72A6FF4}"/>
            </a:ext>
          </a:extLst>
        </xdr:cNvPr>
        <xdr:cNvSpPr txBox="1"/>
      </xdr:nvSpPr>
      <xdr:spPr>
        <a:xfrm>
          <a:off x="523875" y="4010026"/>
          <a:ext cx="11239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95000"/>
                </a:schemeClr>
              </a:solidFill>
              <a:latin typeface="+mj-lt"/>
            </a:rPr>
            <a:t>Duration</a:t>
          </a:r>
          <a:endParaRPr lang="en-IN" sz="1100">
            <a:solidFill>
              <a:schemeClr val="bg1">
                <a:lumMod val="95000"/>
              </a:schemeClr>
            </a:solidFill>
            <a:latin typeface="+mj-lt"/>
          </a:endParaRPr>
        </a:p>
      </xdr:txBody>
    </xdr:sp>
    <xdr:clientData/>
  </xdr:twoCellAnchor>
  <xdr:twoCellAnchor editAs="oneCell">
    <xdr:from>
      <xdr:col>2</xdr:col>
      <xdr:colOff>58899</xdr:colOff>
      <xdr:row>21</xdr:row>
      <xdr:rowOff>85442</xdr:rowOff>
    </xdr:from>
    <xdr:to>
      <xdr:col>2</xdr:col>
      <xdr:colOff>290564</xdr:colOff>
      <xdr:row>22</xdr:row>
      <xdr:rowOff>137812</xdr:rowOff>
    </xdr:to>
    <xdr:pic>
      <xdr:nvPicPr>
        <xdr:cNvPr id="12" name="Graphic 11">
          <a:extLst>
            <a:ext uri="{FF2B5EF4-FFF2-40B4-BE49-F238E27FC236}">
              <a16:creationId xmlns:a16="http://schemas.microsoft.com/office/drawing/2014/main" id="{1F496983-F453-4783-AB44-A3971521390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rot="21302355">
          <a:off x="372664" y="3850618"/>
          <a:ext cx="231665" cy="231665"/>
        </a:xfrm>
        <a:prstGeom prst="rect">
          <a:avLst/>
        </a:prstGeom>
      </xdr:spPr>
    </xdr:pic>
    <xdr:clientData/>
  </xdr:twoCellAnchor>
  <xdr:twoCellAnchor>
    <xdr:from>
      <xdr:col>2</xdr:col>
      <xdr:colOff>400050</xdr:colOff>
      <xdr:row>25</xdr:row>
      <xdr:rowOff>95251</xdr:rowOff>
    </xdr:from>
    <xdr:to>
      <xdr:col>3</xdr:col>
      <xdr:colOff>419100</xdr:colOff>
      <xdr:row>26</xdr:row>
      <xdr:rowOff>114301</xdr:rowOff>
    </xdr:to>
    <xdr:sp macro="" textlink="Pivots!C10">
      <xdr:nvSpPr>
        <xdr:cNvPr id="13" name="TextBox 12">
          <a:extLst>
            <a:ext uri="{FF2B5EF4-FFF2-40B4-BE49-F238E27FC236}">
              <a16:creationId xmlns:a16="http://schemas.microsoft.com/office/drawing/2014/main" id="{2733B3B6-FCCB-400E-B54E-B865B7D70901}"/>
            </a:ext>
          </a:extLst>
        </xdr:cNvPr>
        <xdr:cNvSpPr txBox="1"/>
      </xdr:nvSpPr>
      <xdr:spPr>
        <a:xfrm>
          <a:off x="714375" y="4619626"/>
          <a:ext cx="704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59891A-5CB1-4390-99C6-A86CECA7DD3F}" type="TxLink">
            <a:rPr lang="en-US" sz="1100" b="0" i="0" u="none" strike="noStrike">
              <a:solidFill>
                <a:schemeClr val="bg1">
                  <a:lumMod val="95000"/>
                </a:schemeClr>
              </a:solidFill>
              <a:latin typeface="Aptos"/>
            </a:rPr>
            <a:pPr algn="ctr"/>
            <a:t>18,209</a:t>
          </a:fld>
          <a:endParaRPr lang="en-IN" sz="1400">
            <a:solidFill>
              <a:schemeClr val="bg1">
                <a:lumMod val="95000"/>
              </a:schemeClr>
            </a:solidFill>
          </a:endParaRPr>
        </a:p>
      </xdr:txBody>
    </xdr:sp>
    <xdr:clientData/>
  </xdr:twoCellAnchor>
  <xdr:twoCellAnchor>
    <xdr:from>
      <xdr:col>2</xdr:col>
      <xdr:colOff>0</xdr:colOff>
      <xdr:row>30</xdr:row>
      <xdr:rowOff>0</xdr:rowOff>
    </xdr:from>
    <xdr:to>
      <xdr:col>4</xdr:col>
      <xdr:colOff>133350</xdr:colOff>
      <xdr:row>36</xdr:row>
      <xdr:rowOff>9525</xdr:rowOff>
    </xdr:to>
    <xdr:sp macro="" textlink="Pivots!D4">
      <xdr:nvSpPr>
        <xdr:cNvPr id="14" name="Rectangle 13">
          <a:extLst>
            <a:ext uri="{FF2B5EF4-FFF2-40B4-BE49-F238E27FC236}">
              <a16:creationId xmlns:a16="http://schemas.microsoft.com/office/drawing/2014/main" id="{29077692-EF25-42CF-B745-E95D662F341F}"/>
            </a:ext>
          </a:extLst>
        </xdr:cNvPr>
        <xdr:cNvSpPr/>
      </xdr:nvSpPr>
      <xdr:spPr>
        <a:xfrm>
          <a:off x="314325" y="5429250"/>
          <a:ext cx="1504950" cy="109537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30F6021-2AE0-4D18-8BA4-EBA7DD859610}" type="TxLink">
            <a:rPr lang="en-US" sz="2800" b="0" i="0" u="none" strike="noStrike">
              <a:solidFill>
                <a:schemeClr val="bg1"/>
              </a:solidFill>
              <a:latin typeface="+mj-lt"/>
              <a:ea typeface="+mn-ea"/>
              <a:cs typeface="+mn-cs"/>
            </a:rPr>
            <a:pPr marL="0" indent="0" algn="ctr"/>
            <a:t>3.9</a:t>
          </a:fld>
          <a:endParaRPr lang="en-IN" sz="2800" b="0" i="0" u="none" strike="noStrike">
            <a:solidFill>
              <a:schemeClr val="bg1"/>
            </a:solidFill>
            <a:latin typeface="+mj-lt"/>
            <a:ea typeface="+mn-ea"/>
            <a:cs typeface="+mn-cs"/>
          </a:endParaRPr>
        </a:p>
      </xdr:txBody>
    </xdr:sp>
    <xdr:clientData/>
  </xdr:twoCellAnchor>
  <xdr:twoCellAnchor>
    <xdr:from>
      <xdr:col>2</xdr:col>
      <xdr:colOff>209550</xdr:colOff>
      <xdr:row>31</xdr:row>
      <xdr:rowOff>28576</xdr:rowOff>
    </xdr:from>
    <xdr:to>
      <xdr:col>3</xdr:col>
      <xdr:colOff>647700</xdr:colOff>
      <xdr:row>32</xdr:row>
      <xdr:rowOff>47626</xdr:rowOff>
    </xdr:to>
    <xdr:sp macro="" textlink="">
      <xdr:nvSpPr>
        <xdr:cNvPr id="15" name="TextBox 14">
          <a:extLst>
            <a:ext uri="{FF2B5EF4-FFF2-40B4-BE49-F238E27FC236}">
              <a16:creationId xmlns:a16="http://schemas.microsoft.com/office/drawing/2014/main" id="{58C112F6-83D5-40E8-B69A-D22721B4916E}"/>
            </a:ext>
          </a:extLst>
        </xdr:cNvPr>
        <xdr:cNvSpPr txBox="1"/>
      </xdr:nvSpPr>
      <xdr:spPr>
        <a:xfrm>
          <a:off x="523875" y="5638801"/>
          <a:ext cx="11239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95000"/>
                </a:schemeClr>
              </a:solidFill>
              <a:latin typeface="+mj-lt"/>
            </a:rPr>
            <a:t>Avg.</a:t>
          </a:r>
          <a:r>
            <a:rPr lang="en-IN" sz="1400" baseline="0">
              <a:solidFill>
                <a:schemeClr val="bg1">
                  <a:lumMod val="95000"/>
                </a:schemeClr>
              </a:solidFill>
              <a:latin typeface="+mj-lt"/>
            </a:rPr>
            <a:t> Rating</a:t>
          </a:r>
          <a:endParaRPr lang="en-IN" sz="1100">
            <a:solidFill>
              <a:schemeClr val="bg1">
                <a:lumMod val="95000"/>
              </a:schemeClr>
            </a:solidFill>
            <a:latin typeface="+mj-lt"/>
          </a:endParaRPr>
        </a:p>
      </xdr:txBody>
    </xdr:sp>
    <xdr:clientData/>
  </xdr:twoCellAnchor>
  <xdr:twoCellAnchor editAs="oneCell">
    <xdr:from>
      <xdr:col>2</xdr:col>
      <xdr:colOff>58899</xdr:colOff>
      <xdr:row>30</xdr:row>
      <xdr:rowOff>85441</xdr:rowOff>
    </xdr:from>
    <xdr:to>
      <xdr:col>2</xdr:col>
      <xdr:colOff>290564</xdr:colOff>
      <xdr:row>31</xdr:row>
      <xdr:rowOff>137812</xdr:rowOff>
    </xdr:to>
    <xdr:pic>
      <xdr:nvPicPr>
        <xdr:cNvPr id="16" name="Graphic 15">
          <a:extLst>
            <a:ext uri="{FF2B5EF4-FFF2-40B4-BE49-F238E27FC236}">
              <a16:creationId xmlns:a16="http://schemas.microsoft.com/office/drawing/2014/main" id="{63514896-CD01-450B-8D7F-760FE4FC2DB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rot="21302355">
          <a:off x="372664" y="5464265"/>
          <a:ext cx="231665" cy="231665"/>
        </a:xfrm>
        <a:prstGeom prst="rect">
          <a:avLst/>
        </a:prstGeom>
      </xdr:spPr>
    </xdr:pic>
    <xdr:clientData/>
  </xdr:twoCellAnchor>
  <xdr:twoCellAnchor>
    <xdr:from>
      <xdr:col>2</xdr:col>
      <xdr:colOff>400050</xdr:colOff>
      <xdr:row>34</xdr:row>
      <xdr:rowOff>95251</xdr:rowOff>
    </xdr:from>
    <xdr:to>
      <xdr:col>3</xdr:col>
      <xdr:colOff>419100</xdr:colOff>
      <xdr:row>35</xdr:row>
      <xdr:rowOff>114301</xdr:rowOff>
    </xdr:to>
    <xdr:sp macro="" textlink="Pivots!D10">
      <xdr:nvSpPr>
        <xdr:cNvPr id="17" name="TextBox 16">
          <a:extLst>
            <a:ext uri="{FF2B5EF4-FFF2-40B4-BE49-F238E27FC236}">
              <a16:creationId xmlns:a16="http://schemas.microsoft.com/office/drawing/2014/main" id="{43121E8B-0030-4803-9CA3-1B575C48F147}"/>
            </a:ext>
          </a:extLst>
        </xdr:cNvPr>
        <xdr:cNvSpPr txBox="1"/>
      </xdr:nvSpPr>
      <xdr:spPr>
        <a:xfrm>
          <a:off x="714375" y="6248401"/>
          <a:ext cx="704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89B6F8-5449-4D02-8517-2371FAD49312}" type="TxLink">
            <a:rPr lang="en-US" sz="1100" b="0" i="0" u="none" strike="noStrike">
              <a:solidFill>
                <a:schemeClr val="bg1">
                  <a:lumMod val="95000"/>
                </a:schemeClr>
              </a:solidFill>
              <a:latin typeface="Aptos"/>
            </a:rPr>
            <a:pPr algn="ctr"/>
            <a:t>3.9</a:t>
          </a:fld>
          <a:endParaRPr lang="en-IN" sz="1400">
            <a:solidFill>
              <a:schemeClr val="bg1">
                <a:lumMod val="95000"/>
              </a:schemeClr>
            </a:solidFill>
          </a:endParaRPr>
        </a:p>
      </xdr:txBody>
    </xdr:sp>
    <xdr:clientData/>
  </xdr:twoCellAnchor>
  <xdr:twoCellAnchor>
    <xdr:from>
      <xdr:col>2</xdr:col>
      <xdr:colOff>209550</xdr:colOff>
      <xdr:row>41</xdr:row>
      <xdr:rowOff>28576</xdr:rowOff>
    </xdr:from>
    <xdr:to>
      <xdr:col>3</xdr:col>
      <xdr:colOff>647700</xdr:colOff>
      <xdr:row>42</xdr:row>
      <xdr:rowOff>47626</xdr:rowOff>
    </xdr:to>
    <xdr:sp macro="" textlink="">
      <xdr:nvSpPr>
        <xdr:cNvPr id="19" name="TextBox 18">
          <a:extLst>
            <a:ext uri="{FF2B5EF4-FFF2-40B4-BE49-F238E27FC236}">
              <a16:creationId xmlns:a16="http://schemas.microsoft.com/office/drawing/2014/main" id="{292EEF46-3A0C-4064-9A1C-C7D736EECD86}"/>
            </a:ext>
          </a:extLst>
        </xdr:cNvPr>
        <xdr:cNvSpPr txBox="1"/>
      </xdr:nvSpPr>
      <xdr:spPr>
        <a:xfrm>
          <a:off x="523875" y="7448551"/>
          <a:ext cx="11239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95000"/>
                </a:schemeClr>
              </a:solidFill>
              <a:latin typeface="+mj-lt"/>
            </a:rPr>
            <a:t>Calls</a:t>
          </a:r>
          <a:endParaRPr lang="en-IN" sz="1100">
            <a:solidFill>
              <a:schemeClr val="bg1">
                <a:lumMod val="95000"/>
              </a:schemeClr>
            </a:solidFill>
            <a:latin typeface="+mj-lt"/>
          </a:endParaRPr>
        </a:p>
      </xdr:txBody>
    </xdr:sp>
    <xdr:clientData/>
  </xdr:twoCellAnchor>
  <xdr:twoCellAnchor editAs="oneCell">
    <xdr:from>
      <xdr:col>2</xdr:col>
      <xdr:colOff>58899</xdr:colOff>
      <xdr:row>40</xdr:row>
      <xdr:rowOff>29115</xdr:rowOff>
    </xdr:from>
    <xdr:to>
      <xdr:col>2</xdr:col>
      <xdr:colOff>290564</xdr:colOff>
      <xdr:row>41</xdr:row>
      <xdr:rowOff>149314</xdr:rowOff>
    </xdr:to>
    <xdr:pic>
      <xdr:nvPicPr>
        <xdr:cNvPr id="20" name="Graphic 19" descr="Receiver with solid fill">
          <a:extLst>
            <a:ext uri="{FF2B5EF4-FFF2-40B4-BE49-F238E27FC236}">
              <a16:creationId xmlns:a16="http://schemas.microsoft.com/office/drawing/2014/main" id="{4963B7D1-0481-443D-BE74-9126D69690F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10"/>
            </a:ext>
          </a:extLst>
        </a:blip>
        <a:stretch>
          <a:fillRect/>
        </a:stretch>
      </xdr:blipFill>
      <xdr:spPr>
        <a:xfrm rot="21302355">
          <a:off x="373224" y="7268115"/>
          <a:ext cx="231665" cy="347680"/>
        </a:xfrm>
        <a:prstGeom prst="rect">
          <a:avLst/>
        </a:prstGeom>
      </xdr:spPr>
    </xdr:pic>
    <xdr:clientData/>
  </xdr:twoCellAnchor>
  <xdr:twoCellAnchor>
    <xdr:from>
      <xdr:col>2</xdr:col>
      <xdr:colOff>400050</xdr:colOff>
      <xdr:row>44</xdr:row>
      <xdr:rowOff>95251</xdr:rowOff>
    </xdr:from>
    <xdr:to>
      <xdr:col>3</xdr:col>
      <xdr:colOff>419100</xdr:colOff>
      <xdr:row>45</xdr:row>
      <xdr:rowOff>114301</xdr:rowOff>
    </xdr:to>
    <xdr:sp macro="" textlink="Pivots!A10">
      <xdr:nvSpPr>
        <xdr:cNvPr id="21" name="TextBox 20">
          <a:extLst>
            <a:ext uri="{FF2B5EF4-FFF2-40B4-BE49-F238E27FC236}">
              <a16:creationId xmlns:a16="http://schemas.microsoft.com/office/drawing/2014/main" id="{500173AA-ED72-412D-9E7F-EB31146FB8CE}"/>
            </a:ext>
          </a:extLst>
        </xdr:cNvPr>
        <xdr:cNvSpPr txBox="1"/>
      </xdr:nvSpPr>
      <xdr:spPr>
        <a:xfrm>
          <a:off x="714375" y="8058151"/>
          <a:ext cx="704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23C64A-3365-4A65-8F22-D9A552364355}" type="TxLink">
            <a:rPr lang="en-US" sz="1400" b="0" i="0" u="none" strike="noStrike">
              <a:solidFill>
                <a:schemeClr val="accent5">
                  <a:lumMod val="40000"/>
                  <a:lumOff val="60000"/>
                </a:schemeClr>
              </a:solidFill>
              <a:latin typeface="Aptos"/>
            </a:rPr>
            <a:pPr algn="ctr"/>
            <a:t>200</a:t>
          </a:fld>
          <a:endParaRPr lang="en-IN" sz="1400">
            <a:solidFill>
              <a:schemeClr val="accent5">
                <a:lumMod val="40000"/>
                <a:lumOff val="60000"/>
              </a:schemeClr>
            </a:solidFill>
          </a:endParaRPr>
        </a:p>
      </xdr:txBody>
    </xdr:sp>
    <xdr:clientData/>
  </xdr:twoCellAnchor>
  <xdr:twoCellAnchor>
    <xdr:from>
      <xdr:col>2</xdr:col>
      <xdr:colOff>0</xdr:colOff>
      <xdr:row>39</xdr:row>
      <xdr:rowOff>0</xdr:rowOff>
    </xdr:from>
    <xdr:to>
      <xdr:col>4</xdr:col>
      <xdr:colOff>133350</xdr:colOff>
      <xdr:row>45</xdr:row>
      <xdr:rowOff>1731</xdr:rowOff>
    </xdr:to>
    <xdr:sp macro="" textlink="Pivots!E4">
      <xdr:nvSpPr>
        <xdr:cNvPr id="22" name="Rectangle 21">
          <a:extLst>
            <a:ext uri="{FF2B5EF4-FFF2-40B4-BE49-F238E27FC236}">
              <a16:creationId xmlns:a16="http://schemas.microsoft.com/office/drawing/2014/main" id="{B689295F-B0EA-4D91-8C2A-575805405280}"/>
            </a:ext>
          </a:extLst>
        </xdr:cNvPr>
        <xdr:cNvSpPr/>
      </xdr:nvSpPr>
      <xdr:spPr>
        <a:xfrm>
          <a:off x="311727" y="6754091"/>
          <a:ext cx="1518805" cy="1040822"/>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3D3E04E-FAE8-4275-AB77-6CC0B83B2CC9}" type="TxLink">
            <a:rPr lang="en-US" sz="2800" b="0" i="0" u="none" strike="noStrike">
              <a:solidFill>
                <a:schemeClr val="bg1"/>
              </a:solidFill>
              <a:latin typeface="+mj-lt"/>
              <a:ea typeface="+mn-ea"/>
              <a:cs typeface="+mn-cs"/>
            </a:rPr>
            <a:pPr marL="0" indent="0" algn="ctr"/>
            <a:t>307</a:t>
          </a:fld>
          <a:endParaRPr lang="en-IN" sz="2800" b="0" i="0" u="none" strike="noStrike">
            <a:solidFill>
              <a:schemeClr val="bg1"/>
            </a:solidFill>
            <a:latin typeface="+mj-lt"/>
            <a:ea typeface="+mn-ea"/>
            <a:cs typeface="+mn-cs"/>
          </a:endParaRPr>
        </a:p>
      </xdr:txBody>
    </xdr:sp>
    <xdr:clientData/>
  </xdr:twoCellAnchor>
  <xdr:twoCellAnchor>
    <xdr:from>
      <xdr:col>2</xdr:col>
      <xdr:colOff>175934</xdr:colOff>
      <xdr:row>39</xdr:row>
      <xdr:rowOff>177664</xdr:rowOff>
    </xdr:from>
    <xdr:to>
      <xdr:col>4</xdr:col>
      <xdr:colOff>33619</xdr:colOff>
      <xdr:row>41</xdr:row>
      <xdr:rowOff>78441</xdr:rowOff>
    </xdr:to>
    <xdr:sp macro="" textlink="">
      <xdr:nvSpPr>
        <xdr:cNvPr id="23" name="TextBox 22">
          <a:extLst>
            <a:ext uri="{FF2B5EF4-FFF2-40B4-BE49-F238E27FC236}">
              <a16:creationId xmlns:a16="http://schemas.microsoft.com/office/drawing/2014/main" id="{D520C83D-7B20-4FB0-83B5-5510DA180ED8}"/>
            </a:ext>
          </a:extLst>
        </xdr:cNvPr>
        <xdr:cNvSpPr txBox="1"/>
      </xdr:nvSpPr>
      <xdr:spPr>
        <a:xfrm>
          <a:off x="489699" y="7170135"/>
          <a:ext cx="1224802" cy="259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bg1">
                  <a:lumMod val="95000"/>
                </a:schemeClr>
              </a:solidFill>
              <a:latin typeface="+mj-lt"/>
            </a:rPr>
            <a:t>Happy</a:t>
          </a:r>
          <a:r>
            <a:rPr lang="en-IN" sz="1400" baseline="0">
              <a:solidFill>
                <a:schemeClr val="bg1">
                  <a:lumMod val="95000"/>
                </a:schemeClr>
              </a:solidFill>
              <a:latin typeface="+mj-lt"/>
            </a:rPr>
            <a:t> Callers</a:t>
          </a:r>
          <a:endParaRPr lang="en-IN" sz="1100">
            <a:solidFill>
              <a:schemeClr val="bg1">
                <a:lumMod val="95000"/>
              </a:schemeClr>
            </a:solidFill>
            <a:latin typeface="+mj-lt"/>
          </a:endParaRPr>
        </a:p>
      </xdr:txBody>
    </xdr:sp>
    <xdr:clientData/>
  </xdr:twoCellAnchor>
  <xdr:twoCellAnchor editAs="oneCell">
    <xdr:from>
      <xdr:col>2</xdr:col>
      <xdr:colOff>58899</xdr:colOff>
      <xdr:row>39</xdr:row>
      <xdr:rowOff>77647</xdr:rowOff>
    </xdr:from>
    <xdr:to>
      <xdr:col>2</xdr:col>
      <xdr:colOff>290564</xdr:colOff>
      <xdr:row>40</xdr:row>
      <xdr:rowOff>85193</xdr:rowOff>
    </xdr:to>
    <xdr:pic>
      <xdr:nvPicPr>
        <xdr:cNvPr id="24" name="Graphic 23">
          <a:extLst>
            <a:ext uri="{FF2B5EF4-FFF2-40B4-BE49-F238E27FC236}">
              <a16:creationId xmlns:a16="http://schemas.microsoft.com/office/drawing/2014/main" id="{027F575F-05BD-4CFB-9431-98AA96445D5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rot="21302355">
          <a:off x="372664" y="7070118"/>
          <a:ext cx="231665" cy="231665"/>
        </a:xfrm>
        <a:prstGeom prst="rect">
          <a:avLst/>
        </a:prstGeom>
      </xdr:spPr>
    </xdr:pic>
    <xdr:clientData/>
  </xdr:twoCellAnchor>
  <xdr:twoCellAnchor>
    <xdr:from>
      <xdr:col>2</xdr:col>
      <xdr:colOff>400050</xdr:colOff>
      <xdr:row>43</xdr:row>
      <xdr:rowOff>87458</xdr:rowOff>
    </xdr:from>
    <xdr:to>
      <xdr:col>3</xdr:col>
      <xdr:colOff>419100</xdr:colOff>
      <xdr:row>44</xdr:row>
      <xdr:rowOff>106508</xdr:rowOff>
    </xdr:to>
    <xdr:sp macro="" textlink="Pivots!E10">
      <xdr:nvSpPr>
        <xdr:cNvPr id="25" name="TextBox 24">
          <a:extLst>
            <a:ext uri="{FF2B5EF4-FFF2-40B4-BE49-F238E27FC236}">
              <a16:creationId xmlns:a16="http://schemas.microsoft.com/office/drawing/2014/main" id="{8EFBE453-EB12-4357-8822-196191F1310F}"/>
            </a:ext>
          </a:extLst>
        </xdr:cNvPr>
        <xdr:cNvSpPr txBox="1"/>
      </xdr:nvSpPr>
      <xdr:spPr>
        <a:xfrm>
          <a:off x="711777" y="7534276"/>
          <a:ext cx="711778" cy="19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A35500-454E-4901-B09B-6C938B8D4F85}" type="TxLink">
            <a:rPr lang="en-US" sz="1100" b="0" i="0" u="none" strike="noStrike">
              <a:solidFill>
                <a:schemeClr val="bg1">
                  <a:lumMod val="95000"/>
                </a:schemeClr>
              </a:solidFill>
              <a:latin typeface="Aptos"/>
            </a:rPr>
            <a:pPr algn="ctr"/>
            <a:t>51</a:t>
          </a:fld>
          <a:endParaRPr lang="en-IN" sz="1400">
            <a:solidFill>
              <a:schemeClr val="bg1">
                <a:lumMod val="95000"/>
              </a:schemeClr>
            </a:solidFill>
          </a:endParaRPr>
        </a:p>
      </xdr:txBody>
    </xdr:sp>
    <xdr:clientData/>
  </xdr:twoCellAnchor>
  <xdr:twoCellAnchor>
    <xdr:from>
      <xdr:col>4</xdr:col>
      <xdr:colOff>619125</xdr:colOff>
      <xdr:row>3</xdr:row>
      <xdr:rowOff>11905</xdr:rowOff>
    </xdr:from>
    <xdr:to>
      <xdr:col>11</xdr:col>
      <xdr:colOff>357188</xdr:colOff>
      <xdr:row>20</xdr:row>
      <xdr:rowOff>123825</xdr:rowOff>
    </xdr:to>
    <xdr:graphicFrame macro="">
      <xdr:nvGraphicFramePr>
        <xdr:cNvPr id="27" name="Chart 26">
          <a:extLst>
            <a:ext uri="{FF2B5EF4-FFF2-40B4-BE49-F238E27FC236}">
              <a16:creationId xmlns:a16="http://schemas.microsoft.com/office/drawing/2014/main" id="{AC5301BD-6099-4FDB-800C-62B837E4E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392206</xdr:colOff>
      <xdr:row>23</xdr:row>
      <xdr:rowOff>59530</xdr:rowOff>
    </xdr:from>
    <xdr:to>
      <xdr:col>12</xdr:col>
      <xdr:colOff>470647</xdr:colOff>
      <xdr:row>43</xdr:row>
      <xdr:rowOff>23812</xdr:rowOff>
    </xdr:to>
    <xdr:graphicFrame macro="">
      <xdr:nvGraphicFramePr>
        <xdr:cNvPr id="29" name="Chart 28">
          <a:extLst>
            <a:ext uri="{FF2B5EF4-FFF2-40B4-BE49-F238E27FC236}">
              <a16:creationId xmlns:a16="http://schemas.microsoft.com/office/drawing/2014/main" id="{3636B5CA-4484-4260-BE2B-B5451FA4B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672353</xdr:colOff>
      <xdr:row>23</xdr:row>
      <xdr:rowOff>47624</xdr:rowOff>
    </xdr:from>
    <xdr:to>
      <xdr:col>9</xdr:col>
      <xdr:colOff>78441</xdr:colOff>
      <xdr:row>43</xdr:row>
      <xdr:rowOff>18620</xdr:rowOff>
    </xdr:to>
    <xdr:graphicFrame macro="">
      <xdr:nvGraphicFramePr>
        <xdr:cNvPr id="30" name="Chart 29">
          <a:extLst>
            <a:ext uri="{FF2B5EF4-FFF2-40B4-BE49-F238E27FC236}">
              <a16:creationId xmlns:a16="http://schemas.microsoft.com/office/drawing/2014/main" id="{BA2B824C-1156-4AA0-B272-D55F0B30E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3969</xdr:colOff>
      <xdr:row>2</xdr:row>
      <xdr:rowOff>150813</xdr:rowOff>
    </xdr:from>
    <xdr:to>
      <xdr:col>19</xdr:col>
      <xdr:colOff>398318</xdr:colOff>
      <xdr:row>20</xdr:row>
      <xdr:rowOff>130969</xdr:rowOff>
    </xdr:to>
    <xdr:graphicFrame macro="">
      <xdr:nvGraphicFramePr>
        <xdr:cNvPr id="31" name="Chart 30">
          <a:extLst>
            <a:ext uri="{FF2B5EF4-FFF2-40B4-BE49-F238E27FC236}">
              <a16:creationId xmlns:a16="http://schemas.microsoft.com/office/drawing/2014/main" id="{26547D3D-7984-4944-AF33-A8C0F2E82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549491</xdr:colOff>
      <xdr:row>3</xdr:row>
      <xdr:rowOff>18763</xdr:rowOff>
    </xdr:from>
    <xdr:to>
      <xdr:col>23</xdr:col>
      <xdr:colOff>640773</xdr:colOff>
      <xdr:row>20</xdr:row>
      <xdr:rowOff>136381</xdr:rowOff>
    </xdr:to>
    <xdr:graphicFrame macro="">
      <xdr:nvGraphicFramePr>
        <xdr:cNvPr id="34" name="Chart 33">
          <a:extLst>
            <a:ext uri="{FF2B5EF4-FFF2-40B4-BE49-F238E27FC236}">
              <a16:creationId xmlns:a16="http://schemas.microsoft.com/office/drawing/2014/main" id="{D6FC7720-56A2-43DC-8B92-94BE412BB0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695533680555" backgroundQuery="1" createdVersion="7" refreshedVersion="7" minRefreshableVersion="3" recordCount="0" supportSubquery="1" supportAdvancedDrill="1" xr:uid="{945828E2-B0F3-410F-AA3B-1B4CF6A3AB57}">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695535069448" backgroundQuery="1" createdVersion="7" refreshedVersion="7" minRefreshableVersion="3" recordCount="0" supportSubquery="1" supportAdvancedDrill="1" xr:uid="{FA6E0C62-9C4A-4D8B-8D69-45D41DB9C499}">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695536226849" backgroundQuery="1" createdVersion="7" refreshedVersion="7" minRefreshableVersion="3" recordCount="0" supportSubquery="1" supportAdvancedDrill="1" xr:uid="{9DD90C09-2392-4F3F-89EF-612FC4E97DCA}">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695537731481" backgroundQuery="1" createdVersion="7" refreshedVersion="7" minRefreshableVersion="3" recordCount="0" supportSubquery="1" supportAdvancedDrill="1" xr:uid="{0488AC13-2CA2-4CFB-9693-0289739E672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736695601852" backgroundQuery="1" createdVersion="7" refreshedVersion="7" minRefreshableVersion="3" recordCount="0" supportSubquery="1" supportAdvancedDrill="1" xr:uid="{9E7C6FCD-7823-4C71-9810-2728BBD293A2}">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736696412037" backgroundQuery="1" createdVersion="7" refreshedVersion="7" minRefreshableVersion="3" recordCount="0" supportSubquery="1" supportAdvancedDrill="1" xr:uid="{9E277C08-A1CA-4AD1-B58F-E11E5DD58D1E}">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736696874999" backgroundQuery="1" createdVersion="7" refreshedVersion="7" minRefreshableVersion="3" recordCount="0" supportSubquery="1" supportAdvancedDrill="1" xr:uid="{BC186893-F819-48A1-AD5D-4CA7BFFBDEB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736697453707" backgroundQuery="1" createdVersion="7" refreshedVersion="7" minRefreshableVersion="3" recordCount="0" supportSubquery="1" supportAdvancedDrill="1" xr:uid="{C7BC403F-63CF-4091-8F85-3B4F206238F5}">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736698032408" backgroundQuery="1" createdVersion="7" refreshedVersion="7" minRefreshableVersion="3" recordCount="0" supportSubquery="1" supportAdvancedDrill="1" xr:uid="{BD0FC31D-464F-48A0-92AC-3B3A976F6766}">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hul Hameed Z" refreshedDate="45795.695520486108" backgroundQuery="1" createdVersion="3" refreshedVersion="7" minRefreshableVersion="3" recordCount="0" supportSubquery="1" supportAdvancedDrill="1" xr:uid="{BDB65DF4-3116-459E-822F-35CC6033D160}">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77025107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CB0E5D-A9CB-44FB-84DC-88EF29C2906E}" name="PivotTable6" cacheId="399" applyNumberFormats="0" applyBorderFormats="0" applyFontFormats="0" applyPatternFormats="0" applyAlignmentFormats="0" applyWidthHeightFormats="1" dataCaption="Values" updatedVersion="7" minRefreshableVersion="3" printDrill="1" useAutoFormatting="1" subtotalHiddenItems="1" rowGrandTotals="0" itemPrintTitles="1" createdVersion="7" indent="0" compact="0" compactData="0" multipleFieldFilters="0" chartFormat="9">
  <location ref="A106:H125" firstHeaderRow="1" firstDataRow="2" firstDataCol="2"/>
  <pivotFields count="4">
    <pivotField axis="axisCol" compact="0" allDrilled="1" outline="0" subtotalTop="0" showAll="0" dataSourceSort="1" defaultAttributeDrillState="1">
      <items count="6">
        <item x="0"/>
        <item x="1"/>
        <item x="2"/>
        <item x="3"/>
        <item x="4"/>
        <item t="default"/>
      </items>
    </pivotField>
    <pivotField axis="axisRow" compact="0" allDrilled="1" outline="0" subtotalTop="0" showAll="0" dataSourceSort="1" defaultAttributeDrillState="1">
      <items count="4">
        <item x="0"/>
        <item x="1"/>
        <item x="2"/>
        <item t="default"/>
      </items>
    </pivotField>
    <pivotField axis="axisRow" compact="0" allDrilled="1" outline="0" subtotalTop="0" showAll="0" dataSourceSort="1" defaultAttributeDrillState="1">
      <items count="16">
        <item x="0"/>
        <item x="1"/>
        <item x="2"/>
        <item x="3"/>
        <item x="4"/>
        <item x="5"/>
        <item x="6"/>
        <item x="7"/>
        <item x="8"/>
        <item x="9"/>
        <item x="10"/>
        <item x="11"/>
        <item x="12"/>
        <item x="13"/>
        <item x="14"/>
        <item t="default"/>
      </items>
    </pivotField>
    <pivotField dataField="1" compact="0" outline="0" subtotalTop="0" showAll="0"/>
  </pivotFields>
  <rowFields count="2">
    <field x="1"/>
    <field x="2"/>
  </rowFields>
  <rowItems count="18">
    <i>
      <x/>
      <x/>
    </i>
    <i r="1">
      <x v="1"/>
    </i>
    <i r="1">
      <x v="2"/>
    </i>
    <i r="1">
      <x v="3"/>
    </i>
    <i t="default">
      <x/>
    </i>
    <i>
      <x v="1"/>
      <x v="4"/>
    </i>
    <i r="1">
      <x v="5"/>
    </i>
    <i r="1">
      <x v="6"/>
    </i>
    <i r="1">
      <x v="7"/>
    </i>
    <i r="1">
      <x v="8"/>
    </i>
    <i r="1">
      <x v="9"/>
    </i>
    <i t="default">
      <x v="1"/>
    </i>
    <i>
      <x v="2"/>
      <x v="10"/>
    </i>
    <i r="1">
      <x v="11"/>
    </i>
    <i r="1">
      <x v="12"/>
    </i>
    <i r="1">
      <x v="13"/>
    </i>
    <i r="1">
      <x v="14"/>
    </i>
    <i t="default">
      <x v="2"/>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56B190-9E69-4337-B8B5-0A96418019D7}" name="Rep Satisfaction" cacheId="483" applyNumberFormats="0" applyBorderFormats="0" applyFontFormats="0" applyPatternFormats="0" applyAlignmentFormats="0" applyWidthHeightFormats="1" dataCaption="Values" updatedVersion="7" minRefreshableVersion="3" printDrill="1" useAutoFormatting="1" subtotalHiddenItems="1" itemPrintTitles="1" createdVersion="7" indent="0" compact="0" compactData="0" multipleFieldFilters="0" chartFormat="9">
  <location ref="A89:B94" firstHeaderRow="1" firstDataRow="1" firstDataCol="1"/>
  <pivotFields count="3">
    <pivotField dataField="1" compact="0" outline="0" subtotalTop="0" showAll="0"/>
    <pivotField axis="axisRow" compact="0" allDrilled="1" outline="0" subtotalTop="0" showAll="0" dataSourceSort="1" defaultAttributeDrillState="1">
      <items count="5">
        <item x="0"/>
        <item x="1"/>
        <item x="2"/>
        <item x="3"/>
        <item t="default"/>
      </items>
    </pivotField>
    <pivotField compact="0" allDrilled="1" outline="0" subtotalTop="0" showAll="0" dataSourceSort="1"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EF7AA9-3C06-410E-A328-DE823464546C}" name="PivotTable4" cacheId="408" applyNumberFormats="0" applyBorderFormats="0" applyFontFormats="0" applyPatternFormats="0" applyAlignmentFormats="0" applyWidthHeightFormats="1" dataCaption="Values" updatedVersion="7" minRefreshableVersion="3" printDrill="1" useAutoFormatting="1" itemPrintTitles="1" createdVersion="7" indent="0" compact="0" compactData="0" multipleFieldFilters="0" chartFormat="5">
  <location ref="A77:D82" firstHeaderRow="1" firstDataRow="2" firstDataCol="1"/>
  <pivotFields count="3">
    <pivotField axis="axisRow" compact="0" allDrilled="1" outline="0" subtotalTop="0" showAll="0" dataSourceSort="1" defaultAttributeDrillState="1">
      <items count="4">
        <item x="0"/>
        <item x="1"/>
        <item x="2"/>
        <item t="default"/>
      </items>
    </pivotField>
    <pivotField axis="axisCol" compact="0" allDrilled="1" outline="0" subtotalTop="0" showAll="0" dataSourceSort="1" defaultAttributeDrillState="1">
      <items count="3">
        <item x="0"/>
        <item x="1"/>
        <item t="default"/>
      </items>
    </pivotField>
    <pivotField dataField="1" compact="0" outline="0" subtotalTop="0"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C5EE63-44E8-483D-A7ED-C7744F91BC1E}" name="Selected Rep" cacheId="480" applyNumberFormats="0" applyBorderFormats="0" applyFontFormats="0" applyPatternFormats="0" applyAlignmentFormats="0" applyWidthHeightFormats="1" dataCaption="Values" updatedVersion="7" minRefreshableVersion="3" printDrill="1" useAutoFormatting="1" rowGrandTotals="0" colGrandTotals="0" itemPrintTitles="1" createdVersion="7" indent="0" compact="0" compactData="0" multipleFieldFilters="0">
  <location ref="A65:A66" firstHeaderRow="1" firstDataRow="1" firstDataCol="1"/>
  <pivotFields count="1">
    <pivotField axis="axisRow" compact="0" allDrilled="1" outline="0" subtotalTop="0" showAll="0" dataSourceSort="1" defaultAttributeDrillState="1">
      <items count="2">
        <item s="1" x="0"/>
        <item t="default"/>
      </items>
    </pivotField>
  </pivotFields>
  <rowFields count="1">
    <field x="0"/>
  </rowFields>
  <rowItems count="1">
    <i>
      <x/>
    </i>
  </rowItems>
  <formats count="1">
    <format dxfId="9">
      <pivotArea dataOnly="0" labelOnly="1" outline="0"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E6AB19-C06E-4613-A221-9252ACF02C9D}" name="Monthly Trend" cacheId="47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5">
  <location ref="A24:C37"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538E29-E69E-4E4A-9C8C-ED3A01EE68A9}" name="Rep Pivot" cacheId="47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595287-282C-4C17-B687-FD7BCEE59A4A}" name="Summary Pivot" cacheId="40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677FE56-E75A-4859-B4AC-6CE93272934A}" name="Reps Pivot" cacheId="40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3C32694-E279-4985-955A-D6D7B93F6BA6}" name="Weekday Trend" cacheId="47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G24:H32"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of sample-data-excel-portfolio-project(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0.png"/><Relationship Id="rId1" Type="http://schemas.openxmlformats.org/officeDocument/2006/relationships/image" Target="../media/image10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7548E52-7D2E-4C86-B9F2-462D4825B30B}" sourceName="[calls].[Representative]">
  <pivotTables>
    <pivotTable tabId="6" name="Rep Pivot"/>
    <pivotTable tabId="6" name="Monthly Trend"/>
    <pivotTable tabId="6" name="Weekday Trend"/>
    <pivotTable tabId="6" name="Selected Rep"/>
    <pivotTable tabId="6" name="Rep Satisfaction"/>
  </pivotTables>
  <data>
    <olap pivotCacheId="177025107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8BC356D-D9DC-476B-8DC0-6C181306565B}" cache="Slicer_Representative" caption="Representative" level="1" style="SlicerStyleDark5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lls" displayName="calls" ref="B3:L1003" totalsRowShown="0">
  <autoFilter ref="B3:L1003" xr:uid="{00000000-0009-0000-0100-000001000000}"/>
  <tableColumns count="11">
    <tableColumn id="1" xr3:uid="{00000000-0010-0000-0000-000001000000}" name="Call number"/>
    <tableColumn id="2" xr3:uid="{00000000-0010-0000-0000-000002000000}" name="Customer ID"/>
    <tableColumn id="3" xr3:uid="{00000000-0010-0000-0000-000003000000}" name="Duration"/>
    <tableColumn id="4" xr3:uid="{00000000-0010-0000-0000-000004000000}" name="Representative" dataDxfId="23"/>
    <tableColumn id="5" xr3:uid="{00000000-0010-0000-0000-000005000000}" name="Date of Call" dataDxfId="22"/>
    <tableColumn id="6" xr3:uid="{00000000-0010-0000-0000-000006000000}" name="Purchase Amount"/>
    <tableColumn id="7" xr3:uid="{00000000-0010-0000-0000-000007000000}" name="Satisfaction Rating"/>
    <tableColumn id="8" xr3:uid="{00000000-0010-0000-0000-000008000000}" name="FY" dataDxfId="21">
      <calculatedColumnFormula>IF(MONTH(calls[[#This Row],[Date of Call]])&lt;=6, YEAR(calls[[#This Row],[Date of Call]]), YEAR(calls[[#This Row],[Date of Call]])+1)</calculatedColumnFormula>
    </tableColumn>
    <tableColumn id="9" xr3:uid="{00000000-0010-0000-0000-000009000000}" name="Day of week" dataDxfId="20">
      <calculatedColumnFormula>TEXT(calls[[#This Row],[Date of Call]],"DDDD")</calculatedColumnFormula>
    </tableColumn>
    <tableColumn id="10" xr3:uid="{00000000-0010-0000-0000-00000A000000}" name="Duration Bucket" dataDxfId="1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00000000-0010-0000-0000-00000B000000}" name="Rating rounded" dataDxfId="1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Q3:T18" totalsRowShown="0" headerRowDxfId="17" headerRowBorderDxfId="16" tableBorderDxfId="15" totalsRowBorderDxfId="14">
  <autoFilter ref="Q3:T18" xr:uid="{00000000-0009-0000-0100-000002000000}"/>
  <tableColumns count="4">
    <tableColumn id="1" xr3:uid="{00000000-0010-0000-0100-000001000000}" name="Customer ID" dataDxfId="13"/>
    <tableColumn id="2" xr3:uid="{00000000-0010-0000-0100-000002000000}" name="Gedner" dataDxfId="12"/>
    <tableColumn id="3" xr3:uid="{00000000-0010-0000-0100-000003000000}" name="Age" dataDxfId="11"/>
    <tableColumn id="4" xr3:uid="{00000000-0010-0000-0100-000004000000}" name="City" dataDxfId="1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3"/>
  <sheetViews>
    <sheetView topLeftCell="B4" zoomScale="85" zoomScaleNormal="85" workbookViewId="0">
      <selection activeCell="D8" sqref="D8"/>
    </sheetView>
  </sheetViews>
  <sheetFormatPr defaultRowHeight="14.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c r="B1" s="5" t="s">
        <v>1003</v>
      </c>
    </row>
    <row r="2" spans="2:20">
      <c r="R2" s="1"/>
    </row>
    <row r="3" spans="2:20" ht="1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9364-CDC6-4ED9-811B-445E16A986C9}">
  <dimension ref="A1:AC67"/>
  <sheetViews>
    <sheetView tabSelected="1" topLeftCell="F17" zoomScale="85" zoomScaleNormal="85" workbookViewId="0">
      <selection activeCell="O40" sqref="O40"/>
    </sheetView>
  </sheetViews>
  <sheetFormatPr defaultRowHeight="14.25"/>
  <cols>
    <col min="1" max="1" width="2" customWidth="1"/>
    <col min="2" max="2" width="2.125" customWidth="1"/>
    <col min="13" max="13" width="6.5" customWidth="1"/>
    <col min="14" max="14" width="19.25" customWidth="1"/>
    <col min="15" max="15" width="3.375" customWidth="1"/>
    <col min="16" max="16" width="3.875" customWidth="1"/>
    <col min="17" max="17" width="14.75" customWidth="1"/>
    <col min="18" max="18" width="18.125" customWidth="1"/>
  </cols>
  <sheetData>
    <row r="1" spans="1:29" ht="42" customHeight="1">
      <c r="A1" s="24"/>
      <c r="B1" s="24"/>
      <c r="C1" s="46" t="s">
        <v>1085</v>
      </c>
      <c r="D1" s="24"/>
      <c r="E1" s="24"/>
      <c r="F1" s="24"/>
      <c r="G1" s="24"/>
      <c r="H1" s="24"/>
      <c r="I1" s="24"/>
      <c r="J1" s="24"/>
      <c r="K1" s="24"/>
      <c r="L1" s="24"/>
      <c r="M1" s="24"/>
      <c r="N1" s="24"/>
      <c r="O1" s="24"/>
      <c r="P1" s="24"/>
      <c r="Q1" s="24"/>
      <c r="R1" s="24"/>
      <c r="S1" s="24"/>
      <c r="T1" s="24"/>
      <c r="U1" s="24"/>
      <c r="V1" s="24"/>
      <c r="W1" s="24"/>
      <c r="X1" s="24"/>
      <c r="Y1" s="24"/>
      <c r="Z1" s="24"/>
      <c r="AA1" s="24"/>
      <c r="AB1" s="24"/>
      <c r="AC1" s="24"/>
    </row>
    <row r="2" spans="1:29">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row>
    <row r="3" spans="1:29">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row>
    <row r="4" spans="1:29">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row>
    <row r="5" spans="1:29">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row>
    <row r="6" spans="1:29">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row>
    <row r="7" spans="1:29">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row>
    <row r="8" spans="1:29">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row>
    <row r="9" spans="1:29">
      <c r="A9" s="24"/>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row>
    <row r="10" spans="1:29">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row>
    <row r="11" spans="1:29">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row>
    <row r="12" spans="1:29">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row>
    <row r="13" spans="1:29">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row>
    <row r="14" spans="1:29">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row>
    <row r="15" spans="1:29">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row>
    <row r="16" spans="1:29">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row>
    <row r="17" spans="1:29">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row>
    <row r="18" spans="1:29">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row>
    <row r="19" spans="1:2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row>
    <row r="20" spans="1:29">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row>
    <row r="21" spans="1:29">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row>
    <row r="22" spans="1:29">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row>
    <row r="23" spans="1:29">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row>
    <row r="24" spans="1:29" ht="15">
      <c r="A24" s="24"/>
      <c r="B24" s="24"/>
      <c r="C24" s="24"/>
      <c r="D24" s="24"/>
      <c r="E24" s="24"/>
      <c r="F24" s="24"/>
      <c r="G24" s="24"/>
      <c r="H24" s="24"/>
      <c r="I24" s="24"/>
      <c r="J24" s="24"/>
      <c r="K24" s="24"/>
      <c r="L24" s="24"/>
      <c r="M24" s="24"/>
      <c r="N24" s="24"/>
      <c r="O24" s="24"/>
      <c r="P24" s="24"/>
      <c r="Q24" s="29"/>
      <c r="R24" s="28"/>
      <c r="S24" s="42" t="str" cm="1">
        <f t="array" ref="S24:W24">Pivots!C107:G107</f>
        <v>R01</v>
      </c>
      <c r="T24" s="42" t="str">
        <v>R02</v>
      </c>
      <c r="U24" s="42" t="str">
        <v>R03</v>
      </c>
      <c r="V24" s="42" t="str">
        <v>R04</v>
      </c>
      <c r="W24" s="42" t="str">
        <v>R05</v>
      </c>
      <c r="X24" s="43" t="s">
        <v>1078</v>
      </c>
      <c r="Y24" s="24"/>
      <c r="Z24" s="24"/>
      <c r="AA24" s="24"/>
      <c r="AB24" s="24"/>
      <c r="AC24" s="24"/>
    </row>
    <row r="25" spans="1:29">
      <c r="A25" s="24"/>
      <c r="B25" s="24"/>
      <c r="C25" s="24"/>
      <c r="D25" s="24"/>
      <c r="E25" s="24"/>
      <c r="F25" s="24"/>
      <c r="G25" s="24"/>
      <c r="H25" s="24"/>
      <c r="I25" s="24"/>
      <c r="J25" s="24"/>
      <c r="K25" s="24"/>
      <c r="L25" s="24"/>
      <c r="M25" s="24"/>
      <c r="N25" s="24"/>
      <c r="O25" s="24"/>
      <c r="P25" s="24"/>
      <c r="R25" s="30"/>
      <c r="S25" s="30"/>
      <c r="T25" s="30"/>
      <c r="U25" s="30"/>
      <c r="V25" s="30"/>
      <c r="W25" s="30"/>
      <c r="X25" s="31"/>
      <c r="Y25" s="24"/>
      <c r="Z25" s="24"/>
      <c r="AA25" s="24"/>
      <c r="AB25" s="24"/>
      <c r="AC25" s="24"/>
    </row>
    <row r="26" spans="1:29">
      <c r="A26" s="24"/>
      <c r="B26" s="24"/>
      <c r="C26" s="24"/>
      <c r="D26" s="24"/>
      <c r="E26" s="24"/>
      <c r="F26" s="24"/>
      <c r="G26" s="24"/>
      <c r="H26" s="24"/>
      <c r="I26" s="24"/>
      <c r="J26" s="24"/>
      <c r="K26" s="24"/>
      <c r="L26" s="24"/>
      <c r="M26" s="24"/>
      <c r="N26" s="24"/>
      <c r="O26" s="24"/>
      <c r="P26" s="24"/>
      <c r="Q26" s="44" t="str" cm="1">
        <f t="array" ref="Q26:X43">IF(Pivots!A108:H125="", "", Pivots!A108:H125)</f>
        <v>Cincinnati</v>
      </c>
      <c r="R26" s="33" t="str">
        <v>C0003</v>
      </c>
      <c r="S26" s="34">
        <v>891</v>
      </c>
      <c r="T26" s="34">
        <v>1332</v>
      </c>
      <c r="U26" s="34">
        <v>1282</v>
      </c>
      <c r="V26" s="34">
        <v>739</v>
      </c>
      <c r="W26" s="34">
        <v>560</v>
      </c>
      <c r="X26" s="35">
        <v>4804</v>
      </c>
      <c r="Y26" s="24"/>
      <c r="Z26" s="24"/>
      <c r="AA26" s="24"/>
      <c r="AB26" s="24"/>
      <c r="AC26" s="24"/>
    </row>
    <row r="27" spans="1:29">
      <c r="A27" s="24"/>
      <c r="B27" s="24"/>
      <c r="C27" s="24"/>
      <c r="D27" s="24"/>
      <c r="E27" s="24"/>
      <c r="F27" s="24"/>
      <c r="G27" s="24"/>
      <c r="H27" s="24"/>
      <c r="I27" s="24"/>
      <c r="J27" s="24"/>
      <c r="K27" s="24"/>
      <c r="L27" s="24"/>
      <c r="M27" s="24"/>
      <c r="N27" s="24"/>
      <c r="O27" s="24"/>
      <c r="P27" s="24"/>
      <c r="Q27" s="32" t="str">
        <v/>
      </c>
      <c r="R27" s="33" t="str">
        <v>C0004</v>
      </c>
      <c r="S27" s="34">
        <v>1991</v>
      </c>
      <c r="T27" s="34">
        <v>1886</v>
      </c>
      <c r="U27" s="34">
        <v>1206</v>
      </c>
      <c r="V27" s="34">
        <v>884</v>
      </c>
      <c r="W27" s="34">
        <v>1722</v>
      </c>
      <c r="X27" s="35">
        <v>7689</v>
      </c>
      <c r="Y27" s="24"/>
      <c r="Z27" s="24"/>
      <c r="AA27" s="24"/>
      <c r="AB27" s="24"/>
      <c r="AC27" s="24"/>
    </row>
    <row r="28" spans="1:29">
      <c r="A28" s="24"/>
      <c r="B28" s="24"/>
      <c r="C28" s="24"/>
      <c r="D28" s="24"/>
      <c r="E28" s="24"/>
      <c r="F28" s="24"/>
      <c r="G28" s="24"/>
      <c r="H28" s="24"/>
      <c r="I28" s="24"/>
      <c r="J28" s="24"/>
      <c r="K28" s="24"/>
      <c r="L28" s="24"/>
      <c r="M28" s="24"/>
      <c r="N28" s="24"/>
      <c r="O28" s="24"/>
      <c r="P28" s="24"/>
      <c r="Q28" s="32" t="str">
        <v/>
      </c>
      <c r="R28" s="33" t="str">
        <v>C0011</v>
      </c>
      <c r="S28" s="34">
        <v>1163</v>
      </c>
      <c r="T28" s="34">
        <v>1180</v>
      </c>
      <c r="U28" s="34">
        <v>1616</v>
      </c>
      <c r="V28" s="34">
        <v>1043</v>
      </c>
      <c r="W28" s="34">
        <v>1747</v>
      </c>
      <c r="X28" s="35">
        <v>6749</v>
      </c>
      <c r="Y28" s="24"/>
      <c r="Z28" s="24"/>
      <c r="AA28" s="24"/>
      <c r="AB28" s="24"/>
      <c r="AC28" s="24"/>
    </row>
    <row r="29" spans="1:29">
      <c r="A29" s="24"/>
      <c r="B29" s="24"/>
      <c r="C29" s="24"/>
      <c r="D29" s="24"/>
      <c r="E29" s="24"/>
      <c r="F29" s="24"/>
      <c r="G29" s="24"/>
      <c r="H29" s="24"/>
      <c r="I29" s="24"/>
      <c r="J29" s="24"/>
      <c r="K29" s="24"/>
      <c r="L29" s="24"/>
      <c r="M29" s="24"/>
      <c r="N29" s="24"/>
      <c r="O29" s="24"/>
      <c r="P29" s="24"/>
      <c r="Q29" s="32" t="str">
        <v/>
      </c>
      <c r="R29" s="33" t="str">
        <v>C0012</v>
      </c>
      <c r="S29" s="34">
        <v>1438</v>
      </c>
      <c r="T29" s="34">
        <v>1616</v>
      </c>
      <c r="U29" s="34">
        <v>866</v>
      </c>
      <c r="V29" s="34">
        <v>829</v>
      </c>
      <c r="W29" s="34">
        <v>2070</v>
      </c>
      <c r="X29" s="35">
        <v>6819</v>
      </c>
      <c r="Y29" s="24"/>
      <c r="Z29" s="24"/>
      <c r="AA29" s="24"/>
      <c r="AB29" s="24"/>
      <c r="AC29" s="24"/>
    </row>
    <row r="30" spans="1:29">
      <c r="A30" s="24"/>
      <c r="B30" s="24"/>
      <c r="C30" s="24"/>
      <c r="D30" s="24"/>
      <c r="E30" s="24"/>
      <c r="F30" s="24"/>
      <c r="G30" s="24"/>
      <c r="H30" s="24"/>
      <c r="I30" s="24"/>
      <c r="J30" s="24"/>
      <c r="K30" s="24"/>
      <c r="L30" s="24"/>
      <c r="M30" s="24"/>
      <c r="N30" s="24"/>
      <c r="O30" s="24"/>
      <c r="P30" s="24"/>
      <c r="Q30" s="32" t="str">
        <v>Cincinnati Total</v>
      </c>
      <c r="R30" s="33" t="str">
        <v/>
      </c>
      <c r="S30" s="34">
        <v>5483</v>
      </c>
      <c r="T30" s="34">
        <v>6014</v>
      </c>
      <c r="U30" s="34">
        <v>4970</v>
      </c>
      <c r="V30" s="34">
        <v>3495</v>
      </c>
      <c r="W30" s="34">
        <v>6099</v>
      </c>
      <c r="X30" s="35">
        <v>26061</v>
      </c>
      <c r="Y30" s="24"/>
      <c r="Z30" s="24"/>
      <c r="AA30" s="24"/>
      <c r="AB30" s="24"/>
      <c r="AC30" s="24"/>
    </row>
    <row r="31" spans="1:29">
      <c r="A31" s="24"/>
      <c r="B31" s="24"/>
      <c r="C31" s="24"/>
      <c r="D31" s="24"/>
      <c r="E31" s="24"/>
      <c r="F31" s="24"/>
      <c r="G31" s="24"/>
      <c r="H31" s="24"/>
      <c r="I31" s="24"/>
      <c r="J31" s="24"/>
      <c r="K31" s="24"/>
      <c r="L31" s="24"/>
      <c r="M31" s="24"/>
      <c r="N31" s="24"/>
      <c r="O31" s="24"/>
      <c r="P31" s="24"/>
      <c r="Q31" s="44" t="str">
        <v>Cleveland</v>
      </c>
      <c r="R31" s="36" t="str">
        <v>C0002</v>
      </c>
      <c r="S31" s="34">
        <v>1233</v>
      </c>
      <c r="T31" s="34">
        <v>223</v>
      </c>
      <c r="U31" s="34">
        <v>1680</v>
      </c>
      <c r="V31" s="34">
        <v>990</v>
      </c>
      <c r="W31" s="34">
        <v>1508</v>
      </c>
      <c r="X31" s="35">
        <v>5634</v>
      </c>
      <c r="Y31" s="24"/>
      <c r="Z31" s="24"/>
      <c r="AA31" s="24"/>
      <c r="AB31" s="24"/>
      <c r="AC31" s="24"/>
    </row>
    <row r="32" spans="1:29">
      <c r="A32" s="24"/>
      <c r="B32" s="24"/>
      <c r="C32" s="24"/>
      <c r="D32" s="24"/>
      <c r="E32" s="24"/>
      <c r="F32" s="24"/>
      <c r="G32" s="24"/>
      <c r="H32" s="24"/>
      <c r="I32" s="24"/>
      <c r="J32" s="24"/>
      <c r="K32" s="24"/>
      <c r="L32" s="24"/>
      <c r="M32" s="24"/>
      <c r="N32" s="24"/>
      <c r="O32" s="24"/>
      <c r="P32" s="24"/>
      <c r="Q32" s="32" t="str">
        <v/>
      </c>
      <c r="R32" s="36" t="str">
        <v>C0007</v>
      </c>
      <c r="S32" s="34">
        <v>1598</v>
      </c>
      <c r="T32" s="34">
        <v>1907</v>
      </c>
      <c r="U32" s="34">
        <v>869</v>
      </c>
      <c r="V32" s="34">
        <v>1426</v>
      </c>
      <c r="W32" s="34">
        <v>1416</v>
      </c>
      <c r="X32" s="35">
        <v>7216</v>
      </c>
      <c r="Y32" s="24"/>
      <c r="Z32" s="24"/>
      <c r="AA32" s="24"/>
      <c r="AB32" s="24"/>
      <c r="AC32" s="24"/>
    </row>
    <row r="33" spans="1:29">
      <c r="A33" s="24"/>
      <c r="B33" s="24"/>
      <c r="C33" s="24"/>
      <c r="D33" s="24"/>
      <c r="E33" s="24"/>
      <c r="F33" s="24"/>
      <c r="G33" s="24"/>
      <c r="H33" s="24"/>
      <c r="I33" s="24"/>
      <c r="J33" s="24"/>
      <c r="K33" s="24"/>
      <c r="L33" s="24"/>
      <c r="M33" s="24"/>
      <c r="N33" s="24"/>
      <c r="O33" s="24"/>
      <c r="P33" s="24"/>
      <c r="Q33" s="32" t="str">
        <v/>
      </c>
      <c r="R33" s="36" t="str">
        <v>C0008</v>
      </c>
      <c r="S33" s="34">
        <v>900</v>
      </c>
      <c r="T33" s="34">
        <v>1016</v>
      </c>
      <c r="U33" s="34">
        <v>960</v>
      </c>
      <c r="V33" s="34">
        <v>940</v>
      </c>
      <c r="W33" s="34">
        <v>1193</v>
      </c>
      <c r="X33" s="35">
        <v>5009</v>
      </c>
      <c r="Y33" s="24"/>
      <c r="Z33" s="24"/>
      <c r="AA33" s="24"/>
      <c r="AB33" s="24"/>
      <c r="AC33" s="24"/>
    </row>
    <row r="34" spans="1:29">
      <c r="A34" s="24"/>
      <c r="B34" s="24"/>
      <c r="C34" s="24"/>
      <c r="D34" s="24"/>
      <c r="E34" s="24"/>
      <c r="F34" s="24"/>
      <c r="G34" s="24"/>
      <c r="H34" s="24"/>
      <c r="I34" s="24"/>
      <c r="J34" s="24"/>
      <c r="K34" s="24"/>
      <c r="L34" s="24"/>
      <c r="M34" s="24"/>
      <c r="N34" s="24"/>
      <c r="O34" s="24"/>
      <c r="P34" s="24"/>
      <c r="Q34" s="32" t="str">
        <v/>
      </c>
      <c r="R34" s="36" t="str">
        <v>C0010</v>
      </c>
      <c r="S34" s="34">
        <v>900</v>
      </c>
      <c r="T34" s="34">
        <v>1470</v>
      </c>
      <c r="U34" s="34">
        <v>1617</v>
      </c>
      <c r="V34" s="34">
        <v>1314</v>
      </c>
      <c r="W34" s="34">
        <v>941</v>
      </c>
      <c r="X34" s="35">
        <v>6242</v>
      </c>
      <c r="Y34" s="24"/>
      <c r="Z34" s="24"/>
      <c r="AA34" s="24"/>
      <c r="AB34" s="24"/>
      <c r="AC34" s="24"/>
    </row>
    <row r="35" spans="1:29">
      <c r="A35" s="24"/>
      <c r="B35" s="24"/>
      <c r="C35" s="24"/>
      <c r="D35" s="24"/>
      <c r="E35" s="24"/>
      <c r="F35" s="24"/>
      <c r="G35" s="24"/>
      <c r="H35" s="24"/>
      <c r="I35" s="24"/>
      <c r="J35" s="24"/>
      <c r="K35" s="24"/>
      <c r="L35" s="24"/>
      <c r="M35" s="24"/>
      <c r="N35" s="24"/>
      <c r="O35" s="24"/>
      <c r="P35" s="24"/>
      <c r="Q35" s="32" t="str">
        <v/>
      </c>
      <c r="R35" s="36" t="str">
        <v>C0013</v>
      </c>
      <c r="S35" s="34">
        <v>1255</v>
      </c>
      <c r="T35" s="34">
        <v>516</v>
      </c>
      <c r="U35" s="34">
        <v>1874</v>
      </c>
      <c r="V35" s="34">
        <v>1863</v>
      </c>
      <c r="W35" s="34">
        <v>1722</v>
      </c>
      <c r="X35" s="35">
        <v>7230</v>
      </c>
      <c r="Y35" s="24"/>
      <c r="Z35" s="24"/>
      <c r="AA35" s="24"/>
      <c r="AB35" s="24"/>
      <c r="AC35" s="24"/>
    </row>
    <row r="36" spans="1:29">
      <c r="A36" s="24"/>
      <c r="B36" s="24"/>
      <c r="C36" s="24"/>
      <c r="D36" s="24"/>
      <c r="E36" s="24"/>
      <c r="F36" s="24"/>
      <c r="G36" s="24"/>
      <c r="H36" s="24"/>
      <c r="I36" s="24"/>
      <c r="J36" s="24"/>
      <c r="K36" s="24"/>
      <c r="L36" s="24"/>
      <c r="M36" s="24"/>
      <c r="N36" s="24"/>
      <c r="O36" s="24"/>
      <c r="P36" s="24"/>
      <c r="Q36" s="32" t="str">
        <v/>
      </c>
      <c r="R36" s="36" t="str">
        <v>C0015</v>
      </c>
      <c r="S36" s="34">
        <v>1138</v>
      </c>
      <c r="T36" s="34">
        <v>1898</v>
      </c>
      <c r="U36" s="34">
        <v>1482</v>
      </c>
      <c r="V36" s="34">
        <v>846</v>
      </c>
      <c r="W36" s="34">
        <v>1154</v>
      </c>
      <c r="X36" s="35">
        <v>6518</v>
      </c>
      <c r="Y36" s="24"/>
      <c r="Z36" s="24"/>
      <c r="AA36" s="24"/>
      <c r="AB36" s="24"/>
      <c r="AC36" s="24"/>
    </row>
    <row r="37" spans="1:29">
      <c r="A37" s="24"/>
      <c r="B37" s="24"/>
      <c r="C37" s="24"/>
      <c r="D37" s="24"/>
      <c r="E37" s="24"/>
      <c r="F37" s="24"/>
      <c r="G37" s="24"/>
      <c r="H37" s="24"/>
      <c r="I37" s="24"/>
      <c r="J37" s="24"/>
      <c r="K37" s="24"/>
      <c r="L37" s="24"/>
      <c r="M37" s="24"/>
      <c r="N37" s="24"/>
      <c r="O37" s="24"/>
      <c r="P37" s="24"/>
      <c r="Q37" s="32" t="str">
        <v>Cleveland Total</v>
      </c>
      <c r="R37" s="36" t="str">
        <v/>
      </c>
      <c r="S37" s="34">
        <v>7024</v>
      </c>
      <c r="T37" s="34">
        <v>7030</v>
      </c>
      <c r="U37" s="34">
        <v>8482</v>
      </c>
      <c r="V37" s="34">
        <v>7379</v>
      </c>
      <c r="W37" s="34">
        <v>7934</v>
      </c>
      <c r="X37" s="35">
        <v>37849</v>
      </c>
      <c r="Y37" s="24"/>
      <c r="Z37" s="24"/>
      <c r="AA37" s="24"/>
      <c r="AB37" s="24"/>
      <c r="AC37" s="24"/>
    </row>
    <row r="38" spans="1:29">
      <c r="A38" s="24"/>
      <c r="B38" s="24"/>
      <c r="C38" s="24"/>
      <c r="D38" s="24"/>
      <c r="E38" s="24"/>
      <c r="F38" s="24"/>
      <c r="G38" s="24"/>
      <c r="H38" s="24"/>
      <c r="I38" s="24"/>
      <c r="J38" s="24"/>
      <c r="K38" s="24"/>
      <c r="L38" s="24"/>
      <c r="M38" s="24"/>
      <c r="N38" s="24"/>
      <c r="O38" s="24"/>
      <c r="P38" s="24"/>
      <c r="Q38" s="44" t="str">
        <v>Columbus</v>
      </c>
      <c r="R38" s="36" t="str">
        <v>C0001</v>
      </c>
      <c r="S38" s="34">
        <v>1655</v>
      </c>
      <c r="T38" s="34">
        <v>805</v>
      </c>
      <c r="U38" s="34">
        <v>2263</v>
      </c>
      <c r="V38" s="34">
        <v>987</v>
      </c>
      <c r="W38" s="34">
        <v>1075</v>
      </c>
      <c r="X38" s="35">
        <v>6785</v>
      </c>
      <c r="Y38" s="24"/>
      <c r="Z38" s="24"/>
      <c r="AA38" s="24"/>
      <c r="AB38" s="24"/>
      <c r="AC38" s="24"/>
    </row>
    <row r="39" spans="1:29" ht="18">
      <c r="A39" s="24"/>
      <c r="B39" s="24"/>
      <c r="C39" s="24"/>
      <c r="D39" s="24"/>
      <c r="E39" s="24"/>
      <c r="F39" s="24"/>
      <c r="G39" s="24"/>
      <c r="H39" s="24"/>
      <c r="I39" s="24"/>
      <c r="J39" s="24"/>
      <c r="K39" s="24"/>
      <c r="L39" s="24"/>
      <c r="M39" s="24"/>
      <c r="N39" s="47" t="str">
        <f>Pivots!H73</f>
        <v>% of calls:20%</v>
      </c>
      <c r="O39" s="24"/>
      <c r="P39" s="24"/>
      <c r="Q39" s="32" t="str">
        <v/>
      </c>
      <c r="R39" s="36" t="str">
        <v>C0005</v>
      </c>
      <c r="S39" s="34">
        <v>1104</v>
      </c>
      <c r="T39" s="34">
        <v>2280</v>
      </c>
      <c r="U39" s="34">
        <v>1445</v>
      </c>
      <c r="V39" s="34">
        <v>1722</v>
      </c>
      <c r="W39" s="34">
        <v>1196</v>
      </c>
      <c r="X39" s="35">
        <v>7747</v>
      </c>
      <c r="Y39" s="24"/>
      <c r="Z39" s="24"/>
      <c r="AA39" s="24"/>
      <c r="AB39" s="24"/>
      <c r="AC39" s="24"/>
    </row>
    <row r="40" spans="1:29" ht="18">
      <c r="A40" s="24"/>
      <c r="B40" s="24"/>
      <c r="C40" s="24"/>
      <c r="D40" s="24"/>
      <c r="E40" s="24"/>
      <c r="F40" s="24"/>
      <c r="G40" s="24"/>
      <c r="H40" s="24"/>
      <c r="I40" s="24"/>
      <c r="J40" s="24"/>
      <c r="K40" s="24"/>
      <c r="L40" s="24"/>
      <c r="M40" s="24"/>
      <c r="N40" s="47" t="str">
        <f>Pivots!H74</f>
        <v>Call rank:3</v>
      </c>
      <c r="O40" s="24"/>
      <c r="P40" s="24"/>
      <c r="Q40" s="32" t="str">
        <v/>
      </c>
      <c r="R40" s="36" t="str">
        <v>C0006</v>
      </c>
      <c r="S40" s="34">
        <v>372</v>
      </c>
      <c r="T40" s="34">
        <v>1818</v>
      </c>
      <c r="U40" s="34">
        <v>1346</v>
      </c>
      <c r="V40" s="34">
        <v>1156</v>
      </c>
      <c r="W40" s="34">
        <v>1484</v>
      </c>
      <c r="X40" s="35">
        <v>6176</v>
      </c>
      <c r="Y40" s="24"/>
      <c r="Z40" s="24"/>
      <c r="AA40" s="24"/>
      <c r="AB40" s="24"/>
      <c r="AC40" s="24"/>
    </row>
    <row r="41" spans="1:29" ht="18">
      <c r="A41" s="24"/>
      <c r="B41" s="24"/>
      <c r="C41" s="24"/>
      <c r="D41" s="24"/>
      <c r="E41" s="24"/>
      <c r="F41" s="24"/>
      <c r="G41" s="24"/>
      <c r="H41" s="24"/>
      <c r="I41" s="24"/>
      <c r="J41" s="24"/>
      <c r="K41" s="24"/>
      <c r="L41" s="24"/>
      <c r="M41" s="24"/>
      <c r="N41" s="47" t="str">
        <f>Pivots!H75</f>
        <v>Amount rank:3</v>
      </c>
      <c r="O41" s="24"/>
      <c r="P41" s="24"/>
      <c r="Q41" s="32" t="str">
        <v/>
      </c>
      <c r="R41" s="36" t="str">
        <v>C0009</v>
      </c>
      <c r="S41" s="34">
        <v>1415</v>
      </c>
      <c r="T41" s="34">
        <v>1271</v>
      </c>
      <c r="U41" s="34">
        <v>1214</v>
      </c>
      <c r="V41" s="34">
        <v>1135</v>
      </c>
      <c r="W41" s="34">
        <v>1566</v>
      </c>
      <c r="X41" s="35">
        <v>6601</v>
      </c>
      <c r="Y41" s="24"/>
      <c r="Z41" s="24"/>
      <c r="AA41" s="24"/>
      <c r="AB41" s="24"/>
      <c r="AC41" s="24"/>
    </row>
    <row r="42" spans="1:29">
      <c r="A42" s="24"/>
      <c r="B42" s="24"/>
      <c r="C42" s="24"/>
      <c r="D42" s="24"/>
      <c r="E42" s="24"/>
      <c r="F42" s="24"/>
      <c r="G42" s="24"/>
      <c r="H42" s="24"/>
      <c r="I42" s="24"/>
      <c r="J42" s="24"/>
      <c r="K42" s="24"/>
      <c r="L42" s="24"/>
      <c r="M42" s="24"/>
      <c r="N42" s="24"/>
      <c r="O42" s="24"/>
      <c r="P42" s="24"/>
      <c r="Q42" s="32" t="str">
        <v/>
      </c>
      <c r="R42" s="36" t="str">
        <v>C0014</v>
      </c>
      <c r="S42" s="34">
        <v>1362</v>
      </c>
      <c r="T42" s="34">
        <v>1363</v>
      </c>
      <c r="U42" s="34">
        <v>1152</v>
      </c>
      <c r="V42" s="34">
        <v>777</v>
      </c>
      <c r="W42" s="34">
        <v>750</v>
      </c>
      <c r="X42" s="35">
        <v>5404</v>
      </c>
      <c r="Y42" s="24"/>
      <c r="Z42" s="24"/>
      <c r="AA42" s="24"/>
      <c r="AB42" s="24"/>
      <c r="AC42" s="24"/>
    </row>
    <row r="43" spans="1:29">
      <c r="A43" s="24"/>
      <c r="B43" s="24"/>
      <c r="C43" s="24"/>
      <c r="D43" s="24"/>
      <c r="E43" s="24"/>
      <c r="F43" s="24"/>
      <c r="G43" s="24"/>
      <c r="H43" s="24"/>
      <c r="I43" s="24"/>
      <c r="J43" s="24"/>
      <c r="K43" s="24"/>
      <c r="L43" s="24"/>
      <c r="M43" s="24"/>
      <c r="N43" s="24"/>
      <c r="O43" s="24"/>
      <c r="P43" s="24"/>
      <c r="Q43" s="37" t="str">
        <v>Columbus Total</v>
      </c>
      <c r="R43" s="38" t="str">
        <v/>
      </c>
      <c r="S43" s="39">
        <v>5908</v>
      </c>
      <c r="T43" s="39">
        <v>7537</v>
      </c>
      <c r="U43" s="39">
        <v>7420</v>
      </c>
      <c r="V43" s="39">
        <v>5777</v>
      </c>
      <c r="W43" s="39">
        <v>6071</v>
      </c>
      <c r="X43" s="40">
        <v>32713</v>
      </c>
      <c r="Y43" s="24"/>
      <c r="Z43" s="24"/>
      <c r="AA43" s="24"/>
      <c r="AB43" s="24"/>
      <c r="AC43" s="24"/>
    </row>
    <row r="44" spans="1:29">
      <c r="A44" s="24"/>
      <c r="B44" s="24"/>
      <c r="C44" s="24"/>
      <c r="D44" s="24"/>
      <c r="E44" s="24"/>
      <c r="F44" s="24"/>
      <c r="G44" s="24"/>
      <c r="H44" s="24"/>
      <c r="I44" s="24"/>
      <c r="J44" s="24"/>
      <c r="K44" s="24"/>
      <c r="L44" s="24"/>
      <c r="M44" s="24"/>
      <c r="N44" s="24"/>
      <c r="O44" s="24"/>
      <c r="P44" s="24"/>
      <c r="Q44" s="24"/>
      <c r="R44" s="41"/>
      <c r="S44" s="41"/>
      <c r="T44" s="41"/>
      <c r="U44" s="41"/>
      <c r="V44" s="41"/>
      <c r="W44" s="41"/>
      <c r="X44" s="41"/>
      <c r="Y44" s="41"/>
      <c r="Z44" s="24"/>
      <c r="AA44" s="24"/>
      <c r="AB44" s="24"/>
      <c r="AC44" s="24"/>
    </row>
    <row r="45" spans="1:29">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row>
    <row r="46" spans="1:29">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row>
    <row r="47" spans="1:29">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row>
    <row r="48" spans="1:29">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row>
    <row r="49" spans="1:2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row>
    <row r="50" spans="1:29">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row>
    <row r="51" spans="1:29">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row>
    <row r="52" spans="1:29">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row>
    <row r="53" spans="1:29">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row>
    <row r="54" spans="1:29">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row>
    <row r="55" spans="1:29">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row>
    <row r="56" spans="1:29">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row>
    <row r="57" spans="1:29">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row>
    <row r="58" spans="1:29">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row>
    <row r="59" spans="1:2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row>
    <row r="60" spans="1:29">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row>
    <row r="61" spans="1:29">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row>
    <row r="62" spans="1:29">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row>
    <row r="63" spans="1:29">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row>
    <row r="64" spans="1:29">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row>
    <row r="65" spans="1:29">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row>
    <row r="66" spans="1:29">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row>
    <row r="67" spans="1:29">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row>
  </sheetData>
  <conditionalFormatting sqref="S26:W29">
    <cfRule type="dataBar" priority="3">
      <dataBar>
        <cfvo type="num" val="0"/>
        <cfvo type="formula" val="MAX($S$31:$W$36)*2"/>
        <color theme="1" tint="0.14999847407452621"/>
      </dataBar>
      <extLst>
        <ext xmlns:x14="http://schemas.microsoft.com/office/spreadsheetml/2009/9/main" uri="{B025F937-C7B1-47D3-B67F-A62EFF666E3E}">
          <x14:id>{99D85CE9-1D4A-4C57-84B4-F9A959E0BCE8}</x14:id>
        </ext>
      </extLst>
    </cfRule>
  </conditionalFormatting>
  <conditionalFormatting sqref="S31:W36">
    <cfRule type="dataBar" priority="4">
      <dataBar>
        <cfvo type="num" val="0"/>
        <cfvo type="formula" val="MAX($S$38:$W$42)*2"/>
        <color theme="1" tint="0.14999847407452621"/>
      </dataBar>
      <extLst>
        <ext xmlns:x14="http://schemas.microsoft.com/office/spreadsheetml/2009/9/main" uri="{B025F937-C7B1-47D3-B67F-A62EFF666E3E}">
          <x14:id>{1C2FA8AD-9CD1-4C97-B267-92797D43D80B}</x14:id>
        </ext>
      </extLst>
    </cfRule>
  </conditionalFormatting>
  <conditionalFormatting sqref="S38:W42">
    <cfRule type="dataBar" priority="2">
      <dataBar>
        <cfvo type="num" val="0"/>
        <cfvo type="formula" val="MAX($S$26:$W$29)*2"/>
        <color theme="1" tint="0.14999847407452621"/>
      </dataBar>
      <extLst>
        <ext xmlns:x14="http://schemas.microsoft.com/office/spreadsheetml/2009/9/main" uri="{B025F937-C7B1-47D3-B67F-A62EFF666E3E}">
          <x14:id>{0DBEF008-98B9-4DB4-9758-15D5F4E5B82A}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9D85CE9-1D4A-4C57-84B4-F9A959E0BCE8}">
            <x14:dataBar minLength="0" maxLength="100" gradient="0">
              <x14:cfvo type="num">
                <xm:f>0</xm:f>
              </x14:cfvo>
              <x14:cfvo type="formula">
                <xm:f>MAX($S$31:$W$36)*2</xm:f>
              </x14:cfvo>
              <x14:negativeFillColor rgb="FFFF0000"/>
              <x14:axisColor rgb="FF000000"/>
            </x14:dataBar>
          </x14:cfRule>
          <xm:sqref>S26:W29</xm:sqref>
        </x14:conditionalFormatting>
        <x14:conditionalFormatting xmlns:xm="http://schemas.microsoft.com/office/excel/2006/main">
          <x14:cfRule type="dataBar" id="{1C2FA8AD-9CD1-4C97-B267-92797D43D80B}">
            <x14:dataBar minLength="0" maxLength="100" gradient="0">
              <x14:cfvo type="num">
                <xm:f>0</xm:f>
              </x14:cfvo>
              <x14:cfvo type="formula">
                <xm:f>MAX($S$38:$W$42)*2</xm:f>
              </x14:cfvo>
              <x14:negativeFillColor rgb="FFFF0000"/>
              <x14:axisColor rgb="FF000000"/>
            </x14:dataBar>
          </x14:cfRule>
          <xm:sqref>S31:W36</xm:sqref>
        </x14:conditionalFormatting>
        <x14:conditionalFormatting xmlns:xm="http://schemas.microsoft.com/office/excel/2006/main">
          <x14:cfRule type="dataBar" id="{0DBEF008-98B9-4DB4-9758-15D5F4E5B82A}">
            <x14:dataBar minLength="0" maxLength="100" gradient="0">
              <x14:cfvo type="num">
                <xm:f>0</xm:f>
              </x14:cfvo>
              <x14:cfvo type="formula">
                <xm:f>MAX($S$26:$W$29)*2</xm:f>
              </x14:cfvo>
              <x14:negativeFillColor rgb="FFFF0000"/>
              <x14:axisColor rgb="FF000000"/>
            </x14:dataBar>
          </x14:cfRule>
          <xm:sqref>S38:W42</xm:sqref>
        </x14:conditionalFormatting>
        <x14:conditionalFormatting xmlns:xm="http://schemas.microsoft.com/office/excel/2006/main">
          <x14:cfRule type="expression" priority="6" id="{3F0992DA-34BA-4FCD-B32C-8831352C4832}">
            <xm:f>S$24=Pivots!$A$66</xm:f>
            <x14:dxf>
              <fill>
                <patternFill>
                  <bgColor theme="8" tint="0.59996337778862885"/>
                </patternFill>
              </fill>
              <border>
                <left style="thin">
                  <color theme="1" tint="0.34998626667073579"/>
                </left>
                <right style="thin">
                  <color theme="1" tint="0.34998626667073579"/>
                </right>
                <vertical/>
                <horizontal/>
              </border>
            </x14:dxf>
          </x14:cfRule>
          <xm:sqref>S24:W43</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078F5-E9FE-4B4B-988C-F5A73E7A8B59}">
  <dimension ref="A3:J125"/>
  <sheetViews>
    <sheetView topLeftCell="A58" zoomScale="85" zoomScaleNormal="85" workbookViewId="0">
      <selection activeCell="I76" sqref="I76"/>
    </sheetView>
  </sheetViews>
  <sheetFormatPr defaultRowHeight="14.25"/>
  <cols>
    <col min="1" max="1" width="16.75" bestFit="1" customWidth="1"/>
    <col min="2" max="2" width="10.125" bestFit="1" customWidth="1"/>
    <col min="3" max="3" width="11.125" bestFit="1" customWidth="1"/>
    <col min="4" max="4" width="11" bestFit="1" customWidth="1"/>
    <col min="5" max="5" width="7.5" bestFit="1" customWidth="1"/>
    <col min="6" max="6" width="16.75" bestFit="1" customWidth="1"/>
    <col min="7" max="7" width="13.125" bestFit="1" customWidth="1"/>
    <col min="8" max="8" width="10.125" bestFit="1" customWidth="1"/>
    <col min="9" max="9" width="12.5" customWidth="1"/>
  </cols>
  <sheetData>
    <row r="3" spans="1:5">
      <c r="A3" t="s">
        <v>1041</v>
      </c>
      <c r="B3" t="s">
        <v>1042</v>
      </c>
      <c r="C3" t="s">
        <v>1043</v>
      </c>
      <c r="D3" t="s">
        <v>1044</v>
      </c>
      <c r="E3" t="s">
        <v>1045</v>
      </c>
    </row>
    <row r="4" spans="1:5">
      <c r="A4" s="20">
        <v>1000</v>
      </c>
      <c r="B4" s="21">
        <v>96623</v>
      </c>
      <c r="C4" s="20">
        <v>89850</v>
      </c>
      <c r="D4" s="22">
        <v>3.8854000000000033</v>
      </c>
      <c r="E4" s="20">
        <v>307</v>
      </c>
    </row>
    <row r="9" spans="1:5">
      <c r="A9" t="s">
        <v>1041</v>
      </c>
      <c r="B9" t="s">
        <v>1042</v>
      </c>
      <c r="C9" t="s">
        <v>1043</v>
      </c>
      <c r="D9" t="s">
        <v>1044</v>
      </c>
      <c r="E9" t="s">
        <v>1045</v>
      </c>
    </row>
    <row r="10" spans="1:5">
      <c r="A10" s="20">
        <v>200</v>
      </c>
      <c r="B10" s="21">
        <v>20104</v>
      </c>
      <c r="C10" s="20">
        <v>18209</v>
      </c>
      <c r="D10" s="22">
        <v>3.8824999999999998</v>
      </c>
      <c r="E10" s="20">
        <v>51</v>
      </c>
    </row>
    <row r="24" spans="1:8">
      <c r="A24" s="23" t="s">
        <v>1046</v>
      </c>
      <c r="B24" t="s">
        <v>1041</v>
      </c>
      <c r="C24" t="s">
        <v>1060</v>
      </c>
      <c r="G24" s="23" t="s">
        <v>1046</v>
      </c>
      <c r="H24" t="s">
        <v>1041</v>
      </c>
    </row>
    <row r="25" spans="1:8">
      <c r="A25" s="25" t="s">
        <v>1048</v>
      </c>
      <c r="B25" s="20">
        <v>21</v>
      </c>
      <c r="C25" s="20">
        <v>21</v>
      </c>
      <c r="G25" s="25" t="s">
        <v>1064</v>
      </c>
      <c r="H25" s="20">
        <v>27</v>
      </c>
    </row>
    <row r="26" spans="1:8">
      <c r="A26" s="25" t="s">
        <v>1049</v>
      </c>
      <c r="B26" s="20">
        <v>18</v>
      </c>
      <c r="C26" s="20">
        <v>18</v>
      </c>
      <c r="G26" s="25" t="s">
        <v>1062</v>
      </c>
      <c r="H26" s="20">
        <v>22</v>
      </c>
    </row>
    <row r="27" spans="1:8">
      <c r="A27" s="25" t="s">
        <v>1050</v>
      </c>
      <c r="B27" s="20">
        <v>31</v>
      </c>
      <c r="C27" s="20">
        <v>31</v>
      </c>
      <c r="G27" s="25" t="s">
        <v>1066</v>
      </c>
      <c r="H27" s="20">
        <v>27</v>
      </c>
    </row>
    <row r="28" spans="1:8">
      <c r="A28" s="25" t="s">
        <v>1051</v>
      </c>
      <c r="B28" s="20">
        <v>20</v>
      </c>
      <c r="C28" s="20">
        <v>20</v>
      </c>
      <c r="G28" s="25" t="s">
        <v>1067</v>
      </c>
      <c r="H28" s="20">
        <v>27</v>
      </c>
    </row>
    <row r="29" spans="1:8">
      <c r="A29" s="25" t="s">
        <v>1052</v>
      </c>
      <c r="B29" s="20">
        <v>8</v>
      </c>
      <c r="C29" s="20">
        <v>8</v>
      </c>
      <c r="G29" s="25" t="s">
        <v>1065</v>
      </c>
      <c r="H29" s="20">
        <v>27</v>
      </c>
    </row>
    <row r="30" spans="1:8">
      <c r="A30" s="25" t="s">
        <v>1053</v>
      </c>
      <c r="B30" s="20">
        <v>12</v>
      </c>
      <c r="C30" s="20">
        <v>12</v>
      </c>
      <c r="G30" s="25" t="s">
        <v>1061</v>
      </c>
      <c r="H30" s="20">
        <v>32</v>
      </c>
    </row>
    <row r="31" spans="1:8">
      <c r="A31" s="25" t="s">
        <v>1054</v>
      </c>
      <c r="B31" s="20">
        <v>12</v>
      </c>
      <c r="C31" s="20">
        <v>12</v>
      </c>
      <c r="G31" s="25" t="s">
        <v>1063</v>
      </c>
      <c r="H31" s="20">
        <v>38</v>
      </c>
    </row>
    <row r="32" spans="1:8">
      <c r="A32" s="25" t="s">
        <v>1055</v>
      </c>
      <c r="B32" s="20">
        <v>7</v>
      </c>
      <c r="C32" s="20">
        <v>7</v>
      </c>
      <c r="G32" s="25" t="s">
        <v>1047</v>
      </c>
      <c r="H32" s="20">
        <v>200</v>
      </c>
    </row>
    <row r="33" spans="1:3">
      <c r="A33" s="25" t="s">
        <v>1056</v>
      </c>
      <c r="B33" s="20">
        <v>20</v>
      </c>
      <c r="C33" s="20">
        <v>20</v>
      </c>
    </row>
    <row r="34" spans="1:3">
      <c r="A34" s="25" t="s">
        <v>1057</v>
      </c>
      <c r="B34" s="20">
        <v>24</v>
      </c>
      <c r="C34" s="20">
        <v>24</v>
      </c>
    </row>
    <row r="35" spans="1:3">
      <c r="A35" s="25" t="s">
        <v>1058</v>
      </c>
      <c r="B35" s="20">
        <v>12</v>
      </c>
      <c r="C35" s="20">
        <v>12</v>
      </c>
    </row>
    <row r="36" spans="1:3">
      <c r="A36" s="25" t="s">
        <v>1059</v>
      </c>
      <c r="B36" s="20">
        <v>15</v>
      </c>
      <c r="C36" s="20">
        <v>15</v>
      </c>
    </row>
    <row r="37" spans="1:3">
      <c r="A37" s="25" t="s">
        <v>1047</v>
      </c>
      <c r="B37" s="20">
        <v>200</v>
      </c>
      <c r="C37" s="20">
        <v>200</v>
      </c>
    </row>
    <row r="50" spans="1:10">
      <c r="F50" t="s">
        <v>1068</v>
      </c>
      <c r="I50" t="s">
        <v>1074</v>
      </c>
      <c r="J50" t="str">
        <f>A66</f>
        <v>R05</v>
      </c>
    </row>
    <row r="52" spans="1:10">
      <c r="A52" s="23" t="s">
        <v>1046</v>
      </c>
      <c r="B52" t="s">
        <v>1041</v>
      </c>
      <c r="C52" t="s">
        <v>1042</v>
      </c>
      <c r="F52" t="s">
        <v>1069</v>
      </c>
      <c r="G52" t="s">
        <v>1070</v>
      </c>
      <c r="H52" t="s">
        <v>1071</v>
      </c>
      <c r="I52" t="s">
        <v>1072</v>
      </c>
      <c r="J52" t="s">
        <v>1073</v>
      </c>
    </row>
    <row r="53" spans="1:10">
      <c r="A53" s="25" t="s">
        <v>11</v>
      </c>
      <c r="B53" s="20">
        <v>189</v>
      </c>
      <c r="C53" s="21">
        <v>18415</v>
      </c>
      <c r="F53" t="str" cm="1">
        <f t="array" ref="F53:H57">A53:C57</f>
        <v>R01</v>
      </c>
      <c r="G53">
        <v>189</v>
      </c>
      <c r="H53" s="26">
        <v>18415</v>
      </c>
      <c r="I53" t="e">
        <f>IF(F53=$J$50,G53,NA())</f>
        <v>#N/A</v>
      </c>
      <c r="J53" t="e">
        <f>IF(F53=$J$50,H53,NA())</f>
        <v>#N/A</v>
      </c>
    </row>
    <row r="54" spans="1:10">
      <c r="A54" s="25" t="s">
        <v>9</v>
      </c>
      <c r="B54" s="20">
        <v>218</v>
      </c>
      <c r="C54" s="21">
        <v>20581</v>
      </c>
      <c r="F54" t="str">
        <v>R02</v>
      </c>
      <c r="G54">
        <v>218</v>
      </c>
      <c r="H54" s="26">
        <v>20581</v>
      </c>
      <c r="I54" t="e">
        <f t="shared" ref="I54:I57" si="0">IF(F54=$J$50,G54,NA())</f>
        <v>#N/A</v>
      </c>
      <c r="J54" t="e">
        <f t="shared" ref="J54:J57" si="1">IF(F54=$J$50,H54,NA())</f>
        <v>#N/A</v>
      </c>
    </row>
    <row r="55" spans="1:10">
      <c r="A55" s="25" t="s">
        <v>6</v>
      </c>
      <c r="B55" s="20">
        <v>207</v>
      </c>
      <c r="C55" s="21">
        <v>20872</v>
      </c>
      <c r="F55" t="str">
        <v>R03</v>
      </c>
      <c r="G55">
        <v>207</v>
      </c>
      <c r="H55" s="26">
        <v>20872</v>
      </c>
      <c r="I55" t="e">
        <f t="shared" si="0"/>
        <v>#N/A</v>
      </c>
      <c r="J55" t="e">
        <f t="shared" si="1"/>
        <v>#N/A</v>
      </c>
    </row>
    <row r="56" spans="1:10">
      <c r="A56" s="25" t="s">
        <v>13</v>
      </c>
      <c r="B56" s="20">
        <v>186</v>
      </c>
      <c r="C56" s="21">
        <v>16651</v>
      </c>
      <c r="F56" t="str">
        <v>R04</v>
      </c>
      <c r="G56">
        <v>186</v>
      </c>
      <c r="H56" s="26">
        <v>16651</v>
      </c>
      <c r="I56" t="e">
        <f t="shared" si="0"/>
        <v>#N/A</v>
      </c>
      <c r="J56" t="e">
        <f t="shared" si="1"/>
        <v>#N/A</v>
      </c>
    </row>
    <row r="57" spans="1:10">
      <c r="A57" s="25" t="s">
        <v>10</v>
      </c>
      <c r="B57" s="20">
        <v>200</v>
      </c>
      <c r="C57" s="21">
        <v>20104</v>
      </c>
      <c r="F57" t="str">
        <v>R05</v>
      </c>
      <c r="G57">
        <v>200</v>
      </c>
      <c r="H57" s="26">
        <v>20104</v>
      </c>
      <c r="I57">
        <f t="shared" si="0"/>
        <v>200</v>
      </c>
      <c r="J57">
        <f t="shared" si="1"/>
        <v>20104</v>
      </c>
    </row>
    <row r="58" spans="1:10">
      <c r="A58" s="25" t="s">
        <v>1047</v>
      </c>
      <c r="B58" s="20">
        <v>1000</v>
      </c>
      <c r="C58" s="21">
        <v>96623</v>
      </c>
    </row>
    <row r="63" spans="1:10">
      <c r="G63" t="s">
        <v>1079</v>
      </c>
    </row>
    <row r="65" spans="1:8">
      <c r="A65" s="23" t="s">
        <v>3</v>
      </c>
      <c r="G65" t="s">
        <v>1080</v>
      </c>
      <c r="H65" s="45">
        <f>A10/A4</f>
        <v>0.2</v>
      </c>
    </row>
    <row r="66" spans="1:8">
      <c r="A66" s="27" t="s">
        <v>10</v>
      </c>
      <c r="G66" t="s">
        <v>1070</v>
      </c>
      <c r="H66">
        <f>_xlfn.XLOOKUP(A66,F53:F57,G53:G57)</f>
        <v>200</v>
      </c>
    </row>
    <row r="67" spans="1:8">
      <c r="G67" t="s">
        <v>1071</v>
      </c>
      <c r="H67">
        <f>_xlfn.XLOOKUP(A66,F53:F57,H53:H57)</f>
        <v>20104</v>
      </c>
    </row>
    <row r="69" spans="1:8">
      <c r="G69" t="s">
        <v>1081</v>
      </c>
      <c r="H69">
        <f>_xlfn.RANK.AVG(H66,G53:G57)</f>
        <v>3</v>
      </c>
    </row>
    <row r="70" spans="1:8">
      <c r="G70" t="s">
        <v>1082</v>
      </c>
      <c r="H70">
        <f>_xlfn.RANK.AVG(H67,H53:H57)</f>
        <v>3</v>
      </c>
    </row>
    <row r="72" spans="1:8">
      <c r="G72" t="s">
        <v>1083</v>
      </c>
    </row>
    <row r="73" spans="1:8">
      <c r="H73" t="str">
        <f>"% of calls:"&amp;TEXT(H65,"0%")</f>
        <v>% of calls:20%</v>
      </c>
    </row>
    <row r="74" spans="1:8">
      <c r="H74" t="str">
        <f>"Call rank:"&amp;H69</f>
        <v>Call rank:3</v>
      </c>
    </row>
    <row r="75" spans="1:8">
      <c r="H75" t="str">
        <f>"Amount rank:"&amp;H70</f>
        <v>Amount rank:3</v>
      </c>
    </row>
    <row r="76" spans="1:8">
      <c r="G76" t="s">
        <v>1084</v>
      </c>
      <c r="H76" t="s">
        <v>1086</v>
      </c>
    </row>
    <row r="77" spans="1:8">
      <c r="A77" s="23" t="s">
        <v>1041</v>
      </c>
      <c r="B77" s="23" t="s">
        <v>995</v>
      </c>
    </row>
    <row r="78" spans="1:8">
      <c r="A78" s="23" t="s">
        <v>997</v>
      </c>
      <c r="B78" t="s">
        <v>999</v>
      </c>
      <c r="C78" t="s">
        <v>998</v>
      </c>
      <c r="D78" t="s">
        <v>1047</v>
      </c>
    </row>
    <row r="79" spans="1:8">
      <c r="A79" t="s">
        <v>1002</v>
      </c>
      <c r="B79" s="20">
        <v>144</v>
      </c>
      <c r="C79" s="20">
        <v>132</v>
      </c>
      <c r="D79" s="20">
        <v>276</v>
      </c>
    </row>
    <row r="80" spans="1:8">
      <c r="A80" t="s">
        <v>1001</v>
      </c>
      <c r="B80" s="20">
        <v>326</v>
      </c>
      <c r="C80" s="20">
        <v>63</v>
      </c>
      <c r="D80" s="20">
        <v>389</v>
      </c>
    </row>
    <row r="81" spans="1:4">
      <c r="A81" t="s">
        <v>1000</v>
      </c>
      <c r="B81" s="20">
        <v>129</v>
      </c>
      <c r="C81" s="20">
        <v>206</v>
      </c>
      <c r="D81" s="20">
        <v>335</v>
      </c>
    </row>
    <row r="82" spans="1:4">
      <c r="A82" t="s">
        <v>1047</v>
      </c>
      <c r="B82" s="20">
        <v>599</v>
      </c>
      <c r="C82" s="20">
        <v>401</v>
      </c>
      <c r="D82" s="20">
        <v>1000</v>
      </c>
    </row>
    <row r="89" spans="1:4">
      <c r="A89" s="23" t="s">
        <v>1039</v>
      </c>
      <c r="B89" t="s">
        <v>1041</v>
      </c>
    </row>
    <row r="90" spans="1:4">
      <c r="A90">
        <v>2</v>
      </c>
      <c r="B90" s="20">
        <v>10</v>
      </c>
    </row>
    <row r="91" spans="1:4">
      <c r="A91">
        <v>3</v>
      </c>
      <c r="B91" s="20">
        <v>44</v>
      </c>
    </row>
    <row r="92" spans="1:4">
      <c r="A92">
        <v>4</v>
      </c>
      <c r="B92" s="20">
        <v>95</v>
      </c>
    </row>
    <row r="93" spans="1:4">
      <c r="A93">
        <v>5</v>
      </c>
      <c r="B93" s="20">
        <v>51</v>
      </c>
    </row>
    <row r="94" spans="1:4">
      <c r="A94" t="s">
        <v>1047</v>
      </c>
      <c r="B94" s="20">
        <v>200</v>
      </c>
    </row>
    <row r="106" spans="1:8">
      <c r="A106" s="23" t="s">
        <v>1042</v>
      </c>
      <c r="C106" s="23" t="s">
        <v>3</v>
      </c>
    </row>
    <row r="107" spans="1:8">
      <c r="A107" s="23" t="s">
        <v>997</v>
      </c>
      <c r="B107" s="23" t="s">
        <v>0</v>
      </c>
      <c r="C107" t="s">
        <v>11</v>
      </c>
      <c r="D107" t="s">
        <v>9</v>
      </c>
      <c r="E107" t="s">
        <v>6</v>
      </c>
      <c r="F107" t="s">
        <v>13</v>
      </c>
      <c r="G107" t="s">
        <v>10</v>
      </c>
      <c r="H107" t="s">
        <v>1047</v>
      </c>
    </row>
    <row r="108" spans="1:8">
      <c r="A108" t="s">
        <v>1002</v>
      </c>
      <c r="B108" t="s">
        <v>20</v>
      </c>
      <c r="C108" s="21">
        <v>891</v>
      </c>
      <c r="D108" s="21">
        <v>1332</v>
      </c>
      <c r="E108" s="21">
        <v>1282</v>
      </c>
      <c r="F108" s="21">
        <v>739</v>
      </c>
      <c r="G108" s="21">
        <v>560</v>
      </c>
      <c r="H108" s="21">
        <v>4804</v>
      </c>
    </row>
    <row r="109" spans="1:8">
      <c r="B109" t="s">
        <v>12</v>
      </c>
      <c r="C109" s="21">
        <v>1991</v>
      </c>
      <c r="D109" s="21">
        <v>1886</v>
      </c>
      <c r="E109" s="21">
        <v>1206</v>
      </c>
      <c r="F109" s="21">
        <v>884</v>
      </c>
      <c r="G109" s="21">
        <v>1722</v>
      </c>
      <c r="H109" s="21">
        <v>7689</v>
      </c>
    </row>
    <row r="110" spans="1:8">
      <c r="B110" t="s">
        <v>8</v>
      </c>
      <c r="C110" s="21">
        <v>1163</v>
      </c>
      <c r="D110" s="21">
        <v>1180</v>
      </c>
      <c r="E110" s="21">
        <v>1616</v>
      </c>
      <c r="F110" s="21">
        <v>1043</v>
      </c>
      <c r="G110" s="21">
        <v>1747</v>
      </c>
      <c r="H110" s="21">
        <v>6749</v>
      </c>
    </row>
    <row r="111" spans="1:8">
      <c r="B111" t="s">
        <v>16</v>
      </c>
      <c r="C111" s="21">
        <v>1438</v>
      </c>
      <c r="D111" s="21">
        <v>1616</v>
      </c>
      <c r="E111" s="21">
        <v>866</v>
      </c>
      <c r="F111" s="21">
        <v>829</v>
      </c>
      <c r="G111" s="21">
        <v>2070</v>
      </c>
      <c r="H111" s="21">
        <v>6819</v>
      </c>
    </row>
    <row r="112" spans="1:8">
      <c r="A112" t="s">
        <v>1075</v>
      </c>
      <c r="C112" s="21">
        <v>5483</v>
      </c>
      <c r="D112" s="21">
        <v>6014</v>
      </c>
      <c r="E112" s="21">
        <v>4970</v>
      </c>
      <c r="F112" s="21">
        <v>3495</v>
      </c>
      <c r="G112" s="21">
        <v>6099</v>
      </c>
      <c r="H112" s="21">
        <v>26061</v>
      </c>
    </row>
    <row r="113" spans="1:8">
      <c r="A113" t="s">
        <v>1001</v>
      </c>
      <c r="B113" t="s">
        <v>24</v>
      </c>
      <c r="C113" s="21">
        <v>1233</v>
      </c>
      <c r="D113" s="21">
        <v>223</v>
      </c>
      <c r="E113" s="21">
        <v>1680</v>
      </c>
      <c r="F113" s="21">
        <v>990</v>
      </c>
      <c r="G113" s="21">
        <v>1508</v>
      </c>
      <c r="H113" s="21">
        <v>5634</v>
      </c>
    </row>
    <row r="114" spans="1:8">
      <c r="B114" t="s">
        <v>15</v>
      </c>
      <c r="C114" s="21">
        <v>1598</v>
      </c>
      <c r="D114" s="21">
        <v>1907</v>
      </c>
      <c r="E114" s="21">
        <v>869</v>
      </c>
      <c r="F114" s="21">
        <v>1426</v>
      </c>
      <c r="G114" s="21">
        <v>1416</v>
      </c>
      <c r="H114" s="21">
        <v>7216</v>
      </c>
    </row>
    <row r="115" spans="1:8">
      <c r="B115" t="s">
        <v>5</v>
      </c>
      <c r="C115" s="21">
        <v>900</v>
      </c>
      <c r="D115" s="21">
        <v>1016</v>
      </c>
      <c r="E115" s="21">
        <v>960</v>
      </c>
      <c r="F115" s="21">
        <v>940</v>
      </c>
      <c r="G115" s="21">
        <v>1193</v>
      </c>
      <c r="H115" s="21">
        <v>5009</v>
      </c>
    </row>
    <row r="116" spans="1:8">
      <c r="B116" t="s">
        <v>18</v>
      </c>
      <c r="C116" s="21">
        <v>900</v>
      </c>
      <c r="D116" s="21">
        <v>1470</v>
      </c>
      <c r="E116" s="21">
        <v>1617</v>
      </c>
      <c r="F116" s="21">
        <v>1314</v>
      </c>
      <c r="G116" s="21">
        <v>941</v>
      </c>
      <c r="H116" s="21">
        <v>6242</v>
      </c>
    </row>
    <row r="117" spans="1:8">
      <c r="B117" t="s">
        <v>14</v>
      </c>
      <c r="C117" s="21">
        <v>1255</v>
      </c>
      <c r="D117" s="21">
        <v>516</v>
      </c>
      <c r="E117" s="21">
        <v>1874</v>
      </c>
      <c r="F117" s="21">
        <v>1863</v>
      </c>
      <c r="G117" s="21">
        <v>1722</v>
      </c>
      <c r="H117" s="21">
        <v>7230</v>
      </c>
    </row>
    <row r="118" spans="1:8">
      <c r="B118" t="s">
        <v>19</v>
      </c>
      <c r="C118" s="21">
        <v>1138</v>
      </c>
      <c r="D118" s="21">
        <v>1898</v>
      </c>
      <c r="E118" s="21">
        <v>1482</v>
      </c>
      <c r="F118" s="21">
        <v>846</v>
      </c>
      <c r="G118" s="21">
        <v>1154</v>
      </c>
      <c r="H118" s="21">
        <v>6518</v>
      </c>
    </row>
    <row r="119" spans="1:8">
      <c r="A119" t="s">
        <v>1076</v>
      </c>
      <c r="C119" s="21">
        <v>7024</v>
      </c>
      <c r="D119" s="21">
        <v>7030</v>
      </c>
      <c r="E119" s="21">
        <v>8482</v>
      </c>
      <c r="F119" s="21">
        <v>7379</v>
      </c>
      <c r="G119" s="21">
        <v>7934</v>
      </c>
      <c r="H119" s="21">
        <v>37849</v>
      </c>
    </row>
    <row r="120" spans="1:8">
      <c r="A120" t="s">
        <v>1000</v>
      </c>
      <c r="B120" t="s">
        <v>17</v>
      </c>
      <c r="C120" s="21">
        <v>1655</v>
      </c>
      <c r="D120" s="21">
        <v>805</v>
      </c>
      <c r="E120" s="21">
        <v>2263</v>
      </c>
      <c r="F120" s="21">
        <v>987</v>
      </c>
      <c r="G120" s="21">
        <v>1075</v>
      </c>
      <c r="H120" s="21">
        <v>6785</v>
      </c>
    </row>
    <row r="121" spans="1:8">
      <c r="B121" t="s">
        <v>23</v>
      </c>
      <c r="C121" s="21">
        <v>1104</v>
      </c>
      <c r="D121" s="21">
        <v>2280</v>
      </c>
      <c r="E121" s="21">
        <v>1445</v>
      </c>
      <c r="F121" s="21">
        <v>1722</v>
      </c>
      <c r="G121" s="21">
        <v>1196</v>
      </c>
      <c r="H121" s="21">
        <v>7747</v>
      </c>
    </row>
    <row r="122" spans="1:8">
      <c r="B122" t="s">
        <v>7</v>
      </c>
      <c r="C122" s="21">
        <v>372</v>
      </c>
      <c r="D122" s="21">
        <v>1818</v>
      </c>
      <c r="E122" s="21">
        <v>1346</v>
      </c>
      <c r="F122" s="21">
        <v>1156</v>
      </c>
      <c r="G122" s="21">
        <v>1484</v>
      </c>
      <c r="H122" s="21">
        <v>6176</v>
      </c>
    </row>
    <row r="123" spans="1:8">
      <c r="B123" t="s">
        <v>22</v>
      </c>
      <c r="C123" s="21">
        <v>1415</v>
      </c>
      <c r="D123" s="21">
        <v>1271</v>
      </c>
      <c r="E123" s="21">
        <v>1214</v>
      </c>
      <c r="F123" s="21">
        <v>1135</v>
      </c>
      <c r="G123" s="21">
        <v>1566</v>
      </c>
      <c r="H123" s="21">
        <v>6601</v>
      </c>
    </row>
    <row r="124" spans="1:8">
      <c r="B124" t="s">
        <v>21</v>
      </c>
      <c r="C124" s="21">
        <v>1362</v>
      </c>
      <c r="D124" s="21">
        <v>1363</v>
      </c>
      <c r="E124" s="21">
        <v>1152</v>
      </c>
      <c r="F124" s="21">
        <v>777</v>
      </c>
      <c r="G124" s="21">
        <v>750</v>
      </c>
      <c r="H124" s="21">
        <v>5404</v>
      </c>
    </row>
    <row r="125" spans="1:8">
      <c r="A125" t="s">
        <v>1077</v>
      </c>
      <c r="C125" s="21">
        <v>5908</v>
      </c>
      <c r="D125" s="21">
        <v>7537</v>
      </c>
      <c r="E125" s="21">
        <v>7420</v>
      </c>
      <c r="F125" s="21">
        <v>5777</v>
      </c>
      <c r="G125" s="21">
        <v>6071</v>
      </c>
      <c r="H125" s="21">
        <v>32713</v>
      </c>
    </row>
  </sheetData>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2:E7"/>
  <sheetViews>
    <sheetView topLeftCell="A10" zoomScaleNormal="100" workbookViewId="0">
      <selection activeCell="F7" sqref="F7"/>
    </sheetView>
  </sheetViews>
  <sheetFormatPr defaultRowHeight="14.25"/>
  <cols>
    <col min="5" max="5" width="8.25" customWidth="1"/>
    <col min="6" max="6" width="11.25" customWidth="1"/>
  </cols>
  <sheetData>
    <row r="2" spans="5:5">
      <c r="E2" t="s">
        <v>1040</v>
      </c>
    </row>
    <row r="3" spans="5:5" ht="25.5" customHeight="1">
      <c r="E3" t="s">
        <v>11</v>
      </c>
    </row>
    <row r="4" spans="5:5" ht="25.5" customHeight="1">
      <c r="E4" t="s">
        <v>9</v>
      </c>
    </row>
    <row r="5" spans="5:5" ht="25.5" customHeight="1">
      <c r="E5" t="s">
        <v>6</v>
      </c>
    </row>
    <row r="6" spans="5:5" ht="25.5" customHeight="1">
      <c r="E6" t="s">
        <v>13</v>
      </c>
    </row>
    <row r="7" spans="5:5" ht="25.5" customHeight="1">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Centre Report</vt:lpstr>
      <vt:lpstr>Pivots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Shahul Hameed Z</cp:lastModifiedBy>
  <dcterms:created xsi:type="dcterms:W3CDTF">2021-03-14T20:21:32Z</dcterms:created>
  <dcterms:modified xsi:type="dcterms:W3CDTF">2025-05-18T12:44:00Z</dcterms:modified>
</cp:coreProperties>
</file>