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IVER\DASHBAORD\POWER BI DASHBOARD\SECOND\"/>
    </mc:Choice>
  </mc:AlternateContent>
  <xr:revisionPtr revIDLastSave="0" documentId="13_ncr:1_{8A38F00A-D03F-4FA9-8576-982D1DE84AFF}" xr6:coauthVersionLast="47" xr6:coauthVersionMax="47" xr10:uidLastSave="{00000000-0000-0000-0000-000000000000}"/>
  <bookViews>
    <workbookView xWindow="-108" yWindow="-108" windowWidth="23256" windowHeight="12576" tabRatio="899" firstSheet="2" activeTab="2" xr2:uid="{586AA592-C6A2-3243-99F1-F27CE343267C}"/>
  </bookViews>
  <sheets>
    <sheet name="Proposition 1" sheetId="2" state="hidden" r:id="rId1"/>
    <sheet name="Maquette TDB PBI Ventes" sheetId="5" state="hidden" r:id="rId2"/>
    <sheet name="Maquette rapport des ventes V2" sheetId="7" r:id="rId3"/>
    <sheet name="Maquette rapport PBI" sheetId="1" state="hidden" r:id="rId4"/>
    <sheet name="Maquette TDB PBI Efficacite" sheetId="4" state="hidden" r:id="rId5"/>
    <sheet name="Liste deroulante" sheetId="3" state="hidden" r:id="rId6"/>
  </sheets>
  <definedNames>
    <definedName name="_xlnm._FilterDatabase" localSheetId="2" hidden="1">'Maquette rapport des ventes V2'!$A$1:$P$1</definedName>
    <definedName name="Canaux">'Liste deroulante'!$A$12:$A$21</definedName>
    <definedName name="date">'Liste deroulante'!$K$3:$K$33</definedName>
    <definedName name="End">'Liste deroulante'!$C$3:$C$7</definedName>
    <definedName name="Group">'Liste deroulante'!$G$3:$G$7</definedName>
    <definedName name="Items">'Liste deroulante'!$E$3:$E$11</definedName>
    <definedName name="Start">'Liste deroulante'!$A$3:$A$7</definedName>
    <definedName name="Stores">'Liste deroulante'!$I$3:$I$7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7" l="1"/>
  <c r="H8" i="7"/>
  <c r="H7" i="7"/>
  <c r="H6" i="7"/>
  <c r="H5" i="7"/>
  <c r="H4" i="7"/>
  <c r="H3" i="7"/>
  <c r="H2" i="7"/>
  <c r="I2" i="7" s="1"/>
  <c r="I4" i="7"/>
  <c r="I3" i="7"/>
  <c r="I5" i="7" l="1"/>
  <c r="I6" i="7"/>
  <c r="I7" i="7"/>
  <c r="I8" i="7"/>
  <c r="I9" i="7"/>
  <c r="G19" i="4"/>
  <c r="G4" i="5" l="1"/>
  <c r="G192" i="1"/>
  <c r="H192" i="1"/>
  <c r="I192" i="1"/>
  <c r="J192" i="1"/>
  <c r="T192" i="1" s="1"/>
  <c r="K192" i="1"/>
  <c r="L192" i="1"/>
  <c r="M192" i="1"/>
  <c r="N192" i="1"/>
  <c r="O192" i="1"/>
  <c r="P192" i="1"/>
  <c r="Q192" i="1"/>
  <c r="R192" i="1"/>
  <c r="F192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33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57" i="1"/>
  <c r="M178" i="2"/>
  <c r="J178" i="2"/>
  <c r="S178" i="2" s="1"/>
  <c r="M177" i="2"/>
  <c r="J177" i="2"/>
  <c r="M176" i="2"/>
  <c r="J176" i="2"/>
  <c r="M175" i="2"/>
  <c r="J175" i="2"/>
  <c r="N175" i="2" s="1"/>
  <c r="N174" i="2"/>
  <c r="O174" i="2" s="1"/>
  <c r="P174" i="2" s="1"/>
  <c r="M174" i="2"/>
  <c r="J174" i="2"/>
  <c r="M173" i="2"/>
  <c r="J173" i="2"/>
  <c r="N173" i="2" s="1"/>
  <c r="M172" i="2"/>
  <c r="J172" i="2"/>
  <c r="M171" i="2"/>
  <c r="J171" i="2"/>
  <c r="N170" i="2"/>
  <c r="M170" i="2"/>
  <c r="J170" i="2"/>
  <c r="M169" i="2"/>
  <c r="J169" i="2"/>
  <c r="N169" i="2" s="1"/>
  <c r="M168" i="2"/>
  <c r="J168" i="2"/>
  <c r="N168" i="2" s="1"/>
  <c r="M167" i="2"/>
  <c r="J167" i="2"/>
  <c r="N167" i="2" s="1"/>
  <c r="O167" i="2" s="1"/>
  <c r="P167" i="2" s="1"/>
  <c r="M166" i="2"/>
  <c r="J166" i="2"/>
  <c r="N166" i="2" s="1"/>
  <c r="M165" i="2"/>
  <c r="J165" i="2"/>
  <c r="N165" i="2" s="1"/>
  <c r="M164" i="2"/>
  <c r="J164" i="2"/>
  <c r="M163" i="2"/>
  <c r="J163" i="2"/>
  <c r="M162" i="2"/>
  <c r="J162" i="2"/>
  <c r="N162" i="2" s="1"/>
  <c r="M161" i="2"/>
  <c r="J161" i="2"/>
  <c r="M160" i="2"/>
  <c r="J160" i="2"/>
  <c r="N160" i="2" s="1"/>
  <c r="N159" i="2"/>
  <c r="R159" i="2" s="1"/>
  <c r="M159" i="2"/>
  <c r="J159" i="2"/>
  <c r="M158" i="2"/>
  <c r="J158" i="2"/>
  <c r="M157" i="2"/>
  <c r="J157" i="2"/>
  <c r="N157" i="2" s="1"/>
  <c r="R157" i="2" s="1"/>
  <c r="M156" i="2"/>
  <c r="J156" i="2"/>
  <c r="N156" i="2" s="1"/>
  <c r="O155" i="2"/>
  <c r="P155" i="2" s="1"/>
  <c r="N155" i="2"/>
  <c r="R155" i="2" s="1"/>
  <c r="M155" i="2"/>
  <c r="J155" i="2"/>
  <c r="M154" i="2"/>
  <c r="J154" i="2"/>
  <c r="N153" i="2"/>
  <c r="R153" i="2" s="1"/>
  <c r="M153" i="2"/>
  <c r="J153" i="2"/>
  <c r="M152" i="2"/>
  <c r="J152" i="2"/>
  <c r="N152" i="2" s="1"/>
  <c r="M151" i="2"/>
  <c r="J151" i="2"/>
  <c r="N151" i="2" s="1"/>
  <c r="M150" i="2"/>
  <c r="J150" i="2"/>
  <c r="M149" i="2"/>
  <c r="J149" i="2"/>
  <c r="N149" i="2" s="1"/>
  <c r="R149" i="2" s="1"/>
  <c r="N148" i="2"/>
  <c r="O148" i="2" s="1"/>
  <c r="P148" i="2" s="1"/>
  <c r="M148" i="2"/>
  <c r="J148" i="2"/>
  <c r="M147" i="2"/>
  <c r="J147" i="2"/>
  <c r="N147" i="2" s="1"/>
  <c r="M146" i="2"/>
  <c r="J146" i="2"/>
  <c r="M145" i="2"/>
  <c r="J145" i="2"/>
  <c r="N145" i="2" s="1"/>
  <c r="R145" i="2" s="1"/>
  <c r="M144" i="2"/>
  <c r="J144" i="2"/>
  <c r="N144" i="2" s="1"/>
  <c r="N143" i="2"/>
  <c r="R143" i="2" s="1"/>
  <c r="M143" i="2"/>
  <c r="J143" i="2"/>
  <c r="M142" i="2"/>
  <c r="J142" i="2"/>
  <c r="M141" i="2"/>
  <c r="J141" i="2"/>
  <c r="N141" i="2" s="1"/>
  <c r="R141" i="2" s="1"/>
  <c r="M140" i="2"/>
  <c r="J140" i="2"/>
  <c r="N140" i="2" s="1"/>
  <c r="M139" i="2"/>
  <c r="J139" i="2"/>
  <c r="N139" i="2" s="1"/>
  <c r="M138" i="2"/>
  <c r="J138" i="2"/>
  <c r="N137" i="2"/>
  <c r="R137" i="2" s="1"/>
  <c r="M137" i="2"/>
  <c r="J137" i="2"/>
  <c r="M136" i="2"/>
  <c r="J136" i="2"/>
  <c r="N136" i="2" s="1"/>
  <c r="M135" i="2"/>
  <c r="J135" i="2"/>
  <c r="N135" i="2" s="1"/>
  <c r="M134" i="2"/>
  <c r="J134" i="2"/>
  <c r="M133" i="2"/>
  <c r="J133" i="2"/>
  <c r="N133" i="2" s="1"/>
  <c r="R133" i="2" s="1"/>
  <c r="N132" i="2"/>
  <c r="O132" i="2" s="1"/>
  <c r="P132" i="2" s="1"/>
  <c r="M132" i="2"/>
  <c r="J132" i="2"/>
  <c r="M131" i="2"/>
  <c r="J131" i="2"/>
  <c r="N131" i="2" s="1"/>
  <c r="M130" i="2"/>
  <c r="J130" i="2"/>
  <c r="M129" i="2"/>
  <c r="J129" i="2"/>
  <c r="N129" i="2" s="1"/>
  <c r="R129" i="2" s="1"/>
  <c r="M128" i="2"/>
  <c r="J128" i="2"/>
  <c r="N128" i="2" s="1"/>
  <c r="R127" i="2"/>
  <c r="N127" i="2"/>
  <c r="O127" i="2" s="1"/>
  <c r="P127" i="2" s="1"/>
  <c r="M127" i="2"/>
  <c r="J127" i="2"/>
  <c r="M126" i="2"/>
  <c r="J126" i="2"/>
  <c r="M125" i="2"/>
  <c r="J125" i="2"/>
  <c r="N125" i="2" s="1"/>
  <c r="R125" i="2" s="1"/>
  <c r="M124" i="2"/>
  <c r="J124" i="2"/>
  <c r="N124" i="2" s="1"/>
  <c r="M123" i="2"/>
  <c r="J123" i="2"/>
  <c r="N123" i="2" s="1"/>
  <c r="M122" i="2"/>
  <c r="J122" i="2"/>
  <c r="N121" i="2"/>
  <c r="R121" i="2" s="1"/>
  <c r="M121" i="2"/>
  <c r="J121" i="2"/>
  <c r="S120" i="2"/>
  <c r="R120" i="2"/>
  <c r="N120" i="2"/>
  <c r="O120" i="2" s="1"/>
  <c r="P120" i="2" s="1"/>
  <c r="S119" i="2"/>
  <c r="N119" i="2"/>
  <c r="M118" i="2"/>
  <c r="J118" i="2"/>
  <c r="S118" i="2" s="1"/>
  <c r="M117" i="2"/>
  <c r="J117" i="2"/>
  <c r="M116" i="2"/>
  <c r="J116" i="2"/>
  <c r="M115" i="2"/>
  <c r="J115" i="2"/>
  <c r="M114" i="2"/>
  <c r="J114" i="2"/>
  <c r="S113" i="2"/>
  <c r="M113" i="2"/>
  <c r="J113" i="2"/>
  <c r="S112" i="2"/>
  <c r="M112" i="2"/>
  <c r="J112" i="2"/>
  <c r="M111" i="2"/>
  <c r="J111" i="2"/>
  <c r="S111" i="2" s="1"/>
  <c r="M110" i="2"/>
  <c r="J110" i="2"/>
  <c r="S110" i="2" s="1"/>
  <c r="M109" i="2"/>
  <c r="J109" i="2"/>
  <c r="M108" i="2"/>
  <c r="J108" i="2"/>
  <c r="M107" i="2"/>
  <c r="J107" i="2"/>
  <c r="M106" i="2"/>
  <c r="J106" i="2"/>
  <c r="S105" i="2"/>
  <c r="M105" i="2"/>
  <c r="J105" i="2"/>
  <c r="S104" i="2"/>
  <c r="M104" i="2"/>
  <c r="J104" i="2"/>
  <c r="M103" i="2"/>
  <c r="J103" i="2"/>
  <c r="S103" i="2" s="1"/>
  <c r="M102" i="2"/>
  <c r="J102" i="2"/>
  <c r="S102" i="2" s="1"/>
  <c r="M101" i="2"/>
  <c r="J101" i="2"/>
  <c r="M100" i="2"/>
  <c r="J100" i="2"/>
  <c r="M99" i="2"/>
  <c r="J99" i="2"/>
  <c r="M98" i="2"/>
  <c r="J98" i="2"/>
  <c r="S97" i="2"/>
  <c r="M97" i="2"/>
  <c r="J97" i="2"/>
  <c r="M96" i="2"/>
  <c r="J96" i="2"/>
  <c r="M95" i="2"/>
  <c r="J95" i="2"/>
  <c r="S95" i="2" s="1"/>
  <c r="M94" i="2"/>
  <c r="J94" i="2"/>
  <c r="M93" i="2"/>
  <c r="J93" i="2"/>
  <c r="S92" i="2"/>
  <c r="M92" i="2"/>
  <c r="J92" i="2"/>
  <c r="S91" i="2"/>
  <c r="M91" i="2"/>
  <c r="J91" i="2"/>
  <c r="M90" i="2"/>
  <c r="J90" i="2"/>
  <c r="S90" i="2" s="1"/>
  <c r="M89" i="2"/>
  <c r="J89" i="2"/>
  <c r="S89" i="2" s="1"/>
  <c r="M88" i="2"/>
  <c r="J88" i="2"/>
  <c r="S88" i="2" s="1"/>
  <c r="M87" i="2"/>
  <c r="J87" i="2"/>
  <c r="S87" i="2" s="1"/>
  <c r="M86" i="2"/>
  <c r="J86" i="2"/>
  <c r="S86" i="2" s="1"/>
  <c r="S85" i="2"/>
  <c r="M85" i="2"/>
  <c r="J85" i="2"/>
  <c r="M84" i="2"/>
  <c r="J84" i="2"/>
  <c r="S84" i="2" s="1"/>
  <c r="S83" i="2"/>
  <c r="M83" i="2"/>
  <c r="J83" i="2"/>
  <c r="M82" i="2"/>
  <c r="J82" i="2"/>
  <c r="S82" i="2" s="1"/>
  <c r="M81" i="2"/>
  <c r="J81" i="2"/>
  <c r="S81" i="2" s="1"/>
  <c r="M80" i="2"/>
  <c r="J80" i="2"/>
  <c r="S80" i="2" s="1"/>
  <c r="M79" i="2"/>
  <c r="J79" i="2"/>
  <c r="S79" i="2" s="1"/>
  <c r="M78" i="2"/>
  <c r="J78" i="2"/>
  <c r="S78" i="2" s="1"/>
  <c r="M77" i="2"/>
  <c r="J77" i="2"/>
  <c r="S77" i="2" s="1"/>
  <c r="M76" i="2"/>
  <c r="J76" i="2"/>
  <c r="S76" i="2" s="1"/>
  <c r="S75" i="2"/>
  <c r="M75" i="2"/>
  <c r="J75" i="2"/>
  <c r="M74" i="2"/>
  <c r="J74" i="2"/>
  <c r="S74" i="2" s="1"/>
  <c r="M73" i="2"/>
  <c r="J73" i="2"/>
  <c r="S73" i="2" s="1"/>
  <c r="M72" i="2"/>
  <c r="J72" i="2"/>
  <c r="S72" i="2" s="1"/>
  <c r="M71" i="2"/>
  <c r="J71" i="2"/>
  <c r="S71" i="2" s="1"/>
  <c r="M70" i="2"/>
  <c r="J70" i="2"/>
  <c r="S70" i="2" s="1"/>
  <c r="M69" i="2"/>
  <c r="J69" i="2"/>
  <c r="S69" i="2" s="1"/>
  <c r="M68" i="2"/>
  <c r="J68" i="2"/>
  <c r="S68" i="2" s="1"/>
  <c r="S67" i="2"/>
  <c r="M67" i="2"/>
  <c r="J67" i="2"/>
  <c r="M66" i="2"/>
  <c r="J66" i="2"/>
  <c r="S66" i="2" s="1"/>
  <c r="M65" i="2"/>
  <c r="J65" i="2"/>
  <c r="S65" i="2" s="1"/>
  <c r="M64" i="2"/>
  <c r="J64" i="2"/>
  <c r="K64" i="2" s="1"/>
  <c r="M63" i="2"/>
  <c r="J63" i="2"/>
  <c r="K63" i="2" s="1"/>
  <c r="N62" i="2"/>
  <c r="M62" i="2"/>
  <c r="J62" i="2"/>
  <c r="K62" i="2" s="1"/>
  <c r="M61" i="2"/>
  <c r="J61" i="2"/>
  <c r="K61" i="2" s="1"/>
  <c r="M60" i="2"/>
  <c r="J60" i="2"/>
  <c r="K60" i="2" s="1"/>
  <c r="M59" i="2"/>
  <c r="J59" i="2"/>
  <c r="K59" i="2" s="1"/>
  <c r="M58" i="2"/>
  <c r="J58" i="2"/>
  <c r="K58" i="2" s="1"/>
  <c r="M57" i="2"/>
  <c r="J57" i="2"/>
  <c r="K57" i="2" s="1"/>
  <c r="S56" i="2"/>
  <c r="M56" i="2"/>
  <c r="J56" i="2"/>
  <c r="K56" i="2" s="1"/>
  <c r="M55" i="2"/>
  <c r="J55" i="2"/>
  <c r="K55" i="2" s="1"/>
  <c r="N54" i="2"/>
  <c r="O54" i="2" s="1"/>
  <c r="P54" i="2" s="1"/>
  <c r="M54" i="2"/>
  <c r="J54" i="2"/>
  <c r="K54" i="2" s="1"/>
  <c r="M53" i="2"/>
  <c r="J53" i="2"/>
  <c r="K53" i="2" s="1"/>
  <c r="M52" i="2"/>
  <c r="J52" i="2"/>
  <c r="K52" i="2" s="1"/>
  <c r="M51" i="2"/>
  <c r="J51" i="2"/>
  <c r="K51" i="2" s="1"/>
  <c r="N50" i="2"/>
  <c r="O50" i="2" s="1"/>
  <c r="P50" i="2" s="1"/>
  <c r="M50" i="2"/>
  <c r="J50" i="2"/>
  <c r="K50" i="2" s="1"/>
  <c r="M49" i="2"/>
  <c r="J49" i="2"/>
  <c r="K49" i="2" s="1"/>
  <c r="M48" i="2"/>
  <c r="J48" i="2"/>
  <c r="K48" i="2" s="1"/>
  <c r="M47" i="2"/>
  <c r="J47" i="2"/>
  <c r="K47" i="2" s="1"/>
  <c r="N46" i="2"/>
  <c r="R46" i="2" s="1"/>
  <c r="M46" i="2"/>
  <c r="K46" i="2"/>
  <c r="J46" i="2"/>
  <c r="S46" i="2" s="1"/>
  <c r="S45" i="2"/>
  <c r="M45" i="2"/>
  <c r="J45" i="2"/>
  <c r="N45" i="2" s="1"/>
  <c r="U42" i="2"/>
  <c r="R42" i="2"/>
  <c r="N42" i="2"/>
  <c r="O42" i="2" s="1"/>
  <c r="P42" i="2" s="1"/>
  <c r="M42" i="2"/>
  <c r="J42" i="2"/>
  <c r="T42" i="2" s="1"/>
  <c r="U41" i="2"/>
  <c r="M41" i="2"/>
  <c r="J41" i="2"/>
  <c r="K41" i="2" s="1"/>
  <c r="U40" i="2"/>
  <c r="N40" i="2"/>
  <c r="O40" i="2" s="1"/>
  <c r="P40" i="2" s="1"/>
  <c r="M40" i="2"/>
  <c r="J40" i="2"/>
  <c r="K40" i="2" s="1"/>
  <c r="U39" i="2"/>
  <c r="S39" i="2"/>
  <c r="N39" i="2"/>
  <c r="R39" i="2" s="1"/>
  <c r="M39" i="2"/>
  <c r="K39" i="2"/>
  <c r="J39" i="2"/>
  <c r="T39" i="2" s="1"/>
  <c r="U38" i="2"/>
  <c r="R38" i="2"/>
  <c r="N38" i="2"/>
  <c r="O38" i="2" s="1"/>
  <c r="P38" i="2" s="1"/>
  <c r="M38" i="2"/>
  <c r="K38" i="2"/>
  <c r="J38" i="2"/>
  <c r="T38" i="2" s="1"/>
  <c r="U37" i="2"/>
  <c r="M37" i="2"/>
  <c r="J37" i="2"/>
  <c r="T37" i="2" s="1"/>
  <c r="U36" i="2"/>
  <c r="M36" i="2"/>
  <c r="J36" i="2"/>
  <c r="K36" i="2" s="1"/>
  <c r="U35" i="2"/>
  <c r="S35" i="2"/>
  <c r="M35" i="2"/>
  <c r="K35" i="2"/>
  <c r="J35" i="2"/>
  <c r="N35" i="2" s="1"/>
  <c r="U34" i="2"/>
  <c r="M34" i="2"/>
  <c r="K34" i="2"/>
  <c r="J34" i="2"/>
  <c r="T34" i="2" s="1"/>
  <c r="U33" i="2"/>
  <c r="M33" i="2"/>
  <c r="J33" i="2"/>
  <c r="K33" i="2" s="1"/>
  <c r="U32" i="2"/>
  <c r="M32" i="2"/>
  <c r="J32" i="2"/>
  <c r="K32" i="2" s="1"/>
  <c r="U31" i="2"/>
  <c r="S31" i="2"/>
  <c r="M31" i="2"/>
  <c r="K31" i="2"/>
  <c r="J31" i="2"/>
  <c r="N31" i="2" s="1"/>
  <c r="U30" i="2"/>
  <c r="R30" i="2"/>
  <c r="N30" i="2"/>
  <c r="O30" i="2" s="1"/>
  <c r="P30" i="2" s="1"/>
  <c r="M30" i="2"/>
  <c r="K30" i="2"/>
  <c r="J30" i="2"/>
  <c r="T30" i="2" s="1"/>
  <c r="U29" i="2"/>
  <c r="M29" i="2"/>
  <c r="J29" i="2"/>
  <c r="K29" i="2" s="1"/>
  <c r="U28" i="2"/>
  <c r="M28" i="2"/>
  <c r="J28" i="2"/>
  <c r="K28" i="2" s="1"/>
  <c r="U27" i="2"/>
  <c r="M27" i="2"/>
  <c r="J27" i="2"/>
  <c r="N27" i="2" s="1"/>
  <c r="U26" i="2"/>
  <c r="M26" i="2"/>
  <c r="J26" i="2"/>
  <c r="T26" i="2" s="1"/>
  <c r="U25" i="2"/>
  <c r="T25" i="2"/>
  <c r="M25" i="2"/>
  <c r="J25" i="2"/>
  <c r="S25" i="2" s="1"/>
  <c r="U24" i="2"/>
  <c r="N24" i="2"/>
  <c r="O24" i="2" s="1"/>
  <c r="P24" i="2" s="1"/>
  <c r="M24" i="2"/>
  <c r="J24" i="2"/>
  <c r="K24" i="2" s="1"/>
  <c r="U23" i="2"/>
  <c r="S23" i="2"/>
  <c r="M23" i="2"/>
  <c r="K23" i="2"/>
  <c r="J23" i="2"/>
  <c r="N23" i="2" s="1"/>
  <c r="U22" i="2"/>
  <c r="R22" i="2"/>
  <c r="N22" i="2"/>
  <c r="O22" i="2" s="1"/>
  <c r="P22" i="2" s="1"/>
  <c r="M22" i="2"/>
  <c r="K22" i="2"/>
  <c r="J22" i="2"/>
  <c r="T22" i="2" s="1"/>
  <c r="U21" i="2"/>
  <c r="M21" i="2"/>
  <c r="J21" i="2"/>
  <c r="K21" i="2" s="1"/>
  <c r="U20" i="2"/>
  <c r="N20" i="2"/>
  <c r="O20" i="2" s="1"/>
  <c r="P20" i="2" s="1"/>
  <c r="M20" i="2"/>
  <c r="J20" i="2"/>
  <c r="K20" i="2" s="1"/>
  <c r="U19" i="2"/>
  <c r="S19" i="2"/>
  <c r="M19" i="2"/>
  <c r="K19" i="2"/>
  <c r="J19" i="2"/>
  <c r="N19" i="2" s="1"/>
  <c r="U18" i="2"/>
  <c r="N18" i="2"/>
  <c r="R18" i="2" s="1"/>
  <c r="M18" i="2"/>
  <c r="K18" i="2"/>
  <c r="J18" i="2"/>
  <c r="T18" i="2" s="1"/>
  <c r="U17" i="2"/>
  <c r="M17" i="2"/>
  <c r="J17" i="2"/>
  <c r="S17" i="2" s="1"/>
  <c r="U16" i="2"/>
  <c r="N16" i="2"/>
  <c r="O16" i="2" s="1"/>
  <c r="P16" i="2" s="1"/>
  <c r="M16" i="2"/>
  <c r="J16" i="2"/>
  <c r="K16" i="2" s="1"/>
  <c r="U15" i="2"/>
  <c r="S15" i="2"/>
  <c r="M15" i="2"/>
  <c r="K15" i="2"/>
  <c r="J15" i="2"/>
  <c r="N15" i="2" s="1"/>
  <c r="U14" i="2"/>
  <c r="R14" i="2"/>
  <c r="N14" i="2"/>
  <c r="O14" i="2" s="1"/>
  <c r="P14" i="2" s="1"/>
  <c r="M14" i="2"/>
  <c r="J14" i="2"/>
  <c r="T14" i="2" s="1"/>
  <c r="U13" i="2"/>
  <c r="M13" i="2"/>
  <c r="J13" i="2"/>
  <c r="K13" i="2" s="1"/>
  <c r="U12" i="2"/>
  <c r="M12" i="2"/>
  <c r="J12" i="2"/>
  <c r="K12" i="2" s="1"/>
  <c r="U11" i="2"/>
  <c r="M11" i="2"/>
  <c r="J11" i="2"/>
  <c r="N11" i="2" s="1"/>
  <c r="R11" i="2" s="1"/>
  <c r="U10" i="2"/>
  <c r="M10" i="2"/>
  <c r="J10" i="2"/>
  <c r="T10" i="2" s="1"/>
  <c r="U9" i="2"/>
  <c r="M9" i="2"/>
  <c r="J9" i="2"/>
  <c r="U8" i="2"/>
  <c r="M8" i="2"/>
  <c r="J8" i="2"/>
  <c r="K8" i="2" s="1"/>
  <c r="U7" i="2"/>
  <c r="M7" i="2"/>
  <c r="J7" i="2"/>
  <c r="N7" i="2" s="1"/>
  <c r="R7" i="2" s="1"/>
  <c r="U6" i="2"/>
  <c r="S6" i="2"/>
  <c r="M6" i="2"/>
  <c r="K6" i="2"/>
  <c r="J6" i="2"/>
  <c r="T6" i="2" s="1"/>
  <c r="U5" i="2"/>
  <c r="T5" i="2"/>
  <c r="M5" i="2"/>
  <c r="J5" i="2"/>
  <c r="U4" i="2"/>
  <c r="N4" i="2"/>
  <c r="O4" i="2" s="1"/>
  <c r="P4" i="2" s="1"/>
  <c r="M4" i="2"/>
  <c r="J4" i="2"/>
  <c r="K4" i="2" s="1"/>
  <c r="U3" i="2"/>
  <c r="M3" i="2"/>
  <c r="J3" i="2"/>
  <c r="N3" i="2" s="1"/>
  <c r="R3" i="2" s="1"/>
  <c r="U2" i="2"/>
  <c r="S2" i="2"/>
  <c r="M2" i="2"/>
  <c r="J2" i="2"/>
  <c r="T2" i="2" s="1"/>
  <c r="U11" i="1"/>
  <c r="U12" i="1"/>
  <c r="U13" i="1"/>
  <c r="U14" i="1"/>
  <c r="U15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10" i="1"/>
  <c r="S192" i="1" l="1"/>
  <c r="U192" i="1"/>
  <c r="O128" i="2"/>
  <c r="P128" i="2" s="1"/>
  <c r="R128" i="2"/>
  <c r="R139" i="2"/>
  <c r="O139" i="2"/>
  <c r="P139" i="2" s="1"/>
  <c r="O160" i="2"/>
  <c r="P160" i="2" s="1"/>
  <c r="R160" i="2"/>
  <c r="O168" i="2"/>
  <c r="P168" i="2" s="1"/>
  <c r="R168" i="2"/>
  <c r="O175" i="2"/>
  <c r="P175" i="2" s="1"/>
  <c r="R175" i="2"/>
  <c r="O136" i="2"/>
  <c r="P136" i="2" s="1"/>
  <c r="R136" i="2"/>
  <c r="O147" i="2"/>
  <c r="P147" i="2" s="1"/>
  <c r="R147" i="2"/>
  <c r="O140" i="2"/>
  <c r="P140" i="2" s="1"/>
  <c r="R140" i="2"/>
  <c r="O151" i="2"/>
  <c r="P151" i="2" s="1"/>
  <c r="R151" i="2"/>
  <c r="O165" i="2"/>
  <c r="P165" i="2" s="1"/>
  <c r="R165" i="2"/>
  <c r="O144" i="2"/>
  <c r="P144" i="2" s="1"/>
  <c r="R144" i="2"/>
  <c r="O173" i="2"/>
  <c r="P173" i="2" s="1"/>
  <c r="R173" i="2"/>
  <c r="R123" i="2"/>
  <c r="O123" i="2"/>
  <c r="P123" i="2" s="1"/>
  <c r="O152" i="2"/>
  <c r="P152" i="2" s="1"/>
  <c r="R152" i="2"/>
  <c r="O166" i="2"/>
  <c r="P166" i="2" s="1"/>
  <c r="R166" i="2"/>
  <c r="O124" i="2"/>
  <c r="P124" i="2" s="1"/>
  <c r="R124" i="2"/>
  <c r="R131" i="2"/>
  <c r="O131" i="2"/>
  <c r="P131" i="2" s="1"/>
  <c r="R135" i="2"/>
  <c r="O135" i="2"/>
  <c r="P135" i="2" s="1"/>
  <c r="O156" i="2"/>
  <c r="P156" i="2" s="1"/>
  <c r="R156" i="2"/>
  <c r="S3" i="2"/>
  <c r="K7" i="2"/>
  <c r="O18" i="2"/>
  <c r="P18" i="2" s="1"/>
  <c r="N26" i="2"/>
  <c r="S27" i="2"/>
  <c r="T29" i="2"/>
  <c r="S30" i="2"/>
  <c r="S38" i="2"/>
  <c r="O46" i="2"/>
  <c r="P46" i="2" s="1"/>
  <c r="S48" i="2"/>
  <c r="O143" i="2"/>
  <c r="P143" i="2" s="1"/>
  <c r="K2" i="2"/>
  <c r="S10" i="2"/>
  <c r="K14" i="2"/>
  <c r="N32" i="2"/>
  <c r="O32" i="2" s="1"/>
  <c r="P32" i="2" s="1"/>
  <c r="N34" i="2"/>
  <c r="K42" i="2"/>
  <c r="K45" i="2"/>
  <c r="N58" i="2"/>
  <c r="O58" i="2" s="1"/>
  <c r="P58" i="2" s="1"/>
  <c r="R132" i="2"/>
  <c r="S7" i="2"/>
  <c r="N12" i="2"/>
  <c r="O12" i="2" s="1"/>
  <c r="P12" i="2" s="1"/>
  <c r="S18" i="2"/>
  <c r="S52" i="2"/>
  <c r="S26" i="2"/>
  <c r="K10" i="2"/>
  <c r="K11" i="2"/>
  <c r="N28" i="2"/>
  <c r="O28" i="2" s="1"/>
  <c r="P28" i="2" s="1"/>
  <c r="S34" i="2"/>
  <c r="N47" i="2"/>
  <c r="O159" i="2"/>
  <c r="P159" i="2" s="1"/>
  <c r="N36" i="2"/>
  <c r="O36" i="2" s="1"/>
  <c r="P36" i="2" s="1"/>
  <c r="R148" i="2"/>
  <c r="K3" i="2"/>
  <c r="N8" i="2"/>
  <c r="O8" i="2" s="1"/>
  <c r="P8" i="2" s="1"/>
  <c r="N10" i="2"/>
  <c r="S11" i="2"/>
  <c r="T13" i="2"/>
  <c r="S14" i="2"/>
  <c r="S22" i="2"/>
  <c r="K26" i="2"/>
  <c r="K27" i="2"/>
  <c r="O39" i="2"/>
  <c r="P39" i="2" s="1"/>
  <c r="S42" i="2"/>
  <c r="S60" i="2"/>
  <c r="N178" i="2"/>
  <c r="K9" i="2"/>
  <c r="S9" i="2"/>
  <c r="N9" i="2"/>
  <c r="T9" i="2"/>
  <c r="R15" i="2"/>
  <c r="O15" i="2"/>
  <c r="P15" i="2" s="1"/>
  <c r="R23" i="2"/>
  <c r="O23" i="2"/>
  <c r="P23" i="2" s="1"/>
  <c r="R45" i="2"/>
  <c r="O45" i="2"/>
  <c r="P45" i="2" s="1"/>
  <c r="O7" i="2"/>
  <c r="P7" i="2" s="1"/>
  <c r="S5" i="2"/>
  <c r="N5" i="2"/>
  <c r="K5" i="2"/>
  <c r="R31" i="2"/>
  <c r="O31" i="2"/>
  <c r="P31" i="2" s="1"/>
  <c r="O3" i="2"/>
  <c r="P3" i="2" s="1"/>
  <c r="O169" i="2"/>
  <c r="P169" i="2" s="1"/>
  <c r="R169" i="2"/>
  <c r="R35" i="2"/>
  <c r="O35" i="2"/>
  <c r="P35" i="2" s="1"/>
  <c r="R19" i="2"/>
  <c r="O19" i="2"/>
  <c r="P19" i="2" s="1"/>
  <c r="O11" i="2"/>
  <c r="P11" i="2" s="1"/>
  <c r="R27" i="2"/>
  <c r="O27" i="2"/>
  <c r="P27" i="2" s="1"/>
  <c r="T17" i="2"/>
  <c r="N17" i="2"/>
  <c r="N25" i="2"/>
  <c r="N49" i="2"/>
  <c r="N53" i="2"/>
  <c r="K101" i="2"/>
  <c r="N101" i="2"/>
  <c r="S101" i="2"/>
  <c r="K108" i="2"/>
  <c r="N108" i="2"/>
  <c r="S108" i="2"/>
  <c r="T3" i="2"/>
  <c r="R4" i="2"/>
  <c r="T7" i="2"/>
  <c r="R8" i="2"/>
  <c r="T11" i="2"/>
  <c r="R12" i="2"/>
  <c r="T15" i="2"/>
  <c r="R16" i="2"/>
  <c r="T19" i="2"/>
  <c r="R20" i="2"/>
  <c r="T23" i="2"/>
  <c r="R24" i="2"/>
  <c r="T27" i="2"/>
  <c r="R28" i="2"/>
  <c r="T31" i="2"/>
  <c r="R32" i="2"/>
  <c r="T35" i="2"/>
  <c r="R36" i="2"/>
  <c r="R40" i="2"/>
  <c r="S50" i="2"/>
  <c r="S54" i="2"/>
  <c r="S58" i="2"/>
  <c r="S64" i="2"/>
  <c r="K89" i="2"/>
  <c r="N89" i="2"/>
  <c r="K106" i="2"/>
  <c r="N106" i="2"/>
  <c r="S106" i="2"/>
  <c r="S161" i="2"/>
  <c r="K161" i="2"/>
  <c r="R167" i="2"/>
  <c r="S177" i="2"/>
  <c r="K177" i="2"/>
  <c r="K25" i="2"/>
  <c r="K37" i="2"/>
  <c r="N21" i="2"/>
  <c r="N29" i="2"/>
  <c r="N41" i="2"/>
  <c r="R58" i="2"/>
  <c r="S163" i="2"/>
  <c r="K163" i="2"/>
  <c r="N163" i="2"/>
  <c r="N2" i="2"/>
  <c r="S4" i="2"/>
  <c r="N6" i="2"/>
  <c r="S8" i="2"/>
  <c r="S12" i="2"/>
  <c r="S16" i="2"/>
  <c r="S20" i="2"/>
  <c r="S24" i="2"/>
  <c r="S28" i="2"/>
  <c r="S32" i="2"/>
  <c r="S36" i="2"/>
  <c r="S40" i="2"/>
  <c r="N48" i="2"/>
  <c r="N52" i="2"/>
  <c r="N56" i="2"/>
  <c r="N60" i="2"/>
  <c r="S61" i="2"/>
  <c r="N63" i="2"/>
  <c r="K65" i="2"/>
  <c r="N65" i="2"/>
  <c r="K67" i="2"/>
  <c r="N67" i="2"/>
  <c r="K69" i="2"/>
  <c r="N69" i="2"/>
  <c r="K71" i="2"/>
  <c r="N71" i="2"/>
  <c r="K73" i="2"/>
  <c r="N73" i="2"/>
  <c r="K75" i="2"/>
  <c r="N75" i="2"/>
  <c r="K77" i="2"/>
  <c r="N77" i="2"/>
  <c r="K79" i="2"/>
  <c r="N79" i="2"/>
  <c r="K81" i="2"/>
  <c r="N81" i="2"/>
  <c r="K83" i="2"/>
  <c r="N83" i="2"/>
  <c r="K85" i="2"/>
  <c r="N85" i="2"/>
  <c r="K87" i="2"/>
  <c r="N87" i="2"/>
  <c r="K92" i="2"/>
  <c r="N92" i="2"/>
  <c r="K109" i="2"/>
  <c r="N109" i="2"/>
  <c r="S109" i="2"/>
  <c r="K116" i="2"/>
  <c r="N116" i="2"/>
  <c r="S116" i="2"/>
  <c r="S164" i="2"/>
  <c r="K164" i="2"/>
  <c r="N164" i="2"/>
  <c r="N13" i="2"/>
  <c r="N37" i="2"/>
  <c r="R50" i="2"/>
  <c r="R54" i="2"/>
  <c r="N57" i="2"/>
  <c r="N61" i="2"/>
  <c r="T8" i="2"/>
  <c r="T12" i="2"/>
  <c r="T16" i="2"/>
  <c r="T20" i="2"/>
  <c r="T24" i="2"/>
  <c r="T28" i="2"/>
  <c r="T32" i="2"/>
  <c r="T36" i="2"/>
  <c r="T40" i="2"/>
  <c r="S49" i="2"/>
  <c r="S53" i="2"/>
  <c r="S57" i="2"/>
  <c r="K114" i="2"/>
  <c r="N114" i="2"/>
  <c r="S114" i="2"/>
  <c r="N161" i="2"/>
  <c r="O170" i="2"/>
  <c r="P170" i="2" s="1"/>
  <c r="R170" i="2"/>
  <c r="N177" i="2"/>
  <c r="K17" i="2"/>
  <c r="N33" i="2"/>
  <c r="K94" i="2"/>
  <c r="N94" i="2"/>
  <c r="S94" i="2"/>
  <c r="T4" i="2"/>
  <c r="S13" i="2"/>
  <c r="S21" i="2"/>
  <c r="S29" i="2"/>
  <c r="S33" i="2"/>
  <c r="S37" i="2"/>
  <c r="S41" i="2"/>
  <c r="N51" i="2"/>
  <c r="N55" i="2"/>
  <c r="N59" i="2"/>
  <c r="S63" i="2"/>
  <c r="K90" i="2"/>
  <c r="N90" i="2"/>
  <c r="K97" i="2"/>
  <c r="N97" i="2"/>
  <c r="K117" i="2"/>
  <c r="N117" i="2"/>
  <c r="S117" i="2"/>
  <c r="T21" i="2"/>
  <c r="T33" i="2"/>
  <c r="T41" i="2"/>
  <c r="R62" i="2"/>
  <c r="O62" i="2"/>
  <c r="P62" i="2" s="1"/>
  <c r="K93" i="2"/>
  <c r="S93" i="2"/>
  <c r="S122" i="2"/>
  <c r="K122" i="2"/>
  <c r="N122" i="2"/>
  <c r="S126" i="2"/>
  <c r="K126" i="2"/>
  <c r="N126" i="2"/>
  <c r="S130" i="2"/>
  <c r="K130" i="2"/>
  <c r="N130" i="2"/>
  <c r="S134" i="2"/>
  <c r="K134" i="2"/>
  <c r="N134" i="2"/>
  <c r="S138" i="2"/>
  <c r="K138" i="2"/>
  <c r="N138" i="2"/>
  <c r="S142" i="2"/>
  <c r="K142" i="2"/>
  <c r="N142" i="2"/>
  <c r="S146" i="2"/>
  <c r="K146" i="2"/>
  <c r="N146" i="2"/>
  <c r="S150" i="2"/>
  <c r="K150" i="2"/>
  <c r="N150" i="2"/>
  <c r="S154" i="2"/>
  <c r="K154" i="2"/>
  <c r="N154" i="2"/>
  <c r="S158" i="2"/>
  <c r="K158" i="2"/>
  <c r="N158" i="2"/>
  <c r="S171" i="2"/>
  <c r="K171" i="2"/>
  <c r="N171" i="2"/>
  <c r="K68" i="2"/>
  <c r="N68" i="2"/>
  <c r="K72" i="2"/>
  <c r="N72" i="2"/>
  <c r="K80" i="2"/>
  <c r="N80" i="2"/>
  <c r="K100" i="2"/>
  <c r="N100" i="2"/>
  <c r="S100" i="2"/>
  <c r="K66" i="2"/>
  <c r="N66" i="2"/>
  <c r="K70" i="2"/>
  <c r="N70" i="2"/>
  <c r="K74" i="2"/>
  <c r="N74" i="2"/>
  <c r="K76" i="2"/>
  <c r="N76" i="2"/>
  <c r="K78" i="2"/>
  <c r="N78" i="2"/>
  <c r="K82" i="2"/>
  <c r="N82" i="2"/>
  <c r="K84" i="2"/>
  <c r="N84" i="2"/>
  <c r="K86" i="2"/>
  <c r="N86" i="2"/>
  <c r="K88" i="2"/>
  <c r="N88" i="2"/>
  <c r="O162" i="2"/>
  <c r="P162" i="2" s="1"/>
  <c r="R162" i="2"/>
  <c r="S169" i="2"/>
  <c r="K169" i="2"/>
  <c r="O178" i="2"/>
  <c r="P178" i="2" s="1"/>
  <c r="R178" i="2"/>
  <c r="S47" i="2"/>
  <c r="S51" i="2"/>
  <c r="S55" i="2"/>
  <c r="S59" i="2"/>
  <c r="S62" i="2"/>
  <c r="N64" i="2"/>
  <c r="K91" i="2"/>
  <c r="N91" i="2"/>
  <c r="N93" i="2"/>
  <c r="K98" i="2"/>
  <c r="N98" i="2"/>
  <c r="S98" i="2"/>
  <c r="S172" i="2"/>
  <c r="K172" i="2"/>
  <c r="N172" i="2"/>
  <c r="K105" i="2"/>
  <c r="N105" i="2"/>
  <c r="K113" i="2"/>
  <c r="N113" i="2"/>
  <c r="S124" i="2"/>
  <c r="K124" i="2"/>
  <c r="S128" i="2"/>
  <c r="K128" i="2"/>
  <c r="S132" i="2"/>
  <c r="K132" i="2"/>
  <c r="S136" i="2"/>
  <c r="K136" i="2"/>
  <c r="S140" i="2"/>
  <c r="K140" i="2"/>
  <c r="S144" i="2"/>
  <c r="K144" i="2"/>
  <c r="S148" i="2"/>
  <c r="K148" i="2"/>
  <c r="S152" i="2"/>
  <c r="K152" i="2"/>
  <c r="S156" i="2"/>
  <c r="K156" i="2"/>
  <c r="S160" i="2"/>
  <c r="K160" i="2"/>
  <c r="S168" i="2"/>
  <c r="K168" i="2"/>
  <c r="S176" i="2"/>
  <c r="K176" i="2"/>
  <c r="K96" i="2"/>
  <c r="N96" i="2"/>
  <c r="K102" i="2"/>
  <c r="N102" i="2"/>
  <c r="K110" i="2"/>
  <c r="N110" i="2"/>
  <c r="K118" i="2"/>
  <c r="N118" i="2"/>
  <c r="O121" i="2"/>
  <c r="P121" i="2" s="1"/>
  <c r="O125" i="2"/>
  <c r="P125" i="2" s="1"/>
  <c r="O129" i="2"/>
  <c r="P129" i="2" s="1"/>
  <c r="O133" i="2"/>
  <c r="P133" i="2" s="1"/>
  <c r="O137" i="2"/>
  <c r="P137" i="2" s="1"/>
  <c r="O141" i="2"/>
  <c r="P141" i="2" s="1"/>
  <c r="O145" i="2"/>
  <c r="P145" i="2" s="1"/>
  <c r="O149" i="2"/>
  <c r="P149" i="2" s="1"/>
  <c r="O153" i="2"/>
  <c r="P153" i="2" s="1"/>
  <c r="O157" i="2"/>
  <c r="P157" i="2" s="1"/>
  <c r="S165" i="2"/>
  <c r="K165" i="2"/>
  <c r="S173" i="2"/>
  <c r="K173" i="2"/>
  <c r="K99" i="2"/>
  <c r="N99" i="2"/>
  <c r="K107" i="2"/>
  <c r="N107" i="2"/>
  <c r="K115" i="2"/>
  <c r="N115" i="2"/>
  <c r="S123" i="2"/>
  <c r="K123" i="2"/>
  <c r="S127" i="2"/>
  <c r="K127" i="2"/>
  <c r="S131" i="2"/>
  <c r="K131" i="2"/>
  <c r="S135" i="2"/>
  <c r="K135" i="2"/>
  <c r="S139" i="2"/>
  <c r="K139" i="2"/>
  <c r="S143" i="2"/>
  <c r="K143" i="2"/>
  <c r="S147" i="2"/>
  <c r="K147" i="2"/>
  <c r="S151" i="2"/>
  <c r="K151" i="2"/>
  <c r="S155" i="2"/>
  <c r="K155" i="2"/>
  <c r="S159" i="2"/>
  <c r="K159" i="2"/>
  <c r="S162" i="2"/>
  <c r="K162" i="2"/>
  <c r="S170" i="2"/>
  <c r="K170" i="2"/>
  <c r="R174" i="2"/>
  <c r="N176" i="2"/>
  <c r="K95" i="2"/>
  <c r="N95" i="2"/>
  <c r="K104" i="2"/>
  <c r="N104" i="2"/>
  <c r="K112" i="2"/>
  <c r="N112" i="2"/>
  <c r="S167" i="2"/>
  <c r="K167" i="2"/>
  <c r="S175" i="2"/>
  <c r="K175" i="2"/>
  <c r="S96" i="2"/>
  <c r="S99" i="2"/>
  <c r="K103" i="2"/>
  <c r="N103" i="2"/>
  <c r="S107" i="2"/>
  <c r="K111" i="2"/>
  <c r="N111" i="2"/>
  <c r="S115" i="2"/>
  <c r="O119" i="2"/>
  <c r="P119" i="2" s="1"/>
  <c r="R119" i="2"/>
  <c r="S121" i="2"/>
  <c r="K121" i="2"/>
  <c r="S125" i="2"/>
  <c r="K125" i="2"/>
  <c r="S129" i="2"/>
  <c r="K129" i="2"/>
  <c r="S133" i="2"/>
  <c r="K133" i="2"/>
  <c r="S137" i="2"/>
  <c r="K137" i="2"/>
  <c r="S141" i="2"/>
  <c r="K141" i="2"/>
  <c r="S145" i="2"/>
  <c r="K145" i="2"/>
  <c r="S149" i="2"/>
  <c r="K149" i="2"/>
  <c r="S153" i="2"/>
  <c r="K153" i="2"/>
  <c r="S157" i="2"/>
  <c r="K157" i="2"/>
  <c r="S166" i="2"/>
  <c r="K166" i="2"/>
  <c r="S174" i="2"/>
  <c r="K174" i="2"/>
  <c r="K178" i="2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5" i="1"/>
  <c r="M14" i="1"/>
  <c r="M13" i="1"/>
  <c r="M12" i="1"/>
  <c r="M11" i="1"/>
  <c r="M10" i="1"/>
  <c r="J190" i="1"/>
  <c r="J189" i="1"/>
  <c r="T189" i="1" s="1"/>
  <c r="J188" i="1"/>
  <c r="J187" i="1"/>
  <c r="J186" i="1"/>
  <c r="J185" i="1"/>
  <c r="T185" i="1" s="1"/>
  <c r="J184" i="1"/>
  <c r="J183" i="1"/>
  <c r="J182" i="1"/>
  <c r="J181" i="1"/>
  <c r="T181" i="1" s="1"/>
  <c r="J180" i="1"/>
  <c r="J179" i="1"/>
  <c r="J178" i="1"/>
  <c r="J177" i="1"/>
  <c r="T177" i="1" s="1"/>
  <c r="J176" i="1"/>
  <c r="J175" i="1"/>
  <c r="J174" i="1"/>
  <c r="J173" i="1"/>
  <c r="T173" i="1" s="1"/>
  <c r="J172" i="1"/>
  <c r="J171" i="1"/>
  <c r="J170" i="1"/>
  <c r="J169" i="1"/>
  <c r="T169" i="1" s="1"/>
  <c r="J168" i="1"/>
  <c r="J167" i="1"/>
  <c r="J166" i="1"/>
  <c r="J165" i="1"/>
  <c r="T165" i="1" s="1"/>
  <c r="J164" i="1"/>
  <c r="J163" i="1"/>
  <c r="J162" i="1"/>
  <c r="J161" i="1"/>
  <c r="T161" i="1" s="1"/>
  <c r="J160" i="1"/>
  <c r="J159" i="1"/>
  <c r="J158" i="1"/>
  <c r="J157" i="1"/>
  <c r="T157" i="1" s="1"/>
  <c r="J156" i="1"/>
  <c r="J155" i="1"/>
  <c r="J154" i="1"/>
  <c r="J153" i="1"/>
  <c r="T153" i="1" s="1"/>
  <c r="J152" i="1"/>
  <c r="J151" i="1"/>
  <c r="J150" i="1"/>
  <c r="J149" i="1"/>
  <c r="T149" i="1" s="1"/>
  <c r="J148" i="1"/>
  <c r="J147" i="1"/>
  <c r="J146" i="1"/>
  <c r="J145" i="1"/>
  <c r="T145" i="1" s="1"/>
  <c r="J144" i="1"/>
  <c r="J143" i="1"/>
  <c r="J142" i="1"/>
  <c r="J141" i="1"/>
  <c r="T141" i="1" s="1"/>
  <c r="J140" i="1"/>
  <c r="J139" i="1"/>
  <c r="J138" i="1"/>
  <c r="J137" i="1"/>
  <c r="T137" i="1" s="1"/>
  <c r="J136" i="1"/>
  <c r="J135" i="1"/>
  <c r="J134" i="1"/>
  <c r="J133" i="1"/>
  <c r="J130" i="1"/>
  <c r="J129" i="1"/>
  <c r="T129" i="1" s="1"/>
  <c r="J128" i="1"/>
  <c r="J127" i="1"/>
  <c r="J126" i="1"/>
  <c r="J125" i="1"/>
  <c r="T125" i="1" s="1"/>
  <c r="J124" i="1"/>
  <c r="J123" i="1"/>
  <c r="J122" i="1"/>
  <c r="J121" i="1"/>
  <c r="T121" i="1" s="1"/>
  <c r="J120" i="1"/>
  <c r="J119" i="1"/>
  <c r="J118" i="1"/>
  <c r="J117" i="1"/>
  <c r="T117" i="1" s="1"/>
  <c r="J116" i="1"/>
  <c r="J115" i="1"/>
  <c r="J114" i="1"/>
  <c r="J113" i="1"/>
  <c r="T113" i="1" s="1"/>
  <c r="J112" i="1"/>
  <c r="J111" i="1"/>
  <c r="J110" i="1"/>
  <c r="J109" i="1"/>
  <c r="T109" i="1" s="1"/>
  <c r="J108" i="1"/>
  <c r="J107" i="1"/>
  <c r="J106" i="1"/>
  <c r="J105" i="1"/>
  <c r="T105" i="1" s="1"/>
  <c r="J104" i="1"/>
  <c r="J103" i="1"/>
  <c r="J102" i="1"/>
  <c r="J101" i="1"/>
  <c r="T101" i="1" s="1"/>
  <c r="J100" i="1"/>
  <c r="J99" i="1"/>
  <c r="J98" i="1"/>
  <c r="J97" i="1"/>
  <c r="T97" i="1" s="1"/>
  <c r="J96" i="1"/>
  <c r="J95" i="1"/>
  <c r="J94" i="1"/>
  <c r="J93" i="1"/>
  <c r="T93" i="1" s="1"/>
  <c r="J92" i="1"/>
  <c r="J91" i="1"/>
  <c r="J90" i="1"/>
  <c r="J89" i="1"/>
  <c r="T89" i="1" s="1"/>
  <c r="J88" i="1"/>
  <c r="J87" i="1"/>
  <c r="J86" i="1"/>
  <c r="J85" i="1"/>
  <c r="T85" i="1" s="1"/>
  <c r="J84" i="1"/>
  <c r="J83" i="1"/>
  <c r="J82" i="1"/>
  <c r="J81" i="1"/>
  <c r="T81" i="1" s="1"/>
  <c r="J80" i="1"/>
  <c r="J79" i="1"/>
  <c r="J78" i="1"/>
  <c r="J77" i="1"/>
  <c r="T77" i="1" s="1"/>
  <c r="J76" i="1"/>
  <c r="J75" i="1"/>
  <c r="J74" i="1"/>
  <c r="J73" i="1"/>
  <c r="T73" i="1" s="1"/>
  <c r="J72" i="1"/>
  <c r="J71" i="1"/>
  <c r="J70" i="1"/>
  <c r="J69" i="1"/>
  <c r="T69" i="1" s="1"/>
  <c r="J68" i="1"/>
  <c r="J67" i="1"/>
  <c r="J66" i="1"/>
  <c r="J65" i="1"/>
  <c r="T65" i="1" s="1"/>
  <c r="J64" i="1"/>
  <c r="J63" i="1"/>
  <c r="J62" i="1"/>
  <c r="J61" i="1"/>
  <c r="T61" i="1" s="1"/>
  <c r="J60" i="1"/>
  <c r="J59" i="1"/>
  <c r="J58" i="1"/>
  <c r="J57" i="1"/>
  <c r="J54" i="1"/>
  <c r="J53" i="1"/>
  <c r="J52" i="1"/>
  <c r="J51" i="1"/>
  <c r="T51" i="1" s="1"/>
  <c r="J50" i="1"/>
  <c r="J49" i="1"/>
  <c r="J48" i="1"/>
  <c r="J47" i="1"/>
  <c r="T47" i="1" s="1"/>
  <c r="J46" i="1"/>
  <c r="J45" i="1"/>
  <c r="J44" i="1"/>
  <c r="J43" i="1"/>
  <c r="T43" i="1" s="1"/>
  <c r="J42" i="1"/>
  <c r="J41" i="1"/>
  <c r="J38" i="1"/>
  <c r="J37" i="1"/>
  <c r="T37" i="1" s="1"/>
  <c r="J36" i="1"/>
  <c r="J35" i="1"/>
  <c r="J34" i="1"/>
  <c r="J33" i="1"/>
  <c r="T33" i="1" s="1"/>
  <c r="J32" i="1"/>
  <c r="J31" i="1"/>
  <c r="J30" i="1"/>
  <c r="J29" i="1"/>
  <c r="T29" i="1" s="1"/>
  <c r="J28" i="1"/>
  <c r="J27" i="1"/>
  <c r="J26" i="1"/>
  <c r="J25" i="1"/>
  <c r="T25" i="1" s="1"/>
  <c r="J24" i="1"/>
  <c r="J23" i="1"/>
  <c r="J22" i="1"/>
  <c r="J21" i="1"/>
  <c r="T21" i="1" s="1"/>
  <c r="J20" i="1"/>
  <c r="J19" i="1"/>
  <c r="J18" i="1"/>
  <c r="J11" i="1"/>
  <c r="J12" i="1"/>
  <c r="J13" i="1"/>
  <c r="J14" i="1"/>
  <c r="J15" i="1"/>
  <c r="T15" i="1" s="1"/>
  <c r="J10" i="1"/>
  <c r="K99" i="1" l="1"/>
  <c r="T99" i="1"/>
  <c r="K60" i="1"/>
  <c r="T60" i="1"/>
  <c r="K68" i="1"/>
  <c r="T68" i="1"/>
  <c r="K76" i="1"/>
  <c r="T76" i="1"/>
  <c r="K84" i="1"/>
  <c r="T84" i="1"/>
  <c r="K92" i="1"/>
  <c r="T92" i="1"/>
  <c r="K100" i="1"/>
  <c r="T100" i="1"/>
  <c r="K108" i="1"/>
  <c r="T108" i="1"/>
  <c r="K116" i="1"/>
  <c r="T116" i="1"/>
  <c r="K124" i="1"/>
  <c r="T124" i="1"/>
  <c r="K91" i="1"/>
  <c r="T91" i="1"/>
  <c r="K75" i="1"/>
  <c r="T75" i="1"/>
  <c r="K123" i="1"/>
  <c r="T123" i="1"/>
  <c r="K62" i="1"/>
  <c r="T62" i="1"/>
  <c r="K70" i="1"/>
  <c r="T70" i="1"/>
  <c r="K78" i="1"/>
  <c r="T78" i="1"/>
  <c r="K86" i="1"/>
  <c r="T86" i="1"/>
  <c r="K94" i="1"/>
  <c r="T94" i="1"/>
  <c r="K102" i="1"/>
  <c r="T102" i="1"/>
  <c r="K110" i="1"/>
  <c r="T110" i="1"/>
  <c r="K118" i="1"/>
  <c r="T118" i="1"/>
  <c r="K126" i="1"/>
  <c r="T126" i="1"/>
  <c r="K83" i="1"/>
  <c r="T83" i="1"/>
  <c r="K63" i="1"/>
  <c r="T63" i="1"/>
  <c r="K71" i="1"/>
  <c r="T71" i="1"/>
  <c r="K79" i="1"/>
  <c r="T79" i="1"/>
  <c r="K87" i="1"/>
  <c r="T87" i="1"/>
  <c r="K95" i="1"/>
  <c r="T95" i="1"/>
  <c r="K103" i="1"/>
  <c r="T103" i="1"/>
  <c r="K111" i="1"/>
  <c r="T111" i="1"/>
  <c r="K119" i="1"/>
  <c r="T119" i="1"/>
  <c r="K127" i="1"/>
  <c r="T127" i="1"/>
  <c r="K64" i="1"/>
  <c r="T64" i="1"/>
  <c r="K72" i="1"/>
  <c r="T72" i="1"/>
  <c r="K80" i="1"/>
  <c r="T80" i="1"/>
  <c r="K88" i="1"/>
  <c r="T88" i="1"/>
  <c r="K96" i="1"/>
  <c r="T96" i="1"/>
  <c r="K104" i="1"/>
  <c r="T104" i="1"/>
  <c r="K112" i="1"/>
  <c r="T112" i="1"/>
  <c r="K120" i="1"/>
  <c r="T120" i="1"/>
  <c r="K128" i="1"/>
  <c r="T128" i="1"/>
  <c r="K59" i="1"/>
  <c r="T59" i="1"/>
  <c r="K115" i="1"/>
  <c r="T115" i="1"/>
  <c r="T57" i="1"/>
  <c r="K67" i="1"/>
  <c r="T67" i="1"/>
  <c r="K107" i="1"/>
  <c r="T107" i="1"/>
  <c r="K58" i="1"/>
  <c r="T58" i="1"/>
  <c r="K66" i="1"/>
  <c r="T66" i="1"/>
  <c r="K74" i="1"/>
  <c r="T74" i="1"/>
  <c r="K82" i="1"/>
  <c r="T82" i="1"/>
  <c r="K90" i="1"/>
  <c r="T90" i="1"/>
  <c r="K98" i="1"/>
  <c r="T98" i="1"/>
  <c r="K106" i="1"/>
  <c r="T106" i="1"/>
  <c r="K114" i="1"/>
  <c r="T114" i="1"/>
  <c r="K122" i="1"/>
  <c r="T122" i="1"/>
  <c r="K130" i="1"/>
  <c r="T130" i="1"/>
  <c r="K190" i="1"/>
  <c r="T190" i="1"/>
  <c r="K152" i="1"/>
  <c r="T152" i="1"/>
  <c r="K134" i="1"/>
  <c r="T134" i="1"/>
  <c r="K142" i="1"/>
  <c r="T142" i="1"/>
  <c r="K150" i="1"/>
  <c r="T150" i="1"/>
  <c r="K158" i="1"/>
  <c r="T158" i="1"/>
  <c r="K166" i="1"/>
  <c r="T166" i="1"/>
  <c r="K174" i="1"/>
  <c r="T174" i="1"/>
  <c r="K182" i="1"/>
  <c r="T182" i="1"/>
  <c r="K135" i="1"/>
  <c r="T135" i="1"/>
  <c r="K143" i="1"/>
  <c r="T143" i="1"/>
  <c r="K151" i="1"/>
  <c r="T151" i="1"/>
  <c r="K159" i="1"/>
  <c r="T159" i="1"/>
  <c r="K167" i="1"/>
  <c r="T167" i="1"/>
  <c r="K175" i="1"/>
  <c r="T175" i="1"/>
  <c r="K183" i="1"/>
  <c r="T183" i="1"/>
  <c r="K136" i="1"/>
  <c r="T136" i="1"/>
  <c r="K176" i="1"/>
  <c r="T176" i="1"/>
  <c r="K168" i="1"/>
  <c r="T168" i="1"/>
  <c r="K138" i="1"/>
  <c r="T138" i="1"/>
  <c r="K146" i="1"/>
  <c r="T146" i="1"/>
  <c r="K154" i="1"/>
  <c r="T154" i="1"/>
  <c r="K162" i="1"/>
  <c r="T162" i="1"/>
  <c r="K170" i="1"/>
  <c r="T170" i="1"/>
  <c r="K178" i="1"/>
  <c r="T178" i="1"/>
  <c r="K186" i="1"/>
  <c r="T186" i="1"/>
  <c r="K160" i="1"/>
  <c r="T160" i="1"/>
  <c r="K139" i="1"/>
  <c r="T139" i="1"/>
  <c r="K147" i="1"/>
  <c r="T147" i="1"/>
  <c r="K155" i="1"/>
  <c r="T155" i="1"/>
  <c r="K163" i="1"/>
  <c r="T163" i="1"/>
  <c r="K171" i="1"/>
  <c r="T171" i="1"/>
  <c r="K179" i="1"/>
  <c r="T179" i="1"/>
  <c r="K187" i="1"/>
  <c r="T187" i="1"/>
  <c r="K140" i="1"/>
  <c r="T140" i="1"/>
  <c r="K148" i="1"/>
  <c r="T148" i="1"/>
  <c r="K156" i="1"/>
  <c r="T156" i="1"/>
  <c r="K164" i="1"/>
  <c r="T164" i="1"/>
  <c r="K172" i="1"/>
  <c r="T172" i="1"/>
  <c r="K180" i="1"/>
  <c r="T180" i="1"/>
  <c r="K188" i="1"/>
  <c r="T188" i="1"/>
  <c r="K144" i="1"/>
  <c r="T144" i="1"/>
  <c r="K184" i="1"/>
  <c r="T184" i="1"/>
  <c r="T133" i="1"/>
  <c r="K44" i="1"/>
  <c r="T44" i="1"/>
  <c r="K52" i="1"/>
  <c r="T52" i="1"/>
  <c r="K45" i="1"/>
  <c r="T45" i="1"/>
  <c r="K53" i="1"/>
  <c r="T53" i="1"/>
  <c r="K10" i="1"/>
  <c r="T10" i="1"/>
  <c r="K46" i="1"/>
  <c r="T46" i="1"/>
  <c r="K54" i="1"/>
  <c r="T54" i="1"/>
  <c r="K48" i="1"/>
  <c r="T48" i="1"/>
  <c r="K41" i="1"/>
  <c r="T41" i="1"/>
  <c r="K49" i="1"/>
  <c r="T49" i="1"/>
  <c r="K42" i="1"/>
  <c r="T42" i="1"/>
  <c r="K50" i="1"/>
  <c r="T50" i="1"/>
  <c r="K18" i="1"/>
  <c r="T18" i="1"/>
  <c r="K26" i="1"/>
  <c r="T26" i="1"/>
  <c r="K34" i="1"/>
  <c r="T34" i="1"/>
  <c r="K19" i="1"/>
  <c r="T19" i="1"/>
  <c r="K27" i="1"/>
  <c r="T27" i="1"/>
  <c r="K35" i="1"/>
  <c r="T35" i="1"/>
  <c r="T11" i="1"/>
  <c r="K20" i="1"/>
  <c r="T20" i="1"/>
  <c r="K28" i="1"/>
  <c r="T28" i="1"/>
  <c r="K36" i="1"/>
  <c r="T36" i="1"/>
  <c r="K14" i="1"/>
  <c r="T14" i="1"/>
  <c r="K22" i="1"/>
  <c r="T22" i="1"/>
  <c r="K30" i="1"/>
  <c r="T30" i="1"/>
  <c r="K38" i="1"/>
  <c r="T38" i="1"/>
  <c r="K13" i="1"/>
  <c r="T13" i="1"/>
  <c r="K23" i="1"/>
  <c r="T23" i="1"/>
  <c r="K31" i="1"/>
  <c r="T31" i="1"/>
  <c r="K12" i="1"/>
  <c r="T12" i="1"/>
  <c r="K24" i="1"/>
  <c r="T24" i="1"/>
  <c r="K32" i="1"/>
  <c r="T32" i="1"/>
  <c r="R34" i="2"/>
  <c r="O34" i="2"/>
  <c r="P34" i="2" s="1"/>
  <c r="O47" i="2"/>
  <c r="P47" i="2" s="1"/>
  <c r="R47" i="2"/>
  <c r="O10" i="2"/>
  <c r="P10" i="2" s="1"/>
  <c r="R10" i="2"/>
  <c r="R26" i="2"/>
  <c r="O26" i="2"/>
  <c r="P26" i="2" s="1"/>
  <c r="R82" i="2"/>
  <c r="O82" i="2"/>
  <c r="P82" i="2" s="1"/>
  <c r="R79" i="2"/>
  <c r="O79" i="2"/>
  <c r="P79" i="2" s="1"/>
  <c r="R63" i="2"/>
  <c r="O63" i="2"/>
  <c r="P63" i="2" s="1"/>
  <c r="O101" i="2"/>
  <c r="P101" i="2" s="1"/>
  <c r="R101" i="2"/>
  <c r="R95" i="2"/>
  <c r="O95" i="2"/>
  <c r="P95" i="2" s="1"/>
  <c r="O99" i="2"/>
  <c r="P99" i="2" s="1"/>
  <c r="R99" i="2"/>
  <c r="O118" i="2"/>
  <c r="P118" i="2" s="1"/>
  <c r="R118" i="2"/>
  <c r="O113" i="2"/>
  <c r="P113" i="2" s="1"/>
  <c r="R113" i="2"/>
  <c r="O98" i="2"/>
  <c r="P98" i="2" s="1"/>
  <c r="R98" i="2"/>
  <c r="R72" i="2"/>
  <c r="O72" i="2"/>
  <c r="P72" i="2" s="1"/>
  <c r="R146" i="2"/>
  <c r="O146" i="2"/>
  <c r="P146" i="2" s="1"/>
  <c r="O114" i="2"/>
  <c r="P114" i="2" s="1"/>
  <c r="R114" i="2"/>
  <c r="O116" i="2"/>
  <c r="P116" i="2" s="1"/>
  <c r="R116" i="2"/>
  <c r="O2" i="2"/>
  <c r="P2" i="2" s="1"/>
  <c r="R2" i="2"/>
  <c r="O106" i="2"/>
  <c r="P106" i="2" s="1"/>
  <c r="R106" i="2"/>
  <c r="O117" i="2"/>
  <c r="P117" i="2" s="1"/>
  <c r="R117" i="2"/>
  <c r="R158" i="2"/>
  <c r="O158" i="2"/>
  <c r="P158" i="2" s="1"/>
  <c r="R94" i="2"/>
  <c r="O94" i="2"/>
  <c r="P94" i="2" s="1"/>
  <c r="O111" i="2"/>
  <c r="P111" i="2" s="1"/>
  <c r="R111" i="2"/>
  <c r="R88" i="2"/>
  <c r="O88" i="2"/>
  <c r="P88" i="2" s="1"/>
  <c r="R78" i="2"/>
  <c r="O78" i="2"/>
  <c r="P78" i="2" s="1"/>
  <c r="R66" i="2"/>
  <c r="O66" i="2"/>
  <c r="P66" i="2" s="1"/>
  <c r="R134" i="2"/>
  <c r="O134" i="2"/>
  <c r="P134" i="2" s="1"/>
  <c r="R90" i="2"/>
  <c r="O90" i="2"/>
  <c r="P90" i="2" s="1"/>
  <c r="R33" i="2"/>
  <c r="O33" i="2"/>
  <c r="P33" i="2" s="1"/>
  <c r="R85" i="2"/>
  <c r="O85" i="2"/>
  <c r="P85" i="2" s="1"/>
  <c r="R77" i="2"/>
  <c r="O77" i="2"/>
  <c r="P77" i="2" s="1"/>
  <c r="R69" i="2"/>
  <c r="O69" i="2"/>
  <c r="P69" i="2" s="1"/>
  <c r="O60" i="2"/>
  <c r="P60" i="2" s="1"/>
  <c r="R60" i="2"/>
  <c r="O163" i="2"/>
  <c r="P163" i="2" s="1"/>
  <c r="R163" i="2"/>
  <c r="O53" i="2"/>
  <c r="P53" i="2" s="1"/>
  <c r="R53" i="2"/>
  <c r="R74" i="2"/>
  <c r="O74" i="2"/>
  <c r="P74" i="2" s="1"/>
  <c r="O55" i="2"/>
  <c r="P55" i="2" s="1"/>
  <c r="R55" i="2"/>
  <c r="R97" i="2"/>
  <c r="O97" i="2"/>
  <c r="P97" i="2" s="1"/>
  <c r="O176" i="2"/>
  <c r="P176" i="2" s="1"/>
  <c r="R176" i="2"/>
  <c r="O110" i="2"/>
  <c r="P110" i="2" s="1"/>
  <c r="R110" i="2"/>
  <c r="O105" i="2"/>
  <c r="P105" i="2" s="1"/>
  <c r="R105" i="2"/>
  <c r="R93" i="2"/>
  <c r="O93" i="2"/>
  <c r="P93" i="2" s="1"/>
  <c r="R68" i="2"/>
  <c r="O68" i="2"/>
  <c r="P68" i="2" s="1"/>
  <c r="R154" i="2"/>
  <c r="O154" i="2"/>
  <c r="P154" i="2" s="1"/>
  <c r="R122" i="2"/>
  <c r="O122" i="2"/>
  <c r="P122" i="2" s="1"/>
  <c r="R37" i="2"/>
  <c r="O37" i="2"/>
  <c r="P37" i="2" s="1"/>
  <c r="O56" i="2"/>
  <c r="P56" i="2" s="1"/>
  <c r="R56" i="2"/>
  <c r="R89" i="2"/>
  <c r="O89" i="2"/>
  <c r="P89" i="2" s="1"/>
  <c r="O49" i="2"/>
  <c r="P49" i="2" s="1"/>
  <c r="R49" i="2"/>
  <c r="R64" i="2"/>
  <c r="O64" i="2"/>
  <c r="P64" i="2" s="1"/>
  <c r="R70" i="2"/>
  <c r="O70" i="2"/>
  <c r="P70" i="2" s="1"/>
  <c r="R126" i="2"/>
  <c r="O126" i="2"/>
  <c r="P126" i="2" s="1"/>
  <c r="O57" i="2"/>
  <c r="P57" i="2" s="1"/>
  <c r="R57" i="2"/>
  <c r="R87" i="2"/>
  <c r="O87" i="2"/>
  <c r="P87" i="2" s="1"/>
  <c r="R71" i="2"/>
  <c r="O71" i="2"/>
  <c r="P71" i="2" s="1"/>
  <c r="R21" i="2"/>
  <c r="O21" i="2"/>
  <c r="P21" i="2" s="1"/>
  <c r="R91" i="2"/>
  <c r="O91" i="2"/>
  <c r="P91" i="2" s="1"/>
  <c r="R86" i="2"/>
  <c r="O86" i="2"/>
  <c r="P86" i="2" s="1"/>
  <c r="R76" i="2"/>
  <c r="O76" i="2"/>
  <c r="P76" i="2" s="1"/>
  <c r="R142" i="2"/>
  <c r="O142" i="2"/>
  <c r="P142" i="2" s="1"/>
  <c r="O177" i="2"/>
  <c r="P177" i="2" s="1"/>
  <c r="R177" i="2"/>
  <c r="R13" i="2"/>
  <c r="O13" i="2"/>
  <c r="P13" i="2" s="1"/>
  <c r="O109" i="2"/>
  <c r="P109" i="2" s="1"/>
  <c r="R109" i="2"/>
  <c r="R83" i="2"/>
  <c r="O83" i="2"/>
  <c r="P83" i="2" s="1"/>
  <c r="R75" i="2"/>
  <c r="O75" i="2"/>
  <c r="P75" i="2" s="1"/>
  <c r="R67" i="2"/>
  <c r="O67" i="2"/>
  <c r="P67" i="2" s="1"/>
  <c r="O52" i="2"/>
  <c r="P52" i="2" s="1"/>
  <c r="R52" i="2"/>
  <c r="R25" i="2"/>
  <c r="O25" i="2"/>
  <c r="P25" i="2" s="1"/>
  <c r="R5" i="2"/>
  <c r="O5" i="2"/>
  <c r="P5" i="2" s="1"/>
  <c r="O103" i="2"/>
  <c r="P103" i="2" s="1"/>
  <c r="R103" i="2"/>
  <c r="O112" i="2"/>
  <c r="P112" i="2" s="1"/>
  <c r="R112" i="2"/>
  <c r="O115" i="2"/>
  <c r="P115" i="2" s="1"/>
  <c r="R115" i="2"/>
  <c r="O102" i="2"/>
  <c r="P102" i="2" s="1"/>
  <c r="R102" i="2"/>
  <c r="O172" i="2"/>
  <c r="P172" i="2" s="1"/>
  <c r="R172" i="2"/>
  <c r="O100" i="2"/>
  <c r="P100" i="2" s="1"/>
  <c r="R100" i="2"/>
  <c r="O171" i="2"/>
  <c r="P171" i="2" s="1"/>
  <c r="R171" i="2"/>
  <c r="R130" i="2"/>
  <c r="O130" i="2"/>
  <c r="P130" i="2" s="1"/>
  <c r="O59" i="2"/>
  <c r="P59" i="2" s="1"/>
  <c r="R59" i="2"/>
  <c r="O164" i="2"/>
  <c r="P164" i="2" s="1"/>
  <c r="R164" i="2"/>
  <c r="O48" i="2"/>
  <c r="P48" i="2" s="1"/>
  <c r="R48" i="2"/>
  <c r="O108" i="2"/>
  <c r="P108" i="2" s="1"/>
  <c r="R108" i="2"/>
  <c r="R17" i="2"/>
  <c r="O17" i="2"/>
  <c r="P17" i="2" s="1"/>
  <c r="R84" i="2"/>
  <c r="O84" i="2"/>
  <c r="P84" i="2" s="1"/>
  <c r="R150" i="2"/>
  <c r="O150" i="2"/>
  <c r="P150" i="2" s="1"/>
  <c r="R92" i="2"/>
  <c r="O92" i="2"/>
  <c r="P92" i="2" s="1"/>
  <c r="R81" i="2"/>
  <c r="O81" i="2"/>
  <c r="P81" i="2" s="1"/>
  <c r="R73" i="2"/>
  <c r="O73" i="2"/>
  <c r="P73" i="2" s="1"/>
  <c r="R65" i="2"/>
  <c r="O65" i="2"/>
  <c r="P65" i="2" s="1"/>
  <c r="R41" i="2"/>
  <c r="O41" i="2"/>
  <c r="P41" i="2" s="1"/>
  <c r="R9" i="2"/>
  <c r="O9" i="2"/>
  <c r="P9" i="2" s="1"/>
  <c r="O104" i="2"/>
  <c r="P104" i="2" s="1"/>
  <c r="R104" i="2"/>
  <c r="O107" i="2"/>
  <c r="P107" i="2" s="1"/>
  <c r="R107" i="2"/>
  <c r="O96" i="2"/>
  <c r="P96" i="2" s="1"/>
  <c r="R96" i="2"/>
  <c r="R80" i="2"/>
  <c r="O80" i="2"/>
  <c r="P80" i="2" s="1"/>
  <c r="R138" i="2"/>
  <c r="O138" i="2"/>
  <c r="P138" i="2" s="1"/>
  <c r="O51" i="2"/>
  <c r="P51" i="2" s="1"/>
  <c r="R51" i="2"/>
  <c r="O161" i="2"/>
  <c r="P161" i="2" s="1"/>
  <c r="R161" i="2"/>
  <c r="R61" i="2"/>
  <c r="O61" i="2"/>
  <c r="P61" i="2" s="1"/>
  <c r="O6" i="2"/>
  <c r="P6" i="2" s="1"/>
  <c r="R6" i="2"/>
  <c r="R29" i="2"/>
  <c r="O29" i="2"/>
  <c r="P29" i="2" s="1"/>
  <c r="K15" i="1"/>
  <c r="S15" i="1"/>
  <c r="K11" i="1"/>
  <c r="S11" i="1"/>
  <c r="K21" i="1"/>
  <c r="S21" i="1"/>
  <c r="K25" i="1"/>
  <c r="S25" i="1"/>
  <c r="K29" i="1"/>
  <c r="S29" i="1"/>
  <c r="K33" i="1"/>
  <c r="S33" i="1"/>
  <c r="K37" i="1"/>
  <c r="S37" i="1"/>
  <c r="K43" i="1"/>
  <c r="S43" i="1"/>
  <c r="K47" i="1"/>
  <c r="S47" i="1"/>
  <c r="K51" i="1"/>
  <c r="S51" i="1"/>
  <c r="K57" i="1"/>
  <c r="S57" i="1"/>
  <c r="K61" i="1"/>
  <c r="S61" i="1"/>
  <c r="K65" i="1"/>
  <c r="S65" i="1"/>
  <c r="K69" i="1"/>
  <c r="S69" i="1"/>
  <c r="K73" i="1"/>
  <c r="S73" i="1"/>
  <c r="K77" i="1"/>
  <c r="S77" i="1"/>
  <c r="K81" i="1"/>
  <c r="S81" i="1"/>
  <c r="K85" i="1"/>
  <c r="S85" i="1"/>
  <c r="K89" i="1"/>
  <c r="S89" i="1"/>
  <c r="K93" i="1"/>
  <c r="S93" i="1"/>
  <c r="K97" i="1"/>
  <c r="S97" i="1"/>
  <c r="K101" i="1"/>
  <c r="S101" i="1"/>
  <c r="K105" i="1"/>
  <c r="S105" i="1"/>
  <c r="K109" i="1"/>
  <c r="S109" i="1"/>
  <c r="K113" i="1"/>
  <c r="S113" i="1"/>
  <c r="K117" i="1"/>
  <c r="S117" i="1"/>
  <c r="K121" i="1"/>
  <c r="S121" i="1"/>
  <c r="K125" i="1"/>
  <c r="S125" i="1"/>
  <c r="K129" i="1"/>
  <c r="S129" i="1"/>
  <c r="S187" i="1"/>
  <c r="S182" i="1"/>
  <c r="S176" i="1"/>
  <c r="S171" i="1"/>
  <c r="S166" i="1"/>
  <c r="S160" i="1"/>
  <c r="S155" i="1"/>
  <c r="S150" i="1"/>
  <c r="S144" i="1"/>
  <c r="S139" i="1"/>
  <c r="S134" i="1"/>
  <c r="S128" i="1"/>
  <c r="S123" i="1"/>
  <c r="S118" i="1"/>
  <c r="S112" i="1"/>
  <c r="S107" i="1"/>
  <c r="S102" i="1"/>
  <c r="S96" i="1"/>
  <c r="S91" i="1"/>
  <c r="S86" i="1"/>
  <c r="S80" i="1"/>
  <c r="S75" i="1"/>
  <c r="S70" i="1"/>
  <c r="S64" i="1"/>
  <c r="S59" i="1"/>
  <c r="S52" i="1"/>
  <c r="S46" i="1"/>
  <c r="S41" i="1"/>
  <c r="S34" i="1"/>
  <c r="S28" i="1"/>
  <c r="S23" i="1"/>
  <c r="S18" i="1"/>
  <c r="S10" i="1"/>
  <c r="S186" i="1"/>
  <c r="S180" i="1"/>
  <c r="S175" i="1"/>
  <c r="S170" i="1"/>
  <c r="S164" i="1"/>
  <c r="S159" i="1"/>
  <c r="S154" i="1"/>
  <c r="S148" i="1"/>
  <c r="S143" i="1"/>
  <c r="S138" i="1"/>
  <c r="S127" i="1"/>
  <c r="S122" i="1"/>
  <c r="S116" i="1"/>
  <c r="S111" i="1"/>
  <c r="S106" i="1"/>
  <c r="S100" i="1"/>
  <c r="S95" i="1"/>
  <c r="S90" i="1"/>
  <c r="S84" i="1"/>
  <c r="S79" i="1"/>
  <c r="S74" i="1"/>
  <c r="S68" i="1"/>
  <c r="S63" i="1"/>
  <c r="S58" i="1"/>
  <c r="S50" i="1"/>
  <c r="S45" i="1"/>
  <c r="S38" i="1"/>
  <c r="S32" i="1"/>
  <c r="S27" i="1"/>
  <c r="S22" i="1"/>
  <c r="S14" i="1"/>
  <c r="K133" i="1"/>
  <c r="S133" i="1"/>
  <c r="K137" i="1"/>
  <c r="S137" i="1"/>
  <c r="K141" i="1"/>
  <c r="S141" i="1"/>
  <c r="K145" i="1"/>
  <c r="S145" i="1"/>
  <c r="K149" i="1"/>
  <c r="S149" i="1"/>
  <c r="K153" i="1"/>
  <c r="S153" i="1"/>
  <c r="K157" i="1"/>
  <c r="S157" i="1"/>
  <c r="K161" i="1"/>
  <c r="S161" i="1"/>
  <c r="K165" i="1"/>
  <c r="S165" i="1"/>
  <c r="K169" i="1"/>
  <c r="S169" i="1"/>
  <c r="K173" i="1"/>
  <c r="S173" i="1"/>
  <c r="K177" i="1"/>
  <c r="S177" i="1"/>
  <c r="K181" i="1"/>
  <c r="S181" i="1"/>
  <c r="K185" i="1"/>
  <c r="S185" i="1"/>
  <c r="K189" i="1"/>
  <c r="S189" i="1"/>
  <c r="S190" i="1"/>
  <c r="S184" i="1"/>
  <c r="S179" i="1"/>
  <c r="S174" i="1"/>
  <c r="S168" i="1"/>
  <c r="S163" i="1"/>
  <c r="S158" i="1"/>
  <c r="S152" i="1"/>
  <c r="S147" i="1"/>
  <c r="S142" i="1"/>
  <c r="S136" i="1"/>
  <c r="S126" i="1"/>
  <c r="S120" i="1"/>
  <c r="S115" i="1"/>
  <c r="S110" i="1"/>
  <c r="S104" i="1"/>
  <c r="S99" i="1"/>
  <c r="S94" i="1"/>
  <c r="S88" i="1"/>
  <c r="S83" i="1"/>
  <c r="S78" i="1"/>
  <c r="S72" i="1"/>
  <c r="S67" i="1"/>
  <c r="S62" i="1"/>
  <c r="S54" i="1"/>
  <c r="S49" i="1"/>
  <c r="S44" i="1"/>
  <c r="S36" i="1"/>
  <c r="S31" i="1"/>
  <c r="S26" i="1"/>
  <c r="S20" i="1"/>
  <c r="S13" i="1"/>
  <c r="S188" i="1"/>
  <c r="S183" i="1"/>
  <c r="S178" i="1"/>
  <c r="S172" i="1"/>
  <c r="S167" i="1"/>
  <c r="S162" i="1"/>
  <c r="S156" i="1"/>
  <c r="S151" i="1"/>
  <c r="S146" i="1"/>
  <c r="S140" i="1"/>
  <c r="S135" i="1"/>
  <c r="S130" i="1"/>
  <c r="S124" i="1"/>
  <c r="S119" i="1"/>
  <c r="S114" i="1"/>
  <c r="S108" i="1"/>
  <c r="S103" i="1"/>
  <c r="S98" i="1"/>
  <c r="S92" i="1"/>
  <c r="S87" i="1"/>
  <c r="S82" i="1"/>
  <c r="S76" i="1"/>
  <c r="S71" i="1"/>
  <c r="S66" i="1"/>
  <c r="S60" i="1"/>
  <c r="S53" i="1"/>
  <c r="S48" i="1"/>
  <c r="S42" i="1"/>
  <c r="S35" i="1"/>
  <c r="S30" i="1"/>
  <c r="S24" i="1"/>
  <c r="S19" i="1"/>
  <c r="S12" i="1"/>
  <c r="N184" i="1"/>
  <c r="N180" i="1"/>
  <c r="N130" i="1"/>
  <c r="N114" i="1"/>
  <c r="N98" i="1"/>
  <c r="N82" i="1"/>
  <c r="N66" i="1"/>
  <c r="N176" i="1"/>
  <c r="N126" i="1"/>
  <c r="N110" i="1"/>
  <c r="N94" i="1"/>
  <c r="N78" i="1"/>
  <c r="N62" i="1"/>
  <c r="N188" i="1"/>
  <c r="N122" i="1"/>
  <c r="N106" i="1"/>
  <c r="N90" i="1"/>
  <c r="N74" i="1"/>
  <c r="N118" i="1"/>
  <c r="N102" i="1"/>
  <c r="N86" i="1"/>
  <c r="N70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58" i="1"/>
  <c r="N54" i="1"/>
  <c r="N50" i="1"/>
  <c r="N46" i="1"/>
  <c r="N42" i="1"/>
  <c r="N38" i="1"/>
  <c r="N34" i="1"/>
  <c r="N30" i="1"/>
  <c r="N26" i="1"/>
  <c r="N22" i="1"/>
  <c r="N18" i="1"/>
  <c r="N14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3" i="1"/>
  <c r="N172" i="1"/>
  <c r="N168" i="1"/>
  <c r="N164" i="1"/>
  <c r="N160" i="1"/>
  <c r="N156" i="1"/>
  <c r="N152" i="1"/>
  <c r="N148" i="1"/>
  <c r="N144" i="1"/>
  <c r="N140" i="1"/>
  <c r="N136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2" i="1"/>
  <c r="N48" i="1"/>
  <c r="N44" i="1"/>
  <c r="N36" i="1"/>
  <c r="N32" i="1"/>
  <c r="N28" i="1"/>
  <c r="N24" i="1"/>
  <c r="N20" i="1"/>
  <c r="N12" i="1"/>
  <c r="N10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1" i="1"/>
  <c r="N47" i="1"/>
  <c r="N43" i="1"/>
  <c r="N35" i="1"/>
  <c r="N31" i="1"/>
  <c r="N27" i="1"/>
  <c r="N23" i="1"/>
  <c r="N19" i="1"/>
  <c r="N15" i="1"/>
  <c r="N11" i="1"/>
  <c r="O11" i="1" l="1"/>
  <c r="R11" i="1"/>
  <c r="O27" i="1"/>
  <c r="P27" i="1" s="1"/>
  <c r="R27" i="1"/>
  <c r="O47" i="1"/>
  <c r="P47" i="1" s="1"/>
  <c r="R47" i="1"/>
  <c r="O67" i="1"/>
  <c r="P67" i="1" s="1"/>
  <c r="R67" i="1"/>
  <c r="O83" i="1"/>
  <c r="P83" i="1" s="1"/>
  <c r="R83" i="1"/>
  <c r="O99" i="1"/>
  <c r="P99" i="1" s="1"/>
  <c r="R99" i="1"/>
  <c r="O115" i="1"/>
  <c r="P115" i="1" s="1"/>
  <c r="R115" i="1"/>
  <c r="O135" i="1"/>
  <c r="P135" i="1" s="1"/>
  <c r="R135" i="1"/>
  <c r="O151" i="1"/>
  <c r="P151" i="1" s="1"/>
  <c r="R151" i="1"/>
  <c r="O167" i="1"/>
  <c r="P167" i="1" s="1"/>
  <c r="R167" i="1"/>
  <c r="O183" i="1"/>
  <c r="P183" i="1" s="1"/>
  <c r="R183" i="1"/>
  <c r="O20" i="1"/>
  <c r="P20" i="1" s="1"/>
  <c r="R20" i="1"/>
  <c r="O36" i="1"/>
  <c r="P36" i="1" s="1"/>
  <c r="R36" i="1"/>
  <c r="O60" i="1"/>
  <c r="P60" i="1" s="1"/>
  <c r="R60" i="1"/>
  <c r="O76" i="1"/>
  <c r="P76" i="1" s="1"/>
  <c r="R76" i="1"/>
  <c r="O92" i="1"/>
  <c r="P92" i="1" s="1"/>
  <c r="R92" i="1"/>
  <c r="O108" i="1"/>
  <c r="P108" i="1" s="1"/>
  <c r="R108" i="1"/>
  <c r="O124" i="1"/>
  <c r="P124" i="1" s="1"/>
  <c r="R124" i="1"/>
  <c r="O144" i="1"/>
  <c r="P144" i="1" s="1"/>
  <c r="R144" i="1"/>
  <c r="O160" i="1"/>
  <c r="P160" i="1" s="1"/>
  <c r="R160" i="1"/>
  <c r="O13" i="1"/>
  <c r="P13" i="1" s="1"/>
  <c r="R13" i="1"/>
  <c r="O33" i="1"/>
  <c r="P33" i="1" s="1"/>
  <c r="R33" i="1"/>
  <c r="O49" i="1"/>
  <c r="P49" i="1" s="1"/>
  <c r="R49" i="1"/>
  <c r="O65" i="1"/>
  <c r="P65" i="1" s="1"/>
  <c r="R65" i="1"/>
  <c r="O81" i="1"/>
  <c r="P81" i="1" s="1"/>
  <c r="R81" i="1"/>
  <c r="O97" i="1"/>
  <c r="P97" i="1" s="1"/>
  <c r="R97" i="1"/>
  <c r="O113" i="1"/>
  <c r="P113" i="1" s="1"/>
  <c r="R113" i="1"/>
  <c r="O129" i="1"/>
  <c r="P129" i="1" s="1"/>
  <c r="R129" i="1"/>
  <c r="O145" i="1"/>
  <c r="P145" i="1" s="1"/>
  <c r="R145" i="1"/>
  <c r="O161" i="1"/>
  <c r="P161" i="1" s="1"/>
  <c r="R161" i="1"/>
  <c r="O177" i="1"/>
  <c r="P177" i="1" s="1"/>
  <c r="R177" i="1"/>
  <c r="O14" i="1"/>
  <c r="P14" i="1" s="1"/>
  <c r="R14" i="1"/>
  <c r="O30" i="1"/>
  <c r="P30" i="1" s="1"/>
  <c r="R30" i="1"/>
  <c r="O46" i="1"/>
  <c r="P46" i="1" s="1"/>
  <c r="R46" i="1"/>
  <c r="O134" i="1"/>
  <c r="P134" i="1" s="1"/>
  <c r="R134" i="1"/>
  <c r="O150" i="1"/>
  <c r="P150" i="1" s="1"/>
  <c r="R150" i="1"/>
  <c r="O166" i="1"/>
  <c r="P166" i="1" s="1"/>
  <c r="R166" i="1"/>
  <c r="O182" i="1"/>
  <c r="P182" i="1" s="1"/>
  <c r="R182" i="1"/>
  <c r="O86" i="1"/>
  <c r="P86" i="1" s="1"/>
  <c r="R86" i="1"/>
  <c r="O90" i="1"/>
  <c r="P90" i="1" s="1"/>
  <c r="R90" i="1"/>
  <c r="O62" i="1"/>
  <c r="P62" i="1" s="1"/>
  <c r="R62" i="1"/>
  <c r="O126" i="1"/>
  <c r="P126" i="1" s="1"/>
  <c r="R126" i="1"/>
  <c r="O98" i="1"/>
  <c r="P98" i="1" s="1"/>
  <c r="R98" i="1"/>
  <c r="O184" i="1"/>
  <c r="P184" i="1" s="1"/>
  <c r="R184" i="1"/>
  <c r="O15" i="1"/>
  <c r="P15" i="1" s="1"/>
  <c r="R15" i="1"/>
  <c r="O31" i="1"/>
  <c r="P31" i="1" s="1"/>
  <c r="R31" i="1"/>
  <c r="O51" i="1"/>
  <c r="P51" i="1" s="1"/>
  <c r="R51" i="1"/>
  <c r="O71" i="1"/>
  <c r="P71" i="1" s="1"/>
  <c r="R71" i="1"/>
  <c r="O87" i="1"/>
  <c r="P87" i="1" s="1"/>
  <c r="R87" i="1"/>
  <c r="O103" i="1"/>
  <c r="P103" i="1" s="1"/>
  <c r="R103" i="1"/>
  <c r="O119" i="1"/>
  <c r="P119" i="1" s="1"/>
  <c r="R119" i="1"/>
  <c r="O139" i="1"/>
  <c r="P139" i="1" s="1"/>
  <c r="R139" i="1"/>
  <c r="O155" i="1"/>
  <c r="P155" i="1" s="1"/>
  <c r="R155" i="1"/>
  <c r="O171" i="1"/>
  <c r="P171" i="1" s="1"/>
  <c r="R171" i="1"/>
  <c r="O187" i="1"/>
  <c r="P187" i="1" s="1"/>
  <c r="R187" i="1"/>
  <c r="O24" i="1"/>
  <c r="P24" i="1" s="1"/>
  <c r="R24" i="1"/>
  <c r="O44" i="1"/>
  <c r="P44" i="1" s="1"/>
  <c r="R44" i="1"/>
  <c r="O64" i="1"/>
  <c r="P64" i="1" s="1"/>
  <c r="R64" i="1"/>
  <c r="O80" i="1"/>
  <c r="P80" i="1" s="1"/>
  <c r="R80" i="1"/>
  <c r="O96" i="1"/>
  <c r="P96" i="1" s="1"/>
  <c r="R96" i="1"/>
  <c r="O112" i="1"/>
  <c r="P112" i="1" s="1"/>
  <c r="R112" i="1"/>
  <c r="O128" i="1"/>
  <c r="P128" i="1" s="1"/>
  <c r="R128" i="1"/>
  <c r="O148" i="1"/>
  <c r="P148" i="1" s="1"/>
  <c r="R148" i="1"/>
  <c r="O164" i="1"/>
  <c r="P164" i="1" s="1"/>
  <c r="R164" i="1"/>
  <c r="O21" i="1"/>
  <c r="P21" i="1" s="1"/>
  <c r="R21" i="1"/>
  <c r="O37" i="1"/>
  <c r="P37" i="1" s="1"/>
  <c r="R37" i="1"/>
  <c r="O53" i="1"/>
  <c r="P53" i="1" s="1"/>
  <c r="R53" i="1"/>
  <c r="O69" i="1"/>
  <c r="P69" i="1" s="1"/>
  <c r="R69" i="1"/>
  <c r="O85" i="1"/>
  <c r="P85" i="1" s="1"/>
  <c r="R85" i="1"/>
  <c r="O101" i="1"/>
  <c r="P101" i="1" s="1"/>
  <c r="R101" i="1"/>
  <c r="O117" i="1"/>
  <c r="P117" i="1" s="1"/>
  <c r="R117" i="1"/>
  <c r="O133" i="1"/>
  <c r="R133" i="1"/>
  <c r="O149" i="1"/>
  <c r="P149" i="1" s="1"/>
  <c r="R149" i="1"/>
  <c r="O165" i="1"/>
  <c r="P165" i="1" s="1"/>
  <c r="R165" i="1"/>
  <c r="O181" i="1"/>
  <c r="P181" i="1" s="1"/>
  <c r="R181" i="1"/>
  <c r="O18" i="1"/>
  <c r="R18" i="1"/>
  <c r="O34" i="1"/>
  <c r="P34" i="1" s="1"/>
  <c r="R34" i="1"/>
  <c r="O50" i="1"/>
  <c r="P50" i="1" s="1"/>
  <c r="R50" i="1"/>
  <c r="O138" i="1"/>
  <c r="P138" i="1" s="1"/>
  <c r="R138" i="1"/>
  <c r="O154" i="1"/>
  <c r="P154" i="1" s="1"/>
  <c r="R154" i="1"/>
  <c r="O170" i="1"/>
  <c r="P170" i="1" s="1"/>
  <c r="R170" i="1"/>
  <c r="O186" i="1"/>
  <c r="P186" i="1" s="1"/>
  <c r="R186" i="1"/>
  <c r="O102" i="1"/>
  <c r="P102" i="1" s="1"/>
  <c r="R102" i="1"/>
  <c r="O106" i="1"/>
  <c r="P106" i="1" s="1"/>
  <c r="R106" i="1"/>
  <c r="O78" i="1"/>
  <c r="P78" i="1" s="1"/>
  <c r="R78" i="1"/>
  <c r="O176" i="1"/>
  <c r="P176" i="1" s="1"/>
  <c r="R176" i="1"/>
  <c r="O114" i="1"/>
  <c r="P114" i="1" s="1"/>
  <c r="R114" i="1"/>
  <c r="O19" i="1"/>
  <c r="P19" i="1" s="1"/>
  <c r="R19" i="1"/>
  <c r="O35" i="1"/>
  <c r="P35" i="1" s="1"/>
  <c r="R35" i="1"/>
  <c r="O59" i="1"/>
  <c r="P59" i="1" s="1"/>
  <c r="R59" i="1"/>
  <c r="O75" i="1"/>
  <c r="P75" i="1" s="1"/>
  <c r="R75" i="1"/>
  <c r="O91" i="1"/>
  <c r="P91" i="1" s="1"/>
  <c r="R91" i="1"/>
  <c r="O107" i="1"/>
  <c r="P107" i="1" s="1"/>
  <c r="R107" i="1"/>
  <c r="O123" i="1"/>
  <c r="P123" i="1" s="1"/>
  <c r="R123" i="1"/>
  <c r="O143" i="1"/>
  <c r="P143" i="1" s="1"/>
  <c r="R143" i="1"/>
  <c r="O159" i="1"/>
  <c r="P159" i="1" s="1"/>
  <c r="R159" i="1"/>
  <c r="O175" i="1"/>
  <c r="P175" i="1" s="1"/>
  <c r="R175" i="1"/>
  <c r="O10" i="1"/>
  <c r="P10" i="1" s="1"/>
  <c r="R10" i="1"/>
  <c r="O28" i="1"/>
  <c r="P28" i="1" s="1"/>
  <c r="R28" i="1"/>
  <c r="O48" i="1"/>
  <c r="P48" i="1" s="1"/>
  <c r="R48" i="1"/>
  <c r="O68" i="1"/>
  <c r="P68" i="1" s="1"/>
  <c r="R68" i="1"/>
  <c r="O84" i="1"/>
  <c r="P84" i="1" s="1"/>
  <c r="R84" i="1"/>
  <c r="O100" i="1"/>
  <c r="P100" i="1" s="1"/>
  <c r="R100" i="1"/>
  <c r="O116" i="1"/>
  <c r="P116" i="1" s="1"/>
  <c r="R116" i="1"/>
  <c r="O136" i="1"/>
  <c r="P136" i="1" s="1"/>
  <c r="R136" i="1"/>
  <c r="O152" i="1"/>
  <c r="P152" i="1" s="1"/>
  <c r="R152" i="1"/>
  <c r="O168" i="1"/>
  <c r="P168" i="1" s="1"/>
  <c r="R168" i="1"/>
  <c r="O25" i="1"/>
  <c r="P25" i="1" s="1"/>
  <c r="R25" i="1"/>
  <c r="O41" i="1"/>
  <c r="R41" i="1"/>
  <c r="O57" i="1"/>
  <c r="R57" i="1"/>
  <c r="O73" i="1"/>
  <c r="P73" i="1" s="1"/>
  <c r="R73" i="1"/>
  <c r="O89" i="1"/>
  <c r="P89" i="1" s="1"/>
  <c r="R89" i="1"/>
  <c r="O105" i="1"/>
  <c r="P105" i="1" s="1"/>
  <c r="R105" i="1"/>
  <c r="O121" i="1"/>
  <c r="P121" i="1" s="1"/>
  <c r="R121" i="1"/>
  <c r="O137" i="1"/>
  <c r="P137" i="1" s="1"/>
  <c r="R137" i="1"/>
  <c r="O153" i="1"/>
  <c r="P153" i="1" s="1"/>
  <c r="R153" i="1"/>
  <c r="O169" i="1"/>
  <c r="P169" i="1" s="1"/>
  <c r="R169" i="1"/>
  <c r="O185" i="1"/>
  <c r="P185" i="1" s="1"/>
  <c r="R185" i="1"/>
  <c r="O22" i="1"/>
  <c r="P22" i="1" s="1"/>
  <c r="R22" i="1"/>
  <c r="O38" i="1"/>
  <c r="P38" i="1" s="1"/>
  <c r="R38" i="1"/>
  <c r="O54" i="1"/>
  <c r="P54" i="1" s="1"/>
  <c r="R54" i="1"/>
  <c r="O142" i="1"/>
  <c r="P142" i="1" s="1"/>
  <c r="R142" i="1"/>
  <c r="O158" i="1"/>
  <c r="P158" i="1" s="1"/>
  <c r="R158" i="1"/>
  <c r="O174" i="1"/>
  <c r="P174" i="1" s="1"/>
  <c r="R174" i="1"/>
  <c r="O190" i="1"/>
  <c r="P190" i="1" s="1"/>
  <c r="R190" i="1"/>
  <c r="O118" i="1"/>
  <c r="P118" i="1" s="1"/>
  <c r="R118" i="1"/>
  <c r="O122" i="1"/>
  <c r="P122" i="1" s="1"/>
  <c r="R122" i="1"/>
  <c r="O94" i="1"/>
  <c r="P94" i="1" s="1"/>
  <c r="R94" i="1"/>
  <c r="O66" i="1"/>
  <c r="P66" i="1" s="1"/>
  <c r="R66" i="1"/>
  <c r="O130" i="1"/>
  <c r="P130" i="1" s="1"/>
  <c r="R130" i="1"/>
  <c r="O23" i="1"/>
  <c r="P23" i="1" s="1"/>
  <c r="R23" i="1"/>
  <c r="O43" i="1"/>
  <c r="P43" i="1" s="1"/>
  <c r="R43" i="1"/>
  <c r="O63" i="1"/>
  <c r="P63" i="1" s="1"/>
  <c r="R63" i="1"/>
  <c r="O79" i="1"/>
  <c r="P79" i="1" s="1"/>
  <c r="R79" i="1"/>
  <c r="O95" i="1"/>
  <c r="P95" i="1" s="1"/>
  <c r="R95" i="1"/>
  <c r="O111" i="1"/>
  <c r="P111" i="1" s="1"/>
  <c r="R111" i="1"/>
  <c r="O127" i="1"/>
  <c r="P127" i="1" s="1"/>
  <c r="R127" i="1"/>
  <c r="O147" i="1"/>
  <c r="P147" i="1" s="1"/>
  <c r="R147" i="1"/>
  <c r="O163" i="1"/>
  <c r="P163" i="1" s="1"/>
  <c r="R163" i="1"/>
  <c r="O179" i="1"/>
  <c r="P179" i="1" s="1"/>
  <c r="R179" i="1"/>
  <c r="O12" i="1"/>
  <c r="P12" i="1" s="1"/>
  <c r="R12" i="1"/>
  <c r="O32" i="1"/>
  <c r="P32" i="1" s="1"/>
  <c r="R32" i="1"/>
  <c r="O52" i="1"/>
  <c r="P52" i="1" s="1"/>
  <c r="R52" i="1"/>
  <c r="O72" i="1"/>
  <c r="P72" i="1" s="1"/>
  <c r="R72" i="1"/>
  <c r="O88" i="1"/>
  <c r="P88" i="1" s="1"/>
  <c r="R88" i="1"/>
  <c r="O104" i="1"/>
  <c r="P104" i="1" s="1"/>
  <c r="R104" i="1"/>
  <c r="O120" i="1"/>
  <c r="P120" i="1" s="1"/>
  <c r="R120" i="1"/>
  <c r="O140" i="1"/>
  <c r="P140" i="1" s="1"/>
  <c r="R140" i="1"/>
  <c r="O156" i="1"/>
  <c r="P156" i="1" s="1"/>
  <c r="R156" i="1"/>
  <c r="O172" i="1"/>
  <c r="P172" i="1" s="1"/>
  <c r="R172" i="1"/>
  <c r="O29" i="1"/>
  <c r="P29" i="1" s="1"/>
  <c r="R29" i="1"/>
  <c r="O45" i="1"/>
  <c r="P45" i="1" s="1"/>
  <c r="R45" i="1"/>
  <c r="O61" i="1"/>
  <c r="P61" i="1" s="1"/>
  <c r="R61" i="1"/>
  <c r="O77" i="1"/>
  <c r="P77" i="1" s="1"/>
  <c r="R77" i="1"/>
  <c r="O93" i="1"/>
  <c r="P93" i="1" s="1"/>
  <c r="R93" i="1"/>
  <c r="O109" i="1"/>
  <c r="P109" i="1" s="1"/>
  <c r="R109" i="1"/>
  <c r="O125" i="1"/>
  <c r="P125" i="1" s="1"/>
  <c r="R125" i="1"/>
  <c r="O141" i="1"/>
  <c r="P141" i="1" s="1"/>
  <c r="R141" i="1"/>
  <c r="O157" i="1"/>
  <c r="P157" i="1" s="1"/>
  <c r="R157" i="1"/>
  <c r="O173" i="1"/>
  <c r="P173" i="1" s="1"/>
  <c r="R173" i="1"/>
  <c r="O189" i="1"/>
  <c r="P189" i="1" s="1"/>
  <c r="R189" i="1"/>
  <c r="O26" i="1"/>
  <c r="P26" i="1" s="1"/>
  <c r="R26" i="1"/>
  <c r="O42" i="1"/>
  <c r="P42" i="1" s="1"/>
  <c r="R42" i="1"/>
  <c r="O58" i="1"/>
  <c r="P58" i="1" s="1"/>
  <c r="R58" i="1"/>
  <c r="O146" i="1"/>
  <c r="P146" i="1" s="1"/>
  <c r="R146" i="1"/>
  <c r="O162" i="1"/>
  <c r="P162" i="1" s="1"/>
  <c r="R162" i="1"/>
  <c r="O178" i="1"/>
  <c r="P178" i="1" s="1"/>
  <c r="R178" i="1"/>
  <c r="O70" i="1"/>
  <c r="P70" i="1" s="1"/>
  <c r="R70" i="1"/>
  <c r="O74" i="1"/>
  <c r="P74" i="1" s="1"/>
  <c r="R74" i="1"/>
  <c r="O188" i="1"/>
  <c r="P188" i="1" s="1"/>
  <c r="R188" i="1"/>
  <c r="O110" i="1"/>
  <c r="P110" i="1" s="1"/>
  <c r="R110" i="1"/>
  <c r="O82" i="1"/>
  <c r="P82" i="1" s="1"/>
  <c r="R82" i="1"/>
  <c r="O180" i="1"/>
  <c r="P180" i="1" s="1"/>
  <c r="R180" i="1"/>
  <c r="P57" i="1" l="1"/>
  <c r="P133" i="1"/>
  <c r="P41" i="1"/>
  <c r="P18" i="1"/>
  <c r="P11" i="1"/>
</calcChain>
</file>

<file path=xl/sharedStrings.xml><?xml version="1.0" encoding="utf-8"?>
<sst xmlns="http://schemas.openxmlformats.org/spreadsheetml/2006/main" count="1227" uniqueCount="313">
  <si>
    <t>Fish Aiguillettes FTF</t>
  </si>
  <si>
    <t>Piece</t>
  </si>
  <si>
    <t>Piece de Poulet</t>
  </si>
  <si>
    <t>PM Filet OR</t>
  </si>
  <si>
    <t>PM Filet Zinger</t>
  </si>
  <si>
    <t>PM Hotwings</t>
  </si>
  <si>
    <t>PM Tender</t>
  </si>
  <si>
    <t>1,5L Lipton</t>
  </si>
  <si>
    <t>1,5L Orangina</t>
  </si>
  <si>
    <t>1,5L Pepsi</t>
  </si>
  <si>
    <t>1,5L Pepsi max</t>
  </si>
  <si>
    <t>1.5L 7UP Mojito Free</t>
  </si>
  <si>
    <t>2L Oasis</t>
  </si>
  <si>
    <t>BIB 7UP Free</t>
  </si>
  <si>
    <t>Litre</t>
  </si>
  <si>
    <t>BIB 7UP Mojito Free</t>
  </si>
  <si>
    <t>BIB Lipton Green Ice Tea</t>
  </si>
  <si>
    <t>BIB Lipton Ice Tea</t>
  </si>
  <si>
    <t>BIB Oasis Tropical</t>
  </si>
  <si>
    <t>BIB orangina</t>
  </si>
  <si>
    <t>BIB Pepsi</t>
  </si>
  <si>
    <t>BIB Pepsi Max HR</t>
  </si>
  <si>
    <t>Eau gazeuse 33cl</t>
  </si>
  <si>
    <t>Eau gazeuse 50cl</t>
  </si>
  <si>
    <t>Eau plate 33cl</t>
  </si>
  <si>
    <t>Eau plate 50cl</t>
  </si>
  <si>
    <t>Tropicana 25cl</t>
  </si>
  <si>
    <t>Tropicana pomme</t>
  </si>
  <si>
    <t>Volvic Kids Bio</t>
  </si>
  <si>
    <t>Bun Krunchy</t>
  </si>
  <si>
    <t>Bun oval glazed</t>
  </si>
  <si>
    <t>Cobette</t>
  </si>
  <si>
    <t>Crisper Fries</t>
  </si>
  <si>
    <t>Kilo</t>
  </si>
  <si>
    <t>Farine</t>
  </si>
  <si>
    <t>Frites 6x6</t>
  </si>
  <si>
    <t>Fromage burger</t>
  </si>
  <si>
    <t>Hashbrown</t>
  </si>
  <si>
    <t>Huile</t>
  </si>
  <si>
    <t>New Bun Shinny Sesame</t>
  </si>
  <si>
    <t>Sauce Dose ketchup</t>
  </si>
  <si>
    <t>Sauce Dose mayonnaise</t>
  </si>
  <si>
    <t>Tortilla petite I-Twist</t>
  </si>
  <si>
    <t>Tortilla twister</t>
  </si>
  <si>
    <t>Agitateur bois</t>
  </si>
  <si>
    <t>Bacon flakes</t>
  </si>
  <si>
    <t>Bacon tranche entiere</t>
  </si>
  <si>
    <t>Big Crousti Raclette</t>
  </si>
  <si>
    <t>Bun HotDog</t>
  </si>
  <si>
    <t>Cafe Commerce Equitable</t>
  </si>
  <si>
    <t>Chocolat</t>
  </si>
  <si>
    <t>CO2</t>
  </si>
  <si>
    <t>Cookie</t>
  </si>
  <si>
    <t>Couteau bois</t>
  </si>
  <si>
    <t>Creme fouettee</t>
  </si>
  <si>
    <t>Crispy onions</t>
  </si>
  <si>
    <t>Croustillant Bounty</t>
  </si>
  <si>
    <t>Croustillant gaufrette mix</t>
  </si>
  <si>
    <t>Croustillant Snickers</t>
  </si>
  <si>
    <t>Cuillere bois</t>
  </si>
  <si>
    <t>Danonino</t>
  </si>
  <si>
    <t>DIPS MOUTARDE A L'AMERICAINE</t>
  </si>
  <si>
    <t>Dose sel</t>
  </si>
  <si>
    <t>Dose sucre berlingot</t>
  </si>
  <si>
    <t>Fourchette bois</t>
  </si>
  <si>
    <t>Fromage Raclette Tranche</t>
  </si>
  <si>
    <t>Fruits by KFC</t>
  </si>
  <si>
    <t>Gateau anniversaire</t>
  </si>
  <si>
    <t>H&amp;S breading mix</t>
  </si>
  <si>
    <t>Imor breading</t>
  </si>
  <si>
    <t>Imor sel</t>
  </si>
  <si>
    <t>Jouet ou BD Tasty</t>
  </si>
  <si>
    <t>Ketchup burger</t>
  </si>
  <si>
    <t>Kit Ingredient Salade Ceasar</t>
  </si>
  <si>
    <t>Kit Ingredient Salade Chevre Noix</t>
  </si>
  <si>
    <t>Kit Tomates Mozza</t>
  </si>
  <si>
    <t>Lait en poudre</t>
  </si>
  <si>
    <t>Mayo burger</t>
  </si>
  <si>
    <t>Mayo twister</t>
  </si>
  <si>
    <t>Mix glace</t>
  </si>
  <si>
    <t>Mix lait oeuf</t>
  </si>
  <si>
    <t>Moelleux choco</t>
  </si>
  <si>
    <t>Morceaux de brownie au chocolat</t>
  </si>
  <si>
    <t>Muffin Nutella</t>
  </si>
  <si>
    <t>Nappage peanut butter</t>
  </si>
  <si>
    <t>Onion rings</t>
  </si>
  <si>
    <t>Piment jalapeno</t>
  </si>
  <si>
    <t>PomPote</t>
  </si>
  <si>
    <t>Porte gobelet depannage</t>
  </si>
  <si>
    <t>Salade burger</t>
  </si>
  <si>
    <t>Salade mix</t>
  </si>
  <si>
    <t>Sauce balsamique</t>
  </si>
  <si>
    <t>Sauce Caesar</t>
  </si>
  <si>
    <t>Sauce cheddar fondu</t>
  </si>
  <si>
    <t>Sauce cheddar fume (2)</t>
  </si>
  <si>
    <t>Sauce Creme</t>
  </si>
  <si>
    <t>Sauce Dips 2 HOT 4 U</t>
  </si>
  <si>
    <t>Sauce Dips Cream et Oignon</t>
  </si>
  <si>
    <t>Sauce Dips Creamy Curry</t>
  </si>
  <si>
    <t>Sauce Dips Moutarde a l'ancienne</t>
  </si>
  <si>
    <t>Sauce Dips Original</t>
  </si>
  <si>
    <t>Sauce Dips Smoky Barbecue</t>
  </si>
  <si>
    <t>Sauce Dips Sweet Imperial</t>
  </si>
  <si>
    <t>Sauce original</t>
  </si>
  <si>
    <t>Sauce Salade Ceasar</t>
  </si>
  <si>
    <t>Sauce Sandwich 2 HOT 4 U burger</t>
  </si>
  <si>
    <t>Sauce Sandwich burger</t>
  </si>
  <si>
    <t>Sauce Sandwich The Boss</t>
  </si>
  <si>
    <t>Sauce sweet mutard</t>
  </si>
  <si>
    <t>Sauce vinaigrette citron</t>
  </si>
  <si>
    <t>Seau Nutella</t>
  </si>
  <si>
    <t>Sel frite</t>
  </si>
  <si>
    <t>Tatouages</t>
  </si>
  <si>
    <t>The</t>
  </si>
  <si>
    <t>Tomate tranche</t>
  </si>
  <si>
    <t>Topping Caramel Chocolat Lait</t>
  </si>
  <si>
    <t>Topping chocolat</t>
  </si>
  <si>
    <t>Topping mini cookie ultimate</t>
  </si>
  <si>
    <t>Agitateur</t>
  </si>
  <si>
    <t>Boite Boxmaster HS et OR 2en1</t>
  </si>
  <si>
    <t>Boite Boxmaster MAXX</t>
  </si>
  <si>
    <t>Boite Double Stacker</t>
  </si>
  <si>
    <t>Boite frites kentucky</t>
  </si>
  <si>
    <t>Boite HotDog</t>
  </si>
  <si>
    <t>Boite popcorn</t>
  </si>
  <si>
    <t>Boite salade PT</t>
  </si>
  <si>
    <t>Boite Tower et Zinger Tower 2en1</t>
  </si>
  <si>
    <t>Bucket Grand 170oz</t>
  </si>
  <si>
    <t>Bucket Kid</t>
  </si>
  <si>
    <t>Bucket Mini 66oz</t>
  </si>
  <si>
    <t>Bucket Normal 130oz</t>
  </si>
  <si>
    <t>Bucket Petit 85oz</t>
  </si>
  <si>
    <t>Cartonnette Frite Grande</t>
  </si>
  <si>
    <t>Couvercle 25/40/50cl</t>
  </si>
  <si>
    <t>Couvercle cafe</t>
  </si>
  <si>
    <t>Couvercle Expresso</t>
  </si>
  <si>
    <t>Couvercle Kream Ball</t>
  </si>
  <si>
    <t>Couvercle Sundae</t>
  </si>
  <si>
    <t>Couvercle Ultimate</t>
  </si>
  <si>
    <t>Cuillere dessert</t>
  </si>
  <si>
    <t>Emballage wrapper</t>
  </si>
  <si>
    <t>Fourchette</t>
  </si>
  <si>
    <t>Gobelet cafe</t>
  </si>
  <si>
    <t>Gobelet carton</t>
  </si>
  <si>
    <t>Gobelet expresso</t>
  </si>
  <si>
    <t>Gobelet QR 25cl</t>
  </si>
  <si>
    <t>Gobelet QR 40cl</t>
  </si>
  <si>
    <t>Gobelet QR 50cl</t>
  </si>
  <si>
    <t>Grande boite salade</t>
  </si>
  <si>
    <t>Kit couverts</t>
  </si>
  <si>
    <t>Paille papier</t>
  </si>
  <si>
    <t>Petite boite salade</t>
  </si>
  <si>
    <t>Pic cobette</t>
  </si>
  <si>
    <t>Porte gobelet 2</t>
  </si>
  <si>
    <t>Pot Kream Ball</t>
  </si>
  <si>
    <t>Pot mini sundae</t>
  </si>
  <si>
    <t>Pot sundae</t>
  </si>
  <si>
    <t>Pot Ultimate</t>
  </si>
  <si>
    <t>Rince doigt</t>
  </si>
  <si>
    <t>Sac 12</t>
  </si>
  <si>
    <t>Sac 8</t>
  </si>
  <si>
    <t>Sac cabas</t>
  </si>
  <si>
    <t>Sac cobette</t>
  </si>
  <si>
    <t>Sachet 3 wings</t>
  </si>
  <si>
    <t>Sachet frite normal</t>
  </si>
  <si>
    <t>Sachet frite petit</t>
  </si>
  <si>
    <t>Sachet patisserie</t>
  </si>
  <si>
    <t>Sachet Poulet Petit</t>
  </si>
  <si>
    <t>Separateur bucket 2 petit</t>
  </si>
  <si>
    <t>Separateur bucket 4 normal</t>
  </si>
  <si>
    <t>Serviette</t>
  </si>
  <si>
    <t>Set plateau</t>
  </si>
  <si>
    <t>Wrap Colonel Burger</t>
  </si>
  <si>
    <t>Wrap grand</t>
  </si>
  <si>
    <t>Wrap I-twist</t>
  </si>
  <si>
    <t>Wrap petit</t>
  </si>
  <si>
    <t>Inv Ini Q</t>
  </si>
  <si>
    <t>Achat Q</t>
  </si>
  <si>
    <t>Inv Fin Q</t>
  </si>
  <si>
    <t>COS R %</t>
  </si>
  <si>
    <t>COS R</t>
  </si>
  <si>
    <t>COS T</t>
  </si>
  <si>
    <t>GAP Q</t>
  </si>
  <si>
    <t>GAP €</t>
  </si>
  <si>
    <t>COS T %</t>
  </si>
  <si>
    <t>GAP %</t>
  </si>
  <si>
    <t>Pertes déclarées</t>
  </si>
  <si>
    <t>Pertes Inco</t>
  </si>
  <si>
    <t>Efficacités</t>
  </si>
  <si>
    <t>Poulet</t>
  </si>
  <si>
    <t>Boissons</t>
  </si>
  <si>
    <t>Produits</t>
  </si>
  <si>
    <t>Other Food jour</t>
  </si>
  <si>
    <t>Other Food</t>
  </si>
  <si>
    <t>Emballages</t>
  </si>
  <si>
    <t>Transfert</t>
  </si>
  <si>
    <t>Conso pour 1000 réelle</t>
  </si>
  <si>
    <t>Conso pour 1000 théorique</t>
  </si>
  <si>
    <t>Coût d'achat final</t>
  </si>
  <si>
    <t>Coût d'achat initial</t>
  </si>
  <si>
    <t>Unité</t>
  </si>
  <si>
    <t>Total</t>
  </si>
  <si>
    <t>Poulet Sub Total</t>
  </si>
  <si>
    <t>Boissons Sub Total</t>
  </si>
  <si>
    <t>Other Food Jour</t>
  </si>
  <si>
    <t>Other Food Jour Sub Total</t>
  </si>
  <si>
    <t>Other Food Sub Total</t>
  </si>
  <si>
    <t>Emballages/Consommables</t>
  </si>
  <si>
    <t>Emballages/Consommables Sub Total</t>
  </si>
  <si>
    <t>Transfert Q</t>
  </si>
  <si>
    <t>Groupe/Articles</t>
  </si>
  <si>
    <t>Purchases</t>
  </si>
  <si>
    <t>End count</t>
  </si>
  <si>
    <t>Actual Usage</t>
  </si>
  <si>
    <t>Actual Usage in %</t>
  </si>
  <si>
    <t>Theoretical Usage</t>
  </si>
  <si>
    <t>Theoretical Usage in %</t>
  </si>
  <si>
    <t>GAP</t>
  </si>
  <si>
    <t>GAP in value</t>
  </si>
  <si>
    <t>GAP in %</t>
  </si>
  <si>
    <t>Losses</t>
  </si>
  <si>
    <t>Unknown losses</t>
  </si>
  <si>
    <t>Theoretical UPT</t>
  </si>
  <si>
    <t>Actual UPT</t>
  </si>
  <si>
    <t>Unit Cost</t>
  </si>
  <si>
    <t>Start Count</t>
  </si>
  <si>
    <t>Inventory Unit</t>
  </si>
  <si>
    <t>Inventory Item</t>
  </si>
  <si>
    <t>Translation for the tables</t>
  </si>
  <si>
    <t>Start Inventory Count</t>
  </si>
  <si>
    <t>End Inventory Count</t>
  </si>
  <si>
    <t>Monthly count 1/11/2023 09:32</t>
  </si>
  <si>
    <t>Monthly count 30/11/2023 09:52</t>
  </si>
  <si>
    <t>Daily count 29/11/2023 09:50</t>
  </si>
  <si>
    <t>Daily count 30/11/2023 09:12</t>
  </si>
  <si>
    <t>weekly count 31/11/2023 09:24</t>
  </si>
  <si>
    <t>Spot count 1/11/2023 07:18</t>
  </si>
  <si>
    <t>Inventory Items</t>
  </si>
  <si>
    <t>Inventory Item Group</t>
  </si>
  <si>
    <t>Item Group</t>
  </si>
  <si>
    <t>Store number name</t>
  </si>
  <si>
    <t>All</t>
  </si>
  <si>
    <t>79002001 - Saint Quentin</t>
  </si>
  <si>
    <t>79002002 - Soissons</t>
  </si>
  <si>
    <t>79006001 - Nice Lingostiere</t>
  </si>
  <si>
    <t>79049002 - Angers Espace Anjou</t>
  </si>
  <si>
    <t>Yield</t>
  </si>
  <si>
    <t>GAP en %</t>
  </si>
  <si>
    <t>Répartition du GAP en % par catégorie</t>
  </si>
  <si>
    <t>Actual Usage en %</t>
  </si>
  <si>
    <t>Yield en %</t>
  </si>
  <si>
    <t>Theoretical Usage en %</t>
  </si>
  <si>
    <t>Un camembert* surtout utilisé pour regarder la répartition des GAP par catégorie de produits</t>
  </si>
  <si>
    <r>
      <t xml:space="preserve">Ventes Nettes </t>
    </r>
    <r>
      <rPr>
        <b/>
        <sz val="12"/>
        <color rgb="FFFF0000"/>
        <rFont val="Calibri"/>
        <family val="2"/>
        <scheme val="minor"/>
      </rPr>
      <t>(Net Sales)</t>
    </r>
  </si>
  <si>
    <t>Ventes HT</t>
  </si>
  <si>
    <t>Ventes TTC</t>
  </si>
  <si>
    <t>Montant TVA</t>
  </si>
  <si>
    <t>Montant Promotion</t>
  </si>
  <si>
    <t>Montant Discount</t>
  </si>
  <si>
    <t>Montant Repas du Personnel</t>
  </si>
  <si>
    <t>COS Théo en %</t>
  </si>
  <si>
    <t>Total nbre de Transactions</t>
  </si>
  <si>
    <t>Nbre Transactions hors repas du personnel</t>
  </si>
  <si>
    <t>Ticket Moyen Global</t>
  </si>
  <si>
    <t>Ticket Moyen hors repas du personnel</t>
  </si>
  <si>
    <t>Montant Annulation</t>
  </si>
  <si>
    <t>Quantité Annulation</t>
  </si>
  <si>
    <t>Part des annulations sur CA en %</t>
  </si>
  <si>
    <t>Part des annulations sur CA en % (réseau KFC)</t>
  </si>
  <si>
    <t>Montant Remboursements</t>
  </si>
  <si>
    <t>Quantité Remboursements</t>
  </si>
  <si>
    <t>Part des remboursements sur CA en %</t>
  </si>
  <si>
    <t>Part des remboursements sur CA en % (réseau KFC)</t>
  </si>
  <si>
    <t>Date</t>
  </si>
  <si>
    <t>Stock initial</t>
  </si>
  <si>
    <t>Achats</t>
  </si>
  <si>
    <t>Stock final</t>
  </si>
  <si>
    <t>COS Théo en Q</t>
  </si>
  <si>
    <t>Store number Name</t>
  </si>
  <si>
    <t>Gross sales before discounts</t>
  </si>
  <si>
    <t>Gross Sales</t>
  </si>
  <si>
    <t>Net Sales</t>
  </si>
  <si>
    <t>Promo amount</t>
  </si>
  <si>
    <t>Discount Amount</t>
  </si>
  <si>
    <t>Net Sales %</t>
  </si>
  <si>
    <t>Transaction average</t>
  </si>
  <si>
    <t>COGS per net sales</t>
  </si>
  <si>
    <t>Wastes</t>
  </si>
  <si>
    <t>Tax amount 5,5%</t>
  </si>
  <si>
    <t>Tax amount 10%</t>
  </si>
  <si>
    <t>Tax amount 20%</t>
  </si>
  <si>
    <t>Total Tax Amount</t>
  </si>
  <si>
    <t>Annulations (void)</t>
  </si>
  <si>
    <t>Remboursements (Refunds)</t>
  </si>
  <si>
    <t>Dine In</t>
  </si>
  <si>
    <t xml:space="preserve">Kiosk In </t>
  </si>
  <si>
    <t xml:space="preserve">Kiosk out </t>
  </si>
  <si>
    <t>Take Away</t>
  </si>
  <si>
    <t>Drive Thru</t>
  </si>
  <si>
    <t>Deliveroo</t>
  </si>
  <si>
    <t>UberEats</t>
  </si>
  <si>
    <t>Livraison</t>
  </si>
  <si>
    <t>JustEat</t>
  </si>
  <si>
    <t>Kiosk OutDoor</t>
  </si>
  <si>
    <t>Canaux</t>
  </si>
  <si>
    <t>79002001 - Saint Quentin - John</t>
  </si>
  <si>
    <t>79002002 - Saint Quentin - Alice</t>
  </si>
  <si>
    <t>79002003 - Soissons - Robert</t>
  </si>
  <si>
    <t>79002004 - Saint Quentin - Emily</t>
  </si>
  <si>
    <t>79002005 - Saint Quentin - Michael</t>
  </si>
  <si>
    <t>79002006 - Saint Quentin - William</t>
  </si>
  <si>
    <t>79002007 - Saint Quentin - James</t>
  </si>
  <si>
    <t>79002008 - Saint Quentin -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</si>
</sst>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_ * #,##0.00_)\ &quot;€&quot;_ ;_ * \(#,##0.00\)\ &quot;€&quot;_ ;_ * &quot;-&quot;??_)\ &quot;€&quot;_ ;_ @_ "/>
    <numFmt numFmtId="166" formatCode="_-* #,##0.00\ [$€-40C]_-;\-* #,##0.00\ [$€-40C]_-;_-* &quot;-&quot;??\ [$€-40C]_-;_-@_-"/>
    <numFmt numFmtId="167" formatCode="0.0%"/>
    <numFmt numFmtId="168" formatCode="[$EUR]\ #,##0.00"/>
    <numFmt numFmtId="169" formatCode="[$EUR]\ 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Alignment="1">
      <alignment horizontal="center" wrapText="1"/>
    </xf>
    <xf numFmtId="165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0" fontId="0" fillId="0" borderId="1" xfId="2" applyNumberFormat="1" applyFont="1" applyBorder="1"/>
    <xf numFmtId="165" fontId="0" fillId="0" borderId="1" xfId="1" applyFont="1" applyBorder="1"/>
    <xf numFmtId="2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/>
    <xf numFmtId="10" fontId="0" fillId="3" borderId="1" xfId="2" applyNumberFormat="1" applyFont="1" applyFill="1" applyBorder="1"/>
    <xf numFmtId="165" fontId="0" fillId="3" borderId="1" xfId="1" applyFont="1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2" fillId="4" borderId="1" xfId="0" applyFont="1" applyFill="1" applyBorder="1"/>
    <xf numFmtId="1" fontId="2" fillId="4" borderId="1" xfId="0" applyNumberFormat="1" applyFont="1" applyFill="1" applyBorder="1" applyAlignment="1">
      <alignment horizontal="right"/>
    </xf>
    <xf numFmtId="10" fontId="2" fillId="4" borderId="1" xfId="2" applyNumberFormat="1" applyFont="1" applyFill="1" applyBorder="1" applyAlignment="1">
      <alignment horizontal="right"/>
    </xf>
    <xf numFmtId="165" fontId="2" fillId="4" borderId="1" xfId="1" applyFont="1" applyFill="1" applyBorder="1" applyAlignment="1">
      <alignment horizontal="right"/>
    </xf>
    <xf numFmtId="2" fontId="2" fillId="4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5" fontId="0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0" fillId="0" borderId="0" xfId="1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/>
    <xf numFmtId="1" fontId="3" fillId="2" borderId="1" xfId="0" applyNumberFormat="1" applyFont="1" applyFill="1" applyBorder="1"/>
    <xf numFmtId="10" fontId="3" fillId="2" borderId="1" xfId="2" applyNumberFormat="1" applyFont="1" applyFill="1" applyBorder="1"/>
    <xf numFmtId="165" fontId="3" fillId="2" borderId="1" xfId="1" applyFont="1" applyFill="1" applyBorder="1"/>
    <xf numFmtId="2" fontId="3" fillId="2" borderId="1" xfId="0" applyNumberFormat="1" applyFont="1" applyFill="1" applyBorder="1"/>
    <xf numFmtId="2" fontId="4" fillId="2" borderId="1" xfId="0" applyNumberFormat="1" applyFont="1" applyFill="1" applyBorder="1"/>
    <xf numFmtId="0" fontId="3" fillId="0" borderId="0" xfId="0" applyFont="1"/>
    <xf numFmtId="0" fontId="3" fillId="2" borderId="0" xfId="0" applyFont="1" applyFill="1"/>
    <xf numFmtId="1" fontId="3" fillId="2" borderId="1" xfId="0" applyNumberFormat="1" applyFont="1" applyFill="1" applyBorder="1" applyAlignment="1">
      <alignment horizontal="right"/>
    </xf>
    <xf numFmtId="10" fontId="3" fillId="2" borderId="1" xfId="2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5" fontId="3" fillId="2" borderId="1" xfId="1" applyFont="1" applyFill="1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0" fillId="6" borderId="1" xfId="0" applyFill="1" applyBorder="1"/>
    <xf numFmtId="1" fontId="0" fillId="6" borderId="1" xfId="0" applyNumberFormat="1" applyFill="1" applyBorder="1" applyAlignment="1">
      <alignment horizontal="right"/>
    </xf>
    <xf numFmtId="1" fontId="0" fillId="6" borderId="1" xfId="0" applyNumberFormat="1" applyFill="1" applyBorder="1"/>
    <xf numFmtId="10" fontId="0" fillId="6" borderId="1" xfId="2" applyNumberFormat="1" applyFont="1" applyFill="1" applyBorder="1"/>
    <xf numFmtId="165" fontId="0" fillId="6" borderId="1" xfId="1" applyFont="1" applyFill="1" applyBorder="1"/>
    <xf numFmtId="2" fontId="0" fillId="6" borderId="1" xfId="0" applyNumberFormat="1" applyFill="1" applyBorder="1"/>
    <xf numFmtId="0" fontId="0" fillId="6" borderId="0" xfId="0" applyFill="1"/>
    <xf numFmtId="0" fontId="8" fillId="0" borderId="0" xfId="0" applyFont="1" applyAlignment="1">
      <alignment horizontal="center" vertical="center"/>
    </xf>
    <xf numFmtId="0" fontId="8" fillId="0" borderId="0" xfId="0" applyFont="1"/>
    <xf numFmtId="14" fontId="0" fillId="0" borderId="1" xfId="0" applyNumberFormat="1" applyBorder="1"/>
    <xf numFmtId="165" fontId="8" fillId="0" borderId="0" xfId="1" applyFont="1"/>
    <xf numFmtId="0" fontId="7" fillId="0" borderId="1" xfId="0" applyFont="1" applyBorder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/>
    </xf>
    <xf numFmtId="169" fontId="0" fillId="0" borderId="1" xfId="0" applyNumberFormat="1" applyBorder="1"/>
    <xf numFmtId="168" fontId="0" fillId="0" borderId="1" xfId="0" applyNumberFormat="1" applyBorder="1"/>
    <xf numFmtId="9" fontId="0" fillId="0" borderId="1" xfId="2" applyFont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4" fontId="6" fillId="6" borderId="3" xfId="0" applyNumberFormat="1" applyFont="1" applyFill="1" applyBorder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8" fillId="0" borderId="1" xfId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10" fontId="8" fillId="0" borderId="1" xfId="2" applyNumberFormat="1" applyFont="1" applyBorder="1" applyAlignment="1">
      <alignment horizontal="center" vertical="center"/>
    </xf>
    <xf numFmtId="0" fontId="8" fillId="0" borderId="1" xfId="2" applyNumberFormat="1" applyFont="1" applyBorder="1" applyAlignment="1">
      <alignment horizontal="center" vertical="center"/>
    </xf>
    <xf numFmtId="167" fontId="8" fillId="0" borderId="1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7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FE70-E55F-4001-B88F-CAFE9773CFD1}">
  <sheetPr codeName="Feuil1"/>
  <dimension ref="A1:U178"/>
  <sheetViews>
    <sheetView workbookViewId="0">
      <selection activeCell="C2" sqref="C2"/>
    </sheetView>
  </sheetViews>
  <sheetFormatPr defaultColWidth="11.19921875" defaultRowHeight="15.6" x14ac:dyDescent="0.3"/>
  <cols>
    <col min="1" max="1" width="29.59765625" bestFit="1" customWidth="1"/>
    <col min="2" max="2" width="29.59765625" customWidth="1"/>
    <col min="8" max="9" width="10" customWidth="1"/>
    <col min="20" max="20" width="12.3984375" bestFit="1" customWidth="1"/>
  </cols>
  <sheetData>
    <row r="1" spans="1:21" s="4" customFormat="1" ht="46.8" x14ac:dyDescent="0.3">
      <c r="A1" s="8">
        <v>170505.25</v>
      </c>
      <c r="B1" s="8" t="s">
        <v>191</v>
      </c>
      <c r="C1" s="8" t="s">
        <v>200</v>
      </c>
      <c r="D1" s="8" t="s">
        <v>199</v>
      </c>
      <c r="E1" s="8" t="s">
        <v>198</v>
      </c>
      <c r="F1" s="8" t="s">
        <v>176</v>
      </c>
      <c r="G1" s="8" t="s">
        <v>177</v>
      </c>
      <c r="H1" s="8" t="s">
        <v>195</v>
      </c>
      <c r="I1" s="8" t="s">
        <v>178</v>
      </c>
      <c r="J1" s="8" t="s">
        <v>180</v>
      </c>
      <c r="K1" s="8" t="s">
        <v>179</v>
      </c>
      <c r="L1" s="8" t="s">
        <v>181</v>
      </c>
      <c r="M1" s="8" t="s">
        <v>184</v>
      </c>
      <c r="N1" s="8" t="s">
        <v>182</v>
      </c>
      <c r="O1" s="8" t="s">
        <v>183</v>
      </c>
      <c r="P1" s="8" t="s">
        <v>185</v>
      </c>
      <c r="Q1" s="8" t="s">
        <v>186</v>
      </c>
      <c r="R1" s="8" t="s">
        <v>187</v>
      </c>
      <c r="S1" s="8" t="s">
        <v>188</v>
      </c>
      <c r="T1" s="8" t="s">
        <v>196</v>
      </c>
      <c r="U1" s="6" t="s">
        <v>197</v>
      </c>
    </row>
    <row r="2" spans="1:21" x14ac:dyDescent="0.3">
      <c r="A2" t="s">
        <v>0</v>
      </c>
      <c r="B2" t="s">
        <v>189</v>
      </c>
      <c r="C2" t="s">
        <v>1</v>
      </c>
      <c r="D2">
        <v>0.28000000000000003</v>
      </c>
      <c r="E2">
        <v>0.28000000000000003</v>
      </c>
      <c r="F2" s="2">
        <v>508</v>
      </c>
      <c r="G2" s="3">
        <v>500</v>
      </c>
      <c r="H2" s="3">
        <v>0</v>
      </c>
      <c r="I2" s="3">
        <v>300</v>
      </c>
      <c r="J2" s="3">
        <f>SUM(F2:G2,-I2)</f>
        <v>708</v>
      </c>
      <c r="K2" s="5">
        <f>J2*D2/$A$1</f>
        <v>1.1626621467667418E-3</v>
      </c>
      <c r="L2" s="3">
        <v>538</v>
      </c>
      <c r="M2" s="5">
        <f>L2*D2/$A$1</f>
        <v>8.8349185728885192E-4</v>
      </c>
      <c r="N2" s="3">
        <f>L2-J2</f>
        <v>-170</v>
      </c>
      <c r="O2" s="7">
        <f>N2*D2</f>
        <v>-47.6</v>
      </c>
      <c r="P2" s="5">
        <f>O2*D2/$A$1</f>
        <v>-7.81676810538092E-5</v>
      </c>
      <c r="Q2" s="1">
        <v>-7</v>
      </c>
      <c r="R2" s="1">
        <f>N2-Q2</f>
        <v>-163</v>
      </c>
      <c r="S2" s="5">
        <f>L2/J2</f>
        <v>0.75988700564971756</v>
      </c>
      <c r="T2" s="1">
        <f>(J2/$A$1)*1000</f>
        <v>4.1523648098812203</v>
      </c>
      <c r="U2" s="1">
        <f>(L2/$A$1)*1000</f>
        <v>3.1553280617458994</v>
      </c>
    </row>
    <row r="3" spans="1:21" x14ac:dyDescent="0.3">
      <c r="A3" t="s">
        <v>2</v>
      </c>
      <c r="B3" t="s">
        <v>189</v>
      </c>
      <c r="C3" t="s">
        <v>1</v>
      </c>
      <c r="D3">
        <v>0.32</v>
      </c>
      <c r="E3">
        <v>0.32</v>
      </c>
      <c r="F3" s="2">
        <v>384</v>
      </c>
      <c r="G3" s="3">
        <v>96</v>
      </c>
      <c r="H3" s="3">
        <v>0</v>
      </c>
      <c r="I3" s="3">
        <v>0</v>
      </c>
      <c r="J3" s="3">
        <f t="shared" ref="J3:J7" si="0">SUM(F3:G3,-I3)</f>
        <v>480</v>
      </c>
      <c r="K3" s="5">
        <f t="shared" ref="K3:K7" si="1">J3*D3/$A$1</f>
        <v>9.0085202655050209E-4</v>
      </c>
      <c r="L3" s="3">
        <v>479</v>
      </c>
      <c r="M3" s="5">
        <f t="shared" ref="M3:M7" si="2">L3*D3/$A$1</f>
        <v>8.989752514951886E-4</v>
      </c>
      <c r="N3" s="3">
        <f t="shared" ref="N3:N63" si="3">L3-J3</f>
        <v>-1</v>
      </c>
      <c r="O3" s="7">
        <f t="shared" ref="O3:O63" si="4">N3*D3</f>
        <v>-0.32</v>
      </c>
      <c r="P3" s="5">
        <f t="shared" ref="P3:P63" si="5">O3*D3/$A$1</f>
        <v>-6.0056801770033472E-7</v>
      </c>
      <c r="Q3" s="1">
        <v>-11</v>
      </c>
      <c r="R3" s="1">
        <f t="shared" ref="R3:R63" si="6">N3-Q3</f>
        <v>10</v>
      </c>
      <c r="S3" s="5">
        <f t="shared" ref="S3:S63" si="7">L3/J3</f>
        <v>0.99791666666666667</v>
      </c>
      <c r="T3" s="1">
        <f t="shared" ref="T3:T42" si="8">(J3/$A$1)*1000</f>
        <v>2.8151625829703191</v>
      </c>
      <c r="U3" s="1">
        <f t="shared" ref="U3:U42" si="9">(L3/$A$1)*1000</f>
        <v>2.8092976609224642</v>
      </c>
    </row>
    <row r="4" spans="1:21" x14ac:dyDescent="0.3">
      <c r="A4" t="s">
        <v>3</v>
      </c>
      <c r="B4" t="s">
        <v>189</v>
      </c>
      <c r="C4" t="s">
        <v>1</v>
      </c>
      <c r="D4">
        <v>0.45</v>
      </c>
      <c r="E4">
        <v>0.45</v>
      </c>
      <c r="F4" s="2">
        <v>3260</v>
      </c>
      <c r="G4" s="3">
        <v>8040</v>
      </c>
      <c r="H4" s="3">
        <v>0</v>
      </c>
      <c r="I4" s="3">
        <v>1560</v>
      </c>
      <c r="J4" s="3">
        <f t="shared" si="0"/>
        <v>9740</v>
      </c>
      <c r="K4" s="5">
        <f t="shared" si="1"/>
        <v>2.5705953335747725E-2</v>
      </c>
      <c r="L4" s="3">
        <v>8839</v>
      </c>
      <c r="M4" s="5">
        <f t="shared" si="2"/>
        <v>2.3328020691444986E-2</v>
      </c>
      <c r="N4" s="3">
        <f t="shared" si="3"/>
        <v>-901</v>
      </c>
      <c r="O4" s="7">
        <f t="shared" si="4"/>
        <v>-405.45</v>
      </c>
      <c r="P4" s="5">
        <f t="shared" si="5"/>
        <v>-1.0700696899362335E-3</v>
      </c>
      <c r="Q4" s="1">
        <v>-205</v>
      </c>
      <c r="R4" s="1">
        <f t="shared" si="6"/>
        <v>-696</v>
      </c>
      <c r="S4" s="5">
        <f t="shared" si="7"/>
        <v>0.90749486652977418</v>
      </c>
      <c r="T4" s="1">
        <f t="shared" si="8"/>
        <v>57.124340746106064</v>
      </c>
      <c r="U4" s="1">
        <f t="shared" si="9"/>
        <v>51.840045980988855</v>
      </c>
    </row>
    <row r="5" spans="1:21" x14ac:dyDescent="0.3">
      <c r="A5" t="s">
        <v>4</v>
      </c>
      <c r="B5" t="s">
        <v>189</v>
      </c>
      <c r="C5" t="s">
        <v>1</v>
      </c>
      <c r="D5">
        <v>0.45</v>
      </c>
      <c r="E5">
        <v>0.45</v>
      </c>
      <c r="F5" s="2">
        <v>320</v>
      </c>
      <c r="G5" s="3">
        <v>600</v>
      </c>
      <c r="H5" s="3">
        <v>0</v>
      </c>
      <c r="I5" s="3">
        <v>300</v>
      </c>
      <c r="J5" s="3">
        <f t="shared" si="0"/>
        <v>620</v>
      </c>
      <c r="K5" s="5">
        <f t="shared" si="1"/>
        <v>1.6363132513514979E-3</v>
      </c>
      <c r="L5" s="3">
        <v>728</v>
      </c>
      <c r="M5" s="5">
        <f t="shared" si="2"/>
        <v>1.9213484628772429E-3</v>
      </c>
      <c r="N5" s="3">
        <f t="shared" si="3"/>
        <v>108</v>
      </c>
      <c r="O5" s="7">
        <f t="shared" si="4"/>
        <v>48.6</v>
      </c>
      <c r="P5" s="5">
        <f t="shared" si="5"/>
        <v>1.2826584518658518E-4</v>
      </c>
      <c r="Q5" s="1">
        <v>-52</v>
      </c>
      <c r="R5" s="1">
        <f t="shared" si="6"/>
        <v>160</v>
      </c>
      <c r="S5" s="5">
        <f t="shared" si="7"/>
        <v>1.1741935483870967</v>
      </c>
      <c r="T5" s="1">
        <f t="shared" si="8"/>
        <v>3.6362516696699951</v>
      </c>
      <c r="U5" s="1">
        <f t="shared" si="9"/>
        <v>4.2696632508383168</v>
      </c>
    </row>
    <row r="6" spans="1:21" x14ac:dyDescent="0.3">
      <c r="A6" t="s">
        <v>5</v>
      </c>
      <c r="B6" t="s">
        <v>189</v>
      </c>
      <c r="C6" t="s">
        <v>1</v>
      </c>
      <c r="D6">
        <v>0.11</v>
      </c>
      <c r="E6">
        <v>0.11</v>
      </c>
      <c r="F6" s="2">
        <v>11460</v>
      </c>
      <c r="G6" s="3">
        <v>12240</v>
      </c>
      <c r="H6" s="3">
        <v>0</v>
      </c>
      <c r="I6" s="3">
        <v>3600</v>
      </c>
      <c r="J6" s="3">
        <f t="shared" si="0"/>
        <v>20100</v>
      </c>
      <c r="K6" s="5">
        <f t="shared" si="1"/>
        <v>1.2967342647807032E-2</v>
      </c>
      <c r="L6" s="3">
        <v>19516</v>
      </c>
      <c r="M6" s="5">
        <f t="shared" si="2"/>
        <v>1.2590580055452839E-2</v>
      </c>
      <c r="N6" s="3">
        <f t="shared" si="3"/>
        <v>-584</v>
      </c>
      <c r="O6" s="7">
        <f t="shared" si="4"/>
        <v>-64.239999999999995</v>
      </c>
      <c r="P6" s="5">
        <f t="shared" si="5"/>
        <v>-4.1443885158961383E-5</v>
      </c>
      <c r="Q6" s="1">
        <v>-302</v>
      </c>
      <c r="R6" s="1">
        <f t="shared" si="6"/>
        <v>-282</v>
      </c>
      <c r="S6" s="5">
        <f t="shared" si="7"/>
        <v>0.9709452736318408</v>
      </c>
      <c r="T6" s="1">
        <f t="shared" si="8"/>
        <v>117.88493316188212</v>
      </c>
      <c r="U6" s="1">
        <f t="shared" si="9"/>
        <v>114.45981868593489</v>
      </c>
    </row>
    <row r="7" spans="1:21" x14ac:dyDescent="0.3">
      <c r="A7" t="s">
        <v>6</v>
      </c>
      <c r="B7" t="s">
        <v>189</v>
      </c>
      <c r="C7" t="s">
        <v>1</v>
      </c>
      <c r="D7">
        <v>0.19</v>
      </c>
      <c r="E7">
        <v>0.19</v>
      </c>
      <c r="F7" s="2">
        <v>19872</v>
      </c>
      <c r="G7" s="3">
        <v>45036</v>
      </c>
      <c r="H7" s="3">
        <v>0</v>
      </c>
      <c r="I7" s="3">
        <v>10728</v>
      </c>
      <c r="J7" s="3">
        <f t="shared" si="0"/>
        <v>54180</v>
      </c>
      <c r="K7" s="5">
        <f t="shared" si="1"/>
        <v>6.0374680545027211E-2</v>
      </c>
      <c r="L7" s="3">
        <v>50588</v>
      </c>
      <c r="M7" s="5">
        <f t="shared" si="2"/>
        <v>5.6371988545807238E-2</v>
      </c>
      <c r="N7" s="3">
        <f t="shared" si="3"/>
        <v>-3592</v>
      </c>
      <c r="O7" s="7">
        <f t="shared" si="4"/>
        <v>-682.48</v>
      </c>
      <c r="P7" s="5">
        <f t="shared" si="5"/>
        <v>-7.6051147985179346E-4</v>
      </c>
      <c r="Q7" s="1">
        <v>-469</v>
      </c>
      <c r="R7" s="1">
        <f t="shared" si="6"/>
        <v>-3123</v>
      </c>
      <c r="S7" s="5">
        <f t="shared" si="7"/>
        <v>0.933702473237357</v>
      </c>
      <c r="T7" s="1">
        <f t="shared" si="8"/>
        <v>317.76147655277475</v>
      </c>
      <c r="U7" s="1">
        <f t="shared" si="9"/>
        <v>296.69467655688021</v>
      </c>
    </row>
    <row r="8" spans="1:21" x14ac:dyDescent="0.3">
      <c r="A8" t="s">
        <v>7</v>
      </c>
      <c r="B8" t="s">
        <v>190</v>
      </c>
      <c r="C8" t="s">
        <v>1</v>
      </c>
      <c r="D8">
        <v>1.06</v>
      </c>
      <c r="E8">
        <v>1.06</v>
      </c>
      <c r="F8" s="3">
        <v>55</v>
      </c>
      <c r="G8" s="3">
        <v>108</v>
      </c>
      <c r="H8" s="3">
        <v>0</v>
      </c>
      <c r="I8" s="3">
        <v>67</v>
      </c>
      <c r="J8" s="3">
        <f t="shared" ref="J8:J42" si="10">SUM(F8:G8,-I8)</f>
        <v>96</v>
      </c>
      <c r="K8" s="5">
        <f t="shared" ref="K8:K42" si="11">J8*D8/$A$1</f>
        <v>5.9681446758970771E-4</v>
      </c>
      <c r="L8" s="3">
        <v>96</v>
      </c>
      <c r="M8" s="5">
        <f t="shared" ref="M8:M42" si="12">L8*D8/$A$1</f>
        <v>5.9681446758970771E-4</v>
      </c>
      <c r="N8" s="3">
        <f t="shared" si="3"/>
        <v>0</v>
      </c>
      <c r="O8" s="7">
        <f t="shared" si="4"/>
        <v>0</v>
      </c>
      <c r="P8" s="5">
        <f t="shared" si="5"/>
        <v>0</v>
      </c>
      <c r="Q8" s="1">
        <v>0</v>
      </c>
      <c r="R8" s="1">
        <f t="shared" si="6"/>
        <v>0</v>
      </c>
      <c r="S8" s="5">
        <f t="shared" si="7"/>
        <v>1</v>
      </c>
      <c r="T8" s="1">
        <f t="shared" si="8"/>
        <v>0.56303251659406384</v>
      </c>
      <c r="U8" s="1">
        <f t="shared" si="9"/>
        <v>0.56303251659406384</v>
      </c>
    </row>
    <row r="9" spans="1:21" x14ac:dyDescent="0.3">
      <c r="A9" t="s">
        <v>8</v>
      </c>
      <c r="B9" t="s">
        <v>190</v>
      </c>
      <c r="C9" t="s">
        <v>1</v>
      </c>
      <c r="D9">
        <v>1.24</v>
      </c>
      <c r="E9">
        <v>1.24</v>
      </c>
      <c r="F9" s="3">
        <v>58</v>
      </c>
      <c r="G9" s="3">
        <v>66</v>
      </c>
      <c r="H9" s="3">
        <v>0</v>
      </c>
      <c r="I9" s="3">
        <v>27</v>
      </c>
      <c r="J9" s="3">
        <f t="shared" si="10"/>
        <v>97</v>
      </c>
      <c r="K9" s="5">
        <f t="shared" si="11"/>
        <v>7.0543282391597915E-4</v>
      </c>
      <c r="L9" s="3">
        <v>97</v>
      </c>
      <c r="M9" s="5">
        <f t="shared" si="12"/>
        <v>7.0543282391597915E-4</v>
      </c>
      <c r="N9" s="3">
        <f t="shared" si="3"/>
        <v>0</v>
      </c>
      <c r="O9" s="7">
        <f t="shared" si="4"/>
        <v>0</v>
      </c>
      <c r="P9" s="5">
        <f t="shared" si="5"/>
        <v>0</v>
      </c>
      <c r="Q9" s="1">
        <v>0</v>
      </c>
      <c r="R9" s="1">
        <f t="shared" si="6"/>
        <v>0</v>
      </c>
      <c r="S9" s="5">
        <f t="shared" si="7"/>
        <v>1</v>
      </c>
      <c r="T9" s="1">
        <f t="shared" si="8"/>
        <v>0.56889743864191866</v>
      </c>
      <c r="U9" s="1">
        <f t="shared" si="9"/>
        <v>0.56889743864191866</v>
      </c>
    </row>
    <row r="10" spans="1:21" x14ac:dyDescent="0.3">
      <c r="A10" t="s">
        <v>9</v>
      </c>
      <c r="B10" t="s">
        <v>190</v>
      </c>
      <c r="C10" t="s">
        <v>1</v>
      </c>
      <c r="D10">
        <v>0.86</v>
      </c>
      <c r="E10">
        <v>0.86</v>
      </c>
      <c r="F10" s="3">
        <v>32</v>
      </c>
      <c r="G10" s="3">
        <v>168</v>
      </c>
      <c r="H10" s="3">
        <v>0</v>
      </c>
      <c r="I10" s="3">
        <v>17</v>
      </c>
      <c r="J10" s="3">
        <f t="shared" si="10"/>
        <v>183</v>
      </c>
      <c r="K10" s="5">
        <f t="shared" si="11"/>
        <v>9.2302143189139331E-4</v>
      </c>
      <c r="L10" s="3">
        <v>186</v>
      </c>
      <c r="M10" s="5">
        <f t="shared" si="12"/>
        <v>9.3815293077485892E-4</v>
      </c>
      <c r="N10" s="3">
        <f t="shared" si="3"/>
        <v>3</v>
      </c>
      <c r="O10" s="7">
        <f t="shared" si="4"/>
        <v>2.58</v>
      </c>
      <c r="P10" s="5">
        <f t="shared" si="5"/>
        <v>1.30130890397803E-5</v>
      </c>
      <c r="Q10" s="1">
        <v>0</v>
      </c>
      <c r="R10" s="1">
        <f t="shared" si="6"/>
        <v>3</v>
      </c>
      <c r="S10" s="5">
        <f t="shared" si="7"/>
        <v>1.0163934426229508</v>
      </c>
      <c r="T10" s="1">
        <f t="shared" si="8"/>
        <v>1.0732807347574342</v>
      </c>
      <c r="U10" s="1">
        <f t="shared" si="9"/>
        <v>1.0908755009009987</v>
      </c>
    </row>
    <row r="11" spans="1:21" x14ac:dyDescent="0.3">
      <c r="A11" t="s">
        <v>10</v>
      </c>
      <c r="B11" t="s">
        <v>190</v>
      </c>
      <c r="C11" t="s">
        <v>1</v>
      </c>
      <c r="D11">
        <v>0.91</v>
      </c>
      <c r="E11">
        <v>0.91</v>
      </c>
      <c r="F11" s="3">
        <v>54</v>
      </c>
      <c r="G11" s="3">
        <v>24</v>
      </c>
      <c r="H11" s="3">
        <v>0</v>
      </c>
      <c r="I11" s="3">
        <v>36</v>
      </c>
      <c r="J11" s="3">
        <f t="shared" si="10"/>
        <v>42</v>
      </c>
      <c r="K11" s="5">
        <f t="shared" si="11"/>
        <v>2.2415732066901166E-4</v>
      </c>
      <c r="L11" s="3">
        <v>44</v>
      </c>
      <c r="M11" s="5">
        <f t="shared" si="12"/>
        <v>2.3483147879610746E-4</v>
      </c>
      <c r="N11" s="3">
        <f t="shared" si="3"/>
        <v>2</v>
      </c>
      <c r="O11" s="7">
        <f t="shared" si="4"/>
        <v>1.82</v>
      </c>
      <c r="P11" s="5">
        <f t="shared" si="5"/>
        <v>9.713483895657173E-6</v>
      </c>
      <c r="Q11" s="1">
        <v>0</v>
      </c>
      <c r="R11" s="1">
        <f t="shared" si="6"/>
        <v>2</v>
      </c>
      <c r="S11" s="5">
        <f t="shared" si="7"/>
        <v>1.0476190476190477</v>
      </c>
      <c r="T11" s="1">
        <f t="shared" si="8"/>
        <v>0.24632672600990291</v>
      </c>
      <c r="U11" s="1">
        <f t="shared" si="9"/>
        <v>0.25805657010561256</v>
      </c>
    </row>
    <row r="12" spans="1:21" x14ac:dyDescent="0.3">
      <c r="A12" t="s">
        <v>11</v>
      </c>
      <c r="B12" t="s">
        <v>190</v>
      </c>
      <c r="C12" t="s">
        <v>1</v>
      </c>
      <c r="D12">
        <v>0.99</v>
      </c>
      <c r="E12">
        <v>0.99</v>
      </c>
      <c r="F12" s="3">
        <v>26</v>
      </c>
      <c r="G12" s="3">
        <v>36</v>
      </c>
      <c r="H12" s="3">
        <v>0</v>
      </c>
      <c r="I12" s="3">
        <v>14</v>
      </c>
      <c r="J12" s="3">
        <f t="shared" si="10"/>
        <v>48</v>
      </c>
      <c r="K12" s="5">
        <f t="shared" si="11"/>
        <v>2.7870109571406158E-4</v>
      </c>
      <c r="L12" s="3">
        <v>48</v>
      </c>
      <c r="M12" s="5">
        <f t="shared" si="12"/>
        <v>2.7870109571406158E-4</v>
      </c>
      <c r="N12" s="3">
        <f t="shared" si="3"/>
        <v>0</v>
      </c>
      <c r="O12" s="7">
        <f t="shared" si="4"/>
        <v>0</v>
      </c>
      <c r="P12" s="5">
        <f t="shared" si="5"/>
        <v>0</v>
      </c>
      <c r="Q12" s="1">
        <v>0</v>
      </c>
      <c r="R12" s="1">
        <f t="shared" si="6"/>
        <v>0</v>
      </c>
      <c r="S12" s="5">
        <f t="shared" si="7"/>
        <v>1</v>
      </c>
      <c r="T12" s="1">
        <f t="shared" si="8"/>
        <v>0.28151625829703192</v>
      </c>
      <c r="U12" s="1">
        <f t="shared" si="9"/>
        <v>0.28151625829703192</v>
      </c>
    </row>
    <row r="13" spans="1:21" x14ac:dyDescent="0.3">
      <c r="A13" t="s">
        <v>12</v>
      </c>
      <c r="B13" t="s">
        <v>190</v>
      </c>
      <c r="C13" t="s">
        <v>1</v>
      </c>
      <c r="D13">
        <v>1.53</v>
      </c>
      <c r="E13">
        <v>1.53</v>
      </c>
      <c r="F13" s="3">
        <v>63</v>
      </c>
      <c r="G13" s="3">
        <v>72</v>
      </c>
      <c r="H13" s="3">
        <v>0</v>
      </c>
      <c r="I13" s="3">
        <v>40</v>
      </c>
      <c r="J13" s="3">
        <f t="shared" si="10"/>
        <v>95</v>
      </c>
      <c r="K13" s="5">
        <f t="shared" si="11"/>
        <v>8.524664196556997E-4</v>
      </c>
      <c r="L13" s="3">
        <v>99</v>
      </c>
      <c r="M13" s="5">
        <f t="shared" si="12"/>
        <v>8.8835974258857128E-4</v>
      </c>
      <c r="N13" s="3">
        <f t="shared" si="3"/>
        <v>4</v>
      </c>
      <c r="O13" s="7">
        <f t="shared" si="4"/>
        <v>6.12</v>
      </c>
      <c r="P13" s="5">
        <f t="shared" si="5"/>
        <v>5.49167840872935E-5</v>
      </c>
      <c r="Q13" s="1">
        <v>0</v>
      </c>
      <c r="R13" s="1">
        <f t="shared" si="6"/>
        <v>4</v>
      </c>
      <c r="S13" s="5">
        <f t="shared" si="7"/>
        <v>1.0421052631578946</v>
      </c>
      <c r="T13" s="1">
        <f t="shared" si="8"/>
        <v>0.5571675945462089</v>
      </c>
      <c r="U13" s="1">
        <f t="shared" si="9"/>
        <v>0.58062728273762831</v>
      </c>
    </row>
    <row r="14" spans="1:21" x14ac:dyDescent="0.3">
      <c r="A14" t="s">
        <v>13</v>
      </c>
      <c r="B14" t="s">
        <v>190</v>
      </c>
      <c r="C14" t="s">
        <v>14</v>
      </c>
      <c r="D14">
        <v>3.97</v>
      </c>
      <c r="E14">
        <v>3.97</v>
      </c>
      <c r="F14" s="3">
        <v>30</v>
      </c>
      <c r="G14" s="3">
        <v>30</v>
      </c>
      <c r="H14" s="3">
        <v>0</v>
      </c>
      <c r="I14" s="3">
        <v>35</v>
      </c>
      <c r="J14" s="3">
        <f t="shared" si="10"/>
        <v>25</v>
      </c>
      <c r="K14" s="5">
        <f t="shared" si="11"/>
        <v>5.8209351324959202E-4</v>
      </c>
      <c r="L14" s="3">
        <v>32.787000000000084</v>
      </c>
      <c r="M14" s="5">
        <f t="shared" si="12"/>
        <v>7.6340400075657695E-4</v>
      </c>
      <c r="N14" s="3">
        <f t="shared" si="3"/>
        <v>7.7870000000000843</v>
      </c>
      <c r="O14" s="7">
        <f t="shared" si="4"/>
        <v>30.914390000000335</v>
      </c>
      <c r="P14" s="5">
        <f t="shared" si="5"/>
        <v>7.1980263540273007E-4</v>
      </c>
      <c r="Q14" s="1">
        <v>0</v>
      </c>
      <c r="R14" s="1">
        <f t="shared" si="6"/>
        <v>7.7870000000000843</v>
      </c>
      <c r="S14" s="5">
        <f t="shared" si="7"/>
        <v>1.3114800000000033</v>
      </c>
      <c r="T14" s="1">
        <f t="shared" si="8"/>
        <v>0.14662305119637078</v>
      </c>
      <c r="U14" s="1">
        <f t="shared" si="9"/>
        <v>0.19229319918301685</v>
      </c>
    </row>
    <row r="15" spans="1:21" x14ac:dyDescent="0.3">
      <c r="A15" t="s">
        <v>15</v>
      </c>
      <c r="B15" t="s">
        <v>190</v>
      </c>
      <c r="C15" t="s">
        <v>14</v>
      </c>
      <c r="D15">
        <v>4.22</v>
      </c>
      <c r="E15">
        <v>4.22</v>
      </c>
      <c r="F15" s="3">
        <v>20</v>
      </c>
      <c r="G15" s="3">
        <v>20</v>
      </c>
      <c r="H15" s="3">
        <v>0</v>
      </c>
      <c r="I15" s="3">
        <v>30</v>
      </c>
      <c r="J15" s="3">
        <f t="shared" si="10"/>
        <v>10</v>
      </c>
      <c r="K15" s="5">
        <f t="shared" si="11"/>
        <v>2.4749971041947388E-4</v>
      </c>
      <c r="L15" s="3">
        <v>20.727999999999952</v>
      </c>
      <c r="M15" s="5">
        <f t="shared" si="12"/>
        <v>5.1301739975748422E-4</v>
      </c>
      <c r="N15" s="3">
        <f t="shared" si="3"/>
        <v>10.727999999999952</v>
      </c>
      <c r="O15" s="7">
        <f t="shared" si="4"/>
        <v>45.272159999999793</v>
      </c>
      <c r="P15" s="5">
        <f t="shared" si="5"/>
        <v>1.1204846490064037E-3</v>
      </c>
      <c r="Q15" s="1">
        <v>0</v>
      </c>
      <c r="R15" s="1">
        <f t="shared" si="6"/>
        <v>10.727999999999952</v>
      </c>
      <c r="S15" s="5">
        <f t="shared" si="7"/>
        <v>2.0727999999999951</v>
      </c>
      <c r="T15" s="1">
        <f t="shared" si="8"/>
        <v>5.8649220478548314E-2</v>
      </c>
      <c r="U15" s="1">
        <f t="shared" si="9"/>
        <v>0.12156810420793467</v>
      </c>
    </row>
    <row r="16" spans="1:21" x14ac:dyDescent="0.3">
      <c r="A16" t="s">
        <v>16</v>
      </c>
      <c r="B16" t="s">
        <v>190</v>
      </c>
      <c r="C16" t="s">
        <v>14</v>
      </c>
      <c r="D16">
        <v>5.05</v>
      </c>
      <c r="E16">
        <v>5.05</v>
      </c>
      <c r="F16" s="3">
        <v>0</v>
      </c>
      <c r="G16" s="3">
        <v>0</v>
      </c>
      <c r="H16" s="3">
        <v>0</v>
      </c>
      <c r="I16" s="3">
        <v>0</v>
      </c>
      <c r="J16" s="3">
        <f t="shared" si="10"/>
        <v>0</v>
      </c>
      <c r="K16" s="5">
        <f t="shared" si="11"/>
        <v>0</v>
      </c>
      <c r="L16" s="3">
        <v>0</v>
      </c>
      <c r="M16" s="5">
        <f t="shared" si="12"/>
        <v>0</v>
      </c>
      <c r="N16" s="3">
        <f t="shared" si="3"/>
        <v>0</v>
      </c>
      <c r="O16" s="7">
        <f t="shared" si="4"/>
        <v>0</v>
      </c>
      <c r="P16" s="5">
        <f t="shared" si="5"/>
        <v>0</v>
      </c>
      <c r="Q16" s="1">
        <v>0</v>
      </c>
      <c r="R16" s="1">
        <f t="shared" si="6"/>
        <v>0</v>
      </c>
      <c r="S16" s="5" t="e">
        <f t="shared" si="7"/>
        <v>#DIV/0!</v>
      </c>
      <c r="T16" s="1">
        <f t="shared" si="8"/>
        <v>0</v>
      </c>
      <c r="U16" s="1">
        <f t="shared" si="9"/>
        <v>0</v>
      </c>
    </row>
    <row r="17" spans="1:21" x14ac:dyDescent="0.3">
      <c r="A17" t="s">
        <v>17</v>
      </c>
      <c r="B17" t="s">
        <v>190</v>
      </c>
      <c r="C17" t="s">
        <v>14</v>
      </c>
      <c r="D17">
        <v>3.73</v>
      </c>
      <c r="E17">
        <v>3.73</v>
      </c>
      <c r="F17" s="3">
        <v>50</v>
      </c>
      <c r="G17" s="3">
        <v>110</v>
      </c>
      <c r="H17" s="3">
        <v>0</v>
      </c>
      <c r="I17" s="3">
        <v>50</v>
      </c>
      <c r="J17" s="3">
        <f t="shared" si="10"/>
        <v>110</v>
      </c>
      <c r="K17" s="5">
        <f t="shared" si="11"/>
        <v>2.4063775162348373E-3</v>
      </c>
      <c r="L17" s="3">
        <v>105.88000000000133</v>
      </c>
      <c r="M17" s="5">
        <f t="shared" si="12"/>
        <v>2.3162477401722525E-3</v>
      </c>
      <c r="N17" s="3">
        <f t="shared" si="3"/>
        <v>-4.1199999999986687</v>
      </c>
      <c r="O17" s="7">
        <f t="shared" si="4"/>
        <v>-15.367599999995035</v>
      </c>
      <c r="P17" s="5">
        <f t="shared" si="5"/>
        <v>-3.3618406471344126E-4</v>
      </c>
      <c r="Q17" s="1">
        <v>0</v>
      </c>
      <c r="R17" s="1">
        <f t="shared" si="6"/>
        <v>-4.1199999999986687</v>
      </c>
      <c r="S17" s="5">
        <f t="shared" si="7"/>
        <v>0.96254545454546669</v>
      </c>
      <c r="T17" s="1">
        <f t="shared" si="8"/>
        <v>0.64514142526403151</v>
      </c>
      <c r="U17" s="1">
        <f t="shared" si="9"/>
        <v>0.62097794642687743</v>
      </c>
    </row>
    <row r="18" spans="1:21" x14ac:dyDescent="0.3">
      <c r="A18" t="s">
        <v>18</v>
      </c>
      <c r="B18" t="s">
        <v>190</v>
      </c>
      <c r="C18" t="s">
        <v>14</v>
      </c>
      <c r="D18">
        <v>2.35</v>
      </c>
      <c r="E18">
        <v>2.35</v>
      </c>
      <c r="F18" s="3">
        <v>114</v>
      </c>
      <c r="G18" s="3">
        <v>95</v>
      </c>
      <c r="H18" s="3">
        <v>0</v>
      </c>
      <c r="I18" s="3">
        <v>114</v>
      </c>
      <c r="J18" s="3">
        <f t="shared" si="10"/>
        <v>95</v>
      </c>
      <c r="K18" s="5">
        <f t="shared" si="11"/>
        <v>1.3093438471835912E-3</v>
      </c>
      <c r="L18" s="3">
        <v>90.631130000000383</v>
      </c>
      <c r="M18" s="5">
        <f t="shared" si="12"/>
        <v>1.2491296045136493E-3</v>
      </c>
      <c r="N18" s="3">
        <f t="shared" si="3"/>
        <v>-4.3688699999996174</v>
      </c>
      <c r="O18" s="7">
        <f t="shared" si="4"/>
        <v>-10.266844499999101</v>
      </c>
      <c r="P18" s="5">
        <f t="shared" si="5"/>
        <v>-1.4150347027436333E-4</v>
      </c>
      <c r="Q18" s="1">
        <v>0</v>
      </c>
      <c r="R18" s="1">
        <f t="shared" si="6"/>
        <v>-4.3688699999996174</v>
      </c>
      <c r="S18" s="5">
        <f t="shared" si="7"/>
        <v>0.95401189473684611</v>
      </c>
      <c r="T18" s="1">
        <f t="shared" si="8"/>
        <v>0.5571675945462089</v>
      </c>
      <c r="U18" s="1">
        <f t="shared" si="9"/>
        <v>0.5315445125589997</v>
      </c>
    </row>
    <row r="19" spans="1:21" x14ac:dyDescent="0.3">
      <c r="A19" t="s">
        <v>19</v>
      </c>
      <c r="B19" t="s">
        <v>190</v>
      </c>
      <c r="C19" t="s">
        <v>14</v>
      </c>
      <c r="D19">
        <v>2.4</v>
      </c>
      <c r="E19">
        <v>2.4</v>
      </c>
      <c r="F19" s="3">
        <v>114</v>
      </c>
      <c r="G19" s="3">
        <v>133</v>
      </c>
      <c r="H19" s="3">
        <v>0</v>
      </c>
      <c r="I19" s="3">
        <v>152</v>
      </c>
      <c r="J19" s="3">
        <f t="shared" si="10"/>
        <v>95</v>
      </c>
      <c r="K19" s="5">
        <f t="shared" si="11"/>
        <v>1.3372022269109015E-3</v>
      </c>
      <c r="L19" s="3">
        <v>102.59599999999816</v>
      </c>
      <c r="M19" s="5">
        <f t="shared" si="12"/>
        <v>1.4441221018120882E-3</v>
      </c>
      <c r="N19" s="3">
        <f t="shared" si="3"/>
        <v>7.5959999999981562</v>
      </c>
      <c r="O19" s="7">
        <f t="shared" si="4"/>
        <v>18.230399999995573</v>
      </c>
      <c r="P19" s="5">
        <f t="shared" si="5"/>
        <v>2.566076997628482E-4</v>
      </c>
      <c r="Q19" s="1">
        <v>0</v>
      </c>
      <c r="R19" s="1">
        <f t="shared" si="6"/>
        <v>7.5959999999981562</v>
      </c>
      <c r="S19" s="5">
        <f t="shared" si="7"/>
        <v>1.0799578947368227</v>
      </c>
      <c r="T19" s="1">
        <f t="shared" si="8"/>
        <v>0.5571675945462089</v>
      </c>
      <c r="U19" s="1">
        <f t="shared" si="9"/>
        <v>0.6017175424217035</v>
      </c>
    </row>
    <row r="20" spans="1:21" x14ac:dyDescent="0.3">
      <c r="A20" t="s">
        <v>20</v>
      </c>
      <c r="B20" t="s">
        <v>190</v>
      </c>
      <c r="C20" t="s">
        <v>14</v>
      </c>
      <c r="D20">
        <v>2.0499999999999998</v>
      </c>
      <c r="E20">
        <v>2.0499999999999998</v>
      </c>
      <c r="F20" s="3">
        <v>114</v>
      </c>
      <c r="G20" s="3">
        <v>247</v>
      </c>
      <c r="H20" s="3">
        <v>0</v>
      </c>
      <c r="I20" s="3">
        <v>38</v>
      </c>
      <c r="J20" s="3">
        <f t="shared" si="10"/>
        <v>323</v>
      </c>
      <c r="K20" s="5">
        <f t="shared" si="11"/>
        <v>3.8834581339870764E-3</v>
      </c>
      <c r="L20" s="3">
        <v>274.82800000000429</v>
      </c>
      <c r="M20" s="5">
        <f t="shared" si="12"/>
        <v>3.3042818329641387E-3</v>
      </c>
      <c r="N20" s="3">
        <f t="shared" si="3"/>
        <v>-48.171999999995705</v>
      </c>
      <c r="O20" s="7">
        <f t="shared" si="4"/>
        <v>-98.75259999999119</v>
      </c>
      <c r="P20" s="5">
        <f t="shared" si="5"/>
        <v>-1.1873114170970213E-3</v>
      </c>
      <c r="Q20" s="1">
        <v>0</v>
      </c>
      <c r="R20" s="1">
        <f t="shared" si="6"/>
        <v>-48.171999999995705</v>
      </c>
      <c r="S20" s="5">
        <f t="shared" si="7"/>
        <v>0.85086068111456437</v>
      </c>
      <c r="T20" s="1">
        <f t="shared" si="8"/>
        <v>1.8943698214571105</v>
      </c>
      <c r="U20" s="1">
        <f t="shared" si="9"/>
        <v>1.6118447965678728</v>
      </c>
    </row>
    <row r="21" spans="1:21" x14ac:dyDescent="0.3">
      <c r="A21" t="s">
        <v>21</v>
      </c>
      <c r="B21" t="s">
        <v>190</v>
      </c>
      <c r="C21" t="s">
        <v>14</v>
      </c>
      <c r="D21">
        <v>3.63</v>
      </c>
      <c r="E21">
        <v>3.63</v>
      </c>
      <c r="F21" s="3">
        <v>15</v>
      </c>
      <c r="G21" s="3">
        <v>30</v>
      </c>
      <c r="H21" s="3">
        <v>0</v>
      </c>
      <c r="I21" s="3">
        <v>20</v>
      </c>
      <c r="J21" s="3">
        <f t="shared" si="10"/>
        <v>25</v>
      </c>
      <c r="K21" s="5">
        <f t="shared" si="11"/>
        <v>5.3224167584282596E-4</v>
      </c>
      <c r="L21" s="3">
        <v>37.187000000000133</v>
      </c>
      <c r="M21" s="5">
        <f t="shared" si="12"/>
        <v>7.9169884798268957E-4</v>
      </c>
      <c r="N21" s="3">
        <f t="shared" si="3"/>
        <v>12.187000000000133</v>
      </c>
      <c r="O21" s="7">
        <f t="shared" si="4"/>
        <v>44.238810000000477</v>
      </c>
      <c r="P21" s="5">
        <f t="shared" si="5"/>
        <v>9.4182953486770485E-4</v>
      </c>
      <c r="Q21" s="1">
        <v>0</v>
      </c>
      <c r="R21" s="1">
        <f t="shared" si="6"/>
        <v>12.187000000000133</v>
      </c>
      <c r="S21" s="5">
        <f t="shared" si="7"/>
        <v>1.4874800000000052</v>
      </c>
      <c r="T21" s="1">
        <f t="shared" si="8"/>
        <v>0.14662305119637078</v>
      </c>
      <c r="U21" s="1">
        <f t="shared" si="9"/>
        <v>0.21809885619357838</v>
      </c>
    </row>
    <row r="22" spans="1:21" x14ac:dyDescent="0.3">
      <c r="A22" t="s">
        <v>22</v>
      </c>
      <c r="B22" t="s">
        <v>190</v>
      </c>
      <c r="C22" t="s">
        <v>1</v>
      </c>
      <c r="D22">
        <v>0.24</v>
      </c>
      <c r="E22">
        <v>0.24</v>
      </c>
      <c r="F22" s="3">
        <v>178</v>
      </c>
      <c r="G22" s="3">
        <v>300</v>
      </c>
      <c r="H22" s="3">
        <v>0</v>
      </c>
      <c r="I22" s="3">
        <v>79</v>
      </c>
      <c r="J22" s="3">
        <f t="shared" si="10"/>
        <v>399</v>
      </c>
      <c r="K22" s="5">
        <f t="shared" si="11"/>
        <v>5.6162493530257859E-4</v>
      </c>
      <c r="L22" s="3">
        <v>415</v>
      </c>
      <c r="M22" s="5">
        <f t="shared" si="12"/>
        <v>5.8414623596634121E-4</v>
      </c>
      <c r="N22" s="3">
        <f t="shared" si="3"/>
        <v>16</v>
      </c>
      <c r="O22" s="7">
        <f t="shared" si="4"/>
        <v>3.84</v>
      </c>
      <c r="P22" s="5">
        <f t="shared" si="5"/>
        <v>5.4051121593030124E-6</v>
      </c>
      <c r="Q22" s="1">
        <v>0</v>
      </c>
      <c r="R22" s="1">
        <f t="shared" si="6"/>
        <v>16</v>
      </c>
      <c r="S22" s="5">
        <f t="shared" si="7"/>
        <v>1.0401002506265664</v>
      </c>
      <c r="T22" s="1">
        <f t="shared" si="8"/>
        <v>2.3401038970940777</v>
      </c>
      <c r="U22" s="1">
        <f t="shared" si="9"/>
        <v>2.4339426498597549</v>
      </c>
    </row>
    <row r="23" spans="1:21" x14ac:dyDescent="0.3">
      <c r="A23" t="s">
        <v>23</v>
      </c>
      <c r="B23" t="s">
        <v>190</v>
      </c>
      <c r="C23" t="s">
        <v>1</v>
      </c>
      <c r="D23">
        <v>0.3</v>
      </c>
      <c r="E23">
        <v>0.3</v>
      </c>
      <c r="F23" s="3">
        <v>89</v>
      </c>
      <c r="G23" s="3">
        <v>270</v>
      </c>
      <c r="H23" s="3">
        <v>0</v>
      </c>
      <c r="I23" s="3">
        <v>105</v>
      </c>
      <c r="J23" s="3">
        <f t="shared" si="10"/>
        <v>254</v>
      </c>
      <c r="K23" s="5">
        <f t="shared" si="11"/>
        <v>4.4690706004653819E-4</v>
      </c>
      <c r="L23" s="3">
        <v>243</v>
      </c>
      <c r="M23" s="5">
        <f t="shared" si="12"/>
        <v>4.2755281728861714E-4</v>
      </c>
      <c r="N23" s="3">
        <f t="shared" si="3"/>
        <v>-11</v>
      </c>
      <c r="O23" s="7">
        <f t="shared" si="4"/>
        <v>-3.3</v>
      </c>
      <c r="P23" s="5">
        <f t="shared" si="5"/>
        <v>-5.8062728273762821E-6</v>
      </c>
      <c r="Q23" s="1">
        <v>0</v>
      </c>
      <c r="R23" s="1">
        <f t="shared" si="6"/>
        <v>-11</v>
      </c>
      <c r="S23" s="5">
        <f t="shared" si="7"/>
        <v>0.95669291338582674</v>
      </c>
      <c r="T23" s="1">
        <f t="shared" si="8"/>
        <v>1.4896902001551271</v>
      </c>
      <c r="U23" s="1">
        <f t="shared" si="9"/>
        <v>1.425176057628724</v>
      </c>
    </row>
    <row r="24" spans="1:21" x14ac:dyDescent="0.3">
      <c r="A24" t="s">
        <v>24</v>
      </c>
      <c r="B24" t="s">
        <v>190</v>
      </c>
      <c r="C24" t="s">
        <v>1</v>
      </c>
      <c r="D24">
        <v>0.19</v>
      </c>
      <c r="E24">
        <v>0.19</v>
      </c>
      <c r="F24" s="3">
        <v>247</v>
      </c>
      <c r="G24" s="3">
        <v>408</v>
      </c>
      <c r="H24" s="3">
        <v>0</v>
      </c>
      <c r="I24" s="3">
        <v>154</v>
      </c>
      <c r="J24" s="3">
        <f t="shared" si="10"/>
        <v>501</v>
      </c>
      <c r="K24" s="5">
        <f t="shared" si="11"/>
        <v>5.5828192973530143E-4</v>
      </c>
      <c r="L24" s="3">
        <v>531</v>
      </c>
      <c r="M24" s="5">
        <f t="shared" si="12"/>
        <v>5.9171198540807391E-4</v>
      </c>
      <c r="N24" s="3">
        <f t="shared" si="3"/>
        <v>30</v>
      </c>
      <c r="O24" s="7">
        <f t="shared" si="4"/>
        <v>5.7</v>
      </c>
      <c r="P24" s="5">
        <f t="shared" si="5"/>
        <v>6.3517105778267823E-6</v>
      </c>
      <c r="Q24" s="1">
        <v>0</v>
      </c>
      <c r="R24" s="1">
        <f t="shared" si="6"/>
        <v>30</v>
      </c>
      <c r="S24" s="5">
        <f t="shared" si="7"/>
        <v>1.0598802395209581</v>
      </c>
      <c r="T24" s="1">
        <f t="shared" si="8"/>
        <v>2.9383259459752709</v>
      </c>
      <c r="U24" s="1">
        <f t="shared" si="9"/>
        <v>3.1142736074109156</v>
      </c>
    </row>
    <row r="25" spans="1:21" x14ac:dyDescent="0.3">
      <c r="A25" t="s">
        <v>25</v>
      </c>
      <c r="B25" t="s">
        <v>190</v>
      </c>
      <c r="C25" t="s">
        <v>1</v>
      </c>
      <c r="D25">
        <v>0.2</v>
      </c>
      <c r="E25">
        <v>0.2</v>
      </c>
      <c r="F25" s="3">
        <v>112</v>
      </c>
      <c r="G25" s="3">
        <v>288</v>
      </c>
      <c r="H25" s="3">
        <v>0</v>
      </c>
      <c r="I25" s="3">
        <v>122</v>
      </c>
      <c r="J25" s="3">
        <f t="shared" si="10"/>
        <v>278</v>
      </c>
      <c r="K25" s="5">
        <f t="shared" si="11"/>
        <v>3.2608966586072864E-4</v>
      </c>
      <c r="L25" s="3">
        <v>230</v>
      </c>
      <c r="M25" s="5">
        <f t="shared" si="12"/>
        <v>2.6978641420132227E-4</v>
      </c>
      <c r="N25" s="3">
        <f t="shared" si="3"/>
        <v>-48</v>
      </c>
      <c r="O25" s="7">
        <f t="shared" si="4"/>
        <v>-9.6000000000000014</v>
      </c>
      <c r="P25" s="5">
        <f t="shared" si="5"/>
        <v>-1.1260650331881278E-5</v>
      </c>
      <c r="Q25" s="1">
        <v>0</v>
      </c>
      <c r="R25" s="1">
        <f t="shared" si="6"/>
        <v>-48</v>
      </c>
      <c r="S25" s="5">
        <f t="shared" si="7"/>
        <v>0.82733812949640284</v>
      </c>
      <c r="T25" s="1">
        <f t="shared" si="8"/>
        <v>1.6304483293036431</v>
      </c>
      <c r="U25" s="1">
        <f t="shared" si="9"/>
        <v>1.3489320710066111</v>
      </c>
    </row>
    <row r="26" spans="1:21" x14ac:dyDescent="0.3">
      <c r="A26" t="s">
        <v>26</v>
      </c>
      <c r="B26" t="s">
        <v>190</v>
      </c>
      <c r="C26" t="s">
        <v>1</v>
      </c>
      <c r="D26">
        <v>0.51</v>
      </c>
      <c r="E26">
        <v>0.51</v>
      </c>
      <c r="F26" s="3">
        <v>107</v>
      </c>
      <c r="G26" s="3">
        <v>204</v>
      </c>
      <c r="H26" s="3">
        <v>0</v>
      </c>
      <c r="I26" s="3">
        <v>62</v>
      </c>
      <c r="J26" s="3">
        <f t="shared" si="10"/>
        <v>249</v>
      </c>
      <c r="K26" s="5">
        <f t="shared" si="11"/>
        <v>7.4478645085708506E-4</v>
      </c>
      <c r="L26" s="3">
        <v>240</v>
      </c>
      <c r="M26" s="5">
        <f t="shared" si="12"/>
        <v>7.1786645865743143E-4</v>
      </c>
      <c r="N26" s="3">
        <f t="shared" si="3"/>
        <v>-9</v>
      </c>
      <c r="O26" s="7">
        <f t="shared" si="4"/>
        <v>-4.59</v>
      </c>
      <c r="P26" s="5">
        <f t="shared" si="5"/>
        <v>-1.3729196021823375E-5</v>
      </c>
      <c r="Q26" s="1">
        <v>0</v>
      </c>
      <c r="R26" s="1">
        <f t="shared" si="6"/>
        <v>-9</v>
      </c>
      <c r="S26" s="5">
        <f t="shared" si="7"/>
        <v>0.96385542168674698</v>
      </c>
      <c r="T26" s="1">
        <f t="shared" si="8"/>
        <v>1.460365589915853</v>
      </c>
      <c r="U26" s="1">
        <f t="shared" si="9"/>
        <v>1.4075812914851595</v>
      </c>
    </row>
    <row r="27" spans="1:21" x14ac:dyDescent="0.3">
      <c r="A27" t="s">
        <v>27</v>
      </c>
      <c r="B27" t="s">
        <v>190</v>
      </c>
      <c r="C27" t="s">
        <v>1</v>
      </c>
      <c r="D27">
        <v>0.5</v>
      </c>
      <c r="E27">
        <v>0.5</v>
      </c>
      <c r="F27" s="3">
        <v>54</v>
      </c>
      <c r="G27" s="3">
        <v>348</v>
      </c>
      <c r="H27" s="3">
        <v>0</v>
      </c>
      <c r="I27" s="3">
        <v>34</v>
      </c>
      <c r="J27" s="3">
        <f t="shared" si="10"/>
        <v>368</v>
      </c>
      <c r="K27" s="5">
        <f t="shared" si="11"/>
        <v>1.0791456568052891E-3</v>
      </c>
      <c r="L27" s="3">
        <v>311</v>
      </c>
      <c r="M27" s="5">
        <f t="shared" si="12"/>
        <v>9.1199537844142628E-4</v>
      </c>
      <c r="N27" s="3">
        <f t="shared" si="3"/>
        <v>-57</v>
      </c>
      <c r="O27" s="7">
        <f t="shared" si="4"/>
        <v>-28.5</v>
      </c>
      <c r="P27" s="5">
        <f t="shared" si="5"/>
        <v>-8.3575139181931346E-5</v>
      </c>
      <c r="Q27" s="1">
        <v>0</v>
      </c>
      <c r="R27" s="1">
        <f t="shared" si="6"/>
        <v>-57</v>
      </c>
      <c r="S27" s="5">
        <f t="shared" si="7"/>
        <v>0.84510869565217395</v>
      </c>
      <c r="T27" s="1">
        <f t="shared" si="8"/>
        <v>2.1582913136105781</v>
      </c>
      <c r="U27" s="1">
        <f t="shared" si="9"/>
        <v>1.8239907568828526</v>
      </c>
    </row>
    <row r="28" spans="1:21" x14ac:dyDescent="0.3">
      <c r="A28" t="s">
        <v>28</v>
      </c>
      <c r="B28" t="s">
        <v>190</v>
      </c>
      <c r="C28" t="s">
        <v>1</v>
      </c>
      <c r="D28">
        <v>0.37</v>
      </c>
      <c r="E28">
        <v>0.37</v>
      </c>
      <c r="F28" s="3">
        <v>52</v>
      </c>
      <c r="G28" s="3">
        <v>96</v>
      </c>
      <c r="H28" s="3">
        <v>0</v>
      </c>
      <c r="I28" s="3">
        <v>32</v>
      </c>
      <c r="J28" s="3">
        <f t="shared" si="10"/>
        <v>116</v>
      </c>
      <c r="K28" s="5">
        <f t="shared" si="11"/>
        <v>2.5172245429392937E-4</v>
      </c>
      <c r="L28" s="3">
        <v>89</v>
      </c>
      <c r="M28" s="5">
        <f t="shared" si="12"/>
        <v>1.9313188303585961E-4</v>
      </c>
      <c r="N28" s="3">
        <f t="shared" si="3"/>
        <v>-27</v>
      </c>
      <c r="O28" s="7">
        <f t="shared" si="4"/>
        <v>-9.99</v>
      </c>
      <c r="P28" s="5">
        <f t="shared" si="5"/>
        <v>-2.1678511365485812E-5</v>
      </c>
      <c r="Q28" s="1">
        <v>0</v>
      </c>
      <c r="R28" s="1">
        <f t="shared" si="6"/>
        <v>-27</v>
      </c>
      <c r="S28" s="5">
        <f t="shared" si="7"/>
        <v>0.76724137931034486</v>
      </c>
      <c r="T28" s="1">
        <f t="shared" si="8"/>
        <v>0.68033095755116046</v>
      </c>
      <c r="U28" s="1">
        <f t="shared" si="9"/>
        <v>0.52197806225908006</v>
      </c>
    </row>
    <row r="29" spans="1:21" x14ac:dyDescent="0.3">
      <c r="A29" t="s">
        <v>29</v>
      </c>
      <c r="B29" t="s">
        <v>192</v>
      </c>
      <c r="C29" t="s">
        <v>1</v>
      </c>
      <c r="D29">
        <v>0.08</v>
      </c>
      <c r="E29">
        <v>0.08</v>
      </c>
      <c r="F29" s="3">
        <v>480</v>
      </c>
      <c r="G29" s="3">
        <v>1440</v>
      </c>
      <c r="H29" s="3">
        <v>0</v>
      </c>
      <c r="I29" s="3">
        <v>448</v>
      </c>
      <c r="J29" s="3">
        <f t="shared" si="10"/>
        <v>1472</v>
      </c>
      <c r="K29" s="5">
        <f t="shared" si="11"/>
        <v>6.9065322035538493E-4</v>
      </c>
      <c r="L29" s="3">
        <v>1377</v>
      </c>
      <c r="M29" s="5">
        <f t="shared" si="12"/>
        <v>6.4607981279168826E-4</v>
      </c>
      <c r="N29" s="3">
        <f t="shared" si="3"/>
        <v>-95</v>
      </c>
      <c r="O29" s="7">
        <f t="shared" si="4"/>
        <v>-7.6000000000000005</v>
      </c>
      <c r="P29" s="5">
        <f t="shared" si="5"/>
        <v>-3.5658726050957381E-6</v>
      </c>
      <c r="Q29" s="1">
        <v>-7</v>
      </c>
      <c r="R29" s="1">
        <f t="shared" si="6"/>
        <v>-88</v>
      </c>
      <c r="S29" s="5">
        <f t="shared" si="7"/>
        <v>0.93546195652173914</v>
      </c>
      <c r="T29" s="1">
        <f t="shared" si="8"/>
        <v>8.6331652544423125</v>
      </c>
      <c r="U29" s="1">
        <f t="shared" si="9"/>
        <v>8.0759976598961032</v>
      </c>
    </row>
    <row r="30" spans="1:21" x14ac:dyDescent="0.3">
      <c r="A30" t="s">
        <v>30</v>
      </c>
      <c r="B30" t="s">
        <v>192</v>
      </c>
      <c r="C30" t="s">
        <v>1</v>
      </c>
      <c r="D30">
        <v>0.11</v>
      </c>
      <c r="E30">
        <v>0.11</v>
      </c>
      <c r="F30" s="3">
        <v>509</v>
      </c>
      <c r="G30" s="3">
        <v>756</v>
      </c>
      <c r="H30" s="3">
        <v>0</v>
      </c>
      <c r="I30" s="3">
        <v>405</v>
      </c>
      <c r="J30" s="3">
        <f t="shared" si="10"/>
        <v>860</v>
      </c>
      <c r="K30" s="5">
        <f t="shared" si="11"/>
        <v>5.54821625727067E-4</v>
      </c>
      <c r="L30" s="3">
        <v>899</v>
      </c>
      <c r="M30" s="5">
        <f t="shared" si="12"/>
        <v>5.7998214131236431E-4</v>
      </c>
      <c r="N30" s="3">
        <f t="shared" si="3"/>
        <v>39</v>
      </c>
      <c r="O30" s="7">
        <f t="shared" si="4"/>
        <v>4.29</v>
      </c>
      <c r="P30" s="5">
        <f t="shared" si="5"/>
        <v>2.7676567143826951E-6</v>
      </c>
      <c r="Q30" s="1">
        <v>-13</v>
      </c>
      <c r="R30" s="1">
        <f t="shared" si="6"/>
        <v>52</v>
      </c>
      <c r="S30" s="5">
        <f t="shared" si="7"/>
        <v>1.0453488372093023</v>
      </c>
      <c r="T30" s="1">
        <f t="shared" si="8"/>
        <v>5.0438329611551556</v>
      </c>
      <c r="U30" s="1">
        <f t="shared" si="9"/>
        <v>5.2725649210214938</v>
      </c>
    </row>
    <row r="31" spans="1:21" x14ac:dyDescent="0.3">
      <c r="A31" t="s">
        <v>31</v>
      </c>
      <c r="B31" t="s">
        <v>192</v>
      </c>
      <c r="C31" t="s">
        <v>1</v>
      </c>
      <c r="D31">
        <v>0.14000000000000001</v>
      </c>
      <c r="E31">
        <v>0.14000000000000001</v>
      </c>
      <c r="F31" s="3">
        <v>309</v>
      </c>
      <c r="G31" s="3">
        <v>864</v>
      </c>
      <c r="H31" s="3">
        <v>0</v>
      </c>
      <c r="I31" s="3">
        <v>192</v>
      </c>
      <c r="J31" s="3">
        <f t="shared" si="10"/>
        <v>981</v>
      </c>
      <c r="K31" s="5">
        <f t="shared" si="11"/>
        <v>8.0548839405238256E-4</v>
      </c>
      <c r="L31" s="3">
        <v>911</v>
      </c>
      <c r="M31" s="5">
        <f t="shared" si="12"/>
        <v>7.4801215798340527E-4</v>
      </c>
      <c r="N31" s="3">
        <f t="shared" si="3"/>
        <v>-70</v>
      </c>
      <c r="O31" s="7">
        <f t="shared" si="4"/>
        <v>-9.8000000000000007</v>
      </c>
      <c r="P31" s="5">
        <f t="shared" si="5"/>
        <v>-8.0466730496568304E-6</v>
      </c>
      <c r="Q31" s="1">
        <v>-47</v>
      </c>
      <c r="R31" s="1">
        <f t="shared" si="6"/>
        <v>-23</v>
      </c>
      <c r="S31" s="5">
        <f t="shared" si="7"/>
        <v>0.92864424057084605</v>
      </c>
      <c r="T31" s="1">
        <f t="shared" si="8"/>
        <v>5.7534885289455895</v>
      </c>
      <c r="U31" s="1">
        <f t="shared" si="9"/>
        <v>5.3429439855957508</v>
      </c>
    </row>
    <row r="32" spans="1:21" x14ac:dyDescent="0.3">
      <c r="A32" t="s">
        <v>32</v>
      </c>
      <c r="B32" t="s">
        <v>192</v>
      </c>
      <c r="C32" t="s">
        <v>33</v>
      </c>
      <c r="D32">
        <v>1.73</v>
      </c>
      <c r="E32">
        <v>1.73</v>
      </c>
      <c r="F32" s="3">
        <v>132.5</v>
      </c>
      <c r="G32" s="3">
        <v>340</v>
      </c>
      <c r="H32" s="3">
        <v>0</v>
      </c>
      <c r="I32" s="3">
        <v>85</v>
      </c>
      <c r="J32" s="3">
        <f t="shared" si="10"/>
        <v>387.5</v>
      </c>
      <c r="K32" s="5">
        <f t="shared" si="11"/>
        <v>3.9316971178306823E-3</v>
      </c>
      <c r="L32" s="3">
        <v>418.31400000000389</v>
      </c>
      <c r="M32" s="5">
        <f t="shared" si="12"/>
        <v>4.2443456726406177E-3</v>
      </c>
      <c r="N32" s="3">
        <f t="shared" si="3"/>
        <v>30.814000000003887</v>
      </c>
      <c r="O32" s="7">
        <f t="shared" si="4"/>
        <v>53.30822000000672</v>
      </c>
      <c r="P32" s="5">
        <f t="shared" si="5"/>
        <v>5.4088199982118808E-4</v>
      </c>
      <c r="Q32" s="1">
        <v>-4.3250000000000002</v>
      </c>
      <c r="R32" s="1">
        <f t="shared" si="6"/>
        <v>35.13900000000389</v>
      </c>
      <c r="S32" s="5">
        <f t="shared" si="7"/>
        <v>1.07952000000001</v>
      </c>
      <c r="T32" s="1">
        <f t="shared" si="8"/>
        <v>2.2726572935437468</v>
      </c>
      <c r="U32" s="1">
        <f t="shared" si="9"/>
        <v>2.4533790015263688</v>
      </c>
    </row>
    <row r="33" spans="1:21" x14ac:dyDescent="0.3">
      <c r="A33" t="s">
        <v>34</v>
      </c>
      <c r="B33" t="s">
        <v>192</v>
      </c>
      <c r="C33" t="s">
        <v>33</v>
      </c>
      <c r="D33">
        <v>0.45</v>
      </c>
      <c r="E33">
        <v>0.45</v>
      </c>
      <c r="F33" s="3">
        <v>294.83999999999997</v>
      </c>
      <c r="G33" s="3">
        <v>1179.3599999999999</v>
      </c>
      <c r="H33" s="3">
        <v>0</v>
      </c>
      <c r="I33" s="3">
        <v>215.46</v>
      </c>
      <c r="J33" s="3">
        <f t="shared" si="10"/>
        <v>1258.7399999999998</v>
      </c>
      <c r="K33" s="5">
        <f t="shared" si="11"/>
        <v>3.3220853903325551E-3</v>
      </c>
      <c r="L33" s="3">
        <v>1474.6928999999002</v>
      </c>
      <c r="M33" s="5">
        <f t="shared" si="12"/>
        <v>3.8920315063609777E-3</v>
      </c>
      <c r="N33" s="3">
        <f t="shared" si="3"/>
        <v>215.95289999990041</v>
      </c>
      <c r="O33" s="7">
        <f t="shared" si="4"/>
        <v>97.17880499995519</v>
      </c>
      <c r="P33" s="5">
        <f t="shared" si="5"/>
        <v>2.5647575221279014E-4</v>
      </c>
      <c r="Q33" s="1">
        <v>-7.257200000000001</v>
      </c>
      <c r="R33" s="1">
        <f t="shared" si="6"/>
        <v>223.21009999990042</v>
      </c>
      <c r="S33" s="5">
        <f t="shared" si="7"/>
        <v>1.1715627532293409</v>
      </c>
      <c r="T33" s="1">
        <f t="shared" si="8"/>
        <v>7.3824119785167897</v>
      </c>
      <c r="U33" s="1">
        <f t="shared" si="9"/>
        <v>8.6489589030243952</v>
      </c>
    </row>
    <row r="34" spans="1:21" x14ac:dyDescent="0.3">
      <c r="A34" t="s">
        <v>35</v>
      </c>
      <c r="B34" t="s">
        <v>192</v>
      </c>
      <c r="C34" t="s">
        <v>33</v>
      </c>
      <c r="D34">
        <v>0.84</v>
      </c>
      <c r="E34">
        <v>0.84</v>
      </c>
      <c r="F34" s="3">
        <v>460</v>
      </c>
      <c r="G34" s="3">
        <v>1762.5</v>
      </c>
      <c r="H34" s="3">
        <v>0</v>
      </c>
      <c r="I34" s="3">
        <v>277.5</v>
      </c>
      <c r="J34" s="3">
        <f t="shared" si="10"/>
        <v>1945</v>
      </c>
      <c r="K34" s="5">
        <f t="shared" si="11"/>
        <v>9.582109641785224E-3</v>
      </c>
      <c r="L34" s="3">
        <v>1923.9037299996212</v>
      </c>
      <c r="M34" s="5">
        <f t="shared" si="12"/>
        <v>9.4781781393809394E-3</v>
      </c>
      <c r="N34" s="3">
        <f t="shared" si="3"/>
        <v>-21.096270000378809</v>
      </c>
      <c r="O34" s="7">
        <f t="shared" si="4"/>
        <v>-17.720866800318198</v>
      </c>
      <c r="P34" s="5">
        <f t="shared" si="5"/>
        <v>-8.7302462019599308E-5</v>
      </c>
      <c r="Q34" s="1">
        <v>-32.39</v>
      </c>
      <c r="R34" s="1">
        <f t="shared" si="6"/>
        <v>11.293729999621192</v>
      </c>
      <c r="S34" s="5">
        <f t="shared" si="7"/>
        <v>0.98915358868875125</v>
      </c>
      <c r="T34" s="1">
        <f t="shared" si="8"/>
        <v>11.407273383077646</v>
      </c>
      <c r="U34" s="1">
        <f t="shared" si="9"/>
        <v>11.283545404024927</v>
      </c>
    </row>
    <row r="35" spans="1:21" x14ac:dyDescent="0.3">
      <c r="A35" t="s">
        <v>36</v>
      </c>
      <c r="B35" t="s">
        <v>192</v>
      </c>
      <c r="C35" t="s">
        <v>1</v>
      </c>
      <c r="D35">
        <v>0.05</v>
      </c>
      <c r="E35">
        <v>0.05</v>
      </c>
      <c r="F35" s="3">
        <v>5100</v>
      </c>
      <c r="G35" s="3">
        <v>13500</v>
      </c>
      <c r="H35" s="3">
        <v>0</v>
      </c>
      <c r="I35" s="3">
        <v>6300</v>
      </c>
      <c r="J35" s="3">
        <f t="shared" si="10"/>
        <v>12300</v>
      </c>
      <c r="K35" s="5">
        <f t="shared" si="11"/>
        <v>3.6069270594307214E-3</v>
      </c>
      <c r="L35" s="3">
        <v>11676</v>
      </c>
      <c r="M35" s="5">
        <f t="shared" si="12"/>
        <v>3.4239414915376511E-3</v>
      </c>
      <c r="N35" s="3">
        <f t="shared" si="3"/>
        <v>-624</v>
      </c>
      <c r="O35" s="7">
        <f t="shared" si="4"/>
        <v>-31.200000000000003</v>
      </c>
      <c r="P35" s="5">
        <f t="shared" si="5"/>
        <v>-9.1492783946535384E-6</v>
      </c>
      <c r="Q35" s="1">
        <v>-49.5</v>
      </c>
      <c r="R35" s="1">
        <f t="shared" si="6"/>
        <v>-574.5</v>
      </c>
      <c r="S35" s="5">
        <f t="shared" si="7"/>
        <v>0.94926829268292678</v>
      </c>
      <c r="T35" s="1">
        <f t="shared" si="8"/>
        <v>72.138541188614425</v>
      </c>
      <c r="U35" s="1">
        <f t="shared" si="9"/>
        <v>68.478829830753014</v>
      </c>
    </row>
    <row r="36" spans="1:21" x14ac:dyDescent="0.3">
      <c r="A36" t="s">
        <v>37</v>
      </c>
      <c r="B36" t="s">
        <v>192</v>
      </c>
      <c r="C36" t="s">
        <v>1</v>
      </c>
      <c r="D36">
        <v>0.06</v>
      </c>
      <c r="E36">
        <v>0.06</v>
      </c>
      <c r="F36" s="3">
        <v>1600</v>
      </c>
      <c r="G36" s="3">
        <v>6000</v>
      </c>
      <c r="H36" s="3">
        <v>0</v>
      </c>
      <c r="I36" s="3">
        <v>1150</v>
      </c>
      <c r="J36" s="3">
        <f t="shared" si="10"/>
        <v>6450</v>
      </c>
      <c r="K36" s="5">
        <f t="shared" si="11"/>
        <v>2.2697248325198199E-3</v>
      </c>
      <c r="L36" s="3">
        <v>7088</v>
      </c>
      <c r="M36" s="5">
        <f t="shared" si="12"/>
        <v>2.4942340485117026E-3</v>
      </c>
      <c r="N36" s="3">
        <f t="shared" si="3"/>
        <v>638</v>
      </c>
      <c r="O36" s="7">
        <f t="shared" si="4"/>
        <v>38.28</v>
      </c>
      <c r="P36" s="5">
        <f t="shared" si="5"/>
        <v>1.3470552959512978E-5</v>
      </c>
      <c r="Q36" s="1">
        <v>-120</v>
      </c>
      <c r="R36" s="1">
        <f t="shared" si="6"/>
        <v>758</v>
      </c>
      <c r="S36" s="5">
        <f t="shared" si="7"/>
        <v>1.0989147286821705</v>
      </c>
      <c r="T36" s="1">
        <f t="shared" si="8"/>
        <v>37.828747208663664</v>
      </c>
      <c r="U36" s="1">
        <f t="shared" si="9"/>
        <v>41.570567475195048</v>
      </c>
    </row>
    <row r="37" spans="1:21" x14ac:dyDescent="0.3">
      <c r="A37" t="s">
        <v>38</v>
      </c>
      <c r="B37" t="s">
        <v>192</v>
      </c>
      <c r="C37" t="s">
        <v>14</v>
      </c>
      <c r="D37">
        <v>1.27</v>
      </c>
      <c r="E37">
        <v>1.27</v>
      </c>
      <c r="F37" s="3">
        <v>809.5</v>
      </c>
      <c r="G37" s="3">
        <v>1230</v>
      </c>
      <c r="H37" s="3">
        <v>0</v>
      </c>
      <c r="I37" s="3">
        <v>481</v>
      </c>
      <c r="J37" s="3">
        <f t="shared" si="10"/>
        <v>1558.5</v>
      </c>
      <c r="K37" s="5">
        <f t="shared" si="11"/>
        <v>1.1608410884708828E-2</v>
      </c>
      <c r="L37" s="3">
        <v>1112.8197000001257</v>
      </c>
      <c r="M37" s="5">
        <f t="shared" si="12"/>
        <v>8.2887830081487795E-3</v>
      </c>
      <c r="N37" s="3">
        <f t="shared" si="3"/>
        <v>-445.68029999987425</v>
      </c>
      <c r="O37" s="7">
        <f t="shared" si="4"/>
        <v>-566.01398099984033</v>
      </c>
      <c r="P37" s="5">
        <f t="shared" si="5"/>
        <v>-4.2159274032312621E-3</v>
      </c>
      <c r="Q37" s="1">
        <v>-105.58819999999999</v>
      </c>
      <c r="R37" s="1">
        <f t="shared" si="6"/>
        <v>-340.09209999987428</v>
      </c>
      <c r="S37" s="5">
        <f t="shared" si="7"/>
        <v>0.71403253128015765</v>
      </c>
      <c r="T37" s="1">
        <f t="shared" si="8"/>
        <v>9.1404810115817554</v>
      </c>
      <c r="U37" s="1">
        <f t="shared" si="9"/>
        <v>6.526600793817936</v>
      </c>
    </row>
    <row r="38" spans="1:21" x14ac:dyDescent="0.3">
      <c r="A38" t="s">
        <v>39</v>
      </c>
      <c r="B38" t="s">
        <v>192</v>
      </c>
      <c r="C38" t="s">
        <v>1</v>
      </c>
      <c r="D38">
        <v>0.15</v>
      </c>
      <c r="E38">
        <v>0.15</v>
      </c>
      <c r="F38" s="3">
        <v>1393</v>
      </c>
      <c r="G38" s="3">
        <v>4680</v>
      </c>
      <c r="H38" s="3">
        <v>0</v>
      </c>
      <c r="I38" s="3">
        <v>515</v>
      </c>
      <c r="J38" s="3">
        <f t="shared" si="10"/>
        <v>5558</v>
      </c>
      <c r="K38" s="5">
        <f t="shared" si="11"/>
        <v>4.8895855112965729E-3</v>
      </c>
      <c r="L38" s="3">
        <v>5244</v>
      </c>
      <c r="M38" s="5">
        <f t="shared" si="12"/>
        <v>4.6133476828426109E-3</v>
      </c>
      <c r="N38" s="3">
        <f t="shared" si="3"/>
        <v>-314</v>
      </c>
      <c r="O38" s="7">
        <f t="shared" si="4"/>
        <v>-47.1</v>
      </c>
      <c r="P38" s="5">
        <f t="shared" si="5"/>
        <v>-4.1435674268094387E-5</v>
      </c>
      <c r="Q38" s="1">
        <v>-17</v>
      </c>
      <c r="R38" s="1">
        <f t="shared" si="6"/>
        <v>-297</v>
      </c>
      <c r="S38" s="5">
        <f t="shared" si="7"/>
        <v>0.94350485786254046</v>
      </c>
      <c r="T38" s="1">
        <f t="shared" si="8"/>
        <v>32.597236741977156</v>
      </c>
      <c r="U38" s="1">
        <f t="shared" si="9"/>
        <v>30.755651218950735</v>
      </c>
    </row>
    <row r="39" spans="1:21" x14ac:dyDescent="0.3">
      <c r="A39" t="s">
        <v>40</v>
      </c>
      <c r="B39" t="s">
        <v>192</v>
      </c>
      <c r="C39" t="s">
        <v>1</v>
      </c>
      <c r="D39">
        <v>0.02</v>
      </c>
      <c r="E39">
        <v>0.02</v>
      </c>
      <c r="F39" s="3">
        <v>4900</v>
      </c>
      <c r="G39" s="3">
        <v>12000</v>
      </c>
      <c r="H39" s="3">
        <v>0</v>
      </c>
      <c r="I39" s="3">
        <v>2720</v>
      </c>
      <c r="J39" s="3">
        <f t="shared" si="10"/>
        <v>14180</v>
      </c>
      <c r="K39" s="5">
        <f t="shared" si="11"/>
        <v>1.6632918927716304E-3</v>
      </c>
      <c r="L39" s="3">
        <v>12433</v>
      </c>
      <c r="M39" s="5">
        <f t="shared" si="12"/>
        <v>1.4583715164195824E-3</v>
      </c>
      <c r="N39" s="3">
        <f t="shared" si="3"/>
        <v>-1747</v>
      </c>
      <c r="O39" s="7">
        <f t="shared" si="4"/>
        <v>-34.94</v>
      </c>
      <c r="P39" s="5">
        <f t="shared" si="5"/>
        <v>-4.0984075270409561E-6</v>
      </c>
      <c r="Q39" s="1">
        <v>-2</v>
      </c>
      <c r="R39" s="1">
        <f t="shared" si="6"/>
        <v>-1745</v>
      </c>
      <c r="S39" s="5">
        <f t="shared" si="7"/>
        <v>0.8767983074753174</v>
      </c>
      <c r="T39" s="1">
        <f t="shared" si="8"/>
        <v>83.164594638581519</v>
      </c>
      <c r="U39" s="1">
        <f t="shared" si="9"/>
        <v>72.918575820979115</v>
      </c>
    </row>
    <row r="40" spans="1:21" x14ac:dyDescent="0.3">
      <c r="A40" t="s">
        <v>41</v>
      </c>
      <c r="B40" t="s">
        <v>192</v>
      </c>
      <c r="C40" t="s">
        <v>1</v>
      </c>
      <c r="D40">
        <v>0.02</v>
      </c>
      <c r="E40">
        <v>0.02</v>
      </c>
      <c r="F40" s="3">
        <v>4700</v>
      </c>
      <c r="G40" s="3">
        <v>13400</v>
      </c>
      <c r="H40" s="3">
        <v>0</v>
      </c>
      <c r="I40" s="3">
        <v>5030</v>
      </c>
      <c r="J40" s="3">
        <f t="shared" si="10"/>
        <v>13070</v>
      </c>
      <c r="K40" s="5">
        <f t="shared" si="11"/>
        <v>1.5330906233092527E-3</v>
      </c>
      <c r="L40" s="3">
        <v>12453</v>
      </c>
      <c r="M40" s="5">
        <f t="shared" si="12"/>
        <v>1.4607174852387242E-3</v>
      </c>
      <c r="N40" s="3">
        <f t="shared" si="3"/>
        <v>-617</v>
      </c>
      <c r="O40" s="7">
        <f t="shared" si="4"/>
        <v>-12.34</v>
      </c>
      <c r="P40" s="5">
        <f t="shared" si="5"/>
        <v>-1.4474627614105724E-6</v>
      </c>
      <c r="Q40" s="1">
        <v>-2</v>
      </c>
      <c r="R40" s="1">
        <f t="shared" si="6"/>
        <v>-615</v>
      </c>
      <c r="S40" s="5">
        <f t="shared" si="7"/>
        <v>0.95279265493496557</v>
      </c>
      <c r="T40" s="1">
        <f t="shared" si="8"/>
        <v>76.654531165462643</v>
      </c>
      <c r="U40" s="1">
        <f t="shared" si="9"/>
        <v>73.035874261936215</v>
      </c>
    </row>
    <row r="41" spans="1:21" x14ac:dyDescent="0.3">
      <c r="A41" t="s">
        <v>42</v>
      </c>
      <c r="B41" t="s">
        <v>192</v>
      </c>
      <c r="C41" t="s">
        <v>1</v>
      </c>
      <c r="D41">
        <v>0.05</v>
      </c>
      <c r="E41">
        <v>0.05</v>
      </c>
      <c r="F41" s="3">
        <v>492</v>
      </c>
      <c r="G41" s="3">
        <v>1200</v>
      </c>
      <c r="H41" s="3">
        <v>0</v>
      </c>
      <c r="I41" s="3">
        <v>540</v>
      </c>
      <c r="J41" s="3">
        <f t="shared" si="10"/>
        <v>1152</v>
      </c>
      <c r="K41" s="5">
        <f t="shared" si="11"/>
        <v>3.378195099564383E-4</v>
      </c>
      <c r="L41" s="3">
        <v>1173</v>
      </c>
      <c r="M41" s="5">
        <f t="shared" si="12"/>
        <v>3.4397767810668591E-4</v>
      </c>
      <c r="N41" s="3">
        <f t="shared" si="3"/>
        <v>21</v>
      </c>
      <c r="O41" s="7">
        <f t="shared" si="4"/>
        <v>1.05</v>
      </c>
      <c r="P41" s="5">
        <f t="shared" si="5"/>
        <v>3.079084075123787E-7</v>
      </c>
      <c r="Q41" s="1">
        <v>-2</v>
      </c>
      <c r="R41" s="1">
        <f t="shared" si="6"/>
        <v>23</v>
      </c>
      <c r="S41" s="5">
        <f t="shared" si="7"/>
        <v>1.0182291666666667</v>
      </c>
      <c r="T41" s="1">
        <f t="shared" si="8"/>
        <v>6.7563901991287656</v>
      </c>
      <c r="U41" s="1">
        <f t="shared" si="9"/>
        <v>6.8795535621337169</v>
      </c>
    </row>
    <row r="42" spans="1:21" x14ac:dyDescent="0.3">
      <c r="A42" t="s">
        <v>43</v>
      </c>
      <c r="B42" t="s">
        <v>192</v>
      </c>
      <c r="C42" t="s">
        <v>1</v>
      </c>
      <c r="D42">
        <v>0.08</v>
      </c>
      <c r="E42">
        <v>0.08</v>
      </c>
      <c r="F42" s="3">
        <v>728</v>
      </c>
      <c r="G42" s="3">
        <v>2496</v>
      </c>
      <c r="H42" s="3">
        <v>0</v>
      </c>
      <c r="I42" s="3">
        <v>3126</v>
      </c>
      <c r="J42" s="3">
        <f t="shared" si="10"/>
        <v>98</v>
      </c>
      <c r="K42" s="5">
        <f t="shared" si="11"/>
        <v>4.5980988855181878E-5</v>
      </c>
      <c r="L42" s="3">
        <v>3315</v>
      </c>
      <c r="M42" s="5">
        <f t="shared" si="12"/>
        <v>1.5553773270911013E-3</v>
      </c>
      <c r="N42" s="3">
        <f t="shared" si="3"/>
        <v>3217</v>
      </c>
      <c r="O42" s="7">
        <f t="shared" si="4"/>
        <v>257.36</v>
      </c>
      <c r="P42" s="5">
        <f t="shared" si="5"/>
        <v>1.2075170705887356E-4</v>
      </c>
      <c r="Q42" s="1">
        <v>-1</v>
      </c>
      <c r="R42" s="1">
        <f t="shared" si="6"/>
        <v>3218</v>
      </c>
      <c r="S42" s="5">
        <f t="shared" si="7"/>
        <v>33.826530612244895</v>
      </c>
      <c r="T42" s="1">
        <f t="shared" si="8"/>
        <v>0.57476236068977349</v>
      </c>
      <c r="U42" s="1">
        <f t="shared" si="9"/>
        <v>19.442216588638768</v>
      </c>
    </row>
    <row r="43" spans="1:21" x14ac:dyDescent="0.3">
      <c r="F43" s="3"/>
      <c r="G43" s="3"/>
      <c r="H43" s="3"/>
      <c r="I43" s="3"/>
      <c r="J43" s="3"/>
      <c r="L43" s="3"/>
      <c r="N43" s="3"/>
      <c r="O43" s="7"/>
      <c r="P43" s="5"/>
      <c r="Q43" s="1"/>
      <c r="R43" s="1"/>
      <c r="S43" s="5"/>
    </row>
    <row r="44" spans="1:21" x14ac:dyDescent="0.3">
      <c r="F44" s="3"/>
      <c r="G44" s="3"/>
      <c r="H44" s="3"/>
      <c r="I44" s="3"/>
      <c r="J44" s="3"/>
      <c r="L44" s="3"/>
      <c r="N44" s="3"/>
      <c r="O44" s="7"/>
      <c r="P44" s="5"/>
      <c r="Q44" s="1"/>
      <c r="R44" s="1"/>
      <c r="S44" s="5"/>
    </row>
    <row r="45" spans="1:21" x14ac:dyDescent="0.3">
      <c r="A45" t="s">
        <v>44</v>
      </c>
      <c r="B45" t="s">
        <v>193</v>
      </c>
      <c r="C45" t="s">
        <v>1</v>
      </c>
      <c r="D45">
        <v>0</v>
      </c>
      <c r="E45">
        <v>0</v>
      </c>
      <c r="F45" s="3">
        <v>0</v>
      </c>
      <c r="G45" s="3">
        <v>0</v>
      </c>
      <c r="H45" s="3"/>
      <c r="I45" s="3">
        <v>0</v>
      </c>
      <c r="J45" s="3">
        <f t="shared" ref="J45:J108" si="13">SUM(F45:G45,-I45)</f>
        <v>0</v>
      </c>
      <c r="K45" s="5">
        <f t="shared" ref="K45:K108" si="14">J45*D45/$A$1</f>
        <v>0</v>
      </c>
      <c r="L45" s="3">
        <v>0</v>
      </c>
      <c r="M45" s="5">
        <f t="shared" ref="M45:M108" si="15">L45*D45/$A$1</f>
        <v>0</v>
      </c>
      <c r="N45" s="3">
        <f t="shared" si="3"/>
        <v>0</v>
      </c>
      <c r="O45" s="7">
        <f t="shared" si="4"/>
        <v>0</v>
      </c>
      <c r="P45" s="5">
        <f t="shared" si="5"/>
        <v>0</v>
      </c>
      <c r="Q45" s="1">
        <v>0</v>
      </c>
      <c r="R45" s="1">
        <f t="shared" si="6"/>
        <v>0</v>
      </c>
      <c r="S45" s="5" t="e">
        <f t="shared" si="7"/>
        <v>#DIV/0!</v>
      </c>
    </row>
    <row r="46" spans="1:21" x14ac:dyDescent="0.3">
      <c r="A46" t="s">
        <v>45</v>
      </c>
      <c r="B46" t="s">
        <v>193</v>
      </c>
      <c r="C46" t="s">
        <v>33</v>
      </c>
      <c r="D46">
        <v>12.37</v>
      </c>
      <c r="E46">
        <v>12.37</v>
      </c>
      <c r="F46" s="3">
        <v>33</v>
      </c>
      <c r="G46" s="3">
        <v>24.5</v>
      </c>
      <c r="H46" s="3"/>
      <c r="I46" s="3">
        <v>0.5</v>
      </c>
      <c r="J46" s="3">
        <f t="shared" si="13"/>
        <v>57</v>
      </c>
      <c r="K46" s="5">
        <f t="shared" si="14"/>
        <v>4.1352978867219628E-3</v>
      </c>
      <c r="L46" s="3">
        <v>31.335000000000807</v>
      </c>
      <c r="M46" s="5">
        <f t="shared" si="15"/>
        <v>2.2733256014111584E-3</v>
      </c>
      <c r="N46" s="3">
        <f t="shared" si="3"/>
        <v>-25.664999999999193</v>
      </c>
      <c r="O46" s="7">
        <f t="shared" si="4"/>
        <v>-317.47604999998998</v>
      </c>
      <c r="P46" s="5">
        <f t="shared" si="5"/>
        <v>-2.3032597169294643E-2</v>
      </c>
      <c r="Q46" s="1">
        <v>-0.47499999999999998</v>
      </c>
      <c r="R46" s="1">
        <f t="shared" si="6"/>
        <v>-25.189999999999191</v>
      </c>
      <c r="S46" s="5">
        <f t="shared" si="7"/>
        <v>0.54973684210527729</v>
      </c>
    </row>
    <row r="47" spans="1:21" x14ac:dyDescent="0.3">
      <c r="A47" t="s">
        <v>46</v>
      </c>
      <c r="B47" t="s">
        <v>193</v>
      </c>
      <c r="C47" t="s">
        <v>1</v>
      </c>
      <c r="D47">
        <v>0.13</v>
      </c>
      <c r="E47">
        <v>0.13</v>
      </c>
      <c r="F47" s="3">
        <v>3150</v>
      </c>
      <c r="G47" s="3">
        <v>3600</v>
      </c>
      <c r="H47" s="3"/>
      <c r="I47" s="3">
        <v>2325</v>
      </c>
      <c r="J47" s="3">
        <f t="shared" si="13"/>
        <v>4425</v>
      </c>
      <c r="K47" s="5">
        <f t="shared" si="14"/>
        <v>3.3737964080284917E-3</v>
      </c>
      <c r="L47" s="3">
        <v>4455</v>
      </c>
      <c r="M47" s="5">
        <f t="shared" si="15"/>
        <v>3.3966696040151254E-3</v>
      </c>
      <c r="N47" s="3">
        <f t="shared" si="3"/>
        <v>30</v>
      </c>
      <c r="O47" s="7">
        <f t="shared" si="4"/>
        <v>3.9000000000000004</v>
      </c>
      <c r="P47" s="5">
        <f t="shared" si="5"/>
        <v>2.9735154782624002E-6</v>
      </c>
      <c r="Q47" s="1">
        <v>-14</v>
      </c>
      <c r="R47" s="1">
        <f t="shared" si="6"/>
        <v>44</v>
      </c>
      <c r="S47" s="5">
        <f t="shared" si="7"/>
        <v>1.006779661016949</v>
      </c>
    </row>
    <row r="48" spans="1:21" x14ac:dyDescent="0.3">
      <c r="A48" t="s">
        <v>47</v>
      </c>
      <c r="B48" t="s">
        <v>193</v>
      </c>
      <c r="C48" t="s">
        <v>1</v>
      </c>
      <c r="D48">
        <v>0.11</v>
      </c>
      <c r="E48">
        <v>0.11</v>
      </c>
      <c r="F48" s="3">
        <v>1850</v>
      </c>
      <c r="G48" s="3">
        <v>7500</v>
      </c>
      <c r="H48" s="3"/>
      <c r="I48" s="3">
        <v>1312</v>
      </c>
      <c r="J48" s="3">
        <f t="shared" si="13"/>
        <v>8038</v>
      </c>
      <c r="K48" s="5">
        <f t="shared" si="14"/>
        <v>5.1856467762722847E-3</v>
      </c>
      <c r="L48" s="3">
        <v>5180</v>
      </c>
      <c r="M48" s="5">
        <f t="shared" si="15"/>
        <v>3.3418325828676828E-3</v>
      </c>
      <c r="N48" s="3">
        <f t="shared" si="3"/>
        <v>-2858</v>
      </c>
      <c r="O48" s="7">
        <f t="shared" si="4"/>
        <v>-314.38</v>
      </c>
      <c r="P48" s="5">
        <f t="shared" si="5"/>
        <v>-2.0281956127450623E-4</v>
      </c>
      <c r="Q48" s="1">
        <v>-136</v>
      </c>
      <c r="R48" s="1">
        <f t="shared" si="6"/>
        <v>-2722</v>
      </c>
      <c r="S48" s="5">
        <f t="shared" si="7"/>
        <v>0.6444389151530231</v>
      </c>
    </row>
    <row r="49" spans="1:19" x14ac:dyDescent="0.3">
      <c r="A49" t="s">
        <v>48</v>
      </c>
      <c r="B49" t="s">
        <v>193</v>
      </c>
      <c r="C49" t="s">
        <v>1</v>
      </c>
      <c r="D49">
        <v>0.18</v>
      </c>
      <c r="E49">
        <v>0.18</v>
      </c>
      <c r="F49" s="3">
        <v>0</v>
      </c>
      <c r="G49" s="3">
        <v>1000</v>
      </c>
      <c r="H49" s="3"/>
      <c r="I49" s="3">
        <v>664</v>
      </c>
      <c r="J49" s="3">
        <f t="shared" si="13"/>
        <v>336</v>
      </c>
      <c r="K49" s="5">
        <f t="shared" si="14"/>
        <v>3.5471048545426018E-4</v>
      </c>
      <c r="L49" s="3">
        <v>353</v>
      </c>
      <c r="M49" s="5">
        <f t="shared" si="15"/>
        <v>3.7265714692069597E-4</v>
      </c>
      <c r="N49" s="3">
        <f t="shared" si="3"/>
        <v>17</v>
      </c>
      <c r="O49" s="7">
        <f t="shared" si="4"/>
        <v>3.06</v>
      </c>
      <c r="P49" s="5">
        <f t="shared" si="5"/>
        <v>3.2303990639584408E-6</v>
      </c>
      <c r="Q49" s="1">
        <v>0</v>
      </c>
      <c r="R49" s="1">
        <f t="shared" si="6"/>
        <v>17</v>
      </c>
      <c r="S49" s="5">
        <f t="shared" si="7"/>
        <v>1.0505952380952381</v>
      </c>
    </row>
    <row r="50" spans="1:19" x14ac:dyDescent="0.3">
      <c r="A50" t="s">
        <v>49</v>
      </c>
      <c r="B50" t="s">
        <v>193</v>
      </c>
      <c r="C50" t="s">
        <v>33</v>
      </c>
      <c r="D50">
        <v>7.67</v>
      </c>
      <c r="E50">
        <v>7.67</v>
      </c>
      <c r="F50" s="3">
        <v>3</v>
      </c>
      <c r="G50" s="3">
        <v>6</v>
      </c>
      <c r="H50" s="3"/>
      <c r="I50" s="3">
        <v>4</v>
      </c>
      <c r="J50" s="3">
        <f t="shared" si="13"/>
        <v>5</v>
      </c>
      <c r="K50" s="5">
        <f t="shared" si="14"/>
        <v>2.2491976053523279E-4</v>
      </c>
      <c r="L50" s="3">
        <v>1.8955999999999973</v>
      </c>
      <c r="M50" s="5">
        <f t="shared" si="15"/>
        <v>8.527157961411734E-5</v>
      </c>
      <c r="N50" s="3">
        <f t="shared" si="3"/>
        <v>-3.1044000000000027</v>
      </c>
      <c r="O50" s="7">
        <f t="shared" si="4"/>
        <v>-23.810748000000022</v>
      </c>
      <c r="P50" s="5">
        <f t="shared" si="5"/>
        <v>-1.0711015476649556E-3</v>
      </c>
      <c r="Q50" s="1">
        <v>0</v>
      </c>
      <c r="R50" s="1">
        <f t="shared" si="6"/>
        <v>-3.1044000000000027</v>
      </c>
      <c r="S50" s="5">
        <f t="shared" si="7"/>
        <v>0.37911999999999946</v>
      </c>
    </row>
    <row r="51" spans="1:19" x14ac:dyDescent="0.3">
      <c r="A51" t="s">
        <v>50</v>
      </c>
      <c r="B51" t="s">
        <v>193</v>
      </c>
      <c r="C51" t="s">
        <v>33</v>
      </c>
      <c r="D51">
        <v>5.44</v>
      </c>
      <c r="E51">
        <v>5.44</v>
      </c>
      <c r="F51" s="3">
        <v>8</v>
      </c>
      <c r="G51" s="3">
        <v>0</v>
      </c>
      <c r="H51" s="3"/>
      <c r="I51" s="3">
        <v>11</v>
      </c>
      <c r="J51" s="3">
        <f t="shared" si="13"/>
        <v>-3</v>
      </c>
      <c r="K51" s="5">
        <f t="shared" si="14"/>
        <v>-9.5715527820990854E-5</v>
      </c>
      <c r="L51" s="3">
        <v>0.23189999999999997</v>
      </c>
      <c r="M51" s="5">
        <f t="shared" si="15"/>
        <v>7.3988103005625924E-6</v>
      </c>
      <c r="N51" s="3">
        <f t="shared" si="3"/>
        <v>3.2319</v>
      </c>
      <c r="O51" s="7">
        <f t="shared" si="4"/>
        <v>17.581536</v>
      </c>
      <c r="P51" s="5">
        <f t="shared" si="5"/>
        <v>5.6094199938125074E-4</v>
      </c>
      <c r="Q51" s="1">
        <v>0</v>
      </c>
      <c r="R51" s="1">
        <f t="shared" si="6"/>
        <v>3.2319</v>
      </c>
      <c r="S51" s="5">
        <f t="shared" si="7"/>
        <v>-7.7299999999999994E-2</v>
      </c>
    </row>
    <row r="52" spans="1:19" x14ac:dyDescent="0.3">
      <c r="A52" t="s">
        <v>51</v>
      </c>
      <c r="B52" t="s">
        <v>193</v>
      </c>
      <c r="C52" t="s">
        <v>33</v>
      </c>
      <c r="D52">
        <v>1.64</v>
      </c>
      <c r="E52">
        <v>1.64</v>
      </c>
      <c r="F52" s="3">
        <v>108</v>
      </c>
      <c r="G52" s="3">
        <v>0</v>
      </c>
      <c r="H52" s="3"/>
      <c r="I52" s="3">
        <v>87</v>
      </c>
      <c r="J52" s="3">
        <f t="shared" si="13"/>
        <v>21</v>
      </c>
      <c r="K52" s="5">
        <f t="shared" si="14"/>
        <v>2.0198791532812039E-4</v>
      </c>
      <c r="L52" s="3">
        <v>26.097940000000044</v>
      </c>
      <c r="M52" s="5">
        <f t="shared" si="15"/>
        <v>2.5102230928373214E-4</v>
      </c>
      <c r="N52" s="3">
        <f t="shared" si="3"/>
        <v>5.0979400000000439</v>
      </c>
      <c r="O52" s="7">
        <f t="shared" si="4"/>
        <v>8.360621600000071</v>
      </c>
      <c r="P52" s="5">
        <f t="shared" si="5"/>
        <v>8.0416406087203276E-5</v>
      </c>
      <c r="Q52" s="1">
        <v>0</v>
      </c>
      <c r="R52" s="1">
        <f t="shared" si="6"/>
        <v>5.0979400000000439</v>
      </c>
      <c r="S52" s="5">
        <f t="shared" si="7"/>
        <v>1.2427590476190498</v>
      </c>
    </row>
    <row r="53" spans="1:19" x14ac:dyDescent="0.3">
      <c r="A53" t="s">
        <v>52</v>
      </c>
      <c r="B53" t="s">
        <v>193</v>
      </c>
      <c r="C53" t="s">
        <v>1</v>
      </c>
      <c r="D53">
        <v>0.28000000000000003</v>
      </c>
      <c r="E53">
        <v>0.28000000000000003</v>
      </c>
      <c r="F53" s="3">
        <v>174</v>
      </c>
      <c r="G53" s="3">
        <v>108</v>
      </c>
      <c r="H53" s="3"/>
      <c r="I53" s="3">
        <v>108</v>
      </c>
      <c r="J53" s="3">
        <f t="shared" si="13"/>
        <v>174</v>
      </c>
      <c r="K53" s="5">
        <f t="shared" si="14"/>
        <v>2.8573900217148741E-4</v>
      </c>
      <c r="L53" s="3">
        <v>182</v>
      </c>
      <c r="M53" s="5">
        <f t="shared" si="15"/>
        <v>2.9887642755868226E-4</v>
      </c>
      <c r="N53" s="3">
        <f t="shared" si="3"/>
        <v>8</v>
      </c>
      <c r="O53" s="7">
        <f t="shared" si="4"/>
        <v>2.2400000000000002</v>
      </c>
      <c r="P53" s="5">
        <f t="shared" si="5"/>
        <v>3.6784791084145507E-6</v>
      </c>
      <c r="Q53" s="1">
        <v>0</v>
      </c>
      <c r="R53" s="1">
        <f t="shared" si="6"/>
        <v>8</v>
      </c>
      <c r="S53" s="5">
        <f t="shared" si="7"/>
        <v>1.0459770114942528</v>
      </c>
    </row>
    <row r="54" spans="1:19" x14ac:dyDescent="0.3">
      <c r="A54" t="s">
        <v>53</v>
      </c>
      <c r="B54" t="s">
        <v>193</v>
      </c>
      <c r="C54" t="s">
        <v>1</v>
      </c>
      <c r="D54">
        <v>0.01</v>
      </c>
      <c r="E54">
        <v>0.01</v>
      </c>
      <c r="F54" s="3">
        <v>1300</v>
      </c>
      <c r="G54" s="3">
        <v>1000</v>
      </c>
      <c r="H54" s="3"/>
      <c r="I54" s="3">
        <v>2050</v>
      </c>
      <c r="J54" s="3">
        <f t="shared" si="13"/>
        <v>250</v>
      </c>
      <c r="K54" s="5">
        <f t="shared" si="14"/>
        <v>1.4662305119637079E-5</v>
      </c>
      <c r="L54" s="3">
        <v>217</v>
      </c>
      <c r="M54" s="5">
        <f t="shared" si="15"/>
        <v>1.2726880843844983E-5</v>
      </c>
      <c r="N54" s="3">
        <f t="shared" si="3"/>
        <v>-33</v>
      </c>
      <c r="O54" s="7">
        <f t="shared" si="4"/>
        <v>-0.33</v>
      </c>
      <c r="P54" s="5">
        <f t="shared" si="5"/>
        <v>-1.9354242757920945E-8</v>
      </c>
      <c r="Q54" s="1">
        <v>-1</v>
      </c>
      <c r="R54" s="1">
        <f t="shared" si="6"/>
        <v>-32</v>
      </c>
      <c r="S54" s="5">
        <f t="shared" si="7"/>
        <v>0.86799999999999999</v>
      </c>
    </row>
    <row r="55" spans="1:19" x14ac:dyDescent="0.3">
      <c r="A55" t="s">
        <v>54</v>
      </c>
      <c r="B55" t="s">
        <v>193</v>
      </c>
      <c r="C55" t="s">
        <v>33</v>
      </c>
      <c r="D55">
        <v>5.24</v>
      </c>
      <c r="E55">
        <v>5.24</v>
      </c>
      <c r="F55" s="3">
        <v>12.17</v>
      </c>
      <c r="G55" s="3">
        <v>17.184000000000001</v>
      </c>
      <c r="H55" s="3"/>
      <c r="I55" s="3">
        <v>10.59</v>
      </c>
      <c r="J55" s="3">
        <f t="shared" si="13"/>
        <v>18.763999999999999</v>
      </c>
      <c r="K55" s="5">
        <f t="shared" si="14"/>
        <v>5.7665884188316775E-4</v>
      </c>
      <c r="L55" s="3">
        <v>12.089999999999934</v>
      </c>
      <c r="M55" s="5">
        <f t="shared" si="15"/>
        <v>3.7155219560687812E-4</v>
      </c>
      <c r="N55" s="3">
        <f t="shared" si="3"/>
        <v>-6.6740000000000652</v>
      </c>
      <c r="O55" s="7">
        <f t="shared" si="4"/>
        <v>-34.971760000000344</v>
      </c>
      <c r="P55" s="5">
        <f t="shared" si="5"/>
        <v>-1.0747588264877581E-3</v>
      </c>
      <c r="Q55" s="1">
        <v>0</v>
      </c>
      <c r="R55" s="1">
        <f t="shared" si="6"/>
        <v>-6.6740000000000652</v>
      </c>
      <c r="S55" s="5">
        <f t="shared" si="7"/>
        <v>0.64431890854828044</v>
      </c>
    </row>
    <row r="56" spans="1:19" x14ac:dyDescent="0.3">
      <c r="A56" t="s">
        <v>55</v>
      </c>
      <c r="B56" t="s">
        <v>193</v>
      </c>
      <c r="C56" t="s">
        <v>33</v>
      </c>
      <c r="D56">
        <v>2.63</v>
      </c>
      <c r="E56">
        <v>2.63</v>
      </c>
      <c r="F56" s="3">
        <v>81</v>
      </c>
      <c r="G56" s="3">
        <v>18</v>
      </c>
      <c r="H56" s="3"/>
      <c r="I56" s="3">
        <v>25</v>
      </c>
      <c r="J56" s="3">
        <f t="shared" si="13"/>
        <v>74</v>
      </c>
      <c r="K56" s="5">
        <f t="shared" si="14"/>
        <v>1.1414311289535074E-3</v>
      </c>
      <c r="L56" s="3">
        <v>27.710000000001532</v>
      </c>
      <c r="M56" s="5">
        <f t="shared" si="15"/>
        <v>4.2741968355815453E-4</v>
      </c>
      <c r="N56" s="3">
        <f t="shared" si="3"/>
        <v>-46.289999999998471</v>
      </c>
      <c r="O56" s="7">
        <f t="shared" si="4"/>
        <v>-121.74269999999598</v>
      </c>
      <c r="P56" s="5">
        <f t="shared" si="5"/>
        <v>-1.8778501013897778E-3</v>
      </c>
      <c r="Q56" s="1">
        <v>-0.50000000000000011</v>
      </c>
      <c r="R56" s="1">
        <f t="shared" si="6"/>
        <v>-45.789999999998471</v>
      </c>
      <c r="S56" s="5">
        <f t="shared" si="7"/>
        <v>0.37445945945948017</v>
      </c>
    </row>
    <row r="57" spans="1:19" x14ac:dyDescent="0.3">
      <c r="A57" t="s">
        <v>56</v>
      </c>
      <c r="B57" t="s">
        <v>193</v>
      </c>
      <c r="C57" t="s">
        <v>33</v>
      </c>
      <c r="D57">
        <v>10.1</v>
      </c>
      <c r="E57">
        <v>10.1</v>
      </c>
      <c r="F57" s="3">
        <v>0</v>
      </c>
      <c r="G57" s="3">
        <v>0</v>
      </c>
      <c r="H57" s="3"/>
      <c r="I57" s="3">
        <v>0</v>
      </c>
      <c r="J57" s="3">
        <f t="shared" si="13"/>
        <v>0</v>
      </c>
      <c r="K57" s="5">
        <f t="shared" si="14"/>
        <v>0</v>
      </c>
      <c r="L57" s="3">
        <v>0</v>
      </c>
      <c r="M57" s="5">
        <f t="shared" si="15"/>
        <v>0</v>
      </c>
      <c r="N57" s="3">
        <f t="shared" si="3"/>
        <v>0</v>
      </c>
      <c r="O57" s="7">
        <f t="shared" si="4"/>
        <v>0</v>
      </c>
      <c r="P57" s="5">
        <f t="shared" si="5"/>
        <v>0</v>
      </c>
      <c r="Q57" s="1">
        <v>0</v>
      </c>
      <c r="R57" s="1">
        <f t="shared" si="6"/>
        <v>0</v>
      </c>
      <c r="S57" s="5" t="e">
        <f t="shared" si="7"/>
        <v>#DIV/0!</v>
      </c>
    </row>
    <row r="58" spans="1:19" x14ac:dyDescent="0.3">
      <c r="A58" t="s">
        <v>57</v>
      </c>
      <c r="B58" t="s">
        <v>193</v>
      </c>
      <c r="C58" t="s">
        <v>33</v>
      </c>
      <c r="D58">
        <v>5.05</v>
      </c>
      <c r="E58">
        <v>5.05</v>
      </c>
      <c r="F58" s="3">
        <v>12</v>
      </c>
      <c r="G58" s="3">
        <v>4</v>
      </c>
      <c r="H58" s="3"/>
      <c r="I58" s="3">
        <v>0.5</v>
      </c>
      <c r="J58" s="3">
        <f t="shared" si="13"/>
        <v>15.5</v>
      </c>
      <c r="K58" s="5">
        <f t="shared" si="14"/>
        <v>4.5907677329583686E-4</v>
      </c>
      <c r="L58" s="3">
        <v>7.8819999999999979</v>
      </c>
      <c r="M58" s="5">
        <f t="shared" si="15"/>
        <v>2.3344794368501844E-4</v>
      </c>
      <c r="N58" s="3">
        <f t="shared" si="3"/>
        <v>-7.6180000000000021</v>
      </c>
      <c r="O58" s="7">
        <f t="shared" si="4"/>
        <v>-38.470900000000007</v>
      </c>
      <c r="P58" s="5">
        <f t="shared" si="5"/>
        <v>-1.1394255895346332E-3</v>
      </c>
      <c r="Q58" s="1">
        <v>0</v>
      </c>
      <c r="R58" s="1">
        <f t="shared" si="6"/>
        <v>-7.6180000000000021</v>
      </c>
      <c r="S58" s="5">
        <f t="shared" si="7"/>
        <v>0.50851612903225796</v>
      </c>
    </row>
    <row r="59" spans="1:19" x14ac:dyDescent="0.3">
      <c r="A59" t="s">
        <v>58</v>
      </c>
      <c r="B59" t="s">
        <v>193</v>
      </c>
      <c r="C59" t="s">
        <v>33</v>
      </c>
      <c r="D59">
        <v>7.96</v>
      </c>
      <c r="E59">
        <v>7.96</v>
      </c>
      <c r="F59" s="3">
        <v>8.5</v>
      </c>
      <c r="G59" s="3">
        <v>5</v>
      </c>
      <c r="H59" s="3"/>
      <c r="I59" s="3">
        <v>0.5</v>
      </c>
      <c r="J59" s="3">
        <f t="shared" si="13"/>
        <v>13</v>
      </c>
      <c r="K59" s="5">
        <f t="shared" si="14"/>
        <v>6.0690213351201794E-4</v>
      </c>
      <c r="L59" s="3">
        <v>6.7159999999999709</v>
      </c>
      <c r="M59" s="5">
        <f t="shared" si="15"/>
        <v>3.135349791282073E-4</v>
      </c>
      <c r="N59" s="3">
        <f t="shared" si="3"/>
        <v>-6.2840000000000291</v>
      </c>
      <c r="O59" s="7">
        <f t="shared" si="4"/>
        <v>-50.020640000000235</v>
      </c>
      <c r="P59" s="5">
        <f t="shared" si="5"/>
        <v>-2.3352025488951331E-3</v>
      </c>
      <c r="Q59" s="1">
        <v>0</v>
      </c>
      <c r="R59" s="1">
        <f t="shared" si="6"/>
        <v>-6.2840000000000291</v>
      </c>
      <c r="S59" s="5">
        <f t="shared" si="7"/>
        <v>0.51661538461538237</v>
      </c>
    </row>
    <row r="60" spans="1:19" x14ac:dyDescent="0.3">
      <c r="A60" t="s">
        <v>59</v>
      </c>
      <c r="B60" t="s">
        <v>193</v>
      </c>
      <c r="C60" t="s">
        <v>1</v>
      </c>
      <c r="D60">
        <v>0.02</v>
      </c>
      <c r="E60">
        <v>0.02</v>
      </c>
      <c r="F60" s="3">
        <v>3000</v>
      </c>
      <c r="G60" s="3">
        <v>1000</v>
      </c>
      <c r="H60" s="3"/>
      <c r="I60" s="3">
        <v>2070</v>
      </c>
      <c r="J60" s="3">
        <f t="shared" si="13"/>
        <v>1930</v>
      </c>
      <c r="K60" s="5">
        <f t="shared" si="14"/>
        <v>2.2638599104719649E-4</v>
      </c>
      <c r="L60" s="3">
        <v>2197</v>
      </c>
      <c r="M60" s="5">
        <f t="shared" si="15"/>
        <v>2.5770467478274128E-4</v>
      </c>
      <c r="N60" s="3">
        <f t="shared" si="3"/>
        <v>267</v>
      </c>
      <c r="O60" s="7">
        <f t="shared" si="4"/>
        <v>5.34</v>
      </c>
      <c r="P60" s="5">
        <f t="shared" si="5"/>
        <v>6.2637367471089607E-7</v>
      </c>
      <c r="Q60" s="1">
        <v>0</v>
      </c>
      <c r="R60" s="1">
        <f t="shared" si="6"/>
        <v>267</v>
      </c>
      <c r="S60" s="5">
        <f t="shared" si="7"/>
        <v>1.1383419689119172</v>
      </c>
    </row>
    <row r="61" spans="1:19" x14ac:dyDescent="0.3">
      <c r="A61" t="s">
        <v>60</v>
      </c>
      <c r="B61" t="s">
        <v>193</v>
      </c>
      <c r="C61" t="s">
        <v>1</v>
      </c>
      <c r="D61">
        <v>0.2</v>
      </c>
      <c r="E61">
        <v>0.2</v>
      </c>
      <c r="F61" s="3">
        <v>86</v>
      </c>
      <c r="G61" s="3">
        <v>312</v>
      </c>
      <c r="H61" s="3"/>
      <c r="I61" s="3">
        <v>44</v>
      </c>
      <c r="J61" s="3">
        <f t="shared" si="13"/>
        <v>354</v>
      </c>
      <c r="K61" s="5">
        <f t="shared" si="14"/>
        <v>4.1523648098812203E-4</v>
      </c>
      <c r="L61" s="3">
        <v>366</v>
      </c>
      <c r="M61" s="5">
        <f t="shared" si="15"/>
        <v>4.2931229390297368E-4</v>
      </c>
      <c r="N61" s="3">
        <f t="shared" si="3"/>
        <v>12</v>
      </c>
      <c r="O61" s="7">
        <f t="shared" si="4"/>
        <v>2.4000000000000004</v>
      </c>
      <c r="P61" s="5">
        <f t="shared" si="5"/>
        <v>2.8151625829703196E-6</v>
      </c>
      <c r="Q61" s="1">
        <v>0</v>
      </c>
      <c r="R61" s="1">
        <f t="shared" si="6"/>
        <v>12</v>
      </c>
      <c r="S61" s="5">
        <f t="shared" si="7"/>
        <v>1.0338983050847457</v>
      </c>
    </row>
    <row r="62" spans="1:19" x14ac:dyDescent="0.3">
      <c r="A62" t="s">
        <v>61</v>
      </c>
      <c r="B62" t="s">
        <v>193</v>
      </c>
      <c r="C62" t="s">
        <v>1</v>
      </c>
      <c r="D62">
        <v>7.0000000000000007E-2</v>
      </c>
      <c r="E62">
        <v>7.0000000000000007E-2</v>
      </c>
      <c r="F62" s="3">
        <v>0</v>
      </c>
      <c r="G62" s="3">
        <v>625</v>
      </c>
      <c r="H62" s="3"/>
      <c r="I62" s="3">
        <v>538</v>
      </c>
      <c r="J62" s="3">
        <f t="shared" si="13"/>
        <v>87</v>
      </c>
      <c r="K62" s="5">
        <f t="shared" si="14"/>
        <v>3.5717375271435926E-5</v>
      </c>
      <c r="L62" s="3">
        <v>87</v>
      </c>
      <c r="M62" s="5">
        <f t="shared" si="15"/>
        <v>3.5717375271435926E-5</v>
      </c>
      <c r="N62" s="3">
        <f t="shared" si="3"/>
        <v>0</v>
      </c>
      <c r="O62" s="7">
        <f t="shared" si="4"/>
        <v>0</v>
      </c>
      <c r="P62" s="5">
        <f t="shared" si="5"/>
        <v>0</v>
      </c>
      <c r="Q62" s="1">
        <v>0</v>
      </c>
      <c r="R62" s="1">
        <f t="shared" si="6"/>
        <v>0</v>
      </c>
      <c r="S62" s="5">
        <f t="shared" si="7"/>
        <v>1</v>
      </c>
    </row>
    <row r="63" spans="1:19" x14ac:dyDescent="0.3">
      <c r="A63" t="s">
        <v>62</v>
      </c>
      <c r="B63" t="s">
        <v>193</v>
      </c>
      <c r="C63" t="s">
        <v>1</v>
      </c>
      <c r="D63">
        <v>0</v>
      </c>
      <c r="E63">
        <v>0</v>
      </c>
      <c r="F63" s="3">
        <v>250</v>
      </c>
      <c r="G63" s="3">
        <v>0</v>
      </c>
      <c r="H63" s="3"/>
      <c r="I63" s="3">
        <v>200</v>
      </c>
      <c r="J63" s="3">
        <f t="shared" si="13"/>
        <v>50</v>
      </c>
      <c r="K63" s="5">
        <f t="shared" si="14"/>
        <v>0</v>
      </c>
      <c r="L63" s="3">
        <v>911</v>
      </c>
      <c r="M63" s="5">
        <f t="shared" si="15"/>
        <v>0</v>
      </c>
      <c r="N63" s="3">
        <f t="shared" si="3"/>
        <v>861</v>
      </c>
      <c r="O63" s="7">
        <f t="shared" si="4"/>
        <v>0</v>
      </c>
      <c r="P63" s="5">
        <f t="shared" si="5"/>
        <v>0</v>
      </c>
      <c r="Q63" s="1">
        <v>-13</v>
      </c>
      <c r="R63" s="1">
        <f t="shared" si="6"/>
        <v>874</v>
      </c>
      <c r="S63" s="5">
        <f t="shared" si="7"/>
        <v>18.22</v>
      </c>
    </row>
    <row r="64" spans="1:19" x14ac:dyDescent="0.3">
      <c r="A64" t="s">
        <v>63</v>
      </c>
      <c r="B64" t="s">
        <v>193</v>
      </c>
      <c r="C64" t="s">
        <v>1</v>
      </c>
      <c r="D64">
        <v>0.01</v>
      </c>
      <c r="E64">
        <v>0.01</v>
      </c>
      <c r="F64" s="3">
        <v>540</v>
      </c>
      <c r="G64" s="3">
        <v>500</v>
      </c>
      <c r="H64" s="3"/>
      <c r="I64" s="3">
        <v>500</v>
      </c>
      <c r="J64" s="3">
        <f t="shared" si="13"/>
        <v>540</v>
      </c>
      <c r="K64" s="5">
        <f t="shared" si="14"/>
        <v>3.1670579058416092E-5</v>
      </c>
      <c r="L64" s="3">
        <v>204</v>
      </c>
      <c r="M64" s="5">
        <f t="shared" si="15"/>
        <v>1.1964440977623857E-5</v>
      </c>
      <c r="N64" s="3">
        <f t="shared" ref="N64:N127" si="16">L64-J64</f>
        <v>-336</v>
      </c>
      <c r="O64" s="7">
        <f t="shared" ref="O64:O127" si="17">N64*D64</f>
        <v>-3.36</v>
      </c>
      <c r="P64" s="5">
        <f t="shared" ref="P64:P127" si="18">O64*D64/$A$1</f>
        <v>-1.9706138080792233E-7</v>
      </c>
      <c r="Q64" s="1">
        <v>0</v>
      </c>
      <c r="R64" s="1">
        <f t="shared" ref="R64:R127" si="19">N64-Q64</f>
        <v>-336</v>
      </c>
      <c r="S64" s="5">
        <f t="shared" ref="S64:S127" si="20">L64/J64</f>
        <v>0.37777777777777777</v>
      </c>
    </row>
    <row r="65" spans="1:19" x14ac:dyDescent="0.3">
      <c r="A65" t="s">
        <v>64</v>
      </c>
      <c r="B65" t="s">
        <v>193</v>
      </c>
      <c r="C65" t="s">
        <v>1</v>
      </c>
      <c r="D65">
        <v>0.02</v>
      </c>
      <c r="E65">
        <v>0.02</v>
      </c>
      <c r="F65" s="3">
        <v>3400</v>
      </c>
      <c r="G65" s="3">
        <v>0</v>
      </c>
      <c r="H65" s="3"/>
      <c r="I65" s="3">
        <v>2089</v>
      </c>
      <c r="J65" s="3">
        <f t="shared" si="13"/>
        <v>1311</v>
      </c>
      <c r="K65" s="5">
        <f t="shared" si="14"/>
        <v>1.5377825609475367E-4</v>
      </c>
      <c r="L65" s="3">
        <v>2838</v>
      </c>
      <c r="M65" s="5">
        <f t="shared" si="15"/>
        <v>3.3289297543624024E-4</v>
      </c>
      <c r="N65" s="3">
        <f t="shared" si="16"/>
        <v>1527</v>
      </c>
      <c r="O65" s="7">
        <f t="shared" si="17"/>
        <v>30.54</v>
      </c>
      <c r="P65" s="5">
        <f t="shared" si="18"/>
        <v>3.5822943868297312E-6</v>
      </c>
      <c r="Q65" s="1">
        <v>-29</v>
      </c>
      <c r="R65" s="1">
        <f t="shared" si="19"/>
        <v>1556</v>
      </c>
      <c r="S65" s="5">
        <f t="shared" si="20"/>
        <v>2.1647597254004576</v>
      </c>
    </row>
    <row r="66" spans="1:19" x14ac:dyDescent="0.3">
      <c r="A66" t="s">
        <v>65</v>
      </c>
      <c r="B66" t="s">
        <v>193</v>
      </c>
      <c r="C66" t="s">
        <v>1</v>
      </c>
      <c r="D66">
        <v>0.11</v>
      </c>
      <c r="E66">
        <v>0.11</v>
      </c>
      <c r="F66" s="3">
        <v>2720</v>
      </c>
      <c r="G66" s="3">
        <v>3000</v>
      </c>
      <c r="H66" s="3"/>
      <c r="I66" s="3">
        <v>400</v>
      </c>
      <c r="J66" s="3">
        <f t="shared" si="13"/>
        <v>5320</v>
      </c>
      <c r="K66" s="5">
        <f t="shared" si="14"/>
        <v>3.4321523824046478E-3</v>
      </c>
      <c r="L66" s="3">
        <v>8250</v>
      </c>
      <c r="M66" s="5">
        <f t="shared" si="15"/>
        <v>5.3224167584282594E-3</v>
      </c>
      <c r="N66" s="3">
        <f t="shared" si="16"/>
        <v>2930</v>
      </c>
      <c r="O66" s="7">
        <f t="shared" si="17"/>
        <v>322.3</v>
      </c>
      <c r="P66" s="5">
        <f t="shared" si="18"/>
        <v>2.0792908136259736E-4</v>
      </c>
      <c r="Q66" s="1">
        <v>0</v>
      </c>
      <c r="R66" s="1">
        <f t="shared" si="19"/>
        <v>2930</v>
      </c>
      <c r="S66" s="5">
        <f t="shared" si="20"/>
        <v>1.5507518796992481</v>
      </c>
    </row>
    <row r="67" spans="1:19" x14ac:dyDescent="0.3">
      <c r="A67" t="s">
        <v>66</v>
      </c>
      <c r="B67" t="s">
        <v>193</v>
      </c>
      <c r="C67" t="s">
        <v>1</v>
      </c>
      <c r="D67">
        <v>0.39</v>
      </c>
      <c r="E67">
        <v>0.39</v>
      </c>
      <c r="F67" s="3">
        <v>18</v>
      </c>
      <c r="G67" s="3">
        <v>120</v>
      </c>
      <c r="H67" s="3"/>
      <c r="I67" s="3">
        <v>0</v>
      </c>
      <c r="J67" s="3">
        <f t="shared" si="13"/>
        <v>138</v>
      </c>
      <c r="K67" s="5">
        <f t="shared" si="14"/>
        <v>3.1565010461554702E-4</v>
      </c>
      <c r="L67" s="3">
        <v>116</v>
      </c>
      <c r="M67" s="5">
        <f t="shared" si="15"/>
        <v>2.6532907344495256E-4</v>
      </c>
      <c r="N67" s="3">
        <f t="shared" si="16"/>
        <v>-22</v>
      </c>
      <c r="O67" s="7">
        <f t="shared" si="17"/>
        <v>-8.58</v>
      </c>
      <c r="P67" s="5">
        <f t="shared" si="18"/>
        <v>-1.9625202156531836E-5</v>
      </c>
      <c r="Q67" s="1">
        <v>0</v>
      </c>
      <c r="R67" s="1">
        <f t="shared" si="19"/>
        <v>-22</v>
      </c>
      <c r="S67" s="5">
        <f t="shared" si="20"/>
        <v>0.84057971014492749</v>
      </c>
    </row>
    <row r="68" spans="1:19" x14ac:dyDescent="0.3">
      <c r="A68" t="s">
        <v>67</v>
      </c>
      <c r="B68" t="s">
        <v>193</v>
      </c>
      <c r="C68" t="s">
        <v>1</v>
      </c>
      <c r="D68">
        <v>5.1100000000000003</v>
      </c>
      <c r="E68">
        <v>5.1100000000000003</v>
      </c>
      <c r="F68" s="3">
        <v>0</v>
      </c>
      <c r="G68" s="3">
        <v>0</v>
      </c>
      <c r="H68" s="3"/>
      <c r="I68" s="3">
        <v>0</v>
      </c>
      <c r="J68" s="3">
        <f t="shared" si="13"/>
        <v>0</v>
      </c>
      <c r="K68" s="5">
        <f t="shared" si="14"/>
        <v>0</v>
      </c>
      <c r="L68" s="3">
        <v>0</v>
      </c>
      <c r="M68" s="5">
        <f t="shared" si="15"/>
        <v>0</v>
      </c>
      <c r="N68" s="3">
        <f t="shared" si="16"/>
        <v>0</v>
      </c>
      <c r="O68" s="7">
        <f t="shared" si="17"/>
        <v>0</v>
      </c>
      <c r="P68" s="5">
        <f t="shared" si="18"/>
        <v>0</v>
      </c>
      <c r="Q68" s="1">
        <v>0</v>
      </c>
      <c r="R68" s="1">
        <f t="shared" si="19"/>
        <v>0</v>
      </c>
      <c r="S68" s="5" t="e">
        <f t="shared" si="20"/>
        <v>#DIV/0!</v>
      </c>
    </row>
    <row r="69" spans="1:19" x14ac:dyDescent="0.3">
      <c r="A69" t="s">
        <v>68</v>
      </c>
      <c r="B69" t="s">
        <v>193</v>
      </c>
      <c r="C69" t="s">
        <v>33</v>
      </c>
      <c r="D69">
        <v>2.5099999999999998</v>
      </c>
      <c r="E69">
        <v>2.5099999999999998</v>
      </c>
      <c r="F69" s="3">
        <v>7.33</v>
      </c>
      <c r="G69" s="3">
        <v>23.76</v>
      </c>
      <c r="H69" s="3"/>
      <c r="I69" s="3">
        <v>13.66</v>
      </c>
      <c r="J69" s="3">
        <f t="shared" si="13"/>
        <v>17.430000000000003</v>
      </c>
      <c r="K69" s="5">
        <f t="shared" si="14"/>
        <v>2.5658623414821541E-4</v>
      </c>
      <c r="L69" s="3">
        <v>19.951301760002377</v>
      </c>
      <c r="M69" s="5">
        <f t="shared" si="15"/>
        <v>2.9370220223486353E-4</v>
      </c>
      <c r="N69" s="3">
        <f t="shared" si="16"/>
        <v>2.5213017600023733</v>
      </c>
      <c r="O69" s="7">
        <f t="shared" si="17"/>
        <v>6.3284674176059568</v>
      </c>
      <c r="P69" s="5">
        <f t="shared" si="18"/>
        <v>9.3161079897486737E-5</v>
      </c>
      <c r="Q69" s="1">
        <v>-8.4986320000000046E-2</v>
      </c>
      <c r="R69" s="1">
        <f t="shared" si="19"/>
        <v>2.6062880800023733</v>
      </c>
      <c r="S69" s="5">
        <f t="shared" si="20"/>
        <v>1.1446529982789657</v>
      </c>
    </row>
    <row r="70" spans="1:19" x14ac:dyDescent="0.3">
      <c r="A70" t="s">
        <v>69</v>
      </c>
      <c r="B70" t="s">
        <v>193</v>
      </c>
      <c r="C70" t="s">
        <v>33</v>
      </c>
      <c r="D70">
        <v>6.27</v>
      </c>
      <c r="E70">
        <v>6.27</v>
      </c>
      <c r="F70" s="3">
        <v>19.98</v>
      </c>
      <c r="G70" s="3">
        <v>10.896000000000001</v>
      </c>
      <c r="H70" s="3"/>
      <c r="I70" s="3">
        <v>10.9</v>
      </c>
      <c r="J70" s="3">
        <f t="shared" si="13"/>
        <v>19.975999999999999</v>
      </c>
      <c r="K70" s="5">
        <f t="shared" si="14"/>
        <v>7.3457867133123458E-4</v>
      </c>
      <c r="L70" s="3">
        <v>16.970880000000591</v>
      </c>
      <c r="M70" s="5">
        <f t="shared" si="15"/>
        <v>6.240712095375579E-4</v>
      </c>
      <c r="N70" s="3">
        <f t="shared" si="16"/>
        <v>-3.0051199999994083</v>
      </c>
      <c r="O70" s="7">
        <f t="shared" si="17"/>
        <v>-18.842102399996289</v>
      </c>
      <c r="P70" s="5">
        <f t="shared" si="18"/>
        <v>-6.9288178544635272E-4</v>
      </c>
      <c r="Q70" s="1">
        <v>-0.12096000000000001</v>
      </c>
      <c r="R70" s="1">
        <f t="shared" si="19"/>
        <v>-2.8841599999994081</v>
      </c>
      <c r="S70" s="5">
        <f t="shared" si="20"/>
        <v>0.84956347617143535</v>
      </c>
    </row>
    <row r="71" spans="1:19" x14ac:dyDescent="0.3">
      <c r="A71" t="s">
        <v>70</v>
      </c>
      <c r="B71" t="s">
        <v>193</v>
      </c>
      <c r="C71" t="s">
        <v>33</v>
      </c>
      <c r="D71">
        <v>0.68</v>
      </c>
      <c r="E71">
        <v>0.68</v>
      </c>
      <c r="F71" s="3">
        <v>29.58</v>
      </c>
      <c r="G71" s="3">
        <v>11.9</v>
      </c>
      <c r="H71" s="3"/>
      <c r="I71" s="3">
        <v>28.56</v>
      </c>
      <c r="J71" s="3">
        <f t="shared" si="13"/>
        <v>12.919999999999998</v>
      </c>
      <c r="K71" s="5">
        <f t="shared" si="14"/>
        <v>5.15268591436334E-5</v>
      </c>
      <c r="L71" s="3">
        <v>21.655549999997525</v>
      </c>
      <c r="M71" s="5">
        <f t="shared" si="15"/>
        <v>8.6365516604317569E-5</v>
      </c>
      <c r="N71" s="3">
        <f t="shared" si="16"/>
        <v>8.7355499999975272</v>
      </c>
      <c r="O71" s="7">
        <f t="shared" si="17"/>
        <v>5.9401739999983185</v>
      </c>
      <c r="P71" s="5">
        <f t="shared" si="18"/>
        <v>2.369028707326523E-5</v>
      </c>
      <c r="Q71" s="1">
        <v>-0.15434999999999999</v>
      </c>
      <c r="R71" s="1">
        <f t="shared" si="19"/>
        <v>8.8898999999975281</v>
      </c>
      <c r="S71" s="5">
        <f t="shared" si="20"/>
        <v>1.6761261609905207</v>
      </c>
    </row>
    <row r="72" spans="1:19" x14ac:dyDescent="0.3">
      <c r="A72" t="s">
        <v>71</v>
      </c>
      <c r="B72" t="s">
        <v>193</v>
      </c>
      <c r="C72" t="s">
        <v>1</v>
      </c>
      <c r="D72">
        <v>0.6</v>
      </c>
      <c r="E72">
        <v>0.6</v>
      </c>
      <c r="F72" s="3">
        <v>400</v>
      </c>
      <c r="G72" s="3">
        <v>1093</v>
      </c>
      <c r="H72" s="3"/>
      <c r="I72" s="3">
        <v>545</v>
      </c>
      <c r="J72" s="3">
        <f t="shared" si="13"/>
        <v>948</v>
      </c>
      <c r="K72" s="5">
        <f t="shared" si="14"/>
        <v>3.3359676608198277E-3</v>
      </c>
      <c r="L72" s="3">
        <v>947</v>
      </c>
      <c r="M72" s="5">
        <f t="shared" si="15"/>
        <v>3.3324487075911146E-3</v>
      </c>
      <c r="N72" s="3">
        <f t="shared" si="16"/>
        <v>-1</v>
      </c>
      <c r="O72" s="7">
        <f t="shared" si="17"/>
        <v>-0.6</v>
      </c>
      <c r="P72" s="5">
        <f t="shared" si="18"/>
        <v>-2.1113719372277392E-6</v>
      </c>
      <c r="Q72" s="1">
        <v>0</v>
      </c>
      <c r="R72" s="1">
        <f t="shared" si="19"/>
        <v>-1</v>
      </c>
      <c r="S72" s="5">
        <f t="shared" si="20"/>
        <v>0.99894514767932485</v>
      </c>
    </row>
    <row r="73" spans="1:19" x14ac:dyDescent="0.3">
      <c r="A73" t="s">
        <v>72</v>
      </c>
      <c r="B73" t="s">
        <v>193</v>
      </c>
      <c r="C73" t="s">
        <v>33</v>
      </c>
      <c r="D73">
        <v>0.83</v>
      </c>
      <c r="E73">
        <v>0.83</v>
      </c>
      <c r="F73" s="3">
        <v>24</v>
      </c>
      <c r="G73" s="3">
        <v>8</v>
      </c>
      <c r="H73" s="3"/>
      <c r="I73" s="3">
        <v>13</v>
      </c>
      <c r="J73" s="3">
        <f t="shared" si="13"/>
        <v>19</v>
      </c>
      <c r="K73" s="5">
        <f t="shared" si="14"/>
        <v>9.2489820694670685E-5</v>
      </c>
      <c r="L73" s="3">
        <v>19.087999999999639</v>
      </c>
      <c r="M73" s="5">
        <f t="shared" si="15"/>
        <v>9.2918194601044243E-5</v>
      </c>
      <c r="N73" s="3">
        <f t="shared" si="16"/>
        <v>8.799999999963859E-2</v>
      </c>
      <c r="O73" s="7">
        <f t="shared" si="17"/>
        <v>7.3039999999700025E-2</v>
      </c>
      <c r="P73" s="5">
        <f t="shared" si="18"/>
        <v>3.5555034229005277E-7</v>
      </c>
      <c r="Q73" s="1">
        <v>-0.18200000000000002</v>
      </c>
      <c r="R73" s="1">
        <f t="shared" si="19"/>
        <v>0.26999999999963864</v>
      </c>
      <c r="S73" s="5">
        <f t="shared" si="20"/>
        <v>1.0046315789473494</v>
      </c>
    </row>
    <row r="74" spans="1:19" x14ac:dyDescent="0.3">
      <c r="A74" t="s">
        <v>73</v>
      </c>
      <c r="B74" t="s">
        <v>193</v>
      </c>
      <c r="C74" t="s">
        <v>1</v>
      </c>
      <c r="D74">
        <v>1.26</v>
      </c>
      <c r="E74">
        <v>1.26</v>
      </c>
      <c r="F74" s="3">
        <v>32</v>
      </c>
      <c r="G74" s="3">
        <v>144</v>
      </c>
      <c r="H74" s="3"/>
      <c r="I74" s="3">
        <v>18</v>
      </c>
      <c r="J74" s="3">
        <f t="shared" si="13"/>
        <v>158</v>
      </c>
      <c r="K74" s="5">
        <f t="shared" si="14"/>
        <v>1.1675886812869398E-3</v>
      </c>
      <c r="L74" s="3">
        <v>127</v>
      </c>
      <c r="M74" s="5">
        <f t="shared" si="15"/>
        <v>9.3850482609773021E-4</v>
      </c>
      <c r="N74" s="3">
        <f t="shared" si="16"/>
        <v>-31</v>
      </c>
      <c r="O74" s="7">
        <f t="shared" si="17"/>
        <v>-39.06</v>
      </c>
      <c r="P74" s="5">
        <f t="shared" si="18"/>
        <v>-2.8864565753840423E-4</v>
      </c>
      <c r="Q74" s="1">
        <v>-1</v>
      </c>
      <c r="R74" s="1">
        <f t="shared" si="19"/>
        <v>-30</v>
      </c>
      <c r="S74" s="5">
        <f t="shared" si="20"/>
        <v>0.80379746835443033</v>
      </c>
    </row>
    <row r="75" spans="1:19" x14ac:dyDescent="0.3">
      <c r="A75" t="s">
        <v>74</v>
      </c>
      <c r="B75" t="s">
        <v>193</v>
      </c>
      <c r="C75" t="s">
        <v>1</v>
      </c>
      <c r="D75">
        <v>1.21</v>
      </c>
      <c r="E75">
        <v>1.21</v>
      </c>
      <c r="F75" s="3">
        <v>-84</v>
      </c>
      <c r="G75" s="3">
        <v>0</v>
      </c>
      <c r="H75" s="3"/>
      <c r="I75" s="3">
        <v>-85</v>
      </c>
      <c r="J75" s="3">
        <f t="shared" si="13"/>
        <v>1</v>
      </c>
      <c r="K75" s="5">
        <f t="shared" si="14"/>
        <v>7.0965556779043457E-6</v>
      </c>
      <c r="L75" s="3">
        <v>0</v>
      </c>
      <c r="M75" s="5">
        <f t="shared" si="15"/>
        <v>0</v>
      </c>
      <c r="N75" s="3">
        <f t="shared" si="16"/>
        <v>-1</v>
      </c>
      <c r="O75" s="7">
        <f t="shared" si="17"/>
        <v>-1.21</v>
      </c>
      <c r="P75" s="5">
        <f t="shared" si="18"/>
        <v>-8.586832370264259E-6</v>
      </c>
      <c r="Q75" s="1">
        <v>-1</v>
      </c>
      <c r="R75" s="1">
        <f t="shared" si="19"/>
        <v>0</v>
      </c>
      <c r="S75" s="5">
        <f t="shared" si="20"/>
        <v>0</v>
      </c>
    </row>
    <row r="76" spans="1:19" x14ac:dyDescent="0.3">
      <c r="A76" t="s">
        <v>75</v>
      </c>
      <c r="B76" t="s">
        <v>193</v>
      </c>
      <c r="C76" t="s">
        <v>1</v>
      </c>
      <c r="D76">
        <v>1.23</v>
      </c>
      <c r="E76">
        <v>1.23</v>
      </c>
      <c r="F76" s="3">
        <v>6</v>
      </c>
      <c r="G76" s="3">
        <v>112</v>
      </c>
      <c r="H76" s="3"/>
      <c r="I76" s="3">
        <v>25</v>
      </c>
      <c r="J76" s="3">
        <f t="shared" si="13"/>
        <v>93</v>
      </c>
      <c r="K76" s="5">
        <f t="shared" si="14"/>
        <v>6.7088843305411418E-4</v>
      </c>
      <c r="L76" s="3">
        <v>90</v>
      </c>
      <c r="M76" s="5">
        <f t="shared" si="15"/>
        <v>6.4924687069752983E-4</v>
      </c>
      <c r="N76" s="3">
        <f t="shared" si="16"/>
        <v>-3</v>
      </c>
      <c r="O76" s="7">
        <f t="shared" si="17"/>
        <v>-3.69</v>
      </c>
      <c r="P76" s="5">
        <f t="shared" si="18"/>
        <v>-2.6619121698598722E-5</v>
      </c>
      <c r="Q76" s="1">
        <v>-1</v>
      </c>
      <c r="R76" s="1">
        <f t="shared" si="19"/>
        <v>-2</v>
      </c>
      <c r="S76" s="5">
        <f t="shared" si="20"/>
        <v>0.967741935483871</v>
      </c>
    </row>
    <row r="77" spans="1:19" x14ac:dyDescent="0.3">
      <c r="A77" t="s">
        <v>76</v>
      </c>
      <c r="B77" t="s">
        <v>193</v>
      </c>
      <c r="C77" t="s">
        <v>33</v>
      </c>
      <c r="D77">
        <v>7.96</v>
      </c>
      <c r="E77">
        <v>7.96</v>
      </c>
      <c r="F77" s="3">
        <v>2</v>
      </c>
      <c r="G77" s="3">
        <v>0</v>
      </c>
      <c r="H77" s="3"/>
      <c r="I77" s="3">
        <v>1</v>
      </c>
      <c r="J77" s="3">
        <f t="shared" si="13"/>
        <v>1</v>
      </c>
      <c r="K77" s="5">
        <f t="shared" si="14"/>
        <v>4.6684779500924456E-5</v>
      </c>
      <c r="L77" s="3">
        <v>1.0241000000000007</v>
      </c>
      <c r="M77" s="5">
        <f t="shared" si="15"/>
        <v>4.7809882686896763E-5</v>
      </c>
      <c r="N77" s="3">
        <f t="shared" si="16"/>
        <v>2.4100000000000676E-2</v>
      </c>
      <c r="O77" s="7">
        <f t="shared" si="17"/>
        <v>0.19183600000000539</v>
      </c>
      <c r="P77" s="5">
        <f t="shared" si="18"/>
        <v>8.9558213603395953E-6</v>
      </c>
      <c r="Q77" s="1">
        <v>0</v>
      </c>
      <c r="R77" s="1">
        <f t="shared" si="19"/>
        <v>2.4100000000000676E-2</v>
      </c>
      <c r="S77" s="5">
        <f t="shared" si="20"/>
        <v>1.0241000000000007</v>
      </c>
    </row>
    <row r="78" spans="1:19" x14ac:dyDescent="0.3">
      <c r="A78" t="s">
        <v>77</v>
      </c>
      <c r="B78" t="s">
        <v>193</v>
      </c>
      <c r="C78" t="s">
        <v>33</v>
      </c>
      <c r="D78">
        <v>1.6</v>
      </c>
      <c r="E78">
        <v>1.6</v>
      </c>
      <c r="F78" s="3">
        <v>9.19</v>
      </c>
      <c r="G78" s="3">
        <v>36.756</v>
      </c>
      <c r="H78" s="3"/>
      <c r="I78" s="3">
        <v>1</v>
      </c>
      <c r="J78" s="3">
        <f t="shared" si="13"/>
        <v>44.945999999999998</v>
      </c>
      <c r="K78" s="5">
        <f t="shared" si="14"/>
        <v>4.2176765818061323E-4</v>
      </c>
      <c r="L78" s="3">
        <v>35.594000000000001</v>
      </c>
      <c r="M78" s="5">
        <f t="shared" si="15"/>
        <v>3.3400965659415179E-4</v>
      </c>
      <c r="N78" s="3">
        <f t="shared" si="16"/>
        <v>-9.3519999999999968</v>
      </c>
      <c r="O78" s="7">
        <f t="shared" si="17"/>
        <v>-14.963199999999995</v>
      </c>
      <c r="P78" s="5">
        <f t="shared" si="18"/>
        <v>-1.4041280253833822E-4</v>
      </c>
      <c r="Q78" s="1">
        <v>-0.26</v>
      </c>
      <c r="R78" s="1">
        <f t="shared" si="19"/>
        <v>-9.091999999999997</v>
      </c>
      <c r="S78" s="5">
        <f t="shared" si="20"/>
        <v>0.79192809148756294</v>
      </c>
    </row>
    <row r="79" spans="1:19" x14ac:dyDescent="0.3">
      <c r="A79" t="s">
        <v>78</v>
      </c>
      <c r="B79" t="s">
        <v>193</v>
      </c>
      <c r="C79" t="s">
        <v>33</v>
      </c>
      <c r="D79">
        <v>1.59</v>
      </c>
      <c r="E79">
        <v>1.59</v>
      </c>
      <c r="F79" s="3">
        <v>7.55</v>
      </c>
      <c r="G79" s="3">
        <v>45.27</v>
      </c>
      <c r="H79" s="3"/>
      <c r="I79" s="3">
        <v>6.53</v>
      </c>
      <c r="J79" s="3">
        <f t="shared" si="13"/>
        <v>46.29</v>
      </c>
      <c r="K79" s="5">
        <f t="shared" si="14"/>
        <v>4.3166471413636826E-4</v>
      </c>
      <c r="L79" s="3">
        <v>31.913729999999795</v>
      </c>
      <c r="M79" s="5">
        <f t="shared" si="15"/>
        <v>2.9760274654299312E-4</v>
      </c>
      <c r="N79" s="3">
        <f t="shared" si="16"/>
        <v>-14.376270000000204</v>
      </c>
      <c r="O79" s="7">
        <f t="shared" si="17"/>
        <v>-22.858269300000327</v>
      </c>
      <c r="P79" s="5">
        <f t="shared" si="18"/>
        <v>-2.1315852847346651E-4</v>
      </c>
      <c r="Q79" s="1">
        <v>-1.8610000000000002E-2</v>
      </c>
      <c r="R79" s="1">
        <f t="shared" si="19"/>
        <v>-14.357660000000203</v>
      </c>
      <c r="S79" s="5">
        <f t="shared" si="20"/>
        <v>0.68943033052494695</v>
      </c>
    </row>
    <row r="80" spans="1:19" x14ac:dyDescent="0.3">
      <c r="A80" t="s">
        <v>79</v>
      </c>
      <c r="B80" t="s">
        <v>193</v>
      </c>
      <c r="C80" t="s">
        <v>14</v>
      </c>
      <c r="D80">
        <v>1.19</v>
      </c>
      <c r="E80">
        <v>1.19</v>
      </c>
      <c r="F80" s="3">
        <v>210</v>
      </c>
      <c r="G80" s="3">
        <v>180</v>
      </c>
      <c r="H80" s="3"/>
      <c r="I80" s="3">
        <v>140</v>
      </c>
      <c r="J80" s="3">
        <f t="shared" si="13"/>
        <v>250</v>
      </c>
      <c r="K80" s="5">
        <f t="shared" si="14"/>
        <v>1.7448143092368123E-3</v>
      </c>
      <c r="L80" s="3">
        <v>230.51500000000357</v>
      </c>
      <c r="M80" s="5">
        <f t="shared" si="15"/>
        <v>1.6088234819749199E-3</v>
      </c>
      <c r="N80" s="3">
        <f t="shared" si="16"/>
        <v>-19.484999999996433</v>
      </c>
      <c r="O80" s="7">
        <f t="shared" si="17"/>
        <v>-23.187149999995754</v>
      </c>
      <c r="P80" s="5">
        <f t="shared" si="18"/>
        <v>-1.6182908444165178E-4</v>
      </c>
      <c r="Q80" s="1">
        <v>0</v>
      </c>
      <c r="R80" s="1">
        <f t="shared" si="19"/>
        <v>-19.484999999996433</v>
      </c>
      <c r="S80" s="5">
        <f t="shared" si="20"/>
        <v>0.92206000000001431</v>
      </c>
    </row>
    <row r="81" spans="1:19" x14ac:dyDescent="0.3">
      <c r="A81" t="s">
        <v>80</v>
      </c>
      <c r="B81" t="s">
        <v>193</v>
      </c>
      <c r="C81" t="s">
        <v>33</v>
      </c>
      <c r="D81">
        <v>4.18</v>
      </c>
      <c r="E81">
        <v>4.18</v>
      </c>
      <c r="F81" s="3">
        <v>15.3</v>
      </c>
      <c r="G81" s="3">
        <v>0</v>
      </c>
      <c r="H81" s="3"/>
      <c r="I81" s="3">
        <v>10.54</v>
      </c>
      <c r="J81" s="3">
        <f t="shared" si="13"/>
        <v>4.7600000000000016</v>
      </c>
      <c r="K81" s="5">
        <f t="shared" si="14"/>
        <v>1.1669318100175804E-4</v>
      </c>
      <c r="L81" s="3">
        <v>6.4524699999992885</v>
      </c>
      <c r="M81" s="5">
        <f t="shared" si="15"/>
        <v>1.5818471630637195E-4</v>
      </c>
      <c r="N81" s="3">
        <f t="shared" si="16"/>
        <v>1.6924699999992869</v>
      </c>
      <c r="O81" s="7">
        <f t="shared" si="17"/>
        <v>7.0745245999970185</v>
      </c>
      <c r="P81" s="5">
        <f t="shared" si="18"/>
        <v>1.7343461757328608E-4</v>
      </c>
      <c r="Q81" s="1">
        <v>-4.5990000000000003E-2</v>
      </c>
      <c r="R81" s="1">
        <f t="shared" si="19"/>
        <v>1.7384599999992869</v>
      </c>
      <c r="S81" s="5">
        <f t="shared" si="20"/>
        <v>1.3555609243695981</v>
      </c>
    </row>
    <row r="82" spans="1:19" x14ac:dyDescent="0.3">
      <c r="A82" t="s">
        <v>81</v>
      </c>
      <c r="B82" t="s">
        <v>193</v>
      </c>
      <c r="C82" t="s">
        <v>1</v>
      </c>
      <c r="D82">
        <v>0.44</v>
      </c>
      <c r="E82">
        <v>0.44</v>
      </c>
      <c r="F82" s="3">
        <v>110</v>
      </c>
      <c r="G82" s="3">
        <v>36</v>
      </c>
      <c r="H82" s="3"/>
      <c r="I82" s="3">
        <v>2</v>
      </c>
      <c r="J82" s="3">
        <f t="shared" si="13"/>
        <v>144</v>
      </c>
      <c r="K82" s="5">
        <f t="shared" si="14"/>
        <v>3.7160146095208211E-4</v>
      </c>
      <c r="L82" s="3">
        <v>141</v>
      </c>
      <c r="M82" s="5">
        <f t="shared" si="15"/>
        <v>3.6385976384891371E-4</v>
      </c>
      <c r="N82" s="3">
        <f t="shared" si="16"/>
        <v>-3</v>
      </c>
      <c r="O82" s="7">
        <f t="shared" si="17"/>
        <v>-1.32</v>
      </c>
      <c r="P82" s="5">
        <f t="shared" si="18"/>
        <v>-3.4063467253940862E-6</v>
      </c>
      <c r="Q82" s="1">
        <v>0</v>
      </c>
      <c r="R82" s="1">
        <f t="shared" si="19"/>
        <v>-3</v>
      </c>
      <c r="S82" s="5">
        <f t="shared" si="20"/>
        <v>0.97916666666666663</v>
      </c>
    </row>
    <row r="83" spans="1:19" x14ac:dyDescent="0.3">
      <c r="A83" t="s">
        <v>82</v>
      </c>
      <c r="B83" t="s">
        <v>193</v>
      </c>
      <c r="C83" t="s">
        <v>33</v>
      </c>
      <c r="D83">
        <v>9.48</v>
      </c>
      <c r="E83">
        <v>9.48</v>
      </c>
      <c r="F83" s="3">
        <v>2.4</v>
      </c>
      <c r="G83" s="3">
        <v>6</v>
      </c>
      <c r="H83" s="3"/>
      <c r="I83" s="3">
        <v>6.3</v>
      </c>
      <c r="J83" s="3">
        <f t="shared" si="13"/>
        <v>2.1000000000000005</v>
      </c>
      <c r="K83" s="5">
        <f t="shared" si="14"/>
        <v>1.1675886812869401E-4</v>
      </c>
      <c r="L83" s="3">
        <v>2.0960000000000014</v>
      </c>
      <c r="M83" s="5">
        <f t="shared" si="15"/>
        <v>1.1653647028463942E-4</v>
      </c>
      <c r="N83" s="3">
        <f t="shared" si="16"/>
        <v>-3.9999999999991154E-3</v>
      </c>
      <c r="O83" s="7">
        <f t="shared" si="17"/>
        <v>-3.7919999999991613E-2</v>
      </c>
      <c r="P83" s="5">
        <f t="shared" si="18"/>
        <v>-2.1083315616376653E-6</v>
      </c>
      <c r="Q83" s="1">
        <v>0</v>
      </c>
      <c r="R83" s="1">
        <f t="shared" si="19"/>
        <v>-3.9999999999991154E-3</v>
      </c>
      <c r="S83" s="5">
        <f t="shared" si="20"/>
        <v>0.99809523809523848</v>
      </c>
    </row>
    <row r="84" spans="1:19" x14ac:dyDescent="0.3">
      <c r="A84" t="s">
        <v>83</v>
      </c>
      <c r="B84" t="s">
        <v>193</v>
      </c>
      <c r="C84" t="s">
        <v>1</v>
      </c>
      <c r="D84">
        <v>0.73</v>
      </c>
      <c r="E84">
        <v>0.73</v>
      </c>
      <c r="F84" s="3">
        <v>123</v>
      </c>
      <c r="G84" s="3">
        <v>220</v>
      </c>
      <c r="H84" s="3"/>
      <c r="I84" s="3">
        <v>3</v>
      </c>
      <c r="J84" s="3">
        <f t="shared" si="13"/>
        <v>340</v>
      </c>
      <c r="K84" s="5">
        <f t="shared" si="14"/>
        <v>1.4556736522775692E-3</v>
      </c>
      <c r="L84" s="3">
        <v>302</v>
      </c>
      <c r="M84" s="5">
        <f t="shared" si="15"/>
        <v>1.2929807146700762E-3</v>
      </c>
      <c r="N84" s="3">
        <f t="shared" si="16"/>
        <v>-38</v>
      </c>
      <c r="O84" s="7">
        <f t="shared" si="17"/>
        <v>-27.74</v>
      </c>
      <c r="P84" s="5">
        <f t="shared" si="18"/>
        <v>-1.1876584445346991E-4</v>
      </c>
      <c r="Q84" s="1">
        <v>0</v>
      </c>
      <c r="R84" s="1">
        <f t="shared" si="19"/>
        <v>-38</v>
      </c>
      <c r="S84" s="5">
        <f t="shared" si="20"/>
        <v>0.88823529411764701</v>
      </c>
    </row>
    <row r="85" spans="1:19" x14ac:dyDescent="0.3">
      <c r="A85" t="s">
        <v>84</v>
      </c>
      <c r="B85" t="s">
        <v>193</v>
      </c>
      <c r="C85" t="s">
        <v>33</v>
      </c>
      <c r="D85">
        <v>5.99</v>
      </c>
      <c r="E85">
        <v>5.99</v>
      </c>
      <c r="F85" s="3">
        <v>8.5500000000000007</v>
      </c>
      <c r="G85" s="3">
        <v>5.7</v>
      </c>
      <c r="H85" s="3"/>
      <c r="I85" s="3">
        <v>9.5</v>
      </c>
      <c r="J85" s="3">
        <f t="shared" si="13"/>
        <v>4.75</v>
      </c>
      <c r="K85" s="5">
        <f t="shared" si="14"/>
        <v>1.668716945665896E-4</v>
      </c>
      <c r="L85" s="3">
        <v>2.2440000000000015</v>
      </c>
      <c r="M85" s="5">
        <f t="shared" si="15"/>
        <v>7.8833701601563639E-5</v>
      </c>
      <c r="N85" s="3">
        <f t="shared" si="16"/>
        <v>-2.5059999999999985</v>
      </c>
      <c r="O85" s="7">
        <f t="shared" si="17"/>
        <v>-15.010939999999991</v>
      </c>
      <c r="P85" s="5">
        <f t="shared" si="18"/>
        <v>-5.2734757786050549E-4</v>
      </c>
      <c r="Q85" s="1">
        <v>0</v>
      </c>
      <c r="R85" s="1">
        <f t="shared" si="19"/>
        <v>-2.5059999999999985</v>
      </c>
      <c r="S85" s="5">
        <f t="shared" si="20"/>
        <v>0.4724210526315793</v>
      </c>
    </row>
    <row r="86" spans="1:19" x14ac:dyDescent="0.3">
      <c r="A86" t="s">
        <v>85</v>
      </c>
      <c r="B86" t="s">
        <v>193</v>
      </c>
      <c r="C86" t="s">
        <v>1</v>
      </c>
      <c r="D86">
        <v>0.06</v>
      </c>
      <c r="E86">
        <v>0.06</v>
      </c>
      <c r="F86" s="3">
        <v>7494</v>
      </c>
      <c r="G86" s="3">
        <v>3960</v>
      </c>
      <c r="H86" s="3"/>
      <c r="I86" s="3">
        <v>6543</v>
      </c>
      <c r="J86" s="3">
        <f t="shared" si="13"/>
        <v>4911</v>
      </c>
      <c r="K86" s="5">
        <f t="shared" si="14"/>
        <v>1.7281579306209045E-3</v>
      </c>
      <c r="L86" s="3">
        <v>4875</v>
      </c>
      <c r="M86" s="5">
        <f t="shared" si="15"/>
        <v>1.7154896989975382E-3</v>
      </c>
      <c r="N86" s="3">
        <f t="shared" si="16"/>
        <v>-36</v>
      </c>
      <c r="O86" s="7">
        <f t="shared" si="17"/>
        <v>-2.16</v>
      </c>
      <c r="P86" s="5">
        <f t="shared" si="18"/>
        <v>-7.6009389740198609E-7</v>
      </c>
      <c r="Q86" s="1">
        <v>-36</v>
      </c>
      <c r="R86" s="1">
        <f t="shared" si="19"/>
        <v>0</v>
      </c>
      <c r="S86" s="5">
        <f t="shared" si="20"/>
        <v>0.99266951740989617</v>
      </c>
    </row>
    <row r="87" spans="1:19" x14ac:dyDescent="0.3">
      <c r="A87" t="s">
        <v>86</v>
      </c>
      <c r="B87" t="s">
        <v>193</v>
      </c>
      <c r="C87" t="s">
        <v>1</v>
      </c>
      <c r="D87">
        <v>0.02</v>
      </c>
      <c r="E87">
        <v>0.02</v>
      </c>
      <c r="F87" s="3">
        <v>0</v>
      </c>
      <c r="G87" s="3">
        <v>840</v>
      </c>
      <c r="H87" s="3"/>
      <c r="I87" s="3">
        <v>421</v>
      </c>
      <c r="J87" s="3">
        <f t="shared" si="13"/>
        <v>419</v>
      </c>
      <c r="K87" s="5">
        <f t="shared" si="14"/>
        <v>4.9148046761023491E-5</v>
      </c>
      <c r="L87" s="3">
        <v>366</v>
      </c>
      <c r="M87" s="5">
        <f t="shared" si="15"/>
        <v>4.2931229390297365E-5</v>
      </c>
      <c r="N87" s="3">
        <f t="shared" si="16"/>
        <v>-53</v>
      </c>
      <c r="O87" s="7">
        <f t="shared" si="17"/>
        <v>-1.06</v>
      </c>
      <c r="P87" s="5">
        <f t="shared" si="18"/>
        <v>-1.2433634741452244E-7</v>
      </c>
      <c r="Q87" s="1">
        <v>0</v>
      </c>
      <c r="R87" s="1">
        <f t="shared" si="19"/>
        <v>-53</v>
      </c>
      <c r="S87" s="5">
        <f t="shared" si="20"/>
        <v>0.87350835322195708</v>
      </c>
    </row>
    <row r="88" spans="1:19" x14ac:dyDescent="0.3">
      <c r="A88" t="s">
        <v>87</v>
      </c>
      <c r="B88" t="s">
        <v>193</v>
      </c>
      <c r="C88" t="s">
        <v>1</v>
      </c>
      <c r="D88">
        <v>0.28000000000000003</v>
      </c>
      <c r="E88">
        <v>0.28000000000000003</v>
      </c>
      <c r="F88" s="3">
        <v>182</v>
      </c>
      <c r="G88" s="3">
        <v>288</v>
      </c>
      <c r="H88" s="3"/>
      <c r="I88" s="3">
        <v>147</v>
      </c>
      <c r="J88" s="3">
        <f t="shared" si="13"/>
        <v>323</v>
      </c>
      <c r="K88" s="5">
        <f t="shared" si="14"/>
        <v>5.30423550007991E-4</v>
      </c>
      <c r="L88" s="3">
        <v>296</v>
      </c>
      <c r="M88" s="5">
        <f t="shared" si="15"/>
        <v>4.8608473932620851E-4</v>
      </c>
      <c r="N88" s="3">
        <f t="shared" si="16"/>
        <v>-27</v>
      </c>
      <c r="O88" s="7">
        <f t="shared" si="17"/>
        <v>-7.5600000000000005</v>
      </c>
      <c r="P88" s="5">
        <f t="shared" si="18"/>
        <v>-1.241486699089911E-5</v>
      </c>
      <c r="Q88" s="1">
        <v>0</v>
      </c>
      <c r="R88" s="1">
        <f t="shared" si="19"/>
        <v>-27</v>
      </c>
      <c r="S88" s="5">
        <f t="shared" si="20"/>
        <v>0.91640866873065019</v>
      </c>
    </row>
    <row r="89" spans="1:19" x14ac:dyDescent="0.3">
      <c r="A89" t="s">
        <v>88</v>
      </c>
      <c r="B89" t="s">
        <v>193</v>
      </c>
      <c r="C89" t="s">
        <v>1</v>
      </c>
      <c r="D89">
        <v>0.01</v>
      </c>
      <c r="E89">
        <v>0.01</v>
      </c>
      <c r="F89" s="3">
        <v>8000</v>
      </c>
      <c r="G89" s="3">
        <v>16000</v>
      </c>
      <c r="H89" s="3"/>
      <c r="I89" s="3">
        <v>24000</v>
      </c>
      <c r="J89" s="3">
        <f t="shared" si="13"/>
        <v>0</v>
      </c>
      <c r="K89" s="5">
        <f t="shared" si="14"/>
        <v>0</v>
      </c>
      <c r="L89" s="3">
        <v>0</v>
      </c>
      <c r="M89" s="5">
        <f t="shared" si="15"/>
        <v>0</v>
      </c>
      <c r="N89" s="3">
        <f t="shared" si="16"/>
        <v>0</v>
      </c>
      <c r="O89" s="7">
        <f t="shared" si="17"/>
        <v>0</v>
      </c>
      <c r="P89" s="5">
        <f t="shared" si="18"/>
        <v>0</v>
      </c>
      <c r="Q89" s="1">
        <v>0</v>
      </c>
      <c r="R89" s="1">
        <f t="shared" si="19"/>
        <v>0</v>
      </c>
      <c r="S89" s="5" t="e">
        <f t="shared" si="20"/>
        <v>#DIV/0!</v>
      </c>
    </row>
    <row r="90" spans="1:19" x14ac:dyDescent="0.3">
      <c r="A90" t="s">
        <v>89</v>
      </c>
      <c r="B90" t="s">
        <v>193</v>
      </c>
      <c r="C90" t="s">
        <v>33</v>
      </c>
      <c r="D90">
        <v>2.29</v>
      </c>
      <c r="E90">
        <v>2.29</v>
      </c>
      <c r="F90" s="3">
        <v>33</v>
      </c>
      <c r="G90" s="3">
        <v>156</v>
      </c>
      <c r="H90" s="3"/>
      <c r="I90" s="3">
        <v>16</v>
      </c>
      <c r="J90" s="3">
        <f t="shared" si="13"/>
        <v>173</v>
      </c>
      <c r="K90" s="5">
        <f t="shared" si="14"/>
        <v>2.3235061676986487E-3</v>
      </c>
      <c r="L90" s="3">
        <v>155.33400000000512</v>
      </c>
      <c r="M90" s="5">
        <f t="shared" si="15"/>
        <v>2.0862399251636637E-3</v>
      </c>
      <c r="N90" s="3">
        <f t="shared" si="16"/>
        <v>-17.665999999994881</v>
      </c>
      <c r="O90" s="7">
        <f t="shared" si="17"/>
        <v>-40.455139999988276</v>
      </c>
      <c r="P90" s="5">
        <f t="shared" si="18"/>
        <v>-5.4333969540511597E-4</v>
      </c>
      <c r="Q90" s="1">
        <v>-7.0779999999999985</v>
      </c>
      <c r="R90" s="1">
        <f t="shared" si="19"/>
        <v>-10.587999999994882</v>
      </c>
      <c r="S90" s="5">
        <f t="shared" si="20"/>
        <v>0.89788439306361345</v>
      </c>
    </row>
    <row r="91" spans="1:19" x14ac:dyDescent="0.3">
      <c r="A91" t="s">
        <v>90</v>
      </c>
      <c r="B91" t="s">
        <v>193</v>
      </c>
      <c r="C91" t="s">
        <v>33</v>
      </c>
      <c r="D91">
        <v>4.4000000000000004</v>
      </c>
      <c r="E91">
        <v>4.4000000000000004</v>
      </c>
      <c r="F91" s="3">
        <v>9</v>
      </c>
      <c r="G91" s="3">
        <v>30</v>
      </c>
      <c r="H91" s="3"/>
      <c r="I91" s="3">
        <v>3</v>
      </c>
      <c r="J91" s="3">
        <f t="shared" si="13"/>
        <v>36</v>
      </c>
      <c r="K91" s="5">
        <f t="shared" si="14"/>
        <v>9.2900365238020538E-4</v>
      </c>
      <c r="L91" s="3">
        <v>23.309999999999942</v>
      </c>
      <c r="M91" s="5">
        <f t="shared" si="15"/>
        <v>6.0152986491618149E-4</v>
      </c>
      <c r="N91" s="3">
        <f t="shared" si="16"/>
        <v>-12.690000000000058</v>
      </c>
      <c r="O91" s="7">
        <f t="shared" si="17"/>
        <v>-55.836000000000261</v>
      </c>
      <c r="P91" s="5">
        <f t="shared" si="18"/>
        <v>-1.4408846648417053E-3</v>
      </c>
      <c r="Q91" s="1">
        <v>-0.19</v>
      </c>
      <c r="R91" s="1">
        <f t="shared" si="19"/>
        <v>-12.500000000000059</v>
      </c>
      <c r="S91" s="5">
        <f t="shared" si="20"/>
        <v>0.64749999999999841</v>
      </c>
    </row>
    <row r="92" spans="1:19" x14ac:dyDescent="0.3">
      <c r="A92" t="s">
        <v>91</v>
      </c>
      <c r="B92" t="s">
        <v>193</v>
      </c>
      <c r="C92" t="s">
        <v>1</v>
      </c>
      <c r="D92">
        <v>0.1</v>
      </c>
      <c r="E92">
        <v>0.1</v>
      </c>
      <c r="F92" s="3">
        <v>17</v>
      </c>
      <c r="G92" s="3">
        <v>250</v>
      </c>
      <c r="H92" s="3"/>
      <c r="I92" s="3">
        <v>103</v>
      </c>
      <c r="J92" s="3">
        <f t="shared" si="13"/>
        <v>164</v>
      </c>
      <c r="K92" s="5">
        <f t="shared" si="14"/>
        <v>9.6184721584819253E-5</v>
      </c>
      <c r="L92" s="3">
        <v>165</v>
      </c>
      <c r="M92" s="5">
        <f t="shared" si="15"/>
        <v>9.6771213789604725E-5</v>
      </c>
      <c r="N92" s="3">
        <f t="shared" si="16"/>
        <v>1</v>
      </c>
      <c r="O92" s="7">
        <f t="shared" si="17"/>
        <v>0.1</v>
      </c>
      <c r="P92" s="5">
        <f t="shared" si="18"/>
        <v>5.8649220478548325E-8</v>
      </c>
      <c r="Q92" s="1">
        <v>0</v>
      </c>
      <c r="R92" s="1">
        <f t="shared" si="19"/>
        <v>1</v>
      </c>
      <c r="S92" s="5">
        <f t="shared" si="20"/>
        <v>1.0060975609756098</v>
      </c>
    </row>
    <row r="93" spans="1:19" x14ac:dyDescent="0.3">
      <c r="A93" t="s">
        <v>92</v>
      </c>
      <c r="B93" t="s">
        <v>193</v>
      </c>
      <c r="C93" t="s">
        <v>1</v>
      </c>
      <c r="D93">
        <v>0.06</v>
      </c>
      <c r="E93">
        <v>0.06</v>
      </c>
      <c r="F93" s="3">
        <v>3154</v>
      </c>
      <c r="G93" s="3">
        <v>250</v>
      </c>
      <c r="H93" s="3"/>
      <c r="I93" s="3">
        <v>3240</v>
      </c>
      <c r="J93" s="3">
        <f t="shared" si="13"/>
        <v>164</v>
      </c>
      <c r="K93" s="5">
        <f t="shared" si="14"/>
        <v>5.7710832950891544E-5</v>
      </c>
      <c r="L93" s="3">
        <v>164</v>
      </c>
      <c r="M93" s="5">
        <f t="shared" si="15"/>
        <v>5.7710832950891544E-5</v>
      </c>
      <c r="N93" s="3">
        <f t="shared" si="16"/>
        <v>0</v>
      </c>
      <c r="O93" s="7">
        <f t="shared" si="17"/>
        <v>0</v>
      </c>
      <c r="P93" s="5">
        <f t="shared" si="18"/>
        <v>0</v>
      </c>
      <c r="Q93" s="1">
        <v>0</v>
      </c>
      <c r="R93" s="1">
        <f t="shared" si="19"/>
        <v>0</v>
      </c>
      <c r="S93" s="5">
        <f t="shared" si="20"/>
        <v>1</v>
      </c>
    </row>
    <row r="94" spans="1:19" x14ac:dyDescent="0.3">
      <c r="A94" t="s">
        <v>93</v>
      </c>
      <c r="B94" t="s">
        <v>193</v>
      </c>
      <c r="C94" t="s">
        <v>33</v>
      </c>
      <c r="D94">
        <v>6.15</v>
      </c>
      <c r="E94">
        <v>6.15</v>
      </c>
      <c r="F94" s="3">
        <v>37.049999999999997</v>
      </c>
      <c r="G94" s="3">
        <v>45.6</v>
      </c>
      <c r="H94" s="3"/>
      <c r="I94" s="3">
        <v>19.95</v>
      </c>
      <c r="J94" s="3">
        <f t="shared" si="13"/>
        <v>62.7</v>
      </c>
      <c r="K94" s="5">
        <f t="shared" si="14"/>
        <v>2.2615432662630624E-3</v>
      </c>
      <c r="L94" s="3">
        <v>72.540000000001982</v>
      </c>
      <c r="M94" s="5">
        <f t="shared" si="15"/>
        <v>2.6164648889111168E-3</v>
      </c>
      <c r="N94" s="3">
        <f t="shared" si="16"/>
        <v>9.8400000000019787</v>
      </c>
      <c r="O94" s="7">
        <f t="shared" si="17"/>
        <v>60.51600000001217</v>
      </c>
      <c r="P94" s="5">
        <f t="shared" si="18"/>
        <v>2.1827679792855346E-3</v>
      </c>
      <c r="Q94" s="1">
        <v>-0.75</v>
      </c>
      <c r="R94" s="1">
        <f t="shared" si="19"/>
        <v>10.590000000001979</v>
      </c>
      <c r="S94" s="5">
        <f t="shared" si="20"/>
        <v>1.1569377990430938</v>
      </c>
    </row>
    <row r="95" spans="1:19" x14ac:dyDescent="0.3">
      <c r="A95" t="s">
        <v>94</v>
      </c>
      <c r="B95" t="s">
        <v>193</v>
      </c>
      <c r="C95" t="s">
        <v>33</v>
      </c>
      <c r="D95">
        <v>4.6399999999999997</v>
      </c>
      <c r="E95">
        <v>4.6399999999999997</v>
      </c>
      <c r="F95" s="3">
        <v>13.6</v>
      </c>
      <c r="G95" s="3">
        <v>52.8</v>
      </c>
      <c r="H95" s="3"/>
      <c r="I95" s="3">
        <v>15.2</v>
      </c>
      <c r="J95" s="3">
        <f t="shared" si="13"/>
        <v>51.199999999999989</v>
      </c>
      <c r="K95" s="5">
        <f t="shared" si="14"/>
        <v>1.3933178010647762E-3</v>
      </c>
      <c r="L95" s="3">
        <v>48.450000000001339</v>
      </c>
      <c r="M95" s="5">
        <f t="shared" si="15"/>
        <v>1.3184813957341853E-3</v>
      </c>
      <c r="N95" s="3">
        <f t="shared" si="16"/>
        <v>-2.74999999999865</v>
      </c>
      <c r="O95" s="7">
        <f t="shared" si="17"/>
        <v>-12.759999999993735</v>
      </c>
      <c r="P95" s="5">
        <f t="shared" si="18"/>
        <v>-3.472409207339418E-4</v>
      </c>
      <c r="Q95" s="1">
        <v>-0.32</v>
      </c>
      <c r="R95" s="1">
        <f t="shared" si="19"/>
        <v>-2.4299999999986501</v>
      </c>
      <c r="S95" s="5">
        <f t="shared" si="20"/>
        <v>0.94628906250002631</v>
      </c>
    </row>
    <row r="96" spans="1:19" x14ac:dyDescent="0.3">
      <c r="A96" t="s">
        <v>95</v>
      </c>
      <c r="B96" t="s">
        <v>193</v>
      </c>
      <c r="C96" t="s">
        <v>33</v>
      </c>
      <c r="D96">
        <v>3.2</v>
      </c>
      <c r="E96">
        <v>3.2</v>
      </c>
      <c r="F96" s="3">
        <v>13.76</v>
      </c>
      <c r="G96" s="3">
        <v>46.44</v>
      </c>
      <c r="H96" s="3"/>
      <c r="I96" s="3">
        <v>-8.16</v>
      </c>
      <c r="J96" s="3">
        <f t="shared" si="13"/>
        <v>68.36</v>
      </c>
      <c r="K96" s="5">
        <f t="shared" si="14"/>
        <v>1.2829634278123401E-3</v>
      </c>
      <c r="L96" s="3">
        <v>55.000000000002998</v>
      </c>
      <c r="M96" s="5">
        <f t="shared" si="15"/>
        <v>1.0322262804225066E-3</v>
      </c>
      <c r="N96" s="3">
        <f t="shared" si="16"/>
        <v>-13.359999999997001</v>
      </c>
      <c r="O96" s="7">
        <f t="shared" si="17"/>
        <v>-42.751999999990403</v>
      </c>
      <c r="P96" s="5">
        <f t="shared" si="18"/>
        <v>-8.0235887164746718E-4</v>
      </c>
      <c r="Q96" s="1">
        <v>0</v>
      </c>
      <c r="R96" s="1">
        <f t="shared" si="19"/>
        <v>-13.359999999997001</v>
      </c>
      <c r="S96" s="5">
        <f t="shared" si="20"/>
        <v>0.80456407255709472</v>
      </c>
    </row>
    <row r="97" spans="1:19" x14ac:dyDescent="0.3">
      <c r="A97" t="s">
        <v>96</v>
      </c>
      <c r="B97" t="s">
        <v>193</v>
      </c>
      <c r="C97" t="s">
        <v>1</v>
      </c>
      <c r="D97">
        <v>0.04</v>
      </c>
      <c r="E97">
        <v>0.04</v>
      </c>
      <c r="F97" s="3">
        <v>820</v>
      </c>
      <c r="G97" s="3">
        <v>900</v>
      </c>
      <c r="H97" s="3"/>
      <c r="I97" s="3">
        <v>560</v>
      </c>
      <c r="J97" s="3">
        <f t="shared" si="13"/>
        <v>1160</v>
      </c>
      <c r="K97" s="5">
        <f t="shared" si="14"/>
        <v>2.7213238302046416E-4</v>
      </c>
      <c r="L97" s="3">
        <v>1162</v>
      </c>
      <c r="M97" s="5">
        <f t="shared" si="15"/>
        <v>2.7260157678429261E-4</v>
      </c>
      <c r="N97" s="3">
        <f t="shared" si="16"/>
        <v>2</v>
      </c>
      <c r="O97" s="7">
        <f t="shared" si="17"/>
        <v>0.08</v>
      </c>
      <c r="P97" s="5">
        <f t="shared" si="18"/>
        <v>1.876775055313546E-8</v>
      </c>
      <c r="Q97" s="1">
        <v>0</v>
      </c>
      <c r="R97" s="1">
        <f t="shared" si="19"/>
        <v>2</v>
      </c>
      <c r="S97" s="5">
        <f t="shared" si="20"/>
        <v>1.0017241379310344</v>
      </c>
    </row>
    <row r="98" spans="1:19" x14ac:dyDescent="0.3">
      <c r="A98" t="s">
        <v>97</v>
      </c>
      <c r="B98" t="s">
        <v>193</v>
      </c>
      <c r="C98" t="s">
        <v>1</v>
      </c>
      <c r="D98">
        <v>7.0000000000000007E-2</v>
      </c>
      <c r="E98">
        <v>7.0000000000000007E-2</v>
      </c>
      <c r="F98" s="3">
        <v>1200</v>
      </c>
      <c r="G98" s="3">
        <v>1650</v>
      </c>
      <c r="H98" s="3"/>
      <c r="I98" s="3">
        <v>1100</v>
      </c>
      <c r="J98" s="3">
        <f t="shared" si="13"/>
        <v>1750</v>
      </c>
      <c r="K98" s="5">
        <f t="shared" si="14"/>
        <v>7.1845295086221694E-4</v>
      </c>
      <c r="L98" s="3">
        <v>1892</v>
      </c>
      <c r="M98" s="5">
        <f t="shared" si="15"/>
        <v>7.7675027601789408E-4</v>
      </c>
      <c r="N98" s="3">
        <f t="shared" si="16"/>
        <v>142</v>
      </c>
      <c r="O98" s="7">
        <f t="shared" si="17"/>
        <v>9.9400000000000013</v>
      </c>
      <c r="P98" s="5">
        <f t="shared" si="18"/>
        <v>4.080812760897393E-6</v>
      </c>
      <c r="Q98" s="1">
        <v>0</v>
      </c>
      <c r="R98" s="1">
        <f t="shared" si="19"/>
        <v>142</v>
      </c>
      <c r="S98" s="5">
        <f t="shared" si="20"/>
        <v>1.0811428571428572</v>
      </c>
    </row>
    <row r="99" spans="1:19" x14ac:dyDescent="0.3">
      <c r="A99" t="s">
        <v>98</v>
      </c>
      <c r="B99" t="s">
        <v>193</v>
      </c>
      <c r="C99" t="s">
        <v>1</v>
      </c>
      <c r="D99">
        <v>0.04</v>
      </c>
      <c r="E99">
        <v>0.04</v>
      </c>
      <c r="F99" s="3">
        <v>970</v>
      </c>
      <c r="G99" s="3">
        <v>2250</v>
      </c>
      <c r="H99" s="3"/>
      <c r="I99" s="3">
        <v>920</v>
      </c>
      <c r="J99" s="3">
        <f t="shared" si="13"/>
        <v>2300</v>
      </c>
      <c r="K99" s="5">
        <f t="shared" si="14"/>
        <v>5.3957282840264454E-4</v>
      </c>
      <c r="L99" s="3">
        <v>2286</v>
      </c>
      <c r="M99" s="5">
        <f t="shared" si="15"/>
        <v>5.362884720558458E-4</v>
      </c>
      <c r="N99" s="3">
        <f t="shared" si="16"/>
        <v>-14</v>
      </c>
      <c r="O99" s="7">
        <f t="shared" si="17"/>
        <v>-0.56000000000000005</v>
      </c>
      <c r="P99" s="5">
        <f t="shared" si="18"/>
        <v>-1.3137425387194825E-7</v>
      </c>
      <c r="Q99" s="1">
        <v>0</v>
      </c>
      <c r="R99" s="1">
        <f t="shared" si="19"/>
        <v>-14</v>
      </c>
      <c r="S99" s="5">
        <f t="shared" si="20"/>
        <v>0.99391304347826082</v>
      </c>
    </row>
    <row r="100" spans="1:19" x14ac:dyDescent="0.3">
      <c r="A100" t="s">
        <v>99</v>
      </c>
      <c r="B100" t="s">
        <v>193</v>
      </c>
      <c r="C100" t="s">
        <v>1</v>
      </c>
      <c r="D100">
        <v>0.05</v>
      </c>
      <c r="E100">
        <v>0.05</v>
      </c>
      <c r="F100" s="3">
        <v>0</v>
      </c>
      <c r="G100" s="3">
        <v>0</v>
      </c>
      <c r="H100" s="3"/>
      <c r="I100" s="3">
        <v>783</v>
      </c>
      <c r="J100" s="3">
        <f t="shared" si="13"/>
        <v>-783</v>
      </c>
      <c r="K100" s="5">
        <f t="shared" si="14"/>
        <v>-2.2961169817351667E-4</v>
      </c>
      <c r="L100" s="3">
        <v>0</v>
      </c>
      <c r="M100" s="5">
        <f t="shared" si="15"/>
        <v>0</v>
      </c>
      <c r="N100" s="3">
        <f t="shared" si="16"/>
        <v>783</v>
      </c>
      <c r="O100" s="7">
        <f t="shared" si="17"/>
        <v>39.150000000000006</v>
      </c>
      <c r="P100" s="5">
        <f t="shared" si="18"/>
        <v>1.1480584908675835E-5</v>
      </c>
      <c r="Q100" s="1">
        <v>0</v>
      </c>
      <c r="R100" s="1">
        <f t="shared" si="19"/>
        <v>783</v>
      </c>
      <c r="S100" s="5">
        <f t="shared" si="20"/>
        <v>0</v>
      </c>
    </row>
    <row r="101" spans="1:19" x14ac:dyDescent="0.3">
      <c r="A101" t="s">
        <v>100</v>
      </c>
      <c r="B101" t="s">
        <v>193</v>
      </c>
      <c r="C101" t="s">
        <v>1</v>
      </c>
      <c r="D101">
        <v>7.0000000000000007E-2</v>
      </c>
      <c r="E101">
        <v>7.0000000000000007E-2</v>
      </c>
      <c r="F101" s="3">
        <v>1570</v>
      </c>
      <c r="G101" s="3">
        <v>2100</v>
      </c>
      <c r="H101" s="3"/>
      <c r="I101" s="3">
        <v>1060</v>
      </c>
      <c r="J101" s="3">
        <f t="shared" si="13"/>
        <v>2610</v>
      </c>
      <c r="K101" s="5">
        <f t="shared" si="14"/>
        <v>1.0715212581430779E-3</v>
      </c>
      <c r="L101" s="3">
        <v>2759</v>
      </c>
      <c r="M101" s="5">
        <f t="shared" si="15"/>
        <v>1.1326923951022038E-3</v>
      </c>
      <c r="N101" s="3">
        <f t="shared" si="16"/>
        <v>149</v>
      </c>
      <c r="O101" s="7">
        <f t="shared" si="17"/>
        <v>10.430000000000001</v>
      </c>
      <c r="P101" s="5">
        <f t="shared" si="18"/>
        <v>4.2819795871388139E-6</v>
      </c>
      <c r="Q101" s="1">
        <v>0</v>
      </c>
      <c r="R101" s="1">
        <f t="shared" si="19"/>
        <v>149</v>
      </c>
      <c r="S101" s="5">
        <f t="shared" si="20"/>
        <v>1.0570881226053639</v>
      </c>
    </row>
    <row r="102" spans="1:19" x14ac:dyDescent="0.3">
      <c r="A102" t="s">
        <v>101</v>
      </c>
      <c r="B102" t="s">
        <v>193</v>
      </c>
      <c r="C102" t="s">
        <v>1</v>
      </c>
      <c r="D102">
        <v>0.04</v>
      </c>
      <c r="E102">
        <v>0.04</v>
      </c>
      <c r="F102" s="3">
        <v>1420</v>
      </c>
      <c r="G102" s="3">
        <v>3300</v>
      </c>
      <c r="H102" s="3"/>
      <c r="I102" s="3">
        <v>537</v>
      </c>
      <c r="J102" s="3">
        <f t="shared" si="13"/>
        <v>4183</v>
      </c>
      <c r="K102" s="5">
        <f t="shared" si="14"/>
        <v>9.8131875704707034E-4</v>
      </c>
      <c r="L102" s="3">
        <v>4031</v>
      </c>
      <c r="M102" s="5">
        <f t="shared" si="15"/>
        <v>9.4566003099611309E-4</v>
      </c>
      <c r="N102" s="3">
        <f t="shared" si="16"/>
        <v>-152</v>
      </c>
      <c r="O102" s="7">
        <f t="shared" si="17"/>
        <v>-6.08</v>
      </c>
      <c r="P102" s="5">
        <f t="shared" si="18"/>
        <v>-1.426349042038295E-6</v>
      </c>
      <c r="Q102" s="1">
        <v>0</v>
      </c>
      <c r="R102" s="1">
        <f t="shared" si="19"/>
        <v>-152</v>
      </c>
      <c r="S102" s="5">
        <f t="shared" si="20"/>
        <v>0.96366244322256756</v>
      </c>
    </row>
    <row r="103" spans="1:19" x14ac:dyDescent="0.3">
      <c r="A103" t="s">
        <v>102</v>
      </c>
      <c r="B103" t="s">
        <v>193</v>
      </c>
      <c r="C103" t="s">
        <v>1</v>
      </c>
      <c r="D103">
        <v>0.04</v>
      </c>
      <c r="E103">
        <v>0.04</v>
      </c>
      <c r="F103" s="3">
        <v>900</v>
      </c>
      <c r="G103" s="3">
        <v>900</v>
      </c>
      <c r="H103" s="3"/>
      <c r="I103" s="3">
        <v>573</v>
      </c>
      <c r="J103" s="3">
        <f t="shared" si="13"/>
        <v>1227</v>
      </c>
      <c r="K103" s="5">
        <f t="shared" si="14"/>
        <v>2.8785037410871512E-4</v>
      </c>
      <c r="L103" s="3">
        <v>1184</v>
      </c>
      <c r="M103" s="5">
        <f t="shared" si="15"/>
        <v>2.7776270818640484E-4</v>
      </c>
      <c r="N103" s="3">
        <f t="shared" si="16"/>
        <v>-43</v>
      </c>
      <c r="O103" s="7">
        <f t="shared" si="17"/>
        <v>-1.72</v>
      </c>
      <c r="P103" s="5">
        <f t="shared" si="18"/>
        <v>-4.0350663689241238E-7</v>
      </c>
      <c r="Q103" s="1">
        <v>0</v>
      </c>
      <c r="R103" s="1">
        <f t="shared" si="19"/>
        <v>-43</v>
      </c>
      <c r="S103" s="5">
        <f t="shared" si="20"/>
        <v>0.96495517522412388</v>
      </c>
    </row>
    <row r="104" spans="1:19" x14ac:dyDescent="0.3">
      <c r="A104" t="s">
        <v>103</v>
      </c>
      <c r="B104" t="s">
        <v>193</v>
      </c>
      <c r="C104" t="s">
        <v>33</v>
      </c>
      <c r="D104">
        <v>3.6</v>
      </c>
      <c r="E104">
        <v>3.6</v>
      </c>
      <c r="F104" s="3">
        <v>14.4</v>
      </c>
      <c r="G104" s="3">
        <v>19.2</v>
      </c>
      <c r="H104" s="3"/>
      <c r="I104" s="3">
        <v>12.8</v>
      </c>
      <c r="J104" s="3">
        <f t="shared" si="13"/>
        <v>20.8</v>
      </c>
      <c r="K104" s="5">
        <f t="shared" si="14"/>
        <v>4.3916536294336984E-4</v>
      </c>
      <c r="L104" s="3">
        <v>30.639999999999436</v>
      </c>
      <c r="M104" s="5">
        <f t="shared" si="15"/>
        <v>6.4692436156656738E-4</v>
      </c>
      <c r="N104" s="3">
        <f t="shared" si="16"/>
        <v>9.839999999999435</v>
      </c>
      <c r="O104" s="7">
        <f t="shared" si="17"/>
        <v>35.423999999997967</v>
      </c>
      <c r="P104" s="5">
        <f t="shared" si="18"/>
        <v>7.4793239504351156E-4</v>
      </c>
      <c r="Q104" s="1">
        <v>-0.04</v>
      </c>
      <c r="R104" s="1">
        <f t="shared" si="19"/>
        <v>9.8799999999994341</v>
      </c>
      <c r="S104" s="5">
        <f t="shared" si="20"/>
        <v>1.4730769230768959</v>
      </c>
    </row>
    <row r="105" spans="1:19" x14ac:dyDescent="0.3">
      <c r="A105" t="s">
        <v>104</v>
      </c>
      <c r="B105" t="s">
        <v>193</v>
      </c>
      <c r="C105" t="s">
        <v>1</v>
      </c>
      <c r="D105">
        <v>7.0000000000000007E-2</v>
      </c>
      <c r="E105">
        <v>7.0000000000000007E-2</v>
      </c>
      <c r="F105" s="3">
        <v>82</v>
      </c>
      <c r="G105" s="3">
        <v>0</v>
      </c>
      <c r="H105" s="3"/>
      <c r="I105" s="3">
        <v>128</v>
      </c>
      <c r="J105" s="3">
        <f t="shared" si="13"/>
        <v>-46</v>
      </c>
      <c r="K105" s="5">
        <f t="shared" si="14"/>
        <v>-1.8885048994092559E-5</v>
      </c>
      <c r="L105" s="3">
        <v>0</v>
      </c>
      <c r="M105" s="5">
        <f t="shared" si="15"/>
        <v>0</v>
      </c>
      <c r="N105" s="3">
        <f t="shared" si="16"/>
        <v>46</v>
      </c>
      <c r="O105" s="7">
        <f t="shared" si="17"/>
        <v>3.22</v>
      </c>
      <c r="P105" s="5">
        <f t="shared" si="18"/>
        <v>1.3219534295864792E-6</v>
      </c>
      <c r="Q105" s="1">
        <v>0</v>
      </c>
      <c r="R105" s="1">
        <f t="shared" si="19"/>
        <v>46</v>
      </c>
      <c r="S105" s="5">
        <f t="shared" si="20"/>
        <v>0</v>
      </c>
    </row>
    <row r="106" spans="1:19" x14ac:dyDescent="0.3">
      <c r="A106" t="s">
        <v>105</v>
      </c>
      <c r="B106" t="s">
        <v>193</v>
      </c>
      <c r="C106" t="s">
        <v>33</v>
      </c>
      <c r="D106">
        <v>1.54</v>
      </c>
      <c r="E106">
        <v>1.54</v>
      </c>
      <c r="F106" s="3">
        <v>4</v>
      </c>
      <c r="G106" s="3">
        <v>11.64</v>
      </c>
      <c r="H106" s="3"/>
      <c r="I106" s="3">
        <v>0</v>
      </c>
      <c r="J106" s="3">
        <f t="shared" si="13"/>
        <v>15.64</v>
      </c>
      <c r="K106" s="5">
        <f t="shared" si="14"/>
        <v>1.4126016647581234E-4</v>
      </c>
      <c r="L106" s="3">
        <v>10.639999999999862</v>
      </c>
      <c r="M106" s="5">
        <f t="shared" si="15"/>
        <v>9.6100266707328875E-5</v>
      </c>
      <c r="N106" s="3">
        <f t="shared" si="16"/>
        <v>-5.0000000000001386</v>
      </c>
      <c r="O106" s="7">
        <f t="shared" si="17"/>
        <v>-7.7000000000002133</v>
      </c>
      <c r="P106" s="5">
        <f t="shared" si="18"/>
        <v>-6.9546245643464528E-5</v>
      </c>
      <c r="Q106" s="1">
        <v>0</v>
      </c>
      <c r="R106" s="1">
        <f t="shared" si="19"/>
        <v>-5.0000000000001386</v>
      </c>
      <c r="S106" s="5">
        <f t="shared" si="20"/>
        <v>0.68030690537083516</v>
      </c>
    </row>
    <row r="107" spans="1:19" x14ac:dyDescent="0.3">
      <c r="A107" t="s">
        <v>106</v>
      </c>
      <c r="B107" t="s">
        <v>193</v>
      </c>
      <c r="C107" t="s">
        <v>33</v>
      </c>
      <c r="D107">
        <v>2.98</v>
      </c>
      <c r="E107">
        <v>2.98</v>
      </c>
      <c r="F107" s="3">
        <v>10.01</v>
      </c>
      <c r="G107" s="3">
        <v>36.96</v>
      </c>
      <c r="H107" s="3"/>
      <c r="I107" s="3">
        <v>6.16</v>
      </c>
      <c r="J107" s="3">
        <f t="shared" si="13"/>
        <v>40.81</v>
      </c>
      <c r="K107" s="5">
        <f t="shared" si="14"/>
        <v>7.1325545694340801E-4</v>
      </c>
      <c r="L107" s="3">
        <v>27.820000000001549</v>
      </c>
      <c r="M107" s="5">
        <f t="shared" si="15"/>
        <v>4.8622315148656487E-4</v>
      </c>
      <c r="N107" s="3">
        <f t="shared" si="16"/>
        <v>-12.989999999998453</v>
      </c>
      <c r="O107" s="7">
        <f t="shared" si="17"/>
        <v>-38.710199999995389</v>
      </c>
      <c r="P107" s="5">
        <f t="shared" si="18"/>
        <v>-6.7655627026139229E-4</v>
      </c>
      <c r="Q107" s="1">
        <v>-9.0000000000000011E-2</v>
      </c>
      <c r="R107" s="1">
        <f t="shared" si="19"/>
        <v>-12.899999999998453</v>
      </c>
      <c r="S107" s="5">
        <f t="shared" si="20"/>
        <v>0.68169566282777627</v>
      </c>
    </row>
    <row r="108" spans="1:19" x14ac:dyDescent="0.3">
      <c r="A108" t="s">
        <v>107</v>
      </c>
      <c r="B108" t="s">
        <v>193</v>
      </c>
      <c r="C108" t="s">
        <v>33</v>
      </c>
      <c r="D108">
        <v>2.02</v>
      </c>
      <c r="E108">
        <v>2.02</v>
      </c>
      <c r="F108" s="3">
        <v>26.4</v>
      </c>
      <c r="G108" s="3">
        <v>7.2</v>
      </c>
      <c r="H108" s="3"/>
      <c r="I108" s="3">
        <v>19.2</v>
      </c>
      <c r="J108" s="3">
        <f t="shared" si="13"/>
        <v>14.400000000000002</v>
      </c>
      <c r="K108" s="5">
        <f t="shared" si="14"/>
        <v>1.7059885252800137E-4</v>
      </c>
      <c r="L108" s="3">
        <v>2.0100000000000011</v>
      </c>
      <c r="M108" s="5">
        <f t="shared" si="15"/>
        <v>2.3812756498700202E-5</v>
      </c>
      <c r="N108" s="3">
        <f t="shared" si="16"/>
        <v>-12.39</v>
      </c>
      <c r="O108" s="7">
        <f t="shared" si="17"/>
        <v>-25.027800000000003</v>
      </c>
      <c r="P108" s="5">
        <f t="shared" si="18"/>
        <v>-2.9650791397918839E-4</v>
      </c>
      <c r="Q108" s="1">
        <v>0</v>
      </c>
      <c r="R108" s="1">
        <f t="shared" si="19"/>
        <v>-12.39</v>
      </c>
      <c r="S108" s="5">
        <f t="shared" si="20"/>
        <v>0.13958333333333339</v>
      </c>
    </row>
    <row r="109" spans="1:19" x14ac:dyDescent="0.3">
      <c r="A109" t="s">
        <v>108</v>
      </c>
      <c r="B109" t="s">
        <v>193</v>
      </c>
      <c r="C109" t="s">
        <v>33</v>
      </c>
      <c r="D109">
        <v>2.57</v>
      </c>
      <c r="E109">
        <v>2.57</v>
      </c>
      <c r="F109" s="3">
        <v>0</v>
      </c>
      <c r="G109" s="3">
        <v>39.840000000000003</v>
      </c>
      <c r="H109" s="3"/>
      <c r="I109" s="3">
        <v>21.58</v>
      </c>
      <c r="J109" s="3">
        <f t="shared" ref="J109:J118" si="21">SUM(F109:G109,-I109)</f>
        <v>18.260000000000005</v>
      </c>
      <c r="K109" s="5">
        <f t="shared" ref="K109:K118" si="22">J109*D109/$A$1</f>
        <v>2.7523023484614118E-4</v>
      </c>
      <c r="L109" s="3">
        <v>7.0599999999999374</v>
      </c>
      <c r="M109" s="5">
        <f t="shared" ref="M109:M118" si="23">L109*D109/$A$1</f>
        <v>1.0641431862068668E-4</v>
      </c>
      <c r="N109" s="3">
        <f t="shared" si="16"/>
        <v>-11.200000000000067</v>
      </c>
      <c r="O109" s="7">
        <f t="shared" si="17"/>
        <v>-28.784000000000169</v>
      </c>
      <c r="P109" s="5">
        <f t="shared" si="18"/>
        <v>-4.3385690469941791E-4</v>
      </c>
      <c r="Q109" s="1">
        <v>0</v>
      </c>
      <c r="R109" s="1">
        <f t="shared" si="19"/>
        <v>-11.200000000000067</v>
      </c>
      <c r="S109" s="5">
        <f t="shared" si="20"/>
        <v>0.386637458926612</v>
      </c>
    </row>
    <row r="110" spans="1:19" x14ac:dyDescent="0.3">
      <c r="A110" t="s">
        <v>109</v>
      </c>
      <c r="B110" t="s">
        <v>193</v>
      </c>
      <c r="C110" t="s">
        <v>1</v>
      </c>
      <c r="D110">
        <v>0.1</v>
      </c>
      <c r="E110">
        <v>0.1</v>
      </c>
      <c r="F110" s="3">
        <v>391</v>
      </c>
      <c r="G110" s="3">
        <v>0</v>
      </c>
      <c r="H110" s="3"/>
      <c r="I110" s="3">
        <v>282</v>
      </c>
      <c r="J110" s="3">
        <f t="shared" si="21"/>
        <v>109</v>
      </c>
      <c r="K110" s="5">
        <f t="shared" si="22"/>
        <v>6.3927650321617669E-5</v>
      </c>
      <c r="L110" s="3">
        <v>77</v>
      </c>
      <c r="M110" s="5">
        <f t="shared" si="23"/>
        <v>4.51598997684822E-5</v>
      </c>
      <c r="N110" s="3">
        <f t="shared" si="16"/>
        <v>-32</v>
      </c>
      <c r="O110" s="7">
        <f t="shared" si="17"/>
        <v>-3.2</v>
      </c>
      <c r="P110" s="5">
        <f t="shared" si="18"/>
        <v>-1.8767750553135464E-6</v>
      </c>
      <c r="Q110" s="1">
        <v>0</v>
      </c>
      <c r="R110" s="1">
        <f t="shared" si="19"/>
        <v>-32</v>
      </c>
      <c r="S110" s="5">
        <f t="shared" si="20"/>
        <v>0.70642201834862384</v>
      </c>
    </row>
    <row r="111" spans="1:19" x14ac:dyDescent="0.3">
      <c r="A111" t="s">
        <v>110</v>
      </c>
      <c r="B111" t="s">
        <v>193</v>
      </c>
      <c r="C111" t="s">
        <v>33</v>
      </c>
      <c r="D111">
        <v>5.72</v>
      </c>
      <c r="E111">
        <v>5.72</v>
      </c>
      <c r="F111" s="3">
        <v>24</v>
      </c>
      <c r="G111" s="3">
        <v>12</v>
      </c>
      <c r="H111" s="3"/>
      <c r="I111" s="3">
        <v>22</v>
      </c>
      <c r="J111" s="3">
        <f t="shared" si="21"/>
        <v>14</v>
      </c>
      <c r="K111" s="5">
        <f t="shared" si="22"/>
        <v>4.6966295759221492E-4</v>
      </c>
      <c r="L111" s="3">
        <v>14.172000000000063</v>
      </c>
      <c r="M111" s="5">
        <f t="shared" si="23"/>
        <v>4.7543310249977845E-4</v>
      </c>
      <c r="N111" s="3">
        <f t="shared" si="16"/>
        <v>0.17200000000006277</v>
      </c>
      <c r="O111" s="7">
        <f t="shared" si="17"/>
        <v>0.98384000000035898</v>
      </c>
      <c r="P111" s="5">
        <f t="shared" si="18"/>
        <v>3.3005228871263806E-5</v>
      </c>
      <c r="Q111" s="1">
        <v>0</v>
      </c>
      <c r="R111" s="1">
        <f t="shared" si="19"/>
        <v>0.17200000000006277</v>
      </c>
      <c r="S111" s="5">
        <f t="shared" si="20"/>
        <v>1.0122857142857187</v>
      </c>
    </row>
    <row r="112" spans="1:19" x14ac:dyDescent="0.3">
      <c r="A112" t="s">
        <v>111</v>
      </c>
      <c r="B112" t="s">
        <v>193</v>
      </c>
      <c r="C112" t="s">
        <v>33</v>
      </c>
      <c r="D112">
        <v>0.66</v>
      </c>
      <c r="E112">
        <v>0.66</v>
      </c>
      <c r="F112" s="3">
        <v>8</v>
      </c>
      <c r="G112" s="3">
        <v>0</v>
      </c>
      <c r="H112" s="3"/>
      <c r="I112" s="3">
        <v>13</v>
      </c>
      <c r="J112" s="3">
        <f t="shared" si="21"/>
        <v>-5</v>
      </c>
      <c r="K112" s="5">
        <f t="shared" si="22"/>
        <v>-1.9354242757920944E-5</v>
      </c>
      <c r="L112" s="3">
        <v>4.0345000000003504</v>
      </c>
      <c r="M112" s="5">
        <f t="shared" si="23"/>
        <v>1.5616938481367767E-5</v>
      </c>
      <c r="N112" s="3">
        <f t="shared" si="16"/>
        <v>9.0345000000003495</v>
      </c>
      <c r="O112" s="7">
        <f t="shared" si="17"/>
        <v>5.9627700000002308</v>
      </c>
      <c r="P112" s="5">
        <f t="shared" si="18"/>
        <v>2.3080979617930546E-5</v>
      </c>
      <c r="Q112" s="1">
        <v>-8.0000000000000004E-4</v>
      </c>
      <c r="R112" s="1">
        <f t="shared" si="19"/>
        <v>9.0353000000003494</v>
      </c>
      <c r="S112" s="5">
        <f t="shared" si="20"/>
        <v>-0.80690000000007012</v>
      </c>
    </row>
    <row r="113" spans="1:19" x14ac:dyDescent="0.3">
      <c r="A113" t="s">
        <v>112</v>
      </c>
      <c r="B113" t="s">
        <v>193</v>
      </c>
      <c r="C113" t="s">
        <v>1</v>
      </c>
      <c r="D113">
        <v>0.17</v>
      </c>
      <c r="E113">
        <v>0.17</v>
      </c>
      <c r="F113" s="3">
        <v>0</v>
      </c>
      <c r="G113" s="3">
        <v>0</v>
      </c>
      <c r="H113" s="3"/>
      <c r="I113" s="3">
        <v>0</v>
      </c>
      <c r="J113" s="3">
        <f t="shared" si="21"/>
        <v>0</v>
      </c>
      <c r="K113" s="5">
        <f t="shared" si="22"/>
        <v>0</v>
      </c>
      <c r="L113" s="3">
        <v>0</v>
      </c>
      <c r="M113" s="5">
        <f t="shared" si="23"/>
        <v>0</v>
      </c>
      <c r="N113" s="3">
        <f t="shared" si="16"/>
        <v>0</v>
      </c>
      <c r="O113" s="7">
        <f t="shared" si="17"/>
        <v>0</v>
      </c>
      <c r="P113" s="5">
        <f t="shared" si="18"/>
        <v>0</v>
      </c>
      <c r="Q113" s="1">
        <v>0</v>
      </c>
      <c r="R113" s="1">
        <f t="shared" si="19"/>
        <v>0</v>
      </c>
      <c r="S113" s="5" t="e">
        <f t="shared" si="20"/>
        <v>#DIV/0!</v>
      </c>
    </row>
    <row r="114" spans="1:19" x14ac:dyDescent="0.3">
      <c r="A114" t="s">
        <v>113</v>
      </c>
      <c r="B114" t="s">
        <v>193</v>
      </c>
      <c r="C114" t="s">
        <v>1</v>
      </c>
      <c r="D114">
        <v>0.19</v>
      </c>
      <c r="E114">
        <v>0.19</v>
      </c>
      <c r="F114" s="3">
        <v>45</v>
      </c>
      <c r="G114" s="3">
        <v>0</v>
      </c>
      <c r="H114" s="3"/>
      <c r="I114" s="3">
        <v>10</v>
      </c>
      <c r="J114" s="3">
        <f t="shared" si="21"/>
        <v>35</v>
      </c>
      <c r="K114" s="5">
        <f t="shared" si="22"/>
        <v>3.9001731618234631E-5</v>
      </c>
      <c r="L114" s="3">
        <v>4</v>
      </c>
      <c r="M114" s="5">
        <f t="shared" si="23"/>
        <v>4.457340756369672E-6</v>
      </c>
      <c r="N114" s="3">
        <f t="shared" si="16"/>
        <v>-31</v>
      </c>
      <c r="O114" s="7">
        <f t="shared" si="17"/>
        <v>-5.89</v>
      </c>
      <c r="P114" s="5">
        <f t="shared" si="18"/>
        <v>-6.5634342637543421E-6</v>
      </c>
      <c r="Q114" s="1">
        <v>0</v>
      </c>
      <c r="R114" s="1">
        <f t="shared" si="19"/>
        <v>-31</v>
      </c>
      <c r="S114" s="5">
        <f t="shared" si="20"/>
        <v>0.11428571428571428</v>
      </c>
    </row>
    <row r="115" spans="1:19" x14ac:dyDescent="0.3">
      <c r="A115" t="s">
        <v>114</v>
      </c>
      <c r="B115" t="s">
        <v>193</v>
      </c>
      <c r="C115" t="s">
        <v>1</v>
      </c>
      <c r="D115">
        <v>0.03</v>
      </c>
      <c r="E115">
        <v>0.03</v>
      </c>
      <c r="F115" s="3">
        <v>384</v>
      </c>
      <c r="G115" s="3">
        <v>5760</v>
      </c>
      <c r="H115" s="3"/>
      <c r="I115" s="3">
        <v>288</v>
      </c>
      <c r="J115" s="3">
        <f t="shared" si="21"/>
        <v>5856</v>
      </c>
      <c r="K115" s="5">
        <f t="shared" si="22"/>
        <v>1.0303495053671369E-3</v>
      </c>
      <c r="L115" s="3">
        <v>6963</v>
      </c>
      <c r="M115" s="5">
        <f t="shared" si="23"/>
        <v>1.2251235665763957E-3</v>
      </c>
      <c r="N115" s="3">
        <f t="shared" si="16"/>
        <v>1107</v>
      </c>
      <c r="O115" s="7">
        <f t="shared" si="17"/>
        <v>33.21</v>
      </c>
      <c r="P115" s="5">
        <f t="shared" si="18"/>
        <v>5.8432218362777686E-6</v>
      </c>
      <c r="Q115" s="1">
        <v>-344</v>
      </c>
      <c r="R115" s="1">
        <f t="shared" si="19"/>
        <v>1451</v>
      </c>
      <c r="S115" s="5">
        <f t="shared" si="20"/>
        <v>1.1890368852459017</v>
      </c>
    </row>
    <row r="116" spans="1:19" x14ac:dyDescent="0.3">
      <c r="A116" t="s">
        <v>115</v>
      </c>
      <c r="B116" t="s">
        <v>193</v>
      </c>
      <c r="C116" t="s">
        <v>33</v>
      </c>
      <c r="D116">
        <v>6.11</v>
      </c>
      <c r="E116">
        <v>6.11</v>
      </c>
      <c r="F116" s="3">
        <v>19</v>
      </c>
      <c r="G116" s="3">
        <v>12</v>
      </c>
      <c r="H116" s="3"/>
      <c r="I116" s="3">
        <v>20</v>
      </c>
      <c r="J116" s="3">
        <f t="shared" si="21"/>
        <v>11</v>
      </c>
      <c r="K116" s="5">
        <f t="shared" si="22"/>
        <v>3.9418141083632325E-4</v>
      </c>
      <c r="L116" s="3">
        <v>13.238000000000074</v>
      </c>
      <c r="M116" s="5">
        <f t="shared" si="23"/>
        <v>4.7437941060466147E-4</v>
      </c>
      <c r="N116" s="3">
        <f t="shared" si="16"/>
        <v>2.2380000000000742</v>
      </c>
      <c r="O116" s="7">
        <f t="shared" si="17"/>
        <v>13.674180000000455</v>
      </c>
      <c r="P116" s="5">
        <f t="shared" si="18"/>
        <v>4.9000977858454668E-4</v>
      </c>
      <c r="Q116" s="1">
        <v>0</v>
      </c>
      <c r="R116" s="1">
        <f t="shared" si="19"/>
        <v>2.2380000000000742</v>
      </c>
      <c r="S116" s="5">
        <f t="shared" si="20"/>
        <v>1.2034545454545522</v>
      </c>
    </row>
    <row r="117" spans="1:19" x14ac:dyDescent="0.3">
      <c r="A117" t="s">
        <v>116</v>
      </c>
      <c r="B117" t="s">
        <v>193</v>
      </c>
      <c r="C117" t="s">
        <v>33</v>
      </c>
      <c r="D117">
        <v>5.36</v>
      </c>
      <c r="E117">
        <v>5.36</v>
      </c>
      <c r="F117" s="3">
        <v>31.05</v>
      </c>
      <c r="G117" s="3">
        <v>0</v>
      </c>
      <c r="H117" s="3"/>
      <c r="I117" s="3">
        <v>21.85</v>
      </c>
      <c r="J117" s="3">
        <f t="shared" si="21"/>
        <v>9.1999999999999993</v>
      </c>
      <c r="K117" s="5">
        <f t="shared" si="22"/>
        <v>2.8921103602381744E-4</v>
      </c>
      <c r="L117" s="3">
        <v>8.878000000000009</v>
      </c>
      <c r="M117" s="5">
        <f t="shared" si="23"/>
        <v>2.7908864976298412E-4</v>
      </c>
      <c r="N117" s="3">
        <f t="shared" si="16"/>
        <v>-0.32199999999999029</v>
      </c>
      <c r="O117" s="7">
        <f t="shared" si="17"/>
        <v>-1.7259199999999482</v>
      </c>
      <c r="P117" s="5">
        <f t="shared" si="18"/>
        <v>-5.4255990358066532E-5</v>
      </c>
      <c r="Q117" s="1">
        <v>0</v>
      </c>
      <c r="R117" s="1">
        <f t="shared" si="19"/>
        <v>-0.32199999999999029</v>
      </c>
      <c r="S117" s="5">
        <f t="shared" si="20"/>
        <v>0.96500000000000108</v>
      </c>
    </row>
    <row r="118" spans="1:19" x14ac:dyDescent="0.3">
      <c r="A118" t="s">
        <v>117</v>
      </c>
      <c r="B118" t="s">
        <v>193</v>
      </c>
      <c r="C118" t="s">
        <v>33</v>
      </c>
      <c r="D118">
        <v>8.08</v>
      </c>
      <c r="E118">
        <v>8.08</v>
      </c>
      <c r="F118" s="3">
        <v>3.58</v>
      </c>
      <c r="G118" s="3">
        <v>3.3</v>
      </c>
      <c r="H118" s="3"/>
      <c r="I118" s="3">
        <v>3.58</v>
      </c>
      <c r="J118" s="3">
        <f t="shared" si="21"/>
        <v>3.3</v>
      </c>
      <c r="K118" s="5">
        <f t="shared" si="22"/>
        <v>1.5638228148400122E-4</v>
      </c>
      <c r="L118" s="3">
        <v>3.7400000000000029</v>
      </c>
      <c r="M118" s="5">
        <f t="shared" si="23"/>
        <v>1.7723325234853484E-4</v>
      </c>
      <c r="N118" s="3">
        <f t="shared" si="16"/>
        <v>0.44000000000000306</v>
      </c>
      <c r="O118" s="7">
        <f t="shared" si="17"/>
        <v>3.5552000000000246</v>
      </c>
      <c r="P118" s="5">
        <f t="shared" si="18"/>
        <v>1.6847584458543183E-4</v>
      </c>
      <c r="Q118" s="1">
        <v>0</v>
      </c>
      <c r="R118" s="1">
        <f t="shared" si="19"/>
        <v>0.44000000000000306</v>
      </c>
      <c r="S118" s="5">
        <f t="shared" si="20"/>
        <v>1.1333333333333342</v>
      </c>
    </row>
    <row r="119" spans="1:19" x14ac:dyDescent="0.3">
      <c r="F119" s="3"/>
      <c r="G119" s="3"/>
      <c r="H119" s="3"/>
      <c r="I119" s="3"/>
      <c r="J119" s="3"/>
      <c r="L119" s="3"/>
      <c r="N119" s="3">
        <f t="shared" si="16"/>
        <v>0</v>
      </c>
      <c r="O119" s="7">
        <f t="shared" si="17"/>
        <v>0</v>
      </c>
      <c r="P119" s="5">
        <f t="shared" si="18"/>
        <v>0</v>
      </c>
      <c r="Q119" s="1">
        <v>-1</v>
      </c>
      <c r="R119" s="1">
        <f t="shared" si="19"/>
        <v>1</v>
      </c>
      <c r="S119" s="5" t="e">
        <f t="shared" si="20"/>
        <v>#DIV/0!</v>
      </c>
    </row>
    <row r="120" spans="1:19" x14ac:dyDescent="0.3">
      <c r="F120" s="3"/>
      <c r="G120" s="3"/>
      <c r="H120" s="3"/>
      <c r="I120" s="3"/>
      <c r="J120" s="3"/>
      <c r="L120" s="3"/>
      <c r="N120" s="3">
        <f t="shared" si="16"/>
        <v>0</v>
      </c>
      <c r="O120" s="7">
        <f t="shared" si="17"/>
        <v>0</v>
      </c>
      <c r="P120" s="5">
        <f t="shared" si="18"/>
        <v>0</v>
      </c>
      <c r="Q120" s="1">
        <v>-1</v>
      </c>
      <c r="R120" s="1">
        <f t="shared" si="19"/>
        <v>1</v>
      </c>
      <c r="S120" s="5" t="e">
        <f t="shared" si="20"/>
        <v>#DIV/0!</v>
      </c>
    </row>
    <row r="121" spans="1:19" x14ac:dyDescent="0.3">
      <c r="A121" t="s">
        <v>118</v>
      </c>
      <c r="B121" t="s">
        <v>194</v>
      </c>
      <c r="C121" t="s">
        <v>1</v>
      </c>
      <c r="D121">
        <v>0</v>
      </c>
      <c r="E121">
        <v>0</v>
      </c>
      <c r="F121" s="3">
        <v>1000</v>
      </c>
      <c r="G121" s="3">
        <v>0</v>
      </c>
      <c r="H121" s="3"/>
      <c r="I121" s="3">
        <v>1000</v>
      </c>
      <c r="J121" s="3">
        <f t="shared" ref="J121:J178" si="24">SUM(F121:G121,-I121)</f>
        <v>0</v>
      </c>
      <c r="K121" s="5">
        <f t="shared" ref="K121:K178" si="25">J121*D121/$A$1</f>
        <v>0</v>
      </c>
      <c r="L121" s="3">
        <v>204</v>
      </c>
      <c r="M121" s="5">
        <f t="shared" ref="M121:M178" si="26">L121*D121/$A$1</f>
        <v>0</v>
      </c>
      <c r="N121" s="3">
        <f t="shared" si="16"/>
        <v>204</v>
      </c>
      <c r="O121" s="7">
        <f t="shared" si="17"/>
        <v>0</v>
      </c>
      <c r="P121" s="5">
        <f t="shared" si="18"/>
        <v>0</v>
      </c>
      <c r="Q121" s="1">
        <v>0</v>
      </c>
      <c r="R121" s="1">
        <f t="shared" si="19"/>
        <v>204</v>
      </c>
      <c r="S121" s="5" t="e">
        <f t="shared" si="20"/>
        <v>#DIV/0!</v>
      </c>
    </row>
    <row r="122" spans="1:19" x14ac:dyDescent="0.3">
      <c r="A122" t="s">
        <v>119</v>
      </c>
      <c r="B122" t="s">
        <v>194</v>
      </c>
      <c r="C122" t="s">
        <v>1</v>
      </c>
      <c r="D122">
        <v>0.04</v>
      </c>
      <c r="E122">
        <v>0.04</v>
      </c>
      <c r="F122" s="3">
        <v>627</v>
      </c>
      <c r="G122" s="3">
        <v>1100</v>
      </c>
      <c r="H122" s="3"/>
      <c r="I122" s="3">
        <v>620</v>
      </c>
      <c r="J122" s="3">
        <f t="shared" si="24"/>
        <v>1107</v>
      </c>
      <c r="K122" s="5">
        <f t="shared" si="25"/>
        <v>2.5969874827901193E-4</v>
      </c>
      <c r="L122" s="3">
        <v>1081</v>
      </c>
      <c r="M122" s="5">
        <f t="shared" si="26"/>
        <v>2.5359922934924291E-4</v>
      </c>
      <c r="N122" s="3">
        <f t="shared" si="16"/>
        <v>-26</v>
      </c>
      <c r="O122" s="7">
        <f t="shared" si="17"/>
        <v>-1.04</v>
      </c>
      <c r="P122" s="5">
        <f t="shared" si="18"/>
        <v>-2.4398075719076102E-7</v>
      </c>
      <c r="Q122" s="1">
        <v>-1</v>
      </c>
      <c r="R122" s="1">
        <f t="shared" si="19"/>
        <v>-25</v>
      </c>
      <c r="S122" s="5">
        <f t="shared" si="20"/>
        <v>0.976513098464318</v>
      </c>
    </row>
    <row r="123" spans="1:19" x14ac:dyDescent="0.3">
      <c r="A123" t="s">
        <v>120</v>
      </c>
      <c r="B123" t="s">
        <v>194</v>
      </c>
      <c r="C123" t="s">
        <v>1</v>
      </c>
      <c r="D123">
        <v>0.06</v>
      </c>
      <c r="E123">
        <v>0.06</v>
      </c>
      <c r="F123" s="3">
        <v>604</v>
      </c>
      <c r="G123" s="3">
        <v>0</v>
      </c>
      <c r="H123" s="3"/>
      <c r="I123" s="3">
        <v>283</v>
      </c>
      <c r="J123" s="3">
        <f t="shared" si="24"/>
        <v>321</v>
      </c>
      <c r="K123" s="5">
        <f t="shared" si="25"/>
        <v>1.1295839864168405E-4</v>
      </c>
      <c r="L123" s="3">
        <v>395</v>
      </c>
      <c r="M123" s="5">
        <f t="shared" si="26"/>
        <v>1.3899865253415951E-4</v>
      </c>
      <c r="N123" s="3">
        <f t="shared" si="16"/>
        <v>74</v>
      </c>
      <c r="O123" s="7">
        <f t="shared" si="17"/>
        <v>4.4399999999999995</v>
      </c>
      <c r="P123" s="5">
        <f t="shared" si="18"/>
        <v>1.5624152335485268E-6</v>
      </c>
      <c r="Q123" s="1">
        <v>0</v>
      </c>
      <c r="R123" s="1">
        <f t="shared" si="19"/>
        <v>74</v>
      </c>
      <c r="S123" s="5">
        <f t="shared" si="20"/>
        <v>1.2305295950155763</v>
      </c>
    </row>
    <row r="124" spans="1:19" x14ac:dyDescent="0.3">
      <c r="A124" t="s">
        <v>121</v>
      </c>
      <c r="B124" t="s">
        <v>194</v>
      </c>
      <c r="C124" t="s">
        <v>1</v>
      </c>
      <c r="D124">
        <v>0.06</v>
      </c>
      <c r="E124">
        <v>0.06</v>
      </c>
      <c r="F124" s="3">
        <v>633</v>
      </c>
      <c r="G124" s="3">
        <v>720</v>
      </c>
      <c r="H124" s="3"/>
      <c r="I124" s="3">
        <v>460</v>
      </c>
      <c r="J124" s="3">
        <f t="shared" si="24"/>
        <v>893</v>
      </c>
      <c r="K124" s="5">
        <f t="shared" si="25"/>
        <v>3.1424252332406188E-4</v>
      </c>
      <c r="L124" s="3">
        <v>1060</v>
      </c>
      <c r="M124" s="5">
        <f t="shared" si="26"/>
        <v>3.7300904224356725E-4</v>
      </c>
      <c r="N124" s="3">
        <f t="shared" si="16"/>
        <v>167</v>
      </c>
      <c r="O124" s="7">
        <f t="shared" si="17"/>
        <v>10.02</v>
      </c>
      <c r="P124" s="5">
        <f t="shared" si="18"/>
        <v>3.5259911351703243E-6</v>
      </c>
      <c r="Q124" s="1">
        <v>-2</v>
      </c>
      <c r="R124" s="1">
        <f t="shared" si="19"/>
        <v>169</v>
      </c>
      <c r="S124" s="5">
        <f t="shared" si="20"/>
        <v>1.187010078387458</v>
      </c>
    </row>
    <row r="125" spans="1:19" x14ac:dyDescent="0.3">
      <c r="A125" t="s">
        <v>122</v>
      </c>
      <c r="B125" t="s">
        <v>194</v>
      </c>
      <c r="C125" t="s">
        <v>1</v>
      </c>
      <c r="D125">
        <v>0.08</v>
      </c>
      <c r="E125">
        <v>0.08</v>
      </c>
      <c r="F125" s="3">
        <v>1260</v>
      </c>
      <c r="G125" s="3">
        <v>2160</v>
      </c>
      <c r="H125" s="3"/>
      <c r="I125" s="3">
        <v>620</v>
      </c>
      <c r="J125" s="3">
        <f t="shared" si="24"/>
        <v>2800</v>
      </c>
      <c r="K125" s="5">
        <f t="shared" si="25"/>
        <v>1.3137425387194823E-3</v>
      </c>
      <c r="L125" s="3">
        <v>2418</v>
      </c>
      <c r="M125" s="5">
        <f t="shared" si="26"/>
        <v>1.1345105209370385E-3</v>
      </c>
      <c r="N125" s="3">
        <f t="shared" si="16"/>
        <v>-382</v>
      </c>
      <c r="O125" s="7">
        <f t="shared" si="17"/>
        <v>-30.560000000000002</v>
      </c>
      <c r="P125" s="5">
        <f t="shared" si="18"/>
        <v>-1.4338561422595493E-5</v>
      </c>
      <c r="Q125" s="1">
        <v>-25</v>
      </c>
      <c r="R125" s="1">
        <f t="shared" si="19"/>
        <v>-357</v>
      </c>
      <c r="S125" s="5">
        <f t="shared" si="20"/>
        <v>0.86357142857142855</v>
      </c>
    </row>
    <row r="126" spans="1:19" x14ac:dyDescent="0.3">
      <c r="A126" t="s">
        <v>123</v>
      </c>
      <c r="B126" t="s">
        <v>194</v>
      </c>
      <c r="C126" t="s">
        <v>1</v>
      </c>
      <c r="D126">
        <v>7.0000000000000007E-2</v>
      </c>
      <c r="E126">
        <v>7.0000000000000007E-2</v>
      </c>
      <c r="F126" s="3">
        <v>23</v>
      </c>
      <c r="G126" s="3">
        <v>1620</v>
      </c>
      <c r="H126" s="3"/>
      <c r="I126" s="3">
        <v>1580</v>
      </c>
      <c r="J126" s="3">
        <f t="shared" si="24"/>
        <v>63</v>
      </c>
      <c r="K126" s="5">
        <f t="shared" si="25"/>
        <v>2.5864306231039809E-5</v>
      </c>
      <c r="L126" s="3">
        <v>353</v>
      </c>
      <c r="M126" s="5">
        <f t="shared" si="26"/>
        <v>1.4492222380249289E-4</v>
      </c>
      <c r="N126" s="3">
        <f t="shared" si="16"/>
        <v>290</v>
      </c>
      <c r="O126" s="7">
        <f t="shared" si="17"/>
        <v>20.3</v>
      </c>
      <c r="P126" s="5">
        <f t="shared" si="18"/>
        <v>8.3340542300017167E-6</v>
      </c>
      <c r="Q126" s="1">
        <v>0</v>
      </c>
      <c r="R126" s="1">
        <f t="shared" si="19"/>
        <v>290</v>
      </c>
      <c r="S126" s="5">
        <f t="shared" si="20"/>
        <v>5.6031746031746028</v>
      </c>
    </row>
    <row r="127" spans="1:19" x14ac:dyDescent="0.3">
      <c r="A127" t="s">
        <v>124</v>
      </c>
      <c r="B127" t="s">
        <v>194</v>
      </c>
      <c r="C127" t="s">
        <v>1</v>
      </c>
      <c r="D127">
        <v>0.04</v>
      </c>
      <c r="E127">
        <v>0.04</v>
      </c>
      <c r="F127" s="3">
        <v>200</v>
      </c>
      <c r="G127" s="3">
        <v>0</v>
      </c>
      <c r="H127" s="3"/>
      <c r="I127" s="3">
        <v>0</v>
      </c>
      <c r="J127" s="3">
        <f t="shared" si="24"/>
        <v>200</v>
      </c>
      <c r="K127" s="5">
        <f t="shared" si="25"/>
        <v>4.6919376382838649E-5</v>
      </c>
      <c r="L127" s="3">
        <v>0</v>
      </c>
      <c r="M127" s="5">
        <f t="shared" si="26"/>
        <v>0</v>
      </c>
      <c r="N127" s="3">
        <f t="shared" si="16"/>
        <v>-200</v>
      </c>
      <c r="O127" s="7">
        <f t="shared" si="17"/>
        <v>-8</v>
      </c>
      <c r="P127" s="5">
        <f t="shared" si="18"/>
        <v>-1.8767750553135462E-6</v>
      </c>
      <c r="Q127" s="1">
        <v>0</v>
      </c>
      <c r="R127" s="1">
        <f t="shared" si="19"/>
        <v>-200</v>
      </c>
      <c r="S127" s="5">
        <f t="shared" si="20"/>
        <v>0</v>
      </c>
    </row>
    <row r="128" spans="1:19" x14ac:dyDescent="0.3">
      <c r="A128" t="s">
        <v>125</v>
      </c>
      <c r="B128" t="s">
        <v>194</v>
      </c>
      <c r="C128" t="s">
        <v>1</v>
      </c>
      <c r="D128">
        <v>0.09</v>
      </c>
      <c r="E128">
        <v>0.09</v>
      </c>
      <c r="F128" s="3">
        <v>21</v>
      </c>
      <c r="G128" s="3">
        <v>0</v>
      </c>
      <c r="H128" s="3"/>
      <c r="I128" s="3">
        <v>7</v>
      </c>
      <c r="J128" s="3">
        <f t="shared" si="24"/>
        <v>14</v>
      </c>
      <c r="K128" s="5">
        <f t="shared" si="25"/>
        <v>7.3898017802970876E-6</v>
      </c>
      <c r="L128" s="3">
        <v>0</v>
      </c>
      <c r="M128" s="5">
        <f t="shared" si="26"/>
        <v>0</v>
      </c>
      <c r="N128" s="3">
        <f t="shared" ref="N128:N178" si="27">L128-J128</f>
        <v>-14</v>
      </c>
      <c r="O128" s="7">
        <f t="shared" ref="O128:O178" si="28">N128*D128</f>
        <v>-1.26</v>
      </c>
      <c r="P128" s="5">
        <f t="shared" ref="P128:P178" si="29">O128*D128/$A$1</f>
        <v>-6.6508216022673788E-7</v>
      </c>
      <c r="Q128" s="1">
        <v>0</v>
      </c>
      <c r="R128" s="1">
        <f t="shared" ref="R128:R178" si="30">N128-Q128</f>
        <v>-14</v>
      </c>
      <c r="S128" s="5">
        <f t="shared" ref="S128:S178" si="31">L128/J128</f>
        <v>0</v>
      </c>
    </row>
    <row r="129" spans="1:19" x14ac:dyDescent="0.3">
      <c r="A129" t="s">
        <v>126</v>
      </c>
      <c r="B129" t="s">
        <v>194</v>
      </c>
      <c r="C129" t="s">
        <v>1</v>
      </c>
      <c r="D129">
        <v>0.04</v>
      </c>
      <c r="E129">
        <v>0.04</v>
      </c>
      <c r="F129" s="3">
        <v>320</v>
      </c>
      <c r="G129" s="3">
        <v>2600</v>
      </c>
      <c r="H129" s="3"/>
      <c r="I129" s="3">
        <v>390</v>
      </c>
      <c r="J129" s="3">
        <f t="shared" si="24"/>
        <v>2530</v>
      </c>
      <c r="K129" s="5">
        <f t="shared" si="25"/>
        <v>5.9353011124290897E-4</v>
      </c>
      <c r="L129" s="3">
        <v>2652</v>
      </c>
      <c r="M129" s="5">
        <f t="shared" si="26"/>
        <v>6.221509308364405E-4</v>
      </c>
      <c r="N129" s="3">
        <f t="shared" si="27"/>
        <v>122</v>
      </c>
      <c r="O129" s="7">
        <f t="shared" si="28"/>
        <v>4.88</v>
      </c>
      <c r="P129" s="5">
        <f t="shared" si="29"/>
        <v>1.1448327837412631E-6</v>
      </c>
      <c r="Q129" s="1">
        <v>-13</v>
      </c>
      <c r="R129" s="1">
        <f t="shared" si="30"/>
        <v>135</v>
      </c>
      <c r="S129" s="5">
        <f t="shared" si="31"/>
        <v>1.0482213438735177</v>
      </c>
    </row>
    <row r="130" spans="1:19" x14ac:dyDescent="0.3">
      <c r="A130" t="s">
        <v>127</v>
      </c>
      <c r="B130" t="s">
        <v>194</v>
      </c>
      <c r="C130" t="s">
        <v>1</v>
      </c>
      <c r="D130">
        <v>0.32</v>
      </c>
      <c r="E130">
        <v>0.32</v>
      </c>
      <c r="F130" s="3">
        <v>141</v>
      </c>
      <c r="G130" s="3">
        <v>130</v>
      </c>
      <c r="H130" s="3"/>
      <c r="I130" s="3">
        <v>1966</v>
      </c>
      <c r="J130" s="3">
        <f t="shared" si="24"/>
        <v>-1695</v>
      </c>
      <c r="K130" s="5">
        <f t="shared" si="25"/>
        <v>-3.1811337187564607E-3</v>
      </c>
      <c r="L130" s="3">
        <v>83</v>
      </c>
      <c r="M130" s="5">
        <f t="shared" si="26"/>
        <v>1.5577232959102433E-4</v>
      </c>
      <c r="N130" s="3">
        <f t="shared" si="27"/>
        <v>1778</v>
      </c>
      <c r="O130" s="7">
        <f t="shared" si="28"/>
        <v>568.96</v>
      </c>
      <c r="P130" s="5">
        <f t="shared" si="29"/>
        <v>1.0678099354711952E-3</v>
      </c>
      <c r="Q130" s="1">
        <v>0</v>
      </c>
      <c r="R130" s="1">
        <f t="shared" si="30"/>
        <v>1778</v>
      </c>
      <c r="S130" s="5">
        <f t="shared" si="31"/>
        <v>-4.8967551622418878E-2</v>
      </c>
    </row>
    <row r="131" spans="1:19" x14ac:dyDescent="0.3">
      <c r="A131" t="s">
        <v>128</v>
      </c>
      <c r="B131" t="s">
        <v>194</v>
      </c>
      <c r="C131" t="s">
        <v>1</v>
      </c>
      <c r="D131">
        <v>0.16</v>
      </c>
      <c r="E131">
        <v>0.16</v>
      </c>
      <c r="F131" s="3">
        <v>762</v>
      </c>
      <c r="G131" s="3">
        <v>816</v>
      </c>
      <c r="H131" s="3"/>
      <c r="I131" s="3">
        <v>759</v>
      </c>
      <c r="J131" s="3">
        <f t="shared" si="24"/>
        <v>819</v>
      </c>
      <c r="K131" s="5">
        <f t="shared" si="25"/>
        <v>7.6853938515089712E-4</v>
      </c>
      <c r="L131" s="3">
        <v>793</v>
      </c>
      <c r="M131" s="5">
        <f t="shared" si="26"/>
        <v>7.4414130943182112E-4</v>
      </c>
      <c r="N131" s="3">
        <f t="shared" si="27"/>
        <v>-26</v>
      </c>
      <c r="O131" s="7">
        <f t="shared" si="28"/>
        <v>-4.16</v>
      </c>
      <c r="P131" s="5">
        <f t="shared" si="29"/>
        <v>-3.9036921150521763E-6</v>
      </c>
      <c r="Q131" s="1">
        <v>0</v>
      </c>
      <c r="R131" s="1">
        <f t="shared" si="30"/>
        <v>-26</v>
      </c>
      <c r="S131" s="5">
        <f t="shared" si="31"/>
        <v>0.96825396825396826</v>
      </c>
    </row>
    <row r="132" spans="1:19" x14ac:dyDescent="0.3">
      <c r="A132" t="s">
        <v>129</v>
      </c>
      <c r="B132" t="s">
        <v>194</v>
      </c>
      <c r="C132" t="s">
        <v>1</v>
      </c>
      <c r="D132">
        <v>0.16</v>
      </c>
      <c r="E132">
        <v>0.16</v>
      </c>
      <c r="F132" s="3">
        <v>590</v>
      </c>
      <c r="G132" s="3">
        <v>2244</v>
      </c>
      <c r="H132" s="3"/>
      <c r="I132" s="3">
        <v>1292</v>
      </c>
      <c r="J132" s="3">
        <f t="shared" si="24"/>
        <v>1542</v>
      </c>
      <c r="K132" s="5">
        <f t="shared" si="25"/>
        <v>1.446993567646744E-3</v>
      </c>
      <c r="L132" s="3">
        <v>1932</v>
      </c>
      <c r="M132" s="5">
        <f t="shared" si="26"/>
        <v>1.8129647034328855E-3</v>
      </c>
      <c r="N132" s="3">
        <f t="shared" si="27"/>
        <v>390</v>
      </c>
      <c r="O132" s="7">
        <f t="shared" si="28"/>
        <v>62.4</v>
      </c>
      <c r="P132" s="5">
        <f t="shared" si="29"/>
        <v>5.855538172578264E-5</v>
      </c>
      <c r="Q132" s="1">
        <v>0</v>
      </c>
      <c r="R132" s="1">
        <f t="shared" si="30"/>
        <v>390</v>
      </c>
      <c r="S132" s="5">
        <f t="shared" si="31"/>
        <v>1.2529182879377432</v>
      </c>
    </row>
    <row r="133" spans="1:19" x14ac:dyDescent="0.3">
      <c r="A133" t="s">
        <v>130</v>
      </c>
      <c r="B133" t="s">
        <v>194</v>
      </c>
      <c r="C133" t="s">
        <v>1</v>
      </c>
      <c r="D133">
        <v>0.21</v>
      </c>
      <c r="E133">
        <v>0.21</v>
      </c>
      <c r="F133" s="3">
        <v>66</v>
      </c>
      <c r="G133" s="3">
        <v>360</v>
      </c>
      <c r="H133" s="3"/>
      <c r="I133" s="3">
        <v>2232</v>
      </c>
      <c r="J133" s="3">
        <f t="shared" si="24"/>
        <v>-1806</v>
      </c>
      <c r="K133" s="5">
        <f t="shared" si="25"/>
        <v>-2.2243303358694235E-3</v>
      </c>
      <c r="L133" s="3">
        <v>243</v>
      </c>
      <c r="M133" s="5">
        <f t="shared" si="26"/>
        <v>2.9928697210203207E-4</v>
      </c>
      <c r="N133" s="3">
        <f t="shared" si="27"/>
        <v>2049</v>
      </c>
      <c r="O133" s="7">
        <f t="shared" si="28"/>
        <v>430.28999999999996</v>
      </c>
      <c r="P133" s="5">
        <f t="shared" si="29"/>
        <v>5.2995963467400561E-4</v>
      </c>
      <c r="Q133" s="1">
        <v>0</v>
      </c>
      <c r="R133" s="1">
        <f t="shared" si="30"/>
        <v>2049</v>
      </c>
      <c r="S133" s="5">
        <f t="shared" si="31"/>
        <v>-0.13455149501661129</v>
      </c>
    </row>
    <row r="134" spans="1:19" x14ac:dyDescent="0.3">
      <c r="A134" t="s">
        <v>131</v>
      </c>
      <c r="B134" t="s">
        <v>194</v>
      </c>
      <c r="C134" t="s">
        <v>1</v>
      </c>
      <c r="D134">
        <v>0.17</v>
      </c>
      <c r="E134">
        <v>0.17</v>
      </c>
      <c r="F134" s="3">
        <v>1088</v>
      </c>
      <c r="G134" s="3">
        <v>258</v>
      </c>
      <c r="H134" s="3"/>
      <c r="I134" s="3">
        <v>3225</v>
      </c>
      <c r="J134" s="3">
        <f t="shared" si="24"/>
        <v>-1879</v>
      </c>
      <c r="K134" s="5">
        <f t="shared" si="25"/>
        <v>-1.8734320497462689E-3</v>
      </c>
      <c r="L134" s="3">
        <v>1015</v>
      </c>
      <c r="M134" s="5">
        <f t="shared" si="26"/>
        <v>1.0119922993573512E-3</v>
      </c>
      <c r="N134" s="3">
        <f t="shared" si="27"/>
        <v>2894</v>
      </c>
      <c r="O134" s="7">
        <f t="shared" si="28"/>
        <v>491.98</v>
      </c>
      <c r="P134" s="5">
        <f t="shared" si="29"/>
        <v>4.9052213934761544E-4</v>
      </c>
      <c r="Q134" s="1">
        <v>0</v>
      </c>
      <c r="R134" s="1">
        <f t="shared" si="30"/>
        <v>2894</v>
      </c>
      <c r="S134" s="5">
        <f t="shared" si="31"/>
        <v>-0.54018094731240018</v>
      </c>
    </row>
    <row r="135" spans="1:19" x14ac:dyDescent="0.3">
      <c r="A135" t="s">
        <v>132</v>
      </c>
      <c r="B135" t="s">
        <v>194</v>
      </c>
      <c r="C135" t="s">
        <v>1</v>
      </c>
      <c r="D135">
        <v>0.02</v>
      </c>
      <c r="E135">
        <v>0.02</v>
      </c>
      <c r="F135" s="3">
        <v>2600</v>
      </c>
      <c r="G135" s="3">
        <v>4800</v>
      </c>
      <c r="H135" s="3"/>
      <c r="I135" s="3">
        <v>2700</v>
      </c>
      <c r="J135" s="3">
        <f t="shared" si="24"/>
        <v>4700</v>
      </c>
      <c r="K135" s="5">
        <f t="shared" si="25"/>
        <v>5.5130267249835414E-4</v>
      </c>
      <c r="L135" s="3">
        <v>4711</v>
      </c>
      <c r="M135" s="5">
        <f t="shared" si="26"/>
        <v>5.5259295534888222E-4</v>
      </c>
      <c r="N135" s="3">
        <f t="shared" si="27"/>
        <v>11</v>
      </c>
      <c r="O135" s="7">
        <f t="shared" si="28"/>
        <v>0.22</v>
      </c>
      <c r="P135" s="5">
        <f t="shared" si="29"/>
        <v>2.580565701056126E-8</v>
      </c>
      <c r="Q135" s="1">
        <v>-2</v>
      </c>
      <c r="R135" s="1">
        <f t="shared" si="30"/>
        <v>13</v>
      </c>
      <c r="S135" s="5">
        <f t="shared" si="31"/>
        <v>1.0023404255319148</v>
      </c>
    </row>
    <row r="136" spans="1:19" x14ac:dyDescent="0.3">
      <c r="A136" t="s">
        <v>133</v>
      </c>
      <c r="B136" t="s">
        <v>194</v>
      </c>
      <c r="C136" t="s">
        <v>1</v>
      </c>
      <c r="D136">
        <v>0.01</v>
      </c>
      <c r="E136">
        <v>0.01</v>
      </c>
      <c r="F136" s="3">
        <v>6000</v>
      </c>
      <c r="G136" s="3">
        <v>12000</v>
      </c>
      <c r="H136" s="3"/>
      <c r="I136" s="3">
        <v>4370</v>
      </c>
      <c r="J136" s="3">
        <f t="shared" si="24"/>
        <v>13630</v>
      </c>
      <c r="K136" s="5">
        <f t="shared" si="25"/>
        <v>7.9938887512261364E-4</v>
      </c>
      <c r="L136" s="3">
        <v>13382</v>
      </c>
      <c r="M136" s="5">
        <f t="shared" si="26"/>
        <v>7.8484386844393354E-4</v>
      </c>
      <c r="N136" s="3">
        <f t="shared" si="27"/>
        <v>-248</v>
      </c>
      <c r="O136" s="7">
        <f t="shared" si="28"/>
        <v>-2.48</v>
      </c>
      <c r="P136" s="5">
        <f t="shared" si="29"/>
        <v>-1.4545006678679982E-7</v>
      </c>
      <c r="Q136" s="1">
        <v>0</v>
      </c>
      <c r="R136" s="1">
        <f t="shared" si="30"/>
        <v>-248</v>
      </c>
      <c r="S136" s="5">
        <f t="shared" si="31"/>
        <v>0.9818048422597212</v>
      </c>
    </row>
    <row r="137" spans="1:19" x14ac:dyDescent="0.3">
      <c r="A137" t="s">
        <v>134</v>
      </c>
      <c r="B137" t="s">
        <v>194</v>
      </c>
      <c r="C137" t="s">
        <v>1</v>
      </c>
      <c r="D137">
        <v>0.02</v>
      </c>
      <c r="E137">
        <v>0.02</v>
      </c>
      <c r="F137" s="3">
        <v>400</v>
      </c>
      <c r="G137" s="3">
        <v>0</v>
      </c>
      <c r="H137" s="3"/>
      <c r="I137" s="3">
        <v>2500</v>
      </c>
      <c r="J137" s="3">
        <f t="shared" si="24"/>
        <v>-2100</v>
      </c>
      <c r="K137" s="5">
        <f t="shared" si="25"/>
        <v>-2.4632672600990291E-4</v>
      </c>
      <c r="L137" s="3">
        <v>301</v>
      </c>
      <c r="M137" s="5">
        <f t="shared" si="26"/>
        <v>3.530683072808609E-5</v>
      </c>
      <c r="N137" s="3">
        <f t="shared" si="27"/>
        <v>2401</v>
      </c>
      <c r="O137" s="7">
        <f t="shared" si="28"/>
        <v>48.02</v>
      </c>
      <c r="P137" s="5">
        <f t="shared" si="29"/>
        <v>5.6326711347597801E-6</v>
      </c>
      <c r="Q137" s="1">
        <v>0</v>
      </c>
      <c r="R137" s="1">
        <f t="shared" si="30"/>
        <v>2401</v>
      </c>
      <c r="S137" s="5">
        <f t="shared" si="31"/>
        <v>-0.14333333333333334</v>
      </c>
    </row>
    <row r="138" spans="1:19" x14ac:dyDescent="0.3">
      <c r="A138" t="s">
        <v>135</v>
      </c>
      <c r="B138" t="s">
        <v>194</v>
      </c>
      <c r="C138" t="s">
        <v>1</v>
      </c>
      <c r="D138">
        <v>0.02</v>
      </c>
      <c r="E138">
        <v>0.02</v>
      </c>
      <c r="F138" s="3">
        <v>2000</v>
      </c>
      <c r="G138" s="3">
        <v>0</v>
      </c>
      <c r="H138" s="3"/>
      <c r="I138" s="3">
        <v>600</v>
      </c>
      <c r="J138" s="3">
        <f t="shared" si="24"/>
        <v>1400</v>
      </c>
      <c r="K138" s="5">
        <f t="shared" si="25"/>
        <v>1.6421781733993529E-4</v>
      </c>
      <c r="L138" s="3">
        <v>64</v>
      </c>
      <c r="M138" s="5">
        <f t="shared" si="26"/>
        <v>7.5071002212541848E-6</v>
      </c>
      <c r="N138" s="3">
        <f t="shared" si="27"/>
        <v>-1336</v>
      </c>
      <c r="O138" s="7">
        <f t="shared" si="28"/>
        <v>-26.72</v>
      </c>
      <c r="P138" s="5">
        <f t="shared" si="29"/>
        <v>-3.1342143423736217E-6</v>
      </c>
      <c r="Q138" s="1">
        <v>0</v>
      </c>
      <c r="R138" s="1">
        <f t="shared" si="30"/>
        <v>-1336</v>
      </c>
      <c r="S138" s="5">
        <f t="shared" si="31"/>
        <v>4.5714285714285714E-2</v>
      </c>
    </row>
    <row r="139" spans="1:19" x14ac:dyDescent="0.3">
      <c r="A139" t="s">
        <v>136</v>
      </c>
      <c r="B139" t="s">
        <v>194</v>
      </c>
      <c r="C139" t="s">
        <v>1</v>
      </c>
      <c r="D139">
        <v>0.02</v>
      </c>
      <c r="E139">
        <v>0.02</v>
      </c>
      <c r="F139" s="3">
        <v>1155</v>
      </c>
      <c r="G139" s="3">
        <v>1540</v>
      </c>
      <c r="H139" s="3"/>
      <c r="I139" s="3">
        <v>1925</v>
      </c>
      <c r="J139" s="3">
        <f t="shared" si="24"/>
        <v>770</v>
      </c>
      <c r="K139" s="5">
        <f t="shared" si="25"/>
        <v>9.03197995369644E-5</v>
      </c>
      <c r="L139" s="3">
        <v>761</v>
      </c>
      <c r="M139" s="5">
        <f t="shared" si="26"/>
        <v>8.9264113568350543E-5</v>
      </c>
      <c r="N139" s="3">
        <f t="shared" si="27"/>
        <v>-9</v>
      </c>
      <c r="O139" s="7">
        <f t="shared" si="28"/>
        <v>-0.18</v>
      </c>
      <c r="P139" s="5">
        <f t="shared" si="29"/>
        <v>-2.1113719372277392E-8</v>
      </c>
      <c r="Q139" s="1">
        <v>0</v>
      </c>
      <c r="R139" s="1">
        <f t="shared" si="30"/>
        <v>-9</v>
      </c>
      <c r="S139" s="5">
        <f t="shared" si="31"/>
        <v>0.98831168831168836</v>
      </c>
    </row>
    <row r="140" spans="1:19" x14ac:dyDescent="0.3">
      <c r="A140" t="s">
        <v>137</v>
      </c>
      <c r="B140" t="s">
        <v>194</v>
      </c>
      <c r="C140" t="s">
        <v>1</v>
      </c>
      <c r="D140">
        <v>0.02</v>
      </c>
      <c r="E140">
        <v>0.02</v>
      </c>
      <c r="F140" s="3">
        <v>1450</v>
      </c>
      <c r="G140" s="3">
        <v>0</v>
      </c>
      <c r="H140" s="3"/>
      <c r="I140" s="3">
        <v>450</v>
      </c>
      <c r="J140" s="3">
        <f t="shared" si="24"/>
        <v>1000</v>
      </c>
      <c r="K140" s="5">
        <f t="shared" si="25"/>
        <v>1.1729844095709663E-4</v>
      </c>
      <c r="L140" s="3">
        <v>425</v>
      </c>
      <c r="M140" s="5">
        <f t="shared" si="26"/>
        <v>4.9851837406766069E-5</v>
      </c>
      <c r="N140" s="3">
        <f t="shared" si="27"/>
        <v>-575</v>
      </c>
      <c r="O140" s="7">
        <f t="shared" si="28"/>
        <v>-11.5</v>
      </c>
      <c r="P140" s="5">
        <f t="shared" si="29"/>
        <v>-1.3489320710066112E-6</v>
      </c>
      <c r="Q140" s="1">
        <v>0</v>
      </c>
      <c r="R140" s="1">
        <f t="shared" si="30"/>
        <v>-575</v>
      </c>
      <c r="S140" s="5">
        <f t="shared" si="31"/>
        <v>0.42499999999999999</v>
      </c>
    </row>
    <row r="141" spans="1:19" x14ac:dyDescent="0.3">
      <c r="A141" t="s">
        <v>138</v>
      </c>
      <c r="B141" t="s">
        <v>194</v>
      </c>
      <c r="C141" t="s">
        <v>1</v>
      </c>
      <c r="D141">
        <v>0.06</v>
      </c>
      <c r="E141">
        <v>0.06</v>
      </c>
      <c r="F141" s="3">
        <v>540</v>
      </c>
      <c r="G141" s="3">
        <v>1020</v>
      </c>
      <c r="H141" s="3"/>
      <c r="I141" s="3">
        <v>1096</v>
      </c>
      <c r="J141" s="3">
        <f t="shared" si="24"/>
        <v>464</v>
      </c>
      <c r="K141" s="5">
        <f t="shared" si="25"/>
        <v>1.6327942981227849E-4</v>
      </c>
      <c r="L141" s="3">
        <v>366</v>
      </c>
      <c r="M141" s="5">
        <f t="shared" si="26"/>
        <v>1.2879368817089211E-4</v>
      </c>
      <c r="N141" s="3">
        <f t="shared" si="27"/>
        <v>-98</v>
      </c>
      <c r="O141" s="7">
        <f t="shared" si="28"/>
        <v>-5.88</v>
      </c>
      <c r="P141" s="5">
        <f t="shared" si="29"/>
        <v>-2.0691444984831845E-6</v>
      </c>
      <c r="Q141" s="1">
        <v>0</v>
      </c>
      <c r="R141" s="1">
        <f t="shared" si="30"/>
        <v>-98</v>
      </c>
      <c r="S141" s="5">
        <f t="shared" si="31"/>
        <v>0.78879310344827591</v>
      </c>
    </row>
    <row r="142" spans="1:19" x14ac:dyDescent="0.3">
      <c r="A142" t="s">
        <v>139</v>
      </c>
      <c r="B142" t="s">
        <v>194</v>
      </c>
      <c r="C142" t="s">
        <v>1</v>
      </c>
      <c r="D142">
        <v>0.03</v>
      </c>
      <c r="E142">
        <v>0.03</v>
      </c>
      <c r="F142" s="3">
        <v>0</v>
      </c>
      <c r="G142" s="3">
        <v>0</v>
      </c>
      <c r="H142" s="3"/>
      <c r="I142" s="3">
        <v>0</v>
      </c>
      <c r="J142" s="3">
        <f t="shared" si="24"/>
        <v>0</v>
      </c>
      <c r="K142" s="5">
        <f t="shared" si="25"/>
        <v>0</v>
      </c>
      <c r="L142" s="3">
        <v>0</v>
      </c>
      <c r="M142" s="5">
        <f t="shared" si="26"/>
        <v>0</v>
      </c>
      <c r="N142" s="3">
        <f t="shared" si="27"/>
        <v>0</v>
      </c>
      <c r="O142" s="7">
        <f t="shared" si="28"/>
        <v>0</v>
      </c>
      <c r="P142" s="5">
        <f t="shared" si="29"/>
        <v>0</v>
      </c>
      <c r="Q142" s="1">
        <v>0</v>
      </c>
      <c r="R142" s="1">
        <f t="shared" si="30"/>
        <v>0</v>
      </c>
      <c r="S142" s="5" t="e">
        <f t="shared" si="31"/>
        <v>#DIV/0!</v>
      </c>
    </row>
    <row r="143" spans="1:19" x14ac:dyDescent="0.3">
      <c r="A143" t="s">
        <v>140</v>
      </c>
      <c r="B143" t="s">
        <v>194</v>
      </c>
      <c r="C143" t="s">
        <v>1</v>
      </c>
      <c r="D143">
        <v>0.04</v>
      </c>
      <c r="E143">
        <v>0.04</v>
      </c>
      <c r="F143" s="3">
        <v>50</v>
      </c>
      <c r="G143" s="3">
        <v>0</v>
      </c>
      <c r="H143" s="3"/>
      <c r="I143" s="3">
        <v>500</v>
      </c>
      <c r="J143" s="3">
        <f t="shared" si="24"/>
        <v>-450</v>
      </c>
      <c r="K143" s="5">
        <f t="shared" si="25"/>
        <v>-1.0556859686138696E-4</v>
      </c>
      <c r="L143" s="3">
        <v>1480</v>
      </c>
      <c r="M143" s="5">
        <f t="shared" si="26"/>
        <v>3.4720338523300606E-4</v>
      </c>
      <c r="N143" s="3">
        <f t="shared" si="27"/>
        <v>1930</v>
      </c>
      <c r="O143" s="7">
        <f t="shared" si="28"/>
        <v>77.2</v>
      </c>
      <c r="P143" s="5">
        <f t="shared" si="29"/>
        <v>1.8110879283775721E-5</v>
      </c>
      <c r="Q143" s="1">
        <v>0</v>
      </c>
      <c r="R143" s="1">
        <f t="shared" si="30"/>
        <v>1930</v>
      </c>
      <c r="S143" s="5">
        <f t="shared" si="31"/>
        <v>-3.2888888888888888</v>
      </c>
    </row>
    <row r="144" spans="1:19" x14ac:dyDescent="0.3">
      <c r="A144" t="s">
        <v>141</v>
      </c>
      <c r="B144" t="s">
        <v>194</v>
      </c>
      <c r="C144" t="s">
        <v>1</v>
      </c>
      <c r="D144">
        <v>0.02</v>
      </c>
      <c r="E144">
        <v>0.02</v>
      </c>
      <c r="F144" s="3">
        <v>0</v>
      </c>
      <c r="G144" s="3">
        <v>0</v>
      </c>
      <c r="H144" s="3"/>
      <c r="I144" s="3">
        <v>0</v>
      </c>
      <c r="J144" s="3">
        <f t="shared" si="24"/>
        <v>0</v>
      </c>
      <c r="K144" s="5">
        <f t="shared" si="25"/>
        <v>0</v>
      </c>
      <c r="L144" s="3">
        <v>0</v>
      </c>
      <c r="M144" s="5">
        <f t="shared" si="26"/>
        <v>0</v>
      </c>
      <c r="N144" s="3">
        <f t="shared" si="27"/>
        <v>0</v>
      </c>
      <c r="O144" s="7">
        <f t="shared" si="28"/>
        <v>0</v>
      </c>
      <c r="P144" s="5">
        <f t="shared" si="29"/>
        <v>0</v>
      </c>
      <c r="Q144" s="1">
        <v>0</v>
      </c>
      <c r="R144" s="1">
        <f t="shared" si="30"/>
        <v>0</v>
      </c>
      <c r="S144" s="5" t="e">
        <f t="shared" si="31"/>
        <v>#DIV/0!</v>
      </c>
    </row>
    <row r="145" spans="1:19" x14ac:dyDescent="0.3">
      <c r="A145" t="s">
        <v>142</v>
      </c>
      <c r="B145" t="s">
        <v>194</v>
      </c>
      <c r="C145" t="s">
        <v>1</v>
      </c>
      <c r="D145">
        <v>0.03</v>
      </c>
      <c r="E145">
        <v>0.03</v>
      </c>
      <c r="F145" s="3">
        <v>825</v>
      </c>
      <c r="G145" s="3">
        <v>0</v>
      </c>
      <c r="H145" s="3"/>
      <c r="I145" s="3">
        <v>975</v>
      </c>
      <c r="J145" s="3">
        <f t="shared" si="24"/>
        <v>-150</v>
      </c>
      <c r="K145" s="5">
        <f t="shared" si="25"/>
        <v>-2.6392149215346741E-5</v>
      </c>
      <c r="L145" s="3">
        <v>140</v>
      </c>
      <c r="M145" s="5">
        <f t="shared" si="26"/>
        <v>2.4632672600990292E-5</v>
      </c>
      <c r="N145" s="3">
        <f t="shared" si="27"/>
        <v>290</v>
      </c>
      <c r="O145" s="7">
        <f t="shared" si="28"/>
        <v>8.6999999999999993</v>
      </c>
      <c r="P145" s="5">
        <f t="shared" si="29"/>
        <v>1.5307446544901108E-6</v>
      </c>
      <c r="Q145" s="1">
        <v>0</v>
      </c>
      <c r="R145" s="1">
        <f t="shared" si="30"/>
        <v>290</v>
      </c>
      <c r="S145" s="5">
        <f t="shared" si="31"/>
        <v>-0.93333333333333335</v>
      </c>
    </row>
    <row r="146" spans="1:19" x14ac:dyDescent="0.3">
      <c r="A146" t="s">
        <v>143</v>
      </c>
      <c r="B146" t="s">
        <v>194</v>
      </c>
      <c r="C146" t="s">
        <v>1</v>
      </c>
      <c r="D146">
        <v>0.02</v>
      </c>
      <c r="E146">
        <v>0.02</v>
      </c>
      <c r="F146" s="3">
        <v>1680</v>
      </c>
      <c r="G146" s="3">
        <v>0</v>
      </c>
      <c r="H146" s="3"/>
      <c r="I146" s="3">
        <v>1950</v>
      </c>
      <c r="J146" s="3">
        <f t="shared" si="24"/>
        <v>-270</v>
      </c>
      <c r="K146" s="5">
        <f t="shared" si="25"/>
        <v>-3.1670579058416092E-5</v>
      </c>
      <c r="L146" s="3">
        <v>0</v>
      </c>
      <c r="M146" s="5">
        <f t="shared" si="26"/>
        <v>0</v>
      </c>
      <c r="N146" s="3">
        <f t="shared" si="27"/>
        <v>270</v>
      </c>
      <c r="O146" s="7">
        <f t="shared" si="28"/>
        <v>5.4</v>
      </c>
      <c r="P146" s="5">
        <f t="shared" si="29"/>
        <v>6.3341158116832188E-7</v>
      </c>
      <c r="Q146" s="1">
        <v>0</v>
      </c>
      <c r="R146" s="1">
        <f t="shared" si="30"/>
        <v>270</v>
      </c>
      <c r="S146" s="5">
        <f t="shared" si="31"/>
        <v>0</v>
      </c>
    </row>
    <row r="147" spans="1:19" x14ac:dyDescent="0.3">
      <c r="A147" t="s">
        <v>144</v>
      </c>
      <c r="B147" t="s">
        <v>194</v>
      </c>
      <c r="C147" t="s">
        <v>1</v>
      </c>
      <c r="D147">
        <v>0.01</v>
      </c>
      <c r="E147">
        <v>0.01</v>
      </c>
      <c r="F147" s="3">
        <v>3960</v>
      </c>
      <c r="G147" s="3">
        <v>0</v>
      </c>
      <c r="H147" s="3"/>
      <c r="I147" s="3">
        <v>3240</v>
      </c>
      <c r="J147" s="3">
        <f t="shared" si="24"/>
        <v>720</v>
      </c>
      <c r="K147" s="5">
        <f t="shared" si="25"/>
        <v>4.2227438744554787E-5</v>
      </c>
      <c r="L147" s="3">
        <v>64</v>
      </c>
      <c r="M147" s="5">
        <f t="shared" si="26"/>
        <v>3.7535501106270924E-6</v>
      </c>
      <c r="N147" s="3">
        <f t="shared" si="27"/>
        <v>-656</v>
      </c>
      <c r="O147" s="7">
        <f t="shared" si="28"/>
        <v>-6.5600000000000005</v>
      </c>
      <c r="P147" s="5">
        <f t="shared" si="29"/>
        <v>-3.8473888633927695E-7</v>
      </c>
      <c r="Q147" s="1">
        <v>0</v>
      </c>
      <c r="R147" s="1">
        <f t="shared" si="30"/>
        <v>-656</v>
      </c>
      <c r="S147" s="5">
        <f t="shared" si="31"/>
        <v>8.8888888888888892E-2</v>
      </c>
    </row>
    <row r="148" spans="1:19" x14ac:dyDescent="0.3">
      <c r="A148" t="s">
        <v>145</v>
      </c>
      <c r="B148" t="s">
        <v>194</v>
      </c>
      <c r="C148" t="s">
        <v>1</v>
      </c>
      <c r="D148">
        <v>0.03</v>
      </c>
      <c r="E148">
        <v>0.03</v>
      </c>
      <c r="F148" s="3">
        <v>2652</v>
      </c>
      <c r="G148" s="3">
        <v>0</v>
      </c>
      <c r="H148" s="3"/>
      <c r="I148" s="3">
        <v>2418</v>
      </c>
      <c r="J148" s="3">
        <f t="shared" si="24"/>
        <v>234</v>
      </c>
      <c r="K148" s="5">
        <f t="shared" si="25"/>
        <v>4.1171752775940916E-5</v>
      </c>
      <c r="L148" s="3">
        <v>2718</v>
      </c>
      <c r="M148" s="5">
        <f t="shared" si="26"/>
        <v>4.7822574378208289E-4</v>
      </c>
      <c r="N148" s="3">
        <f t="shared" si="27"/>
        <v>2484</v>
      </c>
      <c r="O148" s="7">
        <f t="shared" si="28"/>
        <v>74.52</v>
      </c>
      <c r="P148" s="5">
        <f t="shared" si="29"/>
        <v>1.3111619730184259E-5</v>
      </c>
      <c r="Q148" s="1">
        <v>0</v>
      </c>
      <c r="R148" s="1">
        <f t="shared" si="30"/>
        <v>2484</v>
      </c>
      <c r="S148" s="5">
        <f t="shared" si="31"/>
        <v>11.615384615384615</v>
      </c>
    </row>
    <row r="149" spans="1:19" x14ac:dyDescent="0.3">
      <c r="A149" t="s">
        <v>146</v>
      </c>
      <c r="B149" t="s">
        <v>194</v>
      </c>
      <c r="C149" t="s">
        <v>1</v>
      </c>
      <c r="D149">
        <v>0.03</v>
      </c>
      <c r="E149">
        <v>0.03</v>
      </c>
      <c r="F149" s="3">
        <v>4532</v>
      </c>
      <c r="G149" s="3">
        <v>3696</v>
      </c>
      <c r="H149" s="3"/>
      <c r="I149" s="3">
        <v>2816</v>
      </c>
      <c r="J149" s="3">
        <f t="shared" si="24"/>
        <v>5412</v>
      </c>
      <c r="K149" s="5">
        <f t="shared" si="25"/>
        <v>9.5222874368971035E-4</v>
      </c>
      <c r="L149" s="3">
        <v>5657</v>
      </c>
      <c r="M149" s="5">
        <f t="shared" si="26"/>
        <v>9.9533592074144334E-4</v>
      </c>
      <c r="N149" s="3">
        <f t="shared" si="27"/>
        <v>245</v>
      </c>
      <c r="O149" s="7">
        <f t="shared" si="28"/>
        <v>7.35</v>
      </c>
      <c r="P149" s="5">
        <f t="shared" si="29"/>
        <v>1.2932153115519901E-6</v>
      </c>
      <c r="Q149" s="1">
        <v>0</v>
      </c>
      <c r="R149" s="1">
        <f t="shared" si="30"/>
        <v>245</v>
      </c>
      <c r="S149" s="5">
        <f t="shared" si="31"/>
        <v>1.0452697708795269</v>
      </c>
    </row>
    <row r="150" spans="1:19" x14ac:dyDescent="0.3">
      <c r="A150" t="s">
        <v>147</v>
      </c>
      <c r="B150" t="s">
        <v>194</v>
      </c>
      <c r="C150" t="s">
        <v>1</v>
      </c>
      <c r="D150">
        <v>0.03</v>
      </c>
      <c r="E150">
        <v>0.03</v>
      </c>
      <c r="F150" s="3">
        <v>3280</v>
      </c>
      <c r="G150" s="3">
        <v>4592</v>
      </c>
      <c r="H150" s="3"/>
      <c r="I150" s="3">
        <v>2091</v>
      </c>
      <c r="J150" s="3">
        <f t="shared" si="24"/>
        <v>5781</v>
      </c>
      <c r="K150" s="5">
        <f t="shared" si="25"/>
        <v>1.0171534307594635E-3</v>
      </c>
      <c r="L150" s="3">
        <v>4840</v>
      </c>
      <c r="M150" s="5">
        <f t="shared" si="26"/>
        <v>8.5158668134852143E-4</v>
      </c>
      <c r="N150" s="3">
        <f t="shared" si="27"/>
        <v>-941</v>
      </c>
      <c r="O150" s="7">
        <f t="shared" si="28"/>
        <v>-28.23</v>
      </c>
      <c r="P150" s="5">
        <f t="shared" si="29"/>
        <v>-4.967002482328257E-6</v>
      </c>
      <c r="Q150" s="1">
        <v>0</v>
      </c>
      <c r="R150" s="1">
        <f t="shared" si="30"/>
        <v>-941</v>
      </c>
      <c r="S150" s="5">
        <f t="shared" si="31"/>
        <v>0.83722539353053105</v>
      </c>
    </row>
    <row r="151" spans="1:19" x14ac:dyDescent="0.3">
      <c r="A151" t="s">
        <v>148</v>
      </c>
      <c r="B151" t="s">
        <v>194</v>
      </c>
      <c r="C151" t="s">
        <v>1</v>
      </c>
      <c r="D151">
        <v>0.19</v>
      </c>
      <c r="E151">
        <v>0.19</v>
      </c>
      <c r="F151" s="3">
        <v>243</v>
      </c>
      <c r="G151" s="3">
        <v>200</v>
      </c>
      <c r="H151" s="3"/>
      <c r="I151" s="3">
        <v>358</v>
      </c>
      <c r="J151" s="3">
        <f t="shared" si="24"/>
        <v>85</v>
      </c>
      <c r="K151" s="5">
        <f t="shared" si="25"/>
        <v>9.4718491072855526E-5</v>
      </c>
      <c r="L151" s="3">
        <v>217</v>
      </c>
      <c r="M151" s="5">
        <f t="shared" si="26"/>
        <v>2.4181073603305473E-4</v>
      </c>
      <c r="N151" s="3">
        <f t="shared" si="27"/>
        <v>132</v>
      </c>
      <c r="O151" s="7">
        <f t="shared" si="28"/>
        <v>25.080000000000002</v>
      </c>
      <c r="P151" s="5">
        <f t="shared" si="29"/>
        <v>2.7947526542437844E-5</v>
      </c>
      <c r="Q151" s="1">
        <v>-1</v>
      </c>
      <c r="R151" s="1">
        <f t="shared" si="30"/>
        <v>133</v>
      </c>
      <c r="S151" s="5">
        <f t="shared" si="31"/>
        <v>2.552941176470588</v>
      </c>
    </row>
    <row r="152" spans="1:19" x14ac:dyDescent="0.3">
      <c r="A152" t="s">
        <v>149</v>
      </c>
      <c r="B152" t="s">
        <v>194</v>
      </c>
      <c r="C152" t="s">
        <v>1</v>
      </c>
      <c r="D152">
        <v>0.05</v>
      </c>
      <c r="E152">
        <v>0.05</v>
      </c>
      <c r="F152" s="3">
        <v>0</v>
      </c>
      <c r="G152" s="3">
        <v>0</v>
      </c>
      <c r="H152" s="3"/>
      <c r="I152" s="3">
        <v>0</v>
      </c>
      <c r="J152" s="3">
        <f t="shared" si="24"/>
        <v>0</v>
      </c>
      <c r="K152" s="5">
        <f t="shared" si="25"/>
        <v>0</v>
      </c>
      <c r="L152" s="3">
        <v>0</v>
      </c>
      <c r="M152" s="5">
        <f t="shared" si="26"/>
        <v>0</v>
      </c>
      <c r="N152" s="3">
        <f t="shared" si="27"/>
        <v>0</v>
      </c>
      <c r="O152" s="7">
        <f t="shared" si="28"/>
        <v>0</v>
      </c>
      <c r="P152" s="5">
        <f t="shared" si="29"/>
        <v>0</v>
      </c>
      <c r="Q152" s="1">
        <v>0</v>
      </c>
      <c r="R152" s="1">
        <f t="shared" si="30"/>
        <v>0</v>
      </c>
      <c r="S152" s="5" t="e">
        <f t="shared" si="31"/>
        <v>#DIV/0!</v>
      </c>
    </row>
    <row r="153" spans="1:19" x14ac:dyDescent="0.3">
      <c r="A153" t="s">
        <v>150</v>
      </c>
      <c r="B153" t="s">
        <v>194</v>
      </c>
      <c r="C153" t="s">
        <v>1</v>
      </c>
      <c r="D153">
        <v>0.01</v>
      </c>
      <c r="E153">
        <v>0.01</v>
      </c>
      <c r="F153" s="3">
        <v>5000</v>
      </c>
      <c r="G153" s="3">
        <v>10000</v>
      </c>
      <c r="H153" s="3"/>
      <c r="I153" s="3">
        <v>5500</v>
      </c>
      <c r="J153" s="3">
        <f t="shared" si="24"/>
        <v>9500</v>
      </c>
      <c r="K153" s="5">
        <f t="shared" si="25"/>
        <v>5.5716759454620894E-4</v>
      </c>
      <c r="L153" s="3">
        <v>11134</v>
      </c>
      <c r="M153" s="5">
        <f t="shared" si="26"/>
        <v>6.5300042080815692E-4</v>
      </c>
      <c r="N153" s="3">
        <f t="shared" si="27"/>
        <v>1634</v>
      </c>
      <c r="O153" s="7">
        <f t="shared" si="28"/>
        <v>16.34</v>
      </c>
      <c r="P153" s="5">
        <f t="shared" si="29"/>
        <v>9.5832826261947948E-7</v>
      </c>
      <c r="Q153" s="1">
        <v>0</v>
      </c>
      <c r="R153" s="1">
        <f t="shared" si="30"/>
        <v>1634</v>
      </c>
      <c r="S153" s="5">
        <f t="shared" si="31"/>
        <v>1.1719999999999999</v>
      </c>
    </row>
    <row r="154" spans="1:19" x14ac:dyDescent="0.3">
      <c r="A154" t="s">
        <v>151</v>
      </c>
      <c r="B154" t="s">
        <v>194</v>
      </c>
      <c r="C154" t="s">
        <v>1</v>
      </c>
      <c r="D154">
        <v>0.16</v>
      </c>
      <c r="E154">
        <v>0.16</v>
      </c>
      <c r="F154" s="3">
        <v>270</v>
      </c>
      <c r="G154" s="3">
        <v>150</v>
      </c>
      <c r="H154" s="3"/>
      <c r="I154" s="3">
        <v>181</v>
      </c>
      <c r="J154" s="3">
        <f t="shared" si="24"/>
        <v>239</v>
      </c>
      <c r="K154" s="5">
        <f t="shared" si="25"/>
        <v>2.2427461910996878E-4</v>
      </c>
      <c r="L154" s="3">
        <v>203</v>
      </c>
      <c r="M154" s="5">
        <f t="shared" si="26"/>
        <v>1.9049266811432494E-4</v>
      </c>
      <c r="N154" s="3">
        <f t="shared" si="27"/>
        <v>-36</v>
      </c>
      <c r="O154" s="7">
        <f t="shared" si="28"/>
        <v>-5.76</v>
      </c>
      <c r="P154" s="5">
        <f t="shared" si="29"/>
        <v>-5.4051121593030124E-6</v>
      </c>
      <c r="Q154" s="1">
        <v>-3</v>
      </c>
      <c r="R154" s="1">
        <f t="shared" si="30"/>
        <v>-33</v>
      </c>
      <c r="S154" s="5">
        <f t="shared" si="31"/>
        <v>0.84937238493723854</v>
      </c>
    </row>
    <row r="155" spans="1:19" x14ac:dyDescent="0.3">
      <c r="A155" t="s">
        <v>152</v>
      </c>
      <c r="B155" t="s">
        <v>194</v>
      </c>
      <c r="C155" t="s">
        <v>1</v>
      </c>
      <c r="D155">
        <v>0</v>
      </c>
      <c r="E155">
        <v>0</v>
      </c>
      <c r="F155" s="3">
        <v>3200</v>
      </c>
      <c r="G155" s="3">
        <v>0</v>
      </c>
      <c r="H155" s="3"/>
      <c r="I155" s="3">
        <v>2000</v>
      </c>
      <c r="J155" s="3">
        <f t="shared" si="24"/>
        <v>1200</v>
      </c>
      <c r="K155" s="5">
        <f t="shared" si="25"/>
        <v>0</v>
      </c>
      <c r="L155" s="3">
        <v>1822</v>
      </c>
      <c r="M155" s="5">
        <f t="shared" si="26"/>
        <v>0</v>
      </c>
      <c r="N155" s="3">
        <f t="shared" si="27"/>
        <v>622</v>
      </c>
      <c r="O155" s="7">
        <f t="shared" si="28"/>
        <v>0</v>
      </c>
      <c r="P155" s="5">
        <f t="shared" si="29"/>
        <v>0</v>
      </c>
      <c r="Q155" s="1">
        <v>-26</v>
      </c>
      <c r="R155" s="1">
        <f t="shared" si="30"/>
        <v>648</v>
      </c>
      <c r="S155" s="5">
        <f t="shared" si="31"/>
        <v>1.5183333333333333</v>
      </c>
    </row>
    <row r="156" spans="1:19" x14ac:dyDescent="0.3">
      <c r="A156" t="s">
        <v>153</v>
      </c>
      <c r="B156" t="s">
        <v>194</v>
      </c>
      <c r="C156" t="s">
        <v>1</v>
      </c>
      <c r="D156">
        <v>0.03</v>
      </c>
      <c r="E156">
        <v>0.03</v>
      </c>
      <c r="F156" s="3">
        <v>1710</v>
      </c>
      <c r="G156" s="3">
        <v>0</v>
      </c>
      <c r="H156" s="3"/>
      <c r="I156" s="3">
        <v>1610</v>
      </c>
      <c r="J156" s="3">
        <f t="shared" si="24"/>
        <v>100</v>
      </c>
      <c r="K156" s="5">
        <f t="shared" si="25"/>
        <v>1.7594766143564495E-5</v>
      </c>
      <c r="L156" s="3">
        <v>12891</v>
      </c>
      <c r="M156" s="5">
        <f t="shared" si="26"/>
        <v>2.2681413035668986E-3</v>
      </c>
      <c r="N156" s="3">
        <f t="shared" si="27"/>
        <v>12791</v>
      </c>
      <c r="O156" s="7">
        <f t="shared" si="28"/>
        <v>383.72999999999996</v>
      </c>
      <c r="P156" s="5">
        <f t="shared" si="29"/>
        <v>6.7516396122700026E-5</v>
      </c>
      <c r="Q156" s="1">
        <v>0</v>
      </c>
      <c r="R156" s="1">
        <f t="shared" si="30"/>
        <v>12791</v>
      </c>
      <c r="S156" s="5">
        <f t="shared" si="31"/>
        <v>128.91</v>
      </c>
    </row>
    <row r="157" spans="1:19" x14ac:dyDescent="0.3">
      <c r="A157" t="s">
        <v>154</v>
      </c>
      <c r="B157" t="s">
        <v>194</v>
      </c>
      <c r="C157" t="s">
        <v>1</v>
      </c>
      <c r="D157">
        <v>0.03</v>
      </c>
      <c r="E157">
        <v>0.03</v>
      </c>
      <c r="F157" s="3">
        <v>5234</v>
      </c>
      <c r="G157" s="3">
        <v>1540</v>
      </c>
      <c r="H157" s="3"/>
      <c r="I157" s="3">
        <v>6013</v>
      </c>
      <c r="J157" s="3">
        <f t="shared" si="24"/>
        <v>761</v>
      </c>
      <c r="K157" s="5">
        <f t="shared" si="25"/>
        <v>1.3389617035252578E-4</v>
      </c>
      <c r="L157" s="3">
        <v>761</v>
      </c>
      <c r="M157" s="5">
        <f t="shared" si="26"/>
        <v>1.3389617035252578E-4</v>
      </c>
      <c r="N157" s="3">
        <f t="shared" si="27"/>
        <v>0</v>
      </c>
      <c r="O157" s="7">
        <f t="shared" si="28"/>
        <v>0</v>
      </c>
      <c r="P157" s="5">
        <f t="shared" si="29"/>
        <v>0</v>
      </c>
      <c r="Q157" s="1">
        <v>0</v>
      </c>
      <c r="R157" s="1">
        <f t="shared" si="30"/>
        <v>0</v>
      </c>
      <c r="S157" s="5">
        <f t="shared" si="31"/>
        <v>1</v>
      </c>
    </row>
    <row r="158" spans="1:19" x14ac:dyDescent="0.3">
      <c r="A158" t="s">
        <v>155</v>
      </c>
      <c r="B158" t="s">
        <v>194</v>
      </c>
      <c r="C158" t="s">
        <v>1</v>
      </c>
      <c r="D158">
        <v>0.02</v>
      </c>
      <c r="E158">
        <v>0.02</v>
      </c>
      <c r="F158" s="3">
        <v>500</v>
      </c>
      <c r="G158" s="3">
        <v>1250</v>
      </c>
      <c r="H158" s="3"/>
      <c r="I158" s="3">
        <v>1500</v>
      </c>
      <c r="J158" s="3">
        <f t="shared" si="24"/>
        <v>250</v>
      </c>
      <c r="K158" s="5">
        <f t="shared" si="25"/>
        <v>2.9324610239274157E-5</v>
      </c>
      <c r="L158" s="3">
        <v>334</v>
      </c>
      <c r="M158" s="5">
        <f t="shared" si="26"/>
        <v>3.9177679279670274E-5</v>
      </c>
      <c r="N158" s="3">
        <f t="shared" si="27"/>
        <v>84</v>
      </c>
      <c r="O158" s="7">
        <f t="shared" si="28"/>
        <v>1.68</v>
      </c>
      <c r="P158" s="5">
        <f t="shared" si="29"/>
        <v>1.9706138080792233E-7</v>
      </c>
      <c r="Q158" s="1">
        <v>0</v>
      </c>
      <c r="R158" s="1">
        <f t="shared" si="30"/>
        <v>84</v>
      </c>
      <c r="S158" s="5">
        <f t="shared" si="31"/>
        <v>1.3360000000000001</v>
      </c>
    </row>
    <row r="159" spans="1:19" x14ac:dyDescent="0.3">
      <c r="A159" t="s">
        <v>156</v>
      </c>
      <c r="B159" t="s">
        <v>194</v>
      </c>
      <c r="C159" t="s">
        <v>1</v>
      </c>
      <c r="D159">
        <v>0.02</v>
      </c>
      <c r="E159">
        <v>0.02</v>
      </c>
      <c r="F159" s="3">
        <v>1150</v>
      </c>
      <c r="G159" s="3">
        <v>0</v>
      </c>
      <c r="H159" s="3"/>
      <c r="I159" s="3">
        <v>600</v>
      </c>
      <c r="J159" s="3">
        <f t="shared" si="24"/>
        <v>550</v>
      </c>
      <c r="K159" s="5">
        <f t="shared" si="25"/>
        <v>6.4514142526403141E-5</v>
      </c>
      <c r="L159" s="3">
        <v>558</v>
      </c>
      <c r="M159" s="5">
        <f t="shared" si="26"/>
        <v>6.5452530054059926E-5</v>
      </c>
      <c r="N159" s="3">
        <f t="shared" si="27"/>
        <v>8</v>
      </c>
      <c r="O159" s="7">
        <f t="shared" si="28"/>
        <v>0.16</v>
      </c>
      <c r="P159" s="5">
        <f t="shared" si="29"/>
        <v>1.876775055313546E-8</v>
      </c>
      <c r="Q159" s="1">
        <v>0</v>
      </c>
      <c r="R159" s="1">
        <f t="shared" si="30"/>
        <v>8</v>
      </c>
      <c r="S159" s="5">
        <f t="shared" si="31"/>
        <v>1.0145454545454546</v>
      </c>
    </row>
    <row r="160" spans="1:19" x14ac:dyDescent="0.3">
      <c r="A160" t="s">
        <v>157</v>
      </c>
      <c r="B160" t="s">
        <v>194</v>
      </c>
      <c r="C160" t="s">
        <v>1</v>
      </c>
      <c r="D160">
        <v>0.06</v>
      </c>
      <c r="E160">
        <v>0.06</v>
      </c>
      <c r="F160" s="3">
        <v>675</v>
      </c>
      <c r="G160" s="3">
        <v>0</v>
      </c>
      <c r="H160" s="3"/>
      <c r="I160" s="3">
        <v>2025</v>
      </c>
      <c r="J160" s="3">
        <f t="shared" si="24"/>
        <v>-1350</v>
      </c>
      <c r="K160" s="5">
        <f t="shared" si="25"/>
        <v>-4.7505868587624137E-4</v>
      </c>
      <c r="L160" s="3">
        <v>403</v>
      </c>
      <c r="M160" s="5">
        <f t="shared" si="26"/>
        <v>1.4181381511712982E-4</v>
      </c>
      <c r="N160" s="3">
        <f t="shared" si="27"/>
        <v>1753</v>
      </c>
      <c r="O160" s="7">
        <f t="shared" si="28"/>
        <v>105.17999999999999</v>
      </c>
      <c r="P160" s="5">
        <f t="shared" si="29"/>
        <v>3.7012350059602268E-5</v>
      </c>
      <c r="Q160" s="1">
        <v>0</v>
      </c>
      <c r="R160" s="1">
        <f t="shared" si="30"/>
        <v>1753</v>
      </c>
      <c r="S160" s="5">
        <f t="shared" si="31"/>
        <v>-0.29851851851851852</v>
      </c>
    </row>
    <row r="161" spans="1:19" x14ac:dyDescent="0.3">
      <c r="A161" t="s">
        <v>158</v>
      </c>
      <c r="B161" t="s">
        <v>194</v>
      </c>
      <c r="C161" t="s">
        <v>1</v>
      </c>
      <c r="D161">
        <v>0.01</v>
      </c>
      <c r="E161">
        <v>0.01</v>
      </c>
      <c r="F161" s="3">
        <v>3030</v>
      </c>
      <c r="G161" s="3">
        <v>0</v>
      </c>
      <c r="H161" s="3"/>
      <c r="I161" s="3">
        <v>2000</v>
      </c>
      <c r="J161" s="3">
        <f t="shared" si="24"/>
        <v>1030</v>
      </c>
      <c r="K161" s="5">
        <f t="shared" si="25"/>
        <v>6.0408697092904771E-5</v>
      </c>
      <c r="L161" s="3">
        <v>12843</v>
      </c>
      <c r="M161" s="5">
        <f t="shared" si="26"/>
        <v>7.5323193860599603E-4</v>
      </c>
      <c r="N161" s="3">
        <f t="shared" si="27"/>
        <v>11813</v>
      </c>
      <c r="O161" s="7">
        <f t="shared" si="28"/>
        <v>118.13</v>
      </c>
      <c r="P161" s="5">
        <f t="shared" si="29"/>
        <v>6.9282324151309127E-6</v>
      </c>
      <c r="Q161" s="1">
        <v>0</v>
      </c>
      <c r="R161" s="1">
        <f t="shared" si="30"/>
        <v>11813</v>
      </c>
      <c r="S161" s="5">
        <f t="shared" si="31"/>
        <v>12.468932038834952</v>
      </c>
    </row>
    <row r="162" spans="1:19" x14ac:dyDescent="0.3">
      <c r="A162" t="s">
        <v>159</v>
      </c>
      <c r="B162" t="s">
        <v>194</v>
      </c>
      <c r="C162" t="s">
        <v>1</v>
      </c>
      <c r="D162">
        <v>0.02</v>
      </c>
      <c r="E162">
        <v>0.02</v>
      </c>
      <c r="F162" s="3">
        <v>3700</v>
      </c>
      <c r="G162" s="3">
        <v>6000</v>
      </c>
      <c r="H162" s="3"/>
      <c r="I162" s="3">
        <v>1041</v>
      </c>
      <c r="J162" s="3">
        <f t="shared" si="24"/>
        <v>8659</v>
      </c>
      <c r="K162" s="5">
        <f t="shared" si="25"/>
        <v>1.0156872002474997E-3</v>
      </c>
      <c r="L162" s="3">
        <v>13942</v>
      </c>
      <c r="M162" s="5">
        <f t="shared" si="26"/>
        <v>1.6353748638238414E-3</v>
      </c>
      <c r="N162" s="3">
        <f t="shared" si="27"/>
        <v>5283</v>
      </c>
      <c r="O162" s="7">
        <f t="shared" si="28"/>
        <v>105.66</v>
      </c>
      <c r="P162" s="5">
        <f t="shared" si="29"/>
        <v>1.2393753271526829E-5</v>
      </c>
      <c r="Q162" s="1">
        <v>0</v>
      </c>
      <c r="R162" s="1">
        <f t="shared" si="30"/>
        <v>5283</v>
      </c>
      <c r="S162" s="5">
        <f t="shared" si="31"/>
        <v>1.6101166416445316</v>
      </c>
    </row>
    <row r="163" spans="1:19" x14ac:dyDescent="0.3">
      <c r="A163" t="s">
        <v>160</v>
      </c>
      <c r="B163" t="s">
        <v>194</v>
      </c>
      <c r="C163" t="s">
        <v>1</v>
      </c>
      <c r="D163">
        <v>0.01</v>
      </c>
      <c r="E163">
        <v>0.01</v>
      </c>
      <c r="F163" s="3">
        <v>5000</v>
      </c>
      <c r="G163" s="3">
        <v>3000</v>
      </c>
      <c r="H163" s="3"/>
      <c r="I163" s="3">
        <v>4070</v>
      </c>
      <c r="J163" s="3">
        <f t="shared" si="24"/>
        <v>3930</v>
      </c>
      <c r="K163" s="5">
        <f t="shared" si="25"/>
        <v>2.3049143648069489E-4</v>
      </c>
      <c r="L163" s="3">
        <v>18982</v>
      </c>
      <c r="M163" s="5">
        <f t="shared" si="26"/>
        <v>1.1132795031238041E-3</v>
      </c>
      <c r="N163" s="3">
        <f t="shared" si="27"/>
        <v>15052</v>
      </c>
      <c r="O163" s="7">
        <f t="shared" si="28"/>
        <v>150.52000000000001</v>
      </c>
      <c r="P163" s="5">
        <f t="shared" si="29"/>
        <v>8.8278806664310921E-6</v>
      </c>
      <c r="Q163" s="1">
        <v>0</v>
      </c>
      <c r="R163" s="1">
        <f t="shared" si="30"/>
        <v>15052</v>
      </c>
      <c r="S163" s="5">
        <f t="shared" si="31"/>
        <v>4.8300254452926206</v>
      </c>
    </row>
    <row r="164" spans="1:19" x14ac:dyDescent="0.3">
      <c r="A164" t="s">
        <v>161</v>
      </c>
      <c r="B164" t="s">
        <v>194</v>
      </c>
      <c r="C164" t="s">
        <v>1</v>
      </c>
      <c r="D164">
        <v>0.08</v>
      </c>
      <c r="E164">
        <v>0.08</v>
      </c>
      <c r="F164" s="3">
        <v>2781</v>
      </c>
      <c r="G164" s="3">
        <v>8850</v>
      </c>
      <c r="H164" s="3"/>
      <c r="I164" s="3">
        <v>2511</v>
      </c>
      <c r="J164" s="3">
        <f t="shared" si="24"/>
        <v>9120</v>
      </c>
      <c r="K164" s="5">
        <f t="shared" si="25"/>
        <v>4.2790471261148853E-3</v>
      </c>
      <c r="L164" s="3">
        <v>11452</v>
      </c>
      <c r="M164" s="5">
        <f t="shared" si="26"/>
        <v>5.3732069833626822E-3</v>
      </c>
      <c r="N164" s="3">
        <f t="shared" si="27"/>
        <v>2332</v>
      </c>
      <c r="O164" s="7">
        <f t="shared" si="28"/>
        <v>186.56</v>
      </c>
      <c r="P164" s="5">
        <f t="shared" si="29"/>
        <v>8.7532788579823797E-5</v>
      </c>
      <c r="Q164" s="1">
        <v>0</v>
      </c>
      <c r="R164" s="1">
        <f t="shared" si="30"/>
        <v>2332</v>
      </c>
      <c r="S164" s="5">
        <f t="shared" si="31"/>
        <v>1.255701754385965</v>
      </c>
    </row>
    <row r="165" spans="1:19" x14ac:dyDescent="0.3">
      <c r="A165" t="s">
        <v>162</v>
      </c>
      <c r="B165" t="s">
        <v>194</v>
      </c>
      <c r="C165" t="s">
        <v>1</v>
      </c>
      <c r="D165">
        <v>0.01</v>
      </c>
      <c r="E165">
        <v>0.01</v>
      </c>
      <c r="F165" s="3">
        <v>4500</v>
      </c>
      <c r="G165" s="3">
        <v>3000</v>
      </c>
      <c r="H165" s="3"/>
      <c r="I165" s="3">
        <v>6120</v>
      </c>
      <c r="J165" s="3">
        <f t="shared" si="24"/>
        <v>1380</v>
      </c>
      <c r="K165" s="5">
        <f t="shared" si="25"/>
        <v>8.0935924260396676E-5</v>
      </c>
      <c r="L165" s="3">
        <v>911</v>
      </c>
      <c r="M165" s="5">
        <f t="shared" si="26"/>
        <v>5.342943985595751E-5</v>
      </c>
      <c r="N165" s="3">
        <f t="shared" si="27"/>
        <v>-469</v>
      </c>
      <c r="O165" s="7">
        <f t="shared" si="28"/>
        <v>-4.6900000000000004</v>
      </c>
      <c r="P165" s="5">
        <f t="shared" si="29"/>
        <v>-2.7506484404439165E-7</v>
      </c>
      <c r="Q165" s="1">
        <v>-13</v>
      </c>
      <c r="R165" s="1">
        <f t="shared" si="30"/>
        <v>-456</v>
      </c>
      <c r="S165" s="5">
        <f t="shared" si="31"/>
        <v>0.66014492753623188</v>
      </c>
    </row>
    <row r="166" spans="1:19" x14ac:dyDescent="0.3">
      <c r="A166" t="s">
        <v>163</v>
      </c>
      <c r="B166" t="s">
        <v>194</v>
      </c>
      <c r="C166" t="s">
        <v>1</v>
      </c>
      <c r="D166">
        <v>0.01</v>
      </c>
      <c r="E166">
        <v>0.01</v>
      </c>
      <c r="F166" s="3">
        <v>3100</v>
      </c>
      <c r="G166" s="3">
        <v>3000</v>
      </c>
      <c r="H166" s="3"/>
      <c r="I166" s="3">
        <v>2098</v>
      </c>
      <c r="J166" s="3">
        <f t="shared" si="24"/>
        <v>4002</v>
      </c>
      <c r="K166" s="5">
        <f t="shared" si="25"/>
        <v>2.3471418035515037E-4</v>
      </c>
      <c r="L166" s="3">
        <v>3386</v>
      </c>
      <c r="M166" s="5">
        <f t="shared" si="26"/>
        <v>1.9858626054036459E-4</v>
      </c>
      <c r="N166" s="3">
        <f t="shared" si="27"/>
        <v>-616</v>
      </c>
      <c r="O166" s="7">
        <f t="shared" si="28"/>
        <v>-6.16</v>
      </c>
      <c r="P166" s="5">
        <f t="shared" si="29"/>
        <v>-3.6127919814785761E-7</v>
      </c>
      <c r="Q166" s="1">
        <v>0</v>
      </c>
      <c r="R166" s="1">
        <f t="shared" si="30"/>
        <v>-616</v>
      </c>
      <c r="S166" s="5">
        <f t="shared" si="31"/>
        <v>0.84607696151924039</v>
      </c>
    </row>
    <row r="167" spans="1:19" x14ac:dyDescent="0.3">
      <c r="A167" t="s">
        <v>164</v>
      </c>
      <c r="B167" t="s">
        <v>194</v>
      </c>
      <c r="C167" t="s">
        <v>1</v>
      </c>
      <c r="D167">
        <v>0</v>
      </c>
      <c r="E167">
        <v>0</v>
      </c>
      <c r="F167" s="3">
        <v>5330</v>
      </c>
      <c r="G167" s="3">
        <v>6000</v>
      </c>
      <c r="H167" s="3"/>
      <c r="I167" s="3">
        <v>6098</v>
      </c>
      <c r="J167" s="3">
        <f t="shared" si="24"/>
        <v>5232</v>
      </c>
      <c r="K167" s="5">
        <f t="shared" si="25"/>
        <v>0</v>
      </c>
      <c r="L167" s="3">
        <v>6397</v>
      </c>
      <c r="M167" s="5">
        <f t="shared" si="26"/>
        <v>0</v>
      </c>
      <c r="N167" s="3">
        <f t="shared" si="27"/>
        <v>1165</v>
      </c>
      <c r="O167" s="7">
        <f t="shared" si="28"/>
        <v>0</v>
      </c>
      <c r="P167" s="5">
        <f t="shared" si="29"/>
        <v>0</v>
      </c>
      <c r="Q167" s="1">
        <v>0</v>
      </c>
      <c r="R167" s="1">
        <f t="shared" si="30"/>
        <v>1165</v>
      </c>
      <c r="S167" s="5">
        <f t="shared" si="31"/>
        <v>1.2226681957186545</v>
      </c>
    </row>
    <row r="168" spans="1:19" x14ac:dyDescent="0.3">
      <c r="A168" t="s">
        <v>165</v>
      </c>
      <c r="B168" t="s">
        <v>194</v>
      </c>
      <c r="C168" t="s">
        <v>1</v>
      </c>
      <c r="D168">
        <v>0</v>
      </c>
      <c r="E168">
        <v>0</v>
      </c>
      <c r="F168" s="3">
        <v>3400</v>
      </c>
      <c r="G168" s="3">
        <v>3000</v>
      </c>
      <c r="H168" s="3"/>
      <c r="I168" s="3">
        <v>7576</v>
      </c>
      <c r="J168" s="3">
        <f t="shared" si="24"/>
        <v>-1176</v>
      </c>
      <c r="K168" s="5">
        <f t="shared" si="25"/>
        <v>0</v>
      </c>
      <c r="L168" s="3">
        <v>924</v>
      </c>
      <c r="M168" s="5">
        <f t="shared" si="26"/>
        <v>0</v>
      </c>
      <c r="N168" s="3">
        <f t="shared" si="27"/>
        <v>2100</v>
      </c>
      <c r="O168" s="7">
        <f t="shared" si="28"/>
        <v>0</v>
      </c>
      <c r="P168" s="5">
        <f t="shared" si="29"/>
        <v>0</v>
      </c>
      <c r="Q168" s="1">
        <v>0</v>
      </c>
      <c r="R168" s="1">
        <f t="shared" si="30"/>
        <v>2100</v>
      </c>
      <c r="S168" s="5">
        <f t="shared" si="31"/>
        <v>-0.7857142857142857</v>
      </c>
    </row>
    <row r="169" spans="1:19" x14ac:dyDescent="0.3">
      <c r="A169" t="s">
        <v>166</v>
      </c>
      <c r="B169" t="s">
        <v>194</v>
      </c>
      <c r="C169" t="s">
        <v>1</v>
      </c>
      <c r="D169">
        <v>0.01</v>
      </c>
      <c r="E169">
        <v>0.01</v>
      </c>
      <c r="F169" s="3">
        <v>0</v>
      </c>
      <c r="G169" s="3">
        <v>1000</v>
      </c>
      <c r="H169" s="3"/>
      <c r="I169" s="3">
        <v>1050</v>
      </c>
      <c r="J169" s="3">
        <f t="shared" si="24"/>
        <v>-50</v>
      </c>
      <c r="K169" s="5">
        <f t="shared" si="25"/>
        <v>-2.9324610239274156E-6</v>
      </c>
      <c r="L169" s="3">
        <v>443</v>
      </c>
      <c r="M169" s="5">
        <f t="shared" si="26"/>
        <v>2.5981604671996902E-5</v>
      </c>
      <c r="N169" s="3">
        <f t="shared" si="27"/>
        <v>493</v>
      </c>
      <c r="O169" s="7">
        <f t="shared" si="28"/>
        <v>4.93</v>
      </c>
      <c r="P169" s="5">
        <f t="shared" si="29"/>
        <v>2.8914065695924316E-7</v>
      </c>
      <c r="Q169" s="1">
        <v>0</v>
      </c>
      <c r="R169" s="1">
        <f t="shared" si="30"/>
        <v>493</v>
      </c>
      <c r="S169" s="5">
        <f t="shared" si="31"/>
        <v>-8.86</v>
      </c>
    </row>
    <row r="170" spans="1:19" x14ac:dyDescent="0.3">
      <c r="A170" t="s">
        <v>167</v>
      </c>
      <c r="B170" t="s">
        <v>194</v>
      </c>
      <c r="C170" t="s">
        <v>1</v>
      </c>
      <c r="D170">
        <v>0.02</v>
      </c>
      <c r="E170">
        <v>0.02</v>
      </c>
      <c r="F170" s="3">
        <v>1300</v>
      </c>
      <c r="G170" s="3">
        <v>2000</v>
      </c>
      <c r="H170" s="3"/>
      <c r="I170" s="3">
        <v>550</v>
      </c>
      <c r="J170" s="3">
        <f t="shared" si="24"/>
        <v>2750</v>
      </c>
      <c r="K170" s="5">
        <f t="shared" si="25"/>
        <v>3.2257071263201573E-4</v>
      </c>
      <c r="L170" s="3">
        <v>2491</v>
      </c>
      <c r="M170" s="5">
        <f t="shared" si="26"/>
        <v>2.9219041642412772E-4</v>
      </c>
      <c r="N170" s="3">
        <f t="shared" si="27"/>
        <v>-259</v>
      </c>
      <c r="O170" s="7">
        <f t="shared" si="28"/>
        <v>-5.18</v>
      </c>
      <c r="P170" s="5">
        <f t="shared" si="29"/>
        <v>-6.0760592415776053E-7</v>
      </c>
      <c r="Q170" s="1">
        <v>0</v>
      </c>
      <c r="R170" s="1">
        <f t="shared" si="30"/>
        <v>-259</v>
      </c>
      <c r="S170" s="5">
        <f t="shared" si="31"/>
        <v>0.90581818181818186</v>
      </c>
    </row>
    <row r="171" spans="1:19" x14ac:dyDescent="0.3">
      <c r="A171" t="s">
        <v>168</v>
      </c>
      <c r="B171" t="s">
        <v>194</v>
      </c>
      <c r="C171" t="s">
        <v>1</v>
      </c>
      <c r="D171">
        <v>0.03</v>
      </c>
      <c r="E171">
        <v>0.03</v>
      </c>
      <c r="F171" s="3">
        <v>221</v>
      </c>
      <c r="G171" s="3">
        <v>0</v>
      </c>
      <c r="H171" s="3"/>
      <c r="I171" s="3">
        <v>0</v>
      </c>
      <c r="J171" s="3">
        <f t="shared" si="24"/>
        <v>221</v>
      </c>
      <c r="K171" s="5">
        <f t="shared" si="25"/>
        <v>3.8884433177277532E-5</v>
      </c>
      <c r="L171" s="3">
        <v>586</v>
      </c>
      <c r="M171" s="5">
        <f t="shared" si="26"/>
        <v>1.0310532960128792E-4</v>
      </c>
      <c r="N171" s="3">
        <f t="shared" si="27"/>
        <v>365</v>
      </c>
      <c r="O171" s="7">
        <f t="shared" si="28"/>
        <v>10.95</v>
      </c>
      <c r="P171" s="5">
        <f t="shared" si="29"/>
        <v>1.9266268927203118E-6</v>
      </c>
      <c r="Q171" s="1">
        <v>0</v>
      </c>
      <c r="R171" s="1">
        <f t="shared" si="30"/>
        <v>365</v>
      </c>
      <c r="S171" s="5">
        <f t="shared" si="31"/>
        <v>2.6515837104072397</v>
      </c>
    </row>
    <row r="172" spans="1:19" x14ac:dyDescent="0.3">
      <c r="A172" t="s">
        <v>169</v>
      </c>
      <c r="B172" t="s">
        <v>194</v>
      </c>
      <c r="C172" t="s">
        <v>1</v>
      </c>
      <c r="D172">
        <v>0.06</v>
      </c>
      <c r="E172">
        <v>0.06</v>
      </c>
      <c r="F172" s="3">
        <v>0</v>
      </c>
      <c r="G172" s="3">
        <v>0</v>
      </c>
      <c r="H172" s="3"/>
      <c r="I172" s="3">
        <v>170</v>
      </c>
      <c r="J172" s="3">
        <f t="shared" si="24"/>
        <v>-170</v>
      </c>
      <c r="K172" s="5">
        <f t="shared" si="25"/>
        <v>-5.9822204888119279E-5</v>
      </c>
      <c r="L172" s="3">
        <v>243</v>
      </c>
      <c r="M172" s="5">
        <f t="shared" si="26"/>
        <v>8.5510563457723445E-5</v>
      </c>
      <c r="N172" s="3">
        <f t="shared" si="27"/>
        <v>413</v>
      </c>
      <c r="O172" s="7">
        <f t="shared" si="28"/>
        <v>24.779999999999998</v>
      </c>
      <c r="P172" s="5">
        <f t="shared" si="29"/>
        <v>8.7199661007505625E-6</v>
      </c>
      <c r="Q172" s="1">
        <v>0</v>
      </c>
      <c r="R172" s="1">
        <f t="shared" si="30"/>
        <v>413</v>
      </c>
      <c r="S172" s="5">
        <f t="shared" si="31"/>
        <v>-1.4294117647058824</v>
      </c>
    </row>
    <row r="173" spans="1:19" x14ac:dyDescent="0.3">
      <c r="A173" t="s">
        <v>170</v>
      </c>
      <c r="B173" t="s">
        <v>194</v>
      </c>
      <c r="C173" t="s">
        <v>1</v>
      </c>
      <c r="D173">
        <v>0</v>
      </c>
      <c r="E173">
        <v>0</v>
      </c>
      <c r="F173" s="3">
        <v>20100</v>
      </c>
      <c r="G173" s="3">
        <v>36000</v>
      </c>
      <c r="H173" s="3"/>
      <c r="I173" s="3">
        <v>5400</v>
      </c>
      <c r="J173" s="3">
        <f t="shared" si="24"/>
        <v>50700</v>
      </c>
      <c r="K173" s="5">
        <f t="shared" si="25"/>
        <v>0</v>
      </c>
      <c r="L173" s="3">
        <v>45138</v>
      </c>
      <c r="M173" s="5">
        <f t="shared" si="26"/>
        <v>0</v>
      </c>
      <c r="N173" s="3">
        <f t="shared" si="27"/>
        <v>-5562</v>
      </c>
      <c r="O173" s="7">
        <f t="shared" si="28"/>
        <v>0</v>
      </c>
      <c r="P173" s="5">
        <f t="shared" si="29"/>
        <v>0</v>
      </c>
      <c r="Q173" s="1">
        <v>-84</v>
      </c>
      <c r="R173" s="1">
        <f t="shared" si="30"/>
        <v>-5478</v>
      </c>
      <c r="S173" s="5">
        <f t="shared" si="31"/>
        <v>0.89029585798816568</v>
      </c>
    </row>
    <row r="174" spans="1:19" x14ac:dyDescent="0.3">
      <c r="A174" t="s">
        <v>171</v>
      </c>
      <c r="B174" t="s">
        <v>194</v>
      </c>
      <c r="C174" t="s">
        <v>1</v>
      </c>
      <c r="D174">
        <v>0.01</v>
      </c>
      <c r="E174">
        <v>0.01</v>
      </c>
      <c r="F174" s="3">
        <v>4350</v>
      </c>
      <c r="G174" s="3">
        <v>40000</v>
      </c>
      <c r="H174" s="3"/>
      <c r="I174" s="3">
        <v>5000</v>
      </c>
      <c r="J174" s="3">
        <f t="shared" si="24"/>
        <v>39350</v>
      </c>
      <c r="K174" s="5">
        <f t="shared" si="25"/>
        <v>2.307846825830876E-3</v>
      </c>
      <c r="L174" s="3">
        <v>617</v>
      </c>
      <c r="M174" s="5">
        <f t="shared" si="26"/>
        <v>3.6186569035264311E-5</v>
      </c>
      <c r="N174" s="3">
        <f t="shared" si="27"/>
        <v>-38733</v>
      </c>
      <c r="O174" s="7">
        <f t="shared" si="28"/>
        <v>-387.33</v>
      </c>
      <c r="P174" s="5">
        <f t="shared" si="29"/>
        <v>-2.2716602567956117E-5</v>
      </c>
      <c r="Q174" s="1">
        <v>0</v>
      </c>
      <c r="R174" s="1">
        <f t="shared" si="30"/>
        <v>-38733</v>
      </c>
      <c r="S174" s="5">
        <f t="shared" si="31"/>
        <v>1.5679796696315119E-2</v>
      </c>
    </row>
    <row r="175" spans="1:19" x14ac:dyDescent="0.3">
      <c r="A175" t="s">
        <v>172</v>
      </c>
      <c r="B175" t="s">
        <v>194</v>
      </c>
      <c r="C175" t="s">
        <v>1</v>
      </c>
      <c r="D175">
        <v>0.02</v>
      </c>
      <c r="E175">
        <v>0.02</v>
      </c>
      <c r="F175" s="3">
        <v>0</v>
      </c>
      <c r="G175" s="3">
        <v>0</v>
      </c>
      <c r="H175" s="3"/>
      <c r="I175" s="3">
        <v>100</v>
      </c>
      <c r="J175" s="3">
        <f t="shared" si="24"/>
        <v>-100</v>
      </c>
      <c r="K175" s="5">
        <f t="shared" si="25"/>
        <v>-1.1729844095709662E-5</v>
      </c>
      <c r="L175" s="3">
        <v>2431</v>
      </c>
      <c r="M175" s="5">
        <f t="shared" si="26"/>
        <v>2.8515250996670195E-4</v>
      </c>
      <c r="N175" s="3">
        <f t="shared" si="27"/>
        <v>2531</v>
      </c>
      <c r="O175" s="7">
        <f t="shared" si="28"/>
        <v>50.620000000000005</v>
      </c>
      <c r="P175" s="5">
        <f t="shared" si="29"/>
        <v>5.9376470812482329E-6</v>
      </c>
      <c r="Q175" s="1">
        <v>-15</v>
      </c>
      <c r="R175" s="1">
        <f t="shared" si="30"/>
        <v>2546</v>
      </c>
      <c r="S175" s="5">
        <f t="shared" si="31"/>
        <v>-24.31</v>
      </c>
    </row>
    <row r="176" spans="1:19" x14ac:dyDescent="0.3">
      <c r="A176" t="s">
        <v>173</v>
      </c>
      <c r="B176" t="s">
        <v>194</v>
      </c>
      <c r="C176" t="s">
        <v>1</v>
      </c>
      <c r="D176">
        <v>0.01</v>
      </c>
      <c r="E176">
        <v>0.01</v>
      </c>
      <c r="F176" s="3">
        <v>2340</v>
      </c>
      <c r="G176" s="3">
        <v>5556</v>
      </c>
      <c r="H176" s="3"/>
      <c r="I176" s="3">
        <v>3778</v>
      </c>
      <c r="J176" s="3">
        <f t="shared" si="24"/>
        <v>4118</v>
      </c>
      <c r="K176" s="5">
        <f t="shared" si="25"/>
        <v>2.4151748993066197E-4</v>
      </c>
      <c r="L176" s="3">
        <v>0</v>
      </c>
      <c r="M176" s="5">
        <f t="shared" si="26"/>
        <v>0</v>
      </c>
      <c r="N176" s="3">
        <f t="shared" si="27"/>
        <v>-4118</v>
      </c>
      <c r="O176" s="7">
        <f t="shared" si="28"/>
        <v>-41.18</v>
      </c>
      <c r="P176" s="5">
        <f t="shared" si="29"/>
        <v>-2.4151748993066194E-6</v>
      </c>
      <c r="Q176" s="1">
        <v>0</v>
      </c>
      <c r="R176" s="1">
        <f t="shared" si="30"/>
        <v>-4118</v>
      </c>
      <c r="S176" s="5">
        <f t="shared" si="31"/>
        <v>0</v>
      </c>
    </row>
    <row r="177" spans="1:19" x14ac:dyDescent="0.3">
      <c r="A177" t="s">
        <v>174</v>
      </c>
      <c r="B177" t="s">
        <v>194</v>
      </c>
      <c r="C177" t="s">
        <v>1</v>
      </c>
      <c r="D177">
        <v>0.01</v>
      </c>
      <c r="E177">
        <v>0.01</v>
      </c>
      <c r="F177" s="3">
        <v>-23583</v>
      </c>
      <c r="G177" s="3">
        <v>0</v>
      </c>
      <c r="H177" s="3"/>
      <c r="I177" s="3">
        <v>-24758</v>
      </c>
      <c r="J177" s="3">
        <f t="shared" si="24"/>
        <v>1175</v>
      </c>
      <c r="K177" s="5">
        <f t="shared" si="25"/>
        <v>6.8912834062294267E-5</v>
      </c>
      <c r="L177" s="3">
        <v>1173</v>
      </c>
      <c r="M177" s="5">
        <f t="shared" si="26"/>
        <v>6.8795535621337181E-5</v>
      </c>
      <c r="N177" s="3">
        <f t="shared" si="27"/>
        <v>-2</v>
      </c>
      <c r="O177" s="7">
        <f t="shared" si="28"/>
        <v>-0.02</v>
      </c>
      <c r="P177" s="5">
        <f t="shared" si="29"/>
        <v>-1.1729844095709662E-9</v>
      </c>
      <c r="Q177" s="1">
        <v>-2</v>
      </c>
      <c r="R177" s="1">
        <f t="shared" si="30"/>
        <v>0</v>
      </c>
      <c r="S177" s="5">
        <f t="shared" si="31"/>
        <v>0.99829787234042555</v>
      </c>
    </row>
    <row r="178" spans="1:19" x14ac:dyDescent="0.3">
      <c r="A178" t="s">
        <v>175</v>
      </c>
      <c r="B178" t="s">
        <v>194</v>
      </c>
      <c r="C178" t="s">
        <v>1</v>
      </c>
      <c r="D178">
        <v>0.01</v>
      </c>
      <c r="E178">
        <v>0.01</v>
      </c>
      <c r="F178" s="3">
        <v>1870</v>
      </c>
      <c r="G178" s="3">
        <v>4167</v>
      </c>
      <c r="H178" s="3"/>
      <c r="I178" s="3">
        <v>4667</v>
      </c>
      <c r="J178" s="3">
        <f t="shared" si="24"/>
        <v>1370</v>
      </c>
      <c r="K178" s="5">
        <f t="shared" si="25"/>
        <v>8.0349432055611204E-5</v>
      </c>
      <c r="L178" s="3">
        <v>1377</v>
      </c>
      <c r="M178" s="5">
        <f t="shared" si="26"/>
        <v>8.0759976598961033E-5</v>
      </c>
      <c r="N178" s="3">
        <f t="shared" si="27"/>
        <v>7</v>
      </c>
      <c r="O178" s="7">
        <f t="shared" si="28"/>
        <v>7.0000000000000007E-2</v>
      </c>
      <c r="P178" s="5">
        <f t="shared" si="29"/>
        <v>4.1054454334983828E-9</v>
      </c>
      <c r="Q178" s="1">
        <v>-7</v>
      </c>
      <c r="R178" s="1">
        <f t="shared" si="30"/>
        <v>14</v>
      </c>
      <c r="S178" s="5">
        <f t="shared" si="31"/>
        <v>1.005109489051095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5149-1646-4A90-83E4-F26007092308}">
  <sheetPr codeName="Feuil2">
    <tabColor rgb="FF00B0F0"/>
  </sheetPr>
  <dimension ref="A1:Q25"/>
  <sheetViews>
    <sheetView showGridLines="0" zoomScale="85" zoomScaleNormal="85" workbookViewId="0">
      <selection activeCell="D1" sqref="D1:E1"/>
    </sheetView>
  </sheetViews>
  <sheetFormatPr defaultColWidth="11.19921875" defaultRowHeight="15.6" x14ac:dyDescent="0.3"/>
  <cols>
    <col min="1" max="1" width="11.19921875" style="57"/>
    <col min="2" max="2" width="16.59765625" style="57" customWidth="1"/>
    <col min="3" max="3" width="2" style="57" customWidth="1"/>
    <col min="4" max="4" width="11.19921875" style="57"/>
    <col min="5" max="5" width="16.59765625" style="57" customWidth="1"/>
    <col min="6" max="6" width="2.09765625" customWidth="1"/>
    <col min="9" max="9" width="2.296875" customWidth="1"/>
    <col min="12" max="12" width="2.796875" customWidth="1"/>
    <col min="15" max="15" width="2" customWidth="1"/>
  </cols>
  <sheetData>
    <row r="1" spans="1:17" s="58" customFormat="1" ht="13.8" x14ac:dyDescent="0.3">
      <c r="A1" s="79" t="s">
        <v>241</v>
      </c>
      <c r="B1" s="80"/>
      <c r="D1" s="81">
        <v>45266</v>
      </c>
      <c r="E1" s="82"/>
    </row>
    <row r="2" spans="1:17" s="58" customFormat="1" ht="13.8" x14ac:dyDescent="0.3"/>
    <row r="3" spans="1:17" ht="34.799999999999997" customHeight="1" x14ac:dyDescent="0.3">
      <c r="A3" s="83" t="s">
        <v>254</v>
      </c>
      <c r="B3" s="83"/>
      <c r="C3" s="53"/>
      <c r="D3" s="83" t="s">
        <v>255</v>
      </c>
      <c r="E3" s="83"/>
      <c r="F3" s="46"/>
      <c r="G3" s="83" t="s">
        <v>256</v>
      </c>
      <c r="H3" s="83"/>
      <c r="I3" s="46"/>
      <c r="J3" s="83" t="s">
        <v>257</v>
      </c>
      <c r="K3" s="83"/>
      <c r="L3" s="46"/>
      <c r="M3" s="83" t="s">
        <v>258</v>
      </c>
      <c r="N3" s="83"/>
      <c r="P3" s="87" t="s">
        <v>259</v>
      </c>
      <c r="Q3" s="87"/>
    </row>
    <row r="4" spans="1:17" x14ac:dyDescent="0.3">
      <c r="A4" s="84">
        <v>6578.67</v>
      </c>
      <c r="B4" s="84"/>
      <c r="C4" s="67"/>
      <c r="D4" s="84">
        <v>7489.24</v>
      </c>
      <c r="E4" s="84"/>
      <c r="F4" s="68"/>
      <c r="G4" s="85">
        <f>D4-A4</f>
        <v>910.56999999999971</v>
      </c>
      <c r="H4" s="86"/>
      <c r="I4" s="68"/>
      <c r="J4" s="84">
        <v>278</v>
      </c>
      <c r="K4" s="84"/>
      <c r="L4" s="70"/>
      <c r="M4" s="84">
        <v>124</v>
      </c>
      <c r="N4" s="84"/>
      <c r="P4" s="84">
        <v>57.124340746106064</v>
      </c>
      <c r="Q4" s="84"/>
    </row>
    <row r="5" spans="1:17" x14ac:dyDescent="0.3">
      <c r="A5" s="84"/>
      <c r="B5" s="84"/>
      <c r="C5" s="67"/>
      <c r="D5" s="84"/>
      <c r="E5" s="84"/>
      <c r="F5" s="68"/>
      <c r="G5" s="86"/>
      <c r="H5" s="86"/>
      <c r="I5" s="68"/>
      <c r="J5" s="84"/>
      <c r="K5" s="84"/>
      <c r="L5" s="70"/>
      <c r="M5" s="84"/>
      <c r="N5" s="84"/>
      <c r="P5" s="84"/>
      <c r="Q5" s="84"/>
    </row>
    <row r="6" spans="1:17" x14ac:dyDescent="0.3">
      <c r="A6" s="84"/>
      <c r="B6" s="84"/>
      <c r="C6" s="67"/>
      <c r="D6" s="84"/>
      <c r="E6" s="84"/>
      <c r="F6" s="68"/>
      <c r="G6" s="86"/>
      <c r="H6" s="86"/>
      <c r="I6" s="68"/>
      <c r="J6" s="84"/>
      <c r="K6" s="84"/>
      <c r="L6" s="70"/>
      <c r="M6" s="84"/>
      <c r="N6" s="84"/>
      <c r="P6" s="84"/>
      <c r="Q6" s="84"/>
    </row>
    <row r="7" spans="1:17" x14ac:dyDescent="0.3">
      <c r="A7" s="84"/>
      <c r="B7" s="84"/>
      <c r="C7" s="67"/>
      <c r="D7" s="84"/>
      <c r="E7" s="84"/>
      <c r="F7" s="68"/>
      <c r="G7" s="86"/>
      <c r="H7" s="86"/>
      <c r="I7" s="68"/>
      <c r="J7" s="84"/>
      <c r="K7" s="84"/>
      <c r="L7" s="70"/>
      <c r="M7" s="84"/>
      <c r="N7" s="84"/>
      <c r="P7" s="84"/>
      <c r="Q7" s="84"/>
    </row>
    <row r="9" spans="1:17" ht="30" customHeight="1" x14ac:dyDescent="0.3">
      <c r="A9" s="83" t="s">
        <v>260</v>
      </c>
      <c r="B9" s="83"/>
      <c r="C9" s="53"/>
      <c r="D9" s="87" t="s">
        <v>261</v>
      </c>
      <c r="E9" s="87"/>
      <c r="F9" s="46"/>
      <c r="G9" s="87" t="s">
        <v>262</v>
      </c>
      <c r="H9" s="87"/>
      <c r="I9" s="46"/>
      <c r="J9" s="83" t="s">
        <v>263</v>
      </c>
      <c r="K9" s="83"/>
      <c r="L9" s="46"/>
      <c r="M9" s="87" t="s">
        <v>264</v>
      </c>
      <c r="N9" s="87"/>
    </row>
    <row r="10" spans="1:17" x14ac:dyDescent="0.3">
      <c r="A10" s="89">
        <v>0.27800000000000002</v>
      </c>
      <c r="B10" s="89"/>
      <c r="D10" s="90">
        <v>219</v>
      </c>
      <c r="E10" s="90"/>
      <c r="G10" s="90">
        <v>197</v>
      </c>
      <c r="H10" s="90"/>
      <c r="I10" s="68"/>
      <c r="J10" s="84">
        <v>17.28</v>
      </c>
      <c r="K10" s="84"/>
      <c r="L10" s="68"/>
      <c r="M10" s="84">
        <v>18.54</v>
      </c>
      <c r="N10" s="84"/>
    </row>
    <row r="11" spans="1:17" x14ac:dyDescent="0.3">
      <c r="A11" s="89"/>
      <c r="B11" s="89"/>
      <c r="D11" s="90"/>
      <c r="E11" s="90"/>
      <c r="G11" s="90"/>
      <c r="H11" s="90"/>
      <c r="I11" s="68"/>
      <c r="J11" s="84"/>
      <c r="K11" s="84"/>
      <c r="L11" s="68"/>
      <c r="M11" s="84"/>
      <c r="N11" s="84"/>
    </row>
    <row r="12" spans="1:17" x14ac:dyDescent="0.3">
      <c r="A12" s="89"/>
      <c r="B12" s="89"/>
      <c r="D12" s="90"/>
      <c r="E12" s="90"/>
      <c r="G12" s="90"/>
      <c r="H12" s="90"/>
      <c r="I12" s="68"/>
      <c r="J12" s="84"/>
      <c r="K12" s="84"/>
      <c r="L12" s="68"/>
      <c r="M12" s="84"/>
      <c r="N12" s="84"/>
    </row>
    <row r="13" spans="1:17" x14ac:dyDescent="0.3">
      <c r="A13" s="89"/>
      <c r="B13" s="89"/>
      <c r="D13" s="90"/>
      <c r="E13" s="90"/>
      <c r="G13" s="90"/>
      <c r="H13" s="90"/>
      <c r="I13" s="68"/>
      <c r="J13" s="84"/>
      <c r="K13" s="84"/>
      <c r="L13" s="68"/>
      <c r="M13" s="84"/>
      <c r="N13" s="84"/>
    </row>
    <row r="15" spans="1:17" ht="33.6" customHeight="1" x14ac:dyDescent="0.3">
      <c r="A15" s="87" t="s">
        <v>265</v>
      </c>
      <c r="B15" s="87"/>
      <c r="D15" s="87" t="s">
        <v>266</v>
      </c>
      <c r="E15" s="87"/>
      <c r="G15" s="87" t="s">
        <v>267</v>
      </c>
      <c r="H15" s="87"/>
      <c r="J15" s="87" t="s">
        <v>268</v>
      </c>
      <c r="K15" s="87"/>
    </row>
    <row r="16" spans="1:17" x14ac:dyDescent="0.3">
      <c r="A16" s="84">
        <v>654</v>
      </c>
      <c r="B16" s="84"/>
      <c r="D16" s="88">
        <v>129</v>
      </c>
      <c r="E16" s="88"/>
      <c r="G16" s="89">
        <v>0.12559999999999999</v>
      </c>
      <c r="H16" s="89"/>
      <c r="J16" s="91">
        <v>0.11</v>
      </c>
      <c r="K16" s="91"/>
    </row>
    <row r="17" spans="1:11" x14ac:dyDescent="0.3">
      <c r="A17" s="84"/>
      <c r="B17" s="84"/>
      <c r="D17" s="88"/>
      <c r="E17" s="88"/>
      <c r="G17" s="89"/>
      <c r="H17" s="89"/>
      <c r="J17" s="91"/>
      <c r="K17" s="91"/>
    </row>
    <row r="18" spans="1:11" x14ac:dyDescent="0.3">
      <c r="A18" s="84"/>
      <c r="B18" s="84"/>
      <c r="D18" s="88"/>
      <c r="E18" s="88"/>
      <c r="G18" s="89"/>
      <c r="H18" s="89"/>
      <c r="J18" s="91"/>
      <c r="K18" s="91"/>
    </row>
    <row r="19" spans="1:11" x14ac:dyDescent="0.3">
      <c r="A19" s="84"/>
      <c r="B19" s="84"/>
      <c r="D19" s="88"/>
      <c r="E19" s="88"/>
      <c r="G19" s="89"/>
      <c r="H19" s="89"/>
      <c r="J19" s="91"/>
      <c r="K19" s="91"/>
    </row>
    <row r="21" spans="1:11" ht="47.4" customHeight="1" x14ac:dyDescent="0.3">
      <c r="A21" s="87" t="s">
        <v>269</v>
      </c>
      <c r="B21" s="87"/>
      <c r="D21" s="87" t="s">
        <v>270</v>
      </c>
      <c r="E21" s="87"/>
      <c r="G21" s="87" t="s">
        <v>271</v>
      </c>
      <c r="H21" s="87"/>
      <c r="J21" s="87" t="s">
        <v>272</v>
      </c>
      <c r="K21" s="87"/>
    </row>
    <row r="22" spans="1:11" x14ac:dyDescent="0.3">
      <c r="A22" s="84">
        <v>126.78</v>
      </c>
      <c r="B22" s="84"/>
      <c r="D22" s="88">
        <v>12</v>
      </c>
      <c r="E22" s="88"/>
      <c r="G22" s="91">
        <v>7.3999999999999996E-2</v>
      </c>
      <c r="H22" s="91"/>
      <c r="J22" s="91">
        <v>0.13</v>
      </c>
      <c r="K22" s="91"/>
    </row>
    <row r="23" spans="1:11" x14ac:dyDescent="0.3">
      <c r="A23" s="84"/>
      <c r="B23" s="84"/>
      <c r="D23" s="88"/>
      <c r="E23" s="88"/>
      <c r="G23" s="91"/>
      <c r="H23" s="91"/>
      <c r="J23" s="91"/>
      <c r="K23" s="91"/>
    </row>
    <row r="24" spans="1:11" x14ac:dyDescent="0.3">
      <c r="A24" s="84"/>
      <c r="B24" s="84"/>
      <c r="D24" s="88"/>
      <c r="E24" s="88"/>
      <c r="G24" s="91"/>
      <c r="H24" s="91"/>
      <c r="J24" s="91"/>
      <c r="K24" s="91"/>
    </row>
    <row r="25" spans="1:11" x14ac:dyDescent="0.3">
      <c r="A25" s="84"/>
      <c r="B25" s="84"/>
      <c r="D25" s="88"/>
      <c r="E25" s="88"/>
      <c r="G25" s="91"/>
      <c r="H25" s="91"/>
      <c r="J25" s="91"/>
      <c r="K25" s="91"/>
    </row>
  </sheetData>
  <mergeCells count="40">
    <mergeCell ref="A22:B25"/>
    <mergeCell ref="D22:E25"/>
    <mergeCell ref="G22:H25"/>
    <mergeCell ref="J22:K25"/>
    <mergeCell ref="J15:K15"/>
    <mergeCell ref="J16:K19"/>
    <mergeCell ref="A21:B21"/>
    <mergeCell ref="D21:E21"/>
    <mergeCell ref="G21:H21"/>
    <mergeCell ref="J21:K21"/>
    <mergeCell ref="P3:Q3"/>
    <mergeCell ref="P4:Q7"/>
    <mergeCell ref="A15:B15"/>
    <mergeCell ref="A16:B19"/>
    <mergeCell ref="D15:E15"/>
    <mergeCell ref="D16:E19"/>
    <mergeCell ref="G15:H15"/>
    <mergeCell ref="G16:H19"/>
    <mergeCell ref="A9:B9"/>
    <mergeCell ref="D9:E9"/>
    <mergeCell ref="G9:H9"/>
    <mergeCell ref="J9:K9"/>
    <mergeCell ref="M9:N9"/>
    <mergeCell ref="A10:B13"/>
    <mergeCell ref="D10:E13"/>
    <mergeCell ref="G10:H13"/>
    <mergeCell ref="J10:K13"/>
    <mergeCell ref="M10:N13"/>
    <mergeCell ref="J3:K3"/>
    <mergeCell ref="M3:N3"/>
    <mergeCell ref="A4:B7"/>
    <mergeCell ref="D4:E7"/>
    <mergeCell ref="G4:H7"/>
    <mergeCell ref="J4:K7"/>
    <mergeCell ref="M4:N7"/>
    <mergeCell ref="A1:B1"/>
    <mergeCell ref="D1:E1"/>
    <mergeCell ref="A3:B3"/>
    <mergeCell ref="D3:E3"/>
    <mergeCell ref="G3:H3"/>
  </mergeCells>
  <dataValidations count="2">
    <dataValidation type="list" allowBlank="1" showInputMessage="1" showErrorMessage="1" sqref="A1" xr:uid="{3D156276-587A-4A4E-9BD4-3CE0D7F98DAA}">
      <formula1>Stores</formula1>
    </dataValidation>
    <dataValidation type="list" allowBlank="1" showInputMessage="1" showErrorMessage="1" sqref="D1" xr:uid="{2E12F4D6-3D4F-4DE8-ABFD-2021586CEE2F}">
      <formula1>date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FB72-CF6A-41BF-B183-5318A112E9B0}">
  <sheetPr>
    <tabColor theme="9" tint="-0.249977111117893"/>
  </sheetPr>
  <dimension ref="A1:P9"/>
  <sheetViews>
    <sheetView showGridLines="0" tabSelected="1" zoomScale="85" zoomScaleNormal="85" workbookViewId="0">
      <selection activeCell="E17" sqref="E17"/>
    </sheetView>
  </sheetViews>
  <sheetFormatPr defaultColWidth="11.19921875" defaultRowHeight="15.6" x14ac:dyDescent="0.3"/>
  <cols>
    <col min="1" max="1" width="26.09765625" bestFit="1" customWidth="1"/>
    <col min="2" max="2" width="15.69921875" customWidth="1"/>
    <col min="6" max="6" width="11.69921875" customWidth="1"/>
    <col min="10" max="10" width="11.796875" customWidth="1"/>
    <col min="11" max="11" width="10.59765625" customWidth="1"/>
    <col min="12" max="12" width="11.19921875" customWidth="1"/>
    <col min="14" max="14" width="8.796875" customWidth="1"/>
    <col min="15" max="15" width="9.69921875" customWidth="1"/>
    <col min="16" max="16" width="15.09765625" customWidth="1"/>
  </cols>
  <sheetData>
    <row r="1" spans="1:16" s="72" customFormat="1" ht="39" customHeight="1" x14ac:dyDescent="0.3">
      <c r="A1" s="73" t="s">
        <v>278</v>
      </c>
      <c r="B1" s="73" t="s">
        <v>279</v>
      </c>
      <c r="C1" s="73" t="s">
        <v>280</v>
      </c>
      <c r="D1" s="73" t="s">
        <v>291</v>
      </c>
      <c r="E1" s="73" t="s">
        <v>288</v>
      </c>
      <c r="F1" s="73" t="s">
        <v>289</v>
      </c>
      <c r="G1" s="73" t="s">
        <v>290</v>
      </c>
      <c r="H1" s="73" t="s">
        <v>281</v>
      </c>
      <c r="I1" s="73" t="s">
        <v>284</v>
      </c>
      <c r="J1" s="73" t="s">
        <v>285</v>
      </c>
      <c r="K1" s="73" t="s">
        <v>282</v>
      </c>
      <c r="L1" s="73" t="s">
        <v>283</v>
      </c>
      <c r="M1" s="73" t="s">
        <v>286</v>
      </c>
      <c r="N1" s="73" t="s">
        <v>287</v>
      </c>
      <c r="O1" s="73" t="s">
        <v>292</v>
      </c>
      <c r="P1" s="73" t="s">
        <v>293</v>
      </c>
    </row>
    <row r="2" spans="1:16" x14ac:dyDescent="0.3">
      <c r="A2" s="71" t="s">
        <v>305</v>
      </c>
      <c r="B2" s="74">
        <v>1800</v>
      </c>
      <c r="C2" s="75">
        <v>1640</v>
      </c>
      <c r="D2" s="75">
        <v>595</v>
      </c>
      <c r="E2" s="76">
        <v>85</v>
      </c>
      <c r="F2" s="76">
        <v>170</v>
      </c>
      <c r="G2" s="76">
        <v>340</v>
      </c>
      <c r="H2" s="74">
        <f>C2-D2-K2-L2-O2-P2</f>
        <v>855</v>
      </c>
      <c r="I2" s="77">
        <f>H2/SUM($H$2:$H$9)</f>
        <v>0.12010113780025285</v>
      </c>
      <c r="J2" s="75">
        <v>80</v>
      </c>
      <c r="K2" s="75">
        <v>60</v>
      </c>
      <c r="L2" s="75">
        <v>100</v>
      </c>
      <c r="M2" s="75">
        <v>1055</v>
      </c>
      <c r="N2" s="77">
        <v>0.02</v>
      </c>
      <c r="O2" s="75">
        <v>20</v>
      </c>
      <c r="P2" s="75">
        <v>10</v>
      </c>
    </row>
    <row r="3" spans="1:16" x14ac:dyDescent="0.3">
      <c r="A3" s="71" t="s">
        <v>306</v>
      </c>
      <c r="B3" s="74">
        <v>1810</v>
      </c>
      <c r="C3" s="75">
        <v>1610</v>
      </c>
      <c r="D3" s="75">
        <v>598.5</v>
      </c>
      <c r="E3" s="76">
        <v>85.5</v>
      </c>
      <c r="F3" s="76">
        <v>171</v>
      </c>
      <c r="G3" s="76">
        <v>342</v>
      </c>
      <c r="H3" s="74">
        <f t="shared" ref="H3:H9" si="0">C3-D3-K3-L3-O3-P3</f>
        <v>788.5</v>
      </c>
      <c r="I3" s="77">
        <f t="shared" ref="I3:I9" si="1">H3/SUM($H$2:$H$9)</f>
        <v>0.11075993819356651</v>
      </c>
      <c r="J3" s="75">
        <v>90</v>
      </c>
      <c r="K3" s="75">
        <v>80</v>
      </c>
      <c r="L3" s="75">
        <v>120</v>
      </c>
      <c r="M3" s="75">
        <v>1011.5</v>
      </c>
      <c r="N3" s="77">
        <v>0.03</v>
      </c>
      <c r="O3" s="75">
        <v>3</v>
      </c>
      <c r="P3" s="75">
        <v>20</v>
      </c>
    </row>
    <row r="4" spans="1:16" x14ac:dyDescent="0.3">
      <c r="A4" s="71" t="s">
        <v>307</v>
      </c>
      <c r="B4" s="74">
        <v>1820</v>
      </c>
      <c r="C4" s="75">
        <v>1630</v>
      </c>
      <c r="D4" s="75">
        <v>602</v>
      </c>
      <c r="E4" s="76">
        <v>86</v>
      </c>
      <c r="F4" s="76">
        <v>172</v>
      </c>
      <c r="G4" s="76">
        <v>344</v>
      </c>
      <c r="H4" s="74">
        <f t="shared" si="0"/>
        <v>778</v>
      </c>
      <c r="I4" s="77">
        <f t="shared" si="1"/>
        <v>0.10928501193987919</v>
      </c>
      <c r="J4" s="75">
        <v>100</v>
      </c>
      <c r="K4" s="75">
        <v>100</v>
      </c>
      <c r="L4" s="75">
        <v>90</v>
      </c>
      <c r="M4" s="75">
        <v>1018</v>
      </c>
      <c r="N4" s="77">
        <v>0.04</v>
      </c>
      <c r="O4" s="75">
        <v>40</v>
      </c>
      <c r="P4" s="75">
        <v>20</v>
      </c>
    </row>
    <row r="5" spans="1:16" x14ac:dyDescent="0.3">
      <c r="A5" s="71" t="s">
        <v>308</v>
      </c>
      <c r="B5" s="74">
        <v>1830</v>
      </c>
      <c r="C5" s="75">
        <v>1760</v>
      </c>
      <c r="D5" s="75">
        <v>605.5</v>
      </c>
      <c r="E5" s="76">
        <v>86.5</v>
      </c>
      <c r="F5" s="76">
        <v>173</v>
      </c>
      <c r="G5" s="76">
        <v>346</v>
      </c>
      <c r="H5" s="74">
        <f t="shared" si="0"/>
        <v>1004.5</v>
      </c>
      <c r="I5" s="77">
        <f t="shared" si="1"/>
        <v>0.14110127826941987</v>
      </c>
      <c r="J5" s="75">
        <v>200</v>
      </c>
      <c r="K5" s="75">
        <v>20</v>
      </c>
      <c r="L5" s="75">
        <v>50</v>
      </c>
      <c r="M5" s="75">
        <v>824.5</v>
      </c>
      <c r="N5" s="78">
        <v>0.02</v>
      </c>
      <c r="O5" s="75">
        <v>50</v>
      </c>
      <c r="P5" s="75">
        <v>30</v>
      </c>
    </row>
    <row r="6" spans="1:16" x14ac:dyDescent="0.3">
      <c r="A6" s="71" t="s">
        <v>309</v>
      </c>
      <c r="B6" s="74">
        <v>1840</v>
      </c>
      <c r="C6" s="75">
        <v>1770</v>
      </c>
      <c r="D6" s="75">
        <v>609</v>
      </c>
      <c r="E6" s="76">
        <v>87</v>
      </c>
      <c r="F6" s="76">
        <v>174</v>
      </c>
      <c r="G6" s="76">
        <v>348</v>
      </c>
      <c r="H6" s="74">
        <f t="shared" si="0"/>
        <v>1021</v>
      </c>
      <c r="I6" s="77">
        <f t="shared" si="1"/>
        <v>0.14341901952521421</v>
      </c>
      <c r="J6" s="75">
        <v>300</v>
      </c>
      <c r="K6" s="75">
        <v>30</v>
      </c>
      <c r="L6" s="75">
        <v>40</v>
      </c>
      <c r="M6" s="75">
        <v>731</v>
      </c>
      <c r="N6" s="78">
        <v>0.09</v>
      </c>
      <c r="O6" s="75">
        <v>30</v>
      </c>
      <c r="P6" s="75">
        <v>40</v>
      </c>
    </row>
    <row r="7" spans="1:16" x14ac:dyDescent="0.3">
      <c r="A7" s="71" t="s">
        <v>310</v>
      </c>
      <c r="B7" s="74">
        <v>1850</v>
      </c>
      <c r="C7" s="75">
        <v>1770</v>
      </c>
      <c r="D7" s="75">
        <v>612.5</v>
      </c>
      <c r="E7" s="76">
        <v>87.5</v>
      </c>
      <c r="F7" s="76">
        <v>175</v>
      </c>
      <c r="G7" s="76">
        <v>350</v>
      </c>
      <c r="H7" s="74">
        <f t="shared" si="0"/>
        <v>977.5</v>
      </c>
      <c r="I7" s="77">
        <f t="shared" si="1"/>
        <v>0.13730861075993819</v>
      </c>
      <c r="J7" s="75">
        <v>500</v>
      </c>
      <c r="K7" s="75">
        <v>50</v>
      </c>
      <c r="L7" s="75">
        <v>30</v>
      </c>
      <c r="M7" s="75">
        <v>637.5</v>
      </c>
      <c r="N7" s="78">
        <v>0.11</v>
      </c>
      <c r="O7" s="75">
        <v>40</v>
      </c>
      <c r="P7" s="75">
        <v>60</v>
      </c>
    </row>
    <row r="8" spans="1:16" x14ac:dyDescent="0.3">
      <c r="A8" s="71" t="s">
        <v>311</v>
      </c>
      <c r="B8" s="74">
        <v>1860</v>
      </c>
      <c r="C8" s="75">
        <v>1690</v>
      </c>
      <c r="D8" s="75">
        <v>616</v>
      </c>
      <c r="E8" s="76">
        <v>88</v>
      </c>
      <c r="F8" s="76">
        <v>176</v>
      </c>
      <c r="G8" s="76">
        <v>352</v>
      </c>
      <c r="H8" s="74">
        <f t="shared" si="0"/>
        <v>834</v>
      </c>
      <c r="I8" s="77">
        <f t="shared" si="1"/>
        <v>0.11715128529287822</v>
      </c>
      <c r="J8" s="75">
        <v>600</v>
      </c>
      <c r="K8" s="75">
        <v>100</v>
      </c>
      <c r="L8" s="75">
        <v>70</v>
      </c>
      <c r="M8" s="75">
        <v>844</v>
      </c>
      <c r="N8" s="78">
        <v>0.04</v>
      </c>
      <c r="O8" s="75">
        <v>50</v>
      </c>
      <c r="P8" s="75">
        <v>20</v>
      </c>
    </row>
    <row r="9" spans="1:16" x14ac:dyDescent="0.3">
      <c r="A9" s="71" t="s">
        <v>312</v>
      </c>
      <c r="B9" s="74">
        <v>1870</v>
      </c>
      <c r="C9" s="75">
        <v>1710</v>
      </c>
      <c r="D9" s="75">
        <v>619.5</v>
      </c>
      <c r="E9" s="76">
        <v>88.5</v>
      </c>
      <c r="F9" s="76">
        <v>177</v>
      </c>
      <c r="G9" s="76">
        <v>354</v>
      </c>
      <c r="H9" s="74">
        <f t="shared" si="0"/>
        <v>860.5</v>
      </c>
      <c r="I9" s="77">
        <f t="shared" si="1"/>
        <v>0.12087371821885096</v>
      </c>
      <c r="J9" s="75">
        <v>200</v>
      </c>
      <c r="K9" s="75">
        <v>70</v>
      </c>
      <c r="L9" s="75">
        <v>90</v>
      </c>
      <c r="M9" s="75">
        <v>1050.5</v>
      </c>
      <c r="N9" s="78">
        <v>0.2</v>
      </c>
      <c r="O9" s="75">
        <v>60</v>
      </c>
      <c r="P9" s="75">
        <v>10</v>
      </c>
    </row>
  </sheetData>
  <autoFilter ref="A1:P1" xr:uid="{F6A1FB72-CF6A-41BF-B183-5318A112E9B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F5A3-B624-B944-A169-1090BD7DB3D3}">
  <sheetPr codeName="Feuil3"/>
  <dimension ref="A2:DI192"/>
  <sheetViews>
    <sheetView showGridLines="0" zoomScale="70" zoomScaleNormal="70" workbookViewId="0">
      <selection activeCell="D2" sqref="D2"/>
    </sheetView>
  </sheetViews>
  <sheetFormatPr defaultColWidth="11.19921875" defaultRowHeight="15.6" x14ac:dyDescent="0.3"/>
  <cols>
    <col min="1" max="1" width="33.09765625" bestFit="1" customWidth="1"/>
    <col min="2" max="2" width="16.09765625" customWidth="1"/>
    <col min="4" max="4" width="28.19921875" bestFit="1" customWidth="1"/>
    <col min="5" max="5" width="11.3984375" customWidth="1"/>
    <col min="6" max="6" width="19.8984375" customWidth="1"/>
    <col min="7" max="7" width="11.59765625" customWidth="1"/>
    <col min="8" max="8" width="13.8984375" customWidth="1"/>
    <col min="9" max="9" width="10" customWidth="1"/>
    <col min="10" max="10" width="19.19921875" customWidth="1"/>
    <col min="20" max="20" width="12.3984375" bestFit="1" customWidth="1"/>
  </cols>
  <sheetData>
    <row r="2" spans="1:113" x14ac:dyDescent="0.3">
      <c r="D2" s="55" t="s">
        <v>241</v>
      </c>
    </row>
    <row r="4" spans="1:113" ht="22.8" customHeight="1" x14ac:dyDescent="0.3">
      <c r="A4" s="32" t="s">
        <v>253</v>
      </c>
      <c r="B4" s="34">
        <v>170505.25</v>
      </c>
      <c r="D4" s="56" t="s">
        <v>231</v>
      </c>
      <c r="E4" s="53"/>
      <c r="F4" s="56" t="s">
        <v>232</v>
      </c>
      <c r="G4" s="53"/>
      <c r="H4" s="56" t="s">
        <v>6</v>
      </c>
      <c r="I4" s="53"/>
      <c r="J4" s="56" t="s">
        <v>189</v>
      </c>
    </row>
    <row r="5" spans="1:113" x14ac:dyDescent="0.3">
      <c r="A5" s="35"/>
      <c r="B5" s="36"/>
    </row>
    <row r="6" spans="1:113" ht="25.8" x14ac:dyDescent="0.5">
      <c r="A6" s="92" t="s">
        <v>228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spans="1:113" s="39" customFormat="1" ht="31.2" x14ac:dyDescent="0.3">
      <c r="A7" s="54" t="s">
        <v>227</v>
      </c>
      <c r="B7" s="54" t="s">
        <v>239</v>
      </c>
      <c r="C7" s="54" t="s">
        <v>226</v>
      </c>
      <c r="D7" s="54" t="s">
        <v>224</v>
      </c>
      <c r="E7" s="54" t="s">
        <v>224</v>
      </c>
      <c r="F7" s="54" t="s">
        <v>225</v>
      </c>
      <c r="G7" s="54" t="s">
        <v>211</v>
      </c>
      <c r="H7" s="54" t="s">
        <v>195</v>
      </c>
      <c r="I7" s="54" t="s">
        <v>212</v>
      </c>
      <c r="J7" s="38" t="s">
        <v>213</v>
      </c>
      <c r="K7" s="38" t="s">
        <v>214</v>
      </c>
      <c r="L7" s="54" t="s">
        <v>215</v>
      </c>
      <c r="M7" s="38" t="s">
        <v>216</v>
      </c>
      <c r="N7" s="38" t="s">
        <v>217</v>
      </c>
      <c r="O7" s="38" t="s">
        <v>218</v>
      </c>
      <c r="P7" s="38" t="s">
        <v>219</v>
      </c>
      <c r="Q7" s="54" t="s">
        <v>220</v>
      </c>
      <c r="R7" s="38" t="s">
        <v>221</v>
      </c>
      <c r="S7" s="38" t="s">
        <v>246</v>
      </c>
      <c r="T7" s="38" t="s">
        <v>223</v>
      </c>
      <c r="U7" s="38" t="s">
        <v>222</v>
      </c>
    </row>
    <row r="8" spans="1:113" s="4" customFormat="1" ht="46.8" x14ac:dyDescent="0.3">
      <c r="A8" s="32" t="s">
        <v>210</v>
      </c>
      <c r="B8" s="33" t="s">
        <v>191</v>
      </c>
      <c r="C8" s="33" t="s">
        <v>200</v>
      </c>
      <c r="D8" s="33" t="s">
        <v>199</v>
      </c>
      <c r="E8" s="33" t="s">
        <v>198</v>
      </c>
      <c r="F8" s="33" t="s">
        <v>176</v>
      </c>
      <c r="G8" s="33" t="s">
        <v>177</v>
      </c>
      <c r="H8" s="33" t="s">
        <v>209</v>
      </c>
      <c r="I8" s="33" t="s">
        <v>178</v>
      </c>
      <c r="J8" s="33" t="s">
        <v>180</v>
      </c>
      <c r="K8" s="33" t="s">
        <v>179</v>
      </c>
      <c r="L8" s="33" t="s">
        <v>181</v>
      </c>
      <c r="M8" s="33" t="s">
        <v>184</v>
      </c>
      <c r="N8" s="33" t="s">
        <v>182</v>
      </c>
      <c r="O8" s="33" t="s">
        <v>183</v>
      </c>
      <c r="P8" s="33" t="s">
        <v>185</v>
      </c>
      <c r="Q8" s="33" t="s">
        <v>186</v>
      </c>
      <c r="R8" s="33" t="s">
        <v>187</v>
      </c>
      <c r="S8" s="33" t="s">
        <v>188</v>
      </c>
      <c r="T8" s="33" t="s">
        <v>196</v>
      </c>
      <c r="U8" s="33" t="s">
        <v>197</v>
      </c>
    </row>
    <row r="9" spans="1:113" s="24" customFormat="1" x14ac:dyDescent="0.3">
      <c r="A9" s="21" t="s">
        <v>189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3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</row>
    <row r="10" spans="1:113" x14ac:dyDescent="0.3">
      <c r="A10" s="9" t="s">
        <v>0</v>
      </c>
      <c r="B10" s="9" t="s">
        <v>189</v>
      </c>
      <c r="C10" s="9" t="s">
        <v>1</v>
      </c>
      <c r="D10" s="9">
        <v>0.28000000000000003</v>
      </c>
      <c r="E10" s="9">
        <v>0.28000000000000003</v>
      </c>
      <c r="F10" s="10">
        <v>508</v>
      </c>
      <c r="G10" s="11">
        <v>500</v>
      </c>
      <c r="H10" s="11">
        <v>0</v>
      </c>
      <c r="I10" s="11">
        <v>300</v>
      </c>
      <c r="J10" s="11">
        <f>SUM(F10:G10,-I10)</f>
        <v>708</v>
      </c>
      <c r="K10" s="12">
        <f t="shared" ref="K10:K15" si="0">J10*D10/$B$4</f>
        <v>1.1626621467667418E-3</v>
      </c>
      <c r="L10" s="11">
        <v>538</v>
      </c>
      <c r="M10" s="12">
        <f t="shared" ref="M10:M15" si="1">L10*D10/$B$4</f>
        <v>8.8349185728885192E-4</v>
      </c>
      <c r="N10" s="11">
        <f>L10-J10</f>
        <v>-170</v>
      </c>
      <c r="O10" s="13">
        <f>N10*D10</f>
        <v>-47.6</v>
      </c>
      <c r="P10" s="12">
        <f t="shared" ref="P10:P15" si="2">O10*D10/$B$4</f>
        <v>-7.81676810538092E-5</v>
      </c>
      <c r="Q10" s="14">
        <v>-7</v>
      </c>
      <c r="R10" s="14">
        <f>N10-Q10</f>
        <v>-163</v>
      </c>
      <c r="S10" s="12">
        <f>L10/J10</f>
        <v>0.75988700564971756</v>
      </c>
      <c r="T10" s="14">
        <f t="shared" ref="T10:T15" si="3">(J10/$B$4)*1000</f>
        <v>4.1523648098812203</v>
      </c>
      <c r="U10" s="14">
        <f t="shared" ref="U10:U15" si="4">(L10/$B$4)*1000</f>
        <v>3.1553280617458994</v>
      </c>
    </row>
    <row r="11" spans="1:113" x14ac:dyDescent="0.3">
      <c r="A11" s="9" t="s">
        <v>2</v>
      </c>
      <c r="B11" s="9" t="s">
        <v>189</v>
      </c>
      <c r="C11" s="9" t="s">
        <v>1</v>
      </c>
      <c r="D11" s="9">
        <v>0.32</v>
      </c>
      <c r="E11" s="9">
        <v>0.32</v>
      </c>
      <c r="F11" s="10">
        <v>384</v>
      </c>
      <c r="G11" s="11">
        <v>96</v>
      </c>
      <c r="H11" s="11">
        <v>0</v>
      </c>
      <c r="I11" s="11">
        <v>0</v>
      </c>
      <c r="J11" s="11">
        <f t="shared" ref="J11:J15" si="5">SUM(F11:G11,-I11)</f>
        <v>480</v>
      </c>
      <c r="K11" s="12">
        <f t="shared" si="0"/>
        <v>9.0085202655050209E-4</v>
      </c>
      <c r="L11" s="11">
        <v>479</v>
      </c>
      <c r="M11" s="12">
        <f t="shared" si="1"/>
        <v>8.989752514951886E-4</v>
      </c>
      <c r="N11" s="11">
        <f t="shared" ref="N11:N74" si="6">L11-J11</f>
        <v>-1</v>
      </c>
      <c r="O11" s="13">
        <f t="shared" ref="O11:O74" si="7">N11*D11</f>
        <v>-0.32</v>
      </c>
      <c r="P11" s="12">
        <f t="shared" si="2"/>
        <v>-6.0056801770033472E-7</v>
      </c>
      <c r="Q11" s="14">
        <v>-11</v>
      </c>
      <c r="R11" s="14">
        <f t="shared" ref="R11:R74" si="8">N11-Q11</f>
        <v>10</v>
      </c>
      <c r="S11" s="12">
        <f t="shared" ref="S11:S74" si="9">L11/J11</f>
        <v>0.99791666666666667</v>
      </c>
      <c r="T11" s="14">
        <f t="shared" si="3"/>
        <v>2.8151625829703191</v>
      </c>
      <c r="U11" s="14">
        <f t="shared" si="4"/>
        <v>2.8092976609224642</v>
      </c>
    </row>
    <row r="12" spans="1:113" s="66" customFormat="1" x14ac:dyDescent="0.3">
      <c r="A12" s="60" t="s">
        <v>3</v>
      </c>
      <c r="B12" s="60" t="s">
        <v>189</v>
      </c>
      <c r="C12" s="60" t="s">
        <v>1</v>
      </c>
      <c r="D12" s="60">
        <v>0.45</v>
      </c>
      <c r="E12" s="60">
        <v>0.45</v>
      </c>
      <c r="F12" s="61">
        <v>3260</v>
      </c>
      <c r="G12" s="62">
        <v>8040</v>
      </c>
      <c r="H12" s="62">
        <v>0</v>
      </c>
      <c r="I12" s="62">
        <v>1560</v>
      </c>
      <c r="J12" s="62">
        <f t="shared" si="5"/>
        <v>9740</v>
      </c>
      <c r="K12" s="63">
        <f t="shared" si="0"/>
        <v>2.5705953335747725E-2</v>
      </c>
      <c r="L12" s="62">
        <v>8839</v>
      </c>
      <c r="M12" s="63">
        <f t="shared" si="1"/>
        <v>2.3328020691444986E-2</v>
      </c>
      <c r="N12" s="62">
        <f t="shared" si="6"/>
        <v>-901</v>
      </c>
      <c r="O12" s="64">
        <f t="shared" si="7"/>
        <v>-405.45</v>
      </c>
      <c r="P12" s="63">
        <f t="shared" si="2"/>
        <v>-1.0700696899362335E-3</v>
      </c>
      <c r="Q12" s="65">
        <v>-205</v>
      </c>
      <c r="R12" s="65">
        <f t="shared" si="8"/>
        <v>-696</v>
      </c>
      <c r="S12" s="63">
        <f t="shared" si="9"/>
        <v>0.90749486652977418</v>
      </c>
      <c r="T12" s="65">
        <f t="shared" si="3"/>
        <v>57.124340746106064</v>
      </c>
      <c r="U12" s="65">
        <f t="shared" si="4"/>
        <v>51.840045980988855</v>
      </c>
    </row>
    <row r="13" spans="1:113" x14ac:dyDescent="0.3">
      <c r="A13" s="9" t="s">
        <v>4</v>
      </c>
      <c r="B13" s="9" t="s">
        <v>189</v>
      </c>
      <c r="C13" s="9" t="s">
        <v>1</v>
      </c>
      <c r="D13" s="9">
        <v>0.45</v>
      </c>
      <c r="E13" s="9">
        <v>0.45</v>
      </c>
      <c r="F13" s="10">
        <v>320</v>
      </c>
      <c r="G13" s="11">
        <v>600</v>
      </c>
      <c r="H13" s="11">
        <v>0</v>
      </c>
      <c r="I13" s="11">
        <v>300</v>
      </c>
      <c r="J13" s="11">
        <f t="shared" si="5"/>
        <v>620</v>
      </c>
      <c r="K13" s="12">
        <f t="shared" si="0"/>
        <v>1.6363132513514979E-3</v>
      </c>
      <c r="L13" s="11">
        <v>728</v>
      </c>
      <c r="M13" s="12">
        <f t="shared" si="1"/>
        <v>1.9213484628772429E-3</v>
      </c>
      <c r="N13" s="11">
        <f t="shared" si="6"/>
        <v>108</v>
      </c>
      <c r="O13" s="13">
        <f t="shared" si="7"/>
        <v>48.6</v>
      </c>
      <c r="P13" s="12">
        <f t="shared" si="2"/>
        <v>1.2826584518658518E-4</v>
      </c>
      <c r="Q13" s="14">
        <v>-52</v>
      </c>
      <c r="R13" s="14">
        <f t="shared" si="8"/>
        <v>160</v>
      </c>
      <c r="S13" s="12">
        <f t="shared" si="9"/>
        <v>1.1741935483870967</v>
      </c>
      <c r="T13" s="14">
        <f t="shared" si="3"/>
        <v>3.6362516696699951</v>
      </c>
      <c r="U13" s="14">
        <f t="shared" si="4"/>
        <v>4.2696632508383168</v>
      </c>
    </row>
    <row r="14" spans="1:113" x14ac:dyDescent="0.3">
      <c r="A14" s="9" t="s">
        <v>5</v>
      </c>
      <c r="B14" s="9" t="s">
        <v>189</v>
      </c>
      <c r="C14" s="9" t="s">
        <v>1</v>
      </c>
      <c r="D14" s="9">
        <v>0.11</v>
      </c>
      <c r="E14" s="9">
        <v>0.11</v>
      </c>
      <c r="F14" s="10">
        <v>11460</v>
      </c>
      <c r="G14" s="11">
        <v>12240</v>
      </c>
      <c r="H14" s="11">
        <v>0</v>
      </c>
      <c r="I14" s="11">
        <v>3600</v>
      </c>
      <c r="J14" s="11">
        <f t="shared" si="5"/>
        <v>20100</v>
      </c>
      <c r="K14" s="12">
        <f t="shared" si="0"/>
        <v>1.2967342647807032E-2</v>
      </c>
      <c r="L14" s="11">
        <v>19516</v>
      </c>
      <c r="M14" s="12">
        <f t="shared" si="1"/>
        <v>1.2590580055452839E-2</v>
      </c>
      <c r="N14" s="11">
        <f t="shared" si="6"/>
        <v>-584</v>
      </c>
      <c r="O14" s="13">
        <f t="shared" si="7"/>
        <v>-64.239999999999995</v>
      </c>
      <c r="P14" s="12">
        <f t="shared" si="2"/>
        <v>-4.1443885158961383E-5</v>
      </c>
      <c r="Q14" s="14">
        <v>-302</v>
      </c>
      <c r="R14" s="14">
        <f t="shared" si="8"/>
        <v>-282</v>
      </c>
      <c r="S14" s="12">
        <f t="shared" si="9"/>
        <v>0.9709452736318408</v>
      </c>
      <c r="T14" s="14">
        <f t="shared" si="3"/>
        <v>117.88493316188212</v>
      </c>
      <c r="U14" s="14">
        <f t="shared" si="4"/>
        <v>114.45981868593489</v>
      </c>
    </row>
    <row r="15" spans="1:113" x14ac:dyDescent="0.3">
      <c r="A15" s="9" t="s">
        <v>6</v>
      </c>
      <c r="B15" s="9" t="s">
        <v>189</v>
      </c>
      <c r="C15" s="9" t="s">
        <v>1</v>
      </c>
      <c r="D15" s="9">
        <v>0.19</v>
      </c>
      <c r="E15" s="9">
        <v>0.19</v>
      </c>
      <c r="F15" s="10">
        <v>19872</v>
      </c>
      <c r="G15" s="11">
        <v>45036</v>
      </c>
      <c r="H15" s="11">
        <v>0</v>
      </c>
      <c r="I15" s="11">
        <v>10728</v>
      </c>
      <c r="J15" s="11">
        <f t="shared" si="5"/>
        <v>54180</v>
      </c>
      <c r="K15" s="12">
        <f t="shared" si="0"/>
        <v>6.0374680545027211E-2</v>
      </c>
      <c r="L15" s="11">
        <v>50588</v>
      </c>
      <c r="M15" s="12">
        <f t="shared" si="1"/>
        <v>5.6371988545807238E-2</v>
      </c>
      <c r="N15" s="11">
        <f t="shared" si="6"/>
        <v>-3592</v>
      </c>
      <c r="O15" s="13">
        <f t="shared" si="7"/>
        <v>-682.48</v>
      </c>
      <c r="P15" s="12">
        <f t="shared" si="2"/>
        <v>-7.6051147985179346E-4</v>
      </c>
      <c r="Q15" s="14">
        <v>-469</v>
      </c>
      <c r="R15" s="14">
        <f t="shared" si="8"/>
        <v>-3123</v>
      </c>
      <c r="S15" s="12">
        <f t="shared" si="9"/>
        <v>0.933702473237357</v>
      </c>
      <c r="T15" s="14">
        <f t="shared" si="3"/>
        <v>317.76147655277475</v>
      </c>
      <c r="U15" s="14">
        <f t="shared" si="4"/>
        <v>296.69467655688021</v>
      </c>
    </row>
    <row r="16" spans="1:113" s="47" customFormat="1" x14ac:dyDescent="0.3">
      <c r="A16" s="40" t="s">
        <v>202</v>
      </c>
      <c r="B16" s="40"/>
      <c r="C16" s="40"/>
      <c r="D16" s="40"/>
      <c r="E16" s="40"/>
      <c r="F16" s="48">
        <v>35804</v>
      </c>
      <c r="G16" s="48">
        <v>66512</v>
      </c>
      <c r="H16" s="48">
        <v>0</v>
      </c>
      <c r="I16" s="48">
        <v>16488</v>
      </c>
      <c r="J16" s="48">
        <v>85828</v>
      </c>
      <c r="K16" s="49">
        <v>0.10274780395325071</v>
      </c>
      <c r="L16" s="48">
        <v>80688</v>
      </c>
      <c r="M16" s="49">
        <v>9.5994404864366348E-2</v>
      </c>
      <c r="N16" s="48">
        <v>-5140</v>
      </c>
      <c r="O16" s="50">
        <v>-1151.49</v>
      </c>
      <c r="P16" s="49">
        <v>-1.8225274588319128E-3</v>
      </c>
      <c r="Q16" s="48">
        <v>-1046</v>
      </c>
      <c r="R16" s="48">
        <v>-4094</v>
      </c>
      <c r="S16" s="49">
        <v>0.94011278370694873</v>
      </c>
      <c r="T16" s="45">
        <v>503.37452952328442</v>
      </c>
      <c r="U16" s="45">
        <v>473.22883019731069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</row>
    <row r="17" spans="1:21" x14ac:dyDescent="0.3">
      <c r="A17" s="15" t="s">
        <v>190</v>
      </c>
      <c r="B17" s="15"/>
      <c r="C17" s="15"/>
      <c r="D17" s="15"/>
      <c r="E17" s="15"/>
      <c r="F17" s="16"/>
      <c r="G17" s="17"/>
      <c r="H17" s="17"/>
      <c r="I17" s="17"/>
      <c r="J17" s="17"/>
      <c r="K17" s="18"/>
      <c r="L17" s="17"/>
      <c r="M17" s="18"/>
      <c r="N17" s="17"/>
      <c r="O17" s="19"/>
      <c r="P17" s="18"/>
      <c r="Q17" s="20"/>
      <c r="R17" s="20"/>
      <c r="S17" s="18"/>
      <c r="T17" s="20"/>
      <c r="U17" s="20"/>
    </row>
    <row r="18" spans="1:21" x14ac:dyDescent="0.3">
      <c r="A18" s="9" t="s">
        <v>7</v>
      </c>
      <c r="B18" s="9" t="s">
        <v>190</v>
      </c>
      <c r="C18" s="9" t="s">
        <v>1</v>
      </c>
      <c r="D18" s="9">
        <v>1.06</v>
      </c>
      <c r="E18" s="9">
        <v>1.06</v>
      </c>
      <c r="F18" s="11">
        <v>55</v>
      </c>
      <c r="G18" s="11">
        <v>108</v>
      </c>
      <c r="H18" s="11">
        <v>0</v>
      </c>
      <c r="I18" s="11">
        <v>67</v>
      </c>
      <c r="J18" s="11">
        <f t="shared" ref="J18:J38" si="10">SUM(F18:G18,-I18)</f>
        <v>96</v>
      </c>
      <c r="K18" s="12">
        <f t="shared" ref="K18:K38" si="11">J18*D18/$B$4</f>
        <v>5.9681446758970771E-4</v>
      </c>
      <c r="L18" s="11">
        <v>96</v>
      </c>
      <c r="M18" s="12">
        <f t="shared" ref="M18:M38" si="12">L18*D18/$B$4</f>
        <v>5.9681446758970771E-4</v>
      </c>
      <c r="N18" s="11">
        <f t="shared" si="6"/>
        <v>0</v>
      </c>
      <c r="O18" s="13">
        <f t="shared" si="7"/>
        <v>0</v>
      </c>
      <c r="P18" s="12">
        <f t="shared" ref="P18:P38" si="13">O18*D18/$B$4</f>
        <v>0</v>
      </c>
      <c r="Q18" s="14">
        <v>0</v>
      </c>
      <c r="R18" s="14">
        <f t="shared" si="8"/>
        <v>0</v>
      </c>
      <c r="S18" s="12">
        <f t="shared" si="9"/>
        <v>1</v>
      </c>
      <c r="T18" s="14">
        <f t="shared" ref="T18:T38" si="14">(J18/$B$4)*1000</f>
        <v>0.56303251659406384</v>
      </c>
      <c r="U18" s="14">
        <f t="shared" ref="U18:U38" si="15">(L18/$B$4)*1000</f>
        <v>0.56303251659406384</v>
      </c>
    </row>
    <row r="19" spans="1:21" x14ac:dyDescent="0.3">
      <c r="A19" s="9" t="s">
        <v>8</v>
      </c>
      <c r="B19" s="9" t="s">
        <v>190</v>
      </c>
      <c r="C19" s="9" t="s">
        <v>1</v>
      </c>
      <c r="D19" s="9">
        <v>1.24</v>
      </c>
      <c r="E19" s="9">
        <v>1.24</v>
      </c>
      <c r="F19" s="11">
        <v>58</v>
      </c>
      <c r="G19" s="11">
        <v>66</v>
      </c>
      <c r="H19" s="11">
        <v>0</v>
      </c>
      <c r="I19" s="11">
        <v>27</v>
      </c>
      <c r="J19" s="11">
        <f t="shared" si="10"/>
        <v>97</v>
      </c>
      <c r="K19" s="12">
        <f t="shared" si="11"/>
        <v>7.0543282391597915E-4</v>
      </c>
      <c r="L19" s="11">
        <v>97</v>
      </c>
      <c r="M19" s="12">
        <f t="shared" si="12"/>
        <v>7.0543282391597915E-4</v>
      </c>
      <c r="N19" s="11">
        <f t="shared" si="6"/>
        <v>0</v>
      </c>
      <c r="O19" s="13">
        <f t="shared" si="7"/>
        <v>0</v>
      </c>
      <c r="P19" s="12">
        <f t="shared" si="13"/>
        <v>0</v>
      </c>
      <c r="Q19" s="14">
        <v>0</v>
      </c>
      <c r="R19" s="14">
        <f t="shared" si="8"/>
        <v>0</v>
      </c>
      <c r="S19" s="12">
        <f t="shared" si="9"/>
        <v>1</v>
      </c>
      <c r="T19" s="14">
        <f t="shared" si="14"/>
        <v>0.56889743864191866</v>
      </c>
      <c r="U19" s="14">
        <f t="shared" si="15"/>
        <v>0.56889743864191866</v>
      </c>
    </row>
    <row r="20" spans="1:21" x14ac:dyDescent="0.3">
      <c r="A20" s="9" t="s">
        <v>9</v>
      </c>
      <c r="B20" s="9" t="s">
        <v>190</v>
      </c>
      <c r="C20" s="9" t="s">
        <v>1</v>
      </c>
      <c r="D20" s="9">
        <v>0.86</v>
      </c>
      <c r="E20" s="9">
        <v>0.86</v>
      </c>
      <c r="F20" s="11">
        <v>32</v>
      </c>
      <c r="G20" s="11">
        <v>168</v>
      </c>
      <c r="H20" s="11">
        <v>0</v>
      </c>
      <c r="I20" s="11">
        <v>17</v>
      </c>
      <c r="J20" s="11">
        <f t="shared" si="10"/>
        <v>183</v>
      </c>
      <c r="K20" s="12">
        <f t="shared" si="11"/>
        <v>9.2302143189139331E-4</v>
      </c>
      <c r="L20" s="11">
        <v>186</v>
      </c>
      <c r="M20" s="12">
        <f t="shared" si="12"/>
        <v>9.3815293077485892E-4</v>
      </c>
      <c r="N20" s="11">
        <f t="shared" si="6"/>
        <v>3</v>
      </c>
      <c r="O20" s="13">
        <f t="shared" si="7"/>
        <v>2.58</v>
      </c>
      <c r="P20" s="12">
        <f t="shared" si="13"/>
        <v>1.30130890397803E-5</v>
      </c>
      <c r="Q20" s="14">
        <v>0</v>
      </c>
      <c r="R20" s="14">
        <f t="shared" si="8"/>
        <v>3</v>
      </c>
      <c r="S20" s="12">
        <f t="shared" si="9"/>
        <v>1.0163934426229508</v>
      </c>
      <c r="T20" s="14">
        <f t="shared" si="14"/>
        <v>1.0732807347574342</v>
      </c>
      <c r="U20" s="14">
        <f t="shared" si="15"/>
        <v>1.0908755009009987</v>
      </c>
    </row>
    <row r="21" spans="1:21" x14ac:dyDescent="0.3">
      <c r="A21" s="9" t="s">
        <v>10</v>
      </c>
      <c r="B21" s="9" t="s">
        <v>190</v>
      </c>
      <c r="C21" s="9" t="s">
        <v>1</v>
      </c>
      <c r="D21" s="9">
        <v>0.91</v>
      </c>
      <c r="E21" s="9">
        <v>0.91</v>
      </c>
      <c r="F21" s="11">
        <v>54</v>
      </c>
      <c r="G21" s="11">
        <v>24</v>
      </c>
      <c r="H21" s="11">
        <v>0</v>
      </c>
      <c r="I21" s="11">
        <v>36</v>
      </c>
      <c r="J21" s="11">
        <f t="shared" si="10"/>
        <v>42</v>
      </c>
      <c r="K21" s="12">
        <f t="shared" si="11"/>
        <v>2.2415732066901166E-4</v>
      </c>
      <c r="L21" s="11">
        <v>44</v>
      </c>
      <c r="M21" s="12">
        <f t="shared" si="12"/>
        <v>2.3483147879610746E-4</v>
      </c>
      <c r="N21" s="11">
        <f t="shared" si="6"/>
        <v>2</v>
      </c>
      <c r="O21" s="13">
        <f t="shared" si="7"/>
        <v>1.82</v>
      </c>
      <c r="P21" s="12">
        <f t="shared" si="13"/>
        <v>9.713483895657173E-6</v>
      </c>
      <c r="Q21" s="14">
        <v>0</v>
      </c>
      <c r="R21" s="14">
        <f t="shared" si="8"/>
        <v>2</v>
      </c>
      <c r="S21" s="12">
        <f t="shared" si="9"/>
        <v>1.0476190476190477</v>
      </c>
      <c r="T21" s="14">
        <f t="shared" si="14"/>
        <v>0.24632672600990291</v>
      </c>
      <c r="U21" s="14">
        <f t="shared" si="15"/>
        <v>0.25805657010561256</v>
      </c>
    </row>
    <row r="22" spans="1:21" x14ac:dyDescent="0.3">
      <c r="A22" s="9" t="s">
        <v>11</v>
      </c>
      <c r="B22" s="9" t="s">
        <v>190</v>
      </c>
      <c r="C22" s="9" t="s">
        <v>1</v>
      </c>
      <c r="D22" s="9">
        <v>0.99</v>
      </c>
      <c r="E22" s="9">
        <v>0.99</v>
      </c>
      <c r="F22" s="11">
        <v>26</v>
      </c>
      <c r="G22" s="11">
        <v>36</v>
      </c>
      <c r="H22" s="11">
        <v>0</v>
      </c>
      <c r="I22" s="11">
        <v>14</v>
      </c>
      <c r="J22" s="11">
        <f t="shared" si="10"/>
        <v>48</v>
      </c>
      <c r="K22" s="12">
        <f t="shared" si="11"/>
        <v>2.7870109571406158E-4</v>
      </c>
      <c r="L22" s="11">
        <v>48</v>
      </c>
      <c r="M22" s="12">
        <f t="shared" si="12"/>
        <v>2.7870109571406158E-4</v>
      </c>
      <c r="N22" s="11">
        <f t="shared" si="6"/>
        <v>0</v>
      </c>
      <c r="O22" s="13">
        <f t="shared" si="7"/>
        <v>0</v>
      </c>
      <c r="P22" s="12">
        <f t="shared" si="13"/>
        <v>0</v>
      </c>
      <c r="Q22" s="14">
        <v>0</v>
      </c>
      <c r="R22" s="14">
        <f t="shared" si="8"/>
        <v>0</v>
      </c>
      <c r="S22" s="12">
        <f t="shared" si="9"/>
        <v>1</v>
      </c>
      <c r="T22" s="14">
        <f t="shared" si="14"/>
        <v>0.28151625829703192</v>
      </c>
      <c r="U22" s="14">
        <f t="shared" si="15"/>
        <v>0.28151625829703192</v>
      </c>
    </row>
    <row r="23" spans="1:21" x14ac:dyDescent="0.3">
      <c r="A23" s="9" t="s">
        <v>12</v>
      </c>
      <c r="B23" s="9" t="s">
        <v>190</v>
      </c>
      <c r="C23" s="9" t="s">
        <v>1</v>
      </c>
      <c r="D23" s="9">
        <v>1.53</v>
      </c>
      <c r="E23" s="9">
        <v>1.53</v>
      </c>
      <c r="F23" s="11">
        <v>63</v>
      </c>
      <c r="G23" s="11">
        <v>72</v>
      </c>
      <c r="H23" s="11">
        <v>0</v>
      </c>
      <c r="I23" s="11">
        <v>40</v>
      </c>
      <c r="J23" s="11">
        <f t="shared" si="10"/>
        <v>95</v>
      </c>
      <c r="K23" s="12">
        <f t="shared" si="11"/>
        <v>8.524664196556997E-4</v>
      </c>
      <c r="L23" s="11">
        <v>99</v>
      </c>
      <c r="M23" s="12">
        <f t="shared" si="12"/>
        <v>8.8835974258857128E-4</v>
      </c>
      <c r="N23" s="11">
        <f t="shared" si="6"/>
        <v>4</v>
      </c>
      <c r="O23" s="13">
        <f t="shared" si="7"/>
        <v>6.12</v>
      </c>
      <c r="P23" s="12">
        <f t="shared" si="13"/>
        <v>5.49167840872935E-5</v>
      </c>
      <c r="Q23" s="14">
        <v>0</v>
      </c>
      <c r="R23" s="14">
        <f t="shared" si="8"/>
        <v>4</v>
      </c>
      <c r="S23" s="12">
        <f t="shared" si="9"/>
        <v>1.0421052631578946</v>
      </c>
      <c r="T23" s="14">
        <f t="shared" si="14"/>
        <v>0.5571675945462089</v>
      </c>
      <c r="U23" s="14">
        <f t="shared" si="15"/>
        <v>0.58062728273762831</v>
      </c>
    </row>
    <row r="24" spans="1:21" x14ac:dyDescent="0.3">
      <c r="A24" s="9" t="s">
        <v>13</v>
      </c>
      <c r="B24" s="9" t="s">
        <v>190</v>
      </c>
      <c r="C24" s="9" t="s">
        <v>14</v>
      </c>
      <c r="D24" s="9">
        <v>3.97</v>
      </c>
      <c r="E24" s="9">
        <v>3.97</v>
      </c>
      <c r="F24" s="11">
        <v>30</v>
      </c>
      <c r="G24" s="11">
        <v>30</v>
      </c>
      <c r="H24" s="11">
        <v>0</v>
      </c>
      <c r="I24" s="11">
        <v>35</v>
      </c>
      <c r="J24" s="11">
        <f t="shared" si="10"/>
        <v>25</v>
      </c>
      <c r="K24" s="12">
        <f t="shared" si="11"/>
        <v>5.8209351324959202E-4</v>
      </c>
      <c r="L24" s="11">
        <v>32.787000000000084</v>
      </c>
      <c r="M24" s="12">
        <f t="shared" si="12"/>
        <v>7.6340400075657695E-4</v>
      </c>
      <c r="N24" s="11">
        <f t="shared" si="6"/>
        <v>7.7870000000000843</v>
      </c>
      <c r="O24" s="13">
        <f t="shared" si="7"/>
        <v>30.914390000000335</v>
      </c>
      <c r="P24" s="12">
        <f t="shared" si="13"/>
        <v>7.1980263540273007E-4</v>
      </c>
      <c r="Q24" s="14">
        <v>0</v>
      </c>
      <c r="R24" s="14">
        <f t="shared" si="8"/>
        <v>7.7870000000000843</v>
      </c>
      <c r="S24" s="12">
        <f t="shared" si="9"/>
        <v>1.3114800000000033</v>
      </c>
      <c r="T24" s="14">
        <f t="shared" si="14"/>
        <v>0.14662305119637078</v>
      </c>
      <c r="U24" s="14">
        <f t="shared" si="15"/>
        <v>0.19229319918301685</v>
      </c>
    </row>
    <row r="25" spans="1:21" x14ac:dyDescent="0.3">
      <c r="A25" s="9" t="s">
        <v>15</v>
      </c>
      <c r="B25" s="9" t="s">
        <v>190</v>
      </c>
      <c r="C25" s="9" t="s">
        <v>14</v>
      </c>
      <c r="D25" s="9">
        <v>4.22</v>
      </c>
      <c r="E25" s="9">
        <v>4.22</v>
      </c>
      <c r="F25" s="11">
        <v>20</v>
      </c>
      <c r="G25" s="11">
        <v>20</v>
      </c>
      <c r="H25" s="11">
        <v>0</v>
      </c>
      <c r="I25" s="11">
        <v>30</v>
      </c>
      <c r="J25" s="11">
        <f t="shared" si="10"/>
        <v>10</v>
      </c>
      <c r="K25" s="12">
        <f t="shared" si="11"/>
        <v>2.4749971041947388E-4</v>
      </c>
      <c r="L25" s="11">
        <v>20.727999999999952</v>
      </c>
      <c r="M25" s="12">
        <f t="shared" si="12"/>
        <v>5.1301739975748422E-4</v>
      </c>
      <c r="N25" s="11">
        <f t="shared" si="6"/>
        <v>10.727999999999952</v>
      </c>
      <c r="O25" s="13">
        <f t="shared" si="7"/>
        <v>45.272159999999793</v>
      </c>
      <c r="P25" s="12">
        <f t="shared" si="13"/>
        <v>1.1204846490064037E-3</v>
      </c>
      <c r="Q25" s="14">
        <v>0</v>
      </c>
      <c r="R25" s="14">
        <f t="shared" si="8"/>
        <v>10.727999999999952</v>
      </c>
      <c r="S25" s="12">
        <f t="shared" si="9"/>
        <v>2.0727999999999951</v>
      </c>
      <c r="T25" s="14">
        <f t="shared" si="14"/>
        <v>5.8649220478548314E-2</v>
      </c>
      <c r="U25" s="14">
        <f t="shared" si="15"/>
        <v>0.12156810420793467</v>
      </c>
    </row>
    <row r="26" spans="1:21" x14ac:dyDescent="0.3">
      <c r="A26" s="9" t="s">
        <v>16</v>
      </c>
      <c r="B26" s="9" t="s">
        <v>190</v>
      </c>
      <c r="C26" s="9" t="s">
        <v>14</v>
      </c>
      <c r="D26" s="9">
        <v>5.05</v>
      </c>
      <c r="E26" s="9">
        <v>5.05</v>
      </c>
      <c r="F26" s="11">
        <v>0</v>
      </c>
      <c r="G26" s="11">
        <v>0</v>
      </c>
      <c r="H26" s="11">
        <v>0</v>
      </c>
      <c r="I26" s="11">
        <v>0</v>
      </c>
      <c r="J26" s="11">
        <f t="shared" si="10"/>
        <v>0</v>
      </c>
      <c r="K26" s="12">
        <f t="shared" si="11"/>
        <v>0</v>
      </c>
      <c r="L26" s="11">
        <v>0</v>
      </c>
      <c r="M26" s="12">
        <f t="shared" si="12"/>
        <v>0</v>
      </c>
      <c r="N26" s="11">
        <f t="shared" si="6"/>
        <v>0</v>
      </c>
      <c r="O26" s="13">
        <f t="shared" si="7"/>
        <v>0</v>
      </c>
      <c r="P26" s="12">
        <f t="shared" si="13"/>
        <v>0</v>
      </c>
      <c r="Q26" s="14">
        <v>0</v>
      </c>
      <c r="R26" s="14">
        <f t="shared" si="8"/>
        <v>0</v>
      </c>
      <c r="S26" s="12" t="e">
        <f t="shared" si="9"/>
        <v>#DIV/0!</v>
      </c>
      <c r="T26" s="14">
        <f t="shared" si="14"/>
        <v>0</v>
      </c>
      <c r="U26" s="14">
        <f t="shared" si="15"/>
        <v>0</v>
      </c>
    </row>
    <row r="27" spans="1:21" x14ac:dyDescent="0.3">
      <c r="A27" s="9" t="s">
        <v>17</v>
      </c>
      <c r="B27" s="9" t="s">
        <v>190</v>
      </c>
      <c r="C27" s="9" t="s">
        <v>14</v>
      </c>
      <c r="D27" s="9">
        <v>3.73</v>
      </c>
      <c r="E27" s="9">
        <v>3.73</v>
      </c>
      <c r="F27" s="11">
        <v>50</v>
      </c>
      <c r="G27" s="11">
        <v>110</v>
      </c>
      <c r="H27" s="11">
        <v>0</v>
      </c>
      <c r="I27" s="11">
        <v>50</v>
      </c>
      <c r="J27" s="11">
        <f t="shared" si="10"/>
        <v>110</v>
      </c>
      <c r="K27" s="12">
        <f t="shared" si="11"/>
        <v>2.4063775162348373E-3</v>
      </c>
      <c r="L27" s="11">
        <v>105.88000000000133</v>
      </c>
      <c r="M27" s="12">
        <f t="shared" si="12"/>
        <v>2.3162477401722525E-3</v>
      </c>
      <c r="N27" s="11">
        <f t="shared" si="6"/>
        <v>-4.1199999999986687</v>
      </c>
      <c r="O27" s="13">
        <f t="shared" si="7"/>
        <v>-15.367599999995035</v>
      </c>
      <c r="P27" s="12">
        <f t="shared" si="13"/>
        <v>-3.3618406471344126E-4</v>
      </c>
      <c r="Q27" s="14">
        <v>0</v>
      </c>
      <c r="R27" s="14">
        <f t="shared" si="8"/>
        <v>-4.1199999999986687</v>
      </c>
      <c r="S27" s="12">
        <f t="shared" si="9"/>
        <v>0.96254545454546669</v>
      </c>
      <c r="T27" s="14">
        <f t="shared" si="14"/>
        <v>0.64514142526403151</v>
      </c>
      <c r="U27" s="14">
        <f t="shared" si="15"/>
        <v>0.62097794642687743</v>
      </c>
    </row>
    <row r="28" spans="1:21" x14ac:dyDescent="0.3">
      <c r="A28" s="9" t="s">
        <v>18</v>
      </c>
      <c r="B28" s="9" t="s">
        <v>190</v>
      </c>
      <c r="C28" s="9" t="s">
        <v>14</v>
      </c>
      <c r="D28" s="9">
        <v>2.35</v>
      </c>
      <c r="E28" s="9">
        <v>2.35</v>
      </c>
      <c r="F28" s="11">
        <v>114</v>
      </c>
      <c r="G28" s="11">
        <v>95</v>
      </c>
      <c r="H28" s="11">
        <v>0</v>
      </c>
      <c r="I28" s="11">
        <v>114</v>
      </c>
      <c r="J28" s="11">
        <f t="shared" si="10"/>
        <v>95</v>
      </c>
      <c r="K28" s="12">
        <f t="shared" si="11"/>
        <v>1.3093438471835912E-3</v>
      </c>
      <c r="L28" s="11">
        <v>90.631130000000383</v>
      </c>
      <c r="M28" s="12">
        <f t="shared" si="12"/>
        <v>1.2491296045136493E-3</v>
      </c>
      <c r="N28" s="11">
        <f t="shared" si="6"/>
        <v>-4.3688699999996174</v>
      </c>
      <c r="O28" s="13">
        <f t="shared" si="7"/>
        <v>-10.266844499999101</v>
      </c>
      <c r="P28" s="12">
        <f t="shared" si="13"/>
        <v>-1.4150347027436333E-4</v>
      </c>
      <c r="Q28" s="14">
        <v>0</v>
      </c>
      <c r="R28" s="14">
        <f t="shared" si="8"/>
        <v>-4.3688699999996174</v>
      </c>
      <c r="S28" s="12">
        <f t="shared" si="9"/>
        <v>0.95401189473684611</v>
      </c>
      <c r="T28" s="14">
        <f t="shared" si="14"/>
        <v>0.5571675945462089</v>
      </c>
      <c r="U28" s="14">
        <f t="shared" si="15"/>
        <v>0.5315445125589997</v>
      </c>
    </row>
    <row r="29" spans="1:21" x14ac:dyDescent="0.3">
      <c r="A29" s="9" t="s">
        <v>19</v>
      </c>
      <c r="B29" s="9" t="s">
        <v>190</v>
      </c>
      <c r="C29" s="9" t="s">
        <v>14</v>
      </c>
      <c r="D29" s="9">
        <v>2.4</v>
      </c>
      <c r="E29" s="9">
        <v>2.4</v>
      </c>
      <c r="F29" s="11">
        <v>114</v>
      </c>
      <c r="G29" s="11">
        <v>133</v>
      </c>
      <c r="H29" s="11">
        <v>0</v>
      </c>
      <c r="I29" s="11">
        <v>152</v>
      </c>
      <c r="J29" s="11">
        <f t="shared" si="10"/>
        <v>95</v>
      </c>
      <c r="K29" s="12">
        <f t="shared" si="11"/>
        <v>1.3372022269109015E-3</v>
      </c>
      <c r="L29" s="11">
        <v>102.59599999999816</v>
      </c>
      <c r="M29" s="12">
        <f t="shared" si="12"/>
        <v>1.4441221018120882E-3</v>
      </c>
      <c r="N29" s="11">
        <f t="shared" si="6"/>
        <v>7.5959999999981562</v>
      </c>
      <c r="O29" s="13">
        <f t="shared" si="7"/>
        <v>18.230399999995573</v>
      </c>
      <c r="P29" s="12">
        <f t="shared" si="13"/>
        <v>2.566076997628482E-4</v>
      </c>
      <c r="Q29" s="14">
        <v>0</v>
      </c>
      <c r="R29" s="14">
        <f t="shared" si="8"/>
        <v>7.5959999999981562</v>
      </c>
      <c r="S29" s="12">
        <f t="shared" si="9"/>
        <v>1.0799578947368227</v>
      </c>
      <c r="T29" s="14">
        <f t="shared" si="14"/>
        <v>0.5571675945462089</v>
      </c>
      <c r="U29" s="14">
        <f t="shared" si="15"/>
        <v>0.6017175424217035</v>
      </c>
    </row>
    <row r="30" spans="1:21" x14ac:dyDescent="0.3">
      <c r="A30" s="9" t="s">
        <v>20</v>
      </c>
      <c r="B30" s="9" t="s">
        <v>190</v>
      </c>
      <c r="C30" s="9" t="s">
        <v>14</v>
      </c>
      <c r="D30" s="9">
        <v>2.0499999999999998</v>
      </c>
      <c r="E30" s="9">
        <v>2.0499999999999998</v>
      </c>
      <c r="F30" s="11">
        <v>114</v>
      </c>
      <c r="G30" s="11">
        <v>247</v>
      </c>
      <c r="H30" s="11">
        <v>0</v>
      </c>
      <c r="I30" s="11">
        <v>38</v>
      </c>
      <c r="J30" s="11">
        <f t="shared" si="10"/>
        <v>323</v>
      </c>
      <c r="K30" s="12">
        <f t="shared" si="11"/>
        <v>3.8834581339870764E-3</v>
      </c>
      <c r="L30" s="11">
        <v>274.82800000000429</v>
      </c>
      <c r="M30" s="12">
        <f t="shared" si="12"/>
        <v>3.3042818329641387E-3</v>
      </c>
      <c r="N30" s="11">
        <f t="shared" si="6"/>
        <v>-48.171999999995705</v>
      </c>
      <c r="O30" s="13">
        <f t="shared" si="7"/>
        <v>-98.75259999999119</v>
      </c>
      <c r="P30" s="12">
        <f t="shared" si="13"/>
        <v>-1.1873114170970213E-3</v>
      </c>
      <c r="Q30" s="14">
        <v>0</v>
      </c>
      <c r="R30" s="14">
        <f t="shared" si="8"/>
        <v>-48.171999999995705</v>
      </c>
      <c r="S30" s="12">
        <f t="shared" si="9"/>
        <v>0.85086068111456437</v>
      </c>
      <c r="T30" s="14">
        <f t="shared" si="14"/>
        <v>1.8943698214571105</v>
      </c>
      <c r="U30" s="14">
        <f t="shared" si="15"/>
        <v>1.6118447965678728</v>
      </c>
    </row>
    <row r="31" spans="1:21" x14ac:dyDescent="0.3">
      <c r="A31" s="9" t="s">
        <v>21</v>
      </c>
      <c r="B31" s="9" t="s">
        <v>190</v>
      </c>
      <c r="C31" s="9" t="s">
        <v>14</v>
      </c>
      <c r="D31" s="9">
        <v>3.63</v>
      </c>
      <c r="E31" s="9">
        <v>3.63</v>
      </c>
      <c r="F31" s="11">
        <v>15</v>
      </c>
      <c r="G31" s="11">
        <v>30</v>
      </c>
      <c r="H31" s="11">
        <v>0</v>
      </c>
      <c r="I31" s="11">
        <v>20</v>
      </c>
      <c r="J31" s="11">
        <f t="shared" si="10"/>
        <v>25</v>
      </c>
      <c r="K31" s="12">
        <f t="shared" si="11"/>
        <v>5.3224167584282596E-4</v>
      </c>
      <c r="L31" s="11">
        <v>37.187000000000133</v>
      </c>
      <c r="M31" s="12">
        <f t="shared" si="12"/>
        <v>7.9169884798268957E-4</v>
      </c>
      <c r="N31" s="11">
        <f t="shared" si="6"/>
        <v>12.187000000000133</v>
      </c>
      <c r="O31" s="13">
        <f t="shared" si="7"/>
        <v>44.238810000000477</v>
      </c>
      <c r="P31" s="12">
        <f t="shared" si="13"/>
        <v>9.4182953486770485E-4</v>
      </c>
      <c r="Q31" s="14">
        <v>0</v>
      </c>
      <c r="R31" s="14">
        <f t="shared" si="8"/>
        <v>12.187000000000133</v>
      </c>
      <c r="S31" s="12">
        <f t="shared" si="9"/>
        <v>1.4874800000000052</v>
      </c>
      <c r="T31" s="14">
        <f t="shared" si="14"/>
        <v>0.14662305119637078</v>
      </c>
      <c r="U31" s="14">
        <f t="shared" si="15"/>
        <v>0.21809885619357838</v>
      </c>
    </row>
    <row r="32" spans="1:21" x14ac:dyDescent="0.3">
      <c r="A32" s="9" t="s">
        <v>22</v>
      </c>
      <c r="B32" s="9" t="s">
        <v>190</v>
      </c>
      <c r="C32" s="9" t="s">
        <v>1</v>
      </c>
      <c r="D32" s="9">
        <v>0.24</v>
      </c>
      <c r="E32" s="9">
        <v>0.24</v>
      </c>
      <c r="F32" s="11">
        <v>178</v>
      </c>
      <c r="G32" s="11">
        <v>300</v>
      </c>
      <c r="H32" s="11">
        <v>0</v>
      </c>
      <c r="I32" s="11">
        <v>79</v>
      </c>
      <c r="J32" s="11">
        <f t="shared" si="10"/>
        <v>399</v>
      </c>
      <c r="K32" s="12">
        <f t="shared" si="11"/>
        <v>5.6162493530257859E-4</v>
      </c>
      <c r="L32" s="11">
        <v>415</v>
      </c>
      <c r="M32" s="12">
        <f t="shared" si="12"/>
        <v>5.8414623596634121E-4</v>
      </c>
      <c r="N32" s="11">
        <f t="shared" si="6"/>
        <v>16</v>
      </c>
      <c r="O32" s="13">
        <f t="shared" si="7"/>
        <v>3.84</v>
      </c>
      <c r="P32" s="12">
        <f t="shared" si="13"/>
        <v>5.4051121593030124E-6</v>
      </c>
      <c r="Q32" s="14">
        <v>0</v>
      </c>
      <c r="R32" s="14">
        <f t="shared" si="8"/>
        <v>16</v>
      </c>
      <c r="S32" s="12">
        <f t="shared" si="9"/>
        <v>1.0401002506265664</v>
      </c>
      <c r="T32" s="14">
        <f t="shared" si="14"/>
        <v>2.3401038970940777</v>
      </c>
      <c r="U32" s="14">
        <f t="shared" si="15"/>
        <v>2.4339426498597549</v>
      </c>
    </row>
    <row r="33" spans="1:21" x14ac:dyDescent="0.3">
      <c r="A33" s="9" t="s">
        <v>23</v>
      </c>
      <c r="B33" s="9" t="s">
        <v>190</v>
      </c>
      <c r="C33" s="9" t="s">
        <v>1</v>
      </c>
      <c r="D33" s="9">
        <v>0.3</v>
      </c>
      <c r="E33" s="9">
        <v>0.3</v>
      </c>
      <c r="F33" s="11">
        <v>89</v>
      </c>
      <c r="G33" s="11">
        <v>270</v>
      </c>
      <c r="H33" s="11">
        <v>0</v>
      </c>
      <c r="I33" s="11">
        <v>105</v>
      </c>
      <c r="J33" s="11">
        <f t="shared" si="10"/>
        <v>254</v>
      </c>
      <c r="K33" s="12">
        <f t="shared" si="11"/>
        <v>4.4690706004653819E-4</v>
      </c>
      <c r="L33" s="11">
        <v>243</v>
      </c>
      <c r="M33" s="12">
        <f t="shared" si="12"/>
        <v>4.2755281728861714E-4</v>
      </c>
      <c r="N33" s="11">
        <f t="shared" si="6"/>
        <v>-11</v>
      </c>
      <c r="O33" s="13">
        <f t="shared" si="7"/>
        <v>-3.3</v>
      </c>
      <c r="P33" s="12">
        <f t="shared" si="13"/>
        <v>-5.8062728273762821E-6</v>
      </c>
      <c r="Q33" s="14">
        <v>0</v>
      </c>
      <c r="R33" s="14">
        <f t="shared" si="8"/>
        <v>-11</v>
      </c>
      <c r="S33" s="12">
        <f t="shared" si="9"/>
        <v>0.95669291338582674</v>
      </c>
      <c r="T33" s="14">
        <f t="shared" si="14"/>
        <v>1.4896902001551271</v>
      </c>
      <c r="U33" s="14">
        <f t="shared" si="15"/>
        <v>1.425176057628724</v>
      </c>
    </row>
    <row r="34" spans="1:21" x14ac:dyDescent="0.3">
      <c r="A34" s="9" t="s">
        <v>24</v>
      </c>
      <c r="B34" s="9" t="s">
        <v>190</v>
      </c>
      <c r="C34" s="9" t="s">
        <v>1</v>
      </c>
      <c r="D34" s="9">
        <v>0.19</v>
      </c>
      <c r="E34" s="9">
        <v>0.19</v>
      </c>
      <c r="F34" s="11">
        <v>247</v>
      </c>
      <c r="G34" s="11">
        <v>408</v>
      </c>
      <c r="H34" s="11">
        <v>0</v>
      </c>
      <c r="I34" s="11">
        <v>154</v>
      </c>
      <c r="J34" s="11">
        <f t="shared" si="10"/>
        <v>501</v>
      </c>
      <c r="K34" s="12">
        <f t="shared" si="11"/>
        <v>5.5828192973530143E-4</v>
      </c>
      <c r="L34" s="11">
        <v>531</v>
      </c>
      <c r="M34" s="12">
        <f t="shared" si="12"/>
        <v>5.9171198540807391E-4</v>
      </c>
      <c r="N34" s="11">
        <f t="shared" si="6"/>
        <v>30</v>
      </c>
      <c r="O34" s="13">
        <f t="shared" si="7"/>
        <v>5.7</v>
      </c>
      <c r="P34" s="12">
        <f t="shared" si="13"/>
        <v>6.3517105778267823E-6</v>
      </c>
      <c r="Q34" s="14">
        <v>0</v>
      </c>
      <c r="R34" s="14">
        <f t="shared" si="8"/>
        <v>30</v>
      </c>
      <c r="S34" s="12">
        <f t="shared" si="9"/>
        <v>1.0598802395209581</v>
      </c>
      <c r="T34" s="14">
        <f t="shared" si="14"/>
        <v>2.9383259459752709</v>
      </c>
      <c r="U34" s="14">
        <f t="shared" si="15"/>
        <v>3.1142736074109156</v>
      </c>
    </row>
    <row r="35" spans="1:21" x14ac:dyDescent="0.3">
      <c r="A35" s="9" t="s">
        <v>25</v>
      </c>
      <c r="B35" s="9" t="s">
        <v>190</v>
      </c>
      <c r="C35" s="9" t="s">
        <v>1</v>
      </c>
      <c r="D35" s="9">
        <v>0.2</v>
      </c>
      <c r="E35" s="9">
        <v>0.2</v>
      </c>
      <c r="F35" s="11">
        <v>112</v>
      </c>
      <c r="G35" s="11">
        <v>288</v>
      </c>
      <c r="H35" s="11">
        <v>0</v>
      </c>
      <c r="I35" s="11">
        <v>122</v>
      </c>
      <c r="J35" s="11">
        <f t="shared" si="10"/>
        <v>278</v>
      </c>
      <c r="K35" s="12">
        <f t="shared" si="11"/>
        <v>3.2608966586072864E-4</v>
      </c>
      <c r="L35" s="11">
        <v>230</v>
      </c>
      <c r="M35" s="12">
        <f t="shared" si="12"/>
        <v>2.6978641420132227E-4</v>
      </c>
      <c r="N35" s="11">
        <f t="shared" si="6"/>
        <v>-48</v>
      </c>
      <c r="O35" s="13">
        <f t="shared" si="7"/>
        <v>-9.6000000000000014</v>
      </c>
      <c r="P35" s="12">
        <f t="shared" si="13"/>
        <v>-1.1260650331881278E-5</v>
      </c>
      <c r="Q35" s="14">
        <v>0</v>
      </c>
      <c r="R35" s="14">
        <f t="shared" si="8"/>
        <v>-48</v>
      </c>
      <c r="S35" s="12">
        <f t="shared" si="9"/>
        <v>0.82733812949640284</v>
      </c>
      <c r="T35" s="14">
        <f t="shared" si="14"/>
        <v>1.6304483293036431</v>
      </c>
      <c r="U35" s="14">
        <f t="shared" si="15"/>
        <v>1.3489320710066111</v>
      </c>
    </row>
    <row r="36" spans="1:21" x14ac:dyDescent="0.3">
      <c r="A36" s="9" t="s">
        <v>26</v>
      </c>
      <c r="B36" s="9" t="s">
        <v>190</v>
      </c>
      <c r="C36" s="9" t="s">
        <v>1</v>
      </c>
      <c r="D36" s="9">
        <v>0.51</v>
      </c>
      <c r="E36" s="9">
        <v>0.51</v>
      </c>
      <c r="F36" s="11">
        <v>107</v>
      </c>
      <c r="G36" s="11">
        <v>204</v>
      </c>
      <c r="H36" s="11">
        <v>0</v>
      </c>
      <c r="I36" s="11">
        <v>62</v>
      </c>
      <c r="J36" s="11">
        <f t="shared" si="10"/>
        <v>249</v>
      </c>
      <c r="K36" s="12">
        <f t="shared" si="11"/>
        <v>7.4478645085708506E-4</v>
      </c>
      <c r="L36" s="11">
        <v>240</v>
      </c>
      <c r="M36" s="12">
        <f t="shared" si="12"/>
        <v>7.1786645865743143E-4</v>
      </c>
      <c r="N36" s="11">
        <f t="shared" si="6"/>
        <v>-9</v>
      </c>
      <c r="O36" s="13">
        <f t="shared" si="7"/>
        <v>-4.59</v>
      </c>
      <c r="P36" s="12">
        <f t="shared" si="13"/>
        <v>-1.3729196021823375E-5</v>
      </c>
      <c r="Q36" s="14">
        <v>0</v>
      </c>
      <c r="R36" s="14">
        <f t="shared" si="8"/>
        <v>-9</v>
      </c>
      <c r="S36" s="12">
        <f t="shared" si="9"/>
        <v>0.96385542168674698</v>
      </c>
      <c r="T36" s="14">
        <f t="shared" si="14"/>
        <v>1.460365589915853</v>
      </c>
      <c r="U36" s="14">
        <f t="shared" si="15"/>
        <v>1.4075812914851595</v>
      </c>
    </row>
    <row r="37" spans="1:21" x14ac:dyDescent="0.3">
      <c r="A37" s="9" t="s">
        <v>27</v>
      </c>
      <c r="B37" s="9" t="s">
        <v>190</v>
      </c>
      <c r="C37" s="9" t="s">
        <v>1</v>
      </c>
      <c r="D37" s="9">
        <v>0.5</v>
      </c>
      <c r="E37" s="9">
        <v>0.5</v>
      </c>
      <c r="F37" s="11">
        <v>54</v>
      </c>
      <c r="G37" s="11">
        <v>348</v>
      </c>
      <c r="H37" s="11">
        <v>0</v>
      </c>
      <c r="I37" s="11">
        <v>34</v>
      </c>
      <c r="J37" s="11">
        <f t="shared" si="10"/>
        <v>368</v>
      </c>
      <c r="K37" s="12">
        <f t="shared" si="11"/>
        <v>1.0791456568052891E-3</v>
      </c>
      <c r="L37" s="11">
        <v>311</v>
      </c>
      <c r="M37" s="12">
        <f t="shared" si="12"/>
        <v>9.1199537844142628E-4</v>
      </c>
      <c r="N37" s="11">
        <f t="shared" si="6"/>
        <v>-57</v>
      </c>
      <c r="O37" s="13">
        <f t="shared" si="7"/>
        <v>-28.5</v>
      </c>
      <c r="P37" s="12">
        <f t="shared" si="13"/>
        <v>-8.3575139181931346E-5</v>
      </c>
      <c r="Q37" s="14">
        <v>0</v>
      </c>
      <c r="R37" s="14">
        <f t="shared" si="8"/>
        <v>-57</v>
      </c>
      <c r="S37" s="12">
        <f t="shared" si="9"/>
        <v>0.84510869565217395</v>
      </c>
      <c r="T37" s="14">
        <f t="shared" si="14"/>
        <v>2.1582913136105781</v>
      </c>
      <c r="U37" s="14">
        <f t="shared" si="15"/>
        <v>1.8239907568828526</v>
      </c>
    </row>
    <row r="38" spans="1:21" x14ac:dyDescent="0.3">
      <c r="A38" s="9" t="s">
        <v>28</v>
      </c>
      <c r="B38" s="9" t="s">
        <v>190</v>
      </c>
      <c r="C38" s="9" t="s">
        <v>1</v>
      </c>
      <c r="D38" s="9">
        <v>0.37</v>
      </c>
      <c r="E38" s="9">
        <v>0.37</v>
      </c>
      <c r="F38" s="11">
        <v>52</v>
      </c>
      <c r="G38" s="11">
        <v>96</v>
      </c>
      <c r="H38" s="11">
        <v>0</v>
      </c>
      <c r="I38" s="11">
        <v>32</v>
      </c>
      <c r="J38" s="11">
        <f t="shared" si="10"/>
        <v>116</v>
      </c>
      <c r="K38" s="12">
        <f t="shared" si="11"/>
        <v>2.5172245429392937E-4</v>
      </c>
      <c r="L38" s="11">
        <v>89</v>
      </c>
      <c r="M38" s="12">
        <f t="shared" si="12"/>
        <v>1.9313188303585961E-4</v>
      </c>
      <c r="N38" s="11">
        <f t="shared" si="6"/>
        <v>-27</v>
      </c>
      <c r="O38" s="13">
        <f t="shared" si="7"/>
        <v>-9.99</v>
      </c>
      <c r="P38" s="12">
        <f t="shared" si="13"/>
        <v>-2.1678511365485812E-5</v>
      </c>
      <c r="Q38" s="14">
        <v>0</v>
      </c>
      <c r="R38" s="14">
        <f t="shared" si="8"/>
        <v>-27</v>
      </c>
      <c r="S38" s="12">
        <f t="shared" si="9"/>
        <v>0.76724137931034486</v>
      </c>
      <c r="T38" s="14">
        <f t="shared" si="14"/>
        <v>0.68033095755116046</v>
      </c>
      <c r="U38" s="14">
        <f t="shared" si="15"/>
        <v>0.52197806225908006</v>
      </c>
    </row>
    <row r="39" spans="1:21" s="46" customFormat="1" x14ac:dyDescent="0.3">
      <c r="A39" s="40" t="s">
        <v>203</v>
      </c>
      <c r="B39" s="40"/>
      <c r="C39" s="40"/>
      <c r="D39" s="40"/>
      <c r="E39" s="40"/>
      <c r="F39" s="48">
        <v>1584</v>
      </c>
      <c r="G39" s="48">
        <v>3053</v>
      </c>
      <c r="H39" s="48">
        <v>0</v>
      </c>
      <c r="I39" s="48">
        <v>1228</v>
      </c>
      <c r="J39" s="48">
        <v>3409</v>
      </c>
      <c r="K39" s="49">
        <v>1.7847368336165601E-2</v>
      </c>
      <c r="L39" s="48">
        <v>3293.6371300000046</v>
      </c>
      <c r="M39" s="49">
        <v>1.7720385240337238E-2</v>
      </c>
      <c r="N39" s="48">
        <v>-115.36286999999567</v>
      </c>
      <c r="O39" s="50">
        <v>-21.651284499989146</v>
      </c>
      <c r="P39" s="49">
        <v>1.3270759769862233E-3</v>
      </c>
      <c r="Q39" s="48">
        <v>0</v>
      </c>
      <c r="R39" s="48">
        <v>-115.36286999999567</v>
      </c>
      <c r="S39" s="49">
        <v>0.96615932238193158</v>
      </c>
      <c r="T39" s="45">
        <v>19.99351926113712</v>
      </c>
      <c r="U39" s="45">
        <v>19.316925021370338</v>
      </c>
    </row>
    <row r="40" spans="1:21" x14ac:dyDescent="0.3">
      <c r="A40" s="15" t="s">
        <v>204</v>
      </c>
      <c r="B40" s="15"/>
      <c r="C40" s="15"/>
      <c r="D40" s="15"/>
      <c r="E40" s="15"/>
      <c r="F40" s="16"/>
      <c r="G40" s="17"/>
      <c r="H40" s="17"/>
      <c r="I40" s="17"/>
      <c r="J40" s="17"/>
      <c r="K40" s="18"/>
      <c r="L40" s="17"/>
      <c r="M40" s="18"/>
      <c r="N40" s="17"/>
      <c r="O40" s="19"/>
      <c r="P40" s="18"/>
      <c r="Q40" s="20"/>
      <c r="R40" s="20"/>
      <c r="S40" s="18"/>
      <c r="T40" s="20"/>
      <c r="U40" s="20"/>
    </row>
    <row r="41" spans="1:21" x14ac:dyDescent="0.3">
      <c r="A41" s="9" t="s">
        <v>29</v>
      </c>
      <c r="B41" s="9" t="s">
        <v>192</v>
      </c>
      <c r="C41" s="9" t="s">
        <v>1</v>
      </c>
      <c r="D41" s="9">
        <v>0.08</v>
      </c>
      <c r="E41" s="9">
        <v>0.08</v>
      </c>
      <c r="F41" s="11">
        <v>480</v>
      </c>
      <c r="G41" s="11">
        <v>1440</v>
      </c>
      <c r="H41" s="11">
        <v>0</v>
      </c>
      <c r="I41" s="11">
        <v>448</v>
      </c>
      <c r="J41" s="11">
        <f t="shared" ref="J41:J54" si="16">SUM(F41:G41,-I41)</f>
        <v>1472</v>
      </c>
      <c r="K41" s="12">
        <f t="shared" ref="K41:K54" si="17">J41*D41/$B$4</f>
        <v>6.9065322035538493E-4</v>
      </c>
      <c r="L41" s="11">
        <v>1377</v>
      </c>
      <c r="M41" s="12">
        <f t="shared" ref="M41:M54" si="18">L41*D41/$B$4</f>
        <v>6.4607981279168826E-4</v>
      </c>
      <c r="N41" s="11">
        <f t="shared" si="6"/>
        <v>-95</v>
      </c>
      <c r="O41" s="13">
        <f t="shared" si="7"/>
        <v>-7.6000000000000005</v>
      </c>
      <c r="P41" s="12">
        <f t="shared" ref="P41:P54" si="19">O41*D41/$B$4</f>
        <v>-3.5658726050957381E-6</v>
      </c>
      <c r="Q41" s="14">
        <v>-7</v>
      </c>
      <c r="R41" s="14">
        <f t="shared" si="8"/>
        <v>-88</v>
      </c>
      <c r="S41" s="12">
        <f t="shared" si="9"/>
        <v>0.93546195652173914</v>
      </c>
      <c r="T41" s="14">
        <f t="shared" ref="T41:T54" si="20">(J41/$B$4)*1000</f>
        <v>8.6331652544423125</v>
      </c>
      <c r="U41" s="14">
        <f t="shared" ref="U41:U54" si="21">(L41/$B$4)*1000</f>
        <v>8.0759976598961032</v>
      </c>
    </row>
    <row r="42" spans="1:21" x14ac:dyDescent="0.3">
      <c r="A42" s="9" t="s">
        <v>30</v>
      </c>
      <c r="B42" s="9" t="s">
        <v>192</v>
      </c>
      <c r="C42" s="9" t="s">
        <v>1</v>
      </c>
      <c r="D42" s="9">
        <v>0.11</v>
      </c>
      <c r="E42" s="9">
        <v>0.11</v>
      </c>
      <c r="F42" s="11">
        <v>509</v>
      </c>
      <c r="G42" s="11">
        <v>756</v>
      </c>
      <c r="H42" s="11">
        <v>0</v>
      </c>
      <c r="I42" s="11">
        <v>405</v>
      </c>
      <c r="J42" s="11">
        <f t="shared" si="16"/>
        <v>860</v>
      </c>
      <c r="K42" s="12">
        <f t="shared" si="17"/>
        <v>5.54821625727067E-4</v>
      </c>
      <c r="L42" s="11">
        <v>899</v>
      </c>
      <c r="M42" s="12">
        <f t="shared" si="18"/>
        <v>5.7998214131236431E-4</v>
      </c>
      <c r="N42" s="11">
        <f t="shared" si="6"/>
        <v>39</v>
      </c>
      <c r="O42" s="13">
        <f t="shared" si="7"/>
        <v>4.29</v>
      </c>
      <c r="P42" s="12">
        <f t="shared" si="19"/>
        <v>2.7676567143826951E-6</v>
      </c>
      <c r="Q42" s="14">
        <v>-13</v>
      </c>
      <c r="R42" s="14">
        <f t="shared" si="8"/>
        <v>52</v>
      </c>
      <c r="S42" s="12">
        <f t="shared" si="9"/>
        <v>1.0453488372093023</v>
      </c>
      <c r="T42" s="14">
        <f t="shared" si="20"/>
        <v>5.0438329611551556</v>
      </c>
      <c r="U42" s="14">
        <f t="shared" si="21"/>
        <v>5.2725649210214938</v>
      </c>
    </row>
    <row r="43" spans="1:21" x14ac:dyDescent="0.3">
      <c r="A43" s="9" t="s">
        <v>31</v>
      </c>
      <c r="B43" s="9" t="s">
        <v>192</v>
      </c>
      <c r="C43" s="9" t="s">
        <v>1</v>
      </c>
      <c r="D43" s="9">
        <v>0.14000000000000001</v>
      </c>
      <c r="E43" s="9">
        <v>0.14000000000000001</v>
      </c>
      <c r="F43" s="11">
        <v>309</v>
      </c>
      <c r="G43" s="11">
        <v>864</v>
      </c>
      <c r="H43" s="11">
        <v>0</v>
      </c>
      <c r="I43" s="11">
        <v>192</v>
      </c>
      <c r="J43" s="11">
        <f t="shared" si="16"/>
        <v>981</v>
      </c>
      <c r="K43" s="12">
        <f t="shared" si="17"/>
        <v>8.0548839405238256E-4</v>
      </c>
      <c r="L43" s="11">
        <v>911</v>
      </c>
      <c r="M43" s="12">
        <f t="shared" si="18"/>
        <v>7.4801215798340527E-4</v>
      </c>
      <c r="N43" s="11">
        <f t="shared" si="6"/>
        <v>-70</v>
      </c>
      <c r="O43" s="13">
        <f t="shared" si="7"/>
        <v>-9.8000000000000007</v>
      </c>
      <c r="P43" s="12">
        <f t="shared" si="19"/>
        <v>-8.0466730496568304E-6</v>
      </c>
      <c r="Q43" s="14">
        <v>-47</v>
      </c>
      <c r="R43" s="14">
        <f t="shared" si="8"/>
        <v>-23</v>
      </c>
      <c r="S43" s="12">
        <f t="shared" si="9"/>
        <v>0.92864424057084605</v>
      </c>
      <c r="T43" s="14">
        <f t="shared" si="20"/>
        <v>5.7534885289455895</v>
      </c>
      <c r="U43" s="14">
        <f t="shared" si="21"/>
        <v>5.3429439855957508</v>
      </c>
    </row>
    <row r="44" spans="1:21" x14ac:dyDescent="0.3">
      <c r="A44" s="9" t="s">
        <v>32</v>
      </c>
      <c r="B44" s="9" t="s">
        <v>192</v>
      </c>
      <c r="C44" s="9" t="s">
        <v>33</v>
      </c>
      <c r="D44" s="9">
        <v>1.73</v>
      </c>
      <c r="E44" s="9">
        <v>1.73</v>
      </c>
      <c r="F44" s="11">
        <v>132.5</v>
      </c>
      <c r="G44" s="11">
        <v>340</v>
      </c>
      <c r="H44" s="11">
        <v>0</v>
      </c>
      <c r="I44" s="11">
        <v>85</v>
      </c>
      <c r="J44" s="11">
        <f t="shared" si="16"/>
        <v>387.5</v>
      </c>
      <c r="K44" s="12">
        <f t="shared" si="17"/>
        <v>3.9316971178306823E-3</v>
      </c>
      <c r="L44" s="11">
        <v>418.31400000000389</v>
      </c>
      <c r="M44" s="12">
        <f t="shared" si="18"/>
        <v>4.2443456726406177E-3</v>
      </c>
      <c r="N44" s="11">
        <f t="shared" si="6"/>
        <v>30.814000000003887</v>
      </c>
      <c r="O44" s="13">
        <f t="shared" si="7"/>
        <v>53.30822000000672</v>
      </c>
      <c r="P44" s="12">
        <f t="shared" si="19"/>
        <v>5.4088199982118808E-4</v>
      </c>
      <c r="Q44" s="14">
        <v>-4.3250000000000002</v>
      </c>
      <c r="R44" s="14">
        <f t="shared" si="8"/>
        <v>35.13900000000389</v>
      </c>
      <c r="S44" s="12">
        <f t="shared" si="9"/>
        <v>1.07952000000001</v>
      </c>
      <c r="T44" s="14">
        <f t="shared" si="20"/>
        <v>2.2726572935437468</v>
      </c>
      <c r="U44" s="14">
        <f t="shared" si="21"/>
        <v>2.4533790015263688</v>
      </c>
    </row>
    <row r="45" spans="1:21" x14ac:dyDescent="0.3">
      <c r="A45" s="9" t="s">
        <v>34</v>
      </c>
      <c r="B45" s="9" t="s">
        <v>192</v>
      </c>
      <c r="C45" s="9" t="s">
        <v>33</v>
      </c>
      <c r="D45" s="9">
        <v>0.45</v>
      </c>
      <c r="E45" s="9">
        <v>0.45</v>
      </c>
      <c r="F45" s="11">
        <v>294.83999999999997</v>
      </c>
      <c r="G45" s="11">
        <v>1179.3599999999999</v>
      </c>
      <c r="H45" s="11">
        <v>0</v>
      </c>
      <c r="I45" s="11">
        <v>215.46</v>
      </c>
      <c r="J45" s="11">
        <f t="shared" si="16"/>
        <v>1258.7399999999998</v>
      </c>
      <c r="K45" s="12">
        <f t="shared" si="17"/>
        <v>3.3220853903325551E-3</v>
      </c>
      <c r="L45" s="11">
        <v>1474.6928999999002</v>
      </c>
      <c r="M45" s="12">
        <f t="shared" si="18"/>
        <v>3.8920315063609777E-3</v>
      </c>
      <c r="N45" s="11">
        <f t="shared" si="6"/>
        <v>215.95289999990041</v>
      </c>
      <c r="O45" s="13">
        <f t="shared" si="7"/>
        <v>97.17880499995519</v>
      </c>
      <c r="P45" s="12">
        <f t="shared" si="19"/>
        <v>2.5647575221279014E-4</v>
      </c>
      <c r="Q45" s="14">
        <v>-7.257200000000001</v>
      </c>
      <c r="R45" s="14">
        <f t="shared" si="8"/>
        <v>223.21009999990042</v>
      </c>
      <c r="S45" s="12">
        <f t="shared" si="9"/>
        <v>1.1715627532293409</v>
      </c>
      <c r="T45" s="14">
        <f t="shared" si="20"/>
        <v>7.3824119785167897</v>
      </c>
      <c r="U45" s="14">
        <f t="shared" si="21"/>
        <v>8.6489589030243952</v>
      </c>
    </row>
    <row r="46" spans="1:21" x14ac:dyDescent="0.3">
      <c r="A46" s="9" t="s">
        <v>35</v>
      </c>
      <c r="B46" s="9" t="s">
        <v>192</v>
      </c>
      <c r="C46" s="9" t="s">
        <v>33</v>
      </c>
      <c r="D46" s="9">
        <v>0.84</v>
      </c>
      <c r="E46" s="9">
        <v>0.84</v>
      </c>
      <c r="F46" s="11">
        <v>460</v>
      </c>
      <c r="G46" s="11">
        <v>1762.5</v>
      </c>
      <c r="H46" s="11">
        <v>0</v>
      </c>
      <c r="I46" s="11">
        <v>277.5</v>
      </c>
      <c r="J46" s="11">
        <f t="shared" si="16"/>
        <v>1945</v>
      </c>
      <c r="K46" s="12">
        <f t="shared" si="17"/>
        <v>9.582109641785224E-3</v>
      </c>
      <c r="L46" s="11">
        <v>1923.9037299996212</v>
      </c>
      <c r="M46" s="12">
        <f t="shared" si="18"/>
        <v>9.4781781393809394E-3</v>
      </c>
      <c r="N46" s="11">
        <f t="shared" si="6"/>
        <v>-21.096270000378809</v>
      </c>
      <c r="O46" s="13">
        <f t="shared" si="7"/>
        <v>-17.720866800318198</v>
      </c>
      <c r="P46" s="12">
        <f t="shared" si="19"/>
        <v>-8.7302462019599308E-5</v>
      </c>
      <c r="Q46" s="14">
        <v>-32.39</v>
      </c>
      <c r="R46" s="14">
        <f t="shared" si="8"/>
        <v>11.293729999621192</v>
      </c>
      <c r="S46" s="12">
        <f t="shared" si="9"/>
        <v>0.98915358868875125</v>
      </c>
      <c r="T46" s="14">
        <f t="shared" si="20"/>
        <v>11.407273383077646</v>
      </c>
      <c r="U46" s="14">
        <f t="shared" si="21"/>
        <v>11.283545404024927</v>
      </c>
    </row>
    <row r="47" spans="1:21" x14ac:dyDescent="0.3">
      <c r="A47" s="9" t="s">
        <v>36</v>
      </c>
      <c r="B47" s="9" t="s">
        <v>192</v>
      </c>
      <c r="C47" s="9" t="s">
        <v>1</v>
      </c>
      <c r="D47" s="9">
        <v>0.05</v>
      </c>
      <c r="E47" s="9">
        <v>0.05</v>
      </c>
      <c r="F47" s="11">
        <v>5100</v>
      </c>
      <c r="G47" s="11">
        <v>13500</v>
      </c>
      <c r="H47" s="11">
        <v>0</v>
      </c>
      <c r="I47" s="11">
        <v>6300</v>
      </c>
      <c r="J47" s="11">
        <f t="shared" si="16"/>
        <v>12300</v>
      </c>
      <c r="K47" s="12">
        <f t="shared" si="17"/>
        <v>3.6069270594307214E-3</v>
      </c>
      <c r="L47" s="11">
        <v>11676</v>
      </c>
      <c r="M47" s="12">
        <f t="shared" si="18"/>
        <v>3.4239414915376511E-3</v>
      </c>
      <c r="N47" s="11">
        <f t="shared" si="6"/>
        <v>-624</v>
      </c>
      <c r="O47" s="13">
        <f t="shared" si="7"/>
        <v>-31.200000000000003</v>
      </c>
      <c r="P47" s="12">
        <f t="shared" si="19"/>
        <v>-9.1492783946535384E-6</v>
      </c>
      <c r="Q47" s="14">
        <v>-49.5</v>
      </c>
      <c r="R47" s="14">
        <f t="shared" si="8"/>
        <v>-574.5</v>
      </c>
      <c r="S47" s="12">
        <f t="shared" si="9"/>
        <v>0.94926829268292678</v>
      </c>
      <c r="T47" s="14">
        <f t="shared" si="20"/>
        <v>72.138541188614425</v>
      </c>
      <c r="U47" s="14">
        <f t="shared" si="21"/>
        <v>68.478829830753014</v>
      </c>
    </row>
    <row r="48" spans="1:21" x14ac:dyDescent="0.3">
      <c r="A48" s="9" t="s">
        <v>37</v>
      </c>
      <c r="B48" s="9" t="s">
        <v>192</v>
      </c>
      <c r="C48" s="9" t="s">
        <v>1</v>
      </c>
      <c r="D48" s="9">
        <v>0.06</v>
      </c>
      <c r="E48" s="9">
        <v>0.06</v>
      </c>
      <c r="F48" s="11">
        <v>1600</v>
      </c>
      <c r="G48" s="11">
        <v>6000</v>
      </c>
      <c r="H48" s="11">
        <v>0</v>
      </c>
      <c r="I48" s="11">
        <v>1150</v>
      </c>
      <c r="J48" s="11">
        <f t="shared" si="16"/>
        <v>6450</v>
      </c>
      <c r="K48" s="12">
        <f t="shared" si="17"/>
        <v>2.2697248325198199E-3</v>
      </c>
      <c r="L48" s="11">
        <v>7088</v>
      </c>
      <c r="M48" s="12">
        <f t="shared" si="18"/>
        <v>2.4942340485117026E-3</v>
      </c>
      <c r="N48" s="11">
        <f t="shared" si="6"/>
        <v>638</v>
      </c>
      <c r="O48" s="13">
        <f t="shared" si="7"/>
        <v>38.28</v>
      </c>
      <c r="P48" s="12">
        <f t="shared" si="19"/>
        <v>1.3470552959512978E-5</v>
      </c>
      <c r="Q48" s="14">
        <v>-120</v>
      </c>
      <c r="R48" s="14">
        <f t="shared" si="8"/>
        <v>758</v>
      </c>
      <c r="S48" s="12">
        <f t="shared" si="9"/>
        <v>1.0989147286821705</v>
      </c>
      <c r="T48" s="14">
        <f t="shared" si="20"/>
        <v>37.828747208663664</v>
      </c>
      <c r="U48" s="14">
        <f t="shared" si="21"/>
        <v>41.570567475195048</v>
      </c>
    </row>
    <row r="49" spans="1:113" x14ac:dyDescent="0.3">
      <c r="A49" s="9" t="s">
        <v>38</v>
      </c>
      <c r="B49" s="9" t="s">
        <v>192</v>
      </c>
      <c r="C49" s="9" t="s">
        <v>14</v>
      </c>
      <c r="D49" s="9">
        <v>1.27</v>
      </c>
      <c r="E49" s="9">
        <v>1.27</v>
      </c>
      <c r="F49" s="11">
        <v>809.5</v>
      </c>
      <c r="G49" s="11">
        <v>1230</v>
      </c>
      <c r="H49" s="11">
        <v>0</v>
      </c>
      <c r="I49" s="11">
        <v>481</v>
      </c>
      <c r="J49" s="11">
        <f t="shared" si="16"/>
        <v>1558.5</v>
      </c>
      <c r="K49" s="12">
        <f t="shared" si="17"/>
        <v>1.1608410884708828E-2</v>
      </c>
      <c r="L49" s="11">
        <v>1112.8197000001257</v>
      </c>
      <c r="M49" s="12">
        <f t="shared" si="18"/>
        <v>8.2887830081487795E-3</v>
      </c>
      <c r="N49" s="11">
        <f t="shared" si="6"/>
        <v>-445.68029999987425</v>
      </c>
      <c r="O49" s="13">
        <f t="shared" si="7"/>
        <v>-566.01398099984033</v>
      </c>
      <c r="P49" s="12">
        <f t="shared" si="19"/>
        <v>-4.2159274032312621E-3</v>
      </c>
      <c r="Q49" s="14">
        <v>-105.58819999999999</v>
      </c>
      <c r="R49" s="14">
        <f t="shared" si="8"/>
        <v>-340.09209999987428</v>
      </c>
      <c r="S49" s="12">
        <f t="shared" si="9"/>
        <v>0.71403253128015765</v>
      </c>
      <c r="T49" s="14">
        <f t="shared" si="20"/>
        <v>9.1404810115817554</v>
      </c>
      <c r="U49" s="14">
        <f t="shared" si="21"/>
        <v>6.526600793817936</v>
      </c>
    </row>
    <row r="50" spans="1:113" x14ac:dyDescent="0.3">
      <c r="A50" s="9" t="s">
        <v>39</v>
      </c>
      <c r="B50" s="9" t="s">
        <v>192</v>
      </c>
      <c r="C50" s="9" t="s">
        <v>1</v>
      </c>
      <c r="D50" s="9">
        <v>0.15</v>
      </c>
      <c r="E50" s="9">
        <v>0.15</v>
      </c>
      <c r="F50" s="11">
        <v>1393</v>
      </c>
      <c r="G50" s="11">
        <v>4680</v>
      </c>
      <c r="H50" s="11">
        <v>0</v>
      </c>
      <c r="I50" s="11">
        <v>515</v>
      </c>
      <c r="J50" s="11">
        <f t="shared" si="16"/>
        <v>5558</v>
      </c>
      <c r="K50" s="12">
        <f t="shared" si="17"/>
        <v>4.8895855112965729E-3</v>
      </c>
      <c r="L50" s="11">
        <v>5244</v>
      </c>
      <c r="M50" s="12">
        <f t="shared" si="18"/>
        <v>4.6133476828426109E-3</v>
      </c>
      <c r="N50" s="11">
        <f t="shared" si="6"/>
        <v>-314</v>
      </c>
      <c r="O50" s="13">
        <f t="shared" si="7"/>
        <v>-47.1</v>
      </c>
      <c r="P50" s="12">
        <f t="shared" si="19"/>
        <v>-4.1435674268094387E-5</v>
      </c>
      <c r="Q50" s="14">
        <v>-17</v>
      </c>
      <c r="R50" s="14">
        <f t="shared" si="8"/>
        <v>-297</v>
      </c>
      <c r="S50" s="12">
        <f t="shared" si="9"/>
        <v>0.94350485786254046</v>
      </c>
      <c r="T50" s="14">
        <f t="shared" si="20"/>
        <v>32.597236741977156</v>
      </c>
      <c r="U50" s="14">
        <f t="shared" si="21"/>
        <v>30.755651218950735</v>
      </c>
    </row>
    <row r="51" spans="1:113" x14ac:dyDescent="0.3">
      <c r="A51" s="9" t="s">
        <v>40</v>
      </c>
      <c r="B51" s="9" t="s">
        <v>192</v>
      </c>
      <c r="C51" s="9" t="s">
        <v>1</v>
      </c>
      <c r="D51" s="9">
        <v>0.02</v>
      </c>
      <c r="E51" s="9">
        <v>0.02</v>
      </c>
      <c r="F51" s="11">
        <v>4900</v>
      </c>
      <c r="G51" s="11">
        <v>12000</v>
      </c>
      <c r="H51" s="11">
        <v>0</v>
      </c>
      <c r="I51" s="11">
        <v>2720</v>
      </c>
      <c r="J51" s="11">
        <f t="shared" si="16"/>
        <v>14180</v>
      </c>
      <c r="K51" s="12">
        <f t="shared" si="17"/>
        <v>1.6632918927716304E-3</v>
      </c>
      <c r="L51" s="11">
        <v>12433</v>
      </c>
      <c r="M51" s="12">
        <f t="shared" si="18"/>
        <v>1.4583715164195824E-3</v>
      </c>
      <c r="N51" s="11">
        <f t="shared" si="6"/>
        <v>-1747</v>
      </c>
      <c r="O51" s="13">
        <f t="shared" si="7"/>
        <v>-34.94</v>
      </c>
      <c r="P51" s="12">
        <f t="shared" si="19"/>
        <v>-4.0984075270409561E-6</v>
      </c>
      <c r="Q51" s="14">
        <v>-2</v>
      </c>
      <c r="R51" s="14">
        <f t="shared" si="8"/>
        <v>-1745</v>
      </c>
      <c r="S51" s="12">
        <f t="shared" si="9"/>
        <v>0.8767983074753174</v>
      </c>
      <c r="T51" s="14">
        <f t="shared" si="20"/>
        <v>83.164594638581519</v>
      </c>
      <c r="U51" s="14">
        <f t="shared" si="21"/>
        <v>72.918575820979115</v>
      </c>
    </row>
    <row r="52" spans="1:113" x14ac:dyDescent="0.3">
      <c r="A52" s="9" t="s">
        <v>41</v>
      </c>
      <c r="B52" s="9" t="s">
        <v>192</v>
      </c>
      <c r="C52" s="9" t="s">
        <v>1</v>
      </c>
      <c r="D52" s="9">
        <v>0.02</v>
      </c>
      <c r="E52" s="9">
        <v>0.02</v>
      </c>
      <c r="F52" s="11">
        <v>4700</v>
      </c>
      <c r="G52" s="11">
        <v>13400</v>
      </c>
      <c r="H52" s="11">
        <v>0</v>
      </c>
      <c r="I52" s="11">
        <v>5030</v>
      </c>
      <c r="J52" s="11">
        <f t="shared" si="16"/>
        <v>13070</v>
      </c>
      <c r="K52" s="12">
        <f t="shared" si="17"/>
        <v>1.5330906233092527E-3</v>
      </c>
      <c r="L52" s="11">
        <v>12453</v>
      </c>
      <c r="M52" s="12">
        <f t="shared" si="18"/>
        <v>1.4607174852387242E-3</v>
      </c>
      <c r="N52" s="11">
        <f t="shared" si="6"/>
        <v>-617</v>
      </c>
      <c r="O52" s="13">
        <f t="shared" si="7"/>
        <v>-12.34</v>
      </c>
      <c r="P52" s="12">
        <f t="shared" si="19"/>
        <v>-1.4474627614105724E-6</v>
      </c>
      <c r="Q52" s="14">
        <v>-2</v>
      </c>
      <c r="R52" s="14">
        <f t="shared" si="8"/>
        <v>-615</v>
      </c>
      <c r="S52" s="12">
        <f t="shared" si="9"/>
        <v>0.95279265493496557</v>
      </c>
      <c r="T52" s="14">
        <f t="shared" si="20"/>
        <v>76.654531165462643</v>
      </c>
      <c r="U52" s="14">
        <f t="shared" si="21"/>
        <v>73.035874261936215</v>
      </c>
    </row>
    <row r="53" spans="1:113" x14ac:dyDescent="0.3">
      <c r="A53" s="9" t="s">
        <v>42</v>
      </c>
      <c r="B53" s="9" t="s">
        <v>192</v>
      </c>
      <c r="C53" s="9" t="s">
        <v>1</v>
      </c>
      <c r="D53" s="9">
        <v>0.05</v>
      </c>
      <c r="E53" s="9">
        <v>0.05</v>
      </c>
      <c r="F53" s="11">
        <v>492</v>
      </c>
      <c r="G53" s="11">
        <v>1200</v>
      </c>
      <c r="H53" s="11">
        <v>0</v>
      </c>
      <c r="I53" s="11">
        <v>540</v>
      </c>
      <c r="J53" s="11">
        <f t="shared" si="16"/>
        <v>1152</v>
      </c>
      <c r="K53" s="12">
        <f t="shared" si="17"/>
        <v>3.378195099564383E-4</v>
      </c>
      <c r="L53" s="11">
        <v>1173</v>
      </c>
      <c r="M53" s="12">
        <f t="shared" si="18"/>
        <v>3.4397767810668591E-4</v>
      </c>
      <c r="N53" s="11">
        <f t="shared" si="6"/>
        <v>21</v>
      </c>
      <c r="O53" s="13">
        <f t="shared" si="7"/>
        <v>1.05</v>
      </c>
      <c r="P53" s="12">
        <f t="shared" si="19"/>
        <v>3.079084075123787E-7</v>
      </c>
      <c r="Q53" s="14">
        <v>-2</v>
      </c>
      <c r="R53" s="14">
        <f t="shared" si="8"/>
        <v>23</v>
      </c>
      <c r="S53" s="12">
        <f t="shared" si="9"/>
        <v>1.0182291666666667</v>
      </c>
      <c r="T53" s="14">
        <f t="shared" si="20"/>
        <v>6.7563901991287656</v>
      </c>
      <c r="U53" s="14">
        <f t="shared" si="21"/>
        <v>6.8795535621337169</v>
      </c>
    </row>
    <row r="54" spans="1:113" x14ac:dyDescent="0.3">
      <c r="A54" s="9" t="s">
        <v>43</v>
      </c>
      <c r="B54" s="9" t="s">
        <v>192</v>
      </c>
      <c r="C54" s="9" t="s">
        <v>1</v>
      </c>
      <c r="D54" s="9">
        <v>0.08</v>
      </c>
      <c r="E54" s="9">
        <v>0.08</v>
      </c>
      <c r="F54" s="11">
        <v>728</v>
      </c>
      <c r="G54" s="11">
        <v>2496</v>
      </c>
      <c r="H54" s="11">
        <v>0</v>
      </c>
      <c r="I54" s="11">
        <v>3126</v>
      </c>
      <c r="J54" s="11">
        <f t="shared" si="16"/>
        <v>98</v>
      </c>
      <c r="K54" s="12">
        <f t="shared" si="17"/>
        <v>4.5980988855181878E-5</v>
      </c>
      <c r="L54" s="11">
        <v>3315</v>
      </c>
      <c r="M54" s="12">
        <f t="shared" si="18"/>
        <v>1.5553773270911013E-3</v>
      </c>
      <c r="N54" s="11">
        <f t="shared" si="6"/>
        <v>3217</v>
      </c>
      <c r="O54" s="13">
        <f t="shared" si="7"/>
        <v>257.36</v>
      </c>
      <c r="P54" s="12">
        <f t="shared" si="19"/>
        <v>1.2075170705887356E-4</v>
      </c>
      <c r="Q54" s="14">
        <v>-1</v>
      </c>
      <c r="R54" s="14">
        <f t="shared" si="8"/>
        <v>3218</v>
      </c>
      <c r="S54" s="12">
        <f t="shared" si="9"/>
        <v>33.826530612244895</v>
      </c>
      <c r="T54" s="14">
        <f t="shared" si="20"/>
        <v>0.57476236068977349</v>
      </c>
      <c r="U54" s="14">
        <f t="shared" si="21"/>
        <v>19.442216588638768</v>
      </c>
    </row>
    <row r="55" spans="1:113" s="47" customFormat="1" x14ac:dyDescent="0.3">
      <c r="A55" s="40" t="s">
        <v>205</v>
      </c>
      <c r="B55" s="40"/>
      <c r="C55" s="40"/>
      <c r="D55" s="40"/>
      <c r="E55" s="40"/>
      <c r="F55" s="41">
        <v>21907.84</v>
      </c>
      <c r="G55" s="41">
        <v>60847.86</v>
      </c>
      <c r="H55" s="41">
        <v>0</v>
      </c>
      <c r="I55" s="41">
        <v>21484.959999999999</v>
      </c>
      <c r="J55" s="41">
        <v>61270.74</v>
      </c>
      <c r="K55" s="42">
        <v>4.4841686692931745E-2</v>
      </c>
      <c r="L55" s="41">
        <v>61498.730329999657</v>
      </c>
      <c r="M55" s="42">
        <v>4.322737966836683E-2</v>
      </c>
      <c r="N55" s="41">
        <v>227.99032999965129</v>
      </c>
      <c r="O55" s="43">
        <v>-275.24782280019667</v>
      </c>
      <c r="P55" s="42">
        <v>-3.4363176566825538E-3</v>
      </c>
      <c r="Q55" s="44">
        <v>-410.06039999999996</v>
      </c>
      <c r="R55" s="44">
        <v>638.05072999965114</v>
      </c>
      <c r="S55" s="42">
        <v>1.0037210311153359</v>
      </c>
      <c r="T55" s="45">
        <v>359.34811391438092</v>
      </c>
      <c r="U55" s="45">
        <v>360.68525942749363</v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</row>
    <row r="56" spans="1:113" s="25" customFormat="1" x14ac:dyDescent="0.3">
      <c r="A56" s="15" t="s">
        <v>193</v>
      </c>
      <c r="B56" s="15"/>
      <c r="C56" s="15"/>
      <c r="D56" s="15"/>
      <c r="E56" s="15"/>
      <c r="F56" s="17"/>
      <c r="G56" s="17"/>
      <c r="H56" s="17"/>
      <c r="I56" s="17"/>
      <c r="J56" s="17"/>
      <c r="K56" s="15"/>
      <c r="L56" s="17"/>
      <c r="M56" s="15"/>
      <c r="N56" s="17"/>
      <c r="O56" s="19"/>
      <c r="P56" s="18"/>
      <c r="Q56" s="20"/>
      <c r="R56" s="20"/>
      <c r="S56" s="18"/>
      <c r="T56" s="15"/>
      <c r="U56" s="1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</row>
    <row r="57" spans="1:113" x14ac:dyDescent="0.3">
      <c r="A57" s="9" t="s">
        <v>44</v>
      </c>
      <c r="B57" s="9" t="s">
        <v>193</v>
      </c>
      <c r="C57" s="9" t="s">
        <v>1</v>
      </c>
      <c r="D57" s="9">
        <v>0</v>
      </c>
      <c r="E57" s="9">
        <v>0</v>
      </c>
      <c r="F57" s="11">
        <v>0</v>
      </c>
      <c r="G57" s="11">
        <v>0</v>
      </c>
      <c r="H57" s="11">
        <v>0</v>
      </c>
      <c r="I57" s="11">
        <v>0</v>
      </c>
      <c r="J57" s="11">
        <f t="shared" ref="J57:J120" si="22">SUM(F57:G57,-I57)</f>
        <v>0</v>
      </c>
      <c r="K57" s="12">
        <f t="shared" ref="K57:K88" si="23">J57*D57/$B$4</f>
        <v>0</v>
      </c>
      <c r="L57" s="11">
        <v>0</v>
      </c>
      <c r="M57" s="12">
        <f t="shared" ref="M57:M88" si="24">L57*D57/$B$4</f>
        <v>0</v>
      </c>
      <c r="N57" s="11">
        <f t="shared" si="6"/>
        <v>0</v>
      </c>
      <c r="O57" s="13">
        <f t="shared" si="7"/>
        <v>0</v>
      </c>
      <c r="P57" s="12">
        <f t="shared" ref="P57:P88" si="25">O57*D57/$B$4</f>
        <v>0</v>
      </c>
      <c r="Q57" s="14">
        <v>0</v>
      </c>
      <c r="R57" s="14">
        <f t="shared" si="8"/>
        <v>0</v>
      </c>
      <c r="S57" s="12" t="e">
        <f t="shared" si="9"/>
        <v>#DIV/0!</v>
      </c>
      <c r="T57" s="14">
        <f t="shared" ref="T57:T88" si="26">(J57/$B$4)*1000</f>
        <v>0</v>
      </c>
      <c r="U57" s="14">
        <f t="shared" ref="U57:U88" si="27">(L57/$B$4)*1000</f>
        <v>0</v>
      </c>
    </row>
    <row r="58" spans="1:113" x14ac:dyDescent="0.3">
      <c r="A58" s="9" t="s">
        <v>45</v>
      </c>
      <c r="B58" s="9" t="s">
        <v>193</v>
      </c>
      <c r="C58" s="9" t="s">
        <v>33</v>
      </c>
      <c r="D58" s="9">
        <v>12.37</v>
      </c>
      <c r="E58" s="9">
        <v>12.37</v>
      </c>
      <c r="F58" s="11">
        <v>33</v>
      </c>
      <c r="G58" s="11">
        <v>24.5</v>
      </c>
      <c r="H58" s="11">
        <v>0</v>
      </c>
      <c r="I58" s="11">
        <v>0.5</v>
      </c>
      <c r="J58" s="11">
        <f t="shared" si="22"/>
        <v>57</v>
      </c>
      <c r="K58" s="12">
        <f t="shared" si="23"/>
        <v>4.1352978867219628E-3</v>
      </c>
      <c r="L58" s="11">
        <v>31.335000000000807</v>
      </c>
      <c r="M58" s="12">
        <f t="shared" si="24"/>
        <v>2.2733256014111584E-3</v>
      </c>
      <c r="N58" s="11">
        <f t="shared" si="6"/>
        <v>-25.664999999999193</v>
      </c>
      <c r="O58" s="13">
        <f t="shared" si="7"/>
        <v>-317.47604999998998</v>
      </c>
      <c r="P58" s="12">
        <f t="shared" si="25"/>
        <v>-2.3032597169294643E-2</v>
      </c>
      <c r="Q58" s="14">
        <v>-0.47499999999999998</v>
      </c>
      <c r="R58" s="14">
        <f t="shared" si="8"/>
        <v>-25.189999999999191</v>
      </c>
      <c r="S58" s="12">
        <f t="shared" si="9"/>
        <v>0.54973684210527729</v>
      </c>
      <c r="T58" s="14">
        <f t="shared" si="26"/>
        <v>0.33430055672772541</v>
      </c>
      <c r="U58" s="14">
        <f t="shared" si="27"/>
        <v>0.18377733236953589</v>
      </c>
    </row>
    <row r="59" spans="1:113" x14ac:dyDescent="0.3">
      <c r="A59" s="9" t="s">
        <v>46</v>
      </c>
      <c r="B59" s="9" t="s">
        <v>193</v>
      </c>
      <c r="C59" s="9" t="s">
        <v>1</v>
      </c>
      <c r="D59" s="9">
        <v>0.13</v>
      </c>
      <c r="E59" s="9">
        <v>0.13</v>
      </c>
      <c r="F59" s="11">
        <v>3150</v>
      </c>
      <c r="G59" s="11">
        <v>3600</v>
      </c>
      <c r="H59" s="11">
        <v>0</v>
      </c>
      <c r="I59" s="11">
        <v>2325</v>
      </c>
      <c r="J59" s="11">
        <f t="shared" si="22"/>
        <v>4425</v>
      </c>
      <c r="K59" s="12">
        <f t="shared" si="23"/>
        <v>3.3737964080284917E-3</v>
      </c>
      <c r="L59" s="11">
        <v>4455</v>
      </c>
      <c r="M59" s="12">
        <f t="shared" si="24"/>
        <v>3.3966696040151254E-3</v>
      </c>
      <c r="N59" s="11">
        <f t="shared" si="6"/>
        <v>30</v>
      </c>
      <c r="O59" s="13">
        <f t="shared" si="7"/>
        <v>3.9000000000000004</v>
      </c>
      <c r="P59" s="12">
        <f t="shared" si="25"/>
        <v>2.9735154782624002E-6</v>
      </c>
      <c r="Q59" s="14">
        <v>-14</v>
      </c>
      <c r="R59" s="14">
        <f t="shared" si="8"/>
        <v>44</v>
      </c>
      <c r="S59" s="12">
        <f t="shared" si="9"/>
        <v>1.006779661016949</v>
      </c>
      <c r="T59" s="14">
        <f t="shared" si="26"/>
        <v>25.952280061757627</v>
      </c>
      <c r="U59" s="14">
        <f t="shared" si="27"/>
        <v>26.128227723193273</v>
      </c>
    </row>
    <row r="60" spans="1:113" x14ac:dyDescent="0.3">
      <c r="A60" s="9" t="s">
        <v>47</v>
      </c>
      <c r="B60" s="9" t="s">
        <v>193</v>
      </c>
      <c r="C60" s="9" t="s">
        <v>1</v>
      </c>
      <c r="D60" s="9">
        <v>0.11</v>
      </c>
      <c r="E60" s="9">
        <v>0.11</v>
      </c>
      <c r="F60" s="11">
        <v>1850</v>
      </c>
      <c r="G60" s="11">
        <v>7500</v>
      </c>
      <c r="H60" s="11">
        <v>0</v>
      </c>
      <c r="I60" s="11">
        <v>1312</v>
      </c>
      <c r="J60" s="11">
        <f t="shared" si="22"/>
        <v>8038</v>
      </c>
      <c r="K60" s="12">
        <f t="shared" si="23"/>
        <v>5.1856467762722847E-3</v>
      </c>
      <c r="L60" s="11">
        <v>5180</v>
      </c>
      <c r="M60" s="12">
        <f t="shared" si="24"/>
        <v>3.3418325828676828E-3</v>
      </c>
      <c r="N60" s="11">
        <f t="shared" si="6"/>
        <v>-2858</v>
      </c>
      <c r="O60" s="13">
        <f t="shared" si="7"/>
        <v>-314.38</v>
      </c>
      <c r="P60" s="12">
        <f t="shared" si="25"/>
        <v>-2.0281956127450623E-4</v>
      </c>
      <c r="Q60" s="14">
        <v>-136</v>
      </c>
      <c r="R60" s="14">
        <f t="shared" si="8"/>
        <v>-2722</v>
      </c>
      <c r="S60" s="12">
        <f t="shared" si="9"/>
        <v>0.6444389151530231</v>
      </c>
      <c r="T60" s="14">
        <f t="shared" si="26"/>
        <v>47.142243420657131</v>
      </c>
      <c r="U60" s="14">
        <f t="shared" si="27"/>
        <v>30.380296207888026</v>
      </c>
    </row>
    <row r="61" spans="1:113" x14ac:dyDescent="0.3">
      <c r="A61" s="9" t="s">
        <v>48</v>
      </c>
      <c r="B61" s="9" t="s">
        <v>193</v>
      </c>
      <c r="C61" s="9" t="s">
        <v>1</v>
      </c>
      <c r="D61" s="9">
        <v>0.18</v>
      </c>
      <c r="E61" s="9">
        <v>0.18</v>
      </c>
      <c r="F61" s="11">
        <v>0</v>
      </c>
      <c r="G61" s="11">
        <v>1000</v>
      </c>
      <c r="H61" s="11">
        <v>0</v>
      </c>
      <c r="I61" s="11">
        <v>664</v>
      </c>
      <c r="J61" s="11">
        <f t="shared" si="22"/>
        <v>336</v>
      </c>
      <c r="K61" s="12">
        <f t="shared" si="23"/>
        <v>3.5471048545426018E-4</v>
      </c>
      <c r="L61" s="11">
        <v>353</v>
      </c>
      <c r="M61" s="12">
        <f t="shared" si="24"/>
        <v>3.7265714692069597E-4</v>
      </c>
      <c r="N61" s="11">
        <f t="shared" si="6"/>
        <v>17</v>
      </c>
      <c r="O61" s="13">
        <f t="shared" si="7"/>
        <v>3.06</v>
      </c>
      <c r="P61" s="12">
        <f t="shared" si="25"/>
        <v>3.2303990639584408E-6</v>
      </c>
      <c r="Q61" s="14">
        <v>0</v>
      </c>
      <c r="R61" s="14">
        <f t="shared" si="8"/>
        <v>17</v>
      </c>
      <c r="S61" s="12">
        <f t="shared" si="9"/>
        <v>1.0505952380952381</v>
      </c>
      <c r="T61" s="14">
        <f t="shared" si="26"/>
        <v>1.9706138080792233</v>
      </c>
      <c r="U61" s="14">
        <f t="shared" si="27"/>
        <v>2.0703174828927557</v>
      </c>
    </row>
    <row r="62" spans="1:113" x14ac:dyDescent="0.3">
      <c r="A62" s="9" t="s">
        <v>49</v>
      </c>
      <c r="B62" s="9" t="s">
        <v>193</v>
      </c>
      <c r="C62" s="9" t="s">
        <v>33</v>
      </c>
      <c r="D62" s="9">
        <v>7.67</v>
      </c>
      <c r="E62" s="9">
        <v>7.67</v>
      </c>
      <c r="F62" s="11">
        <v>3</v>
      </c>
      <c r="G62" s="11">
        <v>6</v>
      </c>
      <c r="H62" s="11">
        <v>0</v>
      </c>
      <c r="I62" s="11">
        <v>4</v>
      </c>
      <c r="J62" s="11">
        <f t="shared" si="22"/>
        <v>5</v>
      </c>
      <c r="K62" s="12">
        <f t="shared" si="23"/>
        <v>2.2491976053523279E-4</v>
      </c>
      <c r="L62" s="11">
        <v>1.8955999999999973</v>
      </c>
      <c r="M62" s="12">
        <f t="shared" si="24"/>
        <v>8.527157961411734E-5</v>
      </c>
      <c r="N62" s="11">
        <f t="shared" si="6"/>
        <v>-3.1044000000000027</v>
      </c>
      <c r="O62" s="13">
        <f t="shared" si="7"/>
        <v>-23.810748000000022</v>
      </c>
      <c r="P62" s="12">
        <f t="shared" si="25"/>
        <v>-1.0711015476649556E-3</v>
      </c>
      <c r="Q62" s="14">
        <v>0</v>
      </c>
      <c r="R62" s="14">
        <f t="shared" si="8"/>
        <v>-3.1044000000000027</v>
      </c>
      <c r="S62" s="12">
        <f t="shared" si="9"/>
        <v>0.37911999999999946</v>
      </c>
      <c r="T62" s="14">
        <f t="shared" si="26"/>
        <v>2.9324610239274157E-2</v>
      </c>
      <c r="U62" s="14">
        <f t="shared" si="27"/>
        <v>1.1117546233913603E-2</v>
      </c>
    </row>
    <row r="63" spans="1:113" x14ac:dyDescent="0.3">
      <c r="A63" s="9" t="s">
        <v>50</v>
      </c>
      <c r="B63" s="9" t="s">
        <v>193</v>
      </c>
      <c r="C63" s="9" t="s">
        <v>33</v>
      </c>
      <c r="D63" s="9">
        <v>5.44</v>
      </c>
      <c r="E63" s="9">
        <v>5.44</v>
      </c>
      <c r="F63" s="11">
        <v>8</v>
      </c>
      <c r="G63" s="11">
        <v>0</v>
      </c>
      <c r="H63" s="11">
        <v>0</v>
      </c>
      <c r="I63" s="11">
        <v>11</v>
      </c>
      <c r="J63" s="11">
        <f t="shared" si="22"/>
        <v>-3</v>
      </c>
      <c r="K63" s="12">
        <f t="shared" si="23"/>
        <v>-9.5715527820990854E-5</v>
      </c>
      <c r="L63" s="11">
        <v>0.23189999999999997</v>
      </c>
      <c r="M63" s="12">
        <f t="shared" si="24"/>
        <v>7.3988103005625924E-6</v>
      </c>
      <c r="N63" s="11">
        <f t="shared" si="6"/>
        <v>3.2319</v>
      </c>
      <c r="O63" s="13">
        <f t="shared" si="7"/>
        <v>17.581536</v>
      </c>
      <c r="P63" s="12">
        <f t="shared" si="25"/>
        <v>5.6094199938125074E-4</v>
      </c>
      <c r="Q63" s="14">
        <v>0</v>
      </c>
      <c r="R63" s="14">
        <f t="shared" si="8"/>
        <v>3.2319</v>
      </c>
      <c r="S63" s="12">
        <f t="shared" si="9"/>
        <v>-7.7299999999999994E-2</v>
      </c>
      <c r="T63" s="14">
        <f t="shared" si="26"/>
        <v>-1.7594766143564495E-2</v>
      </c>
      <c r="U63" s="14">
        <f t="shared" si="27"/>
        <v>1.3600754228975352E-3</v>
      </c>
    </row>
    <row r="64" spans="1:113" x14ac:dyDescent="0.3">
      <c r="A64" s="9" t="s">
        <v>51</v>
      </c>
      <c r="B64" s="9" t="s">
        <v>193</v>
      </c>
      <c r="C64" s="9" t="s">
        <v>33</v>
      </c>
      <c r="D64" s="9">
        <v>1.64</v>
      </c>
      <c r="E64" s="9">
        <v>1.64</v>
      </c>
      <c r="F64" s="11">
        <v>108</v>
      </c>
      <c r="G64" s="11">
        <v>0</v>
      </c>
      <c r="H64" s="11">
        <v>0</v>
      </c>
      <c r="I64" s="11">
        <v>87</v>
      </c>
      <c r="J64" s="11">
        <f t="shared" si="22"/>
        <v>21</v>
      </c>
      <c r="K64" s="12">
        <f t="shared" si="23"/>
        <v>2.0198791532812039E-4</v>
      </c>
      <c r="L64" s="11">
        <v>26.097940000000044</v>
      </c>
      <c r="M64" s="12">
        <f t="shared" si="24"/>
        <v>2.5102230928373214E-4</v>
      </c>
      <c r="N64" s="11">
        <f t="shared" si="6"/>
        <v>5.0979400000000439</v>
      </c>
      <c r="O64" s="13">
        <f t="shared" si="7"/>
        <v>8.360621600000071</v>
      </c>
      <c r="P64" s="12">
        <f t="shared" si="25"/>
        <v>8.0416406087203276E-5</v>
      </c>
      <c r="Q64" s="14">
        <v>0</v>
      </c>
      <c r="R64" s="14">
        <f t="shared" si="8"/>
        <v>5.0979400000000439</v>
      </c>
      <c r="S64" s="12">
        <f t="shared" si="9"/>
        <v>1.2427590476190498</v>
      </c>
      <c r="T64" s="14">
        <f t="shared" si="26"/>
        <v>0.12316336300495145</v>
      </c>
      <c r="U64" s="14">
        <f t="shared" si="27"/>
        <v>0.15306238370959277</v>
      </c>
    </row>
    <row r="65" spans="1:21" x14ac:dyDescent="0.3">
      <c r="A65" s="9" t="s">
        <v>52</v>
      </c>
      <c r="B65" s="9" t="s">
        <v>193</v>
      </c>
      <c r="C65" s="9" t="s">
        <v>1</v>
      </c>
      <c r="D65" s="9">
        <v>0.28000000000000003</v>
      </c>
      <c r="E65" s="9">
        <v>0.28000000000000003</v>
      </c>
      <c r="F65" s="11">
        <v>174</v>
      </c>
      <c r="G65" s="11">
        <v>108</v>
      </c>
      <c r="H65" s="11">
        <v>0</v>
      </c>
      <c r="I65" s="11">
        <v>108</v>
      </c>
      <c r="J65" s="11">
        <f t="shared" si="22"/>
        <v>174</v>
      </c>
      <c r="K65" s="12">
        <f t="shared" si="23"/>
        <v>2.8573900217148741E-4</v>
      </c>
      <c r="L65" s="11">
        <v>182</v>
      </c>
      <c r="M65" s="12">
        <f t="shared" si="24"/>
        <v>2.9887642755868226E-4</v>
      </c>
      <c r="N65" s="11">
        <f t="shared" si="6"/>
        <v>8</v>
      </c>
      <c r="O65" s="13">
        <f t="shared" si="7"/>
        <v>2.2400000000000002</v>
      </c>
      <c r="P65" s="12">
        <f t="shared" si="25"/>
        <v>3.6784791084145507E-6</v>
      </c>
      <c r="Q65" s="14">
        <v>0</v>
      </c>
      <c r="R65" s="14">
        <f t="shared" si="8"/>
        <v>8</v>
      </c>
      <c r="S65" s="12">
        <f t="shared" si="9"/>
        <v>1.0459770114942528</v>
      </c>
      <c r="T65" s="14">
        <f t="shared" si="26"/>
        <v>1.0204964363267406</v>
      </c>
      <c r="U65" s="14">
        <f t="shared" si="27"/>
        <v>1.0674158127095792</v>
      </c>
    </row>
    <row r="66" spans="1:21" x14ac:dyDescent="0.3">
      <c r="A66" s="9" t="s">
        <v>53</v>
      </c>
      <c r="B66" s="9" t="s">
        <v>193</v>
      </c>
      <c r="C66" s="9" t="s">
        <v>1</v>
      </c>
      <c r="D66" s="9">
        <v>0.01</v>
      </c>
      <c r="E66" s="9">
        <v>0.01</v>
      </c>
      <c r="F66" s="11">
        <v>1300</v>
      </c>
      <c r="G66" s="11">
        <v>1000</v>
      </c>
      <c r="H66" s="11">
        <v>0</v>
      </c>
      <c r="I66" s="11">
        <v>2050</v>
      </c>
      <c r="J66" s="11">
        <f t="shared" si="22"/>
        <v>250</v>
      </c>
      <c r="K66" s="12">
        <f t="shared" si="23"/>
        <v>1.4662305119637079E-5</v>
      </c>
      <c r="L66" s="11">
        <v>217</v>
      </c>
      <c r="M66" s="12">
        <f t="shared" si="24"/>
        <v>1.2726880843844983E-5</v>
      </c>
      <c r="N66" s="11">
        <f t="shared" si="6"/>
        <v>-33</v>
      </c>
      <c r="O66" s="13">
        <f t="shared" si="7"/>
        <v>-0.33</v>
      </c>
      <c r="P66" s="12">
        <f t="shared" si="25"/>
        <v>-1.9354242757920945E-8</v>
      </c>
      <c r="Q66" s="14">
        <v>-1</v>
      </c>
      <c r="R66" s="14">
        <f t="shared" si="8"/>
        <v>-32</v>
      </c>
      <c r="S66" s="12">
        <f t="shared" si="9"/>
        <v>0.86799999999999999</v>
      </c>
      <c r="T66" s="14">
        <f t="shared" si="26"/>
        <v>1.4662305119637078</v>
      </c>
      <c r="U66" s="14">
        <f t="shared" si="27"/>
        <v>1.2726880843844983</v>
      </c>
    </row>
    <row r="67" spans="1:21" x14ac:dyDescent="0.3">
      <c r="A67" s="9" t="s">
        <v>54</v>
      </c>
      <c r="B67" s="9" t="s">
        <v>193</v>
      </c>
      <c r="C67" s="9" t="s">
        <v>33</v>
      </c>
      <c r="D67" s="9">
        <v>5.24</v>
      </c>
      <c r="E67" s="9">
        <v>5.24</v>
      </c>
      <c r="F67" s="11">
        <v>12.17</v>
      </c>
      <c r="G67" s="11">
        <v>17.184000000000001</v>
      </c>
      <c r="H67" s="11">
        <v>0</v>
      </c>
      <c r="I67" s="11">
        <v>10.59</v>
      </c>
      <c r="J67" s="11">
        <f t="shared" si="22"/>
        <v>18.763999999999999</v>
      </c>
      <c r="K67" s="12">
        <f t="shared" si="23"/>
        <v>5.7665884188316775E-4</v>
      </c>
      <c r="L67" s="11">
        <v>12.089999999999934</v>
      </c>
      <c r="M67" s="12">
        <f t="shared" si="24"/>
        <v>3.7155219560687812E-4</v>
      </c>
      <c r="N67" s="11">
        <f t="shared" si="6"/>
        <v>-6.6740000000000652</v>
      </c>
      <c r="O67" s="13">
        <f t="shared" si="7"/>
        <v>-34.971760000000344</v>
      </c>
      <c r="P67" s="12">
        <f t="shared" si="25"/>
        <v>-1.0747588264877581E-3</v>
      </c>
      <c r="Q67" s="14">
        <v>0</v>
      </c>
      <c r="R67" s="14">
        <f t="shared" si="8"/>
        <v>-6.6740000000000652</v>
      </c>
      <c r="S67" s="12">
        <f t="shared" si="9"/>
        <v>0.64431890854828044</v>
      </c>
      <c r="T67" s="14">
        <f t="shared" si="26"/>
        <v>0.11004939730594807</v>
      </c>
      <c r="U67" s="14">
        <f t="shared" si="27"/>
        <v>7.0906907558564533E-2</v>
      </c>
    </row>
    <row r="68" spans="1:21" x14ac:dyDescent="0.3">
      <c r="A68" s="9" t="s">
        <v>55</v>
      </c>
      <c r="B68" s="9" t="s">
        <v>193</v>
      </c>
      <c r="C68" s="9" t="s">
        <v>33</v>
      </c>
      <c r="D68" s="9">
        <v>2.63</v>
      </c>
      <c r="E68" s="9">
        <v>2.63</v>
      </c>
      <c r="F68" s="11">
        <v>81</v>
      </c>
      <c r="G68" s="11">
        <v>18</v>
      </c>
      <c r="H68" s="11">
        <v>0</v>
      </c>
      <c r="I68" s="11">
        <v>25</v>
      </c>
      <c r="J68" s="11">
        <f t="shared" si="22"/>
        <v>74</v>
      </c>
      <c r="K68" s="12">
        <f t="shared" si="23"/>
        <v>1.1414311289535074E-3</v>
      </c>
      <c r="L68" s="11">
        <v>27.710000000001532</v>
      </c>
      <c r="M68" s="12">
        <f t="shared" si="24"/>
        <v>4.2741968355815453E-4</v>
      </c>
      <c r="N68" s="11">
        <f t="shared" si="6"/>
        <v>-46.289999999998471</v>
      </c>
      <c r="O68" s="13">
        <f t="shared" si="7"/>
        <v>-121.74269999999598</v>
      </c>
      <c r="P68" s="12">
        <f t="shared" si="25"/>
        <v>-1.8778501013897778E-3</v>
      </c>
      <c r="Q68" s="14">
        <v>-0.50000000000000011</v>
      </c>
      <c r="R68" s="14">
        <f t="shared" si="8"/>
        <v>-45.789999999998471</v>
      </c>
      <c r="S68" s="12">
        <f t="shared" si="9"/>
        <v>0.37445945945948017</v>
      </c>
      <c r="T68" s="14">
        <f t="shared" si="26"/>
        <v>0.4340042315412575</v>
      </c>
      <c r="U68" s="14">
        <f t="shared" si="27"/>
        <v>0.16251698994606636</v>
      </c>
    </row>
    <row r="69" spans="1:21" x14ac:dyDescent="0.3">
      <c r="A69" s="9" t="s">
        <v>56</v>
      </c>
      <c r="B69" s="9" t="s">
        <v>193</v>
      </c>
      <c r="C69" s="9" t="s">
        <v>33</v>
      </c>
      <c r="D69" s="9">
        <v>10.1</v>
      </c>
      <c r="E69" s="9">
        <v>10.1</v>
      </c>
      <c r="F69" s="11">
        <v>0</v>
      </c>
      <c r="G69" s="11">
        <v>0</v>
      </c>
      <c r="H69" s="11">
        <v>0</v>
      </c>
      <c r="I69" s="11">
        <v>0</v>
      </c>
      <c r="J69" s="11">
        <f t="shared" si="22"/>
        <v>0</v>
      </c>
      <c r="K69" s="12">
        <f t="shared" si="23"/>
        <v>0</v>
      </c>
      <c r="L69" s="11">
        <v>0</v>
      </c>
      <c r="M69" s="12">
        <f t="shared" si="24"/>
        <v>0</v>
      </c>
      <c r="N69" s="11">
        <f t="shared" si="6"/>
        <v>0</v>
      </c>
      <c r="O69" s="13">
        <f t="shared" si="7"/>
        <v>0</v>
      </c>
      <c r="P69" s="12">
        <f t="shared" si="25"/>
        <v>0</v>
      </c>
      <c r="Q69" s="14">
        <v>0</v>
      </c>
      <c r="R69" s="14">
        <f t="shared" si="8"/>
        <v>0</v>
      </c>
      <c r="S69" s="12" t="e">
        <f t="shared" si="9"/>
        <v>#DIV/0!</v>
      </c>
      <c r="T69" s="14">
        <f t="shared" si="26"/>
        <v>0</v>
      </c>
      <c r="U69" s="14">
        <f t="shared" si="27"/>
        <v>0</v>
      </c>
    </row>
    <row r="70" spans="1:21" x14ac:dyDescent="0.3">
      <c r="A70" s="9" t="s">
        <v>57</v>
      </c>
      <c r="B70" s="9" t="s">
        <v>193</v>
      </c>
      <c r="C70" s="9" t="s">
        <v>33</v>
      </c>
      <c r="D70" s="9">
        <v>5.05</v>
      </c>
      <c r="E70" s="9">
        <v>5.05</v>
      </c>
      <c r="F70" s="11">
        <v>12</v>
      </c>
      <c r="G70" s="11">
        <v>4</v>
      </c>
      <c r="H70" s="11">
        <v>0</v>
      </c>
      <c r="I70" s="11">
        <v>0.5</v>
      </c>
      <c r="J70" s="11">
        <f t="shared" si="22"/>
        <v>15.5</v>
      </c>
      <c r="K70" s="12">
        <f t="shared" si="23"/>
        <v>4.5907677329583686E-4</v>
      </c>
      <c r="L70" s="11">
        <v>7.8819999999999979</v>
      </c>
      <c r="M70" s="12">
        <f t="shared" si="24"/>
        <v>2.3344794368501844E-4</v>
      </c>
      <c r="N70" s="11">
        <f t="shared" si="6"/>
        <v>-7.6180000000000021</v>
      </c>
      <c r="O70" s="13">
        <f t="shared" si="7"/>
        <v>-38.470900000000007</v>
      </c>
      <c r="P70" s="12">
        <f t="shared" si="25"/>
        <v>-1.1394255895346332E-3</v>
      </c>
      <c r="Q70" s="14">
        <v>0</v>
      </c>
      <c r="R70" s="14">
        <f t="shared" si="8"/>
        <v>-7.6180000000000021</v>
      </c>
      <c r="S70" s="12">
        <f t="shared" si="9"/>
        <v>0.50851612903225796</v>
      </c>
      <c r="T70" s="14">
        <f t="shared" si="26"/>
        <v>9.0906291741749884E-2</v>
      </c>
      <c r="U70" s="14">
        <f t="shared" si="27"/>
        <v>4.6227315581191773E-2</v>
      </c>
    </row>
    <row r="71" spans="1:21" x14ac:dyDescent="0.3">
      <c r="A71" s="9" t="s">
        <v>58</v>
      </c>
      <c r="B71" s="9" t="s">
        <v>193</v>
      </c>
      <c r="C71" s="9" t="s">
        <v>33</v>
      </c>
      <c r="D71" s="9">
        <v>7.96</v>
      </c>
      <c r="E71" s="9">
        <v>7.96</v>
      </c>
      <c r="F71" s="11">
        <v>8.5</v>
      </c>
      <c r="G71" s="11">
        <v>5</v>
      </c>
      <c r="H71" s="11">
        <v>0</v>
      </c>
      <c r="I71" s="11">
        <v>0.5</v>
      </c>
      <c r="J71" s="11">
        <f t="shared" si="22"/>
        <v>13</v>
      </c>
      <c r="K71" s="12">
        <f t="shared" si="23"/>
        <v>6.0690213351201794E-4</v>
      </c>
      <c r="L71" s="11">
        <v>6.7159999999999709</v>
      </c>
      <c r="M71" s="12">
        <f t="shared" si="24"/>
        <v>3.135349791282073E-4</v>
      </c>
      <c r="N71" s="11">
        <f t="shared" si="6"/>
        <v>-6.2840000000000291</v>
      </c>
      <c r="O71" s="13">
        <f t="shared" si="7"/>
        <v>-50.020640000000235</v>
      </c>
      <c r="P71" s="12">
        <f t="shared" si="25"/>
        <v>-2.3352025488951331E-3</v>
      </c>
      <c r="Q71" s="14">
        <v>0</v>
      </c>
      <c r="R71" s="14">
        <f t="shared" si="8"/>
        <v>-6.2840000000000291</v>
      </c>
      <c r="S71" s="12">
        <f t="shared" si="9"/>
        <v>0.51661538461538237</v>
      </c>
      <c r="T71" s="14">
        <f t="shared" si="26"/>
        <v>7.6243986622112805E-2</v>
      </c>
      <c r="U71" s="14">
        <f t="shared" si="27"/>
        <v>3.9388816473392881E-2</v>
      </c>
    </row>
    <row r="72" spans="1:21" x14ac:dyDescent="0.3">
      <c r="A72" s="9" t="s">
        <v>59</v>
      </c>
      <c r="B72" s="9" t="s">
        <v>193</v>
      </c>
      <c r="C72" s="9" t="s">
        <v>1</v>
      </c>
      <c r="D72" s="9">
        <v>0.02</v>
      </c>
      <c r="E72" s="9">
        <v>0.02</v>
      </c>
      <c r="F72" s="11">
        <v>3000</v>
      </c>
      <c r="G72" s="11">
        <v>1000</v>
      </c>
      <c r="H72" s="11">
        <v>0</v>
      </c>
      <c r="I72" s="11">
        <v>2070</v>
      </c>
      <c r="J72" s="11">
        <f t="shared" si="22"/>
        <v>1930</v>
      </c>
      <c r="K72" s="12">
        <f t="shared" si="23"/>
        <v>2.2638599104719649E-4</v>
      </c>
      <c r="L72" s="11">
        <v>2197</v>
      </c>
      <c r="M72" s="12">
        <f t="shared" si="24"/>
        <v>2.5770467478274128E-4</v>
      </c>
      <c r="N72" s="11">
        <f t="shared" si="6"/>
        <v>267</v>
      </c>
      <c r="O72" s="13">
        <f t="shared" si="7"/>
        <v>5.34</v>
      </c>
      <c r="P72" s="12">
        <f t="shared" si="25"/>
        <v>6.2637367471089607E-7</v>
      </c>
      <c r="Q72" s="14">
        <v>0</v>
      </c>
      <c r="R72" s="14">
        <f t="shared" si="8"/>
        <v>267</v>
      </c>
      <c r="S72" s="12">
        <f t="shared" si="9"/>
        <v>1.1383419689119172</v>
      </c>
      <c r="T72" s="14">
        <f t="shared" si="26"/>
        <v>11.319299552359825</v>
      </c>
      <c r="U72" s="14">
        <f t="shared" si="27"/>
        <v>12.885233739137066</v>
      </c>
    </row>
    <row r="73" spans="1:21" x14ac:dyDescent="0.3">
      <c r="A73" s="9" t="s">
        <v>60</v>
      </c>
      <c r="B73" s="9" t="s">
        <v>193</v>
      </c>
      <c r="C73" s="9" t="s">
        <v>1</v>
      </c>
      <c r="D73" s="9">
        <v>0.2</v>
      </c>
      <c r="E73" s="9">
        <v>0.2</v>
      </c>
      <c r="F73" s="11">
        <v>86</v>
      </c>
      <c r="G73" s="11">
        <v>312</v>
      </c>
      <c r="H73" s="11">
        <v>0</v>
      </c>
      <c r="I73" s="11">
        <v>44</v>
      </c>
      <c r="J73" s="11">
        <f t="shared" si="22"/>
        <v>354</v>
      </c>
      <c r="K73" s="12">
        <f t="shared" si="23"/>
        <v>4.1523648098812203E-4</v>
      </c>
      <c r="L73" s="11">
        <v>366</v>
      </c>
      <c r="M73" s="12">
        <f t="shared" si="24"/>
        <v>4.2931229390297368E-4</v>
      </c>
      <c r="N73" s="11">
        <f t="shared" si="6"/>
        <v>12</v>
      </c>
      <c r="O73" s="13">
        <f t="shared" si="7"/>
        <v>2.4000000000000004</v>
      </c>
      <c r="P73" s="12">
        <f t="shared" si="25"/>
        <v>2.8151625829703196E-6</v>
      </c>
      <c r="Q73" s="14">
        <v>0</v>
      </c>
      <c r="R73" s="14">
        <f t="shared" si="8"/>
        <v>12</v>
      </c>
      <c r="S73" s="12">
        <f t="shared" si="9"/>
        <v>1.0338983050847457</v>
      </c>
      <c r="T73" s="14">
        <f t="shared" si="26"/>
        <v>2.0761824049406101</v>
      </c>
      <c r="U73" s="14">
        <f t="shared" si="27"/>
        <v>2.1465614695148685</v>
      </c>
    </row>
    <row r="74" spans="1:21" x14ac:dyDescent="0.3">
      <c r="A74" s="9" t="s">
        <v>61</v>
      </c>
      <c r="B74" s="9" t="s">
        <v>193</v>
      </c>
      <c r="C74" s="9" t="s">
        <v>1</v>
      </c>
      <c r="D74" s="9">
        <v>7.0000000000000007E-2</v>
      </c>
      <c r="E74" s="9">
        <v>7.0000000000000007E-2</v>
      </c>
      <c r="F74" s="11">
        <v>0</v>
      </c>
      <c r="G74" s="11">
        <v>625</v>
      </c>
      <c r="H74" s="11">
        <v>0</v>
      </c>
      <c r="I74" s="11">
        <v>538</v>
      </c>
      <c r="J74" s="11">
        <f t="shared" si="22"/>
        <v>87</v>
      </c>
      <c r="K74" s="12">
        <f t="shared" si="23"/>
        <v>3.5717375271435926E-5</v>
      </c>
      <c r="L74" s="11">
        <v>87</v>
      </c>
      <c r="M74" s="12">
        <f t="shared" si="24"/>
        <v>3.5717375271435926E-5</v>
      </c>
      <c r="N74" s="11">
        <f t="shared" si="6"/>
        <v>0</v>
      </c>
      <c r="O74" s="13">
        <f t="shared" si="7"/>
        <v>0</v>
      </c>
      <c r="P74" s="12">
        <f t="shared" si="25"/>
        <v>0</v>
      </c>
      <c r="Q74" s="14">
        <v>0</v>
      </c>
      <c r="R74" s="14">
        <f t="shared" si="8"/>
        <v>0</v>
      </c>
      <c r="S74" s="12">
        <f t="shared" si="9"/>
        <v>1</v>
      </c>
      <c r="T74" s="14">
        <f t="shared" si="26"/>
        <v>0.51024821816337029</v>
      </c>
      <c r="U74" s="14">
        <f t="shared" si="27"/>
        <v>0.51024821816337029</v>
      </c>
    </row>
    <row r="75" spans="1:21" x14ac:dyDescent="0.3">
      <c r="A75" s="9" t="s">
        <v>62</v>
      </c>
      <c r="B75" s="9" t="s">
        <v>193</v>
      </c>
      <c r="C75" s="9" t="s">
        <v>1</v>
      </c>
      <c r="D75" s="9">
        <v>0</v>
      </c>
      <c r="E75" s="9">
        <v>0</v>
      </c>
      <c r="F75" s="11">
        <v>250</v>
      </c>
      <c r="G75" s="11">
        <v>0</v>
      </c>
      <c r="H75" s="11">
        <v>0</v>
      </c>
      <c r="I75" s="11">
        <v>200</v>
      </c>
      <c r="J75" s="11">
        <f t="shared" si="22"/>
        <v>50</v>
      </c>
      <c r="K75" s="12">
        <f t="shared" si="23"/>
        <v>0</v>
      </c>
      <c r="L75" s="11">
        <v>911</v>
      </c>
      <c r="M75" s="12">
        <f t="shared" si="24"/>
        <v>0</v>
      </c>
      <c r="N75" s="11">
        <f t="shared" ref="N75:N138" si="28">L75-J75</f>
        <v>861</v>
      </c>
      <c r="O75" s="13">
        <f t="shared" ref="O75:O138" si="29">N75*D75</f>
        <v>0</v>
      </c>
      <c r="P75" s="12">
        <f t="shared" si="25"/>
        <v>0</v>
      </c>
      <c r="Q75" s="14">
        <v>-13</v>
      </c>
      <c r="R75" s="14">
        <f t="shared" ref="R75:R138" si="30">N75-Q75</f>
        <v>874</v>
      </c>
      <c r="S75" s="12">
        <f t="shared" ref="S75:S138" si="31">L75/J75</f>
        <v>18.22</v>
      </c>
      <c r="T75" s="14">
        <f t="shared" si="26"/>
        <v>0.29324610239274157</v>
      </c>
      <c r="U75" s="14">
        <f t="shared" si="27"/>
        <v>5.3429439855957508</v>
      </c>
    </row>
    <row r="76" spans="1:21" x14ac:dyDescent="0.3">
      <c r="A76" s="9" t="s">
        <v>63</v>
      </c>
      <c r="B76" s="9" t="s">
        <v>193</v>
      </c>
      <c r="C76" s="9" t="s">
        <v>1</v>
      </c>
      <c r="D76" s="9">
        <v>0.01</v>
      </c>
      <c r="E76" s="9">
        <v>0.01</v>
      </c>
      <c r="F76" s="11">
        <v>540</v>
      </c>
      <c r="G76" s="11">
        <v>500</v>
      </c>
      <c r="H76" s="11">
        <v>0</v>
      </c>
      <c r="I76" s="11">
        <v>500</v>
      </c>
      <c r="J76" s="11">
        <f t="shared" si="22"/>
        <v>540</v>
      </c>
      <c r="K76" s="12">
        <f t="shared" si="23"/>
        <v>3.1670579058416092E-5</v>
      </c>
      <c r="L76" s="11">
        <v>204</v>
      </c>
      <c r="M76" s="12">
        <f t="shared" si="24"/>
        <v>1.1964440977623857E-5</v>
      </c>
      <c r="N76" s="11">
        <f t="shared" si="28"/>
        <v>-336</v>
      </c>
      <c r="O76" s="13">
        <f t="shared" si="29"/>
        <v>-3.36</v>
      </c>
      <c r="P76" s="12">
        <f t="shared" si="25"/>
        <v>-1.9706138080792233E-7</v>
      </c>
      <c r="Q76" s="14">
        <v>0</v>
      </c>
      <c r="R76" s="14">
        <f t="shared" si="30"/>
        <v>-336</v>
      </c>
      <c r="S76" s="12">
        <f t="shared" si="31"/>
        <v>0.37777777777777777</v>
      </c>
      <c r="T76" s="14">
        <f t="shared" si="26"/>
        <v>3.1670579058416086</v>
      </c>
      <c r="U76" s="14">
        <f t="shared" si="27"/>
        <v>1.1964440977623858</v>
      </c>
    </row>
    <row r="77" spans="1:21" x14ac:dyDescent="0.3">
      <c r="A77" s="9" t="s">
        <v>64</v>
      </c>
      <c r="B77" s="9" t="s">
        <v>193</v>
      </c>
      <c r="C77" s="9" t="s">
        <v>1</v>
      </c>
      <c r="D77" s="9">
        <v>0.02</v>
      </c>
      <c r="E77" s="9">
        <v>0.02</v>
      </c>
      <c r="F77" s="11">
        <v>3400</v>
      </c>
      <c r="G77" s="11">
        <v>0</v>
      </c>
      <c r="H77" s="11">
        <v>0</v>
      </c>
      <c r="I77" s="11">
        <v>2089</v>
      </c>
      <c r="J77" s="11">
        <f t="shared" si="22"/>
        <v>1311</v>
      </c>
      <c r="K77" s="12">
        <f t="shared" si="23"/>
        <v>1.5377825609475367E-4</v>
      </c>
      <c r="L77" s="11">
        <v>2838</v>
      </c>
      <c r="M77" s="12">
        <f t="shared" si="24"/>
        <v>3.3289297543624024E-4</v>
      </c>
      <c r="N77" s="11">
        <f t="shared" si="28"/>
        <v>1527</v>
      </c>
      <c r="O77" s="13">
        <f t="shared" si="29"/>
        <v>30.54</v>
      </c>
      <c r="P77" s="12">
        <f t="shared" si="25"/>
        <v>3.5822943868297312E-6</v>
      </c>
      <c r="Q77" s="14">
        <v>-29</v>
      </c>
      <c r="R77" s="14">
        <f t="shared" si="30"/>
        <v>1556</v>
      </c>
      <c r="S77" s="12">
        <f t="shared" si="31"/>
        <v>2.1647597254004576</v>
      </c>
      <c r="T77" s="14">
        <f t="shared" si="26"/>
        <v>7.6889128047376838</v>
      </c>
      <c r="U77" s="14">
        <f t="shared" si="27"/>
        <v>16.644648771812012</v>
      </c>
    </row>
    <row r="78" spans="1:21" x14ac:dyDescent="0.3">
      <c r="A78" s="9" t="s">
        <v>65</v>
      </c>
      <c r="B78" s="9" t="s">
        <v>193</v>
      </c>
      <c r="C78" s="9" t="s">
        <v>1</v>
      </c>
      <c r="D78" s="9">
        <v>0.11</v>
      </c>
      <c r="E78" s="9">
        <v>0.11</v>
      </c>
      <c r="F78" s="11">
        <v>2720</v>
      </c>
      <c r="G78" s="11">
        <v>3000</v>
      </c>
      <c r="H78" s="11">
        <v>0</v>
      </c>
      <c r="I78" s="11">
        <v>400</v>
      </c>
      <c r="J78" s="11">
        <f t="shared" si="22"/>
        <v>5320</v>
      </c>
      <c r="K78" s="12">
        <f t="shared" si="23"/>
        <v>3.4321523824046478E-3</v>
      </c>
      <c r="L78" s="11">
        <v>8250</v>
      </c>
      <c r="M78" s="12">
        <f t="shared" si="24"/>
        <v>5.3224167584282594E-3</v>
      </c>
      <c r="N78" s="11">
        <f t="shared" si="28"/>
        <v>2930</v>
      </c>
      <c r="O78" s="13">
        <f t="shared" si="29"/>
        <v>322.3</v>
      </c>
      <c r="P78" s="12">
        <f t="shared" si="25"/>
        <v>2.0792908136259736E-4</v>
      </c>
      <c r="Q78" s="14">
        <v>0</v>
      </c>
      <c r="R78" s="14">
        <f t="shared" si="30"/>
        <v>2930</v>
      </c>
      <c r="S78" s="12">
        <f t="shared" si="31"/>
        <v>1.5507518796992481</v>
      </c>
      <c r="T78" s="14">
        <f t="shared" si="26"/>
        <v>31.201385294587702</v>
      </c>
      <c r="U78" s="14">
        <f t="shared" si="27"/>
        <v>48.385606894802365</v>
      </c>
    </row>
    <row r="79" spans="1:21" x14ac:dyDescent="0.3">
      <c r="A79" s="9" t="s">
        <v>66</v>
      </c>
      <c r="B79" s="9" t="s">
        <v>193</v>
      </c>
      <c r="C79" s="9" t="s">
        <v>1</v>
      </c>
      <c r="D79" s="9">
        <v>0.39</v>
      </c>
      <c r="E79" s="9">
        <v>0.39</v>
      </c>
      <c r="F79" s="11">
        <v>18</v>
      </c>
      <c r="G79" s="11">
        <v>120</v>
      </c>
      <c r="H79" s="11">
        <v>0</v>
      </c>
      <c r="I79" s="11">
        <v>0</v>
      </c>
      <c r="J79" s="11">
        <f t="shared" si="22"/>
        <v>138</v>
      </c>
      <c r="K79" s="12">
        <f t="shared" si="23"/>
        <v>3.1565010461554702E-4</v>
      </c>
      <c r="L79" s="11">
        <v>116</v>
      </c>
      <c r="M79" s="12">
        <f t="shared" si="24"/>
        <v>2.6532907344495256E-4</v>
      </c>
      <c r="N79" s="11">
        <f t="shared" si="28"/>
        <v>-22</v>
      </c>
      <c r="O79" s="13">
        <f t="shared" si="29"/>
        <v>-8.58</v>
      </c>
      <c r="P79" s="12">
        <f t="shared" si="25"/>
        <v>-1.9625202156531836E-5</v>
      </c>
      <c r="Q79" s="14">
        <v>0</v>
      </c>
      <c r="R79" s="14">
        <f t="shared" si="30"/>
        <v>-22</v>
      </c>
      <c r="S79" s="12">
        <f t="shared" si="31"/>
        <v>0.84057971014492749</v>
      </c>
      <c r="T79" s="14">
        <f t="shared" si="26"/>
        <v>0.80935924260396674</v>
      </c>
      <c r="U79" s="14">
        <f t="shared" si="27"/>
        <v>0.68033095755116046</v>
      </c>
    </row>
    <row r="80" spans="1:21" x14ac:dyDescent="0.3">
      <c r="A80" s="9" t="s">
        <v>67</v>
      </c>
      <c r="B80" s="9" t="s">
        <v>193</v>
      </c>
      <c r="C80" s="9" t="s">
        <v>1</v>
      </c>
      <c r="D80" s="9">
        <v>5.1100000000000003</v>
      </c>
      <c r="E80" s="9">
        <v>5.1100000000000003</v>
      </c>
      <c r="F80" s="11">
        <v>0</v>
      </c>
      <c r="G80" s="11">
        <v>0</v>
      </c>
      <c r="H80" s="11">
        <v>0</v>
      </c>
      <c r="I80" s="11">
        <v>0</v>
      </c>
      <c r="J80" s="11">
        <f t="shared" si="22"/>
        <v>0</v>
      </c>
      <c r="K80" s="12">
        <f t="shared" si="23"/>
        <v>0</v>
      </c>
      <c r="L80" s="11">
        <v>0</v>
      </c>
      <c r="M80" s="12">
        <f t="shared" si="24"/>
        <v>0</v>
      </c>
      <c r="N80" s="11">
        <f t="shared" si="28"/>
        <v>0</v>
      </c>
      <c r="O80" s="13">
        <f t="shared" si="29"/>
        <v>0</v>
      </c>
      <c r="P80" s="12">
        <f t="shared" si="25"/>
        <v>0</v>
      </c>
      <c r="Q80" s="14">
        <v>0</v>
      </c>
      <c r="R80" s="14">
        <f t="shared" si="30"/>
        <v>0</v>
      </c>
      <c r="S80" s="12" t="e">
        <f t="shared" si="31"/>
        <v>#DIV/0!</v>
      </c>
      <c r="T80" s="14">
        <f t="shared" si="26"/>
        <v>0</v>
      </c>
      <c r="U80" s="14">
        <f t="shared" si="27"/>
        <v>0</v>
      </c>
    </row>
    <row r="81" spans="1:21" x14ac:dyDescent="0.3">
      <c r="A81" s="9" t="s">
        <v>68</v>
      </c>
      <c r="B81" s="9" t="s">
        <v>193</v>
      </c>
      <c r="C81" s="9" t="s">
        <v>33</v>
      </c>
      <c r="D81" s="9">
        <v>2.5099999999999998</v>
      </c>
      <c r="E81" s="9">
        <v>2.5099999999999998</v>
      </c>
      <c r="F81" s="11">
        <v>7.33</v>
      </c>
      <c r="G81" s="11">
        <v>23.76</v>
      </c>
      <c r="H81" s="11">
        <v>0</v>
      </c>
      <c r="I81" s="11">
        <v>13.66</v>
      </c>
      <c r="J81" s="11">
        <f t="shared" si="22"/>
        <v>17.430000000000003</v>
      </c>
      <c r="K81" s="12">
        <f t="shared" si="23"/>
        <v>2.5658623414821541E-4</v>
      </c>
      <c r="L81" s="11">
        <v>19.951301760002377</v>
      </c>
      <c r="M81" s="12">
        <f t="shared" si="24"/>
        <v>2.9370220223486353E-4</v>
      </c>
      <c r="N81" s="11">
        <f t="shared" si="28"/>
        <v>2.5213017600023733</v>
      </c>
      <c r="O81" s="13">
        <f t="shared" si="29"/>
        <v>6.3284674176059568</v>
      </c>
      <c r="P81" s="12">
        <f t="shared" si="25"/>
        <v>9.3161079897486737E-5</v>
      </c>
      <c r="Q81" s="14">
        <v>-8.4986320000000046E-2</v>
      </c>
      <c r="R81" s="14">
        <f t="shared" si="30"/>
        <v>2.6062880800023733</v>
      </c>
      <c r="S81" s="12">
        <f t="shared" si="31"/>
        <v>1.1446529982789657</v>
      </c>
      <c r="T81" s="14">
        <f t="shared" si="26"/>
        <v>0.10222559129410974</v>
      </c>
      <c r="U81" s="14">
        <f t="shared" si="27"/>
        <v>0.11701282957564284</v>
      </c>
    </row>
    <row r="82" spans="1:21" x14ac:dyDescent="0.3">
      <c r="A82" s="9" t="s">
        <v>69</v>
      </c>
      <c r="B82" s="9" t="s">
        <v>193</v>
      </c>
      <c r="C82" s="9" t="s">
        <v>33</v>
      </c>
      <c r="D82" s="9">
        <v>6.27</v>
      </c>
      <c r="E82" s="9">
        <v>6.27</v>
      </c>
      <c r="F82" s="11">
        <v>19.98</v>
      </c>
      <c r="G82" s="11">
        <v>10.896000000000001</v>
      </c>
      <c r="H82" s="11">
        <v>0</v>
      </c>
      <c r="I82" s="11">
        <v>10.9</v>
      </c>
      <c r="J82" s="11">
        <f t="shared" si="22"/>
        <v>19.975999999999999</v>
      </c>
      <c r="K82" s="12">
        <f t="shared" si="23"/>
        <v>7.3457867133123458E-4</v>
      </c>
      <c r="L82" s="11">
        <v>16.970880000000591</v>
      </c>
      <c r="M82" s="12">
        <f t="shared" si="24"/>
        <v>6.240712095375579E-4</v>
      </c>
      <c r="N82" s="11">
        <f t="shared" si="28"/>
        <v>-3.0051199999994083</v>
      </c>
      <c r="O82" s="13">
        <f t="shared" si="29"/>
        <v>-18.842102399996289</v>
      </c>
      <c r="P82" s="12">
        <f t="shared" si="25"/>
        <v>-6.9288178544635272E-4</v>
      </c>
      <c r="Q82" s="14">
        <v>-0.12096000000000001</v>
      </c>
      <c r="R82" s="14">
        <f t="shared" si="30"/>
        <v>-2.8841599999994081</v>
      </c>
      <c r="S82" s="12">
        <f t="shared" si="31"/>
        <v>0.84956347617143535</v>
      </c>
      <c r="T82" s="14">
        <f t="shared" si="26"/>
        <v>0.1171576828279481</v>
      </c>
      <c r="U82" s="14">
        <f t="shared" si="27"/>
        <v>9.9532888283502055E-2</v>
      </c>
    </row>
    <row r="83" spans="1:21" x14ac:dyDescent="0.3">
      <c r="A83" s="9" t="s">
        <v>70</v>
      </c>
      <c r="B83" s="9" t="s">
        <v>193</v>
      </c>
      <c r="C83" s="9" t="s">
        <v>33</v>
      </c>
      <c r="D83" s="9">
        <v>0.68</v>
      </c>
      <c r="E83" s="9">
        <v>0.68</v>
      </c>
      <c r="F83" s="11">
        <v>29.58</v>
      </c>
      <c r="G83" s="11">
        <v>11.9</v>
      </c>
      <c r="H83" s="11">
        <v>0</v>
      </c>
      <c r="I83" s="11">
        <v>28.56</v>
      </c>
      <c r="J83" s="11">
        <f t="shared" si="22"/>
        <v>12.919999999999998</v>
      </c>
      <c r="K83" s="12">
        <f t="shared" si="23"/>
        <v>5.15268591436334E-5</v>
      </c>
      <c r="L83" s="11">
        <v>21.655549999997525</v>
      </c>
      <c r="M83" s="12">
        <f t="shared" si="24"/>
        <v>8.6365516604317569E-5</v>
      </c>
      <c r="N83" s="11">
        <f t="shared" si="28"/>
        <v>8.7355499999975272</v>
      </c>
      <c r="O83" s="13">
        <f t="shared" si="29"/>
        <v>5.9401739999983185</v>
      </c>
      <c r="P83" s="12">
        <f t="shared" si="25"/>
        <v>2.369028707326523E-5</v>
      </c>
      <c r="Q83" s="14">
        <v>-0.15434999999999999</v>
      </c>
      <c r="R83" s="14">
        <f t="shared" si="30"/>
        <v>8.8898999999975281</v>
      </c>
      <c r="S83" s="12">
        <f t="shared" si="31"/>
        <v>1.6761261609905207</v>
      </c>
      <c r="T83" s="14">
        <f t="shared" si="26"/>
        <v>7.5774792858284409E-2</v>
      </c>
      <c r="U83" s="14">
        <f t="shared" si="27"/>
        <v>0.1270081126534082</v>
      </c>
    </row>
    <row r="84" spans="1:21" x14ac:dyDescent="0.3">
      <c r="A84" s="9" t="s">
        <v>71</v>
      </c>
      <c r="B84" s="9" t="s">
        <v>193</v>
      </c>
      <c r="C84" s="9" t="s">
        <v>1</v>
      </c>
      <c r="D84" s="9">
        <v>0.6</v>
      </c>
      <c r="E84" s="9">
        <v>0.6</v>
      </c>
      <c r="F84" s="11">
        <v>400</v>
      </c>
      <c r="G84" s="11">
        <v>1093</v>
      </c>
      <c r="H84" s="11">
        <v>0</v>
      </c>
      <c r="I84" s="11">
        <v>545</v>
      </c>
      <c r="J84" s="11">
        <f t="shared" si="22"/>
        <v>948</v>
      </c>
      <c r="K84" s="12">
        <f t="shared" si="23"/>
        <v>3.3359676608198277E-3</v>
      </c>
      <c r="L84" s="11">
        <v>947</v>
      </c>
      <c r="M84" s="12">
        <f t="shared" si="24"/>
        <v>3.3324487075911146E-3</v>
      </c>
      <c r="N84" s="11">
        <f t="shared" si="28"/>
        <v>-1</v>
      </c>
      <c r="O84" s="13">
        <f t="shared" si="29"/>
        <v>-0.6</v>
      </c>
      <c r="P84" s="12">
        <f t="shared" si="25"/>
        <v>-2.1113719372277392E-6</v>
      </c>
      <c r="Q84" s="14">
        <v>0</v>
      </c>
      <c r="R84" s="14">
        <f t="shared" si="30"/>
        <v>-1</v>
      </c>
      <c r="S84" s="12">
        <f t="shared" si="31"/>
        <v>0.99894514767932485</v>
      </c>
      <c r="T84" s="14">
        <f t="shared" si="26"/>
        <v>5.5599461013663802</v>
      </c>
      <c r="U84" s="14">
        <f t="shared" si="27"/>
        <v>5.5540811793185254</v>
      </c>
    </row>
    <row r="85" spans="1:21" x14ac:dyDescent="0.3">
      <c r="A85" s="9" t="s">
        <v>72</v>
      </c>
      <c r="B85" s="9" t="s">
        <v>193</v>
      </c>
      <c r="C85" s="9" t="s">
        <v>33</v>
      </c>
      <c r="D85" s="9">
        <v>0.83</v>
      </c>
      <c r="E85" s="9">
        <v>0.83</v>
      </c>
      <c r="F85" s="11">
        <v>24</v>
      </c>
      <c r="G85" s="11">
        <v>8</v>
      </c>
      <c r="H85" s="11">
        <v>0</v>
      </c>
      <c r="I85" s="11">
        <v>13</v>
      </c>
      <c r="J85" s="11">
        <f t="shared" si="22"/>
        <v>19</v>
      </c>
      <c r="K85" s="12">
        <f t="shared" si="23"/>
        <v>9.2489820694670685E-5</v>
      </c>
      <c r="L85" s="11">
        <v>19.087999999999639</v>
      </c>
      <c r="M85" s="12">
        <f t="shared" si="24"/>
        <v>9.2918194601044243E-5</v>
      </c>
      <c r="N85" s="11">
        <f t="shared" si="28"/>
        <v>8.799999999963859E-2</v>
      </c>
      <c r="O85" s="13">
        <f t="shared" si="29"/>
        <v>7.3039999999700025E-2</v>
      </c>
      <c r="P85" s="12">
        <f t="shared" si="25"/>
        <v>3.5555034229005277E-7</v>
      </c>
      <c r="Q85" s="14">
        <v>-0.18200000000000002</v>
      </c>
      <c r="R85" s="14">
        <f t="shared" si="30"/>
        <v>0.26999999999963864</v>
      </c>
      <c r="S85" s="12">
        <f t="shared" si="31"/>
        <v>1.0046315789473494</v>
      </c>
      <c r="T85" s="14">
        <f t="shared" si="26"/>
        <v>0.1114335189092418</v>
      </c>
      <c r="U85" s="14">
        <f t="shared" si="27"/>
        <v>0.1119496320494509</v>
      </c>
    </row>
    <row r="86" spans="1:21" x14ac:dyDescent="0.3">
      <c r="A86" s="9" t="s">
        <v>73</v>
      </c>
      <c r="B86" s="9" t="s">
        <v>193</v>
      </c>
      <c r="C86" s="9" t="s">
        <v>1</v>
      </c>
      <c r="D86" s="9">
        <v>1.26</v>
      </c>
      <c r="E86" s="9">
        <v>1.26</v>
      </c>
      <c r="F86" s="11">
        <v>32</v>
      </c>
      <c r="G86" s="11">
        <v>144</v>
      </c>
      <c r="H86" s="11">
        <v>0</v>
      </c>
      <c r="I86" s="11">
        <v>18</v>
      </c>
      <c r="J86" s="11">
        <f t="shared" si="22"/>
        <v>158</v>
      </c>
      <c r="K86" s="12">
        <f t="shared" si="23"/>
        <v>1.1675886812869398E-3</v>
      </c>
      <c r="L86" s="11">
        <v>127</v>
      </c>
      <c r="M86" s="12">
        <f t="shared" si="24"/>
        <v>9.3850482609773021E-4</v>
      </c>
      <c r="N86" s="11">
        <f t="shared" si="28"/>
        <v>-31</v>
      </c>
      <c r="O86" s="13">
        <f t="shared" si="29"/>
        <v>-39.06</v>
      </c>
      <c r="P86" s="12">
        <f t="shared" si="25"/>
        <v>-2.8864565753840423E-4</v>
      </c>
      <c r="Q86" s="14">
        <v>-1</v>
      </c>
      <c r="R86" s="14">
        <f t="shared" si="30"/>
        <v>-30</v>
      </c>
      <c r="S86" s="12">
        <f t="shared" si="31"/>
        <v>0.80379746835443033</v>
      </c>
      <c r="T86" s="14">
        <f t="shared" si="26"/>
        <v>0.92665768356106337</v>
      </c>
      <c r="U86" s="14">
        <f t="shared" si="27"/>
        <v>0.74484510007756355</v>
      </c>
    </row>
    <row r="87" spans="1:21" x14ac:dyDescent="0.3">
      <c r="A87" s="9" t="s">
        <v>74</v>
      </c>
      <c r="B87" s="9" t="s">
        <v>193</v>
      </c>
      <c r="C87" s="9" t="s">
        <v>1</v>
      </c>
      <c r="D87" s="9">
        <v>1.21</v>
      </c>
      <c r="E87" s="9">
        <v>1.21</v>
      </c>
      <c r="F87" s="11">
        <v>-84</v>
      </c>
      <c r="G87" s="11">
        <v>0</v>
      </c>
      <c r="H87" s="11">
        <v>0</v>
      </c>
      <c r="I87" s="11">
        <v>-85</v>
      </c>
      <c r="J87" s="11">
        <f t="shared" si="22"/>
        <v>1</v>
      </c>
      <c r="K87" s="12">
        <f t="shared" si="23"/>
        <v>7.0965556779043457E-6</v>
      </c>
      <c r="L87" s="11">
        <v>0</v>
      </c>
      <c r="M87" s="12">
        <f t="shared" si="24"/>
        <v>0</v>
      </c>
      <c r="N87" s="11">
        <f t="shared" si="28"/>
        <v>-1</v>
      </c>
      <c r="O87" s="13">
        <f t="shared" si="29"/>
        <v>-1.21</v>
      </c>
      <c r="P87" s="12">
        <f t="shared" si="25"/>
        <v>-8.586832370264259E-6</v>
      </c>
      <c r="Q87" s="14">
        <v>-1</v>
      </c>
      <c r="R87" s="14">
        <f t="shared" si="30"/>
        <v>0</v>
      </c>
      <c r="S87" s="12">
        <f t="shared" si="31"/>
        <v>0</v>
      </c>
      <c r="T87" s="14">
        <f t="shared" si="26"/>
        <v>5.8649220478548311E-3</v>
      </c>
      <c r="U87" s="14">
        <f t="shared" si="27"/>
        <v>0</v>
      </c>
    </row>
    <row r="88" spans="1:21" x14ac:dyDescent="0.3">
      <c r="A88" s="9" t="s">
        <v>75</v>
      </c>
      <c r="B88" s="9" t="s">
        <v>193</v>
      </c>
      <c r="C88" s="9" t="s">
        <v>1</v>
      </c>
      <c r="D88" s="9">
        <v>1.23</v>
      </c>
      <c r="E88" s="9">
        <v>1.23</v>
      </c>
      <c r="F88" s="11">
        <v>6</v>
      </c>
      <c r="G88" s="11">
        <v>112</v>
      </c>
      <c r="H88" s="11">
        <v>0</v>
      </c>
      <c r="I88" s="11">
        <v>25</v>
      </c>
      <c r="J88" s="11">
        <f t="shared" si="22"/>
        <v>93</v>
      </c>
      <c r="K88" s="12">
        <f t="shared" si="23"/>
        <v>6.7088843305411418E-4</v>
      </c>
      <c r="L88" s="11">
        <v>90</v>
      </c>
      <c r="M88" s="12">
        <f t="shared" si="24"/>
        <v>6.4924687069752983E-4</v>
      </c>
      <c r="N88" s="11">
        <f t="shared" si="28"/>
        <v>-3</v>
      </c>
      <c r="O88" s="13">
        <f t="shared" si="29"/>
        <v>-3.69</v>
      </c>
      <c r="P88" s="12">
        <f t="shared" si="25"/>
        <v>-2.6619121698598722E-5</v>
      </c>
      <c r="Q88" s="14">
        <v>-1</v>
      </c>
      <c r="R88" s="14">
        <f t="shared" si="30"/>
        <v>-2</v>
      </c>
      <c r="S88" s="12">
        <f t="shared" si="31"/>
        <v>0.967741935483871</v>
      </c>
      <c r="T88" s="14">
        <f t="shared" si="26"/>
        <v>0.54543775045049936</v>
      </c>
      <c r="U88" s="14">
        <f t="shared" si="27"/>
        <v>0.52784298430693488</v>
      </c>
    </row>
    <row r="89" spans="1:21" x14ac:dyDescent="0.3">
      <c r="A89" s="9" t="s">
        <v>76</v>
      </c>
      <c r="B89" s="9" t="s">
        <v>193</v>
      </c>
      <c r="C89" s="9" t="s">
        <v>33</v>
      </c>
      <c r="D89" s="9">
        <v>7.96</v>
      </c>
      <c r="E89" s="9">
        <v>7.96</v>
      </c>
      <c r="F89" s="11">
        <v>2</v>
      </c>
      <c r="G89" s="11">
        <v>0</v>
      </c>
      <c r="H89" s="11">
        <v>0</v>
      </c>
      <c r="I89" s="11">
        <v>1</v>
      </c>
      <c r="J89" s="11">
        <f t="shared" si="22"/>
        <v>1</v>
      </c>
      <c r="K89" s="12">
        <f t="shared" ref="K89:K120" si="32">J89*D89/$B$4</f>
        <v>4.6684779500924456E-5</v>
      </c>
      <c r="L89" s="11">
        <v>1.0241000000000007</v>
      </c>
      <c r="M89" s="12">
        <f t="shared" ref="M89:M120" si="33">L89*D89/$B$4</f>
        <v>4.7809882686896763E-5</v>
      </c>
      <c r="N89" s="11">
        <f t="shared" si="28"/>
        <v>2.4100000000000676E-2</v>
      </c>
      <c r="O89" s="13">
        <f t="shared" si="29"/>
        <v>0.19183600000000539</v>
      </c>
      <c r="P89" s="12">
        <f t="shared" ref="P89:P120" si="34">O89*D89/$B$4</f>
        <v>8.9558213603395953E-6</v>
      </c>
      <c r="Q89" s="14">
        <v>0</v>
      </c>
      <c r="R89" s="14">
        <f t="shared" si="30"/>
        <v>2.4100000000000676E-2</v>
      </c>
      <c r="S89" s="12">
        <f t="shared" si="31"/>
        <v>1.0241000000000007</v>
      </c>
      <c r="T89" s="14">
        <f t="shared" ref="T89:T120" si="35">(J89/$B$4)*1000</f>
        <v>5.8649220478548311E-3</v>
      </c>
      <c r="U89" s="14">
        <f t="shared" ref="U89:U120" si="36">(L89/$B$4)*1000</f>
        <v>6.0062666692081365E-3</v>
      </c>
    </row>
    <row r="90" spans="1:21" x14ac:dyDescent="0.3">
      <c r="A90" s="9" t="s">
        <v>77</v>
      </c>
      <c r="B90" s="9" t="s">
        <v>193</v>
      </c>
      <c r="C90" s="9" t="s">
        <v>33</v>
      </c>
      <c r="D90" s="9">
        <v>1.6</v>
      </c>
      <c r="E90" s="9">
        <v>1.6</v>
      </c>
      <c r="F90" s="11">
        <v>9.19</v>
      </c>
      <c r="G90" s="11">
        <v>36.756</v>
      </c>
      <c r="H90" s="11">
        <v>0</v>
      </c>
      <c r="I90" s="11">
        <v>1</v>
      </c>
      <c r="J90" s="11">
        <f t="shared" si="22"/>
        <v>44.945999999999998</v>
      </c>
      <c r="K90" s="12">
        <f t="shared" si="32"/>
        <v>4.2176765818061323E-4</v>
      </c>
      <c r="L90" s="11">
        <v>35.594000000000001</v>
      </c>
      <c r="M90" s="12">
        <f t="shared" si="33"/>
        <v>3.3400965659415179E-4</v>
      </c>
      <c r="N90" s="11">
        <f t="shared" si="28"/>
        <v>-9.3519999999999968</v>
      </c>
      <c r="O90" s="13">
        <f t="shared" si="29"/>
        <v>-14.963199999999995</v>
      </c>
      <c r="P90" s="12">
        <f t="shared" si="34"/>
        <v>-1.4041280253833822E-4</v>
      </c>
      <c r="Q90" s="14">
        <v>-0.26</v>
      </c>
      <c r="R90" s="14">
        <f t="shared" si="30"/>
        <v>-9.091999999999997</v>
      </c>
      <c r="S90" s="12">
        <f t="shared" si="31"/>
        <v>0.79192809148756294</v>
      </c>
      <c r="T90" s="14">
        <f t="shared" si="35"/>
        <v>0.26360478636288326</v>
      </c>
      <c r="U90" s="14">
        <f t="shared" si="36"/>
        <v>0.20875603537134488</v>
      </c>
    </row>
    <row r="91" spans="1:21" x14ac:dyDescent="0.3">
      <c r="A91" s="9" t="s">
        <v>78</v>
      </c>
      <c r="B91" s="9" t="s">
        <v>193</v>
      </c>
      <c r="C91" s="9" t="s">
        <v>33</v>
      </c>
      <c r="D91" s="9">
        <v>1.59</v>
      </c>
      <c r="E91" s="9">
        <v>1.59</v>
      </c>
      <c r="F91" s="11">
        <v>7.55</v>
      </c>
      <c r="G91" s="11">
        <v>45.27</v>
      </c>
      <c r="H91" s="11">
        <v>0</v>
      </c>
      <c r="I91" s="11">
        <v>6.53</v>
      </c>
      <c r="J91" s="11">
        <f t="shared" si="22"/>
        <v>46.29</v>
      </c>
      <c r="K91" s="12">
        <f t="shared" si="32"/>
        <v>4.3166471413636826E-4</v>
      </c>
      <c r="L91" s="11">
        <v>31.913729999999795</v>
      </c>
      <c r="M91" s="12">
        <f t="shared" si="33"/>
        <v>2.9760274654299312E-4</v>
      </c>
      <c r="N91" s="11">
        <f t="shared" si="28"/>
        <v>-14.376270000000204</v>
      </c>
      <c r="O91" s="13">
        <f t="shared" si="29"/>
        <v>-22.858269300000327</v>
      </c>
      <c r="P91" s="12">
        <f t="shared" si="34"/>
        <v>-2.1315852847346651E-4</v>
      </c>
      <c r="Q91" s="14">
        <v>-1.8610000000000002E-2</v>
      </c>
      <c r="R91" s="14">
        <f t="shared" si="30"/>
        <v>-14.357660000000203</v>
      </c>
      <c r="S91" s="12">
        <f t="shared" si="31"/>
        <v>0.68943033052494695</v>
      </c>
      <c r="T91" s="14">
        <f t="shared" si="35"/>
        <v>0.27148724159520016</v>
      </c>
      <c r="U91" s="14">
        <f t="shared" si="36"/>
        <v>0.18717153870628495</v>
      </c>
    </row>
    <row r="92" spans="1:21" x14ac:dyDescent="0.3">
      <c r="A92" s="9" t="s">
        <v>79</v>
      </c>
      <c r="B92" s="9" t="s">
        <v>193</v>
      </c>
      <c r="C92" s="9" t="s">
        <v>14</v>
      </c>
      <c r="D92" s="9">
        <v>1.19</v>
      </c>
      <c r="E92" s="9">
        <v>1.19</v>
      </c>
      <c r="F92" s="11">
        <v>210</v>
      </c>
      <c r="G92" s="11">
        <v>180</v>
      </c>
      <c r="H92" s="11">
        <v>0</v>
      </c>
      <c r="I92" s="11">
        <v>140</v>
      </c>
      <c r="J92" s="11">
        <f t="shared" si="22"/>
        <v>250</v>
      </c>
      <c r="K92" s="12">
        <f t="shared" si="32"/>
        <v>1.7448143092368123E-3</v>
      </c>
      <c r="L92" s="11">
        <v>230.51500000000357</v>
      </c>
      <c r="M92" s="12">
        <f t="shared" si="33"/>
        <v>1.6088234819749199E-3</v>
      </c>
      <c r="N92" s="11">
        <f t="shared" si="28"/>
        <v>-19.484999999996433</v>
      </c>
      <c r="O92" s="13">
        <f t="shared" si="29"/>
        <v>-23.187149999995754</v>
      </c>
      <c r="P92" s="12">
        <f t="shared" si="34"/>
        <v>-1.6182908444165178E-4</v>
      </c>
      <c r="Q92" s="14">
        <v>0</v>
      </c>
      <c r="R92" s="14">
        <f t="shared" si="30"/>
        <v>-19.484999999996433</v>
      </c>
      <c r="S92" s="12">
        <f t="shared" si="31"/>
        <v>0.92206000000001431</v>
      </c>
      <c r="T92" s="14">
        <f t="shared" si="35"/>
        <v>1.4662305119637078</v>
      </c>
      <c r="U92" s="14">
        <f t="shared" si="36"/>
        <v>1.3519525058612774</v>
      </c>
    </row>
    <row r="93" spans="1:21" x14ac:dyDescent="0.3">
      <c r="A93" s="9" t="s">
        <v>80</v>
      </c>
      <c r="B93" s="9" t="s">
        <v>193</v>
      </c>
      <c r="C93" s="9" t="s">
        <v>33</v>
      </c>
      <c r="D93" s="9">
        <v>4.18</v>
      </c>
      <c r="E93" s="9">
        <v>4.18</v>
      </c>
      <c r="F93" s="11">
        <v>15.3</v>
      </c>
      <c r="G93" s="11">
        <v>0</v>
      </c>
      <c r="H93" s="11">
        <v>0</v>
      </c>
      <c r="I93" s="11">
        <v>10.54</v>
      </c>
      <c r="J93" s="11">
        <f t="shared" si="22"/>
        <v>4.7600000000000016</v>
      </c>
      <c r="K93" s="12">
        <f t="shared" si="32"/>
        <v>1.1669318100175804E-4</v>
      </c>
      <c r="L93" s="11">
        <v>6.4524699999992885</v>
      </c>
      <c r="M93" s="12">
        <f t="shared" si="33"/>
        <v>1.5818471630637195E-4</v>
      </c>
      <c r="N93" s="11">
        <f t="shared" si="28"/>
        <v>1.6924699999992869</v>
      </c>
      <c r="O93" s="13">
        <f t="shared" si="29"/>
        <v>7.0745245999970185</v>
      </c>
      <c r="P93" s="12">
        <f t="shared" si="34"/>
        <v>1.7343461757328608E-4</v>
      </c>
      <c r="Q93" s="14">
        <v>-4.5990000000000003E-2</v>
      </c>
      <c r="R93" s="14">
        <f t="shared" si="30"/>
        <v>1.7384599999992869</v>
      </c>
      <c r="S93" s="12">
        <f t="shared" si="31"/>
        <v>1.3555609243695981</v>
      </c>
      <c r="T93" s="14">
        <f t="shared" si="35"/>
        <v>2.7917028947789007E-2</v>
      </c>
      <c r="U93" s="14">
        <f t="shared" si="36"/>
        <v>3.7843233566117691E-2</v>
      </c>
    </row>
    <row r="94" spans="1:21" x14ac:dyDescent="0.3">
      <c r="A94" s="9" t="s">
        <v>81</v>
      </c>
      <c r="B94" s="9" t="s">
        <v>193</v>
      </c>
      <c r="C94" s="9" t="s">
        <v>1</v>
      </c>
      <c r="D94" s="9">
        <v>0.44</v>
      </c>
      <c r="E94" s="9">
        <v>0.44</v>
      </c>
      <c r="F94" s="11">
        <v>110</v>
      </c>
      <c r="G94" s="11">
        <v>36</v>
      </c>
      <c r="H94" s="11">
        <v>0</v>
      </c>
      <c r="I94" s="11">
        <v>2</v>
      </c>
      <c r="J94" s="11">
        <f t="shared" si="22"/>
        <v>144</v>
      </c>
      <c r="K94" s="12">
        <f t="shared" si="32"/>
        <v>3.7160146095208211E-4</v>
      </c>
      <c r="L94" s="11">
        <v>141</v>
      </c>
      <c r="M94" s="12">
        <f t="shared" si="33"/>
        <v>3.6385976384891371E-4</v>
      </c>
      <c r="N94" s="11">
        <f t="shared" si="28"/>
        <v>-3</v>
      </c>
      <c r="O94" s="13">
        <f t="shared" si="29"/>
        <v>-1.32</v>
      </c>
      <c r="P94" s="12">
        <f t="shared" si="34"/>
        <v>-3.4063467253940862E-6</v>
      </c>
      <c r="Q94" s="14">
        <v>0</v>
      </c>
      <c r="R94" s="14">
        <f t="shared" si="30"/>
        <v>-3</v>
      </c>
      <c r="S94" s="12">
        <f t="shared" si="31"/>
        <v>0.97916666666666663</v>
      </c>
      <c r="T94" s="14">
        <f t="shared" si="35"/>
        <v>0.8445487748910957</v>
      </c>
      <c r="U94" s="14">
        <f t="shared" si="36"/>
        <v>0.82695400874753122</v>
      </c>
    </row>
    <row r="95" spans="1:21" x14ac:dyDescent="0.3">
      <c r="A95" s="9" t="s">
        <v>82</v>
      </c>
      <c r="B95" s="9" t="s">
        <v>193</v>
      </c>
      <c r="C95" s="9" t="s">
        <v>33</v>
      </c>
      <c r="D95" s="9">
        <v>9.48</v>
      </c>
      <c r="E95" s="9">
        <v>9.48</v>
      </c>
      <c r="F95" s="11">
        <v>2.4</v>
      </c>
      <c r="G95" s="11">
        <v>6</v>
      </c>
      <c r="H95" s="11">
        <v>0</v>
      </c>
      <c r="I95" s="11">
        <v>6.3</v>
      </c>
      <c r="J95" s="11">
        <f t="shared" si="22"/>
        <v>2.1000000000000005</v>
      </c>
      <c r="K95" s="12">
        <f t="shared" si="32"/>
        <v>1.1675886812869401E-4</v>
      </c>
      <c r="L95" s="11">
        <v>2.0960000000000014</v>
      </c>
      <c r="M95" s="12">
        <f t="shared" si="33"/>
        <v>1.1653647028463942E-4</v>
      </c>
      <c r="N95" s="11">
        <f t="shared" si="28"/>
        <v>-3.9999999999991154E-3</v>
      </c>
      <c r="O95" s="13">
        <f t="shared" si="29"/>
        <v>-3.7919999999991613E-2</v>
      </c>
      <c r="P95" s="12">
        <f t="shared" si="34"/>
        <v>-2.1083315616376653E-6</v>
      </c>
      <c r="Q95" s="14">
        <v>0</v>
      </c>
      <c r="R95" s="14">
        <f t="shared" si="30"/>
        <v>-3.9999999999991154E-3</v>
      </c>
      <c r="S95" s="12">
        <f t="shared" si="31"/>
        <v>0.99809523809523848</v>
      </c>
      <c r="T95" s="14">
        <f t="shared" si="35"/>
        <v>1.2316336300495149E-2</v>
      </c>
      <c r="U95" s="14">
        <f t="shared" si="36"/>
        <v>1.2292876612303735E-2</v>
      </c>
    </row>
    <row r="96" spans="1:21" x14ac:dyDescent="0.3">
      <c r="A96" s="9" t="s">
        <v>83</v>
      </c>
      <c r="B96" s="9" t="s">
        <v>193</v>
      </c>
      <c r="C96" s="9" t="s">
        <v>1</v>
      </c>
      <c r="D96" s="9">
        <v>0.73</v>
      </c>
      <c r="E96" s="9">
        <v>0.73</v>
      </c>
      <c r="F96" s="11">
        <v>123</v>
      </c>
      <c r="G96" s="11">
        <v>220</v>
      </c>
      <c r="H96" s="11">
        <v>0</v>
      </c>
      <c r="I96" s="11">
        <v>3</v>
      </c>
      <c r="J96" s="11">
        <f t="shared" si="22"/>
        <v>340</v>
      </c>
      <c r="K96" s="12">
        <f t="shared" si="32"/>
        <v>1.4556736522775692E-3</v>
      </c>
      <c r="L96" s="11">
        <v>302</v>
      </c>
      <c r="M96" s="12">
        <f t="shared" si="33"/>
        <v>1.2929807146700762E-3</v>
      </c>
      <c r="N96" s="11">
        <f t="shared" si="28"/>
        <v>-38</v>
      </c>
      <c r="O96" s="13">
        <f t="shared" si="29"/>
        <v>-27.74</v>
      </c>
      <c r="P96" s="12">
        <f t="shared" si="34"/>
        <v>-1.1876584445346991E-4</v>
      </c>
      <c r="Q96" s="14">
        <v>0</v>
      </c>
      <c r="R96" s="14">
        <f t="shared" si="30"/>
        <v>-38</v>
      </c>
      <c r="S96" s="12">
        <f t="shared" si="31"/>
        <v>0.88823529411764701</v>
      </c>
      <c r="T96" s="14">
        <f t="shared" si="35"/>
        <v>1.9940734962706426</v>
      </c>
      <c r="U96" s="14">
        <f t="shared" si="36"/>
        <v>1.771206458452159</v>
      </c>
    </row>
    <row r="97" spans="1:21" x14ac:dyDescent="0.3">
      <c r="A97" s="9" t="s">
        <v>84</v>
      </c>
      <c r="B97" s="9" t="s">
        <v>193</v>
      </c>
      <c r="C97" s="9" t="s">
        <v>33</v>
      </c>
      <c r="D97" s="9">
        <v>5.99</v>
      </c>
      <c r="E97" s="9">
        <v>5.99</v>
      </c>
      <c r="F97" s="11">
        <v>8.5500000000000007</v>
      </c>
      <c r="G97" s="11">
        <v>5.7</v>
      </c>
      <c r="H97" s="11">
        <v>0</v>
      </c>
      <c r="I97" s="11">
        <v>9.5</v>
      </c>
      <c r="J97" s="11">
        <f t="shared" si="22"/>
        <v>4.75</v>
      </c>
      <c r="K97" s="12">
        <f t="shared" si="32"/>
        <v>1.668716945665896E-4</v>
      </c>
      <c r="L97" s="11">
        <v>2.2440000000000015</v>
      </c>
      <c r="M97" s="12">
        <f t="shared" si="33"/>
        <v>7.8833701601563639E-5</v>
      </c>
      <c r="N97" s="11">
        <f t="shared" si="28"/>
        <v>-2.5059999999999985</v>
      </c>
      <c r="O97" s="13">
        <f t="shared" si="29"/>
        <v>-15.010939999999991</v>
      </c>
      <c r="P97" s="12">
        <f t="shared" si="34"/>
        <v>-5.2734757786050549E-4</v>
      </c>
      <c r="Q97" s="14">
        <v>0</v>
      </c>
      <c r="R97" s="14">
        <f t="shared" si="30"/>
        <v>-2.5059999999999985</v>
      </c>
      <c r="S97" s="12">
        <f t="shared" si="31"/>
        <v>0.4724210526315793</v>
      </c>
      <c r="T97" s="14">
        <f t="shared" si="35"/>
        <v>2.7858379727310451E-2</v>
      </c>
      <c r="U97" s="14">
        <f t="shared" si="36"/>
        <v>1.3160885075386252E-2</v>
      </c>
    </row>
    <row r="98" spans="1:21" x14ac:dyDescent="0.3">
      <c r="A98" s="9" t="s">
        <v>85</v>
      </c>
      <c r="B98" s="9" t="s">
        <v>193</v>
      </c>
      <c r="C98" s="9" t="s">
        <v>1</v>
      </c>
      <c r="D98" s="9">
        <v>0.06</v>
      </c>
      <c r="E98" s="9">
        <v>0.06</v>
      </c>
      <c r="F98" s="11">
        <v>7494</v>
      </c>
      <c r="G98" s="11">
        <v>3960</v>
      </c>
      <c r="H98" s="11">
        <v>0</v>
      </c>
      <c r="I98" s="11">
        <v>6543</v>
      </c>
      <c r="J98" s="11">
        <f t="shared" si="22"/>
        <v>4911</v>
      </c>
      <c r="K98" s="12">
        <f t="shared" si="32"/>
        <v>1.7281579306209045E-3</v>
      </c>
      <c r="L98" s="11">
        <v>4875</v>
      </c>
      <c r="M98" s="12">
        <f t="shared" si="33"/>
        <v>1.7154896989975382E-3</v>
      </c>
      <c r="N98" s="11">
        <f t="shared" si="28"/>
        <v>-36</v>
      </c>
      <c r="O98" s="13">
        <f t="shared" si="29"/>
        <v>-2.16</v>
      </c>
      <c r="P98" s="12">
        <f t="shared" si="34"/>
        <v>-7.6009389740198609E-7</v>
      </c>
      <c r="Q98" s="14">
        <v>-36</v>
      </c>
      <c r="R98" s="14">
        <f t="shared" si="30"/>
        <v>0</v>
      </c>
      <c r="S98" s="12">
        <f t="shared" si="31"/>
        <v>0.99266951740989617</v>
      </c>
      <c r="T98" s="14">
        <f t="shared" si="35"/>
        <v>28.802632177015077</v>
      </c>
      <c r="U98" s="14">
        <f t="shared" si="36"/>
        <v>28.591494983292304</v>
      </c>
    </row>
    <row r="99" spans="1:21" x14ac:dyDescent="0.3">
      <c r="A99" s="9" t="s">
        <v>86</v>
      </c>
      <c r="B99" s="9" t="s">
        <v>193</v>
      </c>
      <c r="C99" s="9" t="s">
        <v>1</v>
      </c>
      <c r="D99" s="9">
        <v>0.02</v>
      </c>
      <c r="E99" s="9">
        <v>0.02</v>
      </c>
      <c r="F99" s="11">
        <v>0</v>
      </c>
      <c r="G99" s="11">
        <v>840</v>
      </c>
      <c r="H99" s="11">
        <v>0</v>
      </c>
      <c r="I99" s="11">
        <v>421</v>
      </c>
      <c r="J99" s="11">
        <f t="shared" si="22"/>
        <v>419</v>
      </c>
      <c r="K99" s="12">
        <f t="shared" si="32"/>
        <v>4.9148046761023491E-5</v>
      </c>
      <c r="L99" s="11">
        <v>366</v>
      </c>
      <c r="M99" s="12">
        <f t="shared" si="33"/>
        <v>4.2931229390297365E-5</v>
      </c>
      <c r="N99" s="11">
        <f t="shared" si="28"/>
        <v>-53</v>
      </c>
      <c r="O99" s="13">
        <f t="shared" si="29"/>
        <v>-1.06</v>
      </c>
      <c r="P99" s="12">
        <f t="shared" si="34"/>
        <v>-1.2433634741452244E-7</v>
      </c>
      <c r="Q99" s="14">
        <v>0</v>
      </c>
      <c r="R99" s="14">
        <f t="shared" si="30"/>
        <v>-53</v>
      </c>
      <c r="S99" s="12">
        <f t="shared" si="31"/>
        <v>0.87350835322195708</v>
      </c>
      <c r="T99" s="14">
        <f t="shared" si="35"/>
        <v>2.4574023380511743</v>
      </c>
      <c r="U99" s="14">
        <f t="shared" si="36"/>
        <v>2.1465614695148685</v>
      </c>
    </row>
    <row r="100" spans="1:21" x14ac:dyDescent="0.3">
      <c r="A100" s="9" t="s">
        <v>87</v>
      </c>
      <c r="B100" s="9" t="s">
        <v>193</v>
      </c>
      <c r="C100" s="9" t="s">
        <v>1</v>
      </c>
      <c r="D100" s="9">
        <v>0.28000000000000003</v>
      </c>
      <c r="E100" s="9">
        <v>0.28000000000000003</v>
      </c>
      <c r="F100" s="11">
        <v>182</v>
      </c>
      <c r="G100" s="11">
        <v>288</v>
      </c>
      <c r="H100" s="11">
        <v>0</v>
      </c>
      <c r="I100" s="11">
        <v>147</v>
      </c>
      <c r="J100" s="11">
        <f t="shared" si="22"/>
        <v>323</v>
      </c>
      <c r="K100" s="12">
        <f t="shared" si="32"/>
        <v>5.30423550007991E-4</v>
      </c>
      <c r="L100" s="11">
        <v>296</v>
      </c>
      <c r="M100" s="12">
        <f t="shared" si="33"/>
        <v>4.8608473932620851E-4</v>
      </c>
      <c r="N100" s="11">
        <f t="shared" si="28"/>
        <v>-27</v>
      </c>
      <c r="O100" s="13">
        <f t="shared" si="29"/>
        <v>-7.5600000000000005</v>
      </c>
      <c r="P100" s="12">
        <f t="shared" si="34"/>
        <v>-1.241486699089911E-5</v>
      </c>
      <c r="Q100" s="14">
        <v>0</v>
      </c>
      <c r="R100" s="14">
        <f t="shared" si="30"/>
        <v>-27</v>
      </c>
      <c r="S100" s="12">
        <f t="shared" si="31"/>
        <v>0.91640866873065019</v>
      </c>
      <c r="T100" s="14">
        <f t="shared" si="35"/>
        <v>1.8943698214571105</v>
      </c>
      <c r="U100" s="14">
        <f t="shared" si="36"/>
        <v>1.73601692616503</v>
      </c>
    </row>
    <row r="101" spans="1:21" x14ac:dyDescent="0.3">
      <c r="A101" s="9" t="s">
        <v>88</v>
      </c>
      <c r="B101" s="9" t="s">
        <v>193</v>
      </c>
      <c r="C101" s="9" t="s">
        <v>1</v>
      </c>
      <c r="D101" s="9">
        <v>0.01</v>
      </c>
      <c r="E101" s="9">
        <v>0.01</v>
      </c>
      <c r="F101" s="11">
        <v>8000</v>
      </c>
      <c r="G101" s="11">
        <v>16000</v>
      </c>
      <c r="H101" s="11">
        <v>0</v>
      </c>
      <c r="I101" s="11">
        <v>24000</v>
      </c>
      <c r="J101" s="11">
        <f t="shared" si="22"/>
        <v>0</v>
      </c>
      <c r="K101" s="12">
        <f t="shared" si="32"/>
        <v>0</v>
      </c>
      <c r="L101" s="11">
        <v>0</v>
      </c>
      <c r="M101" s="12">
        <f t="shared" si="33"/>
        <v>0</v>
      </c>
      <c r="N101" s="11">
        <f t="shared" si="28"/>
        <v>0</v>
      </c>
      <c r="O101" s="13">
        <f t="shared" si="29"/>
        <v>0</v>
      </c>
      <c r="P101" s="12">
        <f t="shared" si="34"/>
        <v>0</v>
      </c>
      <c r="Q101" s="14">
        <v>0</v>
      </c>
      <c r="R101" s="14">
        <f t="shared" si="30"/>
        <v>0</v>
      </c>
      <c r="S101" s="12" t="e">
        <f t="shared" si="31"/>
        <v>#DIV/0!</v>
      </c>
      <c r="T101" s="14">
        <f t="shared" si="35"/>
        <v>0</v>
      </c>
      <c r="U101" s="14">
        <f t="shared" si="36"/>
        <v>0</v>
      </c>
    </row>
    <row r="102" spans="1:21" x14ac:dyDescent="0.3">
      <c r="A102" s="9" t="s">
        <v>89</v>
      </c>
      <c r="B102" s="9" t="s">
        <v>193</v>
      </c>
      <c r="C102" s="9" t="s">
        <v>33</v>
      </c>
      <c r="D102" s="9">
        <v>2.29</v>
      </c>
      <c r="E102" s="9">
        <v>2.29</v>
      </c>
      <c r="F102" s="11">
        <v>33</v>
      </c>
      <c r="G102" s="11">
        <v>156</v>
      </c>
      <c r="H102" s="11">
        <v>0</v>
      </c>
      <c r="I102" s="11">
        <v>16</v>
      </c>
      <c r="J102" s="11">
        <f t="shared" si="22"/>
        <v>173</v>
      </c>
      <c r="K102" s="12">
        <f t="shared" si="32"/>
        <v>2.3235061676986487E-3</v>
      </c>
      <c r="L102" s="11">
        <v>155.33400000000512</v>
      </c>
      <c r="M102" s="12">
        <f t="shared" si="33"/>
        <v>2.0862399251636637E-3</v>
      </c>
      <c r="N102" s="11">
        <f t="shared" si="28"/>
        <v>-17.665999999994881</v>
      </c>
      <c r="O102" s="13">
        <f t="shared" si="29"/>
        <v>-40.455139999988276</v>
      </c>
      <c r="P102" s="12">
        <f t="shared" si="34"/>
        <v>-5.4333969540511597E-4</v>
      </c>
      <c r="Q102" s="14">
        <v>-7.0779999999999985</v>
      </c>
      <c r="R102" s="14">
        <f t="shared" si="30"/>
        <v>-10.587999999994882</v>
      </c>
      <c r="S102" s="12">
        <f t="shared" si="31"/>
        <v>0.89788439306361345</v>
      </c>
      <c r="T102" s="14">
        <f t="shared" si="35"/>
        <v>1.0146315142788858</v>
      </c>
      <c r="U102" s="14">
        <f t="shared" si="36"/>
        <v>0.91102180138151234</v>
      </c>
    </row>
    <row r="103" spans="1:21" x14ac:dyDescent="0.3">
      <c r="A103" s="9" t="s">
        <v>90</v>
      </c>
      <c r="B103" s="9" t="s">
        <v>193</v>
      </c>
      <c r="C103" s="9" t="s">
        <v>33</v>
      </c>
      <c r="D103" s="9">
        <v>4.4000000000000004</v>
      </c>
      <c r="E103" s="9">
        <v>4.4000000000000004</v>
      </c>
      <c r="F103" s="11">
        <v>9</v>
      </c>
      <c r="G103" s="11">
        <v>30</v>
      </c>
      <c r="H103" s="11">
        <v>0</v>
      </c>
      <c r="I103" s="11">
        <v>3</v>
      </c>
      <c r="J103" s="11">
        <f t="shared" si="22"/>
        <v>36</v>
      </c>
      <c r="K103" s="12">
        <f t="shared" si="32"/>
        <v>9.2900365238020538E-4</v>
      </c>
      <c r="L103" s="11">
        <v>23.309999999999942</v>
      </c>
      <c r="M103" s="12">
        <f t="shared" si="33"/>
        <v>6.0152986491618149E-4</v>
      </c>
      <c r="N103" s="11">
        <f t="shared" si="28"/>
        <v>-12.690000000000058</v>
      </c>
      <c r="O103" s="13">
        <f t="shared" si="29"/>
        <v>-55.836000000000261</v>
      </c>
      <c r="P103" s="12">
        <f t="shared" si="34"/>
        <v>-1.4408846648417053E-3</v>
      </c>
      <c r="Q103" s="14">
        <v>-0.19</v>
      </c>
      <c r="R103" s="14">
        <f t="shared" si="30"/>
        <v>-12.500000000000059</v>
      </c>
      <c r="S103" s="12">
        <f t="shared" si="31"/>
        <v>0.64749999999999841</v>
      </c>
      <c r="T103" s="14">
        <f t="shared" si="35"/>
        <v>0.21113719372277392</v>
      </c>
      <c r="U103" s="14">
        <f t="shared" si="36"/>
        <v>0.13671133293549576</v>
      </c>
    </row>
    <row r="104" spans="1:21" x14ac:dyDescent="0.3">
      <c r="A104" s="9" t="s">
        <v>91</v>
      </c>
      <c r="B104" s="9" t="s">
        <v>193</v>
      </c>
      <c r="C104" s="9" t="s">
        <v>1</v>
      </c>
      <c r="D104" s="9">
        <v>0.1</v>
      </c>
      <c r="E104" s="9">
        <v>0.1</v>
      </c>
      <c r="F104" s="11">
        <v>17</v>
      </c>
      <c r="G104" s="11">
        <v>250</v>
      </c>
      <c r="H104" s="11">
        <v>0</v>
      </c>
      <c r="I104" s="11">
        <v>103</v>
      </c>
      <c r="J104" s="11">
        <f t="shared" si="22"/>
        <v>164</v>
      </c>
      <c r="K104" s="12">
        <f t="shared" si="32"/>
        <v>9.6184721584819253E-5</v>
      </c>
      <c r="L104" s="11">
        <v>165</v>
      </c>
      <c r="M104" s="12">
        <f t="shared" si="33"/>
        <v>9.6771213789604725E-5</v>
      </c>
      <c r="N104" s="11">
        <f t="shared" si="28"/>
        <v>1</v>
      </c>
      <c r="O104" s="13">
        <f t="shared" si="29"/>
        <v>0.1</v>
      </c>
      <c r="P104" s="12">
        <f t="shared" si="34"/>
        <v>5.8649220478548325E-8</v>
      </c>
      <c r="Q104" s="14">
        <v>0</v>
      </c>
      <c r="R104" s="14">
        <f t="shared" si="30"/>
        <v>1</v>
      </c>
      <c r="S104" s="12">
        <f t="shared" si="31"/>
        <v>1.0060975609756098</v>
      </c>
      <c r="T104" s="14">
        <f t="shared" si="35"/>
        <v>0.96184721584819233</v>
      </c>
      <c r="U104" s="14">
        <f t="shared" si="36"/>
        <v>0.96771213789604715</v>
      </c>
    </row>
    <row r="105" spans="1:21" x14ac:dyDescent="0.3">
      <c r="A105" s="9" t="s">
        <v>92</v>
      </c>
      <c r="B105" s="9" t="s">
        <v>193</v>
      </c>
      <c r="C105" s="9" t="s">
        <v>1</v>
      </c>
      <c r="D105" s="9">
        <v>0.06</v>
      </c>
      <c r="E105" s="9">
        <v>0.06</v>
      </c>
      <c r="F105" s="11">
        <v>3154</v>
      </c>
      <c r="G105" s="11">
        <v>250</v>
      </c>
      <c r="H105" s="11">
        <v>0</v>
      </c>
      <c r="I105" s="11">
        <v>3240</v>
      </c>
      <c r="J105" s="11">
        <f t="shared" si="22"/>
        <v>164</v>
      </c>
      <c r="K105" s="12">
        <f t="shared" si="32"/>
        <v>5.7710832950891544E-5</v>
      </c>
      <c r="L105" s="11">
        <v>164</v>
      </c>
      <c r="M105" s="12">
        <f t="shared" si="33"/>
        <v>5.7710832950891544E-5</v>
      </c>
      <c r="N105" s="11">
        <f t="shared" si="28"/>
        <v>0</v>
      </c>
      <c r="O105" s="13">
        <f t="shared" si="29"/>
        <v>0</v>
      </c>
      <c r="P105" s="12">
        <f t="shared" si="34"/>
        <v>0</v>
      </c>
      <c r="Q105" s="14">
        <v>0</v>
      </c>
      <c r="R105" s="14">
        <f t="shared" si="30"/>
        <v>0</v>
      </c>
      <c r="S105" s="12">
        <f t="shared" si="31"/>
        <v>1</v>
      </c>
      <c r="T105" s="14">
        <f t="shared" si="35"/>
        <v>0.96184721584819233</v>
      </c>
      <c r="U105" s="14">
        <f t="shared" si="36"/>
        <v>0.96184721584819233</v>
      </c>
    </row>
    <row r="106" spans="1:21" x14ac:dyDescent="0.3">
      <c r="A106" s="9" t="s">
        <v>93</v>
      </c>
      <c r="B106" s="9" t="s">
        <v>193</v>
      </c>
      <c r="C106" s="9" t="s">
        <v>33</v>
      </c>
      <c r="D106" s="9">
        <v>6.15</v>
      </c>
      <c r="E106" s="9">
        <v>6.15</v>
      </c>
      <c r="F106" s="11">
        <v>37.049999999999997</v>
      </c>
      <c r="G106" s="11">
        <v>45.6</v>
      </c>
      <c r="H106" s="11">
        <v>0</v>
      </c>
      <c r="I106" s="11">
        <v>19.95</v>
      </c>
      <c r="J106" s="11">
        <f t="shared" si="22"/>
        <v>62.7</v>
      </c>
      <c r="K106" s="12">
        <f t="shared" si="32"/>
        <v>2.2615432662630624E-3</v>
      </c>
      <c r="L106" s="11">
        <v>72.540000000001982</v>
      </c>
      <c r="M106" s="12">
        <f t="shared" si="33"/>
        <v>2.6164648889111168E-3</v>
      </c>
      <c r="N106" s="11">
        <f t="shared" si="28"/>
        <v>9.8400000000019787</v>
      </c>
      <c r="O106" s="13">
        <f t="shared" si="29"/>
        <v>60.51600000001217</v>
      </c>
      <c r="P106" s="12">
        <f t="shared" si="34"/>
        <v>2.1827679792855346E-3</v>
      </c>
      <c r="Q106" s="14">
        <v>-0.75</v>
      </c>
      <c r="R106" s="14">
        <f t="shared" si="30"/>
        <v>10.590000000001979</v>
      </c>
      <c r="S106" s="12">
        <f t="shared" si="31"/>
        <v>1.1569377990430938</v>
      </c>
      <c r="T106" s="14">
        <f t="shared" si="35"/>
        <v>0.36773061240049798</v>
      </c>
      <c r="U106" s="14">
        <f t="shared" si="36"/>
        <v>0.4254414453514011</v>
      </c>
    </row>
    <row r="107" spans="1:21" x14ac:dyDescent="0.3">
      <c r="A107" s="9" t="s">
        <v>94</v>
      </c>
      <c r="B107" s="9" t="s">
        <v>193</v>
      </c>
      <c r="C107" s="9" t="s">
        <v>33</v>
      </c>
      <c r="D107" s="9">
        <v>4.6399999999999997</v>
      </c>
      <c r="E107" s="9">
        <v>4.6399999999999997</v>
      </c>
      <c r="F107" s="11">
        <v>13.6</v>
      </c>
      <c r="G107" s="11">
        <v>52.8</v>
      </c>
      <c r="H107" s="11">
        <v>0</v>
      </c>
      <c r="I107" s="11">
        <v>15.2</v>
      </c>
      <c r="J107" s="11">
        <f t="shared" si="22"/>
        <v>51.199999999999989</v>
      </c>
      <c r="K107" s="12">
        <f t="shared" si="32"/>
        <v>1.3933178010647762E-3</v>
      </c>
      <c r="L107" s="11">
        <v>48.450000000001339</v>
      </c>
      <c r="M107" s="12">
        <f t="shared" si="33"/>
        <v>1.3184813957341853E-3</v>
      </c>
      <c r="N107" s="11">
        <f t="shared" si="28"/>
        <v>-2.74999999999865</v>
      </c>
      <c r="O107" s="13">
        <f t="shared" si="29"/>
        <v>-12.759999999993735</v>
      </c>
      <c r="P107" s="12">
        <f t="shared" si="34"/>
        <v>-3.472409207339418E-4</v>
      </c>
      <c r="Q107" s="14">
        <v>-0.32</v>
      </c>
      <c r="R107" s="14">
        <f t="shared" si="30"/>
        <v>-2.4299999999986501</v>
      </c>
      <c r="S107" s="12">
        <f t="shared" si="31"/>
        <v>0.94628906250002631</v>
      </c>
      <c r="T107" s="14">
        <f t="shared" si="35"/>
        <v>0.30028400885016732</v>
      </c>
      <c r="U107" s="14">
        <f t="shared" si="36"/>
        <v>0.28415547321857443</v>
      </c>
    </row>
    <row r="108" spans="1:21" x14ac:dyDescent="0.3">
      <c r="A108" s="9" t="s">
        <v>95</v>
      </c>
      <c r="B108" s="9" t="s">
        <v>193</v>
      </c>
      <c r="C108" s="9" t="s">
        <v>33</v>
      </c>
      <c r="D108" s="9">
        <v>3.2</v>
      </c>
      <c r="E108" s="9">
        <v>3.2</v>
      </c>
      <c r="F108" s="11">
        <v>13.76</v>
      </c>
      <c r="G108" s="11">
        <v>46.44</v>
      </c>
      <c r="H108" s="11">
        <v>0</v>
      </c>
      <c r="I108" s="11">
        <v>-8.16</v>
      </c>
      <c r="J108" s="11">
        <f t="shared" si="22"/>
        <v>68.36</v>
      </c>
      <c r="K108" s="12">
        <f t="shared" si="32"/>
        <v>1.2829634278123401E-3</v>
      </c>
      <c r="L108" s="11">
        <v>55.000000000002998</v>
      </c>
      <c r="M108" s="12">
        <f t="shared" si="33"/>
        <v>1.0322262804225066E-3</v>
      </c>
      <c r="N108" s="11">
        <f t="shared" si="28"/>
        <v>-13.359999999997001</v>
      </c>
      <c r="O108" s="13">
        <f t="shared" si="29"/>
        <v>-42.751999999990403</v>
      </c>
      <c r="P108" s="12">
        <f t="shared" si="34"/>
        <v>-8.0235887164746718E-4</v>
      </c>
      <c r="Q108" s="14">
        <v>0</v>
      </c>
      <c r="R108" s="14">
        <f t="shared" si="30"/>
        <v>-13.359999999997001</v>
      </c>
      <c r="S108" s="12">
        <f t="shared" si="31"/>
        <v>0.80456407255709472</v>
      </c>
      <c r="T108" s="14">
        <f t="shared" si="35"/>
        <v>0.40092607119135626</v>
      </c>
      <c r="U108" s="14">
        <f t="shared" si="36"/>
        <v>0.3225707126320333</v>
      </c>
    </row>
    <row r="109" spans="1:21" x14ac:dyDescent="0.3">
      <c r="A109" s="9" t="s">
        <v>96</v>
      </c>
      <c r="B109" s="9" t="s">
        <v>193</v>
      </c>
      <c r="C109" s="9" t="s">
        <v>1</v>
      </c>
      <c r="D109" s="9">
        <v>0.04</v>
      </c>
      <c r="E109" s="9">
        <v>0.04</v>
      </c>
      <c r="F109" s="11">
        <v>820</v>
      </c>
      <c r="G109" s="11">
        <v>900</v>
      </c>
      <c r="H109" s="11">
        <v>0</v>
      </c>
      <c r="I109" s="11">
        <v>560</v>
      </c>
      <c r="J109" s="11">
        <f t="shared" si="22"/>
        <v>1160</v>
      </c>
      <c r="K109" s="12">
        <f t="shared" si="32"/>
        <v>2.7213238302046416E-4</v>
      </c>
      <c r="L109" s="11">
        <v>1162</v>
      </c>
      <c r="M109" s="12">
        <f t="shared" si="33"/>
        <v>2.7260157678429261E-4</v>
      </c>
      <c r="N109" s="11">
        <f t="shared" si="28"/>
        <v>2</v>
      </c>
      <c r="O109" s="13">
        <f t="shared" si="29"/>
        <v>0.08</v>
      </c>
      <c r="P109" s="12">
        <f t="shared" si="34"/>
        <v>1.876775055313546E-8</v>
      </c>
      <c r="Q109" s="14">
        <v>0</v>
      </c>
      <c r="R109" s="14">
        <f t="shared" si="30"/>
        <v>2</v>
      </c>
      <c r="S109" s="12">
        <f t="shared" si="31"/>
        <v>1.0017241379310344</v>
      </c>
      <c r="T109" s="14">
        <f t="shared" si="35"/>
        <v>6.8033095755116042</v>
      </c>
      <c r="U109" s="14">
        <f t="shared" si="36"/>
        <v>6.8150394196073147</v>
      </c>
    </row>
    <row r="110" spans="1:21" x14ac:dyDescent="0.3">
      <c r="A110" s="9" t="s">
        <v>97</v>
      </c>
      <c r="B110" s="9" t="s">
        <v>193</v>
      </c>
      <c r="C110" s="9" t="s">
        <v>1</v>
      </c>
      <c r="D110" s="9">
        <v>7.0000000000000007E-2</v>
      </c>
      <c r="E110" s="9">
        <v>7.0000000000000007E-2</v>
      </c>
      <c r="F110" s="11">
        <v>1200</v>
      </c>
      <c r="G110" s="11">
        <v>1650</v>
      </c>
      <c r="H110" s="11">
        <v>0</v>
      </c>
      <c r="I110" s="11">
        <v>1100</v>
      </c>
      <c r="J110" s="11">
        <f t="shared" si="22"/>
        <v>1750</v>
      </c>
      <c r="K110" s="12">
        <f t="shared" si="32"/>
        <v>7.1845295086221694E-4</v>
      </c>
      <c r="L110" s="11">
        <v>1892</v>
      </c>
      <c r="M110" s="12">
        <f t="shared" si="33"/>
        <v>7.7675027601789408E-4</v>
      </c>
      <c r="N110" s="11">
        <f t="shared" si="28"/>
        <v>142</v>
      </c>
      <c r="O110" s="13">
        <f t="shared" si="29"/>
        <v>9.9400000000000013</v>
      </c>
      <c r="P110" s="12">
        <f t="shared" si="34"/>
        <v>4.080812760897393E-6</v>
      </c>
      <c r="Q110" s="14">
        <v>0</v>
      </c>
      <c r="R110" s="14">
        <f t="shared" si="30"/>
        <v>142</v>
      </c>
      <c r="S110" s="12">
        <f t="shared" si="31"/>
        <v>1.0811428571428572</v>
      </c>
      <c r="T110" s="14">
        <f t="shared" si="35"/>
        <v>10.263613583745956</v>
      </c>
      <c r="U110" s="14">
        <f t="shared" si="36"/>
        <v>11.096432514541341</v>
      </c>
    </row>
    <row r="111" spans="1:21" x14ac:dyDescent="0.3">
      <c r="A111" s="9" t="s">
        <v>98</v>
      </c>
      <c r="B111" s="9" t="s">
        <v>193</v>
      </c>
      <c r="C111" s="9" t="s">
        <v>1</v>
      </c>
      <c r="D111" s="9">
        <v>0.04</v>
      </c>
      <c r="E111" s="9">
        <v>0.04</v>
      </c>
      <c r="F111" s="11">
        <v>970</v>
      </c>
      <c r="G111" s="11">
        <v>2250</v>
      </c>
      <c r="H111" s="11">
        <v>0</v>
      </c>
      <c r="I111" s="11">
        <v>920</v>
      </c>
      <c r="J111" s="11">
        <f t="shared" si="22"/>
        <v>2300</v>
      </c>
      <c r="K111" s="12">
        <f t="shared" si="32"/>
        <v>5.3957282840264454E-4</v>
      </c>
      <c r="L111" s="11">
        <v>2286</v>
      </c>
      <c r="M111" s="12">
        <f t="shared" si="33"/>
        <v>5.362884720558458E-4</v>
      </c>
      <c r="N111" s="11">
        <f t="shared" si="28"/>
        <v>-14</v>
      </c>
      <c r="O111" s="13">
        <f t="shared" si="29"/>
        <v>-0.56000000000000005</v>
      </c>
      <c r="P111" s="12">
        <f t="shared" si="34"/>
        <v>-1.3137425387194825E-7</v>
      </c>
      <c r="Q111" s="14">
        <v>0</v>
      </c>
      <c r="R111" s="14">
        <f t="shared" si="30"/>
        <v>-14</v>
      </c>
      <c r="S111" s="12">
        <f t="shared" si="31"/>
        <v>0.99391304347826082</v>
      </c>
      <c r="T111" s="14">
        <f t="shared" si="35"/>
        <v>13.489320710066112</v>
      </c>
      <c r="U111" s="14">
        <f t="shared" si="36"/>
        <v>13.407211801396144</v>
      </c>
    </row>
    <row r="112" spans="1:21" x14ac:dyDescent="0.3">
      <c r="A112" s="9" t="s">
        <v>99</v>
      </c>
      <c r="B112" s="9" t="s">
        <v>193</v>
      </c>
      <c r="C112" s="9" t="s">
        <v>1</v>
      </c>
      <c r="D112" s="9">
        <v>0.05</v>
      </c>
      <c r="E112" s="9">
        <v>0.05</v>
      </c>
      <c r="F112" s="11">
        <v>0</v>
      </c>
      <c r="G112" s="11">
        <v>0</v>
      </c>
      <c r="H112" s="11">
        <v>0</v>
      </c>
      <c r="I112" s="11">
        <v>783</v>
      </c>
      <c r="J112" s="11">
        <f t="shared" si="22"/>
        <v>-783</v>
      </c>
      <c r="K112" s="12">
        <f t="shared" si="32"/>
        <v>-2.2961169817351667E-4</v>
      </c>
      <c r="L112" s="11">
        <v>0</v>
      </c>
      <c r="M112" s="12">
        <f t="shared" si="33"/>
        <v>0</v>
      </c>
      <c r="N112" s="11">
        <f t="shared" si="28"/>
        <v>783</v>
      </c>
      <c r="O112" s="13">
        <f t="shared" si="29"/>
        <v>39.150000000000006</v>
      </c>
      <c r="P112" s="12">
        <f t="shared" si="34"/>
        <v>1.1480584908675835E-5</v>
      </c>
      <c r="Q112" s="14">
        <v>0</v>
      </c>
      <c r="R112" s="14">
        <f t="shared" si="30"/>
        <v>783</v>
      </c>
      <c r="S112" s="12">
        <f t="shared" si="31"/>
        <v>0</v>
      </c>
      <c r="T112" s="14">
        <f t="shared" si="35"/>
        <v>-4.5922339634703331</v>
      </c>
      <c r="U112" s="14">
        <f t="shared" si="36"/>
        <v>0</v>
      </c>
    </row>
    <row r="113" spans="1:21" x14ac:dyDescent="0.3">
      <c r="A113" s="9" t="s">
        <v>100</v>
      </c>
      <c r="B113" s="9" t="s">
        <v>193</v>
      </c>
      <c r="C113" s="9" t="s">
        <v>1</v>
      </c>
      <c r="D113" s="9">
        <v>7.0000000000000007E-2</v>
      </c>
      <c r="E113" s="9">
        <v>7.0000000000000007E-2</v>
      </c>
      <c r="F113" s="11">
        <v>1570</v>
      </c>
      <c r="G113" s="11">
        <v>2100</v>
      </c>
      <c r="H113" s="11">
        <v>0</v>
      </c>
      <c r="I113" s="11">
        <v>1060</v>
      </c>
      <c r="J113" s="11">
        <f t="shared" si="22"/>
        <v>2610</v>
      </c>
      <c r="K113" s="12">
        <f t="shared" si="32"/>
        <v>1.0715212581430779E-3</v>
      </c>
      <c r="L113" s="11">
        <v>2759</v>
      </c>
      <c r="M113" s="12">
        <f t="shared" si="33"/>
        <v>1.1326923951022038E-3</v>
      </c>
      <c r="N113" s="11">
        <f t="shared" si="28"/>
        <v>149</v>
      </c>
      <c r="O113" s="13">
        <f t="shared" si="29"/>
        <v>10.430000000000001</v>
      </c>
      <c r="P113" s="12">
        <f t="shared" si="34"/>
        <v>4.2819795871388139E-6</v>
      </c>
      <c r="Q113" s="14">
        <v>0</v>
      </c>
      <c r="R113" s="14">
        <f t="shared" si="30"/>
        <v>149</v>
      </c>
      <c r="S113" s="12">
        <f t="shared" si="31"/>
        <v>1.0570881226053639</v>
      </c>
      <c r="T113" s="14">
        <f t="shared" si="35"/>
        <v>15.307446544901111</v>
      </c>
      <c r="U113" s="14">
        <f t="shared" si="36"/>
        <v>16.181319930031478</v>
      </c>
    </row>
    <row r="114" spans="1:21" x14ac:dyDescent="0.3">
      <c r="A114" s="9" t="s">
        <v>101</v>
      </c>
      <c r="B114" s="9" t="s">
        <v>193</v>
      </c>
      <c r="C114" s="9" t="s">
        <v>1</v>
      </c>
      <c r="D114" s="9">
        <v>0.04</v>
      </c>
      <c r="E114" s="9">
        <v>0.04</v>
      </c>
      <c r="F114" s="11">
        <v>1420</v>
      </c>
      <c r="G114" s="11">
        <v>3300</v>
      </c>
      <c r="H114" s="11">
        <v>0</v>
      </c>
      <c r="I114" s="11">
        <v>537</v>
      </c>
      <c r="J114" s="11">
        <f t="shared" si="22"/>
        <v>4183</v>
      </c>
      <c r="K114" s="12">
        <f t="shared" si="32"/>
        <v>9.8131875704707034E-4</v>
      </c>
      <c r="L114" s="11">
        <v>4031</v>
      </c>
      <c r="M114" s="12">
        <f t="shared" si="33"/>
        <v>9.4566003099611309E-4</v>
      </c>
      <c r="N114" s="11">
        <f t="shared" si="28"/>
        <v>-152</v>
      </c>
      <c r="O114" s="13">
        <f t="shared" si="29"/>
        <v>-6.08</v>
      </c>
      <c r="P114" s="12">
        <f t="shared" si="34"/>
        <v>-1.426349042038295E-6</v>
      </c>
      <c r="Q114" s="14">
        <v>0</v>
      </c>
      <c r="R114" s="14">
        <f t="shared" si="30"/>
        <v>-152</v>
      </c>
      <c r="S114" s="12">
        <f t="shared" si="31"/>
        <v>0.96366244322256756</v>
      </c>
      <c r="T114" s="14">
        <f t="shared" si="35"/>
        <v>24.532968926176761</v>
      </c>
      <c r="U114" s="14">
        <f t="shared" si="36"/>
        <v>23.641500774902827</v>
      </c>
    </row>
    <row r="115" spans="1:21" x14ac:dyDescent="0.3">
      <c r="A115" s="9" t="s">
        <v>102</v>
      </c>
      <c r="B115" s="9" t="s">
        <v>193</v>
      </c>
      <c r="C115" s="9" t="s">
        <v>1</v>
      </c>
      <c r="D115" s="9">
        <v>0.04</v>
      </c>
      <c r="E115" s="9">
        <v>0.04</v>
      </c>
      <c r="F115" s="11">
        <v>900</v>
      </c>
      <c r="G115" s="11">
        <v>900</v>
      </c>
      <c r="H115" s="11">
        <v>0</v>
      </c>
      <c r="I115" s="11">
        <v>573</v>
      </c>
      <c r="J115" s="11">
        <f t="shared" si="22"/>
        <v>1227</v>
      </c>
      <c r="K115" s="12">
        <f t="shared" si="32"/>
        <v>2.8785037410871512E-4</v>
      </c>
      <c r="L115" s="11">
        <v>1184</v>
      </c>
      <c r="M115" s="12">
        <f t="shared" si="33"/>
        <v>2.7776270818640484E-4</v>
      </c>
      <c r="N115" s="11">
        <f t="shared" si="28"/>
        <v>-43</v>
      </c>
      <c r="O115" s="13">
        <f t="shared" si="29"/>
        <v>-1.72</v>
      </c>
      <c r="P115" s="12">
        <f t="shared" si="34"/>
        <v>-4.0350663689241238E-7</v>
      </c>
      <c r="Q115" s="14">
        <v>0</v>
      </c>
      <c r="R115" s="14">
        <f t="shared" si="30"/>
        <v>-43</v>
      </c>
      <c r="S115" s="12">
        <f t="shared" si="31"/>
        <v>0.96495517522412388</v>
      </c>
      <c r="T115" s="14">
        <f t="shared" si="35"/>
        <v>7.1962593527178784</v>
      </c>
      <c r="U115" s="14">
        <f t="shared" si="36"/>
        <v>6.94406770466012</v>
      </c>
    </row>
    <row r="116" spans="1:21" x14ac:dyDescent="0.3">
      <c r="A116" s="9" t="s">
        <v>103</v>
      </c>
      <c r="B116" s="9" t="s">
        <v>193</v>
      </c>
      <c r="C116" s="9" t="s">
        <v>33</v>
      </c>
      <c r="D116" s="9">
        <v>3.6</v>
      </c>
      <c r="E116" s="9">
        <v>3.6</v>
      </c>
      <c r="F116" s="11">
        <v>14.4</v>
      </c>
      <c r="G116" s="11">
        <v>19.2</v>
      </c>
      <c r="H116" s="11">
        <v>0</v>
      </c>
      <c r="I116" s="11">
        <v>12.8</v>
      </c>
      <c r="J116" s="11">
        <f t="shared" si="22"/>
        <v>20.8</v>
      </c>
      <c r="K116" s="12">
        <f t="shared" si="32"/>
        <v>4.3916536294336984E-4</v>
      </c>
      <c r="L116" s="11">
        <v>30.639999999999436</v>
      </c>
      <c r="M116" s="12">
        <f t="shared" si="33"/>
        <v>6.4692436156656738E-4</v>
      </c>
      <c r="N116" s="11">
        <f t="shared" si="28"/>
        <v>9.839999999999435</v>
      </c>
      <c r="O116" s="13">
        <f t="shared" si="29"/>
        <v>35.423999999997967</v>
      </c>
      <c r="P116" s="12">
        <f t="shared" si="34"/>
        <v>7.4793239504351156E-4</v>
      </c>
      <c r="Q116" s="14">
        <v>-0.04</v>
      </c>
      <c r="R116" s="14">
        <f t="shared" si="30"/>
        <v>9.8799999999994341</v>
      </c>
      <c r="S116" s="12">
        <f t="shared" si="31"/>
        <v>1.4730769230768959</v>
      </c>
      <c r="T116" s="14">
        <f t="shared" si="35"/>
        <v>0.12199037859538051</v>
      </c>
      <c r="U116" s="14">
        <f t="shared" si="36"/>
        <v>0.17970121154626872</v>
      </c>
    </row>
    <row r="117" spans="1:21" x14ac:dyDescent="0.3">
      <c r="A117" s="9" t="s">
        <v>104</v>
      </c>
      <c r="B117" s="9" t="s">
        <v>193</v>
      </c>
      <c r="C117" s="9" t="s">
        <v>1</v>
      </c>
      <c r="D117" s="9">
        <v>7.0000000000000007E-2</v>
      </c>
      <c r="E117" s="9">
        <v>7.0000000000000007E-2</v>
      </c>
      <c r="F117" s="11">
        <v>82</v>
      </c>
      <c r="G117" s="11">
        <v>0</v>
      </c>
      <c r="H117" s="11">
        <v>0</v>
      </c>
      <c r="I117" s="11">
        <v>128</v>
      </c>
      <c r="J117" s="11">
        <f t="shared" si="22"/>
        <v>-46</v>
      </c>
      <c r="K117" s="12">
        <f t="shared" si="32"/>
        <v>-1.8885048994092559E-5</v>
      </c>
      <c r="L117" s="11">
        <v>0</v>
      </c>
      <c r="M117" s="12">
        <f t="shared" si="33"/>
        <v>0</v>
      </c>
      <c r="N117" s="11">
        <f t="shared" si="28"/>
        <v>46</v>
      </c>
      <c r="O117" s="13">
        <f t="shared" si="29"/>
        <v>3.22</v>
      </c>
      <c r="P117" s="12">
        <f t="shared" si="34"/>
        <v>1.3219534295864792E-6</v>
      </c>
      <c r="Q117" s="14">
        <v>0</v>
      </c>
      <c r="R117" s="14">
        <f t="shared" si="30"/>
        <v>46</v>
      </c>
      <c r="S117" s="12">
        <f t="shared" si="31"/>
        <v>0</v>
      </c>
      <c r="T117" s="14">
        <f t="shared" si="35"/>
        <v>-0.26978641420132227</v>
      </c>
      <c r="U117" s="14">
        <f t="shared" si="36"/>
        <v>0</v>
      </c>
    </row>
    <row r="118" spans="1:21" x14ac:dyDescent="0.3">
      <c r="A118" s="9" t="s">
        <v>105</v>
      </c>
      <c r="B118" s="9" t="s">
        <v>193</v>
      </c>
      <c r="C118" s="9" t="s">
        <v>33</v>
      </c>
      <c r="D118" s="9">
        <v>1.54</v>
      </c>
      <c r="E118" s="9">
        <v>1.54</v>
      </c>
      <c r="F118" s="11">
        <v>4</v>
      </c>
      <c r="G118" s="11">
        <v>11.64</v>
      </c>
      <c r="H118" s="11">
        <v>0</v>
      </c>
      <c r="I118" s="11">
        <v>0</v>
      </c>
      <c r="J118" s="11">
        <f t="shared" si="22"/>
        <v>15.64</v>
      </c>
      <c r="K118" s="12">
        <f t="shared" si="32"/>
        <v>1.4126016647581234E-4</v>
      </c>
      <c r="L118" s="11">
        <v>10.639999999999862</v>
      </c>
      <c r="M118" s="12">
        <f t="shared" si="33"/>
        <v>9.6100266707328875E-5</v>
      </c>
      <c r="N118" s="11">
        <f t="shared" si="28"/>
        <v>-5.0000000000001386</v>
      </c>
      <c r="O118" s="13">
        <f t="shared" si="29"/>
        <v>-7.7000000000002133</v>
      </c>
      <c r="P118" s="12">
        <f t="shared" si="34"/>
        <v>-6.9546245643464528E-5</v>
      </c>
      <c r="Q118" s="14">
        <v>0</v>
      </c>
      <c r="R118" s="14">
        <f t="shared" si="30"/>
        <v>-5.0000000000001386</v>
      </c>
      <c r="S118" s="12">
        <f t="shared" si="31"/>
        <v>0.68030690537083516</v>
      </c>
      <c r="T118" s="14">
        <f t="shared" si="35"/>
        <v>9.172738082844957E-2</v>
      </c>
      <c r="U118" s="14">
        <f t="shared" si="36"/>
        <v>6.2402770589174601E-2</v>
      </c>
    </row>
    <row r="119" spans="1:21" x14ac:dyDescent="0.3">
      <c r="A119" s="9" t="s">
        <v>106</v>
      </c>
      <c r="B119" s="9" t="s">
        <v>193</v>
      </c>
      <c r="C119" s="9" t="s">
        <v>33</v>
      </c>
      <c r="D119" s="9">
        <v>2.98</v>
      </c>
      <c r="E119" s="9">
        <v>2.98</v>
      </c>
      <c r="F119" s="11">
        <v>10.01</v>
      </c>
      <c r="G119" s="11">
        <v>36.96</v>
      </c>
      <c r="H119" s="11">
        <v>0</v>
      </c>
      <c r="I119" s="11">
        <v>6.16</v>
      </c>
      <c r="J119" s="11">
        <f t="shared" si="22"/>
        <v>40.81</v>
      </c>
      <c r="K119" s="12">
        <f t="shared" si="32"/>
        <v>7.1325545694340801E-4</v>
      </c>
      <c r="L119" s="11">
        <v>27.820000000001549</v>
      </c>
      <c r="M119" s="12">
        <f t="shared" si="33"/>
        <v>4.8622315148656487E-4</v>
      </c>
      <c r="N119" s="11">
        <f t="shared" si="28"/>
        <v>-12.989999999998453</v>
      </c>
      <c r="O119" s="13">
        <f t="shared" si="29"/>
        <v>-38.710199999995389</v>
      </c>
      <c r="P119" s="12">
        <f t="shared" si="34"/>
        <v>-6.7655627026139229E-4</v>
      </c>
      <c r="Q119" s="14">
        <v>-9.0000000000000011E-2</v>
      </c>
      <c r="R119" s="14">
        <f t="shared" si="30"/>
        <v>-12.899999999998453</v>
      </c>
      <c r="S119" s="12">
        <f t="shared" si="31"/>
        <v>0.68169566282777627</v>
      </c>
      <c r="T119" s="14">
        <f t="shared" si="35"/>
        <v>0.23934746877295568</v>
      </c>
      <c r="U119" s="14">
        <f t="shared" si="36"/>
        <v>0.16316213137133048</v>
      </c>
    </row>
    <row r="120" spans="1:21" x14ac:dyDescent="0.3">
      <c r="A120" s="9" t="s">
        <v>107</v>
      </c>
      <c r="B120" s="9" t="s">
        <v>193</v>
      </c>
      <c r="C120" s="9" t="s">
        <v>33</v>
      </c>
      <c r="D120" s="9">
        <v>2.02</v>
      </c>
      <c r="E120" s="9">
        <v>2.02</v>
      </c>
      <c r="F120" s="11">
        <v>26.4</v>
      </c>
      <c r="G120" s="11">
        <v>7.2</v>
      </c>
      <c r="H120" s="11">
        <v>0</v>
      </c>
      <c r="I120" s="11">
        <v>19.2</v>
      </c>
      <c r="J120" s="11">
        <f t="shared" si="22"/>
        <v>14.400000000000002</v>
      </c>
      <c r="K120" s="12">
        <f t="shared" si="32"/>
        <v>1.7059885252800137E-4</v>
      </c>
      <c r="L120" s="11">
        <v>2.0100000000000011</v>
      </c>
      <c r="M120" s="12">
        <f t="shared" si="33"/>
        <v>2.3812756498700202E-5</v>
      </c>
      <c r="N120" s="11">
        <f t="shared" si="28"/>
        <v>-12.39</v>
      </c>
      <c r="O120" s="13">
        <f t="shared" si="29"/>
        <v>-25.027800000000003</v>
      </c>
      <c r="P120" s="12">
        <f t="shared" si="34"/>
        <v>-2.9650791397918839E-4</v>
      </c>
      <c r="Q120" s="14">
        <v>0</v>
      </c>
      <c r="R120" s="14">
        <f t="shared" si="30"/>
        <v>-12.39</v>
      </c>
      <c r="S120" s="12">
        <f t="shared" si="31"/>
        <v>0.13958333333333339</v>
      </c>
      <c r="T120" s="14">
        <f t="shared" si="35"/>
        <v>8.4454877489109584E-2</v>
      </c>
      <c r="U120" s="14">
        <f t="shared" si="36"/>
        <v>1.1788493316188217E-2</v>
      </c>
    </row>
    <row r="121" spans="1:21" x14ac:dyDescent="0.3">
      <c r="A121" s="9" t="s">
        <v>108</v>
      </c>
      <c r="B121" s="9" t="s">
        <v>193</v>
      </c>
      <c r="C121" s="9" t="s">
        <v>33</v>
      </c>
      <c r="D121" s="9">
        <v>2.57</v>
      </c>
      <c r="E121" s="9">
        <v>2.57</v>
      </c>
      <c r="F121" s="11">
        <v>0</v>
      </c>
      <c r="G121" s="11">
        <v>39.840000000000003</v>
      </c>
      <c r="H121" s="11">
        <v>0</v>
      </c>
      <c r="I121" s="11">
        <v>21.58</v>
      </c>
      <c r="J121" s="11">
        <f t="shared" ref="J121:J130" si="37">SUM(F121:G121,-I121)</f>
        <v>18.260000000000005</v>
      </c>
      <c r="K121" s="12">
        <f t="shared" ref="K121:K130" si="38">J121*D121/$B$4</f>
        <v>2.7523023484614118E-4</v>
      </c>
      <c r="L121" s="11">
        <v>7.0599999999999374</v>
      </c>
      <c r="M121" s="12">
        <f t="shared" ref="M121:M130" si="39">L121*D121/$B$4</f>
        <v>1.0641431862068668E-4</v>
      </c>
      <c r="N121" s="11">
        <f t="shared" si="28"/>
        <v>-11.200000000000067</v>
      </c>
      <c r="O121" s="13">
        <f t="shared" si="29"/>
        <v>-28.784000000000169</v>
      </c>
      <c r="P121" s="12">
        <f t="shared" ref="P121:P130" si="40">O121*D121/$B$4</f>
        <v>-4.3385690469941791E-4</v>
      </c>
      <c r="Q121" s="14">
        <v>0</v>
      </c>
      <c r="R121" s="14">
        <f t="shared" si="30"/>
        <v>-11.200000000000067</v>
      </c>
      <c r="S121" s="12">
        <f t="shared" si="31"/>
        <v>0.386637458926612</v>
      </c>
      <c r="T121" s="14">
        <f t="shared" ref="T121:T130" si="41">(J121/$B$4)*1000</f>
        <v>0.10709347659382924</v>
      </c>
      <c r="U121" s="14">
        <f t="shared" ref="U121:U130" si="42">(L121/$B$4)*1000</f>
        <v>4.1406349657854745E-2</v>
      </c>
    </row>
    <row r="122" spans="1:21" x14ac:dyDescent="0.3">
      <c r="A122" s="9" t="s">
        <v>109</v>
      </c>
      <c r="B122" s="9" t="s">
        <v>193</v>
      </c>
      <c r="C122" s="9" t="s">
        <v>1</v>
      </c>
      <c r="D122" s="9">
        <v>0.1</v>
      </c>
      <c r="E122" s="9">
        <v>0.1</v>
      </c>
      <c r="F122" s="11">
        <v>391</v>
      </c>
      <c r="G122" s="11">
        <v>0</v>
      </c>
      <c r="H122" s="11">
        <v>0</v>
      </c>
      <c r="I122" s="11">
        <v>282</v>
      </c>
      <c r="J122" s="11">
        <f t="shared" si="37"/>
        <v>109</v>
      </c>
      <c r="K122" s="12">
        <f t="shared" si="38"/>
        <v>6.3927650321617669E-5</v>
      </c>
      <c r="L122" s="11">
        <v>77</v>
      </c>
      <c r="M122" s="12">
        <f t="shared" si="39"/>
        <v>4.51598997684822E-5</v>
      </c>
      <c r="N122" s="11">
        <f t="shared" si="28"/>
        <v>-32</v>
      </c>
      <c r="O122" s="13">
        <f t="shared" si="29"/>
        <v>-3.2</v>
      </c>
      <c r="P122" s="12">
        <f t="shared" si="40"/>
        <v>-1.8767750553135464E-6</v>
      </c>
      <c r="Q122" s="14">
        <v>0</v>
      </c>
      <c r="R122" s="14">
        <f t="shared" si="30"/>
        <v>-32</v>
      </c>
      <c r="S122" s="12">
        <f t="shared" si="31"/>
        <v>0.70642201834862384</v>
      </c>
      <c r="T122" s="14">
        <f t="shared" si="41"/>
        <v>0.63927650321617668</v>
      </c>
      <c r="U122" s="14">
        <f t="shared" si="42"/>
        <v>0.45159899768482203</v>
      </c>
    </row>
    <row r="123" spans="1:21" x14ac:dyDescent="0.3">
      <c r="A123" s="9" t="s">
        <v>110</v>
      </c>
      <c r="B123" s="9" t="s">
        <v>193</v>
      </c>
      <c r="C123" s="9" t="s">
        <v>33</v>
      </c>
      <c r="D123" s="9">
        <v>5.72</v>
      </c>
      <c r="E123" s="9">
        <v>5.72</v>
      </c>
      <c r="F123" s="11">
        <v>24</v>
      </c>
      <c r="G123" s="11">
        <v>12</v>
      </c>
      <c r="H123" s="11">
        <v>0</v>
      </c>
      <c r="I123" s="11">
        <v>22</v>
      </c>
      <c r="J123" s="11">
        <f t="shared" si="37"/>
        <v>14</v>
      </c>
      <c r="K123" s="12">
        <f t="shared" si="38"/>
        <v>4.6966295759221492E-4</v>
      </c>
      <c r="L123" s="11">
        <v>14.172000000000063</v>
      </c>
      <c r="M123" s="12">
        <f t="shared" si="39"/>
        <v>4.7543310249977845E-4</v>
      </c>
      <c r="N123" s="11">
        <f t="shared" si="28"/>
        <v>0.17200000000006277</v>
      </c>
      <c r="O123" s="13">
        <f t="shared" si="29"/>
        <v>0.98384000000035898</v>
      </c>
      <c r="P123" s="12">
        <f t="shared" si="40"/>
        <v>3.3005228871263806E-5</v>
      </c>
      <c r="Q123" s="14">
        <v>0</v>
      </c>
      <c r="R123" s="14">
        <f t="shared" si="30"/>
        <v>0.17200000000006277</v>
      </c>
      <c r="S123" s="12">
        <f t="shared" si="31"/>
        <v>1.0122857142857187</v>
      </c>
      <c r="T123" s="14">
        <f t="shared" si="41"/>
        <v>8.2108908669967645E-2</v>
      </c>
      <c r="U123" s="14">
        <f t="shared" si="42"/>
        <v>8.3117675262199042E-2</v>
      </c>
    </row>
    <row r="124" spans="1:21" x14ac:dyDescent="0.3">
      <c r="A124" s="9" t="s">
        <v>111</v>
      </c>
      <c r="B124" s="9" t="s">
        <v>193</v>
      </c>
      <c r="C124" s="9" t="s">
        <v>33</v>
      </c>
      <c r="D124" s="9">
        <v>0.66</v>
      </c>
      <c r="E124" s="9">
        <v>0.66</v>
      </c>
      <c r="F124" s="11">
        <v>8</v>
      </c>
      <c r="G124" s="11">
        <v>0</v>
      </c>
      <c r="H124" s="11">
        <v>0</v>
      </c>
      <c r="I124" s="11">
        <v>13</v>
      </c>
      <c r="J124" s="11">
        <f t="shared" si="37"/>
        <v>-5</v>
      </c>
      <c r="K124" s="12">
        <f t="shared" si="38"/>
        <v>-1.9354242757920944E-5</v>
      </c>
      <c r="L124" s="11">
        <v>4.0345000000003504</v>
      </c>
      <c r="M124" s="12">
        <f t="shared" si="39"/>
        <v>1.5616938481367767E-5</v>
      </c>
      <c r="N124" s="11">
        <f t="shared" si="28"/>
        <v>9.0345000000003495</v>
      </c>
      <c r="O124" s="13">
        <f t="shared" si="29"/>
        <v>5.9627700000002308</v>
      </c>
      <c r="P124" s="12">
        <f t="shared" si="40"/>
        <v>2.3080979617930546E-5</v>
      </c>
      <c r="Q124" s="14">
        <v>-8.0000000000000004E-4</v>
      </c>
      <c r="R124" s="14">
        <f t="shared" si="30"/>
        <v>9.0353000000003494</v>
      </c>
      <c r="S124" s="12">
        <f t="shared" si="31"/>
        <v>-0.80690000000007012</v>
      </c>
      <c r="T124" s="14">
        <f t="shared" si="41"/>
        <v>-2.9324610239274157E-2</v>
      </c>
      <c r="U124" s="14">
        <f t="shared" si="42"/>
        <v>2.3662028002072372E-2</v>
      </c>
    </row>
    <row r="125" spans="1:21" x14ac:dyDescent="0.3">
      <c r="A125" s="9" t="s">
        <v>112</v>
      </c>
      <c r="B125" s="9" t="s">
        <v>193</v>
      </c>
      <c r="C125" s="9" t="s">
        <v>1</v>
      </c>
      <c r="D125" s="9">
        <v>0.17</v>
      </c>
      <c r="E125" s="9">
        <v>0.17</v>
      </c>
      <c r="F125" s="11">
        <v>0</v>
      </c>
      <c r="G125" s="11">
        <v>0</v>
      </c>
      <c r="H125" s="11">
        <v>0</v>
      </c>
      <c r="I125" s="11">
        <v>0</v>
      </c>
      <c r="J125" s="11">
        <f t="shared" si="37"/>
        <v>0</v>
      </c>
      <c r="K125" s="12">
        <f t="shared" si="38"/>
        <v>0</v>
      </c>
      <c r="L125" s="11">
        <v>0</v>
      </c>
      <c r="M125" s="12">
        <f t="shared" si="39"/>
        <v>0</v>
      </c>
      <c r="N125" s="11">
        <f t="shared" si="28"/>
        <v>0</v>
      </c>
      <c r="O125" s="13">
        <f t="shared" si="29"/>
        <v>0</v>
      </c>
      <c r="P125" s="12">
        <f t="shared" si="40"/>
        <v>0</v>
      </c>
      <c r="Q125" s="14">
        <v>0</v>
      </c>
      <c r="R125" s="14">
        <f t="shared" si="30"/>
        <v>0</v>
      </c>
      <c r="S125" s="12" t="e">
        <f t="shared" si="31"/>
        <v>#DIV/0!</v>
      </c>
      <c r="T125" s="14">
        <f t="shared" si="41"/>
        <v>0</v>
      </c>
      <c r="U125" s="14">
        <f t="shared" si="42"/>
        <v>0</v>
      </c>
    </row>
    <row r="126" spans="1:21" x14ac:dyDescent="0.3">
      <c r="A126" s="9" t="s">
        <v>113</v>
      </c>
      <c r="B126" s="9" t="s">
        <v>193</v>
      </c>
      <c r="C126" s="9" t="s">
        <v>1</v>
      </c>
      <c r="D126" s="9">
        <v>0.19</v>
      </c>
      <c r="E126" s="9">
        <v>0.19</v>
      </c>
      <c r="F126" s="11">
        <v>45</v>
      </c>
      <c r="G126" s="11">
        <v>0</v>
      </c>
      <c r="H126" s="11">
        <v>0</v>
      </c>
      <c r="I126" s="11">
        <v>10</v>
      </c>
      <c r="J126" s="11">
        <f t="shared" si="37"/>
        <v>35</v>
      </c>
      <c r="K126" s="12">
        <f t="shared" si="38"/>
        <v>3.9001731618234631E-5</v>
      </c>
      <c r="L126" s="11">
        <v>4</v>
      </c>
      <c r="M126" s="12">
        <f t="shared" si="39"/>
        <v>4.457340756369672E-6</v>
      </c>
      <c r="N126" s="11">
        <f t="shared" si="28"/>
        <v>-31</v>
      </c>
      <c r="O126" s="13">
        <f t="shared" si="29"/>
        <v>-5.89</v>
      </c>
      <c r="P126" s="12">
        <f t="shared" si="40"/>
        <v>-6.5634342637543421E-6</v>
      </c>
      <c r="Q126" s="14">
        <v>0</v>
      </c>
      <c r="R126" s="14">
        <f t="shared" si="30"/>
        <v>-31</v>
      </c>
      <c r="S126" s="12">
        <f t="shared" si="31"/>
        <v>0.11428571428571428</v>
      </c>
      <c r="T126" s="14">
        <f t="shared" si="41"/>
        <v>0.2052722716749191</v>
      </c>
      <c r="U126" s="14">
        <f t="shared" si="42"/>
        <v>2.3459688191419324E-2</v>
      </c>
    </row>
    <row r="127" spans="1:21" x14ac:dyDescent="0.3">
      <c r="A127" s="9" t="s">
        <v>114</v>
      </c>
      <c r="B127" s="9" t="s">
        <v>193</v>
      </c>
      <c r="C127" s="9" t="s">
        <v>1</v>
      </c>
      <c r="D127" s="9">
        <v>0.03</v>
      </c>
      <c r="E127" s="9">
        <v>0.03</v>
      </c>
      <c r="F127" s="11">
        <v>384</v>
      </c>
      <c r="G127" s="11">
        <v>5760</v>
      </c>
      <c r="H127" s="11">
        <v>0</v>
      </c>
      <c r="I127" s="11">
        <v>288</v>
      </c>
      <c r="J127" s="11">
        <f t="shared" si="37"/>
        <v>5856</v>
      </c>
      <c r="K127" s="12">
        <f t="shared" si="38"/>
        <v>1.0303495053671369E-3</v>
      </c>
      <c r="L127" s="11">
        <v>6963</v>
      </c>
      <c r="M127" s="12">
        <f t="shared" si="39"/>
        <v>1.2251235665763957E-3</v>
      </c>
      <c r="N127" s="11">
        <f t="shared" si="28"/>
        <v>1107</v>
      </c>
      <c r="O127" s="13">
        <f t="shared" si="29"/>
        <v>33.21</v>
      </c>
      <c r="P127" s="12">
        <f t="shared" si="40"/>
        <v>5.8432218362777686E-6</v>
      </c>
      <c r="Q127" s="14">
        <v>-344</v>
      </c>
      <c r="R127" s="14">
        <f t="shared" si="30"/>
        <v>1451</v>
      </c>
      <c r="S127" s="12">
        <f t="shared" si="31"/>
        <v>1.1890368852459017</v>
      </c>
      <c r="T127" s="14">
        <f t="shared" si="41"/>
        <v>34.344983512237896</v>
      </c>
      <c r="U127" s="14">
        <f t="shared" si="42"/>
        <v>40.837452219213191</v>
      </c>
    </row>
    <row r="128" spans="1:21" x14ac:dyDescent="0.3">
      <c r="A128" s="9" t="s">
        <v>115</v>
      </c>
      <c r="B128" s="9" t="s">
        <v>193</v>
      </c>
      <c r="C128" s="9" t="s">
        <v>33</v>
      </c>
      <c r="D128" s="9">
        <v>6.11</v>
      </c>
      <c r="E128" s="9">
        <v>6.11</v>
      </c>
      <c r="F128" s="11">
        <v>19</v>
      </c>
      <c r="G128" s="11">
        <v>12</v>
      </c>
      <c r="H128" s="11">
        <v>0</v>
      </c>
      <c r="I128" s="11">
        <v>20</v>
      </c>
      <c r="J128" s="11">
        <f t="shared" si="37"/>
        <v>11</v>
      </c>
      <c r="K128" s="12">
        <f t="shared" si="38"/>
        <v>3.9418141083632325E-4</v>
      </c>
      <c r="L128" s="11">
        <v>13.238000000000074</v>
      </c>
      <c r="M128" s="12">
        <f t="shared" si="39"/>
        <v>4.7437941060466147E-4</v>
      </c>
      <c r="N128" s="11">
        <f t="shared" si="28"/>
        <v>2.2380000000000742</v>
      </c>
      <c r="O128" s="13">
        <f t="shared" si="29"/>
        <v>13.674180000000455</v>
      </c>
      <c r="P128" s="12">
        <f t="shared" si="40"/>
        <v>4.9000977858454668E-4</v>
      </c>
      <c r="Q128" s="14">
        <v>0</v>
      </c>
      <c r="R128" s="14">
        <f t="shared" si="30"/>
        <v>2.2380000000000742</v>
      </c>
      <c r="S128" s="12">
        <f t="shared" si="31"/>
        <v>1.2034545454545522</v>
      </c>
      <c r="T128" s="14">
        <f t="shared" si="41"/>
        <v>6.451414252640314E-2</v>
      </c>
      <c r="U128" s="14">
        <f t="shared" si="42"/>
        <v>7.7639838069502698E-2</v>
      </c>
    </row>
    <row r="129" spans="1:21" x14ac:dyDescent="0.3">
      <c r="A129" s="9" t="s">
        <v>116</v>
      </c>
      <c r="B129" s="9" t="s">
        <v>193</v>
      </c>
      <c r="C129" s="9" t="s">
        <v>33</v>
      </c>
      <c r="D129" s="9">
        <v>5.36</v>
      </c>
      <c r="E129" s="9">
        <v>5.36</v>
      </c>
      <c r="F129" s="11">
        <v>31.05</v>
      </c>
      <c r="G129" s="11">
        <v>0</v>
      </c>
      <c r="H129" s="11">
        <v>0</v>
      </c>
      <c r="I129" s="11">
        <v>21.85</v>
      </c>
      <c r="J129" s="11">
        <f t="shared" si="37"/>
        <v>9.1999999999999993</v>
      </c>
      <c r="K129" s="12">
        <f t="shared" si="38"/>
        <v>2.8921103602381744E-4</v>
      </c>
      <c r="L129" s="11">
        <v>8.878000000000009</v>
      </c>
      <c r="M129" s="12">
        <f t="shared" si="39"/>
        <v>2.7908864976298412E-4</v>
      </c>
      <c r="N129" s="11">
        <f t="shared" si="28"/>
        <v>-0.32199999999999029</v>
      </c>
      <c r="O129" s="13">
        <f t="shared" si="29"/>
        <v>-1.7259199999999482</v>
      </c>
      <c r="P129" s="12">
        <f t="shared" si="40"/>
        <v>-5.4255990358066532E-5</v>
      </c>
      <c r="Q129" s="14">
        <v>0</v>
      </c>
      <c r="R129" s="14">
        <f t="shared" si="30"/>
        <v>-0.32199999999999029</v>
      </c>
      <c r="S129" s="12">
        <f t="shared" si="31"/>
        <v>0.96500000000000108</v>
      </c>
      <c r="T129" s="14">
        <f t="shared" si="41"/>
        <v>5.3957282840264444E-2</v>
      </c>
      <c r="U129" s="14">
        <f t="shared" si="42"/>
        <v>5.2068777940855245E-2</v>
      </c>
    </row>
    <row r="130" spans="1:21" x14ac:dyDescent="0.3">
      <c r="A130" s="9" t="s">
        <v>117</v>
      </c>
      <c r="B130" s="9" t="s">
        <v>193</v>
      </c>
      <c r="C130" s="9" t="s">
        <v>33</v>
      </c>
      <c r="D130" s="9">
        <v>8.08</v>
      </c>
      <c r="E130" s="9">
        <v>8.08</v>
      </c>
      <c r="F130" s="11">
        <v>3.58</v>
      </c>
      <c r="G130" s="11">
        <v>3.3</v>
      </c>
      <c r="H130" s="11">
        <v>0</v>
      </c>
      <c r="I130" s="11">
        <v>3.58</v>
      </c>
      <c r="J130" s="11">
        <f t="shared" si="37"/>
        <v>3.3</v>
      </c>
      <c r="K130" s="12">
        <f t="shared" si="38"/>
        <v>1.5638228148400122E-4</v>
      </c>
      <c r="L130" s="11">
        <v>3.7400000000000029</v>
      </c>
      <c r="M130" s="12">
        <f t="shared" si="39"/>
        <v>1.7723325234853484E-4</v>
      </c>
      <c r="N130" s="11">
        <f t="shared" si="28"/>
        <v>0.44000000000000306</v>
      </c>
      <c r="O130" s="13">
        <f t="shared" si="29"/>
        <v>3.5552000000000246</v>
      </c>
      <c r="P130" s="12">
        <f t="shared" si="40"/>
        <v>1.6847584458543183E-4</v>
      </c>
      <c r="Q130" s="14">
        <v>0</v>
      </c>
      <c r="R130" s="14">
        <f t="shared" si="30"/>
        <v>0.44000000000000306</v>
      </c>
      <c r="S130" s="12">
        <f t="shared" si="31"/>
        <v>1.1333333333333342</v>
      </c>
      <c r="T130" s="14">
        <f t="shared" si="41"/>
        <v>1.9354242757920945E-2</v>
      </c>
      <c r="U130" s="14">
        <f t="shared" si="42"/>
        <v>2.1934808458977086E-2</v>
      </c>
    </row>
    <row r="131" spans="1:21" s="46" customFormat="1" x14ac:dyDescent="0.3">
      <c r="A131" s="40" t="s">
        <v>206</v>
      </c>
      <c r="B131" s="40"/>
      <c r="C131" s="40"/>
      <c r="D131" s="40"/>
      <c r="E131" s="40"/>
      <c r="F131" s="41">
        <v>44552.400000000016</v>
      </c>
      <c r="G131" s="41">
        <v>59693.945999999996</v>
      </c>
      <c r="H131" s="41">
        <v>0</v>
      </c>
      <c r="I131" s="41">
        <v>54069.24</v>
      </c>
      <c r="J131" s="41">
        <v>50177.106</v>
      </c>
      <c r="K131" s="42">
        <v>5.0702141898856488E-2</v>
      </c>
      <c r="L131" s="41">
        <v>54165.329971760002</v>
      </c>
      <c r="M131" s="42">
        <v>4.6408624543336156E-2</v>
      </c>
      <c r="N131" s="41">
        <v>3988.2239717600187</v>
      </c>
      <c r="O131" s="43">
        <v>-732.06725008233536</v>
      </c>
      <c r="P131" s="42">
        <v>-3.2789569218569466E-2</v>
      </c>
      <c r="Q131" s="44">
        <v>-586.31069631999992</v>
      </c>
      <c r="R131" s="44">
        <v>4574.5346680800176</v>
      </c>
      <c r="S131" s="42">
        <v>1.0794829413190949</v>
      </c>
      <c r="T131" s="45">
        <v>294.28481527694896</v>
      </c>
      <c r="U131" s="45">
        <v>317.67543798070733</v>
      </c>
    </row>
    <row r="132" spans="1:21" x14ac:dyDescent="0.3">
      <c r="A132" s="15" t="s">
        <v>207</v>
      </c>
      <c r="B132" s="15"/>
      <c r="C132" s="15"/>
      <c r="D132" s="15"/>
      <c r="E132" s="15"/>
      <c r="F132" s="17"/>
      <c r="G132" s="17"/>
      <c r="H132" s="17"/>
      <c r="I132" s="17"/>
      <c r="J132" s="17"/>
      <c r="K132" s="15"/>
      <c r="L132" s="17"/>
      <c r="M132" s="15"/>
      <c r="N132" s="17"/>
      <c r="O132" s="19"/>
      <c r="P132" s="18"/>
      <c r="Q132" s="20"/>
      <c r="R132" s="20"/>
      <c r="S132" s="18"/>
      <c r="T132" s="15"/>
      <c r="U132" s="15"/>
    </row>
    <row r="133" spans="1:21" x14ac:dyDescent="0.3">
      <c r="A133" s="9" t="s">
        <v>118</v>
      </c>
      <c r="B133" s="9" t="s">
        <v>194</v>
      </c>
      <c r="C133" s="9" t="s">
        <v>1</v>
      </c>
      <c r="D133" s="9">
        <v>0</v>
      </c>
      <c r="E133" s="9">
        <v>0</v>
      </c>
      <c r="F133" s="11">
        <v>1000</v>
      </c>
      <c r="G133" s="11">
        <v>0</v>
      </c>
      <c r="H133" s="11">
        <v>0</v>
      </c>
      <c r="I133" s="11">
        <v>1000</v>
      </c>
      <c r="J133" s="11">
        <f t="shared" ref="J133:J190" si="43">SUM(F133:G133,-I133)</f>
        <v>0</v>
      </c>
      <c r="K133" s="12">
        <f t="shared" ref="K133:K164" si="44">J133*D133/$B$4</f>
        <v>0</v>
      </c>
      <c r="L133" s="11">
        <v>204</v>
      </c>
      <c r="M133" s="12">
        <f t="shared" ref="M133:M164" si="45">L133*D133/$B$4</f>
        <v>0</v>
      </c>
      <c r="N133" s="11">
        <f t="shared" si="28"/>
        <v>204</v>
      </c>
      <c r="O133" s="13">
        <f t="shared" si="29"/>
        <v>0</v>
      </c>
      <c r="P133" s="12">
        <f t="shared" ref="P133:P164" si="46">O133*D133/$B$4</f>
        <v>0</v>
      </c>
      <c r="Q133" s="14">
        <v>0</v>
      </c>
      <c r="R133" s="14">
        <f t="shared" si="30"/>
        <v>204</v>
      </c>
      <c r="S133" s="12" t="e">
        <f t="shared" si="31"/>
        <v>#DIV/0!</v>
      </c>
      <c r="T133" s="14">
        <f t="shared" ref="T133:T164" si="47">(J133/$B$4)*1000</f>
        <v>0</v>
      </c>
      <c r="U133" s="14">
        <f t="shared" ref="U133:U164" si="48">(L133/$B$4)*1000</f>
        <v>1.1964440977623858</v>
      </c>
    </row>
    <row r="134" spans="1:21" x14ac:dyDescent="0.3">
      <c r="A134" s="9" t="s">
        <v>119</v>
      </c>
      <c r="B134" s="9" t="s">
        <v>194</v>
      </c>
      <c r="C134" s="9" t="s">
        <v>1</v>
      </c>
      <c r="D134" s="9">
        <v>0.04</v>
      </c>
      <c r="E134" s="9">
        <v>0.04</v>
      </c>
      <c r="F134" s="11">
        <v>627</v>
      </c>
      <c r="G134" s="11">
        <v>1100</v>
      </c>
      <c r="H134" s="11">
        <v>0</v>
      </c>
      <c r="I134" s="11">
        <v>620</v>
      </c>
      <c r="J134" s="11">
        <f t="shared" si="43"/>
        <v>1107</v>
      </c>
      <c r="K134" s="12">
        <f t="shared" si="44"/>
        <v>2.5969874827901193E-4</v>
      </c>
      <c r="L134" s="11">
        <v>1081</v>
      </c>
      <c r="M134" s="12">
        <f t="shared" si="45"/>
        <v>2.5359922934924291E-4</v>
      </c>
      <c r="N134" s="11">
        <f t="shared" si="28"/>
        <v>-26</v>
      </c>
      <c r="O134" s="13">
        <f t="shared" si="29"/>
        <v>-1.04</v>
      </c>
      <c r="P134" s="12">
        <f t="shared" si="46"/>
        <v>-2.4398075719076102E-7</v>
      </c>
      <c r="Q134" s="14">
        <v>-1</v>
      </c>
      <c r="R134" s="14">
        <f t="shared" si="30"/>
        <v>-25</v>
      </c>
      <c r="S134" s="12">
        <f t="shared" si="31"/>
        <v>0.976513098464318</v>
      </c>
      <c r="T134" s="14">
        <f t="shared" si="47"/>
        <v>6.4924687069752984</v>
      </c>
      <c r="U134" s="14">
        <f t="shared" si="48"/>
        <v>6.339980733731073</v>
      </c>
    </row>
    <row r="135" spans="1:21" x14ac:dyDescent="0.3">
      <c r="A135" s="9" t="s">
        <v>120</v>
      </c>
      <c r="B135" s="9" t="s">
        <v>194</v>
      </c>
      <c r="C135" s="9" t="s">
        <v>1</v>
      </c>
      <c r="D135" s="9">
        <v>0.06</v>
      </c>
      <c r="E135" s="9">
        <v>0.06</v>
      </c>
      <c r="F135" s="11">
        <v>604</v>
      </c>
      <c r="G135" s="11">
        <v>0</v>
      </c>
      <c r="H135" s="11">
        <v>0</v>
      </c>
      <c r="I135" s="11">
        <v>283</v>
      </c>
      <c r="J135" s="11">
        <f t="shared" si="43"/>
        <v>321</v>
      </c>
      <c r="K135" s="12">
        <f t="shared" si="44"/>
        <v>1.1295839864168405E-4</v>
      </c>
      <c r="L135" s="11">
        <v>395</v>
      </c>
      <c r="M135" s="12">
        <f t="shared" si="45"/>
        <v>1.3899865253415951E-4</v>
      </c>
      <c r="N135" s="11">
        <f t="shared" si="28"/>
        <v>74</v>
      </c>
      <c r="O135" s="13">
        <f t="shared" si="29"/>
        <v>4.4399999999999995</v>
      </c>
      <c r="P135" s="12">
        <f t="shared" si="46"/>
        <v>1.5624152335485268E-6</v>
      </c>
      <c r="Q135" s="14">
        <v>0</v>
      </c>
      <c r="R135" s="14">
        <f t="shared" si="30"/>
        <v>74</v>
      </c>
      <c r="S135" s="12">
        <f t="shared" si="31"/>
        <v>1.2305295950155763</v>
      </c>
      <c r="T135" s="14">
        <f t="shared" si="47"/>
        <v>1.8826399773614009</v>
      </c>
      <c r="U135" s="14">
        <f t="shared" si="48"/>
        <v>2.3166442089026584</v>
      </c>
    </row>
    <row r="136" spans="1:21" x14ac:dyDescent="0.3">
      <c r="A136" s="9" t="s">
        <v>121</v>
      </c>
      <c r="B136" s="9" t="s">
        <v>194</v>
      </c>
      <c r="C136" s="9" t="s">
        <v>1</v>
      </c>
      <c r="D136" s="9">
        <v>0.06</v>
      </c>
      <c r="E136" s="9">
        <v>0.06</v>
      </c>
      <c r="F136" s="11">
        <v>633</v>
      </c>
      <c r="G136" s="11">
        <v>720</v>
      </c>
      <c r="H136" s="11">
        <v>0</v>
      </c>
      <c r="I136" s="11">
        <v>460</v>
      </c>
      <c r="J136" s="11">
        <f t="shared" si="43"/>
        <v>893</v>
      </c>
      <c r="K136" s="12">
        <f t="shared" si="44"/>
        <v>3.1424252332406188E-4</v>
      </c>
      <c r="L136" s="11">
        <v>1060</v>
      </c>
      <c r="M136" s="12">
        <f t="shared" si="45"/>
        <v>3.7300904224356725E-4</v>
      </c>
      <c r="N136" s="11">
        <f t="shared" si="28"/>
        <v>167</v>
      </c>
      <c r="O136" s="13">
        <f t="shared" si="29"/>
        <v>10.02</v>
      </c>
      <c r="P136" s="12">
        <f t="shared" si="46"/>
        <v>3.5259911351703243E-6</v>
      </c>
      <c r="Q136" s="14">
        <v>-2</v>
      </c>
      <c r="R136" s="14">
        <f t="shared" si="30"/>
        <v>169</v>
      </c>
      <c r="S136" s="12">
        <f t="shared" si="31"/>
        <v>1.187010078387458</v>
      </c>
      <c r="T136" s="14">
        <f t="shared" si="47"/>
        <v>5.2373753887343648</v>
      </c>
      <c r="U136" s="14">
        <f t="shared" si="48"/>
        <v>6.2168173707261207</v>
      </c>
    </row>
    <row r="137" spans="1:21" x14ac:dyDescent="0.3">
      <c r="A137" s="9" t="s">
        <v>122</v>
      </c>
      <c r="B137" s="9" t="s">
        <v>194</v>
      </c>
      <c r="C137" s="9" t="s">
        <v>1</v>
      </c>
      <c r="D137" s="9">
        <v>0.08</v>
      </c>
      <c r="E137" s="9">
        <v>0.08</v>
      </c>
      <c r="F137" s="11">
        <v>1260</v>
      </c>
      <c r="G137" s="11">
        <v>2160</v>
      </c>
      <c r="H137" s="11">
        <v>0</v>
      </c>
      <c r="I137" s="11">
        <v>620</v>
      </c>
      <c r="J137" s="11">
        <f t="shared" si="43"/>
        <v>2800</v>
      </c>
      <c r="K137" s="12">
        <f t="shared" si="44"/>
        <v>1.3137425387194823E-3</v>
      </c>
      <c r="L137" s="11">
        <v>2418</v>
      </c>
      <c r="M137" s="12">
        <f t="shared" si="45"/>
        <v>1.1345105209370385E-3</v>
      </c>
      <c r="N137" s="11">
        <f t="shared" si="28"/>
        <v>-382</v>
      </c>
      <c r="O137" s="13">
        <f t="shared" si="29"/>
        <v>-30.560000000000002</v>
      </c>
      <c r="P137" s="12">
        <f t="shared" si="46"/>
        <v>-1.4338561422595493E-5</v>
      </c>
      <c r="Q137" s="14">
        <v>-25</v>
      </c>
      <c r="R137" s="14">
        <f t="shared" si="30"/>
        <v>-357</v>
      </c>
      <c r="S137" s="12">
        <f t="shared" si="31"/>
        <v>0.86357142857142855</v>
      </c>
      <c r="T137" s="14">
        <f t="shared" si="47"/>
        <v>16.42178173399353</v>
      </c>
      <c r="U137" s="14">
        <f t="shared" si="48"/>
        <v>14.181381511712983</v>
      </c>
    </row>
    <row r="138" spans="1:21" x14ac:dyDescent="0.3">
      <c r="A138" s="9" t="s">
        <v>123</v>
      </c>
      <c r="B138" s="9" t="s">
        <v>194</v>
      </c>
      <c r="C138" s="9" t="s">
        <v>1</v>
      </c>
      <c r="D138" s="9">
        <v>7.0000000000000007E-2</v>
      </c>
      <c r="E138" s="9">
        <v>7.0000000000000007E-2</v>
      </c>
      <c r="F138" s="11">
        <v>23</v>
      </c>
      <c r="G138" s="11">
        <v>1620</v>
      </c>
      <c r="H138" s="11">
        <v>0</v>
      </c>
      <c r="I138" s="11">
        <v>1580</v>
      </c>
      <c r="J138" s="11">
        <f t="shared" si="43"/>
        <v>63</v>
      </c>
      <c r="K138" s="12">
        <f t="shared" si="44"/>
        <v>2.5864306231039809E-5</v>
      </c>
      <c r="L138" s="11">
        <v>353</v>
      </c>
      <c r="M138" s="12">
        <f t="shared" si="45"/>
        <v>1.4492222380249289E-4</v>
      </c>
      <c r="N138" s="11">
        <f t="shared" si="28"/>
        <v>290</v>
      </c>
      <c r="O138" s="13">
        <f t="shared" si="29"/>
        <v>20.3</v>
      </c>
      <c r="P138" s="12">
        <f t="shared" si="46"/>
        <v>8.3340542300017167E-6</v>
      </c>
      <c r="Q138" s="14">
        <v>0</v>
      </c>
      <c r="R138" s="14">
        <f t="shared" si="30"/>
        <v>290</v>
      </c>
      <c r="S138" s="12">
        <f t="shared" si="31"/>
        <v>5.6031746031746028</v>
      </c>
      <c r="T138" s="14">
        <f t="shared" si="47"/>
        <v>0.36949008901485442</v>
      </c>
      <c r="U138" s="14">
        <f t="shared" si="48"/>
        <v>2.0703174828927557</v>
      </c>
    </row>
    <row r="139" spans="1:21" x14ac:dyDescent="0.3">
      <c r="A139" s="9" t="s">
        <v>124</v>
      </c>
      <c r="B139" s="9" t="s">
        <v>194</v>
      </c>
      <c r="C139" s="9" t="s">
        <v>1</v>
      </c>
      <c r="D139" s="9">
        <v>0.04</v>
      </c>
      <c r="E139" s="9">
        <v>0.04</v>
      </c>
      <c r="F139" s="11">
        <v>200</v>
      </c>
      <c r="G139" s="11">
        <v>0</v>
      </c>
      <c r="H139" s="11">
        <v>0</v>
      </c>
      <c r="I139" s="11">
        <v>0</v>
      </c>
      <c r="J139" s="11">
        <f t="shared" si="43"/>
        <v>200</v>
      </c>
      <c r="K139" s="12">
        <f t="shared" si="44"/>
        <v>4.6919376382838649E-5</v>
      </c>
      <c r="L139" s="11">
        <v>0</v>
      </c>
      <c r="M139" s="12">
        <f t="shared" si="45"/>
        <v>0</v>
      </c>
      <c r="N139" s="11">
        <f t="shared" ref="N139:N190" si="49">L139-J139</f>
        <v>-200</v>
      </c>
      <c r="O139" s="13">
        <f t="shared" ref="O139:O190" si="50">N139*D139</f>
        <v>-8</v>
      </c>
      <c r="P139" s="12">
        <f t="shared" si="46"/>
        <v>-1.8767750553135462E-6</v>
      </c>
      <c r="Q139" s="14">
        <v>0</v>
      </c>
      <c r="R139" s="14">
        <f t="shared" ref="R139:R190" si="51">N139-Q139</f>
        <v>-200</v>
      </c>
      <c r="S139" s="12">
        <f t="shared" ref="S139:S190" si="52">L139/J139</f>
        <v>0</v>
      </c>
      <c r="T139" s="14">
        <f t="shared" si="47"/>
        <v>1.1729844095709663</v>
      </c>
      <c r="U139" s="14">
        <f t="shared" si="48"/>
        <v>0</v>
      </c>
    </row>
    <row r="140" spans="1:21" x14ac:dyDescent="0.3">
      <c r="A140" s="9" t="s">
        <v>125</v>
      </c>
      <c r="B140" s="9" t="s">
        <v>194</v>
      </c>
      <c r="C140" s="9" t="s">
        <v>1</v>
      </c>
      <c r="D140" s="9">
        <v>0.09</v>
      </c>
      <c r="E140" s="9">
        <v>0.09</v>
      </c>
      <c r="F140" s="11">
        <v>21</v>
      </c>
      <c r="G140" s="11">
        <v>0</v>
      </c>
      <c r="H140" s="11">
        <v>0</v>
      </c>
      <c r="I140" s="11">
        <v>7</v>
      </c>
      <c r="J140" s="11">
        <f t="shared" si="43"/>
        <v>14</v>
      </c>
      <c r="K140" s="12">
        <f t="shared" si="44"/>
        <v>7.3898017802970876E-6</v>
      </c>
      <c r="L140" s="11">
        <v>0</v>
      </c>
      <c r="M140" s="12">
        <f t="shared" si="45"/>
        <v>0</v>
      </c>
      <c r="N140" s="11">
        <f t="shared" si="49"/>
        <v>-14</v>
      </c>
      <c r="O140" s="13">
        <f t="shared" si="50"/>
        <v>-1.26</v>
      </c>
      <c r="P140" s="12">
        <f t="shared" si="46"/>
        <v>-6.6508216022673788E-7</v>
      </c>
      <c r="Q140" s="14">
        <v>0</v>
      </c>
      <c r="R140" s="14">
        <f t="shared" si="51"/>
        <v>-14</v>
      </c>
      <c r="S140" s="12">
        <f t="shared" si="52"/>
        <v>0</v>
      </c>
      <c r="T140" s="14">
        <f t="shared" si="47"/>
        <v>8.2108908669967645E-2</v>
      </c>
      <c r="U140" s="14">
        <f t="shared" si="48"/>
        <v>0</v>
      </c>
    </row>
    <row r="141" spans="1:21" x14ac:dyDescent="0.3">
      <c r="A141" s="9" t="s">
        <v>126</v>
      </c>
      <c r="B141" s="9" t="s">
        <v>194</v>
      </c>
      <c r="C141" s="9" t="s">
        <v>1</v>
      </c>
      <c r="D141" s="9">
        <v>0.04</v>
      </c>
      <c r="E141" s="9">
        <v>0.04</v>
      </c>
      <c r="F141" s="11">
        <v>320</v>
      </c>
      <c r="G141" s="11">
        <v>2600</v>
      </c>
      <c r="H141" s="11">
        <v>0</v>
      </c>
      <c r="I141" s="11">
        <v>390</v>
      </c>
      <c r="J141" s="11">
        <f t="shared" si="43"/>
        <v>2530</v>
      </c>
      <c r="K141" s="12">
        <f t="shared" si="44"/>
        <v>5.9353011124290897E-4</v>
      </c>
      <c r="L141" s="11">
        <v>2652</v>
      </c>
      <c r="M141" s="12">
        <f t="shared" si="45"/>
        <v>6.221509308364405E-4</v>
      </c>
      <c r="N141" s="11">
        <f t="shared" si="49"/>
        <v>122</v>
      </c>
      <c r="O141" s="13">
        <f t="shared" si="50"/>
        <v>4.88</v>
      </c>
      <c r="P141" s="12">
        <f t="shared" si="46"/>
        <v>1.1448327837412631E-6</v>
      </c>
      <c r="Q141" s="14">
        <v>-13</v>
      </c>
      <c r="R141" s="14">
        <f t="shared" si="51"/>
        <v>135</v>
      </c>
      <c r="S141" s="12">
        <f t="shared" si="52"/>
        <v>1.0482213438735177</v>
      </c>
      <c r="T141" s="14">
        <f t="shared" si="47"/>
        <v>14.838252781072724</v>
      </c>
      <c r="U141" s="14">
        <f t="shared" si="48"/>
        <v>15.553773270911012</v>
      </c>
    </row>
    <row r="142" spans="1:21" x14ac:dyDescent="0.3">
      <c r="A142" s="9" t="s">
        <v>127</v>
      </c>
      <c r="B142" s="9" t="s">
        <v>194</v>
      </c>
      <c r="C142" s="9" t="s">
        <v>1</v>
      </c>
      <c r="D142" s="9">
        <v>0.32</v>
      </c>
      <c r="E142" s="9">
        <v>0.32</v>
      </c>
      <c r="F142" s="11">
        <v>141</v>
      </c>
      <c r="G142" s="11">
        <v>130</v>
      </c>
      <c r="H142" s="11">
        <v>0</v>
      </c>
      <c r="I142" s="11">
        <v>1966</v>
      </c>
      <c r="J142" s="11">
        <f t="shared" si="43"/>
        <v>-1695</v>
      </c>
      <c r="K142" s="12">
        <f t="shared" si="44"/>
        <v>-3.1811337187564607E-3</v>
      </c>
      <c r="L142" s="11">
        <v>83</v>
      </c>
      <c r="M142" s="12">
        <f t="shared" si="45"/>
        <v>1.5577232959102433E-4</v>
      </c>
      <c r="N142" s="11">
        <f t="shared" si="49"/>
        <v>1778</v>
      </c>
      <c r="O142" s="13">
        <f t="shared" si="50"/>
        <v>568.96</v>
      </c>
      <c r="P142" s="12">
        <f t="shared" si="46"/>
        <v>1.0678099354711952E-3</v>
      </c>
      <c r="Q142" s="14">
        <v>0</v>
      </c>
      <c r="R142" s="14">
        <f t="shared" si="51"/>
        <v>1778</v>
      </c>
      <c r="S142" s="12">
        <f t="shared" si="52"/>
        <v>-4.8967551622418878E-2</v>
      </c>
      <c r="T142" s="14">
        <f t="shared" si="47"/>
        <v>-9.9410428711139378</v>
      </c>
      <c r="U142" s="14">
        <f t="shared" si="48"/>
        <v>0.48678852997195105</v>
      </c>
    </row>
    <row r="143" spans="1:21" x14ac:dyDescent="0.3">
      <c r="A143" s="9" t="s">
        <v>128</v>
      </c>
      <c r="B143" s="9" t="s">
        <v>194</v>
      </c>
      <c r="C143" s="9" t="s">
        <v>1</v>
      </c>
      <c r="D143" s="9">
        <v>0.16</v>
      </c>
      <c r="E143" s="9">
        <v>0.16</v>
      </c>
      <c r="F143" s="11">
        <v>762</v>
      </c>
      <c r="G143" s="11">
        <v>816</v>
      </c>
      <c r="H143" s="11">
        <v>0</v>
      </c>
      <c r="I143" s="11">
        <v>759</v>
      </c>
      <c r="J143" s="11">
        <f t="shared" si="43"/>
        <v>819</v>
      </c>
      <c r="K143" s="12">
        <f t="shared" si="44"/>
        <v>7.6853938515089712E-4</v>
      </c>
      <c r="L143" s="11">
        <v>793</v>
      </c>
      <c r="M143" s="12">
        <f t="shared" si="45"/>
        <v>7.4414130943182112E-4</v>
      </c>
      <c r="N143" s="11">
        <f t="shared" si="49"/>
        <v>-26</v>
      </c>
      <c r="O143" s="13">
        <f t="shared" si="50"/>
        <v>-4.16</v>
      </c>
      <c r="P143" s="12">
        <f t="shared" si="46"/>
        <v>-3.9036921150521763E-6</v>
      </c>
      <c r="Q143" s="14">
        <v>0</v>
      </c>
      <c r="R143" s="14">
        <f t="shared" si="51"/>
        <v>-26</v>
      </c>
      <c r="S143" s="12">
        <f t="shared" si="52"/>
        <v>0.96825396825396826</v>
      </c>
      <c r="T143" s="14">
        <f t="shared" si="47"/>
        <v>4.8033711571931077</v>
      </c>
      <c r="U143" s="14">
        <f t="shared" si="48"/>
        <v>4.6508831839488813</v>
      </c>
    </row>
    <row r="144" spans="1:21" x14ac:dyDescent="0.3">
      <c r="A144" s="9" t="s">
        <v>129</v>
      </c>
      <c r="B144" s="9" t="s">
        <v>194</v>
      </c>
      <c r="C144" s="9" t="s">
        <v>1</v>
      </c>
      <c r="D144" s="9">
        <v>0.16</v>
      </c>
      <c r="E144" s="9">
        <v>0.16</v>
      </c>
      <c r="F144" s="11">
        <v>590</v>
      </c>
      <c r="G144" s="11">
        <v>2244</v>
      </c>
      <c r="H144" s="11">
        <v>0</v>
      </c>
      <c r="I144" s="11">
        <v>1292</v>
      </c>
      <c r="J144" s="11">
        <f t="shared" si="43"/>
        <v>1542</v>
      </c>
      <c r="K144" s="12">
        <f t="shared" si="44"/>
        <v>1.446993567646744E-3</v>
      </c>
      <c r="L144" s="11">
        <v>1932</v>
      </c>
      <c r="M144" s="12">
        <f t="shared" si="45"/>
        <v>1.8129647034328855E-3</v>
      </c>
      <c r="N144" s="11">
        <f t="shared" si="49"/>
        <v>390</v>
      </c>
      <c r="O144" s="13">
        <f t="shared" si="50"/>
        <v>62.4</v>
      </c>
      <c r="P144" s="12">
        <f t="shared" si="46"/>
        <v>5.855538172578264E-5</v>
      </c>
      <c r="Q144" s="14">
        <v>0</v>
      </c>
      <c r="R144" s="14">
        <f t="shared" si="51"/>
        <v>390</v>
      </c>
      <c r="S144" s="12">
        <f t="shared" si="52"/>
        <v>1.2529182879377432</v>
      </c>
      <c r="T144" s="14">
        <f t="shared" si="47"/>
        <v>9.0437097977921503</v>
      </c>
      <c r="U144" s="14">
        <f t="shared" si="48"/>
        <v>11.331029396455534</v>
      </c>
    </row>
    <row r="145" spans="1:21" x14ac:dyDescent="0.3">
      <c r="A145" s="9" t="s">
        <v>130</v>
      </c>
      <c r="B145" s="9" t="s">
        <v>194</v>
      </c>
      <c r="C145" s="9" t="s">
        <v>1</v>
      </c>
      <c r="D145" s="9">
        <v>0.21</v>
      </c>
      <c r="E145" s="9">
        <v>0.21</v>
      </c>
      <c r="F145" s="11">
        <v>66</v>
      </c>
      <c r="G145" s="11">
        <v>360</v>
      </c>
      <c r="H145" s="11">
        <v>0</v>
      </c>
      <c r="I145" s="11">
        <v>2232</v>
      </c>
      <c r="J145" s="11">
        <f t="shared" si="43"/>
        <v>-1806</v>
      </c>
      <c r="K145" s="12">
        <f t="shared" si="44"/>
        <v>-2.2243303358694235E-3</v>
      </c>
      <c r="L145" s="11">
        <v>243</v>
      </c>
      <c r="M145" s="12">
        <f t="shared" si="45"/>
        <v>2.9928697210203207E-4</v>
      </c>
      <c r="N145" s="11">
        <f t="shared" si="49"/>
        <v>2049</v>
      </c>
      <c r="O145" s="13">
        <f t="shared" si="50"/>
        <v>430.28999999999996</v>
      </c>
      <c r="P145" s="12">
        <f t="shared" si="46"/>
        <v>5.2995963467400561E-4</v>
      </c>
      <c r="Q145" s="14">
        <v>0</v>
      </c>
      <c r="R145" s="14">
        <f t="shared" si="51"/>
        <v>2049</v>
      </c>
      <c r="S145" s="12">
        <f t="shared" si="52"/>
        <v>-0.13455149501661129</v>
      </c>
      <c r="T145" s="14">
        <f t="shared" si="47"/>
        <v>-10.592049218425824</v>
      </c>
      <c r="U145" s="14">
        <f t="shared" si="48"/>
        <v>1.425176057628724</v>
      </c>
    </row>
    <row r="146" spans="1:21" x14ac:dyDescent="0.3">
      <c r="A146" s="9" t="s">
        <v>131</v>
      </c>
      <c r="B146" s="9" t="s">
        <v>194</v>
      </c>
      <c r="C146" s="9" t="s">
        <v>1</v>
      </c>
      <c r="D146" s="9">
        <v>0.17</v>
      </c>
      <c r="E146" s="9">
        <v>0.17</v>
      </c>
      <c r="F146" s="11">
        <v>1088</v>
      </c>
      <c r="G146" s="11">
        <v>258</v>
      </c>
      <c r="H146" s="11">
        <v>0</v>
      </c>
      <c r="I146" s="11">
        <v>3225</v>
      </c>
      <c r="J146" s="11">
        <f t="shared" si="43"/>
        <v>-1879</v>
      </c>
      <c r="K146" s="12">
        <f t="shared" si="44"/>
        <v>-1.8734320497462689E-3</v>
      </c>
      <c r="L146" s="11">
        <v>1015</v>
      </c>
      <c r="M146" s="12">
        <f t="shared" si="45"/>
        <v>1.0119922993573512E-3</v>
      </c>
      <c r="N146" s="11">
        <f t="shared" si="49"/>
        <v>2894</v>
      </c>
      <c r="O146" s="13">
        <f t="shared" si="50"/>
        <v>491.98</v>
      </c>
      <c r="P146" s="12">
        <f t="shared" si="46"/>
        <v>4.9052213934761544E-4</v>
      </c>
      <c r="Q146" s="14">
        <v>0</v>
      </c>
      <c r="R146" s="14">
        <f t="shared" si="51"/>
        <v>2894</v>
      </c>
      <c r="S146" s="12">
        <f t="shared" si="52"/>
        <v>-0.54018094731240018</v>
      </c>
      <c r="T146" s="14">
        <f t="shared" si="47"/>
        <v>-11.020188527919228</v>
      </c>
      <c r="U146" s="14">
        <f t="shared" si="48"/>
        <v>5.9528958785726536</v>
      </c>
    </row>
    <row r="147" spans="1:21" x14ac:dyDescent="0.3">
      <c r="A147" s="9" t="s">
        <v>132</v>
      </c>
      <c r="B147" s="9" t="s">
        <v>194</v>
      </c>
      <c r="C147" s="9" t="s">
        <v>1</v>
      </c>
      <c r="D147" s="9">
        <v>0.02</v>
      </c>
      <c r="E147" s="9">
        <v>0.02</v>
      </c>
      <c r="F147" s="11">
        <v>2600</v>
      </c>
      <c r="G147" s="11">
        <v>4800</v>
      </c>
      <c r="H147" s="11">
        <v>0</v>
      </c>
      <c r="I147" s="11">
        <v>2700</v>
      </c>
      <c r="J147" s="11">
        <f t="shared" si="43"/>
        <v>4700</v>
      </c>
      <c r="K147" s="12">
        <f t="shared" si="44"/>
        <v>5.5130267249835414E-4</v>
      </c>
      <c r="L147" s="11">
        <v>4711</v>
      </c>
      <c r="M147" s="12">
        <f t="shared" si="45"/>
        <v>5.5259295534888222E-4</v>
      </c>
      <c r="N147" s="11">
        <f t="shared" si="49"/>
        <v>11</v>
      </c>
      <c r="O147" s="13">
        <f t="shared" si="50"/>
        <v>0.22</v>
      </c>
      <c r="P147" s="12">
        <f t="shared" si="46"/>
        <v>2.580565701056126E-8</v>
      </c>
      <c r="Q147" s="14">
        <v>-2</v>
      </c>
      <c r="R147" s="14">
        <f t="shared" si="51"/>
        <v>13</v>
      </c>
      <c r="S147" s="12">
        <f t="shared" si="52"/>
        <v>1.0023404255319148</v>
      </c>
      <c r="T147" s="14">
        <f t="shared" si="47"/>
        <v>27.565133624917706</v>
      </c>
      <c r="U147" s="14">
        <f t="shared" si="48"/>
        <v>27.629647767444112</v>
      </c>
    </row>
    <row r="148" spans="1:21" x14ac:dyDescent="0.3">
      <c r="A148" s="9" t="s">
        <v>133</v>
      </c>
      <c r="B148" s="9" t="s">
        <v>194</v>
      </c>
      <c r="C148" s="9" t="s">
        <v>1</v>
      </c>
      <c r="D148" s="9">
        <v>0.01</v>
      </c>
      <c r="E148" s="9">
        <v>0.01</v>
      </c>
      <c r="F148" s="11">
        <v>6000</v>
      </c>
      <c r="G148" s="11">
        <v>12000</v>
      </c>
      <c r="H148" s="11">
        <v>0</v>
      </c>
      <c r="I148" s="11">
        <v>4370</v>
      </c>
      <c r="J148" s="11">
        <f t="shared" si="43"/>
        <v>13630</v>
      </c>
      <c r="K148" s="12">
        <f t="shared" si="44"/>
        <v>7.9938887512261364E-4</v>
      </c>
      <c r="L148" s="11">
        <v>13382</v>
      </c>
      <c r="M148" s="12">
        <f t="shared" si="45"/>
        <v>7.8484386844393354E-4</v>
      </c>
      <c r="N148" s="11">
        <f t="shared" si="49"/>
        <v>-248</v>
      </c>
      <c r="O148" s="13">
        <f t="shared" si="50"/>
        <v>-2.48</v>
      </c>
      <c r="P148" s="12">
        <f t="shared" si="46"/>
        <v>-1.4545006678679982E-7</v>
      </c>
      <c r="Q148" s="14">
        <v>0</v>
      </c>
      <c r="R148" s="14">
        <f t="shared" si="51"/>
        <v>-248</v>
      </c>
      <c r="S148" s="12">
        <f t="shared" si="52"/>
        <v>0.9818048422597212</v>
      </c>
      <c r="T148" s="14">
        <f t="shared" si="47"/>
        <v>79.93888751226136</v>
      </c>
      <c r="U148" s="14">
        <f t="shared" si="48"/>
        <v>78.484386844393356</v>
      </c>
    </row>
    <row r="149" spans="1:21" x14ac:dyDescent="0.3">
      <c r="A149" s="9" t="s">
        <v>134</v>
      </c>
      <c r="B149" s="9" t="s">
        <v>194</v>
      </c>
      <c r="C149" s="9" t="s">
        <v>1</v>
      </c>
      <c r="D149" s="9">
        <v>0.02</v>
      </c>
      <c r="E149" s="9">
        <v>0.02</v>
      </c>
      <c r="F149" s="11">
        <v>400</v>
      </c>
      <c r="G149" s="11">
        <v>0</v>
      </c>
      <c r="H149" s="11">
        <v>0</v>
      </c>
      <c r="I149" s="11">
        <v>2500</v>
      </c>
      <c r="J149" s="11">
        <f t="shared" si="43"/>
        <v>-2100</v>
      </c>
      <c r="K149" s="12">
        <f t="shared" si="44"/>
        <v>-2.4632672600990291E-4</v>
      </c>
      <c r="L149" s="11">
        <v>301</v>
      </c>
      <c r="M149" s="12">
        <f t="shared" si="45"/>
        <v>3.530683072808609E-5</v>
      </c>
      <c r="N149" s="11">
        <f t="shared" si="49"/>
        <v>2401</v>
      </c>
      <c r="O149" s="13">
        <f t="shared" si="50"/>
        <v>48.02</v>
      </c>
      <c r="P149" s="12">
        <f t="shared" si="46"/>
        <v>5.6326711347597801E-6</v>
      </c>
      <c r="Q149" s="14">
        <v>0</v>
      </c>
      <c r="R149" s="14">
        <f t="shared" si="51"/>
        <v>2401</v>
      </c>
      <c r="S149" s="12">
        <f t="shared" si="52"/>
        <v>-0.14333333333333334</v>
      </c>
      <c r="T149" s="14">
        <f t="shared" si="47"/>
        <v>-12.316336300495147</v>
      </c>
      <c r="U149" s="14">
        <f t="shared" si="48"/>
        <v>1.7653415364043044</v>
      </c>
    </row>
    <row r="150" spans="1:21" x14ac:dyDescent="0.3">
      <c r="A150" s="9" t="s">
        <v>135</v>
      </c>
      <c r="B150" s="9" t="s">
        <v>194</v>
      </c>
      <c r="C150" s="9" t="s">
        <v>1</v>
      </c>
      <c r="D150" s="9">
        <v>0.02</v>
      </c>
      <c r="E150" s="9">
        <v>0.02</v>
      </c>
      <c r="F150" s="11">
        <v>2000</v>
      </c>
      <c r="G150" s="11">
        <v>0</v>
      </c>
      <c r="H150" s="11">
        <v>0</v>
      </c>
      <c r="I150" s="11">
        <v>600</v>
      </c>
      <c r="J150" s="11">
        <f t="shared" si="43"/>
        <v>1400</v>
      </c>
      <c r="K150" s="12">
        <f t="shared" si="44"/>
        <v>1.6421781733993529E-4</v>
      </c>
      <c r="L150" s="11">
        <v>64</v>
      </c>
      <c r="M150" s="12">
        <f t="shared" si="45"/>
        <v>7.5071002212541848E-6</v>
      </c>
      <c r="N150" s="11">
        <f t="shared" si="49"/>
        <v>-1336</v>
      </c>
      <c r="O150" s="13">
        <f t="shared" si="50"/>
        <v>-26.72</v>
      </c>
      <c r="P150" s="12">
        <f t="shared" si="46"/>
        <v>-3.1342143423736217E-6</v>
      </c>
      <c r="Q150" s="14">
        <v>0</v>
      </c>
      <c r="R150" s="14">
        <f t="shared" si="51"/>
        <v>-1336</v>
      </c>
      <c r="S150" s="12">
        <f t="shared" si="52"/>
        <v>4.5714285714285714E-2</v>
      </c>
      <c r="T150" s="14">
        <f t="shared" si="47"/>
        <v>8.2108908669967651</v>
      </c>
      <c r="U150" s="14">
        <f t="shared" si="48"/>
        <v>0.37535501106270919</v>
      </c>
    </row>
    <row r="151" spans="1:21" x14ac:dyDescent="0.3">
      <c r="A151" s="9" t="s">
        <v>136</v>
      </c>
      <c r="B151" s="9" t="s">
        <v>194</v>
      </c>
      <c r="C151" s="9" t="s">
        <v>1</v>
      </c>
      <c r="D151" s="9">
        <v>0.02</v>
      </c>
      <c r="E151" s="9">
        <v>0.02</v>
      </c>
      <c r="F151" s="11">
        <v>1155</v>
      </c>
      <c r="G151" s="11">
        <v>1540</v>
      </c>
      <c r="H151" s="11">
        <v>0</v>
      </c>
      <c r="I151" s="11">
        <v>1925</v>
      </c>
      <c r="J151" s="11">
        <f t="shared" si="43"/>
        <v>770</v>
      </c>
      <c r="K151" s="12">
        <f t="shared" si="44"/>
        <v>9.03197995369644E-5</v>
      </c>
      <c r="L151" s="11">
        <v>761</v>
      </c>
      <c r="M151" s="12">
        <f t="shared" si="45"/>
        <v>8.9264113568350543E-5</v>
      </c>
      <c r="N151" s="11">
        <f t="shared" si="49"/>
        <v>-9</v>
      </c>
      <c r="O151" s="13">
        <f t="shared" si="50"/>
        <v>-0.18</v>
      </c>
      <c r="P151" s="12">
        <f t="shared" si="46"/>
        <v>-2.1113719372277392E-8</v>
      </c>
      <c r="Q151" s="14">
        <v>0</v>
      </c>
      <c r="R151" s="14">
        <f t="shared" si="51"/>
        <v>-9</v>
      </c>
      <c r="S151" s="12">
        <f t="shared" si="52"/>
        <v>0.98831168831168836</v>
      </c>
      <c r="T151" s="14">
        <f t="shared" si="47"/>
        <v>4.5159899768482203</v>
      </c>
      <c r="U151" s="14">
        <f t="shared" si="48"/>
        <v>4.4632056784175269</v>
      </c>
    </row>
    <row r="152" spans="1:21" x14ac:dyDescent="0.3">
      <c r="A152" s="9" t="s">
        <v>137</v>
      </c>
      <c r="B152" s="9" t="s">
        <v>194</v>
      </c>
      <c r="C152" s="9" t="s">
        <v>1</v>
      </c>
      <c r="D152" s="9">
        <v>0.02</v>
      </c>
      <c r="E152" s="9">
        <v>0.02</v>
      </c>
      <c r="F152" s="11">
        <v>1450</v>
      </c>
      <c r="G152" s="11">
        <v>0</v>
      </c>
      <c r="H152" s="11">
        <v>0</v>
      </c>
      <c r="I152" s="11">
        <v>450</v>
      </c>
      <c r="J152" s="11">
        <f t="shared" si="43"/>
        <v>1000</v>
      </c>
      <c r="K152" s="12">
        <f t="shared" si="44"/>
        <v>1.1729844095709663E-4</v>
      </c>
      <c r="L152" s="11">
        <v>425</v>
      </c>
      <c r="M152" s="12">
        <f t="shared" si="45"/>
        <v>4.9851837406766069E-5</v>
      </c>
      <c r="N152" s="11">
        <f t="shared" si="49"/>
        <v>-575</v>
      </c>
      <c r="O152" s="13">
        <f t="shared" si="50"/>
        <v>-11.5</v>
      </c>
      <c r="P152" s="12">
        <f t="shared" si="46"/>
        <v>-1.3489320710066112E-6</v>
      </c>
      <c r="Q152" s="14">
        <v>0</v>
      </c>
      <c r="R152" s="14">
        <f t="shared" si="51"/>
        <v>-575</v>
      </c>
      <c r="S152" s="12">
        <f t="shared" si="52"/>
        <v>0.42499999999999999</v>
      </c>
      <c r="T152" s="14">
        <f t="shared" si="47"/>
        <v>5.8649220478548312</v>
      </c>
      <c r="U152" s="14">
        <f t="shared" si="48"/>
        <v>2.4925918703383032</v>
      </c>
    </row>
    <row r="153" spans="1:21" x14ac:dyDescent="0.3">
      <c r="A153" s="9" t="s">
        <v>138</v>
      </c>
      <c r="B153" s="9" t="s">
        <v>194</v>
      </c>
      <c r="C153" s="9" t="s">
        <v>1</v>
      </c>
      <c r="D153" s="9">
        <v>0.06</v>
      </c>
      <c r="E153" s="9">
        <v>0.06</v>
      </c>
      <c r="F153" s="11">
        <v>540</v>
      </c>
      <c r="G153" s="11">
        <v>1020</v>
      </c>
      <c r="H153" s="11">
        <v>0</v>
      </c>
      <c r="I153" s="11">
        <v>1096</v>
      </c>
      <c r="J153" s="11">
        <f t="shared" si="43"/>
        <v>464</v>
      </c>
      <c r="K153" s="12">
        <f t="shared" si="44"/>
        <v>1.6327942981227849E-4</v>
      </c>
      <c r="L153" s="11">
        <v>366</v>
      </c>
      <c r="M153" s="12">
        <f t="shared" si="45"/>
        <v>1.2879368817089211E-4</v>
      </c>
      <c r="N153" s="11">
        <f t="shared" si="49"/>
        <v>-98</v>
      </c>
      <c r="O153" s="13">
        <f t="shared" si="50"/>
        <v>-5.88</v>
      </c>
      <c r="P153" s="12">
        <f t="shared" si="46"/>
        <v>-2.0691444984831845E-6</v>
      </c>
      <c r="Q153" s="14">
        <v>0</v>
      </c>
      <c r="R153" s="14">
        <f t="shared" si="51"/>
        <v>-98</v>
      </c>
      <c r="S153" s="12">
        <f t="shared" si="52"/>
        <v>0.78879310344827591</v>
      </c>
      <c r="T153" s="14">
        <f t="shared" si="47"/>
        <v>2.7213238302046419</v>
      </c>
      <c r="U153" s="14">
        <f t="shared" si="48"/>
        <v>2.1465614695148685</v>
      </c>
    </row>
    <row r="154" spans="1:21" x14ac:dyDescent="0.3">
      <c r="A154" s="9" t="s">
        <v>139</v>
      </c>
      <c r="B154" s="9" t="s">
        <v>194</v>
      </c>
      <c r="C154" s="9" t="s">
        <v>1</v>
      </c>
      <c r="D154" s="9">
        <v>0.03</v>
      </c>
      <c r="E154" s="9">
        <v>0.03</v>
      </c>
      <c r="F154" s="11">
        <v>0</v>
      </c>
      <c r="G154" s="11">
        <v>0</v>
      </c>
      <c r="H154" s="11">
        <v>0</v>
      </c>
      <c r="I154" s="11">
        <v>0</v>
      </c>
      <c r="J154" s="11">
        <f t="shared" si="43"/>
        <v>0</v>
      </c>
      <c r="K154" s="12">
        <f t="shared" si="44"/>
        <v>0</v>
      </c>
      <c r="L154" s="11">
        <v>0</v>
      </c>
      <c r="M154" s="12">
        <f t="shared" si="45"/>
        <v>0</v>
      </c>
      <c r="N154" s="11">
        <f t="shared" si="49"/>
        <v>0</v>
      </c>
      <c r="O154" s="13">
        <f t="shared" si="50"/>
        <v>0</v>
      </c>
      <c r="P154" s="12">
        <f t="shared" si="46"/>
        <v>0</v>
      </c>
      <c r="Q154" s="14">
        <v>0</v>
      </c>
      <c r="R154" s="14">
        <f t="shared" si="51"/>
        <v>0</v>
      </c>
      <c r="S154" s="12" t="e">
        <f t="shared" si="52"/>
        <v>#DIV/0!</v>
      </c>
      <c r="T154" s="14">
        <f t="shared" si="47"/>
        <v>0</v>
      </c>
      <c r="U154" s="14">
        <f t="shared" si="48"/>
        <v>0</v>
      </c>
    </row>
    <row r="155" spans="1:21" x14ac:dyDescent="0.3">
      <c r="A155" s="9" t="s">
        <v>140</v>
      </c>
      <c r="B155" s="9" t="s">
        <v>194</v>
      </c>
      <c r="C155" s="9" t="s">
        <v>1</v>
      </c>
      <c r="D155" s="9">
        <v>0.04</v>
      </c>
      <c r="E155" s="9">
        <v>0.04</v>
      </c>
      <c r="F155" s="11">
        <v>50</v>
      </c>
      <c r="G155" s="11">
        <v>0</v>
      </c>
      <c r="H155" s="11">
        <v>0</v>
      </c>
      <c r="I155" s="11">
        <v>500</v>
      </c>
      <c r="J155" s="11">
        <f t="shared" si="43"/>
        <v>-450</v>
      </c>
      <c r="K155" s="12">
        <f t="shared" si="44"/>
        <v>-1.0556859686138696E-4</v>
      </c>
      <c r="L155" s="11">
        <v>1480</v>
      </c>
      <c r="M155" s="12">
        <f t="shared" si="45"/>
        <v>3.4720338523300606E-4</v>
      </c>
      <c r="N155" s="11">
        <f t="shared" si="49"/>
        <v>1930</v>
      </c>
      <c r="O155" s="13">
        <f t="shared" si="50"/>
        <v>77.2</v>
      </c>
      <c r="P155" s="12">
        <f t="shared" si="46"/>
        <v>1.8110879283775721E-5</v>
      </c>
      <c r="Q155" s="14">
        <v>0</v>
      </c>
      <c r="R155" s="14">
        <f t="shared" si="51"/>
        <v>1930</v>
      </c>
      <c r="S155" s="12">
        <f t="shared" si="52"/>
        <v>-3.2888888888888888</v>
      </c>
      <c r="T155" s="14">
        <f t="shared" si="47"/>
        <v>-2.6392149215346739</v>
      </c>
      <c r="U155" s="14">
        <f t="shared" si="48"/>
        <v>8.6800846308251494</v>
      </c>
    </row>
    <row r="156" spans="1:21" x14ac:dyDescent="0.3">
      <c r="A156" s="9" t="s">
        <v>141</v>
      </c>
      <c r="B156" s="9" t="s">
        <v>194</v>
      </c>
      <c r="C156" s="9" t="s">
        <v>1</v>
      </c>
      <c r="D156" s="9">
        <v>0.02</v>
      </c>
      <c r="E156" s="9">
        <v>0.02</v>
      </c>
      <c r="F156" s="11">
        <v>0</v>
      </c>
      <c r="G156" s="11">
        <v>0</v>
      </c>
      <c r="H156" s="11">
        <v>0</v>
      </c>
      <c r="I156" s="11">
        <v>0</v>
      </c>
      <c r="J156" s="11">
        <f t="shared" si="43"/>
        <v>0</v>
      </c>
      <c r="K156" s="12">
        <f t="shared" si="44"/>
        <v>0</v>
      </c>
      <c r="L156" s="11">
        <v>0</v>
      </c>
      <c r="M156" s="12">
        <f t="shared" si="45"/>
        <v>0</v>
      </c>
      <c r="N156" s="11">
        <f t="shared" si="49"/>
        <v>0</v>
      </c>
      <c r="O156" s="13">
        <f t="shared" si="50"/>
        <v>0</v>
      </c>
      <c r="P156" s="12">
        <f t="shared" si="46"/>
        <v>0</v>
      </c>
      <c r="Q156" s="14">
        <v>0</v>
      </c>
      <c r="R156" s="14">
        <f t="shared" si="51"/>
        <v>0</v>
      </c>
      <c r="S156" s="12" t="e">
        <f t="shared" si="52"/>
        <v>#DIV/0!</v>
      </c>
      <c r="T156" s="14">
        <f t="shared" si="47"/>
        <v>0</v>
      </c>
      <c r="U156" s="14">
        <f t="shared" si="48"/>
        <v>0</v>
      </c>
    </row>
    <row r="157" spans="1:21" x14ac:dyDescent="0.3">
      <c r="A157" s="9" t="s">
        <v>142</v>
      </c>
      <c r="B157" s="9" t="s">
        <v>194</v>
      </c>
      <c r="C157" s="9" t="s">
        <v>1</v>
      </c>
      <c r="D157" s="9">
        <v>0.03</v>
      </c>
      <c r="E157" s="9">
        <v>0.03</v>
      </c>
      <c r="F157" s="11">
        <v>825</v>
      </c>
      <c r="G157" s="11">
        <v>0</v>
      </c>
      <c r="H157" s="11">
        <v>0</v>
      </c>
      <c r="I157" s="11">
        <v>975</v>
      </c>
      <c r="J157" s="11">
        <f t="shared" si="43"/>
        <v>-150</v>
      </c>
      <c r="K157" s="12">
        <f t="shared" si="44"/>
        <v>-2.6392149215346741E-5</v>
      </c>
      <c r="L157" s="11">
        <v>140</v>
      </c>
      <c r="M157" s="12">
        <f t="shared" si="45"/>
        <v>2.4632672600990292E-5</v>
      </c>
      <c r="N157" s="11">
        <f t="shared" si="49"/>
        <v>290</v>
      </c>
      <c r="O157" s="13">
        <f t="shared" si="50"/>
        <v>8.6999999999999993</v>
      </c>
      <c r="P157" s="12">
        <f t="shared" si="46"/>
        <v>1.5307446544901108E-6</v>
      </c>
      <c r="Q157" s="14">
        <v>0</v>
      </c>
      <c r="R157" s="14">
        <f t="shared" si="51"/>
        <v>290</v>
      </c>
      <c r="S157" s="12">
        <f t="shared" si="52"/>
        <v>-0.93333333333333335</v>
      </c>
      <c r="T157" s="14">
        <f t="shared" si="47"/>
        <v>-0.87973830717822477</v>
      </c>
      <c r="U157" s="14">
        <f t="shared" si="48"/>
        <v>0.8210890866996764</v>
      </c>
    </row>
    <row r="158" spans="1:21" x14ac:dyDescent="0.3">
      <c r="A158" s="9" t="s">
        <v>143</v>
      </c>
      <c r="B158" s="9" t="s">
        <v>194</v>
      </c>
      <c r="C158" s="9" t="s">
        <v>1</v>
      </c>
      <c r="D158" s="9">
        <v>0.02</v>
      </c>
      <c r="E158" s="9">
        <v>0.02</v>
      </c>
      <c r="F158" s="11">
        <v>1680</v>
      </c>
      <c r="G158" s="11">
        <v>0</v>
      </c>
      <c r="H158" s="11">
        <v>0</v>
      </c>
      <c r="I158" s="11">
        <v>1950</v>
      </c>
      <c r="J158" s="11">
        <f t="shared" si="43"/>
        <v>-270</v>
      </c>
      <c r="K158" s="12">
        <f t="shared" si="44"/>
        <v>-3.1670579058416092E-5</v>
      </c>
      <c r="L158" s="11">
        <v>0</v>
      </c>
      <c r="M158" s="12">
        <f t="shared" si="45"/>
        <v>0</v>
      </c>
      <c r="N158" s="11">
        <f t="shared" si="49"/>
        <v>270</v>
      </c>
      <c r="O158" s="13">
        <f t="shared" si="50"/>
        <v>5.4</v>
      </c>
      <c r="P158" s="12">
        <f t="shared" si="46"/>
        <v>6.3341158116832188E-7</v>
      </c>
      <c r="Q158" s="14">
        <v>0</v>
      </c>
      <c r="R158" s="14">
        <f t="shared" si="51"/>
        <v>270</v>
      </c>
      <c r="S158" s="12">
        <f t="shared" si="52"/>
        <v>0</v>
      </c>
      <c r="T158" s="14">
        <f t="shared" si="47"/>
        <v>-1.5835289529208043</v>
      </c>
      <c r="U158" s="14">
        <f t="shared" si="48"/>
        <v>0</v>
      </c>
    </row>
    <row r="159" spans="1:21" x14ac:dyDescent="0.3">
      <c r="A159" s="9" t="s">
        <v>144</v>
      </c>
      <c r="B159" s="9" t="s">
        <v>194</v>
      </c>
      <c r="C159" s="9" t="s">
        <v>1</v>
      </c>
      <c r="D159" s="9">
        <v>0.01</v>
      </c>
      <c r="E159" s="9">
        <v>0.01</v>
      </c>
      <c r="F159" s="11">
        <v>3960</v>
      </c>
      <c r="G159" s="11">
        <v>0</v>
      </c>
      <c r="H159" s="11">
        <v>0</v>
      </c>
      <c r="I159" s="11">
        <v>3240</v>
      </c>
      <c r="J159" s="11">
        <f t="shared" si="43"/>
        <v>720</v>
      </c>
      <c r="K159" s="12">
        <f t="shared" si="44"/>
        <v>4.2227438744554787E-5</v>
      </c>
      <c r="L159" s="11">
        <v>64</v>
      </c>
      <c r="M159" s="12">
        <f t="shared" si="45"/>
        <v>3.7535501106270924E-6</v>
      </c>
      <c r="N159" s="11">
        <f t="shared" si="49"/>
        <v>-656</v>
      </c>
      <c r="O159" s="13">
        <f t="shared" si="50"/>
        <v>-6.5600000000000005</v>
      </c>
      <c r="P159" s="12">
        <f t="shared" si="46"/>
        <v>-3.8473888633927695E-7</v>
      </c>
      <c r="Q159" s="14">
        <v>0</v>
      </c>
      <c r="R159" s="14">
        <f t="shared" si="51"/>
        <v>-656</v>
      </c>
      <c r="S159" s="12">
        <f t="shared" si="52"/>
        <v>8.8888888888888892E-2</v>
      </c>
      <c r="T159" s="14">
        <f t="shared" si="47"/>
        <v>4.2227438744554791</v>
      </c>
      <c r="U159" s="14">
        <f t="shared" si="48"/>
        <v>0.37535501106270919</v>
      </c>
    </row>
    <row r="160" spans="1:21" x14ac:dyDescent="0.3">
      <c r="A160" s="9" t="s">
        <v>145</v>
      </c>
      <c r="B160" s="9" t="s">
        <v>194</v>
      </c>
      <c r="C160" s="9" t="s">
        <v>1</v>
      </c>
      <c r="D160" s="9">
        <v>0.03</v>
      </c>
      <c r="E160" s="9">
        <v>0.03</v>
      </c>
      <c r="F160" s="11">
        <v>2652</v>
      </c>
      <c r="G160" s="11">
        <v>0</v>
      </c>
      <c r="H160" s="11">
        <v>0</v>
      </c>
      <c r="I160" s="11">
        <v>2418</v>
      </c>
      <c r="J160" s="11">
        <f t="shared" si="43"/>
        <v>234</v>
      </c>
      <c r="K160" s="12">
        <f t="shared" si="44"/>
        <v>4.1171752775940916E-5</v>
      </c>
      <c r="L160" s="11">
        <v>2718</v>
      </c>
      <c r="M160" s="12">
        <f t="shared" si="45"/>
        <v>4.7822574378208289E-4</v>
      </c>
      <c r="N160" s="11">
        <f t="shared" si="49"/>
        <v>2484</v>
      </c>
      <c r="O160" s="13">
        <f t="shared" si="50"/>
        <v>74.52</v>
      </c>
      <c r="P160" s="12">
        <f t="shared" si="46"/>
        <v>1.3111619730184259E-5</v>
      </c>
      <c r="Q160" s="14">
        <v>0</v>
      </c>
      <c r="R160" s="14">
        <f t="shared" si="51"/>
        <v>2484</v>
      </c>
      <c r="S160" s="12">
        <f t="shared" si="52"/>
        <v>11.615384615384615</v>
      </c>
      <c r="T160" s="14">
        <f t="shared" si="47"/>
        <v>1.3723917591980306</v>
      </c>
      <c r="U160" s="14">
        <f t="shared" si="48"/>
        <v>15.940858126069431</v>
      </c>
    </row>
    <row r="161" spans="1:21" x14ac:dyDescent="0.3">
      <c r="A161" s="9" t="s">
        <v>146</v>
      </c>
      <c r="B161" s="9" t="s">
        <v>194</v>
      </c>
      <c r="C161" s="9" t="s">
        <v>1</v>
      </c>
      <c r="D161" s="9">
        <v>0.03</v>
      </c>
      <c r="E161" s="9">
        <v>0.03</v>
      </c>
      <c r="F161" s="11">
        <v>4532</v>
      </c>
      <c r="G161" s="11">
        <v>3696</v>
      </c>
      <c r="H161" s="11">
        <v>0</v>
      </c>
      <c r="I161" s="11">
        <v>2816</v>
      </c>
      <c r="J161" s="11">
        <f t="shared" si="43"/>
        <v>5412</v>
      </c>
      <c r="K161" s="12">
        <f t="shared" si="44"/>
        <v>9.5222874368971035E-4</v>
      </c>
      <c r="L161" s="11">
        <v>5657</v>
      </c>
      <c r="M161" s="12">
        <f t="shared" si="45"/>
        <v>9.9533592074144334E-4</v>
      </c>
      <c r="N161" s="11">
        <f t="shared" si="49"/>
        <v>245</v>
      </c>
      <c r="O161" s="13">
        <f t="shared" si="50"/>
        <v>7.35</v>
      </c>
      <c r="P161" s="12">
        <f t="shared" si="46"/>
        <v>1.2932153115519901E-6</v>
      </c>
      <c r="Q161" s="14">
        <v>0</v>
      </c>
      <c r="R161" s="14">
        <f t="shared" si="51"/>
        <v>245</v>
      </c>
      <c r="S161" s="12">
        <f t="shared" si="52"/>
        <v>1.0452697708795269</v>
      </c>
      <c r="T161" s="14">
        <f t="shared" si="47"/>
        <v>31.740958122990346</v>
      </c>
      <c r="U161" s="14">
        <f t="shared" si="48"/>
        <v>33.177864024714779</v>
      </c>
    </row>
    <row r="162" spans="1:21" x14ac:dyDescent="0.3">
      <c r="A162" s="9" t="s">
        <v>147</v>
      </c>
      <c r="B162" s="9" t="s">
        <v>194</v>
      </c>
      <c r="C162" s="9" t="s">
        <v>1</v>
      </c>
      <c r="D162" s="9">
        <v>0.03</v>
      </c>
      <c r="E162" s="9">
        <v>0.03</v>
      </c>
      <c r="F162" s="11">
        <v>3280</v>
      </c>
      <c r="G162" s="11">
        <v>4592</v>
      </c>
      <c r="H162" s="11">
        <v>0</v>
      </c>
      <c r="I162" s="11">
        <v>2091</v>
      </c>
      <c r="J162" s="11">
        <f t="shared" si="43"/>
        <v>5781</v>
      </c>
      <c r="K162" s="12">
        <f t="shared" si="44"/>
        <v>1.0171534307594635E-3</v>
      </c>
      <c r="L162" s="11">
        <v>4840</v>
      </c>
      <c r="M162" s="12">
        <f t="shared" si="45"/>
        <v>8.5158668134852143E-4</v>
      </c>
      <c r="N162" s="11">
        <f t="shared" si="49"/>
        <v>-941</v>
      </c>
      <c r="O162" s="13">
        <f t="shared" si="50"/>
        <v>-28.23</v>
      </c>
      <c r="P162" s="12">
        <f t="shared" si="46"/>
        <v>-4.967002482328257E-6</v>
      </c>
      <c r="Q162" s="14">
        <v>0</v>
      </c>
      <c r="R162" s="14">
        <f t="shared" si="51"/>
        <v>-941</v>
      </c>
      <c r="S162" s="12">
        <f t="shared" si="52"/>
        <v>0.83722539353053105</v>
      </c>
      <c r="T162" s="14">
        <f t="shared" si="47"/>
        <v>33.905114358648774</v>
      </c>
      <c r="U162" s="14">
        <f t="shared" si="48"/>
        <v>28.386222711617386</v>
      </c>
    </row>
    <row r="163" spans="1:21" x14ac:dyDescent="0.3">
      <c r="A163" s="9" t="s">
        <v>148</v>
      </c>
      <c r="B163" s="9" t="s">
        <v>194</v>
      </c>
      <c r="C163" s="9" t="s">
        <v>1</v>
      </c>
      <c r="D163" s="9">
        <v>0.19</v>
      </c>
      <c r="E163" s="9">
        <v>0.19</v>
      </c>
      <c r="F163" s="11">
        <v>243</v>
      </c>
      <c r="G163" s="11">
        <v>200</v>
      </c>
      <c r="H163" s="11">
        <v>0</v>
      </c>
      <c r="I163" s="11">
        <v>358</v>
      </c>
      <c r="J163" s="11">
        <f t="shared" si="43"/>
        <v>85</v>
      </c>
      <c r="K163" s="12">
        <f t="shared" si="44"/>
        <v>9.4718491072855526E-5</v>
      </c>
      <c r="L163" s="11">
        <v>217</v>
      </c>
      <c r="M163" s="12">
        <f t="shared" si="45"/>
        <v>2.4181073603305473E-4</v>
      </c>
      <c r="N163" s="11">
        <f t="shared" si="49"/>
        <v>132</v>
      </c>
      <c r="O163" s="13">
        <f t="shared" si="50"/>
        <v>25.080000000000002</v>
      </c>
      <c r="P163" s="12">
        <f t="shared" si="46"/>
        <v>2.7947526542437844E-5</v>
      </c>
      <c r="Q163" s="14">
        <v>-1</v>
      </c>
      <c r="R163" s="14">
        <f t="shared" si="51"/>
        <v>133</v>
      </c>
      <c r="S163" s="12">
        <f t="shared" si="52"/>
        <v>2.552941176470588</v>
      </c>
      <c r="T163" s="14">
        <f t="shared" si="47"/>
        <v>0.49851837406766064</v>
      </c>
      <c r="U163" s="14">
        <f t="shared" si="48"/>
        <v>1.2726880843844983</v>
      </c>
    </row>
    <row r="164" spans="1:21" x14ac:dyDescent="0.3">
      <c r="A164" s="9" t="s">
        <v>149</v>
      </c>
      <c r="B164" s="9" t="s">
        <v>194</v>
      </c>
      <c r="C164" s="9" t="s">
        <v>1</v>
      </c>
      <c r="D164" s="9">
        <v>0.05</v>
      </c>
      <c r="E164" s="9">
        <v>0.05</v>
      </c>
      <c r="F164" s="11">
        <v>0</v>
      </c>
      <c r="G164" s="11">
        <v>0</v>
      </c>
      <c r="H164" s="11">
        <v>0</v>
      </c>
      <c r="I164" s="11">
        <v>0</v>
      </c>
      <c r="J164" s="11">
        <f t="shared" si="43"/>
        <v>0</v>
      </c>
      <c r="K164" s="12">
        <f t="shared" si="44"/>
        <v>0</v>
      </c>
      <c r="L164" s="11">
        <v>0</v>
      </c>
      <c r="M164" s="12">
        <f t="shared" si="45"/>
        <v>0</v>
      </c>
      <c r="N164" s="11">
        <f t="shared" si="49"/>
        <v>0</v>
      </c>
      <c r="O164" s="13">
        <f t="shared" si="50"/>
        <v>0</v>
      </c>
      <c r="P164" s="12">
        <f t="shared" si="46"/>
        <v>0</v>
      </c>
      <c r="Q164" s="14">
        <v>0</v>
      </c>
      <c r="R164" s="14">
        <f t="shared" si="51"/>
        <v>0</v>
      </c>
      <c r="S164" s="12" t="e">
        <f t="shared" si="52"/>
        <v>#DIV/0!</v>
      </c>
      <c r="T164" s="14">
        <f t="shared" si="47"/>
        <v>0</v>
      </c>
      <c r="U164" s="14">
        <f t="shared" si="48"/>
        <v>0</v>
      </c>
    </row>
    <row r="165" spans="1:21" x14ac:dyDescent="0.3">
      <c r="A165" s="9" t="s">
        <v>150</v>
      </c>
      <c r="B165" s="9" t="s">
        <v>194</v>
      </c>
      <c r="C165" s="9" t="s">
        <v>1</v>
      </c>
      <c r="D165" s="9">
        <v>0.01</v>
      </c>
      <c r="E165" s="9">
        <v>0.01</v>
      </c>
      <c r="F165" s="11">
        <v>5000</v>
      </c>
      <c r="G165" s="11">
        <v>10000</v>
      </c>
      <c r="H165" s="11">
        <v>0</v>
      </c>
      <c r="I165" s="11">
        <v>5500</v>
      </c>
      <c r="J165" s="11">
        <f t="shared" si="43"/>
        <v>9500</v>
      </c>
      <c r="K165" s="12">
        <f t="shared" ref="K165:K190" si="53">J165*D165/$B$4</f>
        <v>5.5716759454620894E-4</v>
      </c>
      <c r="L165" s="11">
        <v>11134</v>
      </c>
      <c r="M165" s="12">
        <f t="shared" ref="M165:M190" si="54">L165*D165/$B$4</f>
        <v>6.5300042080815692E-4</v>
      </c>
      <c r="N165" s="11">
        <f t="shared" si="49"/>
        <v>1634</v>
      </c>
      <c r="O165" s="13">
        <f t="shared" si="50"/>
        <v>16.34</v>
      </c>
      <c r="P165" s="12">
        <f t="shared" ref="P165:P190" si="55">O165*D165/$B$4</f>
        <v>9.5832826261947948E-7</v>
      </c>
      <c r="Q165" s="14">
        <v>0</v>
      </c>
      <c r="R165" s="14">
        <f t="shared" si="51"/>
        <v>1634</v>
      </c>
      <c r="S165" s="12">
        <f t="shared" si="52"/>
        <v>1.1719999999999999</v>
      </c>
      <c r="T165" s="14">
        <f t="shared" ref="T165:T190" si="56">(J165/$B$4)*1000</f>
        <v>55.716759454620899</v>
      </c>
      <c r="U165" s="14">
        <f t="shared" ref="U165:U190" si="57">(L165/$B$4)*1000</f>
        <v>65.300042080815686</v>
      </c>
    </row>
    <row r="166" spans="1:21" x14ac:dyDescent="0.3">
      <c r="A166" s="9" t="s">
        <v>151</v>
      </c>
      <c r="B166" s="9" t="s">
        <v>194</v>
      </c>
      <c r="C166" s="9" t="s">
        <v>1</v>
      </c>
      <c r="D166" s="9">
        <v>0.16</v>
      </c>
      <c r="E166" s="9">
        <v>0.16</v>
      </c>
      <c r="F166" s="11">
        <v>270</v>
      </c>
      <c r="G166" s="11">
        <v>150</v>
      </c>
      <c r="H166" s="11">
        <v>0</v>
      </c>
      <c r="I166" s="11">
        <v>181</v>
      </c>
      <c r="J166" s="11">
        <f t="shared" si="43"/>
        <v>239</v>
      </c>
      <c r="K166" s="12">
        <f t="shared" si="53"/>
        <v>2.2427461910996878E-4</v>
      </c>
      <c r="L166" s="11">
        <v>203</v>
      </c>
      <c r="M166" s="12">
        <f t="shared" si="54"/>
        <v>1.9049266811432494E-4</v>
      </c>
      <c r="N166" s="11">
        <f t="shared" si="49"/>
        <v>-36</v>
      </c>
      <c r="O166" s="13">
        <f t="shared" si="50"/>
        <v>-5.76</v>
      </c>
      <c r="P166" s="12">
        <f t="shared" si="55"/>
        <v>-5.4051121593030124E-6</v>
      </c>
      <c r="Q166" s="14">
        <v>-3</v>
      </c>
      <c r="R166" s="14">
        <f t="shared" si="51"/>
        <v>-33</v>
      </c>
      <c r="S166" s="12">
        <f t="shared" si="52"/>
        <v>0.84937238493723854</v>
      </c>
      <c r="T166" s="14">
        <f t="shared" si="56"/>
        <v>1.4017163694373047</v>
      </c>
      <c r="U166" s="14">
        <f t="shared" si="57"/>
        <v>1.1905791757145308</v>
      </c>
    </row>
    <row r="167" spans="1:21" x14ac:dyDescent="0.3">
      <c r="A167" s="9" t="s">
        <v>152</v>
      </c>
      <c r="B167" s="9" t="s">
        <v>194</v>
      </c>
      <c r="C167" s="9" t="s">
        <v>1</v>
      </c>
      <c r="D167" s="9">
        <v>0</v>
      </c>
      <c r="E167" s="9">
        <v>0</v>
      </c>
      <c r="F167" s="11">
        <v>3200</v>
      </c>
      <c r="G167" s="11">
        <v>0</v>
      </c>
      <c r="H167" s="11">
        <v>0</v>
      </c>
      <c r="I167" s="11">
        <v>2000</v>
      </c>
      <c r="J167" s="11">
        <f t="shared" si="43"/>
        <v>1200</v>
      </c>
      <c r="K167" s="12">
        <f t="shared" si="53"/>
        <v>0</v>
      </c>
      <c r="L167" s="11">
        <v>1822</v>
      </c>
      <c r="M167" s="12">
        <f t="shared" si="54"/>
        <v>0</v>
      </c>
      <c r="N167" s="11">
        <f t="shared" si="49"/>
        <v>622</v>
      </c>
      <c r="O167" s="13">
        <f t="shared" si="50"/>
        <v>0</v>
      </c>
      <c r="P167" s="12">
        <f t="shared" si="55"/>
        <v>0</v>
      </c>
      <c r="Q167" s="14">
        <v>-26</v>
      </c>
      <c r="R167" s="14">
        <f t="shared" si="51"/>
        <v>648</v>
      </c>
      <c r="S167" s="12">
        <f t="shared" si="52"/>
        <v>1.5183333333333333</v>
      </c>
      <c r="T167" s="14">
        <f t="shared" si="56"/>
        <v>7.0379064574257981</v>
      </c>
      <c r="U167" s="14">
        <f t="shared" si="57"/>
        <v>10.685887971191502</v>
      </c>
    </row>
    <row r="168" spans="1:21" x14ac:dyDescent="0.3">
      <c r="A168" s="9" t="s">
        <v>153</v>
      </c>
      <c r="B168" s="9" t="s">
        <v>194</v>
      </c>
      <c r="C168" s="9" t="s">
        <v>1</v>
      </c>
      <c r="D168" s="9">
        <v>0.03</v>
      </c>
      <c r="E168" s="9">
        <v>0.03</v>
      </c>
      <c r="F168" s="11">
        <v>1710</v>
      </c>
      <c r="G168" s="11">
        <v>0</v>
      </c>
      <c r="H168" s="11">
        <v>0</v>
      </c>
      <c r="I168" s="11">
        <v>1610</v>
      </c>
      <c r="J168" s="11">
        <f t="shared" si="43"/>
        <v>100</v>
      </c>
      <c r="K168" s="12">
        <f t="shared" si="53"/>
        <v>1.7594766143564495E-5</v>
      </c>
      <c r="L168" s="11">
        <v>12891</v>
      </c>
      <c r="M168" s="12">
        <f t="shared" si="54"/>
        <v>2.2681413035668986E-3</v>
      </c>
      <c r="N168" s="11">
        <f t="shared" si="49"/>
        <v>12791</v>
      </c>
      <c r="O168" s="13">
        <f t="shared" si="50"/>
        <v>383.72999999999996</v>
      </c>
      <c r="P168" s="12">
        <f t="shared" si="55"/>
        <v>6.7516396122700026E-5</v>
      </c>
      <c r="Q168" s="14">
        <v>0</v>
      </c>
      <c r="R168" s="14">
        <f t="shared" si="51"/>
        <v>12791</v>
      </c>
      <c r="S168" s="12">
        <f t="shared" si="52"/>
        <v>128.91</v>
      </c>
      <c r="T168" s="14">
        <f t="shared" si="56"/>
        <v>0.58649220478548314</v>
      </c>
      <c r="U168" s="14">
        <f t="shared" si="57"/>
        <v>75.604710118896634</v>
      </c>
    </row>
    <row r="169" spans="1:21" x14ac:dyDescent="0.3">
      <c r="A169" s="9" t="s">
        <v>154</v>
      </c>
      <c r="B169" s="9" t="s">
        <v>194</v>
      </c>
      <c r="C169" s="9" t="s">
        <v>1</v>
      </c>
      <c r="D169" s="9">
        <v>0.03</v>
      </c>
      <c r="E169" s="9">
        <v>0.03</v>
      </c>
      <c r="F169" s="11">
        <v>5234</v>
      </c>
      <c r="G169" s="11">
        <v>1540</v>
      </c>
      <c r="H169" s="11">
        <v>0</v>
      </c>
      <c r="I169" s="11">
        <v>6013</v>
      </c>
      <c r="J169" s="11">
        <f t="shared" si="43"/>
        <v>761</v>
      </c>
      <c r="K169" s="12">
        <f t="shared" si="53"/>
        <v>1.3389617035252578E-4</v>
      </c>
      <c r="L169" s="11">
        <v>761</v>
      </c>
      <c r="M169" s="12">
        <f t="shared" si="54"/>
        <v>1.3389617035252578E-4</v>
      </c>
      <c r="N169" s="11">
        <f t="shared" si="49"/>
        <v>0</v>
      </c>
      <c r="O169" s="13">
        <f t="shared" si="50"/>
        <v>0</v>
      </c>
      <c r="P169" s="12">
        <f t="shared" si="55"/>
        <v>0</v>
      </c>
      <c r="Q169" s="14">
        <v>0</v>
      </c>
      <c r="R169" s="14">
        <f t="shared" si="51"/>
        <v>0</v>
      </c>
      <c r="S169" s="12">
        <f t="shared" si="52"/>
        <v>1</v>
      </c>
      <c r="T169" s="14">
        <f t="shared" si="56"/>
        <v>4.4632056784175269</v>
      </c>
      <c r="U169" s="14">
        <f t="shared" si="57"/>
        <v>4.4632056784175269</v>
      </c>
    </row>
    <row r="170" spans="1:21" x14ac:dyDescent="0.3">
      <c r="A170" s="9" t="s">
        <v>155</v>
      </c>
      <c r="B170" s="9" t="s">
        <v>194</v>
      </c>
      <c r="C170" s="9" t="s">
        <v>1</v>
      </c>
      <c r="D170" s="9">
        <v>0.02</v>
      </c>
      <c r="E170" s="9">
        <v>0.02</v>
      </c>
      <c r="F170" s="11">
        <v>500</v>
      </c>
      <c r="G170" s="11">
        <v>1250</v>
      </c>
      <c r="H170" s="11">
        <v>0</v>
      </c>
      <c r="I170" s="11">
        <v>1500</v>
      </c>
      <c r="J170" s="11">
        <f t="shared" si="43"/>
        <v>250</v>
      </c>
      <c r="K170" s="12">
        <f t="shared" si="53"/>
        <v>2.9324610239274157E-5</v>
      </c>
      <c r="L170" s="11">
        <v>334</v>
      </c>
      <c r="M170" s="12">
        <f t="shared" si="54"/>
        <v>3.9177679279670274E-5</v>
      </c>
      <c r="N170" s="11">
        <f t="shared" si="49"/>
        <v>84</v>
      </c>
      <c r="O170" s="13">
        <f t="shared" si="50"/>
        <v>1.68</v>
      </c>
      <c r="P170" s="12">
        <f t="shared" si="55"/>
        <v>1.9706138080792233E-7</v>
      </c>
      <c r="Q170" s="14">
        <v>0</v>
      </c>
      <c r="R170" s="14">
        <f t="shared" si="51"/>
        <v>84</v>
      </c>
      <c r="S170" s="12">
        <f t="shared" si="52"/>
        <v>1.3360000000000001</v>
      </c>
      <c r="T170" s="14">
        <f t="shared" si="56"/>
        <v>1.4662305119637078</v>
      </c>
      <c r="U170" s="14">
        <f t="shared" si="57"/>
        <v>1.9588839639835138</v>
      </c>
    </row>
    <row r="171" spans="1:21" x14ac:dyDescent="0.3">
      <c r="A171" s="9" t="s">
        <v>156</v>
      </c>
      <c r="B171" s="9" t="s">
        <v>194</v>
      </c>
      <c r="C171" s="9" t="s">
        <v>1</v>
      </c>
      <c r="D171" s="9">
        <v>0.02</v>
      </c>
      <c r="E171" s="9">
        <v>0.02</v>
      </c>
      <c r="F171" s="11">
        <v>1150</v>
      </c>
      <c r="G171" s="11">
        <v>0</v>
      </c>
      <c r="H171" s="11">
        <v>0</v>
      </c>
      <c r="I171" s="11">
        <v>600</v>
      </c>
      <c r="J171" s="11">
        <f t="shared" si="43"/>
        <v>550</v>
      </c>
      <c r="K171" s="12">
        <f t="shared" si="53"/>
        <v>6.4514142526403141E-5</v>
      </c>
      <c r="L171" s="11">
        <v>558</v>
      </c>
      <c r="M171" s="12">
        <f t="shared" si="54"/>
        <v>6.5452530054059926E-5</v>
      </c>
      <c r="N171" s="11">
        <f t="shared" si="49"/>
        <v>8</v>
      </c>
      <c r="O171" s="13">
        <f t="shared" si="50"/>
        <v>0.16</v>
      </c>
      <c r="P171" s="12">
        <f t="shared" si="55"/>
        <v>1.876775055313546E-8</v>
      </c>
      <c r="Q171" s="14">
        <v>0</v>
      </c>
      <c r="R171" s="14">
        <f t="shared" si="51"/>
        <v>8</v>
      </c>
      <c r="S171" s="12">
        <f t="shared" si="52"/>
        <v>1.0145454545454546</v>
      </c>
      <c r="T171" s="14">
        <f t="shared" si="56"/>
        <v>3.2257071263201573</v>
      </c>
      <c r="U171" s="14">
        <f t="shared" si="57"/>
        <v>3.2726265027029959</v>
      </c>
    </row>
    <row r="172" spans="1:21" x14ac:dyDescent="0.3">
      <c r="A172" s="9" t="s">
        <v>157</v>
      </c>
      <c r="B172" s="9" t="s">
        <v>194</v>
      </c>
      <c r="C172" s="9" t="s">
        <v>1</v>
      </c>
      <c r="D172" s="9">
        <v>0.06</v>
      </c>
      <c r="E172" s="9">
        <v>0.06</v>
      </c>
      <c r="F172" s="11">
        <v>675</v>
      </c>
      <c r="G172" s="11">
        <v>0</v>
      </c>
      <c r="H172" s="11">
        <v>0</v>
      </c>
      <c r="I172" s="11">
        <v>2025</v>
      </c>
      <c r="J172" s="11">
        <f t="shared" si="43"/>
        <v>-1350</v>
      </c>
      <c r="K172" s="12">
        <f t="shared" si="53"/>
        <v>-4.7505868587624137E-4</v>
      </c>
      <c r="L172" s="11">
        <v>403</v>
      </c>
      <c r="M172" s="12">
        <f t="shared" si="54"/>
        <v>1.4181381511712982E-4</v>
      </c>
      <c r="N172" s="11">
        <f t="shared" si="49"/>
        <v>1753</v>
      </c>
      <c r="O172" s="13">
        <f t="shared" si="50"/>
        <v>105.17999999999999</v>
      </c>
      <c r="P172" s="12">
        <f t="shared" si="55"/>
        <v>3.7012350059602268E-5</v>
      </c>
      <c r="Q172" s="14">
        <v>0</v>
      </c>
      <c r="R172" s="14">
        <f t="shared" si="51"/>
        <v>1753</v>
      </c>
      <c r="S172" s="12">
        <f t="shared" si="52"/>
        <v>-0.29851851851851852</v>
      </c>
      <c r="T172" s="14">
        <f t="shared" si="56"/>
        <v>-7.917644764604022</v>
      </c>
      <c r="U172" s="14">
        <f t="shared" si="57"/>
        <v>2.363563585285497</v>
      </c>
    </row>
    <row r="173" spans="1:21" x14ac:dyDescent="0.3">
      <c r="A173" s="9" t="s">
        <v>158</v>
      </c>
      <c r="B173" s="9" t="s">
        <v>194</v>
      </c>
      <c r="C173" s="9" t="s">
        <v>1</v>
      </c>
      <c r="D173" s="9">
        <v>0.01</v>
      </c>
      <c r="E173" s="9">
        <v>0.01</v>
      </c>
      <c r="F173" s="11">
        <v>3030</v>
      </c>
      <c r="G173" s="11">
        <v>0</v>
      </c>
      <c r="H173" s="11">
        <v>0</v>
      </c>
      <c r="I173" s="11">
        <v>2000</v>
      </c>
      <c r="J173" s="11">
        <f t="shared" si="43"/>
        <v>1030</v>
      </c>
      <c r="K173" s="12">
        <f t="shared" si="53"/>
        <v>6.0408697092904771E-5</v>
      </c>
      <c r="L173" s="11">
        <v>12843</v>
      </c>
      <c r="M173" s="12">
        <f t="shared" si="54"/>
        <v>7.5323193860599603E-4</v>
      </c>
      <c r="N173" s="11">
        <f t="shared" si="49"/>
        <v>11813</v>
      </c>
      <c r="O173" s="13">
        <f t="shared" si="50"/>
        <v>118.13</v>
      </c>
      <c r="P173" s="12">
        <f t="shared" si="55"/>
        <v>6.9282324151309127E-6</v>
      </c>
      <c r="Q173" s="14">
        <v>0</v>
      </c>
      <c r="R173" s="14">
        <f t="shared" si="51"/>
        <v>11813</v>
      </c>
      <c r="S173" s="12">
        <f t="shared" si="52"/>
        <v>12.468932038834952</v>
      </c>
      <c r="T173" s="14">
        <f t="shared" si="56"/>
        <v>6.040869709290476</v>
      </c>
      <c r="U173" s="14">
        <f t="shared" si="57"/>
        <v>75.323193860599602</v>
      </c>
    </row>
    <row r="174" spans="1:21" x14ac:dyDescent="0.3">
      <c r="A174" s="9" t="s">
        <v>159</v>
      </c>
      <c r="B174" s="9" t="s">
        <v>194</v>
      </c>
      <c r="C174" s="9" t="s">
        <v>1</v>
      </c>
      <c r="D174" s="9">
        <v>0.02</v>
      </c>
      <c r="E174" s="9">
        <v>0.02</v>
      </c>
      <c r="F174" s="11">
        <v>3700</v>
      </c>
      <c r="G174" s="11">
        <v>6000</v>
      </c>
      <c r="H174" s="11">
        <v>0</v>
      </c>
      <c r="I174" s="11">
        <v>1041</v>
      </c>
      <c r="J174" s="11">
        <f t="shared" si="43"/>
        <v>8659</v>
      </c>
      <c r="K174" s="12">
        <f t="shared" si="53"/>
        <v>1.0156872002474997E-3</v>
      </c>
      <c r="L174" s="11">
        <v>13942</v>
      </c>
      <c r="M174" s="12">
        <f t="shared" si="54"/>
        <v>1.6353748638238414E-3</v>
      </c>
      <c r="N174" s="11">
        <f t="shared" si="49"/>
        <v>5283</v>
      </c>
      <c r="O174" s="13">
        <f t="shared" si="50"/>
        <v>105.66</v>
      </c>
      <c r="P174" s="12">
        <f t="shared" si="55"/>
        <v>1.2393753271526829E-5</v>
      </c>
      <c r="Q174" s="14">
        <v>0</v>
      </c>
      <c r="R174" s="14">
        <f t="shared" si="51"/>
        <v>5283</v>
      </c>
      <c r="S174" s="12">
        <f t="shared" si="52"/>
        <v>1.6101166416445316</v>
      </c>
      <c r="T174" s="14">
        <f t="shared" si="56"/>
        <v>50.784360012374982</v>
      </c>
      <c r="U174" s="14">
        <f t="shared" si="57"/>
        <v>81.768743191192058</v>
      </c>
    </row>
    <row r="175" spans="1:21" x14ac:dyDescent="0.3">
      <c r="A175" s="9" t="s">
        <v>160</v>
      </c>
      <c r="B175" s="9" t="s">
        <v>194</v>
      </c>
      <c r="C175" s="9" t="s">
        <v>1</v>
      </c>
      <c r="D175" s="9">
        <v>0.01</v>
      </c>
      <c r="E175" s="9">
        <v>0.01</v>
      </c>
      <c r="F175" s="11">
        <v>5000</v>
      </c>
      <c r="G175" s="11">
        <v>3000</v>
      </c>
      <c r="H175" s="11">
        <v>0</v>
      </c>
      <c r="I175" s="11">
        <v>4070</v>
      </c>
      <c r="J175" s="11">
        <f t="shared" si="43"/>
        <v>3930</v>
      </c>
      <c r="K175" s="12">
        <f t="shared" si="53"/>
        <v>2.3049143648069489E-4</v>
      </c>
      <c r="L175" s="11">
        <v>18982</v>
      </c>
      <c r="M175" s="12">
        <f t="shared" si="54"/>
        <v>1.1132795031238041E-3</v>
      </c>
      <c r="N175" s="11">
        <f t="shared" si="49"/>
        <v>15052</v>
      </c>
      <c r="O175" s="13">
        <f t="shared" si="50"/>
        <v>150.52000000000001</v>
      </c>
      <c r="P175" s="12">
        <f t="shared" si="55"/>
        <v>8.8278806664310921E-6</v>
      </c>
      <c r="Q175" s="14">
        <v>0</v>
      </c>
      <c r="R175" s="14">
        <f t="shared" si="51"/>
        <v>15052</v>
      </c>
      <c r="S175" s="12">
        <f t="shared" si="52"/>
        <v>4.8300254452926206</v>
      </c>
      <c r="T175" s="14">
        <f t="shared" si="56"/>
        <v>23.049143648069489</v>
      </c>
      <c r="U175" s="14">
        <f t="shared" si="57"/>
        <v>111.32795031238041</v>
      </c>
    </row>
    <row r="176" spans="1:21" x14ac:dyDescent="0.3">
      <c r="A176" s="9" t="s">
        <v>161</v>
      </c>
      <c r="B176" s="9" t="s">
        <v>194</v>
      </c>
      <c r="C176" s="9" t="s">
        <v>1</v>
      </c>
      <c r="D176" s="9">
        <v>0.08</v>
      </c>
      <c r="E176" s="9">
        <v>0.08</v>
      </c>
      <c r="F176" s="11">
        <v>2781</v>
      </c>
      <c r="G176" s="11">
        <v>8850</v>
      </c>
      <c r="H176" s="11">
        <v>0</v>
      </c>
      <c r="I176" s="11">
        <v>2511</v>
      </c>
      <c r="J176" s="11">
        <f t="shared" si="43"/>
        <v>9120</v>
      </c>
      <c r="K176" s="12">
        <f t="shared" si="53"/>
        <v>4.2790471261148853E-3</v>
      </c>
      <c r="L176" s="11">
        <v>11452</v>
      </c>
      <c r="M176" s="12">
        <f t="shared" si="54"/>
        <v>5.3732069833626822E-3</v>
      </c>
      <c r="N176" s="11">
        <f t="shared" si="49"/>
        <v>2332</v>
      </c>
      <c r="O176" s="13">
        <f t="shared" si="50"/>
        <v>186.56</v>
      </c>
      <c r="P176" s="12">
        <f t="shared" si="55"/>
        <v>8.7532788579823797E-5</v>
      </c>
      <c r="Q176" s="14">
        <v>0</v>
      </c>
      <c r="R176" s="14">
        <f t="shared" si="51"/>
        <v>2332</v>
      </c>
      <c r="S176" s="12">
        <f t="shared" si="52"/>
        <v>1.255701754385965</v>
      </c>
      <c r="T176" s="14">
        <f t="shared" si="56"/>
        <v>53.488089076436061</v>
      </c>
      <c r="U176" s="14">
        <f t="shared" si="57"/>
        <v>67.165087292033533</v>
      </c>
    </row>
    <row r="177" spans="1:21" x14ac:dyDescent="0.3">
      <c r="A177" s="9" t="s">
        <v>162</v>
      </c>
      <c r="B177" s="9" t="s">
        <v>194</v>
      </c>
      <c r="C177" s="9" t="s">
        <v>1</v>
      </c>
      <c r="D177" s="9">
        <v>0.01</v>
      </c>
      <c r="E177" s="9">
        <v>0.01</v>
      </c>
      <c r="F177" s="11">
        <v>4500</v>
      </c>
      <c r="G177" s="11">
        <v>3000</v>
      </c>
      <c r="H177" s="11">
        <v>0</v>
      </c>
      <c r="I177" s="11">
        <v>6120</v>
      </c>
      <c r="J177" s="11">
        <f t="shared" si="43"/>
        <v>1380</v>
      </c>
      <c r="K177" s="12">
        <f t="shared" si="53"/>
        <v>8.0935924260396676E-5</v>
      </c>
      <c r="L177" s="11">
        <v>911</v>
      </c>
      <c r="M177" s="12">
        <f t="shared" si="54"/>
        <v>5.342943985595751E-5</v>
      </c>
      <c r="N177" s="11">
        <f t="shared" si="49"/>
        <v>-469</v>
      </c>
      <c r="O177" s="13">
        <f t="shared" si="50"/>
        <v>-4.6900000000000004</v>
      </c>
      <c r="P177" s="12">
        <f t="shared" si="55"/>
        <v>-2.7506484404439165E-7</v>
      </c>
      <c r="Q177" s="14">
        <v>-13</v>
      </c>
      <c r="R177" s="14">
        <f t="shared" si="51"/>
        <v>-456</v>
      </c>
      <c r="S177" s="12">
        <f t="shared" si="52"/>
        <v>0.66014492753623188</v>
      </c>
      <c r="T177" s="14">
        <f t="shared" si="56"/>
        <v>8.0935924260396668</v>
      </c>
      <c r="U177" s="14">
        <f t="shared" si="57"/>
        <v>5.3429439855957508</v>
      </c>
    </row>
    <row r="178" spans="1:21" x14ac:dyDescent="0.3">
      <c r="A178" s="9" t="s">
        <v>163</v>
      </c>
      <c r="B178" s="9" t="s">
        <v>194</v>
      </c>
      <c r="C178" s="9" t="s">
        <v>1</v>
      </c>
      <c r="D178" s="9">
        <v>0.01</v>
      </c>
      <c r="E178" s="9">
        <v>0.01</v>
      </c>
      <c r="F178" s="11">
        <v>3100</v>
      </c>
      <c r="G178" s="11">
        <v>3000</v>
      </c>
      <c r="H178" s="11">
        <v>0</v>
      </c>
      <c r="I178" s="11">
        <v>2098</v>
      </c>
      <c r="J178" s="11">
        <f t="shared" si="43"/>
        <v>4002</v>
      </c>
      <c r="K178" s="12">
        <f t="shared" si="53"/>
        <v>2.3471418035515037E-4</v>
      </c>
      <c r="L178" s="11">
        <v>3386</v>
      </c>
      <c r="M178" s="12">
        <f t="shared" si="54"/>
        <v>1.9858626054036459E-4</v>
      </c>
      <c r="N178" s="11">
        <f t="shared" si="49"/>
        <v>-616</v>
      </c>
      <c r="O178" s="13">
        <f t="shared" si="50"/>
        <v>-6.16</v>
      </c>
      <c r="P178" s="12">
        <f t="shared" si="55"/>
        <v>-3.6127919814785761E-7</v>
      </c>
      <c r="Q178" s="14">
        <v>0</v>
      </c>
      <c r="R178" s="14">
        <f t="shared" si="51"/>
        <v>-616</v>
      </c>
      <c r="S178" s="12">
        <f t="shared" si="52"/>
        <v>0.84607696151924039</v>
      </c>
      <c r="T178" s="14">
        <f t="shared" si="56"/>
        <v>23.471418035515036</v>
      </c>
      <c r="U178" s="14">
        <f t="shared" si="57"/>
        <v>19.85862605403646</v>
      </c>
    </row>
    <row r="179" spans="1:21" x14ac:dyDescent="0.3">
      <c r="A179" s="9" t="s">
        <v>164</v>
      </c>
      <c r="B179" s="9" t="s">
        <v>194</v>
      </c>
      <c r="C179" s="9" t="s">
        <v>1</v>
      </c>
      <c r="D179" s="9">
        <v>0</v>
      </c>
      <c r="E179" s="9">
        <v>0</v>
      </c>
      <c r="F179" s="11">
        <v>5330</v>
      </c>
      <c r="G179" s="11">
        <v>6000</v>
      </c>
      <c r="H179" s="11">
        <v>0</v>
      </c>
      <c r="I179" s="11">
        <v>6098</v>
      </c>
      <c r="J179" s="11">
        <f t="shared" si="43"/>
        <v>5232</v>
      </c>
      <c r="K179" s="12">
        <f t="shared" si="53"/>
        <v>0</v>
      </c>
      <c r="L179" s="11">
        <v>6397</v>
      </c>
      <c r="M179" s="12">
        <f t="shared" si="54"/>
        <v>0</v>
      </c>
      <c r="N179" s="11">
        <f t="shared" si="49"/>
        <v>1165</v>
      </c>
      <c r="O179" s="13">
        <f t="shared" si="50"/>
        <v>0</v>
      </c>
      <c r="P179" s="12">
        <f t="shared" si="55"/>
        <v>0</v>
      </c>
      <c r="Q179" s="14">
        <v>0</v>
      </c>
      <c r="R179" s="14">
        <f t="shared" si="51"/>
        <v>1165</v>
      </c>
      <c r="S179" s="12">
        <f t="shared" si="52"/>
        <v>1.2226681957186545</v>
      </c>
      <c r="T179" s="14">
        <f t="shared" si="56"/>
        <v>30.685272154376477</v>
      </c>
      <c r="U179" s="14">
        <f t="shared" si="57"/>
        <v>37.517906340127354</v>
      </c>
    </row>
    <row r="180" spans="1:21" x14ac:dyDescent="0.3">
      <c r="A180" s="9" t="s">
        <v>165</v>
      </c>
      <c r="B180" s="9" t="s">
        <v>194</v>
      </c>
      <c r="C180" s="9" t="s">
        <v>1</v>
      </c>
      <c r="D180" s="9">
        <v>0</v>
      </c>
      <c r="E180" s="9">
        <v>0</v>
      </c>
      <c r="F180" s="11">
        <v>3400</v>
      </c>
      <c r="G180" s="11">
        <v>3000</v>
      </c>
      <c r="H180" s="11">
        <v>0</v>
      </c>
      <c r="I180" s="11">
        <v>7576</v>
      </c>
      <c r="J180" s="11">
        <f t="shared" si="43"/>
        <v>-1176</v>
      </c>
      <c r="K180" s="12">
        <f t="shared" si="53"/>
        <v>0</v>
      </c>
      <c r="L180" s="11">
        <v>924</v>
      </c>
      <c r="M180" s="12">
        <f t="shared" si="54"/>
        <v>0</v>
      </c>
      <c r="N180" s="11">
        <f t="shared" si="49"/>
        <v>2100</v>
      </c>
      <c r="O180" s="13">
        <f t="shared" si="50"/>
        <v>0</v>
      </c>
      <c r="P180" s="12">
        <f t="shared" si="55"/>
        <v>0</v>
      </c>
      <c r="Q180" s="14">
        <v>0</v>
      </c>
      <c r="R180" s="14">
        <f t="shared" si="51"/>
        <v>2100</v>
      </c>
      <c r="S180" s="12">
        <f t="shared" si="52"/>
        <v>-0.7857142857142857</v>
      </c>
      <c r="T180" s="14">
        <f t="shared" si="56"/>
        <v>-6.8971483282772814</v>
      </c>
      <c r="U180" s="14">
        <f t="shared" si="57"/>
        <v>5.4191879722178644</v>
      </c>
    </row>
    <row r="181" spans="1:21" x14ac:dyDescent="0.3">
      <c r="A181" s="9" t="s">
        <v>166</v>
      </c>
      <c r="B181" s="9" t="s">
        <v>194</v>
      </c>
      <c r="C181" s="9" t="s">
        <v>1</v>
      </c>
      <c r="D181" s="9">
        <v>0.01</v>
      </c>
      <c r="E181" s="9">
        <v>0.01</v>
      </c>
      <c r="F181" s="11">
        <v>0</v>
      </c>
      <c r="G181" s="11">
        <v>1000</v>
      </c>
      <c r="H181" s="11">
        <v>0</v>
      </c>
      <c r="I181" s="11">
        <v>1050</v>
      </c>
      <c r="J181" s="11">
        <f t="shared" si="43"/>
        <v>-50</v>
      </c>
      <c r="K181" s="12">
        <f t="shared" si="53"/>
        <v>-2.9324610239274156E-6</v>
      </c>
      <c r="L181" s="11">
        <v>443</v>
      </c>
      <c r="M181" s="12">
        <f t="shared" si="54"/>
        <v>2.5981604671996902E-5</v>
      </c>
      <c r="N181" s="11">
        <f t="shared" si="49"/>
        <v>493</v>
      </c>
      <c r="O181" s="13">
        <f t="shared" si="50"/>
        <v>4.93</v>
      </c>
      <c r="P181" s="12">
        <f t="shared" si="55"/>
        <v>2.8914065695924316E-7</v>
      </c>
      <c r="Q181" s="14">
        <v>0</v>
      </c>
      <c r="R181" s="14">
        <f t="shared" si="51"/>
        <v>493</v>
      </c>
      <c r="S181" s="12">
        <f t="shared" si="52"/>
        <v>-8.86</v>
      </c>
      <c r="T181" s="14">
        <f t="shared" si="56"/>
        <v>-0.29324610239274157</v>
      </c>
      <c r="U181" s="14">
        <f t="shared" si="57"/>
        <v>2.5981604671996905</v>
      </c>
    </row>
    <row r="182" spans="1:21" x14ac:dyDescent="0.3">
      <c r="A182" s="9" t="s">
        <v>167</v>
      </c>
      <c r="B182" s="9" t="s">
        <v>194</v>
      </c>
      <c r="C182" s="9" t="s">
        <v>1</v>
      </c>
      <c r="D182" s="9">
        <v>0.02</v>
      </c>
      <c r="E182" s="9">
        <v>0.02</v>
      </c>
      <c r="F182" s="11">
        <v>1300</v>
      </c>
      <c r="G182" s="11">
        <v>2000</v>
      </c>
      <c r="H182" s="11">
        <v>0</v>
      </c>
      <c r="I182" s="11">
        <v>550</v>
      </c>
      <c r="J182" s="11">
        <f t="shared" si="43"/>
        <v>2750</v>
      </c>
      <c r="K182" s="12">
        <f t="shared" si="53"/>
        <v>3.2257071263201573E-4</v>
      </c>
      <c r="L182" s="11">
        <v>2491</v>
      </c>
      <c r="M182" s="12">
        <f t="shared" si="54"/>
        <v>2.9219041642412772E-4</v>
      </c>
      <c r="N182" s="11">
        <f t="shared" si="49"/>
        <v>-259</v>
      </c>
      <c r="O182" s="13">
        <f t="shared" si="50"/>
        <v>-5.18</v>
      </c>
      <c r="P182" s="12">
        <f t="shared" si="55"/>
        <v>-6.0760592415776053E-7</v>
      </c>
      <c r="Q182" s="14">
        <v>0</v>
      </c>
      <c r="R182" s="14">
        <f t="shared" si="51"/>
        <v>-259</v>
      </c>
      <c r="S182" s="12">
        <f t="shared" si="52"/>
        <v>0.90581818181818186</v>
      </c>
      <c r="T182" s="14">
        <f t="shared" si="56"/>
        <v>16.128535631600784</v>
      </c>
      <c r="U182" s="14">
        <f t="shared" si="57"/>
        <v>14.609520821206385</v>
      </c>
    </row>
    <row r="183" spans="1:21" x14ac:dyDescent="0.3">
      <c r="A183" s="9" t="s">
        <v>168</v>
      </c>
      <c r="B183" s="9" t="s">
        <v>194</v>
      </c>
      <c r="C183" s="9" t="s">
        <v>1</v>
      </c>
      <c r="D183" s="9">
        <v>0.03</v>
      </c>
      <c r="E183" s="9">
        <v>0.03</v>
      </c>
      <c r="F183" s="11">
        <v>221</v>
      </c>
      <c r="G183" s="11">
        <v>0</v>
      </c>
      <c r="H183" s="11">
        <v>0</v>
      </c>
      <c r="I183" s="11">
        <v>0</v>
      </c>
      <c r="J183" s="11">
        <f t="shared" si="43"/>
        <v>221</v>
      </c>
      <c r="K183" s="12">
        <f t="shared" si="53"/>
        <v>3.8884433177277532E-5</v>
      </c>
      <c r="L183" s="11">
        <v>586</v>
      </c>
      <c r="M183" s="12">
        <f t="shared" si="54"/>
        <v>1.0310532960128792E-4</v>
      </c>
      <c r="N183" s="11">
        <f t="shared" si="49"/>
        <v>365</v>
      </c>
      <c r="O183" s="13">
        <f t="shared" si="50"/>
        <v>10.95</v>
      </c>
      <c r="P183" s="12">
        <f t="shared" si="55"/>
        <v>1.9266268927203118E-6</v>
      </c>
      <c r="Q183" s="14">
        <v>0</v>
      </c>
      <c r="R183" s="14">
        <f t="shared" si="51"/>
        <v>365</v>
      </c>
      <c r="S183" s="12">
        <f t="shared" si="52"/>
        <v>2.6515837104072397</v>
      </c>
      <c r="T183" s="14">
        <f t="shared" si="56"/>
        <v>1.2961477725759178</v>
      </c>
      <c r="U183" s="14">
        <f t="shared" si="57"/>
        <v>3.4368443200429311</v>
      </c>
    </row>
    <row r="184" spans="1:21" x14ac:dyDescent="0.3">
      <c r="A184" s="9" t="s">
        <v>169</v>
      </c>
      <c r="B184" s="9" t="s">
        <v>194</v>
      </c>
      <c r="C184" s="9" t="s">
        <v>1</v>
      </c>
      <c r="D184" s="9">
        <v>0.06</v>
      </c>
      <c r="E184" s="9">
        <v>0.06</v>
      </c>
      <c r="F184" s="11">
        <v>0</v>
      </c>
      <c r="G184" s="11">
        <v>0</v>
      </c>
      <c r="H184" s="11">
        <v>0</v>
      </c>
      <c r="I184" s="11">
        <v>170</v>
      </c>
      <c r="J184" s="11">
        <f t="shared" si="43"/>
        <v>-170</v>
      </c>
      <c r="K184" s="12">
        <f t="shared" si="53"/>
        <v>-5.9822204888119279E-5</v>
      </c>
      <c r="L184" s="11">
        <v>243</v>
      </c>
      <c r="M184" s="12">
        <f t="shared" si="54"/>
        <v>8.5510563457723445E-5</v>
      </c>
      <c r="N184" s="11">
        <f t="shared" si="49"/>
        <v>413</v>
      </c>
      <c r="O184" s="13">
        <f t="shared" si="50"/>
        <v>24.779999999999998</v>
      </c>
      <c r="P184" s="12">
        <f t="shared" si="55"/>
        <v>8.7199661007505625E-6</v>
      </c>
      <c r="Q184" s="14">
        <v>0</v>
      </c>
      <c r="R184" s="14">
        <f t="shared" si="51"/>
        <v>413</v>
      </c>
      <c r="S184" s="12">
        <f t="shared" si="52"/>
        <v>-1.4294117647058824</v>
      </c>
      <c r="T184" s="14">
        <f t="shared" si="56"/>
        <v>-0.99703674813532128</v>
      </c>
      <c r="U184" s="14">
        <f t="shared" si="57"/>
        <v>1.425176057628724</v>
      </c>
    </row>
    <row r="185" spans="1:21" x14ac:dyDescent="0.3">
      <c r="A185" s="9" t="s">
        <v>170</v>
      </c>
      <c r="B185" s="9" t="s">
        <v>194</v>
      </c>
      <c r="C185" s="9" t="s">
        <v>1</v>
      </c>
      <c r="D185" s="9">
        <v>0</v>
      </c>
      <c r="E185" s="9">
        <v>0</v>
      </c>
      <c r="F185" s="11">
        <v>20100</v>
      </c>
      <c r="G185" s="11">
        <v>36000</v>
      </c>
      <c r="H185" s="11">
        <v>0</v>
      </c>
      <c r="I185" s="11">
        <v>5400</v>
      </c>
      <c r="J185" s="11">
        <f t="shared" si="43"/>
        <v>50700</v>
      </c>
      <c r="K185" s="12">
        <f t="shared" si="53"/>
        <v>0</v>
      </c>
      <c r="L185" s="11">
        <v>45138</v>
      </c>
      <c r="M185" s="12">
        <f t="shared" si="54"/>
        <v>0</v>
      </c>
      <c r="N185" s="11">
        <f t="shared" si="49"/>
        <v>-5562</v>
      </c>
      <c r="O185" s="13">
        <f t="shared" si="50"/>
        <v>0</v>
      </c>
      <c r="P185" s="12">
        <f t="shared" si="55"/>
        <v>0</v>
      </c>
      <c r="Q185" s="14">
        <v>-84</v>
      </c>
      <c r="R185" s="14">
        <f t="shared" si="51"/>
        <v>-5478</v>
      </c>
      <c r="S185" s="12">
        <f t="shared" si="52"/>
        <v>0.89029585798816568</v>
      </c>
      <c r="T185" s="14">
        <f t="shared" si="56"/>
        <v>297.35154782623994</v>
      </c>
      <c r="U185" s="14">
        <f t="shared" si="57"/>
        <v>264.73085139607139</v>
      </c>
    </row>
    <row r="186" spans="1:21" x14ac:dyDescent="0.3">
      <c r="A186" s="9" t="s">
        <v>171</v>
      </c>
      <c r="B186" s="9" t="s">
        <v>194</v>
      </c>
      <c r="C186" s="9" t="s">
        <v>1</v>
      </c>
      <c r="D186" s="9">
        <v>0.01</v>
      </c>
      <c r="E186" s="9">
        <v>0.01</v>
      </c>
      <c r="F186" s="11">
        <v>4350</v>
      </c>
      <c r="G186" s="11">
        <v>40000</v>
      </c>
      <c r="H186" s="11">
        <v>0</v>
      </c>
      <c r="I186" s="11">
        <v>5000</v>
      </c>
      <c r="J186" s="11">
        <f t="shared" si="43"/>
        <v>39350</v>
      </c>
      <c r="K186" s="12">
        <f t="shared" si="53"/>
        <v>2.307846825830876E-3</v>
      </c>
      <c r="L186" s="11">
        <v>617</v>
      </c>
      <c r="M186" s="12">
        <f t="shared" si="54"/>
        <v>3.6186569035264311E-5</v>
      </c>
      <c r="N186" s="11">
        <f t="shared" si="49"/>
        <v>-38733</v>
      </c>
      <c r="O186" s="13">
        <f t="shared" si="50"/>
        <v>-387.33</v>
      </c>
      <c r="P186" s="12">
        <f t="shared" si="55"/>
        <v>-2.2716602567956117E-5</v>
      </c>
      <c r="Q186" s="14">
        <v>0</v>
      </c>
      <c r="R186" s="14">
        <f t="shared" si="51"/>
        <v>-38733</v>
      </c>
      <c r="S186" s="12">
        <f t="shared" si="52"/>
        <v>1.5679796696315119E-2</v>
      </c>
      <c r="T186" s="14">
        <f t="shared" si="56"/>
        <v>230.78468258308763</v>
      </c>
      <c r="U186" s="14">
        <f t="shared" si="57"/>
        <v>3.6186569035264307</v>
      </c>
    </row>
    <row r="187" spans="1:21" x14ac:dyDescent="0.3">
      <c r="A187" s="9" t="s">
        <v>172</v>
      </c>
      <c r="B187" s="9" t="s">
        <v>194</v>
      </c>
      <c r="C187" s="9" t="s">
        <v>1</v>
      </c>
      <c r="D187" s="9">
        <v>0.02</v>
      </c>
      <c r="E187" s="9">
        <v>0.02</v>
      </c>
      <c r="F187" s="11">
        <v>0</v>
      </c>
      <c r="G187" s="11">
        <v>0</v>
      </c>
      <c r="H187" s="11">
        <v>0</v>
      </c>
      <c r="I187" s="11">
        <v>100</v>
      </c>
      <c r="J187" s="11">
        <f t="shared" si="43"/>
        <v>-100</v>
      </c>
      <c r="K187" s="12">
        <f t="shared" si="53"/>
        <v>-1.1729844095709662E-5</v>
      </c>
      <c r="L187" s="11">
        <v>2431</v>
      </c>
      <c r="M187" s="12">
        <f t="shared" si="54"/>
        <v>2.8515250996670195E-4</v>
      </c>
      <c r="N187" s="11">
        <f t="shared" si="49"/>
        <v>2531</v>
      </c>
      <c r="O187" s="13">
        <f t="shared" si="50"/>
        <v>50.620000000000005</v>
      </c>
      <c r="P187" s="12">
        <f t="shared" si="55"/>
        <v>5.9376470812482329E-6</v>
      </c>
      <c r="Q187" s="14">
        <v>-15</v>
      </c>
      <c r="R187" s="14">
        <f t="shared" si="51"/>
        <v>2546</v>
      </c>
      <c r="S187" s="12">
        <f t="shared" si="52"/>
        <v>-24.31</v>
      </c>
      <c r="T187" s="14">
        <f t="shared" si="56"/>
        <v>-0.58649220478548314</v>
      </c>
      <c r="U187" s="14">
        <f t="shared" si="57"/>
        <v>14.257625498335095</v>
      </c>
    </row>
    <row r="188" spans="1:21" x14ac:dyDescent="0.3">
      <c r="A188" s="9" t="s">
        <v>173</v>
      </c>
      <c r="B188" s="9" t="s">
        <v>194</v>
      </c>
      <c r="C188" s="9" t="s">
        <v>1</v>
      </c>
      <c r="D188" s="9">
        <v>0.01</v>
      </c>
      <c r="E188" s="9">
        <v>0.01</v>
      </c>
      <c r="F188" s="11">
        <v>2340</v>
      </c>
      <c r="G188" s="11">
        <v>5556</v>
      </c>
      <c r="H188" s="11">
        <v>0</v>
      </c>
      <c r="I188" s="11">
        <v>3778</v>
      </c>
      <c r="J188" s="11">
        <f t="shared" si="43"/>
        <v>4118</v>
      </c>
      <c r="K188" s="12">
        <f t="shared" si="53"/>
        <v>2.4151748993066197E-4</v>
      </c>
      <c r="L188" s="11">
        <v>0</v>
      </c>
      <c r="M188" s="12">
        <f t="shared" si="54"/>
        <v>0</v>
      </c>
      <c r="N188" s="11">
        <f t="shared" si="49"/>
        <v>-4118</v>
      </c>
      <c r="O188" s="13">
        <f t="shared" si="50"/>
        <v>-41.18</v>
      </c>
      <c r="P188" s="12">
        <f t="shared" si="55"/>
        <v>-2.4151748993066194E-6</v>
      </c>
      <c r="Q188" s="14">
        <v>0</v>
      </c>
      <c r="R188" s="14">
        <f t="shared" si="51"/>
        <v>-4118</v>
      </c>
      <c r="S188" s="12">
        <f t="shared" si="52"/>
        <v>0</v>
      </c>
      <c r="T188" s="14">
        <f t="shared" si="56"/>
        <v>24.151748993066196</v>
      </c>
      <c r="U188" s="14">
        <f t="shared" si="57"/>
        <v>0</v>
      </c>
    </row>
    <row r="189" spans="1:21" x14ac:dyDescent="0.3">
      <c r="A189" s="9" t="s">
        <v>174</v>
      </c>
      <c r="B189" s="9" t="s">
        <v>194</v>
      </c>
      <c r="C189" s="9" t="s">
        <v>1</v>
      </c>
      <c r="D189" s="9">
        <v>0.01</v>
      </c>
      <c r="E189" s="9">
        <v>0.01</v>
      </c>
      <c r="F189" s="11">
        <v>-23583</v>
      </c>
      <c r="G189" s="11">
        <v>0</v>
      </c>
      <c r="H189" s="11">
        <v>0</v>
      </c>
      <c r="I189" s="11">
        <v>-24758</v>
      </c>
      <c r="J189" s="11">
        <f t="shared" si="43"/>
        <v>1175</v>
      </c>
      <c r="K189" s="12">
        <f t="shared" si="53"/>
        <v>6.8912834062294267E-5</v>
      </c>
      <c r="L189" s="11">
        <v>1173</v>
      </c>
      <c r="M189" s="12">
        <f t="shared" si="54"/>
        <v>6.8795535621337181E-5</v>
      </c>
      <c r="N189" s="11">
        <f t="shared" si="49"/>
        <v>-2</v>
      </c>
      <c r="O189" s="13">
        <f t="shared" si="50"/>
        <v>-0.02</v>
      </c>
      <c r="P189" s="12">
        <f t="shared" si="55"/>
        <v>-1.1729844095709662E-9</v>
      </c>
      <c r="Q189" s="14">
        <v>-2</v>
      </c>
      <c r="R189" s="14">
        <f t="shared" si="51"/>
        <v>0</v>
      </c>
      <c r="S189" s="12">
        <f t="shared" si="52"/>
        <v>0.99829787234042555</v>
      </c>
      <c r="T189" s="14">
        <f t="shared" si="56"/>
        <v>6.8912834062294266</v>
      </c>
      <c r="U189" s="14">
        <f t="shared" si="57"/>
        <v>6.8795535621337169</v>
      </c>
    </row>
    <row r="190" spans="1:21" x14ac:dyDescent="0.3">
      <c r="A190" s="9" t="s">
        <v>175</v>
      </c>
      <c r="B190" s="9" t="s">
        <v>194</v>
      </c>
      <c r="C190" s="9" t="s">
        <v>1</v>
      </c>
      <c r="D190" s="9">
        <v>0.01</v>
      </c>
      <c r="E190" s="9">
        <v>0.01</v>
      </c>
      <c r="F190" s="11">
        <v>1870</v>
      </c>
      <c r="G190" s="11">
        <v>4167</v>
      </c>
      <c r="H190" s="11">
        <v>0</v>
      </c>
      <c r="I190" s="11">
        <v>4667</v>
      </c>
      <c r="J190" s="11">
        <f t="shared" si="43"/>
        <v>1370</v>
      </c>
      <c r="K190" s="12">
        <f t="shared" si="53"/>
        <v>8.0349432055611204E-5</v>
      </c>
      <c r="L190" s="11">
        <v>1377</v>
      </c>
      <c r="M190" s="12">
        <f t="shared" si="54"/>
        <v>8.0759976598961033E-5</v>
      </c>
      <c r="N190" s="11">
        <f t="shared" si="49"/>
        <v>7</v>
      </c>
      <c r="O190" s="13">
        <f t="shared" si="50"/>
        <v>7.0000000000000007E-2</v>
      </c>
      <c r="P190" s="12">
        <f t="shared" si="55"/>
        <v>4.1054454334983828E-9</v>
      </c>
      <c r="Q190" s="14">
        <v>-7</v>
      </c>
      <c r="R190" s="14">
        <f t="shared" si="51"/>
        <v>14</v>
      </c>
      <c r="S190" s="12">
        <f t="shared" si="52"/>
        <v>1.005109489051095</v>
      </c>
      <c r="T190" s="14">
        <f t="shared" si="56"/>
        <v>8.0349432055611203</v>
      </c>
      <c r="U190" s="14">
        <f t="shared" si="57"/>
        <v>8.0759976598961032</v>
      </c>
    </row>
    <row r="191" spans="1:21" s="46" customFormat="1" x14ac:dyDescent="0.3">
      <c r="A191" s="40" t="s">
        <v>208</v>
      </c>
      <c r="B191" s="40"/>
      <c r="C191" s="40"/>
      <c r="D191" s="40"/>
      <c r="E191" s="40"/>
      <c r="F191" s="48">
        <v>93880</v>
      </c>
      <c r="G191" s="48">
        <v>174369</v>
      </c>
      <c r="H191" s="48">
        <v>0</v>
      </c>
      <c r="I191" s="48">
        <v>89323</v>
      </c>
      <c r="J191" s="48">
        <v>178926</v>
      </c>
      <c r="K191" s="49">
        <v>1.0672926493465743E-2</v>
      </c>
      <c r="L191" s="48">
        <v>198797</v>
      </c>
      <c r="M191" s="49">
        <v>2.4878823379338756E-2</v>
      </c>
      <c r="N191" s="48">
        <v>19871</v>
      </c>
      <c r="O191" s="51">
        <v>2422.1799999999994</v>
      </c>
      <c r="P191" s="49">
        <v>2.4030826030283516E-3</v>
      </c>
      <c r="Q191" s="48">
        <v>-194</v>
      </c>
      <c r="R191" s="48">
        <v>20065</v>
      </c>
      <c r="S191" s="49">
        <v>1.1110570850519208</v>
      </c>
      <c r="T191" s="45">
        <v>1049.3870423344736</v>
      </c>
      <c r="U191" s="45">
        <v>1165.9289083473968</v>
      </c>
    </row>
    <row r="192" spans="1:21" x14ac:dyDescent="0.3">
      <c r="A192" s="27" t="s">
        <v>201</v>
      </c>
      <c r="B192" s="26"/>
      <c r="C192" s="26"/>
      <c r="D192" s="26"/>
      <c r="E192" s="26"/>
      <c r="F192" s="28">
        <f t="shared" ref="F192:R192" si="58">SUM(F16,F39,F55,F131,F191)</f>
        <v>197728.24000000002</v>
      </c>
      <c r="G192" s="28">
        <f t="shared" si="58"/>
        <v>364475.80599999998</v>
      </c>
      <c r="H192" s="28">
        <f t="shared" si="58"/>
        <v>0</v>
      </c>
      <c r="I192" s="28">
        <f t="shared" si="58"/>
        <v>182593.2</v>
      </c>
      <c r="J192" s="28">
        <f t="shared" si="58"/>
        <v>379610.84600000002</v>
      </c>
      <c r="K192" s="29">
        <f t="shared" si="58"/>
        <v>0.22681192737467029</v>
      </c>
      <c r="L192" s="28">
        <f t="shared" si="58"/>
        <v>398442.69743175968</v>
      </c>
      <c r="M192" s="29">
        <f t="shared" si="58"/>
        <v>0.22822961769574532</v>
      </c>
      <c r="N192" s="28">
        <f t="shared" si="58"/>
        <v>18831.851431759675</v>
      </c>
      <c r="O192" s="30">
        <f t="shared" si="58"/>
        <v>241.72364261747816</v>
      </c>
      <c r="P192" s="29">
        <f t="shared" si="58"/>
        <v>-3.4318255754069361E-2</v>
      </c>
      <c r="Q192" s="28">
        <f t="shared" si="58"/>
        <v>-2236.3710963199997</v>
      </c>
      <c r="R192" s="28">
        <f t="shared" si="58"/>
        <v>21068.222528079674</v>
      </c>
      <c r="S192" s="29">
        <f>L192/J192</f>
        <v>1.0496083071129101</v>
      </c>
      <c r="T192" s="31">
        <f>(J192/$B$4)*1000</f>
        <v>2226.3880203102249</v>
      </c>
      <c r="U192" s="31">
        <f>(L192/$B$4)*1000</f>
        <v>2336.835360974279</v>
      </c>
    </row>
  </sheetData>
  <mergeCells count="1">
    <mergeCell ref="A6:U6"/>
  </mergeCells>
  <dataValidations count="5">
    <dataValidation type="list" allowBlank="1" showInputMessage="1" showErrorMessage="1" sqref="D4" xr:uid="{0D356EDC-978B-474D-B9F0-5894EA9C3724}">
      <formula1>Start</formula1>
    </dataValidation>
    <dataValidation type="list" allowBlank="1" showInputMessage="1" showErrorMessage="1" sqref="F4" xr:uid="{DE06FABF-E756-425D-B413-9141271FD2E2}">
      <formula1>End</formula1>
    </dataValidation>
    <dataValidation type="list" allowBlank="1" showInputMessage="1" showErrorMessage="1" sqref="H4" xr:uid="{1350C702-493F-4744-A568-21724DA2AB72}">
      <formula1>Items</formula1>
    </dataValidation>
    <dataValidation type="list" allowBlank="1" showInputMessage="1" showErrorMessage="1" sqref="J4" xr:uid="{11FF9DCA-8BB3-4ED8-825A-0C7D9029ABDA}">
      <formula1>Group</formula1>
    </dataValidation>
    <dataValidation type="list" allowBlank="1" showInputMessage="1" showErrorMessage="1" sqref="D2" xr:uid="{CA40861C-CE0E-493F-96B6-EA276781DBDE}">
      <formula1>Stores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A68B-4B7C-41D0-A1C0-22B79DAB24E0}">
  <sheetPr codeName="Feuil4"/>
  <dimension ref="A1:N22"/>
  <sheetViews>
    <sheetView showGridLines="0" workbookViewId="0">
      <selection activeCell="G19" sqref="G19:H22"/>
    </sheetView>
  </sheetViews>
  <sheetFormatPr defaultColWidth="11.19921875" defaultRowHeight="15.6" x14ac:dyDescent="0.3"/>
  <cols>
    <col min="1" max="1" width="11.19921875" style="57"/>
    <col min="2" max="2" width="16.59765625" style="57" customWidth="1"/>
    <col min="3" max="3" width="2" style="57" customWidth="1"/>
    <col min="4" max="4" width="11.19921875" style="57"/>
    <col min="5" max="5" width="16.59765625" style="57" customWidth="1"/>
    <col min="6" max="6" width="2.09765625" customWidth="1"/>
    <col min="9" max="9" width="2.296875" customWidth="1"/>
    <col min="12" max="12" width="2.796875" customWidth="1"/>
  </cols>
  <sheetData>
    <row r="1" spans="1:14" s="58" customFormat="1" ht="13.8" x14ac:dyDescent="0.3">
      <c r="A1" s="79" t="s">
        <v>241</v>
      </c>
      <c r="B1" s="80"/>
      <c r="D1" s="95" t="s">
        <v>3</v>
      </c>
      <c r="E1" s="97"/>
      <c r="G1" s="95" t="s">
        <v>189</v>
      </c>
      <c r="H1" s="97"/>
    </row>
    <row r="2" spans="1:14" s="58" customFormat="1" ht="13.8" x14ac:dyDescent="0.3"/>
    <row r="3" spans="1:14" s="58" customFormat="1" ht="13.8" x14ac:dyDescent="0.3">
      <c r="A3" s="95" t="s">
        <v>231</v>
      </c>
      <c r="B3" s="96"/>
      <c r="D3" s="95" t="s">
        <v>232</v>
      </c>
      <c r="E3" s="97"/>
      <c r="F3" s="59"/>
    </row>
    <row r="6" spans="1:14" ht="34.799999999999997" customHeight="1" x14ac:dyDescent="0.3">
      <c r="A6" s="83" t="s">
        <v>250</v>
      </c>
      <c r="B6" s="83"/>
      <c r="C6" s="53"/>
      <c r="D6" s="83" t="s">
        <v>275</v>
      </c>
      <c r="E6" s="83"/>
      <c r="F6" s="46"/>
      <c r="G6" s="83" t="s">
        <v>195</v>
      </c>
      <c r="H6" s="83"/>
      <c r="I6" s="46"/>
      <c r="J6" s="83" t="s">
        <v>220</v>
      </c>
      <c r="K6" s="83"/>
      <c r="L6" s="46"/>
      <c r="M6" s="83" t="s">
        <v>223</v>
      </c>
      <c r="N6" s="83"/>
    </row>
    <row r="7" spans="1:14" x14ac:dyDescent="0.3">
      <c r="A7" s="93">
        <v>0.90749486652977418</v>
      </c>
      <c r="B7" s="93"/>
      <c r="C7" s="67"/>
      <c r="D7" s="86">
        <v>8040</v>
      </c>
      <c r="E7" s="86"/>
      <c r="F7" s="68"/>
      <c r="G7" s="86">
        <v>0</v>
      </c>
      <c r="H7" s="86"/>
      <c r="I7" s="68"/>
      <c r="J7" s="86">
        <v>-205</v>
      </c>
      <c r="K7" s="86"/>
      <c r="L7" s="68"/>
      <c r="M7" s="88">
        <v>57.124340746106064</v>
      </c>
      <c r="N7" s="88"/>
    </row>
    <row r="8" spans="1:14" x14ac:dyDescent="0.3">
      <c r="A8" s="93"/>
      <c r="B8" s="93"/>
      <c r="C8" s="67"/>
      <c r="D8" s="86"/>
      <c r="E8" s="86"/>
      <c r="F8" s="68"/>
      <c r="G8" s="86"/>
      <c r="H8" s="86"/>
      <c r="I8" s="68"/>
      <c r="J8" s="86"/>
      <c r="K8" s="86"/>
      <c r="L8" s="68"/>
      <c r="M8" s="88"/>
      <c r="N8" s="88"/>
    </row>
    <row r="9" spans="1:14" x14ac:dyDescent="0.3">
      <c r="A9" s="93"/>
      <c r="B9" s="93"/>
      <c r="C9" s="67"/>
      <c r="D9" s="86"/>
      <c r="E9" s="86"/>
      <c r="F9" s="68"/>
      <c r="G9" s="86"/>
      <c r="H9" s="86"/>
      <c r="I9" s="68"/>
      <c r="J9" s="86"/>
      <c r="K9" s="86"/>
      <c r="L9" s="68"/>
      <c r="M9" s="88"/>
      <c r="N9" s="88"/>
    </row>
    <row r="10" spans="1:14" x14ac:dyDescent="0.3">
      <c r="A10" s="93"/>
      <c r="B10" s="93"/>
      <c r="C10" s="67"/>
      <c r="D10" s="86"/>
      <c r="E10" s="86"/>
      <c r="F10" s="68"/>
      <c r="G10" s="86"/>
      <c r="H10" s="86"/>
      <c r="I10" s="68"/>
      <c r="J10" s="86"/>
      <c r="K10" s="86"/>
      <c r="L10" s="68"/>
      <c r="M10" s="88"/>
      <c r="N10" s="88"/>
    </row>
    <row r="12" spans="1:14" ht="30" customHeight="1" x14ac:dyDescent="0.3">
      <c r="A12" s="83" t="s">
        <v>247</v>
      </c>
      <c r="B12" s="83"/>
      <c r="C12" s="53"/>
      <c r="D12" s="87" t="s">
        <v>248</v>
      </c>
      <c r="E12" s="87"/>
      <c r="F12" s="46"/>
      <c r="G12" s="83" t="s">
        <v>249</v>
      </c>
      <c r="H12" s="83"/>
      <c r="I12" s="46"/>
      <c r="J12" s="83" t="s">
        <v>251</v>
      </c>
      <c r="K12" s="83"/>
      <c r="L12" s="46"/>
      <c r="M12" s="83" t="s">
        <v>222</v>
      </c>
      <c r="N12" s="83"/>
    </row>
    <row r="13" spans="1:14" x14ac:dyDescent="0.3">
      <c r="A13" s="89">
        <v>-1.0700696899362335E-3</v>
      </c>
      <c r="B13" s="89"/>
      <c r="D13" s="94" t="s">
        <v>252</v>
      </c>
      <c r="E13" s="94"/>
      <c r="G13" s="89">
        <v>2.5705953335747725E-2</v>
      </c>
      <c r="H13" s="89"/>
      <c r="I13" s="68"/>
      <c r="J13" s="89">
        <v>2.3328020691444986E-2</v>
      </c>
      <c r="K13" s="89"/>
      <c r="L13" s="68"/>
      <c r="M13" s="88">
        <v>51.840045980988855</v>
      </c>
      <c r="N13" s="88"/>
    </row>
    <row r="14" spans="1:14" x14ac:dyDescent="0.3">
      <c r="A14" s="89"/>
      <c r="B14" s="89"/>
      <c r="D14" s="94"/>
      <c r="E14" s="94"/>
      <c r="G14" s="89"/>
      <c r="H14" s="89"/>
      <c r="I14" s="68"/>
      <c r="J14" s="89"/>
      <c r="K14" s="89"/>
      <c r="L14" s="68"/>
      <c r="M14" s="88"/>
      <c r="N14" s="88"/>
    </row>
    <row r="15" spans="1:14" x14ac:dyDescent="0.3">
      <c r="A15" s="89"/>
      <c r="B15" s="89"/>
      <c r="D15" s="94"/>
      <c r="E15" s="94"/>
      <c r="G15" s="89"/>
      <c r="H15" s="89"/>
      <c r="I15" s="68"/>
      <c r="J15" s="89"/>
      <c r="K15" s="89"/>
      <c r="L15" s="68"/>
      <c r="M15" s="88"/>
      <c r="N15" s="88"/>
    </row>
    <row r="16" spans="1:14" x14ac:dyDescent="0.3">
      <c r="A16" s="89"/>
      <c r="B16" s="89"/>
      <c r="D16" s="94"/>
      <c r="E16" s="94"/>
      <c r="G16" s="89"/>
      <c r="H16" s="89"/>
      <c r="I16" s="68"/>
      <c r="J16" s="89"/>
      <c r="K16" s="89"/>
      <c r="L16" s="68"/>
      <c r="M16" s="88"/>
      <c r="N16" s="88"/>
    </row>
    <row r="18" spans="1:8" x14ac:dyDescent="0.3">
      <c r="A18" s="83" t="s">
        <v>274</v>
      </c>
      <c r="B18" s="83"/>
      <c r="D18" s="83" t="s">
        <v>276</v>
      </c>
      <c r="E18" s="83"/>
      <c r="G18" s="83" t="s">
        <v>277</v>
      </c>
      <c r="H18" s="83"/>
    </row>
    <row r="19" spans="1:8" x14ac:dyDescent="0.3">
      <c r="A19" s="86">
        <v>4200</v>
      </c>
      <c r="B19" s="86"/>
      <c r="D19" s="86">
        <v>3000</v>
      </c>
      <c r="E19" s="86"/>
      <c r="G19" s="86">
        <f>A19+D7+G7-D19</f>
        <v>9240</v>
      </c>
      <c r="H19" s="86"/>
    </row>
    <row r="20" spans="1:8" x14ac:dyDescent="0.3">
      <c r="A20" s="86"/>
      <c r="B20" s="86"/>
      <c r="D20" s="86"/>
      <c r="E20" s="86"/>
      <c r="G20" s="86"/>
      <c r="H20" s="86"/>
    </row>
    <row r="21" spans="1:8" x14ac:dyDescent="0.3">
      <c r="A21" s="86"/>
      <c r="B21" s="86"/>
      <c r="D21" s="86"/>
      <c r="E21" s="86"/>
      <c r="G21" s="86"/>
      <c r="H21" s="86"/>
    </row>
    <row r="22" spans="1:8" x14ac:dyDescent="0.3">
      <c r="A22" s="86"/>
      <c r="B22" s="86"/>
      <c r="D22" s="86"/>
      <c r="E22" s="86"/>
      <c r="G22" s="86"/>
      <c r="H22" s="86"/>
    </row>
  </sheetData>
  <mergeCells count="31">
    <mergeCell ref="A18:B18"/>
    <mergeCell ref="A19:B22"/>
    <mergeCell ref="D18:E18"/>
    <mergeCell ref="D19:E22"/>
    <mergeCell ref="G18:H18"/>
    <mergeCell ref="G19:H22"/>
    <mergeCell ref="M6:N6"/>
    <mergeCell ref="M7:N10"/>
    <mergeCell ref="M12:N12"/>
    <mergeCell ref="M13:N16"/>
    <mergeCell ref="A1:B1"/>
    <mergeCell ref="A3:B3"/>
    <mergeCell ref="D1:E1"/>
    <mergeCell ref="D3:E3"/>
    <mergeCell ref="G1:H1"/>
    <mergeCell ref="G6:H6"/>
    <mergeCell ref="G7:H10"/>
    <mergeCell ref="G12:H12"/>
    <mergeCell ref="G13:H16"/>
    <mergeCell ref="J6:K6"/>
    <mergeCell ref="J7:K10"/>
    <mergeCell ref="J12:K12"/>
    <mergeCell ref="J13:K16"/>
    <mergeCell ref="A7:B10"/>
    <mergeCell ref="A6:B6"/>
    <mergeCell ref="A12:B12"/>
    <mergeCell ref="A13:B16"/>
    <mergeCell ref="D13:E16"/>
    <mergeCell ref="D12:E12"/>
    <mergeCell ref="D6:E6"/>
    <mergeCell ref="D7:E10"/>
  </mergeCells>
  <dataValidations count="5">
    <dataValidation type="list" allowBlank="1" showInputMessage="1" showErrorMessage="1" sqref="A1" xr:uid="{0FBFB6B0-81EA-4FEE-87D9-DCB74F1BB611}">
      <formula1>Stores</formula1>
    </dataValidation>
    <dataValidation type="list" allowBlank="1" showInputMessage="1" showErrorMessage="1" sqref="G1" xr:uid="{D3546D0A-5569-430B-B305-D06749959C49}">
      <formula1>Group</formula1>
    </dataValidation>
    <dataValidation type="list" allowBlank="1" showInputMessage="1" showErrorMessage="1" sqref="D1" xr:uid="{B2D11233-B5FF-4DC0-989B-490F723DDEEA}">
      <formula1>Items</formula1>
    </dataValidation>
    <dataValidation type="list" allowBlank="1" showInputMessage="1" showErrorMessage="1" sqref="D3" xr:uid="{D60EF554-BC90-461C-8E91-542C5FA0CED1}">
      <formula1>End</formula1>
    </dataValidation>
    <dataValidation type="list" allowBlank="1" showInputMessage="1" showErrorMessage="1" sqref="A3" xr:uid="{195A2F90-22C4-491E-AED9-23391320E791}">
      <formula1>Start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FAA-5813-48AF-BE2A-9EA1851E0FDF}">
  <sheetPr codeName="Feuil5"/>
  <dimension ref="A2:K33"/>
  <sheetViews>
    <sheetView workbookViewId="0">
      <selection activeCell="K3" sqref="K3:K33"/>
    </sheetView>
  </sheetViews>
  <sheetFormatPr defaultColWidth="11.19921875" defaultRowHeight="15.6" x14ac:dyDescent="0.3"/>
  <cols>
    <col min="1" max="1" width="27.69921875" bestFit="1" customWidth="1"/>
    <col min="2" max="2" width="4" customWidth="1"/>
    <col min="3" max="3" width="28.69921875" bestFit="1" customWidth="1"/>
    <col min="4" max="4" width="3.796875" customWidth="1"/>
    <col min="5" max="5" width="14" bestFit="1" customWidth="1"/>
    <col min="6" max="6" width="3.3984375" customWidth="1"/>
    <col min="7" max="7" width="24.09765625" bestFit="1" customWidth="1"/>
    <col min="8" max="8" width="2.19921875" customWidth="1"/>
    <col min="9" max="9" width="28.19921875" bestFit="1" customWidth="1"/>
    <col min="10" max="10" width="2.296875" customWidth="1"/>
  </cols>
  <sheetData>
    <row r="2" spans="1:11" x14ac:dyDescent="0.3">
      <c r="A2" s="37" t="s">
        <v>229</v>
      </c>
      <c r="C2" s="37" t="s">
        <v>230</v>
      </c>
      <c r="E2" s="37" t="s">
        <v>237</v>
      </c>
      <c r="G2" s="37" t="s">
        <v>238</v>
      </c>
      <c r="I2" s="37" t="s">
        <v>240</v>
      </c>
      <c r="K2" s="37" t="s">
        <v>273</v>
      </c>
    </row>
    <row r="3" spans="1:11" x14ac:dyDescent="0.3">
      <c r="A3" s="9" t="s">
        <v>233</v>
      </c>
      <c r="C3" s="9" t="s">
        <v>233</v>
      </c>
      <c r="E3" s="9" t="s">
        <v>3</v>
      </c>
      <c r="G3" s="52" t="s">
        <v>189</v>
      </c>
      <c r="I3" s="9" t="s">
        <v>241</v>
      </c>
      <c r="K3" s="69">
        <v>45261</v>
      </c>
    </row>
    <row r="4" spans="1:11" x14ac:dyDescent="0.3">
      <c r="A4" s="9" t="s">
        <v>234</v>
      </c>
      <c r="C4" s="9" t="s">
        <v>234</v>
      </c>
      <c r="E4" s="9" t="s">
        <v>4</v>
      </c>
      <c r="G4" s="9" t="s">
        <v>190</v>
      </c>
      <c r="I4" s="9" t="s">
        <v>242</v>
      </c>
      <c r="K4" s="69">
        <v>45262</v>
      </c>
    </row>
    <row r="5" spans="1:11" x14ac:dyDescent="0.3">
      <c r="A5" s="9" t="s">
        <v>235</v>
      </c>
      <c r="C5" s="9" t="s">
        <v>235</v>
      </c>
      <c r="E5" s="9" t="s">
        <v>5</v>
      </c>
      <c r="G5" s="9" t="s">
        <v>204</v>
      </c>
      <c r="I5" s="9" t="s">
        <v>243</v>
      </c>
      <c r="K5" s="69">
        <v>45263</v>
      </c>
    </row>
    <row r="6" spans="1:11" x14ac:dyDescent="0.3">
      <c r="A6" s="9" t="s">
        <v>236</v>
      </c>
      <c r="C6" s="9" t="s">
        <v>236</v>
      </c>
      <c r="E6" s="9" t="s">
        <v>6</v>
      </c>
      <c r="G6" s="9" t="s">
        <v>193</v>
      </c>
      <c r="I6" s="9" t="s">
        <v>244</v>
      </c>
      <c r="K6" s="69">
        <v>45264</v>
      </c>
    </row>
    <row r="7" spans="1:11" x14ac:dyDescent="0.3">
      <c r="A7" s="9" t="s">
        <v>231</v>
      </c>
      <c r="C7" s="9" t="s">
        <v>232</v>
      </c>
      <c r="E7" s="9" t="s">
        <v>7</v>
      </c>
      <c r="G7" s="9" t="s">
        <v>207</v>
      </c>
      <c r="I7" s="9" t="s">
        <v>245</v>
      </c>
      <c r="K7" s="69">
        <v>45265</v>
      </c>
    </row>
    <row r="8" spans="1:11" x14ac:dyDescent="0.3">
      <c r="E8" s="9" t="s">
        <v>8</v>
      </c>
      <c r="K8" s="69">
        <v>45266</v>
      </c>
    </row>
    <row r="9" spans="1:11" x14ac:dyDescent="0.3">
      <c r="E9" s="9" t="s">
        <v>31</v>
      </c>
      <c r="K9" s="69">
        <v>45267</v>
      </c>
    </row>
    <row r="10" spans="1:11" x14ac:dyDescent="0.3">
      <c r="E10" s="9" t="s">
        <v>32</v>
      </c>
      <c r="K10" s="69">
        <v>45268</v>
      </c>
    </row>
    <row r="11" spans="1:11" x14ac:dyDescent="0.3">
      <c r="A11" s="37" t="s">
        <v>304</v>
      </c>
      <c r="E11" s="9" t="s">
        <v>34</v>
      </c>
      <c r="K11" s="69">
        <v>45269</v>
      </c>
    </row>
    <row r="12" spans="1:11" x14ac:dyDescent="0.3">
      <c r="A12" s="9" t="s">
        <v>294</v>
      </c>
      <c r="K12" s="69">
        <v>45270</v>
      </c>
    </row>
    <row r="13" spans="1:11" x14ac:dyDescent="0.3">
      <c r="A13" s="9" t="s">
        <v>295</v>
      </c>
      <c r="K13" s="69">
        <v>45271</v>
      </c>
    </row>
    <row r="14" spans="1:11" x14ac:dyDescent="0.3">
      <c r="A14" s="9" t="s">
        <v>296</v>
      </c>
      <c r="K14" s="69">
        <v>45272</v>
      </c>
    </row>
    <row r="15" spans="1:11" x14ac:dyDescent="0.3">
      <c r="A15" s="9" t="s">
        <v>297</v>
      </c>
      <c r="K15" s="69">
        <v>45273</v>
      </c>
    </row>
    <row r="16" spans="1:11" x14ac:dyDescent="0.3">
      <c r="A16" s="9" t="s">
        <v>298</v>
      </c>
      <c r="K16" s="69">
        <v>45274</v>
      </c>
    </row>
    <row r="17" spans="1:11" x14ac:dyDescent="0.3">
      <c r="A17" s="9" t="s">
        <v>299</v>
      </c>
      <c r="K17" s="69">
        <v>45275</v>
      </c>
    </row>
    <row r="18" spans="1:11" x14ac:dyDescent="0.3">
      <c r="A18" s="9" t="s">
        <v>300</v>
      </c>
      <c r="K18" s="69">
        <v>45276</v>
      </c>
    </row>
    <row r="19" spans="1:11" x14ac:dyDescent="0.3">
      <c r="A19" s="9" t="s">
        <v>301</v>
      </c>
      <c r="K19" s="69">
        <v>45277</v>
      </c>
    </row>
    <row r="20" spans="1:11" x14ac:dyDescent="0.3">
      <c r="A20" s="9" t="s">
        <v>302</v>
      </c>
      <c r="K20" s="69">
        <v>45278</v>
      </c>
    </row>
    <row r="21" spans="1:11" x14ac:dyDescent="0.3">
      <c r="A21" s="9" t="s">
        <v>303</v>
      </c>
      <c r="K21" s="69">
        <v>45279</v>
      </c>
    </row>
    <row r="22" spans="1:11" x14ac:dyDescent="0.3">
      <c r="K22" s="69">
        <v>45280</v>
      </c>
    </row>
    <row r="23" spans="1:11" x14ac:dyDescent="0.3">
      <c r="K23" s="69">
        <v>45281</v>
      </c>
    </row>
    <row r="24" spans="1:11" x14ac:dyDescent="0.3">
      <c r="K24" s="69">
        <v>45282</v>
      </c>
    </row>
    <row r="25" spans="1:11" x14ac:dyDescent="0.3">
      <c r="K25" s="69">
        <v>45283</v>
      </c>
    </row>
    <row r="26" spans="1:11" x14ac:dyDescent="0.3">
      <c r="K26" s="69">
        <v>45284</v>
      </c>
    </row>
    <row r="27" spans="1:11" x14ac:dyDescent="0.3">
      <c r="K27" s="69">
        <v>45285</v>
      </c>
    </row>
    <row r="28" spans="1:11" x14ac:dyDescent="0.3">
      <c r="K28" s="69">
        <v>45286</v>
      </c>
    </row>
    <row r="29" spans="1:11" x14ac:dyDescent="0.3">
      <c r="K29" s="69">
        <v>45287</v>
      </c>
    </row>
    <row r="30" spans="1:11" x14ac:dyDescent="0.3">
      <c r="K30" s="69">
        <v>45288</v>
      </c>
    </row>
    <row r="31" spans="1:11" x14ac:dyDescent="0.3">
      <c r="K31" s="69">
        <v>45289</v>
      </c>
    </row>
    <row r="32" spans="1:11" x14ac:dyDescent="0.3">
      <c r="K32" s="69">
        <v>45290</v>
      </c>
    </row>
    <row r="33" spans="11:11" x14ac:dyDescent="0.3">
      <c r="K33" s="69">
        <v>45291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A5DBF7B6-EC96-4CCD-A732-6F6BBB0173A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Proposition 1</vt:lpstr>
      <vt:lpstr>Maquette TDB PBI Ventes</vt:lpstr>
      <vt:lpstr>Maquette rapport des ventes V2</vt:lpstr>
      <vt:lpstr>Maquette rapport PBI</vt:lpstr>
      <vt:lpstr>Maquette TDB PBI Efficacite</vt:lpstr>
      <vt:lpstr>Liste deroulante</vt:lpstr>
      <vt:lpstr>Canaux</vt:lpstr>
      <vt:lpstr>date</vt:lpstr>
      <vt:lpstr>End</vt:lpstr>
      <vt:lpstr>Group</vt:lpstr>
      <vt:lpstr>Items</vt:lpstr>
      <vt:lpstr>Start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Avenard</dc:creator>
  <cp:lastModifiedBy>Shahzaib Naeem</cp:lastModifiedBy>
  <dcterms:created xsi:type="dcterms:W3CDTF">2021-02-13T15:08:30Z</dcterms:created>
  <dcterms:modified xsi:type="dcterms:W3CDTF">2024-01-04T15:57:52Z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fa3880-44e8-458b-8d4d-5acc5ed3d728_Enabled">
    <vt:lpwstr>true</vt:lpwstr>
  </property>
  <property fmtid="{D5CDD505-2E9C-101B-9397-08002B2CF9AE}" pid="3" name="MSIP_Label_bffa3880-44e8-458b-8d4d-5acc5ed3d728_SetDate">
    <vt:lpwstr>2023-12-06T10:39:01Z</vt:lpwstr>
  </property>
  <property fmtid="{D5CDD505-2E9C-101B-9397-08002B2CF9AE}" pid="4" name="MSIP_Label_bffa3880-44e8-458b-8d4d-5acc5ed3d728_Method">
    <vt:lpwstr>Standard</vt:lpwstr>
  </property>
  <property fmtid="{D5CDD505-2E9C-101B-9397-08002B2CF9AE}" pid="5" name="MSIP_Label_bffa3880-44e8-458b-8d4d-5acc5ed3d728_Name">
    <vt:lpwstr>bffa3880-44e8-458b-8d4d-5acc5ed3d728</vt:lpwstr>
  </property>
  <property fmtid="{D5CDD505-2E9C-101B-9397-08002B2CF9AE}" pid="6" name="MSIP_Label_bffa3880-44e8-458b-8d4d-5acc5ed3d728_SiteId">
    <vt:lpwstr>2ba9001d-d7f9-43a3-a098-6a927ac715ca</vt:lpwstr>
  </property>
  <property fmtid="{D5CDD505-2E9C-101B-9397-08002B2CF9AE}" pid="7" name="MSIP_Label_bffa3880-44e8-458b-8d4d-5acc5ed3d728_ActionId">
    <vt:lpwstr>e3a50318-68af-400c-a2ae-020b2295a23d</vt:lpwstr>
  </property>
  <property fmtid="{D5CDD505-2E9C-101B-9397-08002B2CF9AE}" pid="8" name="MSIP_Label_bffa3880-44e8-458b-8d4d-5acc5ed3d728_ContentBits">
    <vt:lpwstr>0</vt:lpwstr>
  </property>
  <property fmtid="{D5CDD505-2E9C-101B-9397-08002B2CF9AE}" pid="9" name="PlanSwiftJobName">
    <vt:lpwstr/>
  </property>
  <property fmtid="{D5CDD505-2E9C-101B-9397-08002B2CF9AE}" pid="10" name="PlanSwiftJobGuid">
    <vt:lpwstr/>
  </property>
  <property fmtid="{D5CDD505-2E9C-101B-9397-08002B2CF9AE}" pid="11" name="LinkedDataId">
    <vt:lpwstr>{A5DBF7B6-EC96-4CCD-A732-6F6BBB0173AE}</vt:lpwstr>
  </property>
  <property fmtid="{D5CDD505-2E9C-101B-9397-08002B2CF9AE}" pid="12" name="MSIP_Label_defa4170-0d19-0005-0004-bc88714345d2_Enabled">
    <vt:lpwstr>true</vt:lpwstr>
  </property>
  <property fmtid="{D5CDD505-2E9C-101B-9397-08002B2CF9AE}" pid="13" name="MSIP_Label_defa4170-0d19-0005-0004-bc88714345d2_SetDate">
    <vt:lpwstr>2024-01-04T13:14:04Z</vt:lpwstr>
  </property>
  <property fmtid="{D5CDD505-2E9C-101B-9397-08002B2CF9AE}" pid="14" name="MSIP_Label_defa4170-0d19-0005-0004-bc88714345d2_Method">
    <vt:lpwstr>Standard</vt:lpwstr>
  </property>
  <property fmtid="{D5CDD505-2E9C-101B-9397-08002B2CF9AE}" pid="15" name="MSIP_Label_defa4170-0d19-0005-0004-bc88714345d2_Name">
    <vt:lpwstr>defa4170-0d19-0005-0004-bc88714345d2</vt:lpwstr>
  </property>
  <property fmtid="{D5CDD505-2E9C-101B-9397-08002B2CF9AE}" pid="16" name="MSIP_Label_defa4170-0d19-0005-0004-bc88714345d2_SiteId">
    <vt:lpwstr>5676d6ed-25ad-4485-8bab-13793b303fcd</vt:lpwstr>
  </property>
  <property fmtid="{D5CDD505-2E9C-101B-9397-08002B2CF9AE}" pid="17" name="MSIP_Label_defa4170-0d19-0005-0004-bc88714345d2_ActionId">
    <vt:lpwstr>16ed59de-a21c-43c6-b2c0-d6021ae6ee40</vt:lpwstr>
  </property>
  <property fmtid="{D5CDD505-2E9C-101B-9397-08002B2CF9AE}" pid="18" name="MSIP_Label_defa4170-0d19-0005-0004-bc88714345d2_ContentBits">
    <vt:lpwstr>0</vt:lpwstr>
  </property>
</Properties>
</file>