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REHMAN 0302\Desktop\"/>
    </mc:Choice>
  </mc:AlternateContent>
  <xr:revisionPtr revIDLastSave="0" documentId="8_{49DD4604-DBBD-4A3B-B2F0-D03E1B9C988C}" xr6:coauthVersionLast="47" xr6:coauthVersionMax="47" xr10:uidLastSave="{00000000-0000-0000-0000-000000000000}"/>
  <bookViews>
    <workbookView xWindow="0" yWindow="690" windowWidth="28830" windowHeight="15510" xr2:uid="{00000000-000D-0000-FFFF-FFFF00000000}"/>
  </bookViews>
  <sheets>
    <sheet name="result sheet" sheetId="2" r:id="rId1"/>
  </sheets>
  <definedNames>
    <definedName name="data">'result sheet'!$A$1:$V$9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FJhV6WWTRO60kPtyDLHg2OtAWD48C1MZkTT+qqkEh18="/>
    </ext>
  </extLst>
</workbook>
</file>

<file path=xl/calcChain.xml><?xml version="1.0" encoding="utf-8"?>
<calcChain xmlns="http://schemas.openxmlformats.org/spreadsheetml/2006/main">
  <c r="P9" i="2" l="1"/>
  <c r="O9" i="2"/>
  <c r="P8" i="2"/>
  <c r="O8" i="2"/>
  <c r="P7" i="2"/>
  <c r="O7" i="2"/>
  <c r="P6" i="2"/>
  <c r="R6" i="2" s="1"/>
  <c r="W6" i="2" s="1"/>
  <c r="O6" i="2"/>
  <c r="P5" i="2"/>
  <c r="O5" i="2"/>
  <c r="P4" i="2"/>
  <c r="O4" i="2"/>
  <c r="P3" i="2"/>
  <c r="O3" i="2"/>
  <c r="P2" i="2"/>
  <c r="O2" i="2"/>
  <c r="S2" i="2" l="1"/>
  <c r="S4" i="2"/>
  <c r="S8" i="2"/>
  <c r="V2" i="2"/>
  <c r="V3" i="2"/>
  <c r="V7" i="2"/>
  <c r="R2" i="2"/>
  <c r="W2" i="2" s="1"/>
  <c r="R4" i="2"/>
  <c r="W4" i="2" s="1"/>
  <c r="V5" i="2"/>
  <c r="S6" i="2"/>
  <c r="R8" i="2"/>
  <c r="W8" i="2" s="1"/>
  <c r="V9" i="2"/>
  <c r="T2" i="2"/>
  <c r="S3" i="2"/>
  <c r="V4" i="2"/>
  <c r="S5" i="2"/>
  <c r="T6" i="2"/>
  <c r="V6" i="2"/>
  <c r="X6" i="2"/>
  <c r="S7" i="2"/>
  <c r="V8" i="2"/>
  <c r="S9" i="2"/>
  <c r="R3" i="2"/>
  <c r="U4" i="2"/>
  <c r="R5" i="2"/>
  <c r="U6" i="2"/>
  <c r="R7" i="2"/>
  <c r="R9" i="2"/>
  <c r="X4" i="2" l="1"/>
  <c r="T4" i="2"/>
  <c r="U8" i="2"/>
  <c r="U2" i="2"/>
  <c r="X8" i="2"/>
  <c r="T8" i="2"/>
  <c r="X2" i="2"/>
  <c r="X9" i="2"/>
  <c r="T9" i="2"/>
  <c r="W9" i="2"/>
  <c r="U9" i="2"/>
  <c r="X7" i="2"/>
  <c r="T7" i="2"/>
  <c r="W7" i="2"/>
  <c r="U7" i="2"/>
  <c r="X5" i="2"/>
  <c r="T5" i="2"/>
  <c r="W5" i="2"/>
  <c r="U5" i="2"/>
  <c r="X3" i="2"/>
  <c r="T3" i="2"/>
  <c r="W3" i="2"/>
  <c r="U3" i="2"/>
</calcChain>
</file>

<file path=xl/sharedStrings.xml><?xml version="1.0" encoding="utf-8"?>
<sst xmlns="http://schemas.openxmlformats.org/spreadsheetml/2006/main" count="73" uniqueCount="69">
  <si>
    <t>Class</t>
  </si>
  <si>
    <t>alpha 61</t>
  </si>
  <si>
    <t>ENG</t>
  </si>
  <si>
    <t>URDU</t>
  </si>
  <si>
    <t>NAME</t>
  </si>
  <si>
    <t>FATHER NAME</t>
  </si>
  <si>
    <t>MATH</t>
  </si>
  <si>
    <t>Shahzal Rehman</t>
  </si>
  <si>
    <t>Abdul   Rashid</t>
  </si>
  <si>
    <t>CHEM</t>
  </si>
  <si>
    <t>alpha2</t>
  </si>
  <si>
    <t>PHY</t>
  </si>
  <si>
    <t>alpha3</t>
  </si>
  <si>
    <t>BIO</t>
  </si>
  <si>
    <t>Asma Rashid</t>
  </si>
  <si>
    <t>PST</t>
  </si>
  <si>
    <t>neon 5</t>
  </si>
  <si>
    <t>ISL</t>
  </si>
  <si>
    <t>alpha</t>
  </si>
  <si>
    <t>alpha 7</t>
  </si>
  <si>
    <t>PRACTICAL</t>
  </si>
  <si>
    <t>alpha 81</t>
  </si>
  <si>
    <t>neon x</t>
  </si>
  <si>
    <t>alpha4</t>
  </si>
  <si>
    <t>neon 6</t>
  </si>
  <si>
    <t>Roll NO .</t>
  </si>
  <si>
    <t>REG.NO</t>
  </si>
  <si>
    <t>COUNT SUBJECT</t>
  </si>
  <si>
    <t>OBT. MARKS</t>
  </si>
  <si>
    <t>TOTAL. MARKS</t>
  </si>
  <si>
    <t>PERCENTAGE</t>
  </si>
  <si>
    <t>%AGE</t>
  </si>
  <si>
    <t>PASS /    FAIL</t>
  </si>
  <si>
    <t>GRADE by if formula</t>
  </si>
  <si>
    <t>Positions</t>
  </si>
  <si>
    <t>GRADE BY VLOOKUP FORMULA</t>
  </si>
  <si>
    <t>NEW GRADING 2022</t>
  </si>
  <si>
    <t>BR-01</t>
  </si>
  <si>
    <t>1st  Year</t>
  </si>
  <si>
    <t>FAIL</t>
  </si>
  <si>
    <t>F</t>
  </si>
  <si>
    <t>BR-02</t>
  </si>
  <si>
    <t>13 th</t>
  </si>
  <si>
    <t>Fair</t>
  </si>
  <si>
    <t>D</t>
  </si>
  <si>
    <t>BR-03</t>
  </si>
  <si>
    <t>10 th</t>
  </si>
  <si>
    <t>Satisfactory</t>
  </si>
  <si>
    <t>C</t>
  </si>
  <si>
    <t>BR-04</t>
  </si>
  <si>
    <t>8 th</t>
  </si>
  <si>
    <t>Good</t>
  </si>
  <si>
    <t>B</t>
  </si>
  <si>
    <t>BR-05</t>
  </si>
  <si>
    <t>9 th</t>
  </si>
  <si>
    <t>Very Good</t>
  </si>
  <si>
    <t>B+</t>
  </si>
  <si>
    <t>BR-06</t>
  </si>
  <si>
    <t>Excellent</t>
  </si>
  <si>
    <t>A</t>
  </si>
  <si>
    <t>BR-07</t>
  </si>
  <si>
    <t>5 th</t>
  </si>
  <si>
    <t>Outstanding</t>
  </si>
  <si>
    <t>A+</t>
  </si>
  <si>
    <t>BR-08</t>
  </si>
  <si>
    <t>7 th</t>
  </si>
  <si>
    <t>SUPERB</t>
  </si>
  <si>
    <t>AA</t>
  </si>
  <si>
    <t>GRADE BY VLOOKUP FORMULA2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</si>
</sst>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1"/>
      <color theme="0"/>
      <name val="Calibri"/>
      <family val="2"/>
    </font>
    <font>
      <sz val="10"/>
      <color theme="0"/>
      <name val="Calibri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/>
      <diagonal/>
    </border>
    <border>
      <left style="double">
        <color rgb="FF00B0F0"/>
      </left>
      <right style="double">
        <color rgb="FF00B0F0"/>
      </right>
      <top/>
      <bottom style="double">
        <color rgb="FF00B0F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10" xfId="0" applyFont="1" applyBorder="1"/>
    <xf numFmtId="0" fontId="1" fillId="0" borderId="19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20" xfId="0" applyFont="1" applyBorder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3FDA2F-2CD0-4D10-9453-B8B94235580F}" name="Table1" displayName="Table1" ref="A1:X10" totalsRowShown="0" headerRowDxfId="26" dataDxfId="25" tableBorderDxfId="24">
  <autoFilter ref="A1:X10" xr:uid="{AA3FDA2F-2CD0-4D10-9453-B8B94235580F}"/>
  <tableColumns count="24">
    <tableColumn id="1" xr3:uid="{B9A151AC-F014-4170-B782-6DC42EC22FAB}" name="Roll NO ." dataDxfId="23"/>
    <tableColumn id="2" xr3:uid="{69F046FD-8743-4921-B8B1-FF4C0504A900}" name="REG.NO" dataDxfId="22"/>
    <tableColumn id="3" xr3:uid="{D56321FD-F25D-4FF4-94C1-8B4F6F084E09}" name="NAME" dataDxfId="21"/>
    <tableColumn id="4" xr3:uid="{164D6763-B670-41AA-B849-A49CB166F952}" name="FATHER NAME" dataDxfId="20"/>
    <tableColumn id="5" xr3:uid="{CAE06FA2-72EF-425F-BA24-AAFF331A04A7}" name="Class" dataDxfId="19"/>
    <tableColumn id="6" xr3:uid="{40450606-92C1-4AEF-A409-0D9BC6EDF1C8}" name="ENG" dataDxfId="18"/>
    <tableColumn id="7" xr3:uid="{BA30ADC1-9936-47C7-BF80-165C4CCD7688}" name="URDU" dataDxfId="17"/>
    <tableColumn id="8" xr3:uid="{CAF893C4-A963-4E2C-A1F7-5072278C73B2}" name="MATH" dataDxfId="16"/>
    <tableColumn id="9" xr3:uid="{ADD94093-0464-40DF-9C79-B884B1842B17}" name="CHEM" dataDxfId="15"/>
    <tableColumn id="10" xr3:uid="{ADF63F94-2053-4FFB-BC07-C6601648D989}" name="PHY" dataDxfId="14"/>
    <tableColumn id="11" xr3:uid="{6701E74C-7C46-4B85-B6C2-F964D8621DEF}" name="BIO" dataDxfId="13"/>
    <tableColumn id="12" xr3:uid="{1D5B6807-4784-401E-97AA-C25D666511F8}" name="PST" dataDxfId="12"/>
    <tableColumn id="13" xr3:uid="{E210DDD9-F49F-47BA-8509-2DFA4D45BB11}" name="ISL" dataDxfId="11"/>
    <tableColumn id="14" xr3:uid="{DFB8660F-D6C9-4E4E-A624-24DBDDEB80DC}" name="PRACTICAL" dataDxfId="10"/>
    <tableColumn id="15" xr3:uid="{BDA7CBFC-E2E9-4079-9FF2-D31C3AF79608}" name="COUNT SUBJECT" dataDxfId="9"/>
    <tableColumn id="16" xr3:uid="{8F2CC1A9-9012-40CC-8014-0FF347A44DF0}" name="OBT. MARKS" dataDxfId="8"/>
    <tableColumn id="17" xr3:uid="{9C9E9D18-D23F-40DC-936D-6CF604469497}" name="TOTAL. MARKS" dataDxfId="7"/>
    <tableColumn id="18" xr3:uid="{DEEB4028-8C0C-4306-A030-AE600662B527}" name="PERCENTAGE" dataDxfId="6"/>
    <tableColumn id="19" xr3:uid="{EAA7FE6E-86DB-414A-BEF1-E71418B2BC4B}" name="%AGE" dataDxfId="5"/>
    <tableColumn id="20" xr3:uid="{BA9EC1C2-BE10-4993-96F8-E0CC0F9B141A}" name="PASS /    FAIL" dataDxfId="4"/>
    <tableColumn id="21" xr3:uid="{3C89A818-4074-4812-A95F-DFEBDE63FBF4}" name="GRADE by if formula" dataDxfId="3"/>
    <tableColumn id="22" xr3:uid="{7385E9E0-AE7B-4959-A83F-DB4D2E2C5826}" name="Positions" dataDxfId="2"/>
    <tableColumn id="23" xr3:uid="{F56750D9-C9A7-4DD5-8DC4-95995E625C9F}" name="GRADE BY VLOOKUP FORMULA" dataDxfId="1"/>
    <tableColumn id="24" xr3:uid="{B0CFD1FF-D895-449F-914E-0CC6F00E2DD9}" name="GRADE BY VLOOKUP FORMULA2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2"/>
  <sheetViews>
    <sheetView tabSelected="1" topLeftCell="K1" workbookViewId="0">
      <selection activeCell="O12" sqref="O12"/>
    </sheetView>
  </sheetViews>
  <sheetFormatPr defaultColWidth="14.42578125" defaultRowHeight="15" customHeight="1" x14ac:dyDescent="0.25"/>
  <cols>
    <col min="1" max="1" width="10.85546875" customWidth="1"/>
    <col min="2" max="2" width="10.140625" customWidth="1"/>
    <col min="3" max="3" width="14.140625" customWidth="1"/>
    <col min="4" max="4" width="16.140625" customWidth="1"/>
    <col min="5" max="5" width="9.140625" customWidth="1"/>
    <col min="6" max="13" width="8.7109375" customWidth="1"/>
    <col min="14" max="14" width="11.5703125" customWidth="1"/>
    <col min="15" max="15" width="13.42578125" customWidth="1"/>
    <col min="16" max="16" width="11.28515625" customWidth="1"/>
    <col min="17" max="17" width="12.85546875" customWidth="1"/>
    <col min="18" max="18" width="11.5703125" customWidth="1"/>
    <col min="19" max="19" width="8.7109375" customWidth="1"/>
    <col min="20" max="20" width="14.28515625" customWidth="1"/>
    <col min="21" max="21" width="21" customWidth="1"/>
    <col min="22" max="22" width="11.28515625" customWidth="1"/>
    <col min="23" max="23" width="30.5703125" customWidth="1"/>
    <col min="24" max="24" width="31.5703125" customWidth="1"/>
    <col min="25" max="25" width="14.28515625" customWidth="1"/>
    <col min="26" max="26" width="9.140625" customWidth="1"/>
    <col min="27" max="27" width="22.5703125" customWidth="1"/>
    <col min="28" max="28" width="8.7109375" customWidth="1"/>
  </cols>
  <sheetData>
    <row r="1" spans="1:28" ht="30" customHeight="1" x14ac:dyDescent="0.25">
      <c r="A1" s="18" t="s">
        <v>25</v>
      </c>
      <c r="B1" s="2" t="s">
        <v>26</v>
      </c>
      <c r="C1" s="2" t="s">
        <v>4</v>
      </c>
      <c r="D1" s="2" t="s">
        <v>5</v>
      </c>
      <c r="E1" s="2" t="s">
        <v>0</v>
      </c>
      <c r="F1" s="3" t="s">
        <v>2</v>
      </c>
      <c r="G1" s="4" t="s">
        <v>3</v>
      </c>
      <c r="H1" s="4" t="s">
        <v>6</v>
      </c>
      <c r="I1" s="4" t="s">
        <v>9</v>
      </c>
      <c r="J1" s="4" t="s">
        <v>11</v>
      </c>
      <c r="K1" s="4" t="s">
        <v>13</v>
      </c>
      <c r="L1" s="4" t="s">
        <v>15</v>
      </c>
      <c r="M1" s="4" t="s">
        <v>17</v>
      </c>
      <c r="N1" s="5" t="s">
        <v>20</v>
      </c>
      <c r="O1" s="6" t="s">
        <v>27</v>
      </c>
      <c r="P1" s="6" t="s">
        <v>28</v>
      </c>
      <c r="Q1" s="6" t="s">
        <v>29</v>
      </c>
      <c r="R1" s="6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19" t="s">
        <v>68</v>
      </c>
      <c r="Y1" s="1"/>
      <c r="Z1" s="22" t="s">
        <v>36</v>
      </c>
      <c r="AA1" s="23"/>
      <c r="AB1" s="24"/>
    </row>
    <row r="2" spans="1:28" ht="26.25" customHeight="1" x14ac:dyDescent="0.25">
      <c r="A2" s="18">
        <v>201962312</v>
      </c>
      <c r="B2" s="2" t="s">
        <v>37</v>
      </c>
      <c r="C2" s="8" t="s">
        <v>7</v>
      </c>
      <c r="D2" s="2" t="s">
        <v>8</v>
      </c>
      <c r="E2" s="2" t="s">
        <v>38</v>
      </c>
      <c r="F2" s="9">
        <v>137</v>
      </c>
      <c r="G2" s="2">
        <v>137</v>
      </c>
      <c r="H2" s="2">
        <v>137</v>
      </c>
      <c r="I2" s="2">
        <v>117</v>
      </c>
      <c r="J2" s="2">
        <v>117</v>
      </c>
      <c r="K2" s="2">
        <v>117</v>
      </c>
      <c r="L2" s="2">
        <v>97</v>
      </c>
      <c r="M2" s="2">
        <v>97</v>
      </c>
      <c r="N2" s="2">
        <v>87</v>
      </c>
      <c r="O2" s="2">
        <f t="shared" ref="O2:O9" si="0">COUNT(F2:N2)</f>
        <v>9</v>
      </c>
      <c r="P2" s="2">
        <f t="shared" ref="P2:P9" si="1">SUM(F2:N2)</f>
        <v>1043</v>
      </c>
      <c r="Q2" s="2">
        <v>1100</v>
      </c>
      <c r="R2" s="2">
        <f t="shared" ref="R2:R9" si="2">P2/Q2*100</f>
        <v>94.818181818181827</v>
      </c>
      <c r="S2" s="2">
        <f t="shared" ref="S2:S9" si="3">P2/O2</f>
        <v>115.88888888888889</v>
      </c>
      <c r="T2" s="2" t="str">
        <f t="shared" ref="T2:T9" si="4">IF(R2&gt;50,"Pass","Fail")</f>
        <v>Pass</v>
      </c>
      <c r="U2" s="2" t="str">
        <f t="shared" ref="U2:U9" si="5">IF(R2&gt;=99,"AA",IF(R2&gt;=90,"A+",IF(R2&gt;=80,"B+",IF(R2&gt;=70,"B",IF(R2&gt;=60,"B",IF(R2&gt;=50,"C",IF(R2&gt;=40,"D",IF(R2&gt;=33,"F"))))))))</f>
        <v>A+</v>
      </c>
      <c r="V2" s="2">
        <f t="shared" ref="V2:V9" si="6">RANK(P2,$P$2:$P$9)</f>
        <v>2</v>
      </c>
      <c r="W2" s="2" t="str">
        <f t="shared" ref="W2:W9" si="7">VLOOKUP(R2,$Z$2:$AB$9,2,1)</f>
        <v>Outstanding</v>
      </c>
      <c r="X2" s="19" t="str">
        <f t="shared" ref="X2:X9" si="8">VLOOKUP(R2,$Z$2:$AB$9,3,1)</f>
        <v>A+</v>
      </c>
      <c r="Y2" s="1"/>
      <c r="Z2" s="10">
        <v>33</v>
      </c>
      <c r="AA2" s="11" t="s">
        <v>39</v>
      </c>
      <c r="AB2" s="12" t="s">
        <v>40</v>
      </c>
    </row>
    <row r="3" spans="1:28" ht="26.25" customHeight="1" x14ac:dyDescent="0.25">
      <c r="A3" s="18">
        <v>201962313</v>
      </c>
      <c r="B3" s="2" t="s">
        <v>41</v>
      </c>
      <c r="C3" s="8" t="s">
        <v>10</v>
      </c>
      <c r="D3" s="2" t="s">
        <v>10</v>
      </c>
      <c r="E3" s="2" t="s">
        <v>42</v>
      </c>
      <c r="F3" s="9"/>
      <c r="G3" s="2">
        <v>138</v>
      </c>
      <c r="H3" s="2">
        <v>138</v>
      </c>
      <c r="I3" s="2">
        <v>118</v>
      </c>
      <c r="J3" s="2">
        <v>118</v>
      </c>
      <c r="K3" s="2">
        <v>118</v>
      </c>
      <c r="L3" s="2">
        <v>98</v>
      </c>
      <c r="M3" s="2">
        <v>98</v>
      </c>
      <c r="N3" s="2">
        <v>88</v>
      </c>
      <c r="O3" s="2">
        <f t="shared" si="0"/>
        <v>8</v>
      </c>
      <c r="P3" s="2">
        <f t="shared" si="1"/>
        <v>914</v>
      </c>
      <c r="Q3" s="2">
        <v>1100</v>
      </c>
      <c r="R3" s="2">
        <f t="shared" si="2"/>
        <v>83.090909090909093</v>
      </c>
      <c r="S3" s="2">
        <f t="shared" si="3"/>
        <v>114.25</v>
      </c>
      <c r="T3" s="2" t="str">
        <f t="shared" si="4"/>
        <v>Pass</v>
      </c>
      <c r="U3" s="2" t="str">
        <f t="shared" si="5"/>
        <v>B+</v>
      </c>
      <c r="V3" s="2">
        <f t="shared" si="6"/>
        <v>4</v>
      </c>
      <c r="W3" s="2" t="str">
        <f t="shared" si="7"/>
        <v>Excellent</v>
      </c>
      <c r="X3" s="19" t="str">
        <f t="shared" si="8"/>
        <v>A</v>
      </c>
      <c r="Y3" s="1"/>
      <c r="Z3" s="13">
        <v>40</v>
      </c>
      <c r="AA3" s="14" t="s">
        <v>43</v>
      </c>
      <c r="AB3" s="12" t="s">
        <v>44</v>
      </c>
    </row>
    <row r="4" spans="1:28" ht="26.25" customHeight="1" x14ac:dyDescent="0.25">
      <c r="A4" s="18">
        <v>201962314</v>
      </c>
      <c r="B4" s="2" t="s">
        <v>45</v>
      </c>
      <c r="C4" s="8" t="s">
        <v>12</v>
      </c>
      <c r="D4" s="2" t="s">
        <v>12</v>
      </c>
      <c r="E4" s="2" t="s">
        <v>46</v>
      </c>
      <c r="F4" s="9">
        <v>139</v>
      </c>
      <c r="G4" s="2">
        <v>139</v>
      </c>
      <c r="H4" s="2">
        <v>139</v>
      </c>
      <c r="I4" s="2">
        <v>119</v>
      </c>
      <c r="J4" s="2"/>
      <c r="K4" s="2">
        <v>119</v>
      </c>
      <c r="L4" s="2"/>
      <c r="M4" s="2">
        <v>99</v>
      </c>
      <c r="N4" s="2"/>
      <c r="O4" s="2">
        <f t="shared" si="0"/>
        <v>6</v>
      </c>
      <c r="P4" s="2">
        <f t="shared" si="1"/>
        <v>754</v>
      </c>
      <c r="Q4" s="2">
        <v>1100</v>
      </c>
      <c r="R4" s="2">
        <f t="shared" si="2"/>
        <v>68.545454545454547</v>
      </c>
      <c r="S4" s="2">
        <f t="shared" si="3"/>
        <v>125.66666666666667</v>
      </c>
      <c r="T4" s="2" t="str">
        <f t="shared" si="4"/>
        <v>Pass</v>
      </c>
      <c r="U4" s="2" t="str">
        <f t="shared" si="5"/>
        <v>B</v>
      </c>
      <c r="V4" s="2">
        <f t="shared" si="6"/>
        <v>7</v>
      </c>
      <c r="W4" s="2" t="str">
        <f t="shared" si="7"/>
        <v>Good</v>
      </c>
      <c r="X4" s="19" t="str">
        <f t="shared" si="8"/>
        <v>B</v>
      </c>
      <c r="Y4" s="1"/>
      <c r="Z4" s="13">
        <v>50</v>
      </c>
      <c r="AA4" s="15" t="s">
        <v>47</v>
      </c>
      <c r="AB4" s="12" t="s">
        <v>48</v>
      </c>
    </row>
    <row r="5" spans="1:28" ht="26.25" customHeight="1" x14ac:dyDescent="0.25">
      <c r="A5" s="18">
        <v>201962315</v>
      </c>
      <c r="B5" s="2" t="s">
        <v>49</v>
      </c>
      <c r="C5" s="8" t="s">
        <v>14</v>
      </c>
      <c r="D5" s="2" t="s">
        <v>8</v>
      </c>
      <c r="E5" s="2" t="s">
        <v>50</v>
      </c>
      <c r="F5" s="9">
        <v>140</v>
      </c>
      <c r="G5" s="2">
        <v>140</v>
      </c>
      <c r="H5" s="2"/>
      <c r="I5" s="2">
        <v>120</v>
      </c>
      <c r="J5" s="2">
        <v>120</v>
      </c>
      <c r="K5" s="2">
        <v>120</v>
      </c>
      <c r="L5" s="2">
        <v>100</v>
      </c>
      <c r="M5" s="2">
        <v>100</v>
      </c>
      <c r="N5" s="2">
        <v>90</v>
      </c>
      <c r="O5" s="2">
        <f t="shared" si="0"/>
        <v>8</v>
      </c>
      <c r="P5" s="2">
        <f t="shared" si="1"/>
        <v>930</v>
      </c>
      <c r="Q5" s="2">
        <v>1100</v>
      </c>
      <c r="R5" s="2">
        <f t="shared" si="2"/>
        <v>84.545454545454547</v>
      </c>
      <c r="S5" s="2">
        <f t="shared" si="3"/>
        <v>116.25</v>
      </c>
      <c r="T5" s="2" t="str">
        <f t="shared" si="4"/>
        <v>Pass</v>
      </c>
      <c r="U5" s="2" t="str">
        <f t="shared" si="5"/>
        <v>B+</v>
      </c>
      <c r="V5" s="2">
        <f t="shared" si="6"/>
        <v>3</v>
      </c>
      <c r="W5" s="2" t="str">
        <f t="shared" si="7"/>
        <v>Excellent</v>
      </c>
      <c r="X5" s="19" t="str">
        <f t="shared" si="8"/>
        <v>A</v>
      </c>
      <c r="Y5" s="1"/>
      <c r="Z5" s="13">
        <v>60</v>
      </c>
      <c r="AA5" s="11" t="s">
        <v>51</v>
      </c>
      <c r="AB5" s="12" t="s">
        <v>52</v>
      </c>
    </row>
    <row r="6" spans="1:28" ht="26.25" customHeight="1" x14ac:dyDescent="0.25">
      <c r="A6" s="18">
        <v>201962316</v>
      </c>
      <c r="B6" s="2" t="s">
        <v>53</v>
      </c>
      <c r="C6" s="8" t="s">
        <v>1</v>
      </c>
      <c r="D6" s="2" t="s">
        <v>16</v>
      </c>
      <c r="E6" s="2" t="s">
        <v>54</v>
      </c>
      <c r="F6" s="9">
        <v>141</v>
      </c>
      <c r="G6" s="2">
        <v>141</v>
      </c>
      <c r="H6" s="2">
        <v>141</v>
      </c>
      <c r="I6" s="2"/>
      <c r="J6" s="2">
        <v>121</v>
      </c>
      <c r="K6" s="2">
        <v>121</v>
      </c>
      <c r="L6" s="2"/>
      <c r="M6" s="2">
        <v>101</v>
      </c>
      <c r="N6" s="2">
        <v>91</v>
      </c>
      <c r="O6" s="2">
        <f t="shared" si="0"/>
        <v>7</v>
      </c>
      <c r="P6" s="2">
        <f t="shared" si="1"/>
        <v>857</v>
      </c>
      <c r="Q6" s="2">
        <v>1100</v>
      </c>
      <c r="R6" s="2">
        <f t="shared" si="2"/>
        <v>77.909090909090907</v>
      </c>
      <c r="S6" s="2">
        <f t="shared" si="3"/>
        <v>122.42857142857143</v>
      </c>
      <c r="T6" s="2" t="str">
        <f t="shared" si="4"/>
        <v>Pass</v>
      </c>
      <c r="U6" s="2" t="str">
        <f t="shared" si="5"/>
        <v>B</v>
      </c>
      <c r="V6" s="2">
        <f t="shared" si="6"/>
        <v>5</v>
      </c>
      <c r="W6" s="2" t="str">
        <f t="shared" si="7"/>
        <v>Very Good</v>
      </c>
      <c r="X6" s="19" t="str">
        <f t="shared" si="8"/>
        <v>B+</v>
      </c>
      <c r="Y6" s="1"/>
      <c r="Z6" s="13">
        <v>70</v>
      </c>
      <c r="AA6" s="14" t="s">
        <v>55</v>
      </c>
      <c r="AB6" s="12" t="s">
        <v>56</v>
      </c>
    </row>
    <row r="7" spans="1:28" ht="26.25" customHeight="1" x14ac:dyDescent="0.25">
      <c r="A7" s="18">
        <v>201962317</v>
      </c>
      <c r="B7" s="2" t="s">
        <v>57</v>
      </c>
      <c r="C7" s="8" t="s">
        <v>18</v>
      </c>
      <c r="D7" s="2" t="s">
        <v>19</v>
      </c>
      <c r="E7" s="2" t="s">
        <v>42</v>
      </c>
      <c r="F7" s="9">
        <v>142</v>
      </c>
      <c r="G7" s="2">
        <v>142</v>
      </c>
      <c r="H7" s="2">
        <v>142</v>
      </c>
      <c r="I7" s="2">
        <v>122</v>
      </c>
      <c r="J7" s="2">
        <v>122</v>
      </c>
      <c r="K7" s="2">
        <v>122</v>
      </c>
      <c r="L7" s="2">
        <v>102</v>
      </c>
      <c r="M7" s="2">
        <v>102</v>
      </c>
      <c r="N7" s="2">
        <v>92</v>
      </c>
      <c r="O7" s="2">
        <f t="shared" si="0"/>
        <v>9</v>
      </c>
      <c r="P7" s="2">
        <f t="shared" si="1"/>
        <v>1088</v>
      </c>
      <c r="Q7" s="2">
        <v>1100</v>
      </c>
      <c r="R7" s="2">
        <f t="shared" si="2"/>
        <v>98.909090909090907</v>
      </c>
      <c r="S7" s="2">
        <f t="shared" si="3"/>
        <v>120.88888888888889</v>
      </c>
      <c r="T7" s="2" t="str">
        <f t="shared" si="4"/>
        <v>Pass</v>
      </c>
      <c r="U7" s="2" t="str">
        <f t="shared" si="5"/>
        <v>A+</v>
      </c>
      <c r="V7" s="2">
        <f t="shared" si="6"/>
        <v>1</v>
      </c>
      <c r="W7" s="2" t="str">
        <f t="shared" si="7"/>
        <v>Outstanding</v>
      </c>
      <c r="X7" s="19" t="str">
        <f t="shared" si="8"/>
        <v>A+</v>
      </c>
      <c r="Y7" s="1"/>
      <c r="Z7" s="13">
        <v>80</v>
      </c>
      <c r="AA7" s="14" t="s">
        <v>58</v>
      </c>
      <c r="AB7" s="12" t="s">
        <v>59</v>
      </c>
    </row>
    <row r="8" spans="1:28" ht="26.25" customHeight="1" x14ac:dyDescent="0.25">
      <c r="A8" s="18">
        <v>201962318</v>
      </c>
      <c r="B8" s="2" t="s">
        <v>60</v>
      </c>
      <c r="C8" s="8" t="s">
        <v>21</v>
      </c>
      <c r="D8" s="2" t="s">
        <v>22</v>
      </c>
      <c r="E8" s="2" t="s">
        <v>61</v>
      </c>
      <c r="F8" s="9"/>
      <c r="G8" s="2">
        <v>143</v>
      </c>
      <c r="H8" s="2"/>
      <c r="I8" s="2"/>
      <c r="J8" s="2">
        <v>123</v>
      </c>
      <c r="K8" s="2"/>
      <c r="L8" s="2">
        <v>103</v>
      </c>
      <c r="M8" s="2"/>
      <c r="N8" s="2"/>
      <c r="O8" s="2">
        <f t="shared" si="0"/>
        <v>3</v>
      </c>
      <c r="P8" s="2">
        <f t="shared" si="1"/>
        <v>369</v>
      </c>
      <c r="Q8" s="2">
        <v>1100</v>
      </c>
      <c r="R8" s="2">
        <f t="shared" si="2"/>
        <v>33.545454545454547</v>
      </c>
      <c r="S8" s="2">
        <f t="shared" si="3"/>
        <v>123</v>
      </c>
      <c r="T8" s="2" t="str">
        <f t="shared" si="4"/>
        <v>Fail</v>
      </c>
      <c r="U8" s="2" t="str">
        <f t="shared" si="5"/>
        <v>F</v>
      </c>
      <c r="V8" s="2">
        <f t="shared" si="6"/>
        <v>8</v>
      </c>
      <c r="W8" s="2" t="str">
        <f t="shared" si="7"/>
        <v>FAIL</v>
      </c>
      <c r="X8" s="19" t="str">
        <f t="shared" si="8"/>
        <v>F</v>
      </c>
      <c r="Y8" s="1"/>
      <c r="Z8" s="13">
        <v>90</v>
      </c>
      <c r="AA8" s="16" t="s">
        <v>62</v>
      </c>
      <c r="AB8" s="12" t="s">
        <v>63</v>
      </c>
    </row>
    <row r="9" spans="1:28" ht="26.25" customHeight="1" x14ac:dyDescent="0.25">
      <c r="A9" s="18">
        <v>201962319</v>
      </c>
      <c r="B9" s="2" t="s">
        <v>64</v>
      </c>
      <c r="C9" s="8" t="s">
        <v>23</v>
      </c>
      <c r="D9" s="2" t="s">
        <v>24</v>
      </c>
      <c r="E9" s="2" t="s">
        <v>65</v>
      </c>
      <c r="F9" s="9"/>
      <c r="G9" s="2"/>
      <c r="H9" s="2">
        <v>144</v>
      </c>
      <c r="I9" s="2">
        <v>124</v>
      </c>
      <c r="J9" s="2">
        <v>124</v>
      </c>
      <c r="K9" s="2">
        <v>124</v>
      </c>
      <c r="L9" s="2">
        <v>104</v>
      </c>
      <c r="M9" s="2">
        <v>104</v>
      </c>
      <c r="N9" s="2">
        <v>94</v>
      </c>
      <c r="O9" s="2">
        <f t="shared" si="0"/>
        <v>7</v>
      </c>
      <c r="P9" s="2">
        <f t="shared" si="1"/>
        <v>818</v>
      </c>
      <c r="Q9" s="2">
        <v>1100</v>
      </c>
      <c r="R9" s="2">
        <f t="shared" si="2"/>
        <v>74.36363636363636</v>
      </c>
      <c r="S9" s="2">
        <f t="shared" si="3"/>
        <v>116.85714285714286</v>
      </c>
      <c r="T9" s="2" t="str">
        <f t="shared" si="4"/>
        <v>Pass</v>
      </c>
      <c r="U9" s="2" t="str">
        <f t="shared" si="5"/>
        <v>B</v>
      </c>
      <c r="V9" s="2">
        <f t="shared" si="6"/>
        <v>6</v>
      </c>
      <c r="W9" s="2" t="str">
        <f t="shared" si="7"/>
        <v>Very Good</v>
      </c>
      <c r="X9" s="19" t="str">
        <f t="shared" si="8"/>
        <v>B+</v>
      </c>
      <c r="Y9" s="1"/>
      <c r="Z9" s="17">
        <v>100</v>
      </c>
      <c r="AA9" s="16" t="s">
        <v>66</v>
      </c>
      <c r="AB9" s="12" t="s">
        <v>67</v>
      </c>
    </row>
    <row r="10" spans="1:28" x14ac:dyDescent="0.25">
      <c r="A10" s="20">
        <v>1</v>
      </c>
      <c r="B10" s="21">
        <v>2</v>
      </c>
      <c r="C10" s="21">
        <v>3</v>
      </c>
      <c r="D10" s="21">
        <v>4</v>
      </c>
      <c r="E10" s="21">
        <v>5</v>
      </c>
      <c r="F10" s="21">
        <v>6</v>
      </c>
      <c r="G10" s="21">
        <v>7</v>
      </c>
      <c r="H10" s="21">
        <v>8</v>
      </c>
      <c r="I10" s="21">
        <v>9</v>
      </c>
      <c r="J10" s="21">
        <v>10</v>
      </c>
      <c r="K10" s="21">
        <v>11</v>
      </c>
      <c r="L10" s="21">
        <v>12</v>
      </c>
      <c r="M10" s="21">
        <v>13</v>
      </c>
      <c r="N10" s="21">
        <v>14</v>
      </c>
      <c r="O10" s="21">
        <v>15</v>
      </c>
      <c r="P10" s="21">
        <v>16</v>
      </c>
      <c r="Q10" s="21">
        <v>17</v>
      </c>
      <c r="R10" s="21">
        <v>18</v>
      </c>
      <c r="S10" s="21">
        <v>19</v>
      </c>
      <c r="T10" s="21">
        <v>20</v>
      </c>
      <c r="U10" s="21">
        <v>21</v>
      </c>
      <c r="V10" s="21">
        <v>22</v>
      </c>
      <c r="W10" s="21">
        <v>23</v>
      </c>
      <c r="X10" s="7">
        <v>24</v>
      </c>
      <c r="Y10" s="1"/>
      <c r="Z10" s="25">
        <v>24</v>
      </c>
      <c r="AA10" s="26"/>
      <c r="AB10" s="27"/>
    </row>
    <row r="13" spans="1:28" ht="15.75" customHeight="1" x14ac:dyDescent="0.25"/>
    <row r="14" spans="1:28" ht="15.75" customHeight="1" x14ac:dyDescent="0.25"/>
    <row r="15" spans="1:28" ht="15.75" customHeight="1" x14ac:dyDescent="0.25"/>
    <row r="16" spans="1:2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2">
    <mergeCell ref="Z1:AB1"/>
    <mergeCell ref="Z10:AB10"/>
  </mergeCells>
  <pageMargins left="0.7" right="0.7" top="0.75" bottom="0.75" header="0" footer="0"/>
  <pageSetup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I z o W B a W G b O l A A A A 9 g A A A B I A H A B D b 2 5 m a W c v U G F j a 2 F n Z S 5 4 b W w g o h g A K K A U A A A A A A A A A A A A A A A A A A A A A A A A A A A A h Y + x D o I w G I R f h X S n L S V G Q 0 o Z X C U x I R r X p l R o h B 9 D i + X d H H w k X 0 G M o m 6 O d / d d c n e / 3 n g 2 t k 1 w 0 b 0 1 H a Q o w h Q F G l R X G q h S N L h j u E K Z 4 F u p T r L S w Q S D T U Z r U l Q 7 d 0 4 I 8 d 5 j H + O u r w i j N C K H f F O o W r c y N G C d B K X R p 1 X + b y H B 9 6 8 x g u E o p n j B l p h y M p s 8 N / A F 2 L T 3 m f 6 Y f D 0 0 b u i 1 0 B D u C k 5 m y c n 7 g 3 g A U E s D B B Q A A g A I A N S M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j O h Y K I p H u A 4 A A A A R A A A A E w A c A E Z v c m 1 1 b G F z L 1 N l Y 3 R p b 2 4 x L m 0 g o h g A K K A U A A A A A A A A A A A A A A A A A A A A A A A A A A A A K 0 5 N L s n M z 1 M I h t C G 1 g B Q S w E C L Q A U A A I A C A D U j O h Y F p Y Z s 6 U A A A D 2 A A A A E g A A A A A A A A A A A A A A A A A A A A A A Q 2 9 u Z m l n L 1 B h Y 2 t h Z 2 U u e G 1 s U E s B A i 0 A F A A C A A g A 1 I z o W A / K 6 a u k A A A A 6 Q A A A B M A A A A A A A A A A A A A A A A A 8 Q A A A F t D b 2 5 0 Z W 5 0 X 1 R 5 c G V z X S 5 4 b W x Q S w E C L Q A U A A I A C A D U j O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9 O K V v p Y E q T l Z G b 2 0 b J / g A A A A A C A A A A A A A Q Z g A A A A E A A C A A A A C 2 U l h E J k V Z O s M Q P M J l 7 S + I r y R d y L p 6 4 D x B y p V J 2 g q c j g A A A A A O g A A A A A I A A C A A A A A 5 L q g d W S z / u 1 6 5 0 F 2 v 7 g i h J w / u 4 q f i k C m e e 5 i f z G q g x l A A A A C D 5 R p F f r u 2 O p b q g L v j J I f i p k m 0 I x G 3 m D S G 6 d a Q Q 4 + M m 1 F l P S e n 3 0 k 3 x N X D i W h Y q A k S y N C Y Z d G t t z + N J q f 4 U d b z 8 u C D v r y R / Y o e S b K + X v 4 w q U A A A A C 6 b I m f v B T D c F L w J H P I y a e i r B Y i f W K e 7 6 K z t S j s K N L / 7 3 I X A + a Y F k 2 2 U F t L D B S v q F J b H e n h I J c 8 G + g B a w i W J x b u < / D a t a M a s h u p > 
</file>

<file path=customXml/itemProps1.xml><?xml version="1.0" encoding="utf-8"?>
<ds:datastoreItem xmlns:ds="http://schemas.openxmlformats.org/officeDocument/2006/customXml" ds:itemID="{F4DB25A9-8EE0-4BE7-8E6A-2040EF1A33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result sheet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Shahzal Rehman</cp:lastModifiedBy>
  <dcterms:created xsi:type="dcterms:W3CDTF">2022-06-27T12:49:05Z</dcterms:created>
  <dcterms:modified xsi:type="dcterms:W3CDTF">2024-07-08T13:04:45Z</dcterms:modified>
</cp:coreProperties>
</file>