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hsha\Downloads\"/>
    </mc:Choice>
  </mc:AlternateContent>
  <xr:revisionPtr revIDLastSave="0" documentId="13_ncr:1_{A85709D2-2E06-4942-832F-E79687C5BA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C110" i="1"/>
  <c r="C112" i="1"/>
  <c r="C94" i="1"/>
  <c r="C80" i="1"/>
  <c r="J49" i="1"/>
  <c r="J50" i="1"/>
  <c r="J51" i="1"/>
  <c r="J52" i="1"/>
  <c r="J53" i="1"/>
  <c r="J54" i="1"/>
  <c r="J55" i="1"/>
  <c r="J56" i="1"/>
  <c r="J57" i="1"/>
  <c r="J48" i="1"/>
  <c r="J34" i="1"/>
  <c r="J43" i="1" s="1"/>
  <c r="J35" i="1"/>
  <c r="J36" i="1"/>
  <c r="J37" i="1"/>
  <c r="J38" i="1"/>
  <c r="J39" i="1"/>
  <c r="J40" i="1"/>
  <c r="J41" i="1"/>
  <c r="J33" i="1"/>
  <c r="J19" i="1"/>
  <c r="J20" i="1"/>
  <c r="J21" i="1"/>
  <c r="J22" i="1"/>
  <c r="J23" i="1"/>
  <c r="J24" i="1"/>
  <c r="J25" i="1"/>
  <c r="J26" i="1"/>
  <c r="J27" i="1"/>
  <c r="J18" i="1"/>
  <c r="J4" i="1"/>
  <c r="J5" i="1"/>
  <c r="J13" i="1" s="1"/>
  <c r="J6" i="1"/>
  <c r="J7" i="1"/>
  <c r="J8" i="1"/>
  <c r="J9" i="1"/>
  <c r="J10" i="1"/>
  <c r="J11" i="1"/>
  <c r="J12" i="1"/>
  <c r="J3" i="1"/>
  <c r="J14" i="1"/>
  <c r="J28" i="1"/>
  <c r="J29" i="1"/>
  <c r="J58" i="1"/>
  <c r="G59" i="1" l="1"/>
  <c r="F59" i="1"/>
  <c r="E59" i="1"/>
  <c r="D59" i="1"/>
  <c r="G58" i="1"/>
  <c r="F58" i="1"/>
  <c r="E58" i="1"/>
  <c r="D58" i="1"/>
  <c r="K57" i="1"/>
  <c r="I57" i="1"/>
  <c r="H57" i="1"/>
  <c r="K56" i="1"/>
  <c r="I56" i="1"/>
  <c r="H56" i="1"/>
  <c r="K55" i="1"/>
  <c r="I55" i="1"/>
  <c r="H55" i="1"/>
  <c r="K54" i="1"/>
  <c r="I54" i="1"/>
  <c r="H54" i="1"/>
  <c r="K53" i="1"/>
  <c r="I53" i="1"/>
  <c r="H53" i="1"/>
  <c r="K52" i="1"/>
  <c r="I52" i="1"/>
  <c r="H52" i="1"/>
  <c r="K51" i="1"/>
  <c r="I51" i="1"/>
  <c r="H51" i="1"/>
  <c r="K50" i="1"/>
  <c r="I50" i="1"/>
  <c r="H50" i="1"/>
  <c r="K49" i="1"/>
  <c r="J59" i="1"/>
  <c r="I49" i="1"/>
  <c r="H49" i="1"/>
  <c r="K48" i="1"/>
  <c r="K59" i="1" s="1"/>
  <c r="I48" i="1"/>
  <c r="I59" i="1" s="1"/>
  <c r="H48" i="1"/>
  <c r="H58" i="1" s="1"/>
  <c r="G44" i="1"/>
  <c r="F44" i="1"/>
  <c r="E44" i="1"/>
  <c r="I44" i="1" s="1"/>
  <c r="D44" i="1"/>
  <c r="K44" i="1" s="1"/>
  <c r="G43" i="1"/>
  <c r="F43" i="1"/>
  <c r="E43" i="1"/>
  <c r="D43" i="1"/>
  <c r="K41" i="1"/>
  <c r="I41" i="1"/>
  <c r="H41" i="1"/>
  <c r="K40" i="1"/>
  <c r="I40" i="1"/>
  <c r="H40" i="1"/>
  <c r="K39" i="1"/>
  <c r="I39" i="1"/>
  <c r="H39" i="1"/>
  <c r="K38" i="1"/>
  <c r="I38" i="1"/>
  <c r="H38" i="1"/>
  <c r="K37" i="1"/>
  <c r="I37" i="1"/>
  <c r="I43" i="1" s="1"/>
  <c r="H37" i="1"/>
  <c r="K36" i="1"/>
  <c r="I36" i="1"/>
  <c r="H36" i="1"/>
  <c r="K35" i="1"/>
  <c r="I35" i="1"/>
  <c r="H35" i="1"/>
  <c r="K34" i="1"/>
  <c r="I34" i="1"/>
  <c r="H34" i="1"/>
  <c r="K33" i="1"/>
  <c r="I33" i="1"/>
  <c r="H33" i="1"/>
  <c r="K29" i="1"/>
  <c r="I29" i="1"/>
  <c r="H29" i="1"/>
  <c r="G29" i="1"/>
  <c r="F29" i="1"/>
  <c r="E29" i="1"/>
  <c r="D29" i="1"/>
  <c r="G28" i="1"/>
  <c r="F28" i="1"/>
  <c r="E28" i="1"/>
  <c r="D28" i="1"/>
  <c r="K27" i="1"/>
  <c r="I27" i="1"/>
  <c r="H27" i="1"/>
  <c r="K26" i="1"/>
  <c r="I26" i="1"/>
  <c r="H26" i="1"/>
  <c r="K25" i="1"/>
  <c r="I25" i="1"/>
  <c r="H25" i="1"/>
  <c r="K24" i="1"/>
  <c r="I24" i="1"/>
  <c r="H24" i="1"/>
  <c r="K23" i="1"/>
  <c r="I23" i="1"/>
  <c r="H23" i="1"/>
  <c r="K22" i="1"/>
  <c r="I22" i="1"/>
  <c r="H22" i="1"/>
  <c r="K21" i="1"/>
  <c r="I21" i="1"/>
  <c r="H21" i="1"/>
  <c r="K20" i="1"/>
  <c r="I20" i="1"/>
  <c r="H20" i="1"/>
  <c r="K19" i="1"/>
  <c r="K28" i="1" s="1"/>
  <c r="I19" i="1"/>
  <c r="I28" i="1" s="1"/>
  <c r="H19" i="1"/>
  <c r="H28" i="1" s="1"/>
  <c r="K18" i="1"/>
  <c r="I18" i="1"/>
  <c r="H18" i="1"/>
  <c r="K14" i="1"/>
  <c r="I14" i="1"/>
  <c r="H14" i="1"/>
  <c r="G14" i="1"/>
  <c r="F14" i="1"/>
  <c r="E14" i="1"/>
  <c r="D14" i="1"/>
  <c r="I13" i="1"/>
  <c r="H13" i="1"/>
  <c r="F13" i="1"/>
  <c r="E13" i="1"/>
  <c r="D13" i="1"/>
  <c r="K12" i="1"/>
  <c r="I12" i="1"/>
  <c r="H12" i="1"/>
  <c r="K11" i="1"/>
  <c r="I11" i="1"/>
  <c r="H11" i="1"/>
  <c r="K10" i="1"/>
  <c r="I10" i="1"/>
  <c r="H10" i="1"/>
  <c r="K9" i="1"/>
  <c r="I9" i="1"/>
  <c r="H9" i="1"/>
  <c r="K8" i="1"/>
  <c r="I8" i="1"/>
  <c r="H8" i="1"/>
  <c r="K7" i="1"/>
  <c r="I7" i="1"/>
  <c r="H7" i="1"/>
  <c r="K6" i="1"/>
  <c r="I6" i="1"/>
  <c r="H6" i="1"/>
  <c r="K5" i="1"/>
  <c r="I5" i="1"/>
  <c r="H5" i="1"/>
  <c r="K4" i="1"/>
  <c r="I4" i="1"/>
  <c r="H4" i="1"/>
  <c r="K3" i="1"/>
  <c r="K13" i="1" s="1"/>
  <c r="I3" i="1"/>
  <c r="H3" i="1"/>
  <c r="J44" i="1" l="1"/>
  <c r="K43" i="1"/>
  <c r="H43" i="1"/>
  <c r="H44" i="1"/>
  <c r="H59" i="1"/>
  <c r="I58" i="1"/>
  <c r="K58" i="1"/>
</calcChain>
</file>

<file path=xl/sharedStrings.xml><?xml version="1.0" encoding="utf-8"?>
<sst xmlns="http://schemas.openxmlformats.org/spreadsheetml/2006/main" count="88" uniqueCount="34">
  <si>
    <t>Class Weight</t>
  </si>
  <si>
    <t>TN</t>
  </si>
  <si>
    <t>FN</t>
  </si>
  <si>
    <t>TP</t>
  </si>
  <si>
    <t>FP</t>
  </si>
  <si>
    <t>Total</t>
  </si>
  <si>
    <t>F1(inv)</t>
  </si>
  <si>
    <t>Recall</t>
  </si>
  <si>
    <t>F1(non-inv)</t>
  </si>
  <si>
    <t>.2.92</t>
  </si>
  <si>
    <t>SD (Sample)</t>
  </si>
  <si>
    <t>Mean</t>
  </si>
  <si>
    <t>Lean</t>
  </si>
  <si>
    <t>SD(Sample)</t>
  </si>
  <si>
    <t>t-Test: Paired Two Sample for Means</t>
  </si>
  <si>
    <t>Variable 1</t>
  </si>
  <si>
    <t>Variable 2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</si>
  <si>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</si>
  <si>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</si>
  <si>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</si>
  <si>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</si>
  <si>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</si>
  <si>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</si>
  <si>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</si>
  <si>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</si>
  <si>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</si>
  <si>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</si>
  <si>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Network1</t>
  </si>
  <si>
    <t>Network2</t>
  </si>
  <si>
    <t>Network3</t>
  </si>
  <si>
    <t>Base</t>
  </si>
  <si>
    <t>Base vs Network1</t>
  </si>
  <si>
    <t>Base vs Network2</t>
  </si>
  <si>
    <t>Nerwork1 vs Network2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</si>
</sst>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2" fillId="0" borderId="0" xfId="0" applyFont="1" applyAlignment="1"/>
    <xf numFmtId="0" fontId="4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3"/>
  <sheetViews>
    <sheetView tabSelected="1" workbookViewId="0">
      <selection activeCell="F11" sqref="F11"/>
    </sheetView>
  </sheetViews>
  <sheetFormatPr defaultColWidth="14.44140625" defaultRowHeight="15.75" customHeight="1"/>
  <cols>
    <col min="1" max="1" width="33.5546875" customWidth="1"/>
    <col min="2" max="2" width="25.88671875" customWidth="1"/>
    <col min="3" max="3" width="13.88671875" customWidth="1"/>
  </cols>
  <sheetData>
    <row r="1" spans="1:13" ht="13.2">
      <c r="B1" s="1" t="s">
        <v>0</v>
      </c>
      <c r="C1" s="1" t="s">
        <v>0</v>
      </c>
      <c r="D1" s="1" t="s">
        <v>1</v>
      </c>
      <c r="E1" s="2" t="s">
        <v>2</v>
      </c>
      <c r="F1" s="1" t="s">
        <v>3</v>
      </c>
      <c r="G1" s="2" t="s">
        <v>4</v>
      </c>
      <c r="H1" s="3" t="s">
        <v>5</v>
      </c>
      <c r="I1" s="3" t="s">
        <v>6</v>
      </c>
      <c r="J1" s="4" t="s">
        <v>7</v>
      </c>
      <c r="K1" s="5" t="s">
        <v>8</v>
      </c>
    </row>
    <row r="2" spans="1:13" ht="13.2">
      <c r="K2" s="6"/>
    </row>
    <row r="3" spans="1:13" ht="13.2">
      <c r="A3" t="s">
        <v>27</v>
      </c>
      <c r="B3" s="1" t="s">
        <v>9</v>
      </c>
      <c r="C3" s="7">
        <v>0.6</v>
      </c>
      <c r="D3" s="8">
        <v>15098</v>
      </c>
      <c r="E3" s="8">
        <v>1646</v>
      </c>
      <c r="F3" s="8">
        <v>3239</v>
      </c>
      <c r="G3" s="8">
        <v>213</v>
      </c>
      <c r="H3" s="7">
        <f t="shared" ref="H3:H12" si="0">SUM(D3:G3)</f>
        <v>20196</v>
      </c>
      <c r="I3" s="9">
        <f t="shared" ref="I3:I12" si="1">F3/(F3 + (SUM(E3+G3)/2))</f>
        <v>0.77701811203070648</v>
      </c>
      <c r="J3" s="9">
        <f>F3/(F3+G3)*100</f>
        <v>93.829663962920051</v>
      </c>
      <c r="K3" s="10">
        <f t="shared" ref="K3:K12" si="2">D3/( D3 + ((E3+G3)/2))</f>
        <v>0.94200592731243171</v>
      </c>
    </row>
    <row r="4" spans="1:13" ht="13.8">
      <c r="D4" s="11">
        <v>14732</v>
      </c>
      <c r="E4" s="12">
        <v>2012</v>
      </c>
      <c r="F4" s="11">
        <v>3265</v>
      </c>
      <c r="G4" s="11">
        <v>187</v>
      </c>
      <c r="H4" s="7">
        <f t="shared" si="0"/>
        <v>20196</v>
      </c>
      <c r="I4" s="9">
        <f t="shared" si="1"/>
        <v>0.74808110894718749</v>
      </c>
      <c r="J4" s="9">
        <f t="shared" ref="J4:J12" si="3">F4/(F4+G4)*100</f>
        <v>94.582850521436839</v>
      </c>
      <c r="K4" s="10">
        <f t="shared" si="2"/>
        <v>0.93054985314089</v>
      </c>
    </row>
    <row r="5" spans="1:13" ht="13.2">
      <c r="D5" s="12">
        <v>15163</v>
      </c>
      <c r="E5" s="12">
        <v>1581</v>
      </c>
      <c r="F5" s="12">
        <v>3197</v>
      </c>
      <c r="G5" s="12">
        <v>255</v>
      </c>
      <c r="H5" s="7">
        <f t="shared" si="0"/>
        <v>20196</v>
      </c>
      <c r="I5" s="9">
        <f t="shared" si="1"/>
        <v>0.77691373025516408</v>
      </c>
      <c r="J5" s="9">
        <f t="shared" si="3"/>
        <v>92.612977983777526</v>
      </c>
      <c r="K5" s="10">
        <f t="shared" si="2"/>
        <v>0.94291399788570363</v>
      </c>
    </row>
    <row r="6" spans="1:13" ht="13.2">
      <c r="D6" s="12">
        <v>15058</v>
      </c>
      <c r="E6" s="12">
        <v>1686</v>
      </c>
      <c r="F6" s="12">
        <v>3225</v>
      </c>
      <c r="G6" s="12">
        <v>227</v>
      </c>
      <c r="H6" s="7">
        <f t="shared" si="0"/>
        <v>20196</v>
      </c>
      <c r="I6" s="9">
        <f t="shared" si="1"/>
        <v>0.77125433456893455</v>
      </c>
      <c r="J6" s="9">
        <f t="shared" si="3"/>
        <v>93.424101969872538</v>
      </c>
      <c r="K6" s="10">
        <f t="shared" si="2"/>
        <v>0.94027287770458023</v>
      </c>
    </row>
    <row r="7" spans="1:13" ht="13.2">
      <c r="D7" s="12">
        <v>14896</v>
      </c>
      <c r="E7" s="12">
        <v>1848</v>
      </c>
      <c r="F7" s="12">
        <v>3277</v>
      </c>
      <c r="G7" s="12">
        <v>175</v>
      </c>
      <c r="H7" s="7">
        <f t="shared" si="0"/>
        <v>20196</v>
      </c>
      <c r="I7" s="9">
        <f t="shared" si="1"/>
        <v>0.764136644514399</v>
      </c>
      <c r="J7" s="9">
        <f t="shared" si="3"/>
        <v>94.930475086906142</v>
      </c>
      <c r="K7" s="10">
        <f t="shared" si="2"/>
        <v>0.93641364136413641</v>
      </c>
    </row>
    <row r="8" spans="1:13" ht="13.2">
      <c r="B8" s="7"/>
      <c r="C8" s="7"/>
      <c r="D8" s="13">
        <v>14938</v>
      </c>
      <c r="E8" s="13">
        <v>1806</v>
      </c>
      <c r="F8" s="13">
        <v>3254</v>
      </c>
      <c r="G8" s="12">
        <v>198</v>
      </c>
      <c r="H8" s="7">
        <f t="shared" si="0"/>
        <v>20196</v>
      </c>
      <c r="I8" s="9">
        <f t="shared" si="1"/>
        <v>0.76456766917293228</v>
      </c>
      <c r="J8" s="9">
        <f t="shared" si="3"/>
        <v>94.264194669756662</v>
      </c>
      <c r="K8" s="10">
        <f t="shared" si="2"/>
        <v>0.93713927227101634</v>
      </c>
    </row>
    <row r="9" spans="1:13" ht="13.2">
      <c r="D9" s="12">
        <v>15016</v>
      </c>
      <c r="E9" s="12">
        <v>1728</v>
      </c>
      <c r="F9" s="12">
        <v>3194</v>
      </c>
      <c r="G9" s="12">
        <v>258</v>
      </c>
      <c r="H9" s="7">
        <f t="shared" si="0"/>
        <v>20196</v>
      </c>
      <c r="I9" s="9">
        <f t="shared" si="1"/>
        <v>0.76283735371387629</v>
      </c>
      <c r="J9" s="9">
        <f t="shared" si="3"/>
        <v>92.52607184241019</v>
      </c>
      <c r="K9" s="10">
        <f t="shared" si="2"/>
        <v>0.93797239053032666</v>
      </c>
    </row>
    <row r="10" spans="1:13" ht="13.2">
      <c r="D10" s="12">
        <v>14974</v>
      </c>
      <c r="E10" s="12">
        <v>1770</v>
      </c>
      <c r="F10" s="12">
        <v>3271</v>
      </c>
      <c r="G10" s="12">
        <v>181</v>
      </c>
      <c r="H10" s="7">
        <f t="shared" si="0"/>
        <v>20196</v>
      </c>
      <c r="I10" s="9">
        <f t="shared" si="1"/>
        <v>0.77028140821853286</v>
      </c>
      <c r="J10" s="9">
        <f t="shared" si="3"/>
        <v>94.756662804171498</v>
      </c>
      <c r="K10" s="10">
        <f t="shared" si="2"/>
        <v>0.93883820809429763</v>
      </c>
    </row>
    <row r="11" spans="1:13" ht="13.2">
      <c r="D11" s="12">
        <v>15496</v>
      </c>
      <c r="E11" s="12">
        <v>1248</v>
      </c>
      <c r="F11" s="12">
        <v>3107</v>
      </c>
      <c r="G11" s="12">
        <v>345</v>
      </c>
      <c r="H11" s="7">
        <f t="shared" si="0"/>
        <v>20196</v>
      </c>
      <c r="I11" s="9">
        <f t="shared" si="1"/>
        <v>0.79595235045472013</v>
      </c>
      <c r="J11" s="9">
        <f t="shared" si="3"/>
        <v>90.005793742757817</v>
      </c>
      <c r="K11" s="10">
        <f t="shared" si="2"/>
        <v>0.95111247506521401</v>
      </c>
    </row>
    <row r="12" spans="1:13" ht="13.2">
      <c r="D12" s="12">
        <v>14919</v>
      </c>
      <c r="E12" s="12">
        <v>1825</v>
      </c>
      <c r="F12" s="12">
        <v>3228</v>
      </c>
      <c r="G12" s="12">
        <v>224</v>
      </c>
      <c r="H12" s="7">
        <f t="shared" si="0"/>
        <v>20196</v>
      </c>
      <c r="I12" s="9">
        <f t="shared" si="1"/>
        <v>0.75908289241622573</v>
      </c>
      <c r="J12" s="9">
        <f t="shared" si="3"/>
        <v>93.51100811123986</v>
      </c>
      <c r="K12" s="10">
        <f t="shared" si="2"/>
        <v>0.93574183836673253</v>
      </c>
    </row>
    <row r="13" spans="1:13" ht="13.2">
      <c r="C13" s="5" t="s">
        <v>10</v>
      </c>
      <c r="D13" s="14">
        <f t="shared" ref="D13:F13" si="4">STDEV(D3:D12)</f>
        <v>203.06539723831719</v>
      </c>
      <c r="E13" s="14">
        <f t="shared" si="4"/>
        <v>203.06539723831719</v>
      </c>
      <c r="F13" s="14">
        <f t="shared" si="4"/>
        <v>50.695277009906071</v>
      </c>
      <c r="G13" s="15">
        <v>224</v>
      </c>
      <c r="H13" s="14">
        <f t="shared" ref="H13:K13" si="5">STDEV(H3:H12)</f>
        <v>0</v>
      </c>
      <c r="I13" s="14">
        <f t="shared" si="5"/>
        <v>1.2811860451009452E-2</v>
      </c>
      <c r="J13" s="14">
        <f t="shared" si="5"/>
        <v>1.4685769701595051</v>
      </c>
      <c r="K13" s="14">
        <f t="shared" si="5"/>
        <v>5.4269401936521281E-3</v>
      </c>
      <c r="M13" s="12"/>
    </row>
    <row r="14" spans="1:13" ht="13.2">
      <c r="C14" s="5" t="s">
        <v>11</v>
      </c>
      <c r="D14" s="14">
        <f t="shared" ref="D14:G14" si="6">AVERAGE(D3:D12)</f>
        <v>15029</v>
      </c>
      <c r="E14" s="14">
        <f t="shared" si="6"/>
        <v>1715</v>
      </c>
      <c r="F14" s="14">
        <f t="shared" si="6"/>
        <v>3225.7</v>
      </c>
      <c r="G14" s="14">
        <f t="shared" si="6"/>
        <v>226.3</v>
      </c>
      <c r="H14" s="7">
        <f>SUM(D14:G14)</f>
        <v>20196</v>
      </c>
      <c r="I14" s="7">
        <f>F14/(F14 + (SUM(E14+G14)/2))</f>
        <v>0.76869183933656637</v>
      </c>
      <c r="J14" s="7">
        <f>F14/(F14+G14)</f>
        <v>0.93444380069524913</v>
      </c>
      <c r="K14" s="6">
        <f>D14/( D14 + ((E14+G14)/2))</f>
        <v>0.93933304791042305</v>
      </c>
    </row>
    <row r="15" spans="1:13" ht="13.2">
      <c r="D15" s="16"/>
      <c r="E15" s="16"/>
      <c r="F15" s="16"/>
      <c r="G15" s="16"/>
      <c r="H15" s="7"/>
      <c r="I15" s="9"/>
      <c r="J15" s="9"/>
    </row>
    <row r="16" spans="1:13" ht="13.2">
      <c r="D16" s="5" t="s">
        <v>1</v>
      </c>
      <c r="E16" s="5" t="s">
        <v>2</v>
      </c>
      <c r="F16" s="5" t="s">
        <v>3</v>
      </c>
      <c r="G16" s="5" t="s">
        <v>4</v>
      </c>
      <c r="H16" s="7" t="s">
        <v>5</v>
      </c>
      <c r="I16" s="7" t="s">
        <v>6</v>
      </c>
      <c r="J16" s="22" t="s">
        <v>7</v>
      </c>
    </row>
    <row r="17" spans="1:11" ht="13.2">
      <c r="A17" s="17"/>
      <c r="B17" s="17"/>
      <c r="C17" s="17"/>
      <c r="D17" s="18"/>
      <c r="E17" s="18"/>
      <c r="F17" s="18"/>
      <c r="G17" s="18"/>
      <c r="H17" s="19"/>
      <c r="I17" s="9"/>
      <c r="J17" s="9"/>
    </row>
    <row r="18" spans="1:11" ht="13.8">
      <c r="A18" s="20" t="s">
        <v>12</v>
      </c>
      <c r="B18" s="1" t="s">
        <v>9</v>
      </c>
      <c r="C18" s="7">
        <v>0.6</v>
      </c>
      <c r="D18" s="21">
        <v>14753</v>
      </c>
      <c r="E18" s="21">
        <v>1991</v>
      </c>
      <c r="F18" s="21">
        <v>3321</v>
      </c>
      <c r="G18" s="21">
        <v>131</v>
      </c>
      <c r="H18" s="7">
        <f t="shared" ref="H18:H27" si="7">SUM(D18:G18)</f>
        <v>20196</v>
      </c>
      <c r="I18" s="9">
        <f t="shared" ref="I18:I27" si="8">F18/(F18 + (SUM(E18+G18)/2))</f>
        <v>0.75787311729803741</v>
      </c>
      <c r="J18" s="9">
        <f>F18/(F18+G18)*100</f>
        <v>96.205098493626878</v>
      </c>
      <c r="K18" s="10">
        <f t="shared" ref="K18:K27" si="9">D18/( D18 + ((E18+G18)/2))</f>
        <v>0.93290755027191097</v>
      </c>
    </row>
    <row r="19" spans="1:11" ht="13.2">
      <c r="D19" s="12">
        <v>14540</v>
      </c>
      <c r="E19" s="12">
        <v>2204</v>
      </c>
      <c r="F19" s="12">
        <v>3328</v>
      </c>
      <c r="G19" s="12">
        <v>124</v>
      </c>
      <c r="H19" s="7">
        <f t="shared" si="7"/>
        <v>20196</v>
      </c>
      <c r="I19" s="9">
        <f t="shared" si="8"/>
        <v>0.74087266251113093</v>
      </c>
      <c r="J19" s="9">
        <f t="shared" ref="J19:J27" si="10">F19/(F19+G19)*100</f>
        <v>96.407879490150634</v>
      </c>
      <c r="K19" s="10">
        <f t="shared" si="9"/>
        <v>0.92587875700458477</v>
      </c>
    </row>
    <row r="20" spans="1:11" ht="13.8">
      <c r="A20" t="s">
        <v>28</v>
      </c>
      <c r="D20" s="21">
        <v>14432</v>
      </c>
      <c r="E20" s="21">
        <v>2312</v>
      </c>
      <c r="F20" s="21">
        <v>3337</v>
      </c>
      <c r="G20" s="21">
        <v>115</v>
      </c>
      <c r="H20" s="7">
        <f t="shared" si="7"/>
        <v>20196</v>
      </c>
      <c r="I20" s="9">
        <f t="shared" si="8"/>
        <v>0.73332600813097459</v>
      </c>
      <c r="J20" s="9">
        <f t="shared" si="10"/>
        <v>96.668597914252601</v>
      </c>
      <c r="K20" s="10">
        <f t="shared" si="9"/>
        <v>0.92243776165670643</v>
      </c>
    </row>
    <row r="21" spans="1:11" ht="13.8">
      <c r="D21" s="21">
        <v>14358</v>
      </c>
      <c r="E21" s="21">
        <v>2386</v>
      </c>
      <c r="F21" s="21">
        <v>3332</v>
      </c>
      <c r="G21" s="21">
        <v>120</v>
      </c>
      <c r="H21" s="7">
        <f t="shared" si="7"/>
        <v>20196</v>
      </c>
      <c r="I21" s="9">
        <f t="shared" si="8"/>
        <v>0.72671755725190834</v>
      </c>
      <c r="J21" s="9">
        <f t="shared" si="10"/>
        <v>96.523754345307069</v>
      </c>
      <c r="K21" s="10">
        <f t="shared" si="9"/>
        <v>0.91973608353084368</v>
      </c>
    </row>
    <row r="22" spans="1:11" ht="13.8">
      <c r="D22" s="21">
        <v>14588</v>
      </c>
      <c r="E22" s="21">
        <v>2156</v>
      </c>
      <c r="F22" s="21">
        <v>3342</v>
      </c>
      <c r="G22" s="21">
        <v>110</v>
      </c>
      <c r="H22" s="7">
        <f t="shared" si="7"/>
        <v>20196</v>
      </c>
      <c r="I22" s="9">
        <f t="shared" si="8"/>
        <v>0.7468156424581005</v>
      </c>
      <c r="J22" s="9">
        <f t="shared" si="10"/>
        <v>96.813441483198147</v>
      </c>
      <c r="K22" s="10">
        <f t="shared" si="9"/>
        <v>0.92793079320653904</v>
      </c>
    </row>
    <row r="23" spans="1:11" ht="13.8">
      <c r="D23" s="11">
        <v>14160</v>
      </c>
      <c r="E23" s="11">
        <v>2584</v>
      </c>
      <c r="F23" s="11">
        <v>3368</v>
      </c>
      <c r="G23" s="11">
        <v>84</v>
      </c>
      <c r="H23" s="7">
        <f t="shared" si="7"/>
        <v>20196</v>
      </c>
      <c r="I23" s="9">
        <f t="shared" si="8"/>
        <v>0.71629094002552107</v>
      </c>
      <c r="J23" s="9">
        <f t="shared" si="10"/>
        <v>97.566628041714949</v>
      </c>
      <c r="K23" s="10">
        <f t="shared" si="9"/>
        <v>0.9139021556731638</v>
      </c>
    </row>
    <row r="24" spans="1:11" ht="13.8">
      <c r="D24" s="11">
        <v>15188</v>
      </c>
      <c r="E24" s="11">
        <v>1556</v>
      </c>
      <c r="F24" s="11">
        <v>3223</v>
      </c>
      <c r="G24" s="11">
        <v>229</v>
      </c>
      <c r="H24" s="7">
        <f t="shared" si="7"/>
        <v>20196</v>
      </c>
      <c r="I24" s="9">
        <f t="shared" si="8"/>
        <v>0.78313692139472724</v>
      </c>
      <c r="J24" s="9">
        <f t="shared" si="10"/>
        <v>93.366164542294328</v>
      </c>
      <c r="K24" s="10">
        <f t="shared" si="9"/>
        <v>0.94449799446534621</v>
      </c>
    </row>
    <row r="25" spans="1:11" ht="13.8">
      <c r="D25" s="11">
        <v>15059</v>
      </c>
      <c r="E25" s="11">
        <v>1685</v>
      </c>
      <c r="F25" s="11">
        <v>3283</v>
      </c>
      <c r="G25" s="11">
        <v>169</v>
      </c>
      <c r="H25" s="7">
        <f t="shared" si="7"/>
        <v>20196</v>
      </c>
      <c r="I25" s="9">
        <f t="shared" si="8"/>
        <v>0.77980997624703086</v>
      </c>
      <c r="J25" s="9">
        <f t="shared" si="10"/>
        <v>95.104287369640787</v>
      </c>
      <c r="K25" s="10">
        <f t="shared" si="9"/>
        <v>0.94201176029025402</v>
      </c>
    </row>
    <row r="26" spans="1:11" ht="13.8">
      <c r="D26" s="11">
        <v>14886</v>
      </c>
      <c r="E26" s="11">
        <v>1858</v>
      </c>
      <c r="F26" s="11">
        <v>3256</v>
      </c>
      <c r="G26" s="11">
        <v>196</v>
      </c>
      <c r="H26" s="7">
        <f t="shared" si="7"/>
        <v>20196</v>
      </c>
      <c r="I26" s="9">
        <f t="shared" si="8"/>
        <v>0.76021480270838193</v>
      </c>
      <c r="J26" s="9">
        <f t="shared" si="10"/>
        <v>94.322132097334872</v>
      </c>
      <c r="K26" s="10">
        <f t="shared" si="9"/>
        <v>0.93546157229937787</v>
      </c>
    </row>
    <row r="27" spans="1:11" ht="13.8">
      <c r="D27" s="11">
        <v>14166</v>
      </c>
      <c r="E27" s="11">
        <v>2578</v>
      </c>
      <c r="F27" s="11">
        <v>3360</v>
      </c>
      <c r="G27" s="11">
        <v>92</v>
      </c>
      <c r="H27" s="7">
        <f t="shared" si="7"/>
        <v>20196</v>
      </c>
      <c r="I27" s="9">
        <f t="shared" si="8"/>
        <v>0.71565495207667729</v>
      </c>
      <c r="J27" s="9">
        <f t="shared" si="10"/>
        <v>97.334878331402081</v>
      </c>
      <c r="K27" s="10">
        <f t="shared" si="9"/>
        <v>0.91387652409521969</v>
      </c>
    </row>
    <row r="28" spans="1:11" ht="13.2">
      <c r="C28" s="5" t="s">
        <v>13</v>
      </c>
      <c r="D28" s="7">
        <f t="shared" ref="D28:K28" si="11">_xlfn.STDEV.S(D18:D27)</f>
        <v>354.71866786699195</v>
      </c>
      <c r="E28" s="7">
        <f t="shared" si="11"/>
        <v>354.71866786699195</v>
      </c>
      <c r="F28" s="7">
        <f t="shared" si="11"/>
        <v>46.559400530696031</v>
      </c>
      <c r="G28" s="7">
        <f t="shared" si="11"/>
        <v>46.559400530696031</v>
      </c>
      <c r="H28" s="7">
        <f t="shared" si="11"/>
        <v>0</v>
      </c>
      <c r="I28" s="7">
        <f t="shared" si="11"/>
        <v>2.4101853055738226E-2</v>
      </c>
      <c r="J28" s="7">
        <f t="shared" si="11"/>
        <v>1.3487659481661642</v>
      </c>
      <c r="K28" s="7">
        <f t="shared" si="11"/>
        <v>1.0801464490044417E-2</v>
      </c>
    </row>
    <row r="29" spans="1:11" ht="13.2">
      <c r="C29" s="5" t="s">
        <v>11</v>
      </c>
      <c r="D29" s="14">
        <f t="shared" ref="D29:G29" si="12">AVERAGE(D18:D27)</f>
        <v>14613</v>
      </c>
      <c r="E29" s="14">
        <f t="shared" si="12"/>
        <v>2131</v>
      </c>
      <c r="F29" s="14">
        <f t="shared" si="12"/>
        <v>3315</v>
      </c>
      <c r="G29" s="14">
        <f t="shared" si="12"/>
        <v>137</v>
      </c>
      <c r="H29" s="7">
        <f>SUM(D29:G29)</f>
        <v>20196</v>
      </c>
      <c r="I29" s="7">
        <f>F29/(F29 + (SUM(E29+G29)/2))</f>
        <v>0.74511126095751856</v>
      </c>
      <c r="J29" s="7">
        <f>F29/(F29+G29)</f>
        <v>0.96031286210892242</v>
      </c>
      <c r="K29" s="6">
        <f>D29/( D29 + ((E29+G29)/2))</f>
        <v>0.92798628310154319</v>
      </c>
    </row>
    <row r="30" spans="1:11" ht="13.2">
      <c r="D30" s="16"/>
      <c r="E30" s="16"/>
      <c r="F30" s="16"/>
      <c r="G30" s="16"/>
      <c r="H30" s="7"/>
      <c r="I30" s="9"/>
      <c r="J30" s="9"/>
    </row>
    <row r="31" spans="1:11" ht="13.2">
      <c r="D31" s="5" t="s">
        <v>1</v>
      </c>
      <c r="E31" s="5" t="s">
        <v>2</v>
      </c>
      <c r="F31" s="5" t="s">
        <v>3</v>
      </c>
      <c r="G31" s="5" t="s">
        <v>4</v>
      </c>
      <c r="H31" s="7" t="s">
        <v>5</v>
      </c>
      <c r="I31" s="7" t="s">
        <v>6</v>
      </c>
      <c r="J31" s="22" t="s">
        <v>7</v>
      </c>
    </row>
    <row r="32" spans="1:11" ht="13.2">
      <c r="A32" s="17"/>
      <c r="B32" s="17"/>
      <c r="C32" s="17"/>
      <c r="D32" s="18"/>
      <c r="E32" s="18"/>
      <c r="F32" s="18"/>
      <c r="G32" s="18"/>
      <c r="H32" s="19"/>
      <c r="I32" s="9"/>
      <c r="J32" s="9"/>
    </row>
    <row r="33" spans="1:12" ht="13.8">
      <c r="B33" s="7">
        <v>4</v>
      </c>
      <c r="C33" s="7">
        <v>1</v>
      </c>
      <c r="D33" s="11">
        <v>15035</v>
      </c>
      <c r="E33" s="11">
        <v>1709</v>
      </c>
      <c r="F33" s="11">
        <v>3251</v>
      </c>
      <c r="G33" s="13">
        <v>201</v>
      </c>
      <c r="H33" s="7">
        <f t="shared" ref="H33:H36" si="13">SUM(D33:G33)</f>
        <v>20196</v>
      </c>
      <c r="I33" s="9">
        <f t="shared" ref="I33:I36" si="14">F33/(F33 + (SUM(E33+G33)/2))</f>
        <v>0.77294341417023305</v>
      </c>
      <c r="J33" s="9">
        <f>F33/(F33+G33)*100</f>
        <v>94.17728852838934</v>
      </c>
      <c r="K33" s="10">
        <f t="shared" ref="K33:K36" si="15">D33/( D33 + ((E33+G33)/2))</f>
        <v>0.94027517198248911</v>
      </c>
    </row>
    <row r="34" spans="1:12" ht="13.8">
      <c r="D34" s="11">
        <v>15231</v>
      </c>
      <c r="E34" s="11">
        <v>1513</v>
      </c>
      <c r="F34" s="11">
        <v>3179</v>
      </c>
      <c r="G34" s="11">
        <v>273</v>
      </c>
      <c r="H34" s="7">
        <f t="shared" si="13"/>
        <v>20196</v>
      </c>
      <c r="I34" s="9">
        <f t="shared" si="14"/>
        <v>0.78069744597249513</v>
      </c>
      <c r="J34" s="9">
        <f t="shared" ref="J34:J36" si="16">F34/(F34+G34)*100</f>
        <v>92.091541135573578</v>
      </c>
      <c r="K34" s="10">
        <f t="shared" si="15"/>
        <v>0.94461672041677003</v>
      </c>
    </row>
    <row r="35" spans="1:12" ht="13.8">
      <c r="A35" t="s">
        <v>29</v>
      </c>
      <c r="D35" s="11">
        <v>15128</v>
      </c>
      <c r="E35" s="11">
        <v>1616</v>
      </c>
      <c r="F35" s="11">
        <v>3214</v>
      </c>
      <c r="G35" s="11">
        <v>238</v>
      </c>
      <c r="H35" s="7">
        <f t="shared" si="13"/>
        <v>20196</v>
      </c>
      <c r="I35" s="9">
        <f t="shared" si="14"/>
        <v>0.77614102873702007</v>
      </c>
      <c r="J35" s="9">
        <f t="shared" si="16"/>
        <v>93.105446118192347</v>
      </c>
      <c r="K35" s="10">
        <f t="shared" si="15"/>
        <v>0.94226097788850827</v>
      </c>
    </row>
    <row r="36" spans="1:12" ht="13.8">
      <c r="D36" s="11">
        <v>14946</v>
      </c>
      <c r="E36" s="11">
        <v>1798</v>
      </c>
      <c r="F36" s="11">
        <v>3223</v>
      </c>
      <c r="G36" s="11">
        <v>229</v>
      </c>
      <c r="H36" s="7">
        <f t="shared" si="13"/>
        <v>20196</v>
      </c>
      <c r="I36" s="9">
        <f t="shared" si="14"/>
        <v>0.76076950312758174</v>
      </c>
      <c r="J36" s="9">
        <f t="shared" si="16"/>
        <v>93.366164542294328</v>
      </c>
      <c r="K36" s="10">
        <f t="shared" si="15"/>
        <v>0.93649550424512051</v>
      </c>
    </row>
    <row r="37" spans="1:12" ht="13.8">
      <c r="D37" s="11">
        <v>15557</v>
      </c>
      <c r="E37" s="11">
        <v>1187</v>
      </c>
      <c r="F37" s="11">
        <v>3061</v>
      </c>
      <c r="G37" s="11">
        <v>391</v>
      </c>
      <c r="H37" s="7">
        <f t="shared" ref="H37:H41" si="17">SUM(D37:G37)</f>
        <v>20196</v>
      </c>
      <c r="I37" s="9">
        <f t="shared" ref="I37:I41" si="18">F37/(F37 + (SUM(E37+G37)/2))</f>
        <v>0.79506493506493503</v>
      </c>
      <c r="J37" s="9">
        <f>F37/(F37+G37)*100</f>
        <v>88.673232908458871</v>
      </c>
      <c r="K37" s="10">
        <f t="shared" ref="K37:K41" si="19">D37/( D37 + ((E37+G37)/2))</f>
        <v>0.95173131041233328</v>
      </c>
    </row>
    <row r="38" spans="1:12" ht="13.8">
      <c r="D38" s="11">
        <v>14940</v>
      </c>
      <c r="E38" s="12">
        <v>1804</v>
      </c>
      <c r="F38" s="11">
        <v>3239</v>
      </c>
      <c r="G38" s="11">
        <v>213</v>
      </c>
      <c r="H38" s="7">
        <f t="shared" si="17"/>
        <v>20196</v>
      </c>
      <c r="I38" s="9">
        <f t="shared" si="18"/>
        <v>0.7625662154208358</v>
      </c>
      <c r="J38" s="9">
        <f>F38/(F38+G38)*100</f>
        <v>93.829663962920051</v>
      </c>
      <c r="K38" s="10">
        <f t="shared" si="19"/>
        <v>0.93676521302943849</v>
      </c>
    </row>
    <row r="39" spans="1:12" ht="13.8">
      <c r="D39" s="11">
        <v>15115</v>
      </c>
      <c r="E39" s="12">
        <v>1629</v>
      </c>
      <c r="F39" s="12">
        <v>3230</v>
      </c>
      <c r="G39" s="12">
        <v>222</v>
      </c>
      <c r="H39" s="7">
        <f t="shared" si="17"/>
        <v>20196</v>
      </c>
      <c r="I39" s="9">
        <f t="shared" si="18"/>
        <v>0.77728311875827216</v>
      </c>
      <c r="J39" s="9">
        <f>F39/(F39+G39)*100</f>
        <v>93.56894553881807</v>
      </c>
      <c r="K39" s="10">
        <f t="shared" si="19"/>
        <v>0.9423022973099342</v>
      </c>
    </row>
    <row r="40" spans="1:12" ht="13.8">
      <c r="D40" s="11">
        <v>15415</v>
      </c>
      <c r="E40" s="11">
        <v>1329</v>
      </c>
      <c r="F40" s="11">
        <v>3145</v>
      </c>
      <c r="G40" s="11">
        <v>307</v>
      </c>
      <c r="H40" s="7">
        <f t="shared" si="17"/>
        <v>20196</v>
      </c>
      <c r="I40" s="9">
        <f t="shared" si="18"/>
        <v>0.79359071410547566</v>
      </c>
      <c r="J40" s="9">
        <f>F40/(F40+G40)*100</f>
        <v>91.106604866743908</v>
      </c>
      <c r="K40" s="10">
        <f t="shared" si="19"/>
        <v>0.94960882153637649</v>
      </c>
    </row>
    <row r="41" spans="1:12" ht="13.8">
      <c r="D41" s="11">
        <v>14976</v>
      </c>
      <c r="E41" s="11">
        <v>1768</v>
      </c>
      <c r="F41" s="11">
        <v>3261</v>
      </c>
      <c r="G41" s="11">
        <v>191</v>
      </c>
      <c r="H41" s="7">
        <f t="shared" si="17"/>
        <v>20196</v>
      </c>
      <c r="I41" s="9">
        <f t="shared" si="18"/>
        <v>0.76901308807923596</v>
      </c>
      <c r="J41" s="9">
        <f>F41/(F41+G41)*100</f>
        <v>94.466975666280419</v>
      </c>
      <c r="K41" s="10">
        <f t="shared" si="19"/>
        <v>0.93861051048227884</v>
      </c>
    </row>
    <row r="42" spans="1:12" ht="13.2"/>
    <row r="43" spans="1:12" ht="13.2">
      <c r="D43" s="7">
        <f t="shared" ref="D43:K43" si="20">_xlfn.STDEV.S(D33:D41)</f>
        <v>216.03111915750571</v>
      </c>
      <c r="E43" s="7">
        <f t="shared" si="20"/>
        <v>216.03111915750586</v>
      </c>
      <c r="F43" s="7">
        <f t="shared" si="20"/>
        <v>63.496062870070929</v>
      </c>
      <c r="G43" s="7">
        <f t="shared" si="20"/>
        <v>63.496062870070929</v>
      </c>
      <c r="H43" s="7">
        <f t="shared" si="20"/>
        <v>0</v>
      </c>
      <c r="I43" s="7">
        <f t="shared" si="20"/>
        <v>1.2069545622800873E-2</v>
      </c>
      <c r="J43" s="7">
        <f t="shared" si="20"/>
        <v>1.8393992720182768</v>
      </c>
      <c r="K43" s="7">
        <f t="shared" si="20"/>
        <v>5.354271855664226E-3</v>
      </c>
    </row>
    <row r="44" spans="1:12" ht="13.2">
      <c r="D44" s="14">
        <f>AVERAGE(D33:D41)</f>
        <v>15149.222222222223</v>
      </c>
      <c r="E44" s="14">
        <f>AVERAGE(E33:E41)</f>
        <v>1594.7777777777778</v>
      </c>
      <c r="F44" s="14">
        <f>AVERAGE(F33:F41)</f>
        <v>3200.3333333333335</v>
      </c>
      <c r="G44" s="14">
        <f>AVERAGE(G33:G41)</f>
        <v>251.66666666666666</v>
      </c>
      <c r="H44" s="7">
        <f>SUM(D44:G44)</f>
        <v>20196</v>
      </c>
      <c r="I44" s="7">
        <f>F44/(F44 + (SUM(E44+G44)/2))</f>
        <v>0.77611015305022635</v>
      </c>
      <c r="J44" s="7">
        <f>F44/(F44+G44)</f>
        <v>0.9270954036307455</v>
      </c>
      <c r="K44" s="6">
        <f>D44/( D44 + ((E44+G44)/2))</f>
        <v>0.94255869258634517</v>
      </c>
    </row>
    <row r="45" spans="1:12" ht="13.2">
      <c r="D45" s="16"/>
      <c r="E45" s="16"/>
      <c r="F45" s="16"/>
      <c r="G45" s="16"/>
      <c r="H45" s="7"/>
      <c r="I45" s="9"/>
      <c r="J45" s="9"/>
    </row>
    <row r="46" spans="1:12" ht="13.2">
      <c r="D46" s="5" t="s">
        <v>1</v>
      </c>
      <c r="E46" s="5" t="s">
        <v>2</v>
      </c>
      <c r="F46" s="5" t="s">
        <v>3</v>
      </c>
      <c r="G46" s="5" t="s">
        <v>4</v>
      </c>
      <c r="H46" s="7" t="s">
        <v>5</v>
      </c>
      <c r="I46" s="7" t="s">
        <v>6</v>
      </c>
      <c r="J46" s="22" t="s">
        <v>7</v>
      </c>
    </row>
    <row r="47" spans="1:12" ht="13.2">
      <c r="A47" s="17"/>
      <c r="B47" s="17"/>
      <c r="C47" s="17"/>
      <c r="D47" s="18"/>
      <c r="E47" s="18"/>
      <c r="F47" s="18"/>
      <c r="G47" s="18"/>
      <c r="H47" s="7"/>
      <c r="I47" s="9"/>
      <c r="J47" s="9"/>
    </row>
    <row r="48" spans="1:12" ht="13.8">
      <c r="C48" s="16"/>
      <c r="D48" s="11">
        <v>15499</v>
      </c>
      <c r="E48" s="11">
        <v>1245</v>
      </c>
      <c r="F48" s="11">
        <v>3053</v>
      </c>
      <c r="G48" s="11">
        <v>399</v>
      </c>
      <c r="H48" s="22">
        <f t="shared" ref="H48:H57" si="21">SUM(D48:G48)</f>
        <v>20196</v>
      </c>
      <c r="I48" s="8">
        <f t="shared" ref="I48:I57" si="22">F48/(F48 + (SUM(E48+G48)/2))</f>
        <v>0.78787096774193544</v>
      </c>
      <c r="J48" s="8">
        <f>F48/(F48+G48)*100</f>
        <v>88.441483198146003</v>
      </c>
      <c r="K48" s="16">
        <f t="shared" ref="K48:K50" si="23">D48/( D48 + ((E48+G48)/2))</f>
        <v>0.94963543900496294</v>
      </c>
      <c r="L48" s="16"/>
    </row>
    <row r="49" spans="1:12" ht="13.8">
      <c r="C49" s="16"/>
      <c r="D49" s="11">
        <v>15820</v>
      </c>
      <c r="E49" s="11">
        <v>924</v>
      </c>
      <c r="F49" s="11">
        <v>2909</v>
      </c>
      <c r="G49" s="11">
        <v>543</v>
      </c>
      <c r="H49" s="22">
        <f t="shared" si="21"/>
        <v>20196</v>
      </c>
      <c r="I49" s="8">
        <f t="shared" si="22"/>
        <v>0.79862731640356899</v>
      </c>
      <c r="J49" s="16">
        <f t="shared" ref="J49:J57" si="24">F49/(F49+G49)*100</f>
        <v>84.269988412514479</v>
      </c>
      <c r="K49" s="16">
        <f t="shared" si="23"/>
        <v>0.95568912918718096</v>
      </c>
      <c r="L49" s="16"/>
    </row>
    <row r="50" spans="1:12" ht="13.8">
      <c r="A50" t="s">
        <v>30</v>
      </c>
      <c r="C50" s="16"/>
      <c r="D50" s="11">
        <v>15818</v>
      </c>
      <c r="E50" s="11">
        <v>926</v>
      </c>
      <c r="F50" s="11">
        <v>2891</v>
      </c>
      <c r="G50" s="11">
        <v>561</v>
      </c>
      <c r="H50" s="22">
        <f t="shared" si="21"/>
        <v>20196</v>
      </c>
      <c r="I50" s="8">
        <f t="shared" si="22"/>
        <v>0.79543265923785944</v>
      </c>
      <c r="J50" s="16">
        <f t="shared" si="24"/>
        <v>83.748551564310546</v>
      </c>
      <c r="K50" s="16">
        <f t="shared" si="23"/>
        <v>0.95510672342481051</v>
      </c>
      <c r="L50" s="16"/>
    </row>
    <row r="51" spans="1:12" ht="13.8">
      <c r="C51" s="16"/>
      <c r="D51" s="21">
        <v>15749</v>
      </c>
      <c r="E51" s="21">
        <v>995</v>
      </c>
      <c r="F51" s="21">
        <v>3039</v>
      </c>
      <c r="G51" s="12">
        <v>413</v>
      </c>
      <c r="H51" s="22">
        <f t="shared" si="21"/>
        <v>20196</v>
      </c>
      <c r="I51" s="8">
        <f t="shared" si="22"/>
        <v>0.81191557574138395</v>
      </c>
      <c r="J51" s="16">
        <f t="shared" si="24"/>
        <v>88.035921205098489</v>
      </c>
      <c r="K51" s="16">
        <f t="shared" ref="K51:K57" si="25">D51/( D51 + ((E51+F51)/2))</f>
        <v>0.8864685354047056</v>
      </c>
      <c r="L51" s="16"/>
    </row>
    <row r="52" spans="1:12" ht="13.8">
      <c r="C52" s="16"/>
      <c r="D52" s="21">
        <v>15836</v>
      </c>
      <c r="E52" s="21">
        <v>908</v>
      </c>
      <c r="F52" s="11">
        <v>2968</v>
      </c>
      <c r="G52" s="21">
        <v>484</v>
      </c>
      <c r="H52" s="22">
        <f t="shared" si="21"/>
        <v>20196</v>
      </c>
      <c r="I52" s="8">
        <f t="shared" si="22"/>
        <v>0.81004366812227069</v>
      </c>
      <c r="J52" s="16">
        <f t="shared" si="24"/>
        <v>85.97914252607184</v>
      </c>
      <c r="K52" s="16">
        <f t="shared" si="25"/>
        <v>0.89096432992010799</v>
      </c>
      <c r="L52" s="16"/>
    </row>
    <row r="53" spans="1:12" ht="13.8">
      <c r="C53" s="16"/>
      <c r="D53" s="21">
        <v>15667</v>
      </c>
      <c r="E53" s="21">
        <v>1077</v>
      </c>
      <c r="F53" s="11">
        <v>2993</v>
      </c>
      <c r="G53" s="11">
        <v>459</v>
      </c>
      <c r="H53" s="22">
        <f t="shared" si="21"/>
        <v>20196</v>
      </c>
      <c r="I53" s="8">
        <f t="shared" si="22"/>
        <v>0.7957989896304174</v>
      </c>
      <c r="J53" s="16">
        <f t="shared" si="24"/>
        <v>86.70336037079953</v>
      </c>
      <c r="K53" s="16">
        <f t="shared" si="25"/>
        <v>0.88504123827816061</v>
      </c>
      <c r="L53" s="16"/>
    </row>
    <row r="54" spans="1:12" ht="13.8">
      <c r="C54" s="16"/>
      <c r="D54" s="21">
        <v>15971</v>
      </c>
      <c r="E54" s="21">
        <v>773</v>
      </c>
      <c r="F54" s="12">
        <v>2798</v>
      </c>
      <c r="G54" s="21">
        <v>654</v>
      </c>
      <c r="H54" s="22">
        <f t="shared" si="21"/>
        <v>20196</v>
      </c>
      <c r="I54" s="8">
        <f t="shared" si="22"/>
        <v>0.79681047985191511</v>
      </c>
      <c r="J54" s="16">
        <f t="shared" si="24"/>
        <v>81.054461181923514</v>
      </c>
      <c r="K54" s="16">
        <f t="shared" si="25"/>
        <v>0.89944527356179427</v>
      </c>
      <c r="L54" s="16"/>
    </row>
    <row r="55" spans="1:12" ht="13.8">
      <c r="C55" s="16"/>
      <c r="D55" s="11">
        <v>15957</v>
      </c>
      <c r="E55" s="11">
        <v>787</v>
      </c>
      <c r="F55" s="12">
        <v>2830</v>
      </c>
      <c r="G55" s="11">
        <v>622</v>
      </c>
      <c r="H55" s="22">
        <f t="shared" si="21"/>
        <v>20196</v>
      </c>
      <c r="I55" s="8">
        <f t="shared" si="22"/>
        <v>0.80067902107794597</v>
      </c>
      <c r="J55" s="16">
        <f t="shared" si="24"/>
        <v>81.981460023174975</v>
      </c>
      <c r="K55" s="16">
        <f t="shared" si="25"/>
        <v>0.8982015704595987</v>
      </c>
      <c r="L55" s="16"/>
    </row>
    <row r="56" spans="1:12" ht="13.8">
      <c r="C56" s="16"/>
      <c r="D56" s="11">
        <v>16116</v>
      </c>
      <c r="E56" s="12">
        <v>628</v>
      </c>
      <c r="F56" s="12">
        <v>2790</v>
      </c>
      <c r="G56" s="21">
        <v>662</v>
      </c>
      <c r="H56" s="22">
        <f t="shared" si="21"/>
        <v>20196</v>
      </c>
      <c r="I56" s="8">
        <f t="shared" si="22"/>
        <v>0.81222707423580787</v>
      </c>
      <c r="J56" s="16">
        <f t="shared" si="24"/>
        <v>80.82271147161066</v>
      </c>
      <c r="K56" s="16">
        <f t="shared" si="25"/>
        <v>0.90412342215988784</v>
      </c>
      <c r="L56" s="16"/>
    </row>
    <row r="57" spans="1:12" ht="13.2">
      <c r="C57" s="16"/>
      <c r="D57" s="12">
        <v>15636</v>
      </c>
      <c r="E57" s="12">
        <v>1108</v>
      </c>
      <c r="F57" s="12">
        <v>3061</v>
      </c>
      <c r="G57" s="12">
        <v>391</v>
      </c>
      <c r="H57" s="22">
        <f t="shared" si="21"/>
        <v>20196</v>
      </c>
      <c r="I57" s="8">
        <f t="shared" si="22"/>
        <v>0.80330665267025325</v>
      </c>
      <c r="J57" s="16">
        <f t="shared" si="24"/>
        <v>88.673232908458871</v>
      </c>
      <c r="K57" s="16">
        <f t="shared" si="25"/>
        <v>0.88236787901018598</v>
      </c>
      <c r="L57" s="16"/>
    </row>
    <row r="58" spans="1:12" ht="13.2">
      <c r="C58" s="15" t="s">
        <v>13</v>
      </c>
      <c r="D58" s="14">
        <f t="shared" ref="D58:K58" si="26">_xlfn.STDEV.S(D47:D57)</f>
        <v>180.45525761251733</v>
      </c>
      <c r="E58" s="14">
        <f t="shared" si="26"/>
        <v>180.45525761251747</v>
      </c>
      <c r="F58" s="14">
        <f t="shared" si="26"/>
        <v>104.59849159736694</v>
      </c>
      <c r="G58" s="14">
        <f t="shared" si="26"/>
        <v>104.598491597367</v>
      </c>
      <c r="H58" s="14">
        <f t="shared" si="26"/>
        <v>0</v>
      </c>
      <c r="I58" s="14">
        <f t="shared" si="26"/>
        <v>8.0641309335729282E-3</v>
      </c>
      <c r="J58" s="14">
        <f t="shared" si="26"/>
        <v>3.0300837658565176</v>
      </c>
      <c r="K58" s="14">
        <f t="shared" si="26"/>
        <v>3.0323844153768091E-2</v>
      </c>
      <c r="L58" s="16"/>
    </row>
    <row r="59" spans="1:12" ht="13.2">
      <c r="C59" s="15" t="s">
        <v>11</v>
      </c>
      <c r="D59" s="14">
        <f t="shared" ref="D59:K59" si="27">AVERAGE(D48:D57)</f>
        <v>15806.9</v>
      </c>
      <c r="E59" s="14">
        <f t="shared" si="27"/>
        <v>937.1</v>
      </c>
      <c r="F59" s="14">
        <f t="shared" si="27"/>
        <v>2933.2</v>
      </c>
      <c r="G59" s="14">
        <f t="shared" si="27"/>
        <v>518.79999999999995</v>
      </c>
      <c r="H59" s="14">
        <f t="shared" si="27"/>
        <v>20196</v>
      </c>
      <c r="I59" s="14">
        <f t="shared" si="27"/>
        <v>0.8012712404713358</v>
      </c>
      <c r="J59" s="14">
        <f t="shared" si="27"/>
        <v>84.971031286210888</v>
      </c>
      <c r="K59" s="14">
        <f t="shared" si="27"/>
        <v>0.9107043540411397</v>
      </c>
      <c r="L59" s="16"/>
    </row>
    <row r="60" spans="1:12" ht="13.2">
      <c r="D60" s="16"/>
      <c r="E60" s="16"/>
      <c r="F60" s="16"/>
      <c r="G60" s="16"/>
    </row>
    <row r="61" spans="1:12" ht="13.2">
      <c r="D61" s="16"/>
      <c r="E61" s="16"/>
      <c r="F61" s="16"/>
      <c r="G61" s="16"/>
    </row>
    <row r="62" spans="1:12" ht="13.2">
      <c r="D62" s="16"/>
      <c r="E62" s="16"/>
      <c r="F62" s="16"/>
      <c r="G62" s="16"/>
    </row>
    <row r="63" spans="1:12" ht="13.2">
      <c r="A63" s="17"/>
      <c r="B63" s="17"/>
      <c r="C63" s="17"/>
      <c r="D63" s="18"/>
      <c r="E63" s="18"/>
      <c r="F63" s="18"/>
      <c r="G63" s="18"/>
      <c r="H63" s="17"/>
      <c r="I63" s="17"/>
    </row>
    <row r="64" spans="1:12" ht="13.2">
      <c r="D64" s="16"/>
      <c r="E64" s="16"/>
      <c r="F64" s="16"/>
      <c r="G64" s="16"/>
    </row>
    <row r="65" spans="1:7" ht="13.2">
      <c r="D65" s="16"/>
      <c r="E65" s="16"/>
      <c r="F65" s="16"/>
      <c r="G65" s="16"/>
    </row>
    <row r="66" spans="1:7" ht="13.2">
      <c r="D66" s="16"/>
      <c r="E66" s="16"/>
      <c r="F66" s="16"/>
      <c r="G66" s="16"/>
    </row>
    <row r="67" spans="1:7" ht="13.2">
      <c r="D67" s="16"/>
      <c r="E67" s="16"/>
      <c r="F67" s="16"/>
      <c r="G67" s="16"/>
    </row>
    <row r="68" spans="1:7" ht="13.2">
      <c r="A68" t="s">
        <v>14</v>
      </c>
      <c r="B68" t="s">
        <v>31</v>
      </c>
      <c r="D68" s="16"/>
      <c r="E68" s="16"/>
      <c r="F68" s="16"/>
      <c r="G68" s="16"/>
    </row>
    <row r="69" spans="1:7" ht="13.2">
      <c r="D69" s="16"/>
      <c r="E69" s="16"/>
      <c r="F69" s="16"/>
      <c r="G69" s="16"/>
    </row>
    <row r="70" spans="1:7" ht="13.2">
      <c r="B70" t="s">
        <v>15</v>
      </c>
      <c r="C70" t="s">
        <v>16</v>
      </c>
      <c r="D70" s="16"/>
      <c r="E70" s="16"/>
      <c r="F70" s="16"/>
      <c r="G70" s="16"/>
    </row>
    <row r="71" spans="1:7" ht="15.75" customHeight="1">
      <c r="A71" t="s">
        <v>11</v>
      </c>
      <c r="B71">
        <v>84.971031289999999</v>
      </c>
      <c r="C71">
        <v>93.444380069999994</v>
      </c>
    </row>
    <row r="72" spans="1:7" ht="15.75" customHeight="1">
      <c r="A72" t="s">
        <v>17</v>
      </c>
      <c r="B72">
        <v>9.1814076280000005</v>
      </c>
      <c r="C72">
        <v>2.1567183170000002</v>
      </c>
    </row>
    <row r="73" spans="1:7" ht="15.75" customHeight="1">
      <c r="A73" t="s">
        <v>18</v>
      </c>
      <c r="B73">
        <v>10</v>
      </c>
      <c r="C73">
        <v>10</v>
      </c>
    </row>
    <row r="74" spans="1:7" ht="15.75" customHeight="1">
      <c r="A74" t="s">
        <v>19</v>
      </c>
      <c r="B74">
        <v>0.46432972300000003</v>
      </c>
    </row>
    <row r="75" spans="1:7" ht="15.75" customHeight="1">
      <c r="A75" t="s">
        <v>20</v>
      </c>
      <c r="B75">
        <v>0</v>
      </c>
    </row>
    <row r="76" spans="1:7" ht="15.75" customHeight="1">
      <c r="A76" t="s">
        <v>21</v>
      </c>
      <c r="B76">
        <v>9</v>
      </c>
    </row>
    <row r="77" spans="1:7" ht="15.75" customHeight="1">
      <c r="A77" t="s">
        <v>22</v>
      </c>
      <c r="B77">
        <v>-9.9820050049999995</v>
      </c>
    </row>
    <row r="78" spans="1:7" ht="15.75" customHeight="1">
      <c r="A78" t="s">
        <v>23</v>
      </c>
      <c r="B78" s="23">
        <v>1.8161399999999999E-6</v>
      </c>
      <c r="C78" s="23">
        <f>B78*100</f>
        <v>1.81614E-4</v>
      </c>
    </row>
    <row r="79" spans="1:7" ht="15.75" customHeight="1">
      <c r="A79" t="s">
        <v>24</v>
      </c>
      <c r="B79">
        <v>1.833112933</v>
      </c>
      <c r="C79" s="23"/>
    </row>
    <row r="80" spans="1:7" ht="15.75" customHeight="1">
      <c r="A80" t="s">
        <v>25</v>
      </c>
      <c r="B80" s="23">
        <v>3.6322799999999998E-6</v>
      </c>
      <c r="C80" s="23">
        <f t="shared" ref="C80" si="28">B80*100</f>
        <v>3.63228E-4</v>
      </c>
    </row>
    <row r="81" spans="1:3" ht="15.75" customHeight="1">
      <c r="A81" t="s">
        <v>26</v>
      </c>
      <c r="B81">
        <v>2.2621571629999999</v>
      </c>
      <c r="C81" s="23"/>
    </row>
    <row r="84" spans="1:3" ht="15.75" customHeight="1">
      <c r="A84" t="s">
        <v>14</v>
      </c>
      <c r="B84" t="s">
        <v>32</v>
      </c>
    </row>
    <row r="86" spans="1:3" ht="15.75" customHeight="1">
      <c r="B86" t="s">
        <v>15</v>
      </c>
      <c r="C86" t="s">
        <v>16</v>
      </c>
    </row>
    <row r="87" spans="1:3" ht="15.75" customHeight="1">
      <c r="A87" t="s">
        <v>11</v>
      </c>
      <c r="B87">
        <v>84.971031289999999</v>
      </c>
      <c r="C87">
        <v>96.031286210000005</v>
      </c>
    </row>
    <row r="88" spans="1:3" ht="15.75" customHeight="1">
      <c r="A88" t="s">
        <v>17</v>
      </c>
      <c r="B88">
        <v>9.1814076280000005</v>
      </c>
      <c r="C88">
        <v>1.8191695830000001</v>
      </c>
    </row>
    <row r="89" spans="1:3" ht="15.75" customHeight="1">
      <c r="A89" t="s">
        <v>18</v>
      </c>
      <c r="B89">
        <v>10</v>
      </c>
      <c r="C89">
        <v>10</v>
      </c>
    </row>
    <row r="90" spans="1:3" ht="15.75" customHeight="1">
      <c r="A90" t="s">
        <v>19</v>
      </c>
      <c r="B90">
        <v>0.80592488299999998</v>
      </c>
    </row>
    <row r="91" spans="1:3" ht="15.75" customHeight="1">
      <c r="A91" t="s">
        <v>20</v>
      </c>
      <c r="B91">
        <v>0</v>
      </c>
    </row>
    <row r="92" spans="1:3" ht="15.75" customHeight="1">
      <c r="A92" t="s">
        <v>21</v>
      </c>
      <c r="B92">
        <v>9</v>
      </c>
    </row>
    <row r="93" spans="1:3" ht="15.75" customHeight="1">
      <c r="A93" t="s">
        <v>22</v>
      </c>
      <c r="B93">
        <v>-16.649100000000001</v>
      </c>
    </row>
    <row r="94" spans="1:3" ht="15.75" customHeight="1">
      <c r="A94" t="s">
        <v>23</v>
      </c>
      <c r="B94" s="23">
        <v>2.2726999999999999E-8</v>
      </c>
      <c r="C94" s="23">
        <f>B94*100</f>
        <v>2.2726999999999999E-6</v>
      </c>
    </row>
    <row r="95" spans="1:3" ht="15.75" customHeight="1">
      <c r="A95" t="s">
        <v>24</v>
      </c>
      <c r="B95">
        <v>1.833112933</v>
      </c>
      <c r="C95" s="23"/>
    </row>
    <row r="96" spans="1:3" ht="15.75" customHeight="1">
      <c r="A96" t="s">
        <v>25</v>
      </c>
      <c r="B96" s="23">
        <v>4.5454099999999997E-8</v>
      </c>
      <c r="C96" s="23"/>
    </row>
    <row r="97" spans="1:3" ht="15.75" customHeight="1">
      <c r="A97" t="s">
        <v>26</v>
      </c>
      <c r="B97">
        <v>2.2621571629999999</v>
      </c>
      <c r="C97" s="23"/>
    </row>
    <row r="98" spans="1:3" ht="15.75" customHeight="1">
      <c r="C98" s="23"/>
    </row>
    <row r="99" spans="1:3" ht="15.75" customHeight="1">
      <c r="C99" s="23"/>
    </row>
    <row r="100" spans="1:3" ht="15.75" customHeight="1">
      <c r="A100" t="s">
        <v>14</v>
      </c>
      <c r="B100" t="s">
        <v>33</v>
      </c>
      <c r="C100" s="23"/>
    </row>
    <row r="101" spans="1:3" ht="15.75" customHeight="1">
      <c r="C101" s="23"/>
    </row>
    <row r="102" spans="1:3" ht="15.75" customHeight="1">
      <c r="B102" t="s">
        <v>15</v>
      </c>
      <c r="C102" s="23"/>
    </row>
    <row r="103" spans="1:3" ht="15.75" customHeight="1">
      <c r="A103" t="s">
        <v>11</v>
      </c>
      <c r="B103">
        <v>93.444380069999994</v>
      </c>
      <c r="C103" s="23"/>
    </row>
    <row r="104" spans="1:3" ht="15.75" customHeight="1">
      <c r="A104" t="s">
        <v>17</v>
      </c>
      <c r="B104">
        <v>2.1567183170000002</v>
      </c>
      <c r="C104" s="23"/>
    </row>
    <row r="105" spans="1:3" ht="15.75" customHeight="1">
      <c r="A105" t="s">
        <v>18</v>
      </c>
      <c r="B105">
        <v>10</v>
      </c>
      <c r="C105" s="23"/>
    </row>
    <row r="106" spans="1:3" ht="15.75" customHeight="1">
      <c r="A106" t="s">
        <v>19</v>
      </c>
      <c r="B106">
        <v>0.53692790700000004</v>
      </c>
      <c r="C106" s="23"/>
    </row>
    <row r="107" spans="1:3" ht="15.75" customHeight="1">
      <c r="A107" t="s">
        <v>20</v>
      </c>
      <c r="B107">
        <v>0</v>
      </c>
      <c r="C107" s="23"/>
    </row>
    <row r="108" spans="1:3" ht="15.75" customHeight="1">
      <c r="A108" t="s">
        <v>21</v>
      </c>
      <c r="B108">
        <v>9</v>
      </c>
      <c r="C108" s="23"/>
    </row>
    <row r="109" spans="1:3" ht="15.75" customHeight="1">
      <c r="A109" t="s">
        <v>22</v>
      </c>
      <c r="B109">
        <v>-6.016337117</v>
      </c>
      <c r="C109" s="23"/>
    </row>
    <row r="110" spans="1:3" ht="15.75" customHeight="1">
      <c r="A110" t="s">
        <v>23</v>
      </c>
      <c r="B110" s="23">
        <v>9.9242999999999998E-5</v>
      </c>
      <c r="C110" s="23">
        <f t="shared" ref="C97:C112" si="29">B110*100</f>
        <v>9.9243000000000005E-3</v>
      </c>
    </row>
    <row r="111" spans="1:3" ht="15.75" customHeight="1">
      <c r="A111" t="s">
        <v>24</v>
      </c>
      <c r="B111">
        <v>1.833112933</v>
      </c>
      <c r="C111" s="23"/>
    </row>
    <row r="112" spans="1:3" ht="15.75" customHeight="1">
      <c r="A112" t="s">
        <v>25</v>
      </c>
      <c r="B112">
        <v>1.98486E-4</v>
      </c>
      <c r="C112" s="23">
        <f t="shared" si="29"/>
        <v>1.9848600000000001E-2</v>
      </c>
    </row>
    <row r="113" spans="1:3" ht="15.75" customHeight="1">
      <c r="A113" t="s">
        <v>26</v>
      </c>
      <c r="B113">
        <v>2.2621571629999999</v>
      </c>
      <c r="C11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Shaif Chowdhury</cp:lastModifiedBy>
  <dcterms:modified xsi:type="dcterms:W3CDTF">2021-10-15T14:31:41Z</dcterms:modified>
</cp:coreProperties>
</file>