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3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l Dashboard" sheetId="6" r:id="rId6"/>
  </sheets>
  <definedNames>
    <definedName name="_xlnm._FilterDatabase" localSheetId="3" hidden="1">'Cost analysis Pie chart'!$B$5:$C$10</definedName>
  </definedNames>
  <calcPr calcId="144525"/>
</workbook>
</file>

<file path=xl/sharedStrings.xml><?xml version="1.0" encoding="utf-8"?>
<sst xmlns="http://schemas.openxmlformats.org/spreadsheetml/2006/main" count="66" uniqueCount="36">
  <si>
    <t>P &amp; L statement 2020</t>
  </si>
  <si>
    <t>Total</t>
  </si>
  <si>
    <t>invisible</t>
  </si>
  <si>
    <t>visible</t>
  </si>
  <si>
    <t>Sales Revenue</t>
  </si>
  <si>
    <t>Less: Cost of Goods Sold</t>
  </si>
  <si>
    <t>Cost of goods sold</t>
  </si>
  <si>
    <t>Gross Margin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</si>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</sst>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0.00_);[Red]\(0.00\)"/>
    <numFmt numFmtId="182" formatCode="0.00,,&quot;L&quot;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21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2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2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8" borderId="24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2" xfId="0" applyFont="1" applyBorder="1"/>
    <xf numFmtId="180" fontId="2" fillId="0" borderId="13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0" fontId="2" fillId="0" borderId="15" xfId="0" applyNumberFormat="1" applyFont="1" applyBorder="1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180" fontId="2" fillId="0" borderId="17" xfId="0" applyNumberFormat="1" applyFont="1" applyBorder="1"/>
    <xf numFmtId="0" fontId="0" fillId="0" borderId="0" xfId="0" applyFont="1" applyAlignment="1">
      <alignment horizontal="right"/>
    </xf>
    <xf numFmtId="181" fontId="0" fillId="0" borderId="0" xfId="0" applyNumberFormat="1" applyFont="1" applyAlignment="1">
      <alignment horizontal="right"/>
    </xf>
    <xf numFmtId="3" fontId="0" fillId="0" borderId="0" xfId="0" applyNumberFormat="1" applyFont="1" applyAlignment="1"/>
    <xf numFmtId="0" fontId="2" fillId="3" borderId="1" xfId="0" applyFont="1" applyFill="1" applyBorder="1"/>
    <xf numFmtId="0" fontId="2" fillId="3" borderId="3" xfId="0" applyFont="1" applyFill="1" applyBorder="1"/>
    <xf numFmtId="182" fontId="2" fillId="0" borderId="6" xfId="0" applyNumberFormat="1" applyFont="1" applyBorder="1"/>
    <xf numFmtId="0" fontId="2" fillId="4" borderId="0" xfId="0" applyFont="1" applyFill="1" applyBorder="1"/>
    <xf numFmtId="0" fontId="2" fillId="4" borderId="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182" fontId="2" fillId="0" borderId="5" xfId="0" applyNumberFormat="1" applyFont="1" applyBorder="1"/>
    <xf numFmtId="0" fontId="3" fillId="0" borderId="18" xfId="0" applyFont="1" applyBorder="1"/>
    <xf numFmtId="180" fontId="2" fillId="0" borderId="20" xfId="0" applyNumberFormat="1" applyFont="1" applyBorder="1"/>
    <xf numFmtId="180" fontId="0" fillId="0" borderId="0" xfId="0" applyNumberFormat="1" applyFont="1" applyAlignment="1"/>
    <xf numFmtId="180" fontId="2" fillId="0" borderId="6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180" fontId="2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0" formatCode="_ * #,##0_ ;_ * \-#,##0_ ;_ * &quot;-&quot;??_ ;_ @_ 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Profit Loss water Fall Chart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 &amp; L'!$F$4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 &amp; L'!$E$5:$E$16</c:f>
              <c:strCache>
                <c:ptCount val="12"/>
                <c:pt idx="0" c:formatCode="_ * #,##0_ ;_ * \-#,##0_ ;_ * &quot;-&quot;??_ ;_ @_ ">
                  <c:v>Sales Revenue</c:v>
                </c:pt>
                <c:pt idx="1" c:formatCode="_ * #,##0_ ;_ * \-#,##0_ ;_ * &quot;-&quot;??_ ;_ @_ ">
                  <c:v>Cost of goods sold</c:v>
                </c:pt>
                <c:pt idx="2" c:formatCode="_ * #,##0_ ;_ * \-#,##0_ ;_ * &quot;-&quot;??_ ;_ @_ ">
                  <c:v>Gross margin</c:v>
                </c:pt>
                <c:pt idx="3" c:formatCode="_ * #,##0_ ;_ * \-#,##0_ ;_ * &quot;-&quot;??_ ;_ @_ ">
                  <c:v>Advertising</c:v>
                </c:pt>
                <c:pt idx="4" c:formatCode="_ * #,##0_ ;_ * \-#,##0_ ;_ * &quot;-&quot;??_ ;_ @_ ">
                  <c:v>Depreciation</c:v>
                </c:pt>
                <c:pt idx="5" c:formatCode="_ * #,##0_ ;_ * \-#,##0_ ;_ * &quot;-&quot;??_ ;_ @_ ">
                  <c:v>Interest</c:v>
                </c:pt>
                <c:pt idx="6" c:formatCode="_ * #,##0_ ;_ * \-#,##0_ ;_ * &quot;-&quot;??_ ;_ @_ ">
                  <c:v>Other</c:v>
                </c:pt>
                <c:pt idx="7" c:formatCode="_ * #,##0_ ;_ * \-#,##0_ ;_ * &quot;-&quot;??_ ;_ @_ ">
                  <c:v>Payroll</c:v>
                </c:pt>
                <c:pt idx="8" c:formatCode="_ * #,##0_ ;_ * \-#,##0_ ;_ * &quot;-&quot;??_ ;_ @_ ">
                  <c:v>Utilities</c:v>
                </c:pt>
                <c:pt idx="9" c:formatCode="_ * #,##0_ ;_ * \-#,##0_ ;_ * &quot;-&quot;??_ ;_ @_ ">
                  <c:v>Net Income before Taxes</c:v>
                </c:pt>
                <c:pt idx="10" c:formatCode="_ * #,##0_ ;_ * \-#,##0_ ;_ * &quot;-&quot;??_ ;_ @_ ">
                  <c:v>Income Tax</c:v>
                </c:pt>
                <c:pt idx="11" c:formatCode="_ * #,##0_ ;_ * \-#,##0_ ;_ * &quot;-&quot;??_ ;_ @_ ">
                  <c:v>Net Income before Taxes</c:v>
                </c:pt>
              </c:strCache>
            </c:strRef>
          </c:cat>
          <c:val>
            <c:numRef>
              <c:f>'P &amp; L'!$F$5:$F$16</c:f>
              <c:numCache>
                <c:formatCode>General</c:formatCode>
                <c:ptCount val="12"/>
                <c:pt idx="0">
                  <c:v>0</c:v>
                </c:pt>
                <c:pt idx="1">
                  <c:v>1251001</c:v>
                </c:pt>
                <c:pt idx="2">
                  <c:v>0</c:v>
                </c:pt>
                <c:pt idx="3">
                  <c:v>860630</c:v>
                </c:pt>
                <c:pt idx="4">
                  <c:v>805630</c:v>
                </c:pt>
                <c:pt idx="5">
                  <c:v>724783</c:v>
                </c:pt>
                <c:pt idx="6">
                  <c:v>679783</c:v>
                </c:pt>
                <c:pt idx="7">
                  <c:v>355913</c:v>
                </c:pt>
                <c:pt idx="8">
                  <c:v>287048</c:v>
                </c:pt>
                <c:pt idx="9">
                  <c:v>0</c:v>
                </c:pt>
                <c:pt idx="10">
                  <c:v>215286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 &amp; L'!$G$4</c:f>
              <c:strCache>
                <c:ptCount val="1"/>
                <c:pt idx="0">
                  <c:v>visible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20192173791951"/>
                  <c:y val="-0.224598930481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039688065729"/>
                  <c:y val="-0.1785631248546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26723297590865"/>
                  <c:y val="-0.1283422459893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0375992201643225"/>
                  <c:y val="-0.0841664729132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&amp; L'!$E$5:$E$16</c:f>
              <c:strCache>
                <c:ptCount val="12"/>
                <c:pt idx="0" c:formatCode="_ * #,##0_ ;_ * \-#,##0_ ;_ * &quot;-&quot;??_ ;_ @_ ">
                  <c:v>Sales Revenue</c:v>
                </c:pt>
                <c:pt idx="1" c:formatCode="_ * #,##0_ ;_ * \-#,##0_ ;_ * &quot;-&quot;??_ ;_ @_ ">
                  <c:v>Cost of goods sold</c:v>
                </c:pt>
                <c:pt idx="2" c:formatCode="_ * #,##0_ ;_ * \-#,##0_ ;_ * &quot;-&quot;??_ ;_ @_ ">
                  <c:v>Gross margin</c:v>
                </c:pt>
                <c:pt idx="3" c:formatCode="_ * #,##0_ ;_ * \-#,##0_ ;_ * &quot;-&quot;??_ ;_ @_ ">
                  <c:v>Advertising</c:v>
                </c:pt>
                <c:pt idx="4" c:formatCode="_ * #,##0_ ;_ * \-#,##0_ ;_ * &quot;-&quot;??_ ;_ @_ ">
                  <c:v>Depreciation</c:v>
                </c:pt>
                <c:pt idx="5" c:formatCode="_ * #,##0_ ;_ * \-#,##0_ ;_ * &quot;-&quot;??_ ;_ @_ ">
                  <c:v>Interest</c:v>
                </c:pt>
                <c:pt idx="6" c:formatCode="_ * #,##0_ ;_ * \-#,##0_ ;_ * &quot;-&quot;??_ ;_ @_ ">
                  <c:v>Other</c:v>
                </c:pt>
                <c:pt idx="7" c:formatCode="_ * #,##0_ ;_ * \-#,##0_ ;_ * &quot;-&quot;??_ ;_ @_ ">
                  <c:v>Payroll</c:v>
                </c:pt>
                <c:pt idx="8" c:formatCode="_ * #,##0_ ;_ * \-#,##0_ ;_ * &quot;-&quot;??_ ;_ @_ ">
                  <c:v>Utilities</c:v>
                </c:pt>
                <c:pt idx="9" c:formatCode="_ * #,##0_ ;_ * \-#,##0_ ;_ * &quot;-&quot;??_ ;_ @_ ">
                  <c:v>Net Income before Taxes</c:v>
                </c:pt>
                <c:pt idx="10" c:formatCode="_ * #,##0_ ;_ * \-#,##0_ ;_ * &quot;-&quot;??_ ;_ @_ ">
                  <c:v>Income Tax</c:v>
                </c:pt>
                <c:pt idx="11" c:formatCode="_ * #,##0_ ;_ * \-#,##0_ ;_ * &quot;-&quot;??_ ;_ @_ ">
                  <c:v>Net Income before Taxes</c:v>
                </c:pt>
              </c:strCache>
            </c:strRef>
          </c:cat>
          <c:val>
            <c:numRef>
              <c:f>'P &amp; L'!$G$5:$G$16</c:f>
              <c:numCache>
                <c:formatCode>General</c:formatCode>
                <c:ptCount val="12"/>
                <c:pt idx="0">
                  <c:v>2439535</c:v>
                </c:pt>
                <c:pt idx="1">
                  <c:v>1188535</c:v>
                </c:pt>
                <c:pt idx="2">
                  <c:v>1251001</c:v>
                </c:pt>
                <c:pt idx="3">
                  <c:v>390371</c:v>
                </c:pt>
                <c:pt idx="4">
                  <c:v>55000</c:v>
                </c:pt>
                <c:pt idx="5">
                  <c:v>80847</c:v>
                </c:pt>
                <c:pt idx="6">
                  <c:v>45000</c:v>
                </c:pt>
                <c:pt idx="7">
                  <c:v>323870</c:v>
                </c:pt>
                <c:pt idx="8">
                  <c:v>68865</c:v>
                </c:pt>
                <c:pt idx="9">
                  <c:v>287047</c:v>
                </c:pt>
                <c:pt idx="10">
                  <c:v>71762</c:v>
                </c:pt>
                <c:pt idx="11">
                  <c:v>215285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62265"/>
        <c:axId val="152281937"/>
      </c:barChart>
      <c:catAx>
        <c:axId val="191062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81937"/>
        <c:crosses val="autoZero"/>
        <c:auto val="1"/>
        <c:lblAlgn val="ctr"/>
        <c:lblOffset val="100"/>
        <c:noMultiLvlLbl val="0"/>
      </c:catAx>
      <c:valAx>
        <c:axId val="152281937"/>
        <c:scaling>
          <c:orientation val="minMax"/>
          <c:max val="2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62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0.00,,"L"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2371"/>
        <c:axId val="2845314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{2016,2017,2018,2019,2020,2021}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182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31468"/>
        <c:crosses val="autoZero"/>
        <c:auto val="1"/>
        <c:lblAlgn val="ctr"/>
        <c:lblOffset val="100"/>
        <c:noMultiLvlLbl val="0"/>
      </c:catAx>
      <c:valAx>
        <c:axId val="284531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82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45825716026813"/>
          <c:y val="0.132795810313076"/>
          <c:w val="0.473593845216331"/>
          <c:h val="0.715623848987109"/>
        </c:manualLayout>
      </c:layout>
      <c:doughnut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1"/>
        <c:holeSize val="4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540000"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63065889736"/>
          <c:y val="0.00388500388500389"/>
          <c:w val="0.664338861497087"/>
          <c:h val="0.767749287749288"/>
        </c:manualLayout>
      </c:layout>
      <c:doughnutChart>
        <c:varyColors val="1"/>
        <c:ser>
          <c:idx val="0"/>
          <c:order val="0"/>
          <c:tx>
            <c:strRef>
              <c:f>'Cost analysis Pie chart'!$C$20</c:f>
              <c:strCache>
                <c:ptCount val="1"/>
                <c:pt idx="0">
                  <c:v>Value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83559640693545"/>
                  <c:y val="-0.072030576244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07583037392939"/>
                  <c:y val="-0.04998039984319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0653854188427"/>
                  <c:y val="-0.02940023520188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15939001462294"/>
                  <c:y val="0.011760094080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chart'!$B$21:$B$28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'Cost analysis Pie chart'!$C$21:$C$28</c:f>
              <c:numCache>
                <c:formatCode>_ * #,##0_ ;_ * \-#,##0_ ;_ * "-"??_ ;_ @_ </c:formatCode>
                <c:ptCount val="8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68865.4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2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2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Cost analysis</a:t>
            </a:r>
            <a:endParaRPr lang="en-IN" altLang="en-US"/>
          </a:p>
        </c:rich>
      </c:tx>
      <c:layout>
        <c:manualLayout>
          <c:xMode val="edge"/>
          <c:yMode val="edge"/>
          <c:x val="0.44683908045977"/>
          <c:y val="0.01760821716801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0391510257378"/>
                  <c:y val="-0.09039000030756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74006616528208"/>
                  <c:y val="-0.05538725412869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52126230965735"/>
                  <c:y val="-0.03996821489276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68865.4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Target vs achieved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-15"/>
        <c:axId val="566259302"/>
        <c:axId val="173714343"/>
      </c:barChart>
      <c:barChart>
        <c:barDir val="bar"/>
        <c:grouping val="clustere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5"/>
        <c:overlap val="-71"/>
        <c:axId val="428561600"/>
        <c:axId val="636407115"/>
      </c:barChart>
      <c:catAx>
        <c:axId val="56625930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714343"/>
        <c:crosses val="autoZero"/>
        <c:auto val="1"/>
        <c:lblAlgn val="ctr"/>
        <c:lblOffset val="100"/>
        <c:noMultiLvlLbl val="0"/>
      </c:catAx>
      <c:valAx>
        <c:axId val="173714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59302"/>
        <c:crosses val="autoZero"/>
        <c:crossBetween val="between"/>
      </c:valAx>
      <c:valAx>
        <c:axId val="636407115"/>
        <c:scaling>
          <c:orientation val="minMax"/>
          <c:max val="1"/>
          <c:min val="0.5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561600"/>
        <c:crosses val="max"/>
        <c:crossBetween val="between"/>
      </c:valAx>
      <c:catAx>
        <c:axId val="42856160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4071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0.00,,"L"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2300682"/>
        <c:axId val="108907441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21759"/>
        <c:axId val="253606761"/>
      </c:lineChart>
      <c:catAx>
        <c:axId val="9123006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07441"/>
        <c:crosses val="autoZero"/>
        <c:auto val="1"/>
        <c:lblAlgn val="ctr"/>
        <c:lblOffset val="100"/>
        <c:noMultiLvlLbl val="0"/>
      </c:catAx>
      <c:valAx>
        <c:axId val="108907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,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00682"/>
        <c:crosses val="autoZero"/>
        <c:crossBetween val="between"/>
      </c:valAx>
      <c:catAx>
        <c:axId val="6963217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06761"/>
        <c:crosses val="autoZero"/>
        <c:auto val="1"/>
        <c:lblAlgn val="ctr"/>
        <c:lblOffset val="100"/>
        <c:noMultiLvlLbl val="0"/>
      </c:catAx>
      <c:valAx>
        <c:axId val="253606761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3217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0.00,,"L"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2371"/>
        <c:axId val="2845314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182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31468"/>
        <c:crosses val="autoZero"/>
        <c:auto val="1"/>
        <c:lblAlgn val="ctr"/>
        <c:lblOffset val="100"/>
        <c:noMultiLvlLbl val="0"/>
      </c:catAx>
      <c:valAx>
        <c:axId val="284531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82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45825716026813"/>
          <c:y val="0.132795810313076"/>
          <c:w val="0.473593845216331"/>
          <c:h val="0.715623848987109"/>
        </c:manualLayout>
      </c:layout>
      <c:doughnut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1"/>
        <c:holeSize val="4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54000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63065889736"/>
          <c:y val="0.00388500388500389"/>
          <c:w val="0.664338861497087"/>
          <c:h val="0.767749287749288"/>
        </c:manualLayout>
      </c:layout>
      <c:doughnutChart>
        <c:varyColors val="1"/>
        <c:ser>
          <c:idx val="0"/>
          <c:order val="0"/>
          <c:tx>
            <c:strRef>
              <c:f>'Cost analysis Pie chart'!$C$20</c:f>
              <c:strCache>
                <c:ptCount val="1"/>
                <c:pt idx="0">
                  <c:v>Value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83559640693545"/>
                  <c:y val="-0.072030576244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07583037392939"/>
                  <c:y val="-0.04998039984319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0653854188427"/>
                  <c:y val="-0.02940023520188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15939001462294"/>
                  <c:y val="0.011760094080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chart'!$B$21:$B$28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'Cost analysis Pie chart'!$C$21:$C$28</c:f>
              <c:numCache>
                <c:formatCode>_ * #,##0_ ;_ * \-#,##0_ ;_ * "-"??_ ;_ @_ </c:formatCode>
                <c:ptCount val="8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68865.4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2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2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Cost analysis</a:t>
            </a:r>
            <a:endParaRPr lang="en-IN" altLang="en-US"/>
          </a:p>
        </c:rich>
      </c:tx>
      <c:layout>
        <c:manualLayout>
          <c:xMode val="edge"/>
          <c:yMode val="edge"/>
          <c:x val="0.44683908045977"/>
          <c:y val="0.01760821716801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0391510257378"/>
                  <c:y val="-0.09039000030756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74006616528208"/>
                  <c:y val="-0.05538725412869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52126230965735"/>
                  <c:y val="-0.03996821489276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68865.4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Target vs achieved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-15"/>
        <c:axId val="566259302"/>
        <c:axId val="173714343"/>
      </c:barChart>
      <c:barChart>
        <c:barDir val="bar"/>
        <c:grouping val="clustere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5"/>
        <c:overlap val="-71"/>
        <c:axId val="428561600"/>
        <c:axId val="636407115"/>
      </c:barChart>
      <c:catAx>
        <c:axId val="56625930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714343"/>
        <c:crosses val="autoZero"/>
        <c:auto val="1"/>
        <c:lblAlgn val="ctr"/>
        <c:lblOffset val="100"/>
        <c:noMultiLvlLbl val="0"/>
      </c:catAx>
      <c:valAx>
        <c:axId val="173714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59302"/>
        <c:crosses val="autoZero"/>
        <c:crossBetween val="between"/>
      </c:valAx>
      <c:valAx>
        <c:axId val="636407115"/>
        <c:scaling>
          <c:orientation val="minMax"/>
          <c:max val="1"/>
          <c:min val="0.5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561600"/>
        <c:crosses val="max"/>
        <c:crossBetween val="between"/>
      </c:valAx>
      <c:catAx>
        <c:axId val="42856160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4071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Profit Loss water Fall Chart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 &amp; L'!$F$4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 &amp; L'!$E$5:$E$16</c:f>
              <c:strCache>
                <c:ptCount val="12"/>
                <c:pt idx="0" c:formatCode="_ * #,##0_ ;_ * \-#,##0_ ;_ * &quot;-&quot;??_ ;_ @_ ">
                  <c:v>Sales Revenue</c:v>
                </c:pt>
                <c:pt idx="1" c:formatCode="_ * #,##0_ ;_ * \-#,##0_ ;_ * &quot;-&quot;??_ ;_ @_ ">
                  <c:v>Cost of goods sold</c:v>
                </c:pt>
                <c:pt idx="2" c:formatCode="_ * #,##0_ ;_ * \-#,##0_ ;_ * &quot;-&quot;??_ ;_ @_ ">
                  <c:v>Gross margin</c:v>
                </c:pt>
                <c:pt idx="3" c:formatCode="_ * #,##0_ ;_ * \-#,##0_ ;_ * &quot;-&quot;??_ ;_ @_ ">
                  <c:v>Advertising</c:v>
                </c:pt>
                <c:pt idx="4" c:formatCode="_ * #,##0_ ;_ * \-#,##0_ ;_ * &quot;-&quot;??_ ;_ @_ ">
                  <c:v>Depreciation</c:v>
                </c:pt>
                <c:pt idx="5" c:formatCode="_ * #,##0_ ;_ * \-#,##0_ ;_ * &quot;-&quot;??_ ;_ @_ ">
                  <c:v>Interest</c:v>
                </c:pt>
                <c:pt idx="6" c:formatCode="_ * #,##0_ ;_ * \-#,##0_ ;_ * &quot;-&quot;??_ ;_ @_ ">
                  <c:v>Other</c:v>
                </c:pt>
                <c:pt idx="7" c:formatCode="_ * #,##0_ ;_ * \-#,##0_ ;_ * &quot;-&quot;??_ ;_ @_ ">
                  <c:v>Payroll</c:v>
                </c:pt>
                <c:pt idx="8" c:formatCode="_ * #,##0_ ;_ * \-#,##0_ ;_ * &quot;-&quot;??_ ;_ @_ ">
                  <c:v>Utilities</c:v>
                </c:pt>
                <c:pt idx="9" c:formatCode="_ * #,##0_ ;_ * \-#,##0_ ;_ * &quot;-&quot;??_ ;_ @_ ">
                  <c:v>Net Income before Taxes</c:v>
                </c:pt>
                <c:pt idx="10" c:formatCode="_ * #,##0_ ;_ * \-#,##0_ ;_ * &quot;-&quot;??_ ;_ @_ ">
                  <c:v>Income Tax</c:v>
                </c:pt>
                <c:pt idx="11" c:formatCode="_ * #,##0_ ;_ * \-#,##0_ ;_ * &quot;-&quot;??_ ;_ @_ ">
                  <c:v>Net Income before Taxes</c:v>
                </c:pt>
              </c:strCache>
            </c:strRef>
          </c:cat>
          <c:val>
            <c:numRef>
              <c:f>'P &amp; L'!$F$5:$F$16</c:f>
              <c:numCache>
                <c:formatCode>General</c:formatCode>
                <c:ptCount val="12"/>
                <c:pt idx="0">
                  <c:v>0</c:v>
                </c:pt>
                <c:pt idx="1">
                  <c:v>1251001</c:v>
                </c:pt>
                <c:pt idx="2">
                  <c:v>0</c:v>
                </c:pt>
                <c:pt idx="3">
                  <c:v>860630</c:v>
                </c:pt>
                <c:pt idx="4">
                  <c:v>805630</c:v>
                </c:pt>
                <c:pt idx="5">
                  <c:v>724783</c:v>
                </c:pt>
                <c:pt idx="6">
                  <c:v>679783</c:v>
                </c:pt>
                <c:pt idx="7">
                  <c:v>355913</c:v>
                </c:pt>
                <c:pt idx="8">
                  <c:v>287048</c:v>
                </c:pt>
                <c:pt idx="9">
                  <c:v>0</c:v>
                </c:pt>
                <c:pt idx="10">
                  <c:v>215286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 &amp; L'!$G$4</c:f>
              <c:strCache>
                <c:ptCount val="1"/>
                <c:pt idx="0">
                  <c:v>visible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20192173791951"/>
                  <c:y val="-0.224598930481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layout>
                <c:manualLayout>
                  <c:x val="0.015039688065729"/>
                  <c:y val="-0.1785631248546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-0.0126723297590865"/>
                  <c:y val="-0.1283422459893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</c:dLbl>
            <c:dLbl>
              <c:idx val="11"/>
              <c:layout>
                <c:manualLayout>
                  <c:x val="-0.00375992201643225"/>
                  <c:y val="-0.0841664729132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&amp; L'!$E$5:$E$16</c:f>
              <c:strCache>
                <c:ptCount val="12"/>
                <c:pt idx="0" c:formatCode="_ * #,##0_ ;_ * \-#,##0_ ;_ * &quot;-&quot;??_ ;_ @_ ">
                  <c:v>Sales Revenue</c:v>
                </c:pt>
                <c:pt idx="1" c:formatCode="_ * #,##0_ ;_ * \-#,##0_ ;_ * &quot;-&quot;??_ ;_ @_ ">
                  <c:v>Cost of goods sold</c:v>
                </c:pt>
                <c:pt idx="2" c:formatCode="_ * #,##0_ ;_ * \-#,##0_ ;_ * &quot;-&quot;??_ ;_ @_ ">
                  <c:v>Gross margin</c:v>
                </c:pt>
                <c:pt idx="3" c:formatCode="_ * #,##0_ ;_ * \-#,##0_ ;_ * &quot;-&quot;??_ ;_ @_ ">
                  <c:v>Advertising</c:v>
                </c:pt>
                <c:pt idx="4" c:formatCode="_ * #,##0_ ;_ * \-#,##0_ ;_ * &quot;-&quot;??_ ;_ @_ ">
                  <c:v>Depreciation</c:v>
                </c:pt>
                <c:pt idx="5" c:formatCode="_ * #,##0_ ;_ * \-#,##0_ ;_ * &quot;-&quot;??_ ;_ @_ ">
                  <c:v>Interest</c:v>
                </c:pt>
                <c:pt idx="6" c:formatCode="_ * #,##0_ ;_ * \-#,##0_ ;_ * &quot;-&quot;??_ ;_ @_ ">
                  <c:v>Other</c:v>
                </c:pt>
                <c:pt idx="7" c:formatCode="_ * #,##0_ ;_ * \-#,##0_ ;_ * &quot;-&quot;??_ ;_ @_ ">
                  <c:v>Payroll</c:v>
                </c:pt>
                <c:pt idx="8" c:formatCode="_ * #,##0_ ;_ * \-#,##0_ ;_ * &quot;-&quot;??_ ;_ @_ ">
                  <c:v>Utilities</c:v>
                </c:pt>
                <c:pt idx="9" c:formatCode="_ * #,##0_ ;_ * \-#,##0_ ;_ * &quot;-&quot;??_ ;_ @_ ">
                  <c:v>Net Income before Taxes</c:v>
                </c:pt>
                <c:pt idx="10" c:formatCode="_ * #,##0_ ;_ * \-#,##0_ ;_ * &quot;-&quot;??_ ;_ @_ ">
                  <c:v>Income Tax</c:v>
                </c:pt>
                <c:pt idx="11" c:formatCode="_ * #,##0_ ;_ * \-#,##0_ ;_ * &quot;-&quot;??_ ;_ @_ ">
                  <c:v>Net Income before Taxes</c:v>
                </c:pt>
              </c:strCache>
            </c:strRef>
          </c:cat>
          <c:val>
            <c:numRef>
              <c:f>'P &amp; L'!$G$5:$G$16</c:f>
              <c:numCache>
                <c:formatCode>General</c:formatCode>
                <c:ptCount val="12"/>
                <c:pt idx="0">
                  <c:v>2439535</c:v>
                </c:pt>
                <c:pt idx="1">
                  <c:v>1188535</c:v>
                </c:pt>
                <c:pt idx="2">
                  <c:v>1251001</c:v>
                </c:pt>
                <c:pt idx="3">
                  <c:v>390371</c:v>
                </c:pt>
                <c:pt idx="4">
                  <c:v>55000</c:v>
                </c:pt>
                <c:pt idx="5">
                  <c:v>80847</c:v>
                </c:pt>
                <c:pt idx="6">
                  <c:v>45000</c:v>
                </c:pt>
                <c:pt idx="7">
                  <c:v>323870</c:v>
                </c:pt>
                <c:pt idx="8">
                  <c:v>68865</c:v>
                </c:pt>
                <c:pt idx="9">
                  <c:v>287047</c:v>
                </c:pt>
                <c:pt idx="10">
                  <c:v>71762</c:v>
                </c:pt>
                <c:pt idx="11">
                  <c:v>215285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62265"/>
        <c:axId val="152281937"/>
      </c:barChart>
      <c:catAx>
        <c:axId val="191062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81937"/>
        <c:crosses val="autoZero"/>
        <c:auto val="1"/>
        <c:lblAlgn val="ctr"/>
        <c:lblOffset val="100"/>
        <c:noMultiLvlLbl val="0"/>
      </c:catAx>
      <c:valAx>
        <c:axId val="152281937"/>
        <c:scaling>
          <c:orientation val="minMax"/>
          <c:max val="2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62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0.00,,"L"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2300682"/>
        <c:axId val="108907441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21759"/>
        <c:axId val="253606761"/>
      </c:lineChart>
      <c:catAx>
        <c:axId val="9123006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07441"/>
        <c:crosses val="autoZero"/>
        <c:auto val="1"/>
        <c:lblAlgn val="ctr"/>
        <c:lblOffset val="100"/>
        <c:noMultiLvlLbl val="0"/>
      </c:catAx>
      <c:valAx>
        <c:axId val="108907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,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00682"/>
        <c:crosses val="autoZero"/>
        <c:crossBetween val="between"/>
      </c:valAx>
      <c:catAx>
        <c:axId val="6963217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06761"/>
        <c:crosses val="autoZero"/>
        <c:auto val="1"/>
        <c:lblAlgn val="ctr"/>
        <c:lblOffset val="100"/>
        <c:noMultiLvlLbl val="0"/>
      </c:catAx>
      <c:valAx>
        <c:axId val="253606761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3217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474980</xdr:colOff>
      <xdr:row>2</xdr:row>
      <xdr:rowOff>114935</xdr:rowOff>
    </xdr:from>
    <xdr:to>
      <xdr:col>15</xdr:col>
      <xdr:colOff>398780</xdr:colOff>
      <xdr:row>16</xdr:row>
      <xdr:rowOff>143510</xdr:rowOff>
    </xdr:to>
    <xdr:graphicFrame>
      <xdr:nvGraphicFramePr>
        <xdr:cNvPr id="5" name="Chart 4"/>
        <xdr:cNvGraphicFramePr/>
      </xdr:nvGraphicFramePr>
      <xdr:xfrm>
        <a:off x="7142480" y="4959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111125</xdr:colOff>
      <xdr:row>1</xdr:row>
      <xdr:rowOff>111125</xdr:rowOff>
    </xdr:from>
    <xdr:to>
      <xdr:col>13</xdr:col>
      <xdr:colOff>34925</xdr:colOff>
      <xdr:row>15</xdr:row>
      <xdr:rowOff>139700</xdr:rowOff>
    </xdr:to>
    <xdr:graphicFrame>
      <xdr:nvGraphicFramePr>
        <xdr:cNvPr id="2" name="Chart 1"/>
        <xdr:cNvGraphicFramePr/>
      </xdr:nvGraphicFramePr>
      <xdr:xfrm>
        <a:off x="4006850" y="3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168275</xdr:colOff>
      <xdr:row>3</xdr:row>
      <xdr:rowOff>73025</xdr:rowOff>
    </xdr:from>
    <xdr:to>
      <xdr:col>13</xdr:col>
      <xdr:colOff>92075</xdr:colOff>
      <xdr:row>17</xdr:row>
      <xdr:rowOff>149225</xdr:rowOff>
    </xdr:to>
    <xdr:graphicFrame>
      <xdr:nvGraphicFramePr>
        <xdr:cNvPr id="2" name="Chart 1"/>
        <xdr:cNvGraphicFramePr/>
      </xdr:nvGraphicFramePr>
      <xdr:xfrm>
        <a:off x="3482975" y="692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184150</xdr:colOff>
      <xdr:row>0</xdr:row>
      <xdr:rowOff>635</xdr:rowOff>
    </xdr:from>
    <xdr:to>
      <xdr:col>28</xdr:col>
      <xdr:colOff>878205</xdr:colOff>
      <xdr:row>47</xdr:row>
      <xdr:rowOff>11430</xdr:rowOff>
    </xdr:to>
    <xdr:grpSp>
      <xdr:nvGrpSpPr>
        <xdr:cNvPr id="9" name="Group 8"/>
        <xdr:cNvGrpSpPr/>
      </xdr:nvGrpSpPr>
      <xdr:grpSpPr>
        <a:xfrm>
          <a:off x="4156075" y="635"/>
          <a:ext cx="14819630" cy="9269095"/>
          <a:chOff x="887" y="369"/>
          <a:chExt cx="14496" cy="10344"/>
        </a:xfrm>
      </xdr:grpSpPr>
      <xdr:graphicFrame>
        <xdr:nvGraphicFramePr>
          <xdr:cNvPr id="3" name="Chart 2"/>
          <xdr:cNvGraphicFramePr/>
        </xdr:nvGraphicFramePr>
        <xdr:xfrm>
          <a:off x="6970" y="1667"/>
          <a:ext cx="8295" cy="54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Chart 4"/>
          <xdr:cNvGraphicFramePr/>
        </xdr:nvGraphicFramePr>
        <xdr:xfrm>
          <a:off x="887" y="369"/>
          <a:ext cx="14496" cy="103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4</xdr:col>
      <xdr:colOff>23495</xdr:colOff>
      <xdr:row>5</xdr:row>
      <xdr:rowOff>138430</xdr:rowOff>
    </xdr:from>
    <xdr:to>
      <xdr:col>15</xdr:col>
      <xdr:colOff>0</xdr:colOff>
      <xdr:row>27</xdr:row>
      <xdr:rowOff>179705</xdr:rowOff>
    </xdr:to>
    <xdr:graphicFrame>
      <xdr:nvGraphicFramePr>
        <xdr:cNvPr id="10" name="Chart 9"/>
        <xdr:cNvGraphicFramePr/>
      </xdr:nvGraphicFramePr>
      <xdr:xfrm>
        <a:off x="3414395" y="1138555"/>
        <a:ext cx="6367780" cy="429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</xdr:colOff>
      <xdr:row>1</xdr:row>
      <xdr:rowOff>69850</xdr:rowOff>
    </xdr:from>
    <xdr:to>
      <xdr:col>13</xdr:col>
      <xdr:colOff>523875</xdr:colOff>
      <xdr:row>15</xdr:row>
      <xdr:rowOff>98425</xdr:rowOff>
    </xdr:to>
    <xdr:graphicFrame>
      <xdr:nvGraphicFramePr>
        <xdr:cNvPr id="2" name="Chart 1"/>
        <xdr:cNvGraphicFramePr/>
      </xdr:nvGraphicFramePr>
      <xdr:xfrm>
        <a:off x="4124325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276225</xdr:colOff>
      <xdr:row>1</xdr:row>
      <xdr:rowOff>19050</xdr:rowOff>
    </xdr:from>
    <xdr:to>
      <xdr:col>7</xdr:col>
      <xdr:colOff>581025</xdr:colOff>
      <xdr:row>15</xdr:row>
      <xdr:rowOff>95250</xdr:rowOff>
    </xdr:to>
    <xdr:graphicFrame>
      <xdr:nvGraphicFramePr>
        <xdr:cNvPr id="2" name="Chart 1"/>
        <xdr:cNvGraphicFramePr/>
      </xdr:nvGraphicFramePr>
      <xdr:xfrm>
        <a:off x="276225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28575</xdr:rowOff>
    </xdr:from>
    <xdr:to>
      <xdr:col>15</xdr:col>
      <xdr:colOff>447675</xdr:colOff>
      <xdr:row>15</xdr:row>
      <xdr:rowOff>104775</xdr:rowOff>
    </xdr:to>
    <xdr:graphicFrame>
      <xdr:nvGraphicFramePr>
        <xdr:cNvPr id="3" name="Chart 2"/>
        <xdr:cNvGraphicFramePr/>
      </xdr:nvGraphicFramePr>
      <xdr:xfrm>
        <a:off x="5019675" y="219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19</xdr:row>
      <xdr:rowOff>86995</xdr:rowOff>
    </xdr:from>
    <xdr:to>
      <xdr:col>7</xdr:col>
      <xdr:colOff>571500</xdr:colOff>
      <xdr:row>33</xdr:row>
      <xdr:rowOff>163195</xdr:rowOff>
    </xdr:to>
    <xdr:graphicFrame>
      <xdr:nvGraphicFramePr>
        <xdr:cNvPr id="4" name="Chart 3"/>
        <xdr:cNvGraphicFramePr/>
      </xdr:nvGraphicFramePr>
      <xdr:xfrm>
        <a:off x="266700" y="3706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263525</xdr:colOff>
      <xdr:row>31</xdr:row>
      <xdr:rowOff>23495</xdr:rowOff>
    </xdr:from>
    <xdr:to>
      <xdr:col>25</xdr:col>
      <xdr:colOff>452755</xdr:colOff>
      <xdr:row>79</xdr:row>
      <xdr:rowOff>148590</xdr:rowOff>
    </xdr:to>
    <xdr:grpSp>
      <xdr:nvGrpSpPr>
        <xdr:cNvPr id="7" name="Group 6"/>
        <xdr:cNvGrpSpPr/>
      </xdr:nvGrpSpPr>
      <xdr:grpSpPr>
        <a:xfrm>
          <a:off x="873125" y="5928995"/>
          <a:ext cx="14819630" cy="9269095"/>
          <a:chOff x="887" y="369"/>
          <a:chExt cx="14496" cy="10344"/>
        </a:xfrm>
      </xdr:grpSpPr>
      <xdr:graphicFrame>
        <xdr:nvGraphicFramePr>
          <xdr:cNvPr id="8" name="Chart 7"/>
          <xdr:cNvGraphicFramePr/>
        </xdr:nvGraphicFramePr>
        <xdr:xfrm>
          <a:off x="6970" y="1667"/>
          <a:ext cx="8295" cy="54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>
        <xdr:nvGraphicFramePr>
          <xdr:cNvPr id="9" name="Chart 8"/>
          <xdr:cNvGraphicFramePr/>
        </xdr:nvGraphicFramePr>
        <xdr:xfrm>
          <a:off x="887" y="369"/>
          <a:ext cx="14496" cy="103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192405</xdr:colOff>
      <xdr:row>37</xdr:row>
      <xdr:rowOff>95250</xdr:rowOff>
    </xdr:from>
    <xdr:to>
      <xdr:col>10</xdr:col>
      <xdr:colOff>464185</xdr:colOff>
      <xdr:row>60</xdr:row>
      <xdr:rowOff>12700</xdr:rowOff>
    </xdr:to>
    <xdr:graphicFrame>
      <xdr:nvGraphicFramePr>
        <xdr:cNvPr id="5" name="Chart 4"/>
        <xdr:cNvGraphicFramePr/>
      </xdr:nvGraphicFramePr>
      <xdr:xfrm>
        <a:off x="192405" y="7143750"/>
        <a:ext cx="6367780" cy="429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476885</xdr:colOff>
      <xdr:row>19</xdr:row>
      <xdr:rowOff>142875</xdr:rowOff>
    </xdr:from>
    <xdr:to>
      <xdr:col>16</xdr:col>
      <xdr:colOff>172085</xdr:colOff>
      <xdr:row>34</xdr:row>
      <xdr:rowOff>28575</xdr:rowOff>
    </xdr:to>
    <xdr:graphicFrame>
      <xdr:nvGraphicFramePr>
        <xdr:cNvPr id="11" name="Chart 10"/>
        <xdr:cNvGraphicFramePr/>
      </xdr:nvGraphicFramePr>
      <xdr:xfrm>
        <a:off x="5353685" y="376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E4:G16" totalsRowShown="0">
  <autoFilter ref="E4:G16"/>
  <tableColumns count="3">
    <tableColumn id="1" name="Total" dataDxfId="0"/>
    <tableColumn id="2" name="invisible" dataDxfId="1"/>
    <tableColumn id="3" name="visib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000"/>
  <sheetViews>
    <sheetView showGridLines="0" zoomScale="90" zoomScaleNormal="90" workbookViewId="0">
      <selection activeCell="J23" sqref="J23"/>
    </sheetView>
  </sheetViews>
  <sheetFormatPr defaultColWidth="14.4285714285714" defaultRowHeight="15" customHeight="1" outlineLevelCol="6"/>
  <cols>
    <col min="1" max="1" width="8.71428571428571" customWidth="1"/>
    <col min="2" max="2" width="26.1428571428571" customWidth="1"/>
    <col min="3" max="3" width="12.2857142857143" customWidth="1"/>
    <col min="4" max="4" width="8.71428571428571" customWidth="1"/>
    <col min="5" max="5" width="26.4285714285714" customWidth="1"/>
    <col min="6" max="6" width="9.14285714285714" customWidth="1"/>
    <col min="7" max="7" width="8.57142857142857" customWidth="1"/>
    <col min="8" max="26" width="8.71428571428571" customWidth="1"/>
  </cols>
  <sheetData>
    <row r="3" ht="18.75" spans="2:2">
      <c r="B3" s="1" t="s">
        <v>0</v>
      </c>
    </row>
    <row r="4" customHeight="1" spans="5:7">
      <c r="E4" t="s">
        <v>1</v>
      </c>
      <c r="F4" t="s">
        <v>2</v>
      </c>
      <c r="G4" t="s">
        <v>3</v>
      </c>
    </row>
    <row r="5" spans="2:7">
      <c r="B5" s="33" t="s">
        <v>4</v>
      </c>
      <c r="C5" s="34">
        <v>2439535.25</v>
      </c>
      <c r="D5"/>
      <c r="E5" s="35" t="s">
        <v>4</v>
      </c>
      <c r="F5">
        <v>0</v>
      </c>
      <c r="G5">
        <v>2439535</v>
      </c>
    </row>
    <row r="6" spans="2:7">
      <c r="B6" s="5" t="s">
        <v>5</v>
      </c>
      <c r="C6" s="36">
        <v>1188534.6</v>
      </c>
      <c r="D6"/>
      <c r="E6" s="35" t="s">
        <v>6</v>
      </c>
      <c r="F6">
        <v>1251001</v>
      </c>
      <c r="G6">
        <v>1188535</v>
      </c>
    </row>
    <row r="7" spans="2:7">
      <c r="B7" s="37" t="s">
        <v>7</v>
      </c>
      <c r="C7" s="36">
        <v>1251000.65</v>
      </c>
      <c r="D7"/>
      <c r="E7" s="35" t="s">
        <v>8</v>
      </c>
      <c r="F7">
        <v>0</v>
      </c>
      <c r="G7">
        <v>1251001</v>
      </c>
    </row>
    <row r="8" spans="2:7">
      <c r="B8" s="38" t="s">
        <v>9</v>
      </c>
      <c r="C8" s="36"/>
      <c r="E8" s="35" t="s">
        <v>10</v>
      </c>
      <c r="F8">
        <v>860630</v>
      </c>
      <c r="G8">
        <v>390371</v>
      </c>
    </row>
    <row r="9" spans="2:7">
      <c r="B9" s="39" t="s">
        <v>10</v>
      </c>
      <c r="C9" s="36">
        <v>390371.025</v>
      </c>
      <c r="D9" s="35"/>
      <c r="E9" s="35" t="s">
        <v>11</v>
      </c>
      <c r="F9">
        <v>805630</v>
      </c>
      <c r="G9">
        <v>55000</v>
      </c>
    </row>
    <row r="10" spans="2:7">
      <c r="B10" s="39" t="s">
        <v>11</v>
      </c>
      <c r="C10" s="36">
        <v>55000</v>
      </c>
      <c r="D10"/>
      <c r="E10" s="35" t="s">
        <v>12</v>
      </c>
      <c r="F10">
        <v>724783</v>
      </c>
      <c r="G10">
        <v>80847</v>
      </c>
    </row>
    <row r="11" spans="2:7">
      <c r="B11" s="39" t="s">
        <v>12</v>
      </c>
      <c r="C11" s="36">
        <v>80847.35</v>
      </c>
      <c r="D11"/>
      <c r="E11" s="35" t="s">
        <v>13</v>
      </c>
      <c r="F11">
        <v>679783</v>
      </c>
      <c r="G11">
        <v>45000</v>
      </c>
    </row>
    <row r="12" spans="2:7">
      <c r="B12" s="39" t="s">
        <v>13</v>
      </c>
      <c r="C12" s="36">
        <v>45000</v>
      </c>
      <c r="D12"/>
      <c r="E12" s="35" t="s">
        <v>14</v>
      </c>
      <c r="F12">
        <v>355913</v>
      </c>
      <c r="G12">
        <v>323870</v>
      </c>
    </row>
    <row r="13" spans="2:7">
      <c r="B13" s="39" t="s">
        <v>14</v>
      </c>
      <c r="C13" s="36">
        <v>323869.925</v>
      </c>
      <c r="E13" s="35" t="s">
        <v>15</v>
      </c>
      <c r="F13">
        <v>287048</v>
      </c>
      <c r="G13">
        <v>68865</v>
      </c>
    </row>
    <row r="14" spans="2:7">
      <c r="B14" s="39" t="s">
        <v>15</v>
      </c>
      <c r="C14" s="36">
        <v>68865.4</v>
      </c>
      <c r="E14" s="35" t="s">
        <v>16</v>
      </c>
      <c r="F14">
        <v>0</v>
      </c>
      <c r="G14">
        <v>287047</v>
      </c>
    </row>
    <row r="15" spans="2:7">
      <c r="B15" s="37" t="s">
        <v>16</v>
      </c>
      <c r="C15" s="36">
        <v>287046.95</v>
      </c>
      <c r="D15"/>
      <c r="E15" s="35" t="s">
        <v>17</v>
      </c>
      <c r="F15">
        <v>215286</v>
      </c>
      <c r="G15">
        <v>71762</v>
      </c>
    </row>
    <row r="16" spans="2:7">
      <c r="B16" s="40" t="s">
        <v>17</v>
      </c>
      <c r="C16" s="36">
        <f>0.25*C15</f>
        <v>71761.7375</v>
      </c>
      <c r="E16" s="35" t="s">
        <v>16</v>
      </c>
      <c r="F16">
        <v>0</v>
      </c>
      <c r="G16">
        <v>215285</v>
      </c>
    </row>
    <row r="17" spans="2:5">
      <c r="B17" s="41" t="s">
        <v>18</v>
      </c>
      <c r="C17" s="42">
        <f>C15-C16</f>
        <v>215285.2125</v>
      </c>
      <c r="E17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C6" sqref="C6"/>
    </sheetView>
  </sheetViews>
  <sheetFormatPr defaultColWidth="14.4285714285714" defaultRowHeight="15" customHeight="1" outlineLevelCol="3"/>
  <cols>
    <col min="1" max="1" width="8.71428571428571" customWidth="1"/>
    <col min="2" max="2" width="10.5714285714286" customWidth="1"/>
    <col min="3" max="3" width="14" customWidth="1"/>
    <col min="4" max="4" width="16.4285714285714" customWidth="1"/>
    <col min="5" max="26" width="8.71428571428571" customWidth="1"/>
  </cols>
  <sheetData>
    <row r="3" ht="18.75" spans="2:2">
      <c r="B3" s="1" t="s">
        <v>19</v>
      </c>
    </row>
    <row r="5" spans="2:4">
      <c r="B5" s="29"/>
      <c r="C5" s="30" t="s">
        <v>20</v>
      </c>
      <c r="D5" s="31" t="s">
        <v>21</v>
      </c>
    </row>
    <row r="6" spans="2:4">
      <c r="B6" s="5">
        <v>2015</v>
      </c>
      <c r="C6" s="32">
        <v>155075.593558137</v>
      </c>
      <c r="D6" s="7">
        <v>0.08</v>
      </c>
    </row>
    <row r="7" spans="2:4">
      <c r="B7" s="5">
        <v>2016</v>
      </c>
      <c r="C7" s="32">
        <v>193189.151113828</v>
      </c>
      <c r="D7" s="7">
        <v>0.09</v>
      </c>
    </row>
    <row r="8" spans="2:4">
      <c r="B8" s="5">
        <v>2017</v>
      </c>
      <c r="C8" s="32">
        <v>182970.159067187</v>
      </c>
      <c r="D8" s="7">
        <v>0.11</v>
      </c>
    </row>
    <row r="9" spans="2:4">
      <c r="B9" s="5">
        <v>2018</v>
      </c>
      <c r="C9" s="32">
        <v>202514.90428125</v>
      </c>
      <c r="D9" s="7">
        <v>0.115</v>
      </c>
    </row>
    <row r="10" spans="2:4">
      <c r="B10" s="5">
        <v>2019</v>
      </c>
      <c r="C10" s="32">
        <v>182098.951875</v>
      </c>
      <c r="D10" s="7">
        <v>0.11</v>
      </c>
    </row>
    <row r="11" spans="2:4">
      <c r="B11" s="8">
        <v>2020</v>
      </c>
      <c r="C11" s="32">
        <v>215285.2125</v>
      </c>
      <c r="D11" s="1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G4" sqref="G4"/>
    </sheetView>
  </sheetViews>
  <sheetFormatPr defaultColWidth="14.4285714285714" defaultRowHeight="15" customHeight="1" outlineLevelCol="3"/>
  <cols>
    <col min="1" max="2" width="8.71428571428571" customWidth="1"/>
    <col min="3" max="3" width="12.5714285714286" customWidth="1"/>
    <col min="4" max="4" width="11" customWidth="1"/>
    <col min="5" max="26" width="8.71428571428571" customWidth="1"/>
  </cols>
  <sheetData>
    <row r="3" ht="18.75" spans="2:2">
      <c r="B3" s="1" t="s">
        <v>22</v>
      </c>
    </row>
    <row r="5" spans="3:4">
      <c r="C5" s="24" t="s">
        <v>23</v>
      </c>
      <c r="D5" s="25" t="s">
        <v>24</v>
      </c>
    </row>
    <row r="6" spans="3:4">
      <c r="C6" s="5">
        <v>2016</v>
      </c>
      <c r="D6" s="26">
        <v>1653633.87877184</v>
      </c>
    </row>
    <row r="7" spans="3:4">
      <c r="C7" s="5">
        <v>2017</v>
      </c>
      <c r="D7" s="26">
        <v>1986831.824752</v>
      </c>
    </row>
    <row r="8" spans="3:4">
      <c r="C8" s="5">
        <v>2018</v>
      </c>
      <c r="D8" s="26">
        <v>1997534.6356</v>
      </c>
    </row>
    <row r="9" spans="3:4">
      <c r="C9" s="5">
        <v>2019</v>
      </c>
      <c r="D9" s="26">
        <v>2187475.43</v>
      </c>
    </row>
    <row r="10" spans="3:4">
      <c r="C10" s="5">
        <v>2020</v>
      </c>
      <c r="D10" s="26">
        <v>2439535.25</v>
      </c>
    </row>
    <row r="11" spans="2:4">
      <c r="B11" s="27" t="s">
        <v>25</v>
      </c>
      <c r="C11" s="28">
        <v>2021</v>
      </c>
      <c r="D11" s="2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zoomScale="40" zoomScaleNormal="40" workbookViewId="0">
      <selection activeCell="AE47" sqref="AE47"/>
    </sheetView>
  </sheetViews>
  <sheetFormatPr defaultColWidth="14.4285714285714" defaultRowHeight="15" customHeight="1" outlineLevelCol="2"/>
  <cols>
    <col min="1" max="1" width="8.71428571428571" customWidth="1"/>
    <col min="2" max="2" width="21.1428571428571" customWidth="1"/>
    <col min="3" max="3" width="12.2857142857143" customWidth="1"/>
    <col min="4" max="26" width="8.71428571428571" customWidth="1"/>
  </cols>
  <sheetData>
    <row r="3" ht="18.75" spans="2:2">
      <c r="B3" s="1" t="s">
        <v>26</v>
      </c>
    </row>
    <row r="5" spans="2:3">
      <c r="B5" s="11" t="s">
        <v>27</v>
      </c>
      <c r="C5" s="12" t="s">
        <v>28</v>
      </c>
    </row>
    <row r="6" spans="2:3">
      <c r="B6" s="13" t="s">
        <v>29</v>
      </c>
      <c r="C6" s="14">
        <v>1188534.6</v>
      </c>
    </row>
    <row r="7" spans="2:3">
      <c r="B7" s="15" t="s">
        <v>10</v>
      </c>
      <c r="C7" s="14">
        <v>390371.025</v>
      </c>
    </row>
    <row r="8" spans="2:3">
      <c r="B8" s="15" t="s">
        <v>14</v>
      </c>
      <c r="C8" s="14">
        <v>323869.925</v>
      </c>
    </row>
    <row r="9" spans="2:3">
      <c r="B9" s="15" t="s">
        <v>12</v>
      </c>
      <c r="C9" s="14">
        <v>80847.35</v>
      </c>
    </row>
    <row r="10" spans="2:3">
      <c r="B10" s="16" t="s">
        <v>13</v>
      </c>
      <c r="C10" s="17">
        <f>SUM(C15:C18)</f>
        <v>180115.4</v>
      </c>
    </row>
    <row r="13" spans="2:2">
      <c r="B13" s="18" t="s">
        <v>30</v>
      </c>
    </row>
    <row r="15" spans="2:3">
      <c r="B15" s="19" t="s">
        <v>15</v>
      </c>
      <c r="C15" s="20">
        <v>68865.4</v>
      </c>
    </row>
    <row r="16" spans="2:3">
      <c r="B16" s="15" t="s">
        <v>11</v>
      </c>
      <c r="C16" s="14">
        <v>55000</v>
      </c>
    </row>
    <row r="17" spans="2:3">
      <c r="B17" s="15" t="s">
        <v>13</v>
      </c>
      <c r="C17" s="14">
        <v>45000</v>
      </c>
    </row>
    <row r="18" spans="2:3">
      <c r="B18" s="16" t="s">
        <v>17</v>
      </c>
      <c r="C18" s="17">
        <f>0.25*C17</f>
        <v>11250</v>
      </c>
    </row>
    <row r="20" customHeight="1" spans="2:3">
      <c r="B20" s="11" t="s">
        <v>27</v>
      </c>
      <c r="C20" s="12" t="s">
        <v>28</v>
      </c>
    </row>
    <row r="21" ht="15.75" customHeight="1" spans="2:3">
      <c r="B21" s="13" t="s">
        <v>29</v>
      </c>
      <c r="C21" s="14">
        <v>1188534.6</v>
      </c>
    </row>
    <row r="22" ht="15.75" customHeight="1" spans="2:3">
      <c r="B22" s="15" t="s">
        <v>10</v>
      </c>
      <c r="C22" s="14">
        <v>390371.025</v>
      </c>
    </row>
    <row r="23" ht="15.75" customHeight="1" spans="2:3">
      <c r="B23" s="15" t="s">
        <v>14</v>
      </c>
      <c r="C23" s="14">
        <v>323869.925</v>
      </c>
    </row>
    <row r="24" ht="15.75" customHeight="1" spans="2:3">
      <c r="B24" s="15" t="s">
        <v>12</v>
      </c>
      <c r="C24" s="14">
        <v>80847.35</v>
      </c>
    </row>
    <row r="25" ht="15.75" customHeight="1" spans="2:3">
      <c r="B25" s="19" t="s">
        <v>15</v>
      </c>
      <c r="C25" s="20">
        <v>68865.4</v>
      </c>
    </row>
    <row r="26" ht="15.75" customHeight="1" spans="2:3">
      <c r="B26" s="15" t="s">
        <v>11</v>
      </c>
      <c r="C26" s="14">
        <v>55000</v>
      </c>
    </row>
    <row r="27" ht="15.75" customHeight="1" spans="2:3">
      <c r="B27" s="15" t="s">
        <v>13</v>
      </c>
      <c r="C27" s="14">
        <v>45000</v>
      </c>
    </row>
    <row r="28" ht="15.75" customHeight="1" spans="2:3">
      <c r="B28" s="16" t="s">
        <v>17</v>
      </c>
      <c r="C28" s="17">
        <f>0.25*C27</f>
        <v>11250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 spans="3:3">
      <c r="C37" s="21"/>
    </row>
    <row r="38" ht="15.75" customHeight="1" spans="3:3">
      <c r="C38" s="22"/>
    </row>
    <row r="39" ht="15.75" customHeight="1" spans="3:3">
      <c r="C39" s="22"/>
    </row>
    <row r="40" ht="15.75" customHeight="1" spans="3:3">
      <c r="C40" s="22"/>
    </row>
    <row r="41" ht="15.75" customHeight="1" spans="3:3">
      <c r="C41" s="23"/>
    </row>
    <row r="42" ht="15.75" customHeight="1" spans="3:3">
      <c r="C42" s="23"/>
    </row>
    <row r="43" ht="15.75" customHeight="1" spans="3:3">
      <c r="C43" s="23"/>
    </row>
    <row r="44" ht="15.75" customHeight="1" spans="3:3">
      <c r="C44" s="23"/>
    </row>
    <row r="45" ht="15.75" customHeight="1" spans="3:3">
      <c r="C45" s="2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>
    <sortState ref="B5:C10">
      <sortCondition ref="C5" descending="1"/>
    </sortState>
    <extLst/>
  </autoFilter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000"/>
  <sheetViews>
    <sheetView showGridLines="0" zoomScale="90" zoomScaleNormal="90" topLeftCell="B1" workbookViewId="0">
      <selection activeCell="Q24" sqref="Q24"/>
    </sheetView>
  </sheetViews>
  <sheetFormatPr defaultColWidth="14.4285714285714" defaultRowHeight="15" customHeight="1" outlineLevelCol="4"/>
  <cols>
    <col min="1" max="1" width="8.71428571428571" customWidth="1"/>
    <col min="2" max="2" width="18" customWidth="1"/>
    <col min="3" max="26" width="8.71428571428571" customWidth="1"/>
  </cols>
  <sheetData>
    <row r="4" ht="18.75" spans="2:2">
      <c r="B4" s="1" t="s">
        <v>31</v>
      </c>
    </row>
    <row r="6" spans="2:5">
      <c r="B6" s="2" t="s">
        <v>32</v>
      </c>
      <c r="C6" s="3" t="s">
        <v>33</v>
      </c>
      <c r="D6" s="3" t="s">
        <v>34</v>
      </c>
      <c r="E6" s="4" t="s">
        <v>35</v>
      </c>
    </row>
    <row r="7" spans="2:5">
      <c r="B7" s="5" t="s">
        <v>10</v>
      </c>
      <c r="C7" s="6">
        <v>300000</v>
      </c>
      <c r="D7" s="6">
        <v>210000</v>
      </c>
      <c r="E7" s="7">
        <f t="shared" ref="E7:E8" si="0">D7/C7</f>
        <v>0.7</v>
      </c>
    </row>
    <row r="8" spans="2:5">
      <c r="B8" s="8" t="s">
        <v>14</v>
      </c>
      <c r="C8" s="9">
        <v>270000</v>
      </c>
      <c r="D8" s="9">
        <v>165000</v>
      </c>
      <c r="E8" s="10">
        <f t="shared" si="0"/>
        <v>0.611111111111111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90" zoomScaleNormal="90" workbookViewId="0">
      <selection activeCell="AR46" sqref="AR46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final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Saifun</cp:lastModifiedBy>
  <dcterms:created xsi:type="dcterms:W3CDTF">2020-08-28T11:25:00Z</dcterms:created>
  <dcterms:modified xsi:type="dcterms:W3CDTF">2022-08-27T19:37:33Z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43C84341AB794AA39783D21B716992AE</vt:lpwstr>
  </property>
</Properties>
</file>