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pivotTables/pivotTable2.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Academics\Projects\Excel\"/>
    </mc:Choice>
  </mc:AlternateContent>
  <xr:revisionPtr revIDLastSave="0" documentId="13_ncr:1_{E896C0B2-CDFE-45A6-8FEB-8FE29770CC9F}" xr6:coauthVersionLast="47" xr6:coauthVersionMax="47" xr10:uidLastSave="{00000000-0000-0000-0000-000000000000}"/>
  <workbookProtection workbookAlgorithmName="SHA-512" workbookHashValue="hBQQ2vIm+LDy9pfaovXL2DwHo2Eg5MjZEJCaTnpDxJdty9IaHtWRGCic00JsXIadjNjOyivPZj0kZrNrl5mUoQ==" workbookSaltValue="ARhdh/moVfOT3gGMHI3Uow==" workbookSpinCount="100000" lockStructure="1"/>
  <bookViews>
    <workbookView xWindow="-120" yWindow="-120" windowWidth="29040" windowHeight="15720" tabRatio="654" firstSheet="10" activeTab="20" xr2:uid="{00000000-000D-0000-FFFF-FFFF00000000}"/>
  </bookViews>
  <sheets>
    <sheet name="PROJECT 1" sheetId="6" r:id="rId1"/>
    <sheet name="Orders" sheetId="1" r:id="rId2"/>
    <sheet name="Products" sheetId="2" r:id="rId3"/>
    <sheet name="Countries" sheetId="4" r:id="rId4"/>
    <sheet name="Warehouse Extension" sheetId="3" r:id="rId5"/>
    <sheet name="Summary Chart" sheetId="5" r:id="rId6"/>
    <sheet name="PROJECT 2" sheetId="7" r:id="rId7"/>
    <sheet name="Team Selector" sheetId="9" r:id="rId8"/>
    <sheet name="Beer Prices" sheetId="8" r:id="rId9"/>
    <sheet name="Price per Ounce" sheetId="10" r:id="rId10"/>
    <sheet name="PROJECT 3" sheetId="12" r:id="rId11"/>
    <sheet name="Indicators" sheetId="13" r:id="rId12"/>
    <sheet name="Region Summary" sheetId="14" r:id="rId13"/>
    <sheet name="PROJECT 4" sheetId="15" r:id="rId14"/>
    <sheet name="Inventory" sheetId="16" r:id="rId15"/>
    <sheet name="Order Tracker" sheetId="17" r:id="rId16"/>
    <sheet name="PROJECT 5" sheetId="18" r:id="rId17"/>
    <sheet name="Product Sales" sheetId="19" r:id="rId18"/>
    <sheet name="Sales by Store" sheetId="21" r:id="rId19"/>
    <sheet name="New Product" sheetId="20" r:id="rId20"/>
    <sheet name="PROJECT 6" sheetId="22" r:id="rId21"/>
    <sheet name="Van Collisions" sheetId="24" r:id="rId22"/>
    <sheet name="Taxi Collisions" sheetId="27" r:id="rId23"/>
    <sheet name="Monthly Trend" sheetId="29" r:id="rId24"/>
    <sheet name="Collision Causes" sheetId="28" r:id="rId25"/>
  </sheets>
  <definedNames>
    <definedName name="_xlnm._FilterDatabase" localSheetId="3" hidden="1">'Countries'!$A$1:$A$15</definedName>
    <definedName name="_xlnm._FilterDatabase" localSheetId="14" hidden="1">Inventory!$A$1:$I$101</definedName>
    <definedName name="_xlnm._FilterDatabase" localSheetId="1" hidden="1">Orders!$A$1:$I$201</definedName>
    <definedName name="_xlnm._FilterDatabase" localSheetId="17" hidden="1">'Product Sales'!$A$1:$G$1</definedName>
    <definedName name="_xlnm._FilterDatabase" localSheetId="2" hidden="1">Products!$A$1:$B$15</definedName>
    <definedName name="_xlnm._FilterDatabase" localSheetId="21" hidden="1">'Van Collisions'!$A$2:$E$230</definedName>
    <definedName name="_xlchart.v5.0" hidden="1">'Countries'!$A$1</definedName>
    <definedName name="_xlchart.v5.1" hidden="1">'Countries'!$A$2:$A$15</definedName>
    <definedName name="_xlchart.v5.2" hidden="1">'Countries'!$B$1</definedName>
    <definedName name="_xlchart.v5.3" hidden="1">'Countries'!$B$2:$B$15</definedName>
  </definedNames>
  <calcPr calcId="191029"/>
  <pivotCaches>
    <pivotCache cacheId="0" r:id="rId26"/>
    <pivotCache cacheId="1" r:id="rId27"/>
    <pivotCache cacheId="2" r:id="rId28"/>
  </pivotCaches>
</workbook>
</file>

<file path=xl/calcChain.xml><?xml version="1.0" encoding="utf-8"?>
<calcChain xmlns="http://schemas.openxmlformats.org/spreadsheetml/2006/main">
  <c r="B8" i="20" l="1"/>
  <c r="G86" i="19"/>
  <c r="F86" i="19"/>
  <c r="G64" i="19"/>
  <c r="F64" i="19"/>
  <c r="G60" i="19"/>
  <c r="F60" i="19"/>
  <c r="G48" i="19"/>
  <c r="F48" i="19"/>
  <c r="G6" i="19"/>
  <c r="G87" i="19" s="1"/>
  <c r="F6" i="19"/>
  <c r="F87" i="19" s="1"/>
  <c r="B5" i="3"/>
  <c r="B5" i="17"/>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L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C9" i="9" l="1"/>
  <c r="C8" i="9"/>
  <c r="C11" i="9" l="1"/>
</calcChain>
</file>

<file path=xl/sharedStrings.xml><?xml version="1.0" encoding="utf-8"?>
<sst xmlns="http://schemas.openxmlformats.org/spreadsheetml/2006/main" count="2772" uniqueCount="660">
  <si>
    <t>Country</t>
  </si>
  <si>
    <t>Quantity</t>
  </si>
  <si>
    <t>United Kingdom</t>
  </si>
  <si>
    <t>France</t>
  </si>
  <si>
    <t>Netherlands</t>
  </si>
  <si>
    <t>Germany</t>
  </si>
  <si>
    <t>Norway</t>
  </si>
  <si>
    <t>Switzerland</t>
  </si>
  <si>
    <t>Spain</t>
  </si>
  <si>
    <t>Portugal</t>
  </si>
  <si>
    <t>Italy</t>
  </si>
  <si>
    <t>Belgium</t>
  </si>
  <si>
    <t>Denmark</t>
  </si>
  <si>
    <t>Sweden</t>
  </si>
  <si>
    <t>Finland</t>
  </si>
  <si>
    <t>Austria</t>
  </si>
  <si>
    <t>Order Date</t>
  </si>
  <si>
    <t>Product ID</t>
  </si>
  <si>
    <t>Product Name</t>
  </si>
  <si>
    <t>Unit Price</t>
  </si>
  <si>
    <t>Revenue</t>
  </si>
  <si>
    <t>Client ID</t>
  </si>
  <si>
    <t>Orders</t>
  </si>
  <si>
    <t>Mortgage Payments</t>
  </si>
  <si>
    <t>Loan Balance</t>
  </si>
  <si>
    <t>Annual Interest Rate</t>
  </si>
  <si>
    <t>Term Length (yrs)</t>
  </si>
  <si>
    <t>Monthly Payment</t>
  </si>
  <si>
    <t>Grand Total</t>
  </si>
  <si>
    <t>Jan</t>
  </si>
  <si>
    <t>Feb</t>
  </si>
  <si>
    <t>Mar</t>
  </si>
  <si>
    <t>Apr</t>
  </si>
  <si>
    <t>May</t>
  </si>
  <si>
    <t>Jun</t>
  </si>
  <si>
    <t>Jul</t>
  </si>
  <si>
    <t>Aug</t>
  </si>
  <si>
    <t>Sep</t>
  </si>
  <si>
    <t>Oct</t>
  </si>
  <si>
    <t>Nov</t>
  </si>
  <si>
    <t>Dec</t>
  </si>
  <si>
    <t>Sum of Revenue</t>
  </si>
  <si>
    <t>Order #</t>
  </si>
  <si>
    <t>MLB Beer Prices</t>
  </si>
  <si>
    <t>Price:</t>
  </si>
  <si>
    <t>Team</t>
  </si>
  <si>
    <t>Nickname</t>
  </si>
  <si>
    <t>City</t>
  </si>
  <si>
    <t>Arizona Diamondbacks</t>
  </si>
  <si>
    <t>Diamondbacks</t>
  </si>
  <si>
    <t>Arizona</t>
  </si>
  <si>
    <t>Atlanta Braves</t>
  </si>
  <si>
    <t>Braves</t>
  </si>
  <si>
    <t>Atlanta</t>
  </si>
  <si>
    <t>Baltimore Orioles</t>
  </si>
  <si>
    <t>Orioles</t>
  </si>
  <si>
    <t>Baltimore</t>
  </si>
  <si>
    <t>Boston Red Sox</t>
  </si>
  <si>
    <t>Red Sox</t>
  </si>
  <si>
    <t>Boston</t>
  </si>
  <si>
    <t>Chicago Cubs</t>
  </si>
  <si>
    <t>Cubs</t>
  </si>
  <si>
    <t>Chicago</t>
  </si>
  <si>
    <t>Chicago White Sox</t>
  </si>
  <si>
    <t>White Sox</t>
  </si>
  <si>
    <t>Cincinnati Reds</t>
  </si>
  <si>
    <t>Reds</t>
  </si>
  <si>
    <t>Cincinnati</t>
  </si>
  <si>
    <t>Cleveland Indians</t>
  </si>
  <si>
    <t>Indians</t>
  </si>
  <si>
    <t>Cleveland</t>
  </si>
  <si>
    <t>Colorado Rockies</t>
  </si>
  <si>
    <t>Rockies</t>
  </si>
  <si>
    <t>Colorado</t>
  </si>
  <si>
    <t>Detroit Tigers</t>
  </si>
  <si>
    <t>Tigers</t>
  </si>
  <si>
    <t>Detroit</t>
  </si>
  <si>
    <t>Houston Astros</t>
  </si>
  <si>
    <t>Astros</t>
  </si>
  <si>
    <t>Houston</t>
  </si>
  <si>
    <t>Kansas City Royals</t>
  </si>
  <si>
    <t>Royals</t>
  </si>
  <si>
    <t>Kansas City</t>
  </si>
  <si>
    <t>Los Angeles Angels</t>
  </si>
  <si>
    <t>Angels</t>
  </si>
  <si>
    <t>Anaheim</t>
  </si>
  <si>
    <t>Los Angeles Dodgers</t>
  </si>
  <si>
    <t>Dodgers</t>
  </si>
  <si>
    <t>Los Angeles</t>
  </si>
  <si>
    <t>Miami Marlins</t>
  </si>
  <si>
    <t>Marlins</t>
  </si>
  <si>
    <t>Miami</t>
  </si>
  <si>
    <t>Milwaukee Brewers</t>
  </si>
  <si>
    <t>Brewers</t>
  </si>
  <si>
    <t>Milwaukee</t>
  </si>
  <si>
    <t>Minnesota Twins</t>
  </si>
  <si>
    <t>Twins</t>
  </si>
  <si>
    <t>Minnesota</t>
  </si>
  <si>
    <t>New York Mets</t>
  </si>
  <si>
    <t>Mets</t>
  </si>
  <si>
    <t>New York</t>
  </si>
  <si>
    <t>New York Yankees</t>
  </si>
  <si>
    <t>Yankees</t>
  </si>
  <si>
    <t>Oakland Athletics</t>
  </si>
  <si>
    <t>Athletics</t>
  </si>
  <si>
    <t>Oakland</t>
  </si>
  <si>
    <t>Philadelphia Phillies</t>
  </si>
  <si>
    <t>Phillies</t>
  </si>
  <si>
    <t>Philadelphia</t>
  </si>
  <si>
    <t>Pittsburgh Pirates</t>
  </si>
  <si>
    <t>Pirates</t>
  </si>
  <si>
    <t>Pittsburgh</t>
  </si>
  <si>
    <t>San Diego Padres</t>
  </si>
  <si>
    <t>Padres</t>
  </si>
  <si>
    <t>San Diego</t>
  </si>
  <si>
    <t>San Francisco Giants</t>
  </si>
  <si>
    <t>Giants</t>
  </si>
  <si>
    <t>San Francisco</t>
  </si>
  <si>
    <t>Seattle Mariners</t>
  </si>
  <si>
    <t>Mariners</t>
  </si>
  <si>
    <t>Seattle</t>
  </si>
  <si>
    <t>St. Louis Cardinals</t>
  </si>
  <si>
    <t>Cardinals</t>
  </si>
  <si>
    <t>St. Louis</t>
  </si>
  <si>
    <t>Tampa Bay Rays</t>
  </si>
  <si>
    <t>Rays</t>
  </si>
  <si>
    <t>Tampa</t>
  </si>
  <si>
    <t>Texas Rangers</t>
  </si>
  <si>
    <t>Rangers</t>
  </si>
  <si>
    <t>Arlington</t>
  </si>
  <si>
    <t>Toronto Blue Jays</t>
  </si>
  <si>
    <t>Blue Jays</t>
  </si>
  <si>
    <t>Toronto</t>
  </si>
  <si>
    <t>Washington Nationals</t>
  </si>
  <si>
    <t>Nationals</t>
  </si>
  <si>
    <t>Washington</t>
  </si>
  <si>
    <t>Size</t>
  </si>
  <si>
    <t>Price</t>
  </si>
  <si>
    <t>2013</t>
  </si>
  <si>
    <t>2014</t>
  </si>
  <si>
    <t>2015</t>
  </si>
  <si>
    <t>2016</t>
  </si>
  <si>
    <t>2018</t>
  </si>
  <si>
    <t>Change</t>
  </si>
  <si>
    <t>Region</t>
  </si>
  <si>
    <t>Afghanistan</t>
  </si>
  <si>
    <t>South Asia</t>
  </si>
  <si>
    <t>Albania</t>
  </si>
  <si>
    <t>Europe &amp; Central Asia</t>
  </si>
  <si>
    <t>Algeria</t>
  </si>
  <si>
    <t>Middle East &amp; North Africa</t>
  </si>
  <si>
    <t>Andorra</t>
  </si>
  <si>
    <t>Angola</t>
  </si>
  <si>
    <t>Sub-Saharan Africa</t>
  </si>
  <si>
    <t>Antigua and Barbuda</t>
  </si>
  <si>
    <t>Latin America &amp; Caribbean</t>
  </si>
  <si>
    <t>Argentina</t>
  </si>
  <si>
    <t>Armenia</t>
  </si>
  <si>
    <t>Australia</t>
  </si>
  <si>
    <t>East Asia &amp; Pacific</t>
  </si>
  <si>
    <t>Azerbaijan</t>
  </si>
  <si>
    <t>Bahrain</t>
  </si>
  <si>
    <t>Bangladesh</t>
  </si>
  <si>
    <t>Belarus</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</si>
  <si>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</si>
  <si>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</si>
  <si>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</si>
  <si>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</si>
  <si>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</si>
  <si>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</si>
  <si>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</si>
  <si>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</si>
  <si>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</si>
  <si>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</si>
  <si>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</si>
  <si>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</si>
  <si>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</si>
  <si>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</si>
  <si>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</si>
  <si>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North America</t>
  </si>
  <si>
    <t>Central African Republic</t>
  </si>
  <si>
    <t>Chad</t>
  </si>
  <si>
    <t>Chile</t>
  </si>
  <si>
    <t>China</t>
  </si>
  <si>
    <t>Colombia</t>
  </si>
  <si>
    <t>Comoros</t>
  </si>
  <si>
    <t>Congo, Dem. Rep.</t>
  </si>
  <si>
    <t>Congo, Rep.</t>
  </si>
  <si>
    <t>Costa Rica</t>
  </si>
  <si>
    <t>Cote d'Ivoire</t>
  </si>
  <si>
    <t>Croatia</t>
  </si>
  <si>
    <t>Cyprus</t>
  </si>
  <si>
    <t>Czech Republic</t>
  </si>
  <si>
    <t>Djibouti</t>
  </si>
  <si>
    <t>Dominica</t>
  </si>
  <si>
    <t>Dominican Republic</t>
  </si>
  <si>
    <t>Ecuador</t>
  </si>
  <si>
    <t>Egypt, Arab Rep.</t>
  </si>
  <si>
    <t>El Salvador</t>
  </si>
  <si>
    <t>Equatorial Guinea</t>
  </si>
  <si>
    <t>Estonia</t>
  </si>
  <si>
    <t>Eswatini</t>
  </si>
  <si>
    <t>Ethiopia</t>
  </si>
  <si>
    <t>Fiji</t>
  </si>
  <si>
    <t>Gabon</t>
  </si>
  <si>
    <t>Gambia, The</t>
  </si>
  <si>
    <t>Georgia</t>
  </si>
  <si>
    <t>Ghana</t>
  </si>
  <si>
    <t>Greece</t>
  </si>
  <si>
    <t>Grenada</t>
  </si>
  <si>
    <t>Guatemala</t>
  </si>
  <si>
    <t>Guinea</t>
  </si>
  <si>
    <t>Guinea-Bissau</t>
  </si>
  <si>
    <t>Guyana</t>
  </si>
  <si>
    <t>Haiti</t>
  </si>
  <si>
    <t>Honduras</t>
  </si>
  <si>
    <t>Hong Kong SAR, China</t>
  </si>
  <si>
    <t>Hungary</t>
  </si>
  <si>
    <t>Iceland</t>
  </si>
  <si>
    <t>India</t>
  </si>
  <si>
    <t>Indonesia</t>
  </si>
  <si>
    <t>Iraq</t>
  </si>
  <si>
    <t>Ireland</t>
  </si>
  <si>
    <t>Israel</t>
  </si>
  <si>
    <t>Jamaica</t>
  </si>
  <si>
    <t>Japan</t>
  </si>
  <si>
    <t>Jordan</t>
  </si>
  <si>
    <t>Kazakhstan</t>
  </si>
  <si>
    <t>Kenya</t>
  </si>
  <si>
    <t>Kiribati</t>
  </si>
  <si>
    <t>Korea, Rep.</t>
  </si>
  <si>
    <t>Kuwait</t>
  </si>
  <si>
    <t>Kyrgyz Republic</t>
  </si>
  <si>
    <t>Latvia</t>
  </si>
  <si>
    <t>Lebanon</t>
  </si>
  <si>
    <t>Lesotho</t>
  </si>
  <si>
    <t>Liberia</t>
  </si>
  <si>
    <t>Libya</t>
  </si>
  <si>
    <t>Lithuania</t>
  </si>
  <si>
    <t>Luxembourg</t>
  </si>
  <si>
    <t>Macao SAR, China</t>
  </si>
  <si>
    <t>Madagascar</t>
  </si>
  <si>
    <t>Malawi</t>
  </si>
  <si>
    <t>Malaysia</t>
  </si>
  <si>
    <t>Maldives</t>
  </si>
  <si>
    <t>Mali</t>
  </si>
  <si>
    <t>Malta</t>
  </si>
  <si>
    <t>Marshall Islands</t>
  </si>
  <si>
    <t>Mauritania</t>
  </si>
  <si>
    <t>Mauritius</t>
  </si>
  <si>
    <t>Mexico</t>
  </si>
  <si>
    <t>Moldova</t>
  </si>
  <si>
    <t>Mongolia</t>
  </si>
  <si>
    <t>Montenegro</t>
  </si>
  <si>
    <t>Morocco</t>
  </si>
  <si>
    <t>Mozambique</t>
  </si>
  <si>
    <t>Myanmar</t>
  </si>
  <si>
    <t>Namibia</t>
  </si>
  <si>
    <t>Nepal</t>
  </si>
  <si>
    <t>New Zealand</t>
  </si>
  <si>
    <t>Nicaragua</t>
  </si>
  <si>
    <t>Niger</t>
  </si>
  <si>
    <t>Nigeria</t>
  </si>
  <si>
    <t>North Macedonia</t>
  </si>
  <si>
    <t>Oman</t>
  </si>
  <si>
    <t>Pakistan</t>
  </si>
  <si>
    <t>Palau</t>
  </si>
  <si>
    <t>Panama</t>
  </si>
  <si>
    <t>Papua New Guinea</t>
  </si>
  <si>
    <t>Paraguay</t>
  </si>
  <si>
    <t>Peru</t>
  </si>
  <si>
    <t>Philippines</t>
  </si>
  <si>
    <t>Poland</t>
  </si>
  <si>
    <t>Puerto Rico</t>
  </si>
  <si>
    <t>Qatar</t>
  </si>
  <si>
    <t>Romania</t>
  </si>
  <si>
    <t>Russian Federation</t>
  </si>
  <si>
    <t>Rwanda</t>
  </si>
  <si>
    <t>Samoa</t>
  </si>
  <si>
    <t>Sao Tome and Principe</t>
  </si>
  <si>
    <t>Saudi Arabia</t>
  </si>
  <si>
    <t>Senegal</t>
  </si>
  <si>
    <t>Serbia</t>
  </si>
  <si>
    <t>Seychelles</t>
  </si>
  <si>
    <t>Sierra Leone</t>
  </si>
  <si>
    <t>Singapore</t>
  </si>
  <si>
    <t>Slovak Republic</t>
  </si>
  <si>
    <t>Slovenia</t>
  </si>
  <si>
    <t>Solomon Islands</t>
  </si>
  <si>
    <t>Somalia</t>
  </si>
  <si>
    <t>South Africa</t>
  </si>
  <si>
    <t>Sri Lanka</t>
  </si>
  <si>
    <t>St. Kitts and Nevis</t>
  </si>
  <si>
    <t>St. Lucia</t>
  </si>
  <si>
    <t>St. Vincent and the Grenadines</t>
  </si>
  <si>
    <t>Suriname</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</si>
  <si>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</si>
  <si>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</si>
  <si>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</si>
  <si>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</si>
  <si>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</si>
  <si>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</si>
  <si>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</si>
  <si>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</si>
  <si>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</si>
  <si>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</si>
  <si>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</si>
  <si>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</si>
  <si>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</si>
  <si>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</si>
  <si>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</si>
  <si>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States</t>
  </si>
  <si>
    <t>Uruguay</t>
  </si>
  <si>
    <t>Uzbekistan</t>
  </si>
  <si>
    <t>Vanuatu</t>
  </si>
  <si>
    <t>Vietnam</t>
  </si>
  <si>
    <t>Yemen, Rep.</t>
  </si>
  <si>
    <t>Zambia</t>
  </si>
  <si>
    <t>Zimbabwe</t>
  </si>
  <si>
    <t>Population</t>
  </si>
  <si>
    <t>Sum of Population</t>
  </si>
  <si>
    <t>Area</t>
  </si>
  <si>
    <t>Sum of Area</t>
  </si>
  <si>
    <t>Province</t>
  </si>
  <si>
    <t>Winery</t>
  </si>
  <si>
    <t>Variety</t>
  </si>
  <si>
    <t>Name</t>
  </si>
  <si>
    <t>US</t>
  </si>
  <si>
    <t>Cadence</t>
  </si>
  <si>
    <t>Bordeaux Red</t>
  </si>
  <si>
    <t>Cadence (2013) Coda</t>
  </si>
  <si>
    <t>Cadence (2012) Coda</t>
  </si>
  <si>
    <t>Cadence (2015) Coda</t>
  </si>
  <si>
    <t>Cadence (2014) Coda</t>
  </si>
  <si>
    <t>Loire Valley</t>
  </si>
  <si>
    <t>Henri Bourgeois</t>
  </si>
  <si>
    <t>Sauvignon Blanc</t>
  </si>
  <si>
    <t xml:space="preserve">Henri Bourgeois (2010) Jadis </t>
  </si>
  <si>
    <t xml:space="preserve">Henri Bourgeois (2012) Jadis </t>
  </si>
  <si>
    <t xml:space="preserve">Henri Bourgeois (2014) Jadis </t>
  </si>
  <si>
    <t>Burgundy</t>
  </si>
  <si>
    <t>Louis Latour</t>
  </si>
  <si>
    <t>Chardonnay</t>
  </si>
  <si>
    <t xml:space="preserve">Louis Latour (2009) Charmes </t>
  </si>
  <si>
    <t>Cadence (2013) Ciel du Cheval</t>
  </si>
  <si>
    <t xml:space="preserve">Louis Latour (2008) Genievres </t>
  </si>
  <si>
    <t>Pinot Noir</t>
  </si>
  <si>
    <t xml:space="preserve">Louis Latour (2009) En Chevret </t>
  </si>
  <si>
    <t xml:space="preserve">Louis Latour (2012) En Paradis </t>
  </si>
  <si>
    <t xml:space="preserve">Louis Latour (2014) En Paradis </t>
  </si>
  <si>
    <t xml:space="preserve">Louis Latour (2009) La Garenne </t>
  </si>
  <si>
    <t xml:space="preserve">Louis Latour (2009) Les Damodes </t>
  </si>
  <si>
    <t>Cadence (2012) Tapteil</t>
  </si>
  <si>
    <t>Cadence (2014) Tapteil</t>
  </si>
  <si>
    <t>Cadence (2013) Tapteil</t>
  </si>
  <si>
    <t>Cadence (2011) Tapteil</t>
  </si>
  <si>
    <t xml:space="preserve">Henri Bourgeois (2012) En Travertin </t>
  </si>
  <si>
    <t xml:space="preserve">Henri Bourgeois (2015) En Travertin </t>
  </si>
  <si>
    <t>Bordeaux</t>
  </si>
  <si>
    <t>Cheval Quancard</t>
  </si>
  <si>
    <t xml:space="preserve">Cheval Quancard (2010) Fleur de Roc </t>
  </si>
  <si>
    <t xml:space="preserve">Cheval Quancard (2015) Fleur du Roc </t>
  </si>
  <si>
    <t xml:space="preserve">Henri Bourgeois (2014) Les Baronnes </t>
  </si>
  <si>
    <t xml:space="preserve">Henri Bourgeois (2012) Les Baronnes </t>
  </si>
  <si>
    <t xml:space="preserve">Henri Bourgeois (2015) Les Baronnes </t>
  </si>
  <si>
    <t xml:space="preserve">Henri Bourgeois (2016) Les Baronnes </t>
  </si>
  <si>
    <t xml:space="preserve">Henri Bourgeois (2013) Les Baronnes </t>
  </si>
  <si>
    <t>Cheval Quancard (2009) Chai de Bordes</t>
  </si>
  <si>
    <t>Cheval Quancard (2010) Chai de Bordes</t>
  </si>
  <si>
    <t>Cheval Quancard (2012) Chai de Bordes</t>
  </si>
  <si>
    <t>Cheval Quancard (2014) Chai de Bordes</t>
  </si>
  <si>
    <t xml:space="preserve">Henri Bourgeois (2011) Etienne Henri </t>
  </si>
  <si>
    <t xml:space="preserve">Henri Bourgeois (2014) Etienne Henri </t>
  </si>
  <si>
    <t xml:space="preserve">Henri Bourgeois (2013) Etienne Henri </t>
  </si>
  <si>
    <t xml:space="preserve">Henri Bourgeois (2009) La Bourgeoise </t>
  </si>
  <si>
    <t xml:space="preserve">Henri Bourgeois (2014) La Bourgeoise </t>
  </si>
  <si>
    <t xml:space="preserve">Henri Bourgeois (2013) La Bourgeoise </t>
  </si>
  <si>
    <t xml:space="preserve">Henri Bourgeois (2012) La Bourgeoise </t>
  </si>
  <si>
    <t xml:space="preserve">Louis Latour (2014) Le Montrachet </t>
  </si>
  <si>
    <t xml:space="preserve">Louis Latour (2009) Les Chatelots </t>
  </si>
  <si>
    <t xml:space="preserve">Cheval Quancard (2015) Chai de Bordes </t>
  </si>
  <si>
    <t>Louis Latour (2008) Clos de Vougeot</t>
  </si>
  <si>
    <t>Louis Latour (2005) Clos de Vougeot</t>
  </si>
  <si>
    <t>Louis Latour (2010) Clos de Vougeot</t>
  </si>
  <si>
    <t>Louis Latour (2011) Clos de Vougeot</t>
  </si>
  <si>
    <t>Louis Latour (2014) Clos de Vougeot</t>
  </si>
  <si>
    <t xml:space="preserve">Louis Latour (2005) Domaine Latour </t>
  </si>
  <si>
    <t xml:space="preserve">Louis Latour (2015) Domaine Latour </t>
  </si>
  <si>
    <t xml:space="preserve">Henri Bourgeois (2015) Haute Victoire </t>
  </si>
  <si>
    <t xml:space="preserve">Henri Bourgeois (2014) Haute Victoire </t>
  </si>
  <si>
    <t xml:space="preserve">Henri Bourgeois (2011) Sancerre Jadis </t>
  </si>
  <si>
    <t xml:space="preserve">Louis Latour (2009) Les Demoiselles </t>
  </si>
  <si>
    <t xml:space="preserve">Louis Latour (2011) Les Demoiselles </t>
  </si>
  <si>
    <t xml:space="preserve">Louis Latour (2015) Les Demoiselles </t>
  </si>
  <si>
    <t>Louis Latour (2008) Batard-Montrachet</t>
  </si>
  <si>
    <t>Louis Latour (2015) Batard-Montrachet</t>
  </si>
  <si>
    <t>Louis Latour (2014) Batard-Montrachet</t>
  </si>
  <si>
    <t>Louis Latour (2009) Batard-Montrachet</t>
  </si>
  <si>
    <t xml:space="preserve">Cheval Quancard (2014) Fortin Plaisance </t>
  </si>
  <si>
    <t xml:space="preserve">Louis Latour (2012) Les Deux Moulins </t>
  </si>
  <si>
    <t xml:space="preserve">Cheval Quancard (2014) Monfort Bellevue </t>
  </si>
  <si>
    <t xml:space="preserve">Cheval Quancard (2009) Monfort Bellevue </t>
  </si>
  <si>
    <t>Louis Latour (2005) Morey-Saint-Denis</t>
  </si>
  <si>
    <t>Louis Latour (2015) Morey-Saint-Denis</t>
  </si>
  <si>
    <t>Louis Latour (2014) Morey-Saint-Denis</t>
  </si>
  <si>
    <t>Louis Latour (2015) Nuits-St.-Georges</t>
  </si>
  <si>
    <t>Louis Latour (2012) Nuits-St.-Georges</t>
  </si>
  <si>
    <t xml:space="preserve">Henri Bourgeois (2011) Sancerre d'Antan </t>
  </si>
  <si>
    <t xml:space="preserve">Henri Bourgeois (2012) Sancerre d'Antan </t>
  </si>
  <si>
    <t xml:space="preserve">Henri Bourgeois (2009) Sancerre d'Antan </t>
  </si>
  <si>
    <t xml:space="preserve">Louis Latour (2009) Charmes Chambertin </t>
  </si>
  <si>
    <t xml:space="preserve">Cheval Quancard (2010) Prestige de Bordes </t>
  </si>
  <si>
    <t xml:space="preserve">Louis Latour (2008) Charmes Premier Cru </t>
  </si>
  <si>
    <t xml:space="preserve">Louis Latour (2011) Epenots Premier Cru </t>
  </si>
  <si>
    <t xml:space="preserve">Louis Latour (2014) Epenots Premier Cru </t>
  </si>
  <si>
    <t xml:space="preserve">Louis Latour (2009) Les Quatre Journaux </t>
  </si>
  <si>
    <t xml:space="preserve">Louis Latour (2014) Les Quatre Journaux </t>
  </si>
  <si>
    <t xml:space="preserve">Louis Latour (2015) Les Quatre Journaux </t>
  </si>
  <si>
    <t xml:space="preserve">Louis Latour (2011) Morgeot Premier Cru </t>
  </si>
  <si>
    <t xml:space="preserve">Louis Latour (2010) Morgeot Premier Cru </t>
  </si>
  <si>
    <t xml:space="preserve">Louis Latour (2015) Morgeot Premier Cru </t>
  </si>
  <si>
    <t>Cadence (2011) Cara Mia</t>
  </si>
  <si>
    <t>Cadence (2013) Cara Mia</t>
  </si>
  <si>
    <t>Cadence (2014) Cara Mia</t>
  </si>
  <si>
    <t>Cadence (2012) Cara Mia</t>
  </si>
  <si>
    <t xml:space="preserve">Louis Latour (2011) Caradeux Premier Cru </t>
  </si>
  <si>
    <t xml:space="preserve">Henri Bourgeois (2008) Le M.D. de Bourgeois </t>
  </si>
  <si>
    <t>Canoe Ridge</t>
  </si>
  <si>
    <t>Merlot</t>
  </si>
  <si>
    <t>Canoe Ridge (2013) The Expedition</t>
  </si>
  <si>
    <t>Canoe Ridge (2014) The Expedition</t>
  </si>
  <si>
    <t>Order Tracker</t>
  </si>
  <si>
    <t>Purchase Date:</t>
  </si>
  <si>
    <t>Shipment Time (business days):</t>
  </si>
  <si>
    <t>Arrival Date:</t>
  </si>
  <si>
    <t>Order ID:</t>
  </si>
  <si>
    <t>555-123</t>
  </si>
  <si>
    <t>Stock On Hand</t>
  </si>
  <si>
    <t>Reorder Quantity</t>
  </si>
  <si>
    <t>Year</t>
  </si>
  <si>
    <t>Whole Bean/Teas</t>
  </si>
  <si>
    <t>Coffee beans</t>
  </si>
  <si>
    <t>Organic Beans</t>
  </si>
  <si>
    <t>Brazilian - Organic</t>
  </si>
  <si>
    <t>House blend Beans</t>
  </si>
  <si>
    <t>Our Old Time Diner Blend</t>
  </si>
  <si>
    <t>Espresso Beans</t>
  </si>
  <si>
    <t>Espresso Roast</t>
  </si>
  <si>
    <t>Primo Espresso Roast</t>
  </si>
  <si>
    <t>Gourmet Beans</t>
  </si>
  <si>
    <t>Columbian Medium Roast</t>
  </si>
  <si>
    <t>Premium Beans</t>
  </si>
  <si>
    <t>Jamacian Coffee River</t>
  </si>
  <si>
    <t>Civet Cat</t>
  </si>
  <si>
    <t>Organic Decaf Blend</t>
  </si>
  <si>
    <t>Green beans</t>
  </si>
  <si>
    <t>Guatemalan Sustainably Grown</t>
  </si>
  <si>
    <t>Loose Tea</t>
  </si>
  <si>
    <t>Herbal tea</t>
  </si>
  <si>
    <t>Lemon Grass</t>
  </si>
  <si>
    <t>Peppermint</t>
  </si>
  <si>
    <t>Black tea</t>
  </si>
  <si>
    <t>English Breakfast</t>
  </si>
  <si>
    <t>Earl Grey</t>
  </si>
  <si>
    <t>Green tea</t>
  </si>
  <si>
    <t>Serenity Green Tea</t>
  </si>
  <si>
    <t>Chai tea</t>
  </si>
  <si>
    <t>Traditional Blend Chai</t>
  </si>
  <si>
    <t>Morning Sunrise Chai</t>
  </si>
  <si>
    <t>Spicy Eye Opener Chai</t>
  </si>
  <si>
    <t>Packaged Chocolate</t>
  </si>
  <si>
    <t>Drinking Chocolate</t>
  </si>
  <si>
    <t>Dark chocolate</t>
  </si>
  <si>
    <t>Organic Chocolate</t>
  </si>
  <si>
    <t>Sustainably Grown Organic</t>
  </si>
  <si>
    <t>Chili Mayan</t>
  </si>
  <si>
    <t>Beverages</t>
  </si>
  <si>
    <t>Coffee</t>
  </si>
  <si>
    <t>Drip coffee</t>
  </si>
  <si>
    <t>Our Old Time Diner Blend Sm</t>
  </si>
  <si>
    <t>Our Old Time Diner Blend Rg</t>
  </si>
  <si>
    <t>Our Old Time Diner Blend Lg</t>
  </si>
  <si>
    <t>Organic brewed coffee</t>
  </si>
  <si>
    <t>Brazilian Sm</t>
  </si>
  <si>
    <t>Brazilian Rg</t>
  </si>
  <si>
    <t>Brazilian Lg</t>
  </si>
  <si>
    <t>Gourmet brewed coffee</t>
  </si>
  <si>
    <t>Columbian Medium Roast Sm</t>
  </si>
  <si>
    <t>Columbian Medium Roast Rg</t>
  </si>
  <si>
    <t>Columbian Medium Roast Lg</t>
  </si>
  <si>
    <t>Ethiopia Sm</t>
  </si>
  <si>
    <t>Ethiopia Rg</t>
  </si>
  <si>
    <t>Ethiopia Lg</t>
  </si>
  <si>
    <t>Premium brewed coffee</t>
  </si>
  <si>
    <t>Jamaican Coffee River Sm</t>
  </si>
  <si>
    <t>Jamaican Coffee River Rg</t>
  </si>
  <si>
    <t>Jamaican Coffee River Lg</t>
  </si>
  <si>
    <t>Barista Espresso</t>
  </si>
  <si>
    <t>Espresso shot</t>
  </si>
  <si>
    <t>Latte</t>
  </si>
  <si>
    <t>Latte Rg</t>
  </si>
  <si>
    <t>Cappuccino</t>
  </si>
  <si>
    <t>Cappuccino Lg</t>
  </si>
  <si>
    <t>Tea</t>
  </si>
  <si>
    <t>Brewed herbal tea</t>
  </si>
  <si>
    <t>Lemon Grass Rg</t>
  </si>
  <si>
    <t>Lemon Grass Lg</t>
  </si>
  <si>
    <t>Peppermint Rg</t>
  </si>
  <si>
    <t>Peppermint Lg</t>
  </si>
  <si>
    <t>Brewed Green tea</t>
  </si>
  <si>
    <t>Serenity Green Tea Rg</t>
  </si>
  <si>
    <t>Serenity Green Tea Lg</t>
  </si>
  <si>
    <t>Brewed Black tea</t>
  </si>
  <si>
    <t>English Breakfast Rg</t>
  </si>
  <si>
    <t>English Breakfast Lg</t>
  </si>
  <si>
    <t>Earl Grey Rg</t>
  </si>
  <si>
    <t>Earl Grey Lg</t>
  </si>
  <si>
    <t>Brewed Chai tea</t>
  </si>
  <si>
    <t>Traditional Blend Chai Rg</t>
  </si>
  <si>
    <t>Traditional Blend Chai Lg</t>
  </si>
  <si>
    <t>Morning Sunrise Chai Rg</t>
  </si>
  <si>
    <t>Morning Sunrise Chai Lg</t>
  </si>
  <si>
    <t>Spicy Eye Opener Chai Rg</t>
  </si>
  <si>
    <t>Spicy Eye Opener Chai Lg</t>
  </si>
  <si>
    <t>Hot chocolate</t>
  </si>
  <si>
    <t>Dark chocolate Rg</t>
  </si>
  <si>
    <t>Dark chocolate Lg</t>
  </si>
  <si>
    <t>Sustainably Grown Organic Rg</t>
  </si>
  <si>
    <t>Sustainably Grown Organic Lg</t>
  </si>
  <si>
    <t>Add-ons</t>
  </si>
  <si>
    <t>Flavours</t>
  </si>
  <si>
    <t>Regular syrup</t>
  </si>
  <si>
    <t>Carmel syrup</t>
  </si>
  <si>
    <t>Hazelnut syrup</t>
  </si>
  <si>
    <t>Sugar free syrup</t>
  </si>
  <si>
    <t>Sugar Free Vanilla syrup</t>
  </si>
  <si>
    <t>Food</t>
  </si>
  <si>
    <t>Bakery</t>
  </si>
  <si>
    <t>Pastry</t>
  </si>
  <si>
    <t>Croissant</t>
  </si>
  <si>
    <t>Scone</t>
  </si>
  <si>
    <t>Cranberry Scone</t>
  </si>
  <si>
    <t>Chocolate Croissant</t>
  </si>
  <si>
    <t>Ginger Scone</t>
  </si>
  <si>
    <t>Almond Croissant</t>
  </si>
  <si>
    <t>Biscotti</t>
  </si>
  <si>
    <t>Ginger Biscotti</t>
  </si>
  <si>
    <t>Hazelnut Biscotti</t>
  </si>
  <si>
    <t>Chocolate Chip Biscotti</t>
  </si>
  <si>
    <t>Oatmeal Scone</t>
  </si>
  <si>
    <t xml:space="preserve">Scottish Cream Scone </t>
  </si>
  <si>
    <t>Jumbo Savory Scone</t>
  </si>
  <si>
    <t>Merchandise</t>
  </si>
  <si>
    <t>Branded</t>
  </si>
  <si>
    <t>Clothing</t>
  </si>
  <si>
    <t>I Need My Bean! T-shirt</t>
  </si>
  <si>
    <t>Housewares</t>
  </si>
  <si>
    <t>I Need My Bean! Diner mug</t>
  </si>
  <si>
    <t>I Need My Bean! Latte cup</t>
  </si>
  <si>
    <t>Chocolate syrup</t>
  </si>
  <si>
    <t>Ouro Brasileiro shot</t>
  </si>
  <si>
    <t>Product Group</t>
  </si>
  <si>
    <t>Product Category</t>
  </si>
  <si>
    <t>Product Type</t>
  </si>
  <si>
    <t>Units Sold</t>
  </si>
  <si>
    <t>Total Sales</t>
  </si>
  <si>
    <t>Fixed Costs:</t>
  </si>
  <si>
    <t>Rocky Roast Premium Beans</t>
  </si>
  <si>
    <t>Variable Costs:</t>
  </si>
  <si>
    <t>Profit:</t>
  </si>
  <si>
    <t>Q1</t>
  </si>
  <si>
    <t>Q2</t>
  </si>
  <si>
    <t>Q3</t>
  </si>
  <si>
    <t>Q4</t>
  </si>
  <si>
    <t>Astoria Store</t>
  </si>
  <si>
    <t>Lower Manhattan Store</t>
  </si>
  <si>
    <t>Hell's Kitchen Store</t>
  </si>
  <si>
    <t>NYC Totals</t>
  </si>
  <si>
    <t>Units Sold:</t>
  </si>
  <si>
    <t>Date</t>
  </si>
  <si>
    <t>Time</t>
  </si>
  <si>
    <t>District</t>
  </si>
  <si>
    <t># of Persons Injured</t>
  </si>
  <si>
    <t>Collision Cause</t>
  </si>
  <si>
    <t>Vehicle</t>
  </si>
  <si>
    <t>Unsafe Speed</t>
  </si>
  <si>
    <t>Sedan</t>
  </si>
  <si>
    <t>Driver Inattention/Distraction</t>
  </si>
  <si>
    <t>Passing Too Closely</t>
  </si>
  <si>
    <t>Ambulance</t>
  </si>
  <si>
    <t>Unspecified</t>
  </si>
  <si>
    <t>Bike</t>
  </si>
  <si>
    <t>Unsafe Lane Changing</t>
  </si>
  <si>
    <t>Traffic Control Disregarded</t>
  </si>
  <si>
    <t>Fatigued/Drowsy</t>
  </si>
  <si>
    <t>View Obstructed/Limited</t>
  </si>
  <si>
    <t>Pedestrian/Bicyclist/Other Pedestrian Error/Confusion</t>
  </si>
  <si>
    <t>Brakes Defective</t>
  </si>
  <si>
    <t>Box Truck</t>
  </si>
  <si>
    <t>Backing Unsafely</t>
  </si>
  <si>
    <t>Oversized Vehicle</t>
  </si>
  <si>
    <t>Bus</t>
  </si>
  <si>
    <t>Following Too Closely</t>
  </si>
  <si>
    <t>Concrete Mixer</t>
  </si>
  <si>
    <t>Passing or Lane Usage Improper</t>
  </si>
  <si>
    <t>Dump</t>
  </si>
  <si>
    <t>Reaction to Uninvolved Vehicle</t>
  </si>
  <si>
    <t>E-Bike</t>
  </si>
  <si>
    <t>Pick-up Truck</t>
  </si>
  <si>
    <t>Other Vehicular</t>
  </si>
  <si>
    <t>Moped</t>
  </si>
  <si>
    <t>Failure to Yield Right-of-Way</t>
  </si>
  <si>
    <t>Pavement Slippery</t>
  </si>
  <si>
    <t>Alcohol Involvement</t>
  </si>
  <si>
    <t>Aggressive Driving/Road Rage</t>
  </si>
  <si>
    <t>Driverless/Runaway Vehicle</t>
  </si>
  <si>
    <t>Turning Improperly</t>
  </si>
  <si>
    <t>Driver Inexperience</t>
  </si>
  <si>
    <t>Station Wagon</t>
  </si>
  <si>
    <t>Outside Car Distraction</t>
  </si>
  <si>
    <t>Illnes</t>
  </si>
  <si>
    <t>Fell Asleep</t>
  </si>
  <si>
    <t>Taxi</t>
  </si>
  <si>
    <t>Trailer</t>
  </si>
  <si>
    <t>Van</t>
  </si>
  <si>
    <t>Sum of # of Persons Injured</t>
  </si>
  <si>
    <t>Van Collisions in NYC</t>
  </si>
  <si>
    <t>Passenger Distraction</t>
  </si>
  <si>
    <t>E-Scooter</t>
  </si>
  <si>
    <t>Taxi Collisions in NYC</t>
  </si>
  <si>
    <t>Month</t>
  </si>
  <si>
    <t>Collisions</t>
  </si>
  <si>
    <t>Injury %</t>
  </si>
  <si>
    <t>Price per Ounce</t>
  </si>
  <si>
    <t>Jumbo Bag Owls</t>
  </si>
  <si>
    <t>Space Frog</t>
  </si>
  <si>
    <t>Owl Doorstop</t>
  </si>
  <si>
    <t>First Aid Tin</t>
  </si>
  <si>
    <t>Bingo Set</t>
  </si>
  <si>
    <t>Photo Cube</t>
  </si>
  <si>
    <t>Local Cafe Mug</t>
  </si>
  <si>
    <t>Popcorn Holder</t>
  </si>
  <si>
    <t xml:space="preserve">Button Box </t>
  </si>
  <si>
    <t xml:space="preserve">Wicker Star </t>
  </si>
  <si>
    <t>Polkadot Pen</t>
  </si>
  <si>
    <t>Funky Diva Pen</t>
  </si>
  <si>
    <t>Bathroom Hook</t>
  </si>
  <si>
    <t xml:space="preserve">Sombrero </t>
  </si>
  <si>
    <t>Months</t>
  </si>
  <si>
    <t>Manhattan</t>
  </si>
  <si>
    <t>Brooklyn</t>
  </si>
  <si>
    <t>Bronx</t>
  </si>
  <si>
    <t>Queens</t>
  </si>
  <si>
    <t>Staten Island</t>
  </si>
  <si>
    <t>Sum of Population Desity</t>
  </si>
  <si>
    <t>Add-ons Total</t>
  </si>
  <si>
    <t>Beverages Total</t>
  </si>
  <si>
    <t>Food Total</t>
  </si>
  <si>
    <t>Merchandise Total</t>
  </si>
  <si>
    <t>Whole Bean/Teas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</si>
</sst>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yyyy\-mm\-dd;@"/>
    <numFmt numFmtId="167" formatCode="&quot;$&quot;#,##0.00"/>
    <numFmt numFmtId="168" formatCode="0.0%"/>
    <numFmt numFmtId="169" formatCode="&quot;$&quot;#,##0"/>
    <numFmt numFmtId="170" formatCode="\$#,##0;[Red]\(\$#,##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20"/>
      <color theme="1"/>
      <name val="Calibri"/>
      <family val="2"/>
      <scheme val="minor"/>
    </font>
    <font>
      <b/>
      <sz val="14"/>
      <name val="Calibri"/>
      <family val="2"/>
      <scheme val="minor"/>
    </font>
    <font>
      <sz val="8"/>
      <name val="Calibri"/>
      <family val="2"/>
      <scheme val="minor"/>
    </font>
    <font>
      <b/>
      <sz val="14"/>
      <color theme="1"/>
      <name val="Times New Roman"/>
      <family val="1"/>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A8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right/>
      <top/>
      <bottom style="medium">
        <color theme="5" tint="-0.249977111117893"/>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0" borderId="0" xfId="0" applyAlignment="1">
      <alignment horizontal="center"/>
    </xf>
    <xf numFmtId="166" fontId="0" fillId="0" borderId="0" xfId="0" applyNumberFormat="1" applyAlignment="1">
      <alignment horizontal="center"/>
    </xf>
    <xf numFmtId="0" fontId="13" fillId="33" borderId="0" xfId="0" applyFont="1" applyFill="1" applyAlignment="1">
      <alignment horizontal="center"/>
    </xf>
    <xf numFmtId="0" fontId="18" fillId="0" borderId="0" xfId="0" applyFont="1" applyAlignment="1">
      <alignment horizontal="right"/>
    </xf>
    <xf numFmtId="168" fontId="0" fillId="0" borderId="0" xfId="0" applyNumberFormat="1"/>
    <xf numFmtId="169" fontId="0" fillId="0" borderId="0" xfId="0" applyNumberFormat="1"/>
    <xf numFmtId="0" fontId="18" fillId="0" borderId="10" xfId="0" applyFont="1" applyBorder="1" applyAlignment="1">
      <alignment horizontal="right"/>
    </xf>
    <xf numFmtId="0" fontId="0" fillId="0" borderId="10" xfId="0" applyBorder="1"/>
    <xf numFmtId="0" fontId="19" fillId="0" borderId="0" xfId="0" applyFont="1" applyAlignment="1">
      <alignment horizontal="right"/>
    </xf>
    <xf numFmtId="165" fontId="16" fillId="0" borderId="0" xfId="0" applyNumberFormat="1" applyFont="1"/>
    <xf numFmtId="0" fontId="0" fillId="0" borderId="0" xfId="0" pivotButton="1"/>
    <xf numFmtId="0" fontId="13" fillId="33" borderId="11" xfId="0" applyFont="1" applyFill="1" applyBorder="1" applyAlignment="1">
      <alignment horizontal="center"/>
    </xf>
    <xf numFmtId="0" fontId="13" fillId="33" borderId="12" xfId="0" applyFont="1" applyFill="1" applyBorder="1" applyAlignment="1">
      <alignment horizontal="center"/>
    </xf>
    <xf numFmtId="0" fontId="0" fillId="0" borderId="14" xfId="0" applyBorder="1" applyAlignment="1">
      <alignment horizontal="center"/>
    </xf>
    <xf numFmtId="0" fontId="20" fillId="0" borderId="0" xfId="0" applyFont="1"/>
    <xf numFmtId="0" fontId="0" fillId="0" borderId="15" xfId="0" applyBorder="1"/>
    <xf numFmtId="167" fontId="0" fillId="36" borderId="16" xfId="0" applyNumberFormat="1" applyFill="1" applyBorder="1" applyAlignment="1">
      <alignment horizontal="center"/>
    </xf>
    <xf numFmtId="0" fontId="13" fillId="37" borderId="0" xfId="0" applyFont="1" applyFill="1" applyAlignment="1">
      <alignment horizontal="center"/>
    </xf>
    <xf numFmtId="167" fontId="0" fillId="0" borderId="0" xfId="0" applyNumberFormat="1" applyAlignment="1">
      <alignment horizontal="center"/>
    </xf>
    <xf numFmtId="167" fontId="16" fillId="35" borderId="16" xfId="0" applyNumberFormat="1" applyFont="1" applyFill="1" applyBorder="1" applyAlignment="1">
      <alignment horizontal="center"/>
    </xf>
    <xf numFmtId="0" fontId="0" fillId="36" borderId="16" xfId="0" applyFill="1" applyBorder="1" applyAlignment="1">
      <alignment horizontal="center"/>
    </xf>
    <xf numFmtId="3" fontId="0" fillId="0" borderId="0" xfId="0" applyNumberFormat="1"/>
    <xf numFmtId="0" fontId="13" fillId="38" borderId="0" xfId="0" applyFont="1" applyFill="1" applyAlignment="1">
      <alignment horizontal="center"/>
    </xf>
    <xf numFmtId="0" fontId="13" fillId="39" borderId="0" xfId="0" applyFont="1" applyFill="1" applyAlignment="1">
      <alignment horizontal="center"/>
    </xf>
    <xf numFmtId="169" fontId="0" fillId="0" borderId="0" xfId="0" applyNumberFormat="1" applyAlignment="1">
      <alignment horizontal="center"/>
    </xf>
    <xf numFmtId="166" fontId="0" fillId="0" borderId="0" xfId="0" applyNumberFormat="1"/>
    <xf numFmtId="166" fontId="0" fillId="0" borderId="0" xfId="0" applyNumberFormat="1" applyAlignment="1">
      <alignment horizontal="right"/>
    </xf>
    <xf numFmtId="166" fontId="16" fillId="0" borderId="0" xfId="0" applyNumberFormat="1" applyFont="1"/>
    <xf numFmtId="0" fontId="13" fillId="40" borderId="0" xfId="0" applyFont="1" applyFill="1" applyAlignment="1">
      <alignment horizontal="center"/>
    </xf>
    <xf numFmtId="0" fontId="16" fillId="0" borderId="0" xfId="0" applyFont="1"/>
    <xf numFmtId="0" fontId="19" fillId="0" borderId="0" xfId="0" applyFont="1" applyAlignment="1">
      <alignment horizontal="right" vertical="center"/>
    </xf>
    <xf numFmtId="165" fontId="0" fillId="43" borderId="16" xfId="0" applyNumberFormat="1" applyFill="1" applyBorder="1" applyAlignment="1">
      <alignment horizontal="center"/>
    </xf>
    <xf numFmtId="4" fontId="0" fillId="42" borderId="16" xfId="0" applyNumberFormat="1" applyFill="1" applyBorder="1" applyAlignment="1">
      <alignment horizontal="center"/>
    </xf>
    <xf numFmtId="164" fontId="0" fillId="43" borderId="17" xfId="0" applyNumberFormat="1" applyFill="1" applyBorder="1" applyAlignment="1">
      <alignment horizontal="center"/>
    </xf>
    <xf numFmtId="169" fontId="16" fillId="0" borderId="0" xfId="0" applyNumberFormat="1" applyFont="1"/>
    <xf numFmtId="169" fontId="0" fillId="0" borderId="10" xfId="0" applyNumberFormat="1" applyBorder="1"/>
    <xf numFmtId="21" fontId="0" fillId="0" borderId="0" xfId="0" applyNumberFormat="1"/>
    <xf numFmtId="0" fontId="13" fillId="44" borderId="0" xfId="0" applyFont="1" applyFill="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0" fillId="34" borderId="16" xfId="0" applyFill="1" applyBorder="1" applyAlignment="1">
      <alignment horizontal="center"/>
    </xf>
    <xf numFmtId="0" fontId="0" fillId="0" borderId="13" xfId="0" applyBorder="1" applyAlignment="1">
      <alignment horizontal="center"/>
    </xf>
    <xf numFmtId="0" fontId="0" fillId="0" borderId="0" xfId="0" applyAlignment="1">
      <alignment horizontal="left"/>
    </xf>
    <xf numFmtId="21" fontId="0" fillId="0" borderId="0" xfId="0" applyNumberFormat="1" applyAlignment="1">
      <alignment horizontal="center"/>
    </xf>
    <xf numFmtId="3" fontId="16" fillId="0" borderId="0" xfId="0" applyNumberFormat="1" applyFont="1"/>
    <xf numFmtId="170" fontId="21" fillId="41" borderId="16" xfId="0" applyNumberFormat="1" applyFont="1" applyFill="1" applyBorder="1" applyAlignment="1">
      <alignment horizontal="center" vertical="center"/>
    </xf>
    <xf numFmtId="170" fontId="18" fillId="0" borderId="0" xfId="0" applyNumberFormat="1" applyFont="1" applyAlignment="1">
      <alignment horizontal="right"/>
    </xf>
    <xf numFmtId="0" fontId="23" fillId="0" borderId="0" xfId="0" applyFont="1"/>
    <xf numFmtId="0" fontId="23" fillId="0" borderId="0" xfId="0" applyFont="1" applyAlignment="1">
      <alignment horizontal="left"/>
    </xf>
    <xf numFmtId="0" fontId="17" fillId="44" borderId="0" xfId="0" applyFont="1" applyFill="1" applyAlignment="1">
      <alignment horizontal="center"/>
    </xf>
    <xf numFmtId="10" fontId="0" fillId="0" borderId="0" xfId="0" applyNumberFormat="1"/>
    <xf numFmtId="0" fontId="13" fillId="33" borderId="0" xfId="0" applyFont="1" applyFill="1" applyAlignment="1">
      <alignment horizontal="center"/>
    </xf>
    <xf numFmtId="0" fontId="20" fillId="0" borderId="0" xfId="0" applyFont="1" applyAlignment="1">
      <alignment horizontal="center"/>
    </xf>
    <xf numFmtId="0" fontId="20" fillId="0" borderId="15" xfId="0" applyFont="1" applyBorder="1" applyAlignment="1">
      <alignment horizontal="center"/>
    </xf>
    <xf numFmtId="0" fontId="13" fillId="39" borderId="0" xfId="0" applyFont="1" applyFill="1" applyAlignment="1">
      <alignment horizontal="center"/>
    </xf>
    <xf numFmtId="0" fontId="19" fillId="0" borderId="0" xfId="0" applyFont="1" applyAlignment="1">
      <alignment horizontal="center"/>
    </xf>
    <xf numFmtId="0" fontId="13" fillId="40" borderId="16"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strike val="0"/>
      </font>
      <fill>
        <patternFill>
          <bgColor theme="5"/>
        </patternFill>
      </fill>
    </dxf>
    <dxf>
      <numFmt numFmtId="14" formatCode="0.00%"/>
    </dxf>
    <dxf>
      <numFmt numFmtId="13" formatCode="0%"/>
    </dxf>
    <dxf>
      <numFmt numFmtId="3" formatCode="#,##0"/>
    </dxf>
    <dxf>
      <numFmt numFmtId="3" formatCode="#,##0"/>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theme="9" tint="-0.249977111117893"/>
        </patternFill>
      </fill>
      <alignment horizontal="center" vertical="bottom" textRotation="0" wrapText="0" indent="0" justifyLastLine="0" shrinkToFit="0" readingOrder="0"/>
    </dxf>
    <dxf>
      <numFmt numFmtId="0" formatCode="General"/>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tint="-0.249977111117893"/>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yyyy\-mm\-dd;@"/>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s>
  <tableStyles count="0" defaultTableStyle="TableStyleMedium2" defaultPivotStyle="PivotStyleLight16"/>
  <colors>
    <mruColors>
      <color rgb="FFFF9999"/>
      <color rgb="FFA800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[Project1_excel_batch-103_Shailesh_Padhariya.xlsx]Summary Chart!PivotTable1</c:name>
    <c:fmtId val="4"/>
  </c:pivotSource>
  <c:chart>
    <c:autoTitleDeleted val="1"/>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Chart'!$B$1</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'Summary Chart'!$A$2:$A$14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Chart'!$B$2:$B$14</c:f>
              <c:numCache>
                <c:formatCode>"$"#,##0</c:formatCode>
                <c:ptCount val="12"/>
                <c:pt idx="0">
                  <c:v>459.8</c:v>
                </c:pt>
                <c:pt idx="1">
                  <c:v>1306.6499999999999</c:v>
                </c:pt>
                <c:pt idx="2">
                  <c:v>299.10000000000002</c:v>
                </c:pt>
                <c:pt idx="3">
                  <c:v>139.5</c:v>
                </c:pt>
                <c:pt idx="4">
                  <c:v>202.1</c:v>
                </c:pt>
                <c:pt idx="5">
                  <c:v>1211.3999999999999</c:v>
                </c:pt>
                <c:pt idx="6">
                  <c:v>518.65000000000009</c:v>
                </c:pt>
                <c:pt idx="7">
                  <c:v>574.15000000000009</c:v>
                </c:pt>
                <c:pt idx="8">
                  <c:v>1161.72</c:v>
                </c:pt>
                <c:pt idx="9">
                  <c:v>504.09000000000003</c:v>
                </c:pt>
                <c:pt idx="10">
                  <c:v>678.42000000000007</c:v>
                </c:pt>
                <c:pt idx="11">
                  <c:v>117.9</c:v>
                </c:pt>
              </c:numCache>
            </c:numRef>
          </c:val>
          <c:smooth val="0"/>
          <c:extLst>
            <c:ext xmlns:c16="http://schemas.microsoft.com/office/drawing/2014/chart" uri="{C3380CC4-5D6E-409C-BE32-E72D297353CC}">
              <c16:uniqueId val="{00000000-EB8D-43B4-B56E-268E244E38BC}"/>
            </c:ext>
          </c:extLst>
        </c:ser>
        <c:dLbls>
          <c:showLegendKey val="0"/>
          <c:showVal val="0"/>
          <c:showCatName val="0"/>
          <c:showSerName val="0"/>
          <c:showPercent val="0"/>
          <c:showBubbleSize val="0"/>
        </c:dLbls>
        <c:marker val="1"/>
        <c:smooth val="0"/>
        <c:axId val="1026301232"/>
        <c:axId val="1026300272"/>
      </c:lineChart>
      <c:catAx>
        <c:axId val="10263012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6300272"/>
        <c:crosses val="autoZero"/>
        <c:auto val="1"/>
        <c:lblAlgn val="ctr"/>
        <c:lblOffset val="100"/>
        <c:noMultiLvlLbl val="0"/>
      </c:catAx>
      <c:valAx>
        <c:axId val="1026300272"/>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630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'Monthly Trend'!$B$1</c:f>
              <c:strCache>
                <c:ptCount val="1"/>
                <c:pt idx="0">
                  <c:v>Collisions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Trend'!$A$2:$A$9</c:f>
              <c:strCache>
                <c:ptCount val="8"/>
                <c:pt idx="0">
                  <c:v>Jan</c:v>
                </c:pt>
                <c:pt idx="1">
                  <c:v>Feb</c:v>
                </c:pt>
                <c:pt idx="2">
                  <c:v>Mar</c:v>
                </c:pt>
                <c:pt idx="3">
                  <c:v>Apr</c:v>
                </c:pt>
                <c:pt idx="4">
                  <c:v>May</c:v>
                </c:pt>
                <c:pt idx="5">
                  <c:v>Jun</c:v>
                </c:pt>
                <c:pt idx="6">
                  <c:v>Jul</c:v>
                </c:pt>
                <c:pt idx="7">
                  <c:v>Aug</c:v>
                </c:pt>
              </c:strCache>
            </c:strRef>
          </c:cat>
          <c:val>
            <c:numRef>
              <c:f>'Monthly Trend'!$B$2:$B$9</c:f>
              <c:numCache>
                <c:formatCode>#,##0</c:formatCode>
                <c:ptCount val="8"/>
                <c:pt idx="0">
                  <c:v>9506</c:v>
                </c:pt>
                <c:pt idx="1">
                  <c:v>8986</c:v>
                </c:pt>
                <c:pt idx="2">
                  <c:v>7241</c:v>
                </c:pt>
                <c:pt idx="3">
                  <c:v>2598</c:v>
                </c:pt>
                <c:pt idx="4">
                  <c:v>3953</c:v>
                </c:pt>
                <c:pt idx="5">
                  <c:v>5012</c:v>
                </c:pt>
                <c:pt idx="6">
                  <c:v>6128</c:v>
                </c:pt>
                <c:pt idx="7">
                  <c:v>5716</c:v>
                </c:pt>
              </c:numCache>
            </c:numRef>
          </c:val>
          <c:extLst>
            <c:ext xmlns:c16="http://schemas.microsoft.com/office/drawing/2014/chart" uri="{C3380CC4-5D6E-409C-BE32-E72D297353CC}">
              <c16:uniqueId val="{00000000-E260-4A92-BA6F-E79723C888D8}"/>
            </c:ext>
          </c:extLst>
        </c:ser>
        <c:dLbls>
          <c:showLegendKey val="0"/>
          <c:showVal val="0"/>
          <c:showCatName val="0"/>
          <c:showSerName val="0"/>
          <c:showPercent val="0"/>
          <c:showBubbleSize val="0"/>
        </c:dLbls>
        <c:gapWidth val="219"/>
        <c:overlap val="-27"/>
        <c:axId val="2135839920"/>
        <c:axId val="2135838960"/>
      </c:barChart>
      <c:lineChart>
        <c:grouping val="standard"/>
        <c:varyColors val="0"/>
        <c:ser>
          <c:idx val="1"/>
          <c:order val="1"/>
          <c:tx>
            <c:strRef>
              <c:f>'Monthly Trend'!$C$1</c:f>
              <c:strCache>
                <c:ptCount val="1"/>
                <c:pt idx="0">
                  <c:v>Injury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'Monthly Trend'!$A$2:$A$9</c:f>
              <c:strCache>
                <c:ptCount val="8"/>
                <c:pt idx="0">
                  <c:v>Jan</c:v>
                </c:pt>
                <c:pt idx="1">
                  <c:v>Feb</c:v>
                </c:pt>
                <c:pt idx="2">
                  <c:v>Mar</c:v>
                </c:pt>
                <c:pt idx="3">
                  <c:v>Apr</c:v>
                </c:pt>
                <c:pt idx="4">
                  <c:v>May</c:v>
                </c:pt>
                <c:pt idx="5">
                  <c:v>Jun</c:v>
                </c:pt>
                <c:pt idx="6">
                  <c:v>Jul</c:v>
                </c:pt>
                <c:pt idx="7">
                  <c:v>Aug</c:v>
                </c:pt>
              </c:strCache>
            </c:strRef>
          </c:cat>
          <c:val>
            <c:numRef>
              <c:f>'Monthly Trend'!$C$2:$C$9</c:f>
              <c:numCache>
                <c:formatCode>0.0%</c:formatCode>
                <c:ptCount val="8"/>
                <c:pt idx="0">
                  <c:v>0.21992020718135369</c:v>
                </c:pt>
                <c:pt idx="1">
                  <c:v>0.22193802981584332</c:v>
                </c:pt>
                <c:pt idx="2">
                  <c:v>0.21524825902143438</c:v>
                </c:pt>
                <c:pt idx="3">
                  <c:v>0.24562682215743439</c:v>
                </c:pt>
                <c:pt idx="4">
                  <c:v>0.30476500243942106</c:v>
                </c:pt>
                <c:pt idx="5">
                  <c:v>0.35596113445378152</c:v>
                </c:pt>
                <c:pt idx="6">
                  <c:v>0.34731707317073168</c:v>
                </c:pt>
                <c:pt idx="7">
                  <c:v>0.35006287870126901</c:v>
                </c:pt>
              </c:numCache>
            </c:numRef>
          </c:val>
          <c:smooth val="0"/>
          <c:extLst>
            <c:ext xmlns:c16="http://schemas.microsoft.com/office/drawing/2014/chart" uri="{C3380CC4-5D6E-409C-BE32-E72D297353CC}">
              <c16:uniqueId val="{00000001-E260-4A92-BA6F-E79723C888D8}"/>
            </c:ext>
          </c:extLst>
        </c:ser>
        <c:dLbls>
          <c:showLegendKey val="0"/>
          <c:showVal val="0"/>
          <c:showCatName val="0"/>
          <c:showSerName val="0"/>
          <c:showPercent val="0"/>
          <c:showBubbleSize val="0"/>
        </c:dLbls>
        <c:marker val="1"/>
        <c:smooth val="0"/>
        <c:axId val="2135829840"/>
        <c:axId val="2135825040"/>
      </c:lineChart>
      <c:catAx>
        <c:axId val="2135839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5838960"/>
        <c:crosses val="autoZero"/>
        <c:auto val="1"/>
        <c:lblAlgn val="ctr"/>
        <c:lblOffset val="100"/>
        <c:noMultiLvlLbl val="0"/>
      </c:catAx>
      <c:valAx>
        <c:axId val="21358389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5839920"/>
        <c:crosses val="autoZero"/>
        <c:crossBetween val="between"/>
      </c:valAx>
      <c:valAx>
        <c:axId val="2135825040"/>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5829840"/>
        <c:crosses val="max"/>
        <c:crossBetween val="between"/>
      </c:valAx>
      <c:catAx>
        <c:axId val="2135829840"/>
        <c:scaling>
          <c:orientation val="minMax"/>
        </c:scaling>
        <c:delete val="1"/>
        <c:axPos val="b"/>
        <c:numFmt formatCode="General" sourceLinked="1"/>
        <c:majorTickMark val="none"/>
        <c:minorTickMark val="none"/>
        <c:tickLblPos val="nextTo"/>
        <c:crossAx val="21358250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Filled map of countries based on orders</a:t>
            </a:r>
          </a:p>
          <a:p>
            <a:pPr algn="ctr" rtl="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by the countries</a:t>
            </a:r>
          </a:p>
          <a:p>
            <a:pPr algn="ctr" rtl="0">
              <a:defRPr/>
            </a:pPr>
            <a:endPar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x:rich>
      </cx:tx>
    </cx:title>
    <cx:plotArea>
      <cx:plotAreaRegion>
        <cx:series layoutId="regionMap" uniqueId="{E77E3243-F082-4886-83CF-F18CDEC9BC54}">
          <cx:dataPt idx="13">
            <cx:spPr>
              <a:effectLst/>
            </cx:spPr>
          </cx:dataPt>
          <cx:dataId val="0"/>
          <cx:layoutPr>
            <cx:regionLabelLayout val="showAll"/>
            <cx:geography cultureLanguage="en-US" cultureRegion="IN" attribution="Powered by Bing">
              <cx:geoCache provider="{E9337A44-BEBE-4D9F-B70C-5C5E7DAFC167}">
                <cx:binary>zHvZctw4tu2vVPj5UoWBGNjRdSIOSGYqU/PkoV4YsiQDJEGCM0F+/d3y1FbaXa4TXRHV+eIwmUiA
a09rr03988H/48E+3Xe/+MrW/T8e/G+vzDA0//j11/7BPFX3/VGVP3Sudx+GowdX/eo+fMgfnn59
7O7nvNa/EoTDXx/MfTc8+Vf/80/4Nf3kTt3D/ZC7+mp86pbrp360Q/8H935465cHN9bD83INv/Tb
q013Xz88vfrlqR7yYbldmqffXr34yqtffj38oe82/cXCuYbxEdaG/IiTUKKIiFe/WFfrz9fJUcgk
FWEkos+fL3ue31ew7ufn+HiK+8fH7qnvf/n877/WvTjzvy7nvYs/PXDsno+3uf74PL++BPR//nlw
AZ7w4Mo3mB/C8bNbh5D/79gPXX7/5fn/AszFEZMCCRS+xByHRzhEkZSUoY8f/GXPT5j/iYP8GPSv
Cw9Q/3r9EPb/vf37Yb+Z82F96ux9/fgFhr8Aen4kESY0QvgTxPSF18sjQlHEQ84+Oz0Y6FOkfbLA
nzzTj63wYvGBJV7cO7RGfPz3W2OT13+tJTg9IiEXgjP5yRLkhSUIO4oIijDjn+6ig1j4E+f5sRW+
LjywwNfrh+hvdn8/+nd1Pjw9/nICpebRVV988j8PB0aPopBKCgHx6SNfGCEgR4whxkP0OSEhMNK3
8fDnz/VjYxyuP7DJ4e1D02zV328a9WR1Pv6VNkFHAHjEuPxcel8WifCIc0wkk5/DBkEG+9Ykf+I8
P7bF14UHRvh6/RB9lf796N8093n9BYD/PB5CdPSxNHD843igEA8hBQN8rh6HWemnx/kx9J+XHQD/
+eoh7OnN3w978lRX91351wHPntM95xIz8qNqII+iCEseRQfO/ifO8WPEvy48wPzr9UPUk5O/H/Xt
U1fd18tfiDo+ghIbScHRJ39/mWowRINEEokvueagBv+J8/wY/a8LD9D/ev079P8LUs3502A+0dH+
L7QAARbEOCX4JfQMujIeYUT+TaL5k4f5MfwvFh+Y4MW9QzOcn/79QbAb7u1fGAIhpHTCgOXI8FPi
AR//pg3G5Ah/ZKBfqu1BCPz0ND+2wOdlB9h/vnqI+u6/oBk7d918/xfCzqKjCFNKEaSXj58D2NGR
oDLiEfDRb8nNz4/xY7y/rDsA/MvlQ8TPL/5+P7903TDqe/sFgP+c3NDoiEuCI8Fe5ppAHEVwA+jm
ly4A7n+L+p85yo9x/9fKA+T/deMQ+8v/Am+/mZ8en/5CWgnezp+lNMLIj9os0H2A9gClF19kh5f4
//w4P0b/y7oD7L9cPkT+5i8psv9eh/sqQyb3w336Ub/8Ror747sfHxAk1YOln930h7HxyYN3j7+9
isKP4fxJQ3z+hRfe/ZV0vFzwdN8Pv73C7AhRAexIUkmgJaP81S/z0/MddiQ54yTiApJYiBmCTWqI
WQO3YBHHlAtEwwhDCY9e/dK78flWKI4IxJ8UlFEG4gZhX9XiS2cX7eqvOHz+/y/1WF26vB76315B
XDafvvX8WAI0LAKUOYRNuGCSUThC83B/DSoBfBn/v1VkVUOHNY+zJdNCq57Xs1ZDmKEiyUPPujMe
Mf+Afd3vvoHoBztDHj7cGVAhEkHp5JyGoAt8u7OY+7IItMnjvq+qTAmD0PuWD5lINW2WMYlmHg27
UQ7lU1+NlfvUyH+y0A+2x+i7/SnhIaMUdGseIfp8/5snH8K+6RteuDgSwiG1FjakseS927reR3fD
gu1TSJaaJEG54jgfGuy2Q4/C7R/jwL4/hyDQmRAEhwH3eMbpm3NMyNm2XYIiLoqVnSBamrchHef9
aHyQ/+ShwdUOMKcgDIQkAnkSmlBygHkzN/M6BX0Rl1UWTrcyW2TCyqwIzgZKAPPJMX/5x4/3vYNR
QQgLIxIiTJk4cLDez34YUVHGw2rnXDW9Z+XODlNUqSEP/LbzOWrOxdqj93+88Y9wDTkHD2fPXR99
vv8Nrn3NxUIaXMZBnXX8nPsiK/bUB7ZTge7LnyD7vTcD+WOUgPQOzgSC2MvdpiWvRl92Ni6tZSd9
1T8W4TiMm9XXik643ATL2qnCznX9kzj6AcCQQSBysQjhQdnBzs04ULmUtIpLz9nJVPgy1RNGidXF
Y9XhaFc++9UfY/tstJdZg8JUh2AeSrBoKA5ix69o5Ja2VdyA7PeeYQeeWkCm+sk235swRAJyJxMc
FnMBDO9bE9a0J5I03sYzg/SggtL0KqvH9XGtTdX9xIL42flfPhTAB9uAPgO5Vx4mBBHgsm4JcfFU
hMVrMVVcxxVG4xbjfOxT3/CwTAZrTKmKkQaLmodhkPEifJC2rmZIVaae258c63sMBCKQJQkIRlBA
8EH8lBJpN2SLi0fT0uUEZdUS10NUzmd5bqL/cy6CgoMhIyKoCCI83GxdUGi8tpATm5mdDC3Kt0xT
Y1Qfzs27/6sPPRc3mFZJyAwhZVDhvjUuhwxUQIy4eM7HaEuLGXyoahrdxH+8z/eRKTBkeWiFMVgV
sQMAhwx7qI3axd1cT2fFEtjtOs8ssWs7OgVjHP2AAl/dVlkwFT/Z+/t8KzC4bygjKK1QbA5y0FD3
evANPKMRBKrbmK+LIivPdcxJQcqzsSFQev74eb+PTSFIGBIBWUF+HzQtlprXGa9iQ1Z/GazWvobM
K5M/3uW7rMNRCHQfKgmkPZj+Pt//JruOoliLFZ5Y1R0OLmVYZGdZK8N9mY9Z7EPZ3GAI3k9N0r+v
2aDVvQxRyK1CSA5dBhDhUD7j/c2urgumgE5+jKWNTHSSUS2PbeUbVfZmlceBXRe9nUpp57R2IzjU
Yrl+zOuqPu7RtEa7AomSHpdjgdefmPpjbLxIH2BoHgn+PAsJv+cz1JXRsEzBEq+scVtJUDFtC860
UZhMUolaFCeDr81lVukoXoq13vXFpCGM1/IpF1E7xcyz1qWSjvnP4vq7IBDoWYGjBCQhUEnDA+Am
n6+yoNUaD7iQb7phqn5fI4l5yhebX61FHaCz3AbgmMATgQbitfMkXVYiVA0E8Q0Tc31MRjGJJNIT
2QuRzXMadqPQSW87vyTN2kBKLhnhPu2KcWrVGM1hocCM3CdLU5ePrgNniidSTutm8XKYN3NdkSZu
ghAIYNgsfa+Q9uhs5l4+TRWu/XGf8aLYeNfaedMQCd8jC4lESlBp93qJxnyjn2OrQ4UuVGM8HCIa
h2vf4fwS0azekCovjUKztw8C2yVG81zZWPrK6DgETDKVB5O/dOUajMp4Kk+IDttaTc0EjGhYK1m+
K3jhz3NE/ZD+cRgd2gWyOvD46FkexSBPy8NCaktvqsnVcXBup01Vx9SmYeL4+JOkAL97kIvCkMLv
EwF0P6KYyfAgDxZ+7IaoM1KRMOfmPiBB1CnsF9fHBOWTU2vXGzXVOE9XVDRDUgz0Mss7rTKUTb2C
NxzoKfeanfNaN3WieWQu137d2NKcUk8CFYI8X6p5LsIYalp2vZbV2iYUAs+kplqHeK0ruyVzRZTI
srXbzEP++0qmIFDVmjVxP+c8dc1s09w36H7ul2Pn2+It6krdKZmV800eTrVWQHikkoBmH5uGTKpf
8FokvG2vnlNivmldFh5nmWgu25XI6TTPyyJupOPdthhQ5tUgDeR+PWZ0D/lAJKYOO68yIeo1tnk5
ozSbpbiam46dldbEpAwQ34wmQF2SRUHbbIOy4VtjFr8JBeucwiNe31Cd75qwoes9GB3HYc8ZSVrj
bb8NKA1D1UPl6TaBraZbhEWksnXs474phRqHpbjCU0ONGuAUS4pbHvDjaJXBHlWrSwpm+6sMLc11
G4ryhhBTPYX92FcqMm0vFLasx7FuCr/NRn0xRk1Lt52VXaNQ30cfugZ3DkItYG+zqfZL7PAqtcqp
F/FAezqqTvjxEuVZe4XZZHfwzk9+WrcZ2wcD3fAukpuOenoC4KPzegm7uAmDYpvLsadxgNnQpbpu
w+EYYfZksuX3oDALtJLjHL3twKOuTcAa5caxLZXLZ6fsjOm7AbX4eI7kqmqbvWb1TC47hHs1reQR
F7pOi1zKWck1wHPslmnZRJ2NkNKhIGdLxYuTqmLsuonw3Kl11HxQU0FLBZt1H/winIxdANR0O8kR
l+c2ax6E4Td50Us1dmRetpOvVqrC1a5WSYpfN3NZ622mCdk0RYOuSBFqVSDmk0A3VOl8fejmCfgY
K3TcT/mqmpKO18I2Q2rLqN1mUbWWCbRvbhu6QsYcHHFIIGv1LC5HQLAIAp72QTDsYbAyVGmdlVkW
53knbrEubg3JBr2HpsXuyg5Rk1R13m9J1LAiXYfFvun9sAKSJbOQMbSGMhKENvbWjZfVGqCt9TNK
RhyuZ3rkfg9tNofgzt9N1NTKFd1NRu2gBjurdqQbg9bXXcFeF9A5KkCVqS6od4vPfDpDHVczJC5F
zNwkPKjKjW1HzNJ1itgjKaK1jSs3YJv0tPYXjeunTK1GL8qXNI81m9c0t75Va+m7dAp1eDV5HFyQ
zlw6OzRxRjSNJ2buasbwTkT6pmmH9mpc2vzRTLza1c6eFkN/G+VMJ7wi4KbsvvHrfSk6W6i+Lqff
ge08RiEUNx9M7zvfhm+LZRXgz2G48ysp42mqrn2kL4LF1SeoDYM3RbZeMC/muNT5O7w+dnV+J3X0
aGbs41Uu+wXpM0hSWolxSsXQb9sVt0nE2zr1ffhO62iKLSMXOOjzeGDNpqjXOyoGH1fIn2juz2qd
Waim7k4HmG7ZUn4YF5Y0kryLWPMemfwuYjNTnDseV2Mr4177exSJsVBlszwAv7v2dL2VqESboAf9
g+CgVKxp6tjVVauKXp824GPWZGrq8HWbaRkbKLynrqKqw82gyOR53LlCJ4bjCxsuYKF18rEp9CnQ
T6sy60DmaThJZrcE59UQzmqsZqtwKCnsgNjec4MSImeqqsqFytRB3GrqzmscFUq02awG2gjohehx
UJeBqmlxq2e+BaqzAkFgbeohTsbcImUbfUMoxJCs3UW5oDga5gqYcP4kjQl3wN6YTLqWhL0qMHss
gXg0qqgC/zhYNrxlA673GcTZaejWJg7rcoObHI7ug+g4aKaLssdBPAXE34RBN8S4qu/QMp2souvS
LnpuMuA1jJiwVvlm3QGbOFv7qVRRC3LdipvEzlGYWlKdTLh/W5fZvu9sts19XasgHNMhBLEIpL4o
ZszTRHe5SZtJ9udW2DsB715WcYgRGKYSt+26Bkndj3fFgDcB01cW+JcClcIry+arspAPmi9TDDlW
nwYtG9ImMA890XkyEciIdS0WJTpdxXXQsyQipT4rmuaBmG7fmlLuo4E65W39QQajUbB3/gHaQxOH
NkOpXJx5HLK1PuksqzYyjOxNyAZ7t2YtGIWYCNhNsKaoqRtI0NgkpS43a4m2wJq3zUwWBT7xRKpo
Ba8DUWPsl/wsr2q565rl2uDwGM/TTVU3p8PYXNe9L956317lOmdxYMQSk0Y+4MXq1BlLd+vUEdCz
liLleVYq3HZpZn2nzJCfr5Cdr7t2ukbMGRXNfkuhSQpWf0Hb1oC/h3euhOZCRlrJVl8Wpdm3ATtd
/XRFTAuJbpzOSViel6K5zdYJGCeoFsflPH1w6+CUa5ZTozHkjbo+ncjI1KyNU2GAPvA+ahYwCqEn
Oa0dUNX5pHQ9V64iJCZ2PpW93raVqxWwDLHLen9Fa/D+DQYglX02eDW8E3rqE+HDbQAJp1VBbcpz
pOdKUcQVier6LhqqB+hsjAq7fg5USdyYdCD8gS+u4ai0WM7bftkPXbSmdIzeQQJncZOvv2dTnvcK
ayjilBfAUwJ9inOCzkJvG0Usi1ndftBlAKLF9KEyoo3nChwUZIxKLaVdlMkzp+opm1S3DkFi3JLF
dVZspihPW1RujTQxDRf4zpBflyTqYlrrDxEZ+ngOIhGXa/2I8mBQoAxEGzkOSoa1UVVoOtVP9KIG
Th3Pc3bL6/aU2wIEGsKdqqLmXs/4ZNKRvyizcjxmOsRJYZo5oQTCGLUXU8PzM1stIh6b7Ny5Kksx
CA62KnfI3mZCH2fzkixTk4YtPsmROROmSJHsoDrX9RjPWYBUW7YuGTKaTrZ9zCfzwEW+089YG77e
MtTVallDsZtZV8Z91cGKCmS5jliclKaRql35tjH5NphtsWEduZQYvA7dtCzMNr7tt5wGrzPo4uZi
jCtKLvFs9lXDOxWWTQIKxyOx077P3cmKgm2HiFHBWEaqZ8FGl8tmEvISVOY7VGWPRR1u2MBSUJLS
cMxT58TNzKqLtWdWrVX5TnRr0tL5zskcUjlU3N7hNJzCcDOQrtxQaS9BT7UbP04uJRWd45ZaDppY
ngEDBZNEDCeuLvrzopiBwPNe1QbyPc3m48iDJ+Q13Ro2LUrP3U3b9mkXBM1Ggr4GIQeHqJx+gwYJ
fourM2vkFdHiPKxAfuI+OMFuKFKLymHPF2rBrUKjnNUnQZjXW8fWMcZDUFcq4NHvOag/aVYu3XNp
YImPlstlKU5WWZ+W3E/nU+0exMKCWMxFceokMHRg129k1V4KOdcX48rNMSM5RJGEUl6tqiNBfkyX
LLjLoUu51TJ6z8cG5COxm1B7LXlw61GQYAGE3fPwQy7kBG0phVZOiN9RVHQq502lZtFiNdL1LJek
jgkUBaDc0zuQ2+/HQQqVdaJJeS1v+YyJMphsXG3XrV99sZcVvS21vDEmECBztFcwz7kS2rtzRFgX
r279PZyDfTc0JDZ8NElHxTUusw+iz7K00s1lUOY27jNvQTAVO+Bs26Vg/SbyHYMZCLMJaOgXeTaJ
uHe83cD05cq1xfuyG7laAnPhGgv0a/DWK9m3H0Jsr6oeQy0AWUkh3rzuEaliJqrHLlyucBOFu0Yu
9C7AQ6XIPLDYZnqJR9z7/TSvF4NgQxIQPW2YLqpStUsllDTtfVGNp8Q2ZznUs327BllCoQlKoHzl
SIE0WJ6B260nPp/eDbXlcV0tkPaAnayQUU9FlLssqTCvjzPjHoKh9PthiIZYmPyiHbKLus/38zSO
qqmKaNu4AYrQIoI0COcyxl0zKywNiV2JC4XI2qUF5VlSdCVWUVG9btf+WEgPGQ2Si0KtSJcqqE8t
K1YFMkiyjvWdq4KnlbXyEunenCHZLnsnWrKpcrCydzhILZ/1GZ3aDSqznZnJFuZEwbupho25DbZR
JSCA5JxtaxtcFrLeyH55rafhtYtySJCL3gnRbYMlSNAQ5ar39NQN/ZUbiVWkaU/pmqURW4a4XGoG
tQw4T1mZ6zESt67wYczW7rJF7O1SRxfRSI/HCuFdJwGmQEqf2HFOC93fhWtwh/MWnbTSXc1SX7fY
XVfjkqtyzd+hqd3SGsJuZeHpZJ2PXU/2HYv26+pT2TZnHnXQpUBDA5V7YwYPKcqJTTh229n7FGSN
nV0HDHWmr88lcwTHXNbLKenYlLZTtMur7AqHtY4n4UsQULJd1FQbWs2vK1vJRFucegw9ri8lNM74
w9D459BtsDJI8FRY0UTKYpizqS4jCFpYN1EJLSspXdIW88w3wdx1Y1yyObqD/nG4iVBmbNyioKyS
wDcGkkpRZI1VFKP1nFng09c876BqL0Nk+2NWTuas7YPyymvXfujdBLkv6HpgkC3N6TmxnQNxKx/C
YJ95kIBi7Rh5BGGHvQ6myh8HyMznuBnbaTvPgt21jrmLJpcoixHOA7vJ2UgusybIoHbjKeM7R61N
B0ZKmUBIyTZB/TymzYhv3WRGfDqyQdzyZjCXBETmZNTLxUqy20hCWILg/957HyatvId018TF8p52
68UsOqrylhR7rhcLpd8Uhd3A6y/DOw8AgYf1VEWZ49AAm+mKkWrcCJC3gh56h8KcZYG+9SFWaw3n
9t5eZ9BL23W8JDq6Al24jpduhjoWsQtvLCghiyvOiA/KLNZZn71npigvTNGkrhBlXDgUZ2shk6UN
37edFGlFsnlnYWYMqd3NISxaWYwC8N2YdVBkulnvV1rotObeXbi6O5nG6U0J7xGovkXjbSfIu1o2
r4XIQZOzNSjjjRHvC88CaEEyrGBqtZ7k0QDEX5g3pmQtiJEdmo4ryCXK9uy1XaS9qRr9llQQsOAb
jqkSnikMHE2EHagCEtiuKnP1IEFHwNCH6tbQxEzdnFS6Phb9tAtoe52P9GJYXZ4YT7ITmLa/d2Xh
tjpf/I1pgmo6Hf1Y30Obpt+3dScvbVO2G59Le60bAkJv7uN8GQIGo4X5GvTKZNFyb2a+XvoJ/kop
6PSydSOHfFZgaKwKU5yiWrMbCPD7vvOXOZD7izrqCqdk5Mq0qH1wB30xCLAZzHlulqFbd1AVO9VB
Xb1tKmj57LoWl0KMy16s0ZsV1cFeYnGpafEmBDucuLB2qRHR+jrgFTgC8LY+7XuJ7qyDBn80pUln
M1R30Qp6As8rdoO1hkfg2KwKBps7P7RR4hmfL5s1Mg8S3v18YBObXo+WUWWH8HWLkTwxeWUvCh0A
LWe+OLMym4BJwFBd5QVSReu9gveITtBcjbFvGFNy7lNkMMz0e/9QiP4MzAIDtbm7h0G3TTrWXM2t
m+8bA2IURMym8lEL0ltoTmBaUqdd21S7qR7GnXS2Os6nrDl2DZvuqF+yIu4i/pbggaQtcOoYmBTe
yGUCdkh8sUHORVcgJ8kYjaPE8VBk5U0D/cTWLuWDdA28ABHAiw9F4LTiorxrTJCU6yrS1jc6bitg
bLmhNLFu6Yst/C53N7pDVZBUhHdnQ7OCSkXphO5ClkHyJ03eKB0V70AYWUBE4cjHMJTHJyT3aBtJ
AppZsIyxGcbLhQJjtozb3VRmdTIwFFnVdn7aTKjpj5eGicRXM+4gh9tg5xZenHcVb/a5DoNZObO4
jeNUx4vU+kagkp3VxXgaVKRKOGX2nR1y867uC+YV7ucFxmwC3RNTdpsIxOInCX/qBIMB6ic16ry7
l2UL7ReMza1RRdfjh+ZZWIb2qC0Sl41ARCA2dBh7YgpwuIVFUi1A9YAN+qXhdNOs4wR6kRSDs5Cy
wkBcOZTXdaTGEBzueOk6ECYCEKkhfmc2xnooovsVTQsHVXE1ERBqqZtsj03eud2UDaYGURqk3D0e
cB4+DcM8QXQOY5cpXq1193sBvzm/pVEHuR6XA9XvI1Ln/hStA8934IO9ThFMEV731fBxCAF/O5GO
PYSPKohsUAxFAEaPC5D6Aag0wtu2zSjbYS+4gy6H6/wGVSF/ryvNL1vo7/Wx+Dg96NqyL3bAPpcQ
CEPdH48ob+SVnYDE7cNoEnSTDX05H7uhGt44brGJ65LDBT95Wgxq8TDUB91DBMXeEL90sVlGSk3c
Ex/6/dwttjqnbegv7TIW3YaOiB6baeJR3DGTQfsEMiPI1121oPdVW6G4qpB0TwMJ+vBimXhYpQWr
QgaTMYZ00uo58JvOu7E9BhW+mmJvOApSmFVWkYLKFICwMzVRuad5Nsi0ABE16QKSQHe9xWtwtYQe
BFjZvq+E2FIyb6O5ufZzOb91BajNEX4I5gJ0wf6iK5vN1PUcZOAG0kmE2+MJFOWrFdTVRPYGn4C1
3xlgrWYan+SA1rQU8/qut3kSShAfl146IDkg1UFDBfJCuszQ2Ax+5slSgL7y3LObTegaAZ3k752Z
Ox0jHsCUSPd4A017VqmJrmWsu8c8ksdTMP+O9cDPHZ+QKiO/0ZNuL2BJeAMKeXlLo5G9Rrgpjkfm
38shhNJsVnHcOjqn02rNqGxLxN7BWVVRCgkmBlUy7TtagzxXTlFktyEaHL+arZUiKaIJEoHv+LLt
w0kaVTeLhxDhbUVPR4Hq9zqcdRuXRT6F+7afKwrSwvN0dYNnUszHRZ9Dzx6yspNJbQbg/U5Q6D6g
LRxHEHNstHVOLuFp3haLS9tGsij+/9SdSZPkOBacfxHMQJAAiIsO3GLLyH2pzAuttgbBfQUJ/np5
TM9Mj0Y2kuYos7ayyqrMqAgSBN5z//x1MfamTf11EPLSGjLVUdeytsmwYMIp863d6EU2E+EP+WKl
OLLOEJkGBERB3u68unpWU3FZe+p3J9xesx89y9ie5NuM9y3lgM0SiAhMV8Abes26YWbVEyriTb/O
tav9u2qj2AqEJfjVYQMKI0o7NSd+P1GNAiW/GwOVz9nWqqnICh70FLtLqMOoG6vOv2u83fkvlb+O
3kXNfKqP1NT7egwbXvVD9Oc2YcNyab6sEIN5DCa/bK7VABcnoesy9WXk93raIyUaSq5K9Mwc8co5
NIqxqC/eHHKIl+PwoIMRHRSTlTvzrsGRF1TTA9bwPmej9WeS+uAS1vdFtSr1x603kSLFdGwIury6
hnrxWNF+PAIbW28Wz/swT14Y5f2kknGFWalnX9zvujUnWG9/KLl/4MhEE4UC+zKMvnvAvj1fTCAu
rQ3rY1MocQCdcAM9Vsg1Pp8PDev2tNiLLp7IGMTeoFD7tMF6KiZSROPNa3cbbKyYi8X/tYQlyWCR
59/ylk3eTUUrvjWTKdZsWsEgoYkfx/IIxRm1ox1nd9eOfYGizWAt8MkfLrX0ofUUtVD3zea2IzPh
hKZKlRxtRpuneVe5MsFaRmXeTO30enNRskXhEN7GSmGZ+2H7cyCVS5eR3+m8qn5s2nNPxFPsyU5m
NYc1rMZYkl2fdkpfFtYC8eHUZKAxBHSaWhpIXFMeu0FNGdELOxtsEcN5Q8N1YEuNWB0pk0rlwwsb
GboW6G8BPonbV7R345fCTXsp4JZ8VaZdE1qrKZnboI1ryWsvoh3BNXWmR7XqoGDtIw2O++Sbc+vl
26NEJ/qoZN3Eo+0/xr/xctzqx238DX+W/aihFcAukzNL4Gu4twr26ntR+d1T5clv/gr5ZvWaMG02
mz91gRghqtDJvlahexRBbg+DBKQhWdtfw3GU0Onn8KFSy5pDucM9o66uEj2Vajm5cdaHUFTqx4oB
AYfert2dt7bTvZ/TJZIQJ9FpcxaJ4rbzDcW7R3P/Ivvlx1ixOgXld5Im3+7cNogEp8d8r2bpn0EW
9TCXxv67NJXJE29gLq3G9iaPlr7tMhiJflrzITcJl37wo5O8O6q1o3VEVDt46VQ1WHLVKtz3QVbl
GpU5YejzS/OoYNx9c2rjRUzwMlff28XD4sMRiuaCeWeY/kwlDlbZ/YpyJJtIa38FfJie2r2YHsm4
nEtPQh/yxCqPUA5gz/HRhyDklTwo4qrb/c9i2MNoduGQ+p1r76dAU9SF5qMYu9xE4xrYJlkm08RN
SevUW8i5B+nwndK9+CpyEWak6GgezbC1IwWB85GyzaZusMtHEC4AuvoNenHBZrBn7LIX0Ao9JRj0
kYat8dpz6E1lHwTABAr1soyLnzhAlYdiC32dklbGuCX7wflLcyraKX8pO+Uuem33bA/ocNXEjj+k
K/37srK/60AM994UjgAXxKWaxvfJwfeRXT6bxG8IPbVNt50GAVGNV4pfPAM5K98pPwTDakg073nw
tDG5fvZTj6ub28FdmaL8udUrqpOxr9N9b8N7iDhhVHX50fL9iB7OZBNdqqin2zMwEfLqRDs/jTDK
UN2aLsMzAmJC0TIbauN/TB6/dW8590+a42NF29bJ59wACgi7sj6p0apjXy75cSklRDqjkjKk3RmP
9alqi/0TgB2Ebg35kZZifCJBPiUFSn90tVNZvSz+6n1bOdP3vDIW5zcroOUI9sA29V6Jm8TqNU15
WLhnEtoBNwChV8SqUg36u4kdK7P7h7yolse9X2qUInWO56JQv/01n341Vfu7Lts1Hodl+W5LJu+H
LhimqF8Apcppwb8Dmw/+9xZTuORxuLICxU9Zn52csrD2bAS/OwsGctzy1p640HskN35mbB1iX5o+
Vp37nFhZpmBL3pqm+slnkCcdaSLP9UHEW3rXcTUEKCmAEOaMoG4aRFWCFWrmjDS3GoiQOmld28fQ
Vra7Ch35FO1b8Qw1vL1stH62qK5t2BiRdBO6DbLAofRB4p67jWLdcoe2WTfEFZdpHEymrNUXoB8z
bgT2TbUqHNINdKza7i87Xbukwkab2lV7cb1OoKuoSvUSvEpa/miAkGU89HQCjzBFfea9zV51hNpe
nhvlvvrJm9IQ1+Y36XBmGX81QSx897aH/epFvVlBETbT7prIbGFxJnujPvImbyBaSmfwE16JjdQ2
U5mEOZqHZcVpFw28JZeaoLXu7Ap9d+rnM1tWPEM4wqOxWKqjgqIGHX6bHqYhhKgk6zGGc1xcwkq2
cQF28z6se8joUJ4dxpgcoCuiUUFXFrehDxhQWRqXQ9O/GkpAMI1qTtu64VmHkzILdlamjjQy6aG/
XLUnIAfTBrKg8abYm6S6zO2Ik5Jr/kxz6e52twxvPEcj20Ct/EYEOTlHzp1bKEts2XV3ELJjOo9f
ZuHN47JwdRFlY87M495xGMn0loeBdxkHGt51ehh+bbWlF0MGffG81ka5bxYgzCV9APRF8jSsBxgP
cM6eVqgbMZ/L5tg7cIUqvNWV3W7wgPpV6upWZYwRPsO64PPjIlpyHxo4FxrN/2tP+vAxB4Sa1h70
MKb3bY+tq7tnyvrvoT+1d1ONIzObnO2Osu9EagJXxvPm5h9qhvFfg7OO0ABi527YRWxoz64OUvez
XguYxXujBy+2kHvPxEJuvJWVH7bvbJoPXpXkVG4H6CbeWa41iYocn6AdwWSVK9TNrKqn6Sy2TfXR
6Fx47qrZ3Hzv7sthp9mOeKrVy9hVtY7LvtmSQk6Tg7lJuqPbPOwBpp5TB4Lt2Eg3p8AV8LQZPo4f
+YgyFPpHqMbEUltNEdQ7etlGEpw1dBUW+8sg3wLN6B9F6NRxHlG3WVcE9K3nYnpag4BgDsHCrmMr
x/M+7x/lEDbXDW3Yk1/y8dzkonsmjWuKqNeNfxJyWEZI6Wxv4hUeWeK3Fo0/3dwV8n6dcjSPNLKQ
8rtTLVrs8sJqDxq2Hm2QkFmPsRAzXeKO9+1P57fFkiq252/FMFd/+FWuYKsQnAVhCLdhnimWzaRs
iSVvOqqivjPlK+sdDyKAcixMTDdw1MnedJmnqTpgQ0NdV/MdWBh6yxUUsPSyad4l5IYdbKeAyly5
pXskBTqK12bF7iccYDnIKH74MEDUK8HUeKP3HgCzQIFVCn0O2zaP0bUL/8ha6BC0b8wcbUUH2yPY
LO+iwvaei71g0b/pXFpYpRLkVl9UZ+a33g9/WofzrHbsD9zf4GT4+12vYAPq2rbXbiX5B9v3H8UG
oYdz2OEVxz62GnNXVXK79zdaZbInaw938NZJB92vIFxPM+3zaFDltZPLp8Eih6K4GRabrrBglXgI
FSio0Pz0fQNvpZ7aBw6ISqfg0rDroSI/ejkZIsMMWJnFL4dYs7w7eLoZTCRwiOMzCSJBJYVBZIX8
CSnPZOPQHibO17RY2ulal3aMx7qiMboHSIa+EhHm0GD9j1xlhRubE0NjEftb+FNJDe4BfOWhGbz5
oySePqku11NSz8N4XBgb8ACBjUBDTCI3bPoR1xtoERC9S7WVG3DUtbPZjmxOVhUOAvKOm0SKuU92
OBnkoujevNoO/WkimjX08JftdQ+8/TFUvQ9l3mmyn7GvwqaVMJF9HUETg0UawBCKGiy+MN3MXJ4m
3aKOx9/RdMImDR+5GWhcL6BW0LTooxW+PyacrjbVYE0ySIBkids1eF7hNGZIVcAjkgG4rI1/WZ9z
gsP/tvoYl0d0YfO3vTXr0fP7GoVD2K5RO5H+m79w2Jl9F8hvIyfAB+Xomuuc8/Ky0g3vA8B2Dt8L
PbVeqE2IpY+42ticp67EPWy7/WQgwv5fOUwQyv9CCYPCvIHZlCK+FaI/Dv+NCO+Q8Qrs2P2dsN/D
0W2w7IUoI4jz4HwClAjYs26d6Szzk1vD+Ts8ewkveJ5GZGYUOuXjmuc1VuzWgnnFbrg9KpiSqMbK
ra2iffYXlvT1XJDfzexg0FRL16x/IsV/z96BvvorSfYTjMRodPH30WP//PJ/vHYN/vvb3Ky//vA2
ueyvr67/GHn2f/yuw+/uNh1p+vdvur2bf77WXxO6bgG8f47run3xv0UB/0PY788Jav/hL//fkoBe
ACj9n/PRbv/4/xIFfKk7+736a9TXLWX3tx/5MwzIMA5HcOlRKiTinJThxf4MA3oYK+X7GF0R8EB6
YOrA5/49DBgg++n5If6MMR9ZPY4f+isMKH3Pk8je3hIOARX/TRgQP/jvcROGlwnxFpAnEiHHe8T6
/RfCHmcmQkx1b+N8bFjxCe9WjlGrqKUpsR6EtJ6NsJS0EsbEI8TlX2EJSm5fvETapTuuBpZ/7BR8
p5jULDzsuV9+OWvaU76y4bNb5yUyjae+6Sbf3psS8OhIQWr02P0bDuJ62vrmdScjP6xWbbHzZfUb
qGB5sQGicau0+3M5QnoIrb5rwIUe6VBtqRxt+5MFziRru9n33k4wHAZOnvJ+Jnc9+hD4FHIaMpDs
zZFRnA1uEOM5mFuw4+8Wn6HSX3UhM1MGP9eyxSP1WATvPfaAJ0BzQ8r9xp52PcViWYNfvfabl2Ay
28NKFwNLsGPzvew9/kM7y54X2e1PsizEt9bRCntoyJoDPDh3bMpVPJW1FidlxXwu6Yi+lofzuffD
GOle7F8b1D26lOEx7wIY8n0tshFqXKqWbjgiupJ/U5YF9zkagdj2ydRs68Giss0aB+cFMvl+3+7l
24KTzkQoG2ubClpsd/7Qrxc0rnvW2WpOlkAXMCmn/JCLOhYT/+lVHMT76m2PreTb1fpNe5dXEFby
gEBBDMxj6PdeMvt0y3Bklk9rpd6ZycFbjDS8LM2Ej1AvdSQ0irUuH7ek91C1NQ1ImTH4RRBNORm4
ylEo2lfCCb+qoh+jpZu3g+SivdtY38ccBuLHurc1bBNAFYOYxFtp+OdANX8kM1hZMkg47broD7kx
W7SiKutBFU7BwbXDz7zs22h1DYIefCdnkNI5ZDu/+74072LqnY55OT41Q1mhq/auSLMBUvHnNbZq
/qNXzBGgiov30MDUSFrRzdcNbzAlwzIlot3pZd+43XE95vo51CCRNmubo6x0e7D7MkbOoYOy8za/
e6tc3zeLK2jBO3740/7GaW0vVDb6YttpgB6x2IxxssJFB57dlwhBDYyi5xyCqOeQ5mK2sfWcrx3L
hF8EXz1U3cNUOJVA5KXXvRi21J/NfrDdwNLAifyh7MLh2qsQ5sI8lE2bkHL7bGEtHLlXL7BlZYDO
EWVxYmf3QfEj8b4ZkMSND0hk8qGD5W6WR3R58PwHACmj2kQXz5Xq3ttgd3E1onxrw8albEdzrCE6
nBdFYOogB5KOxuRvsGixtMvJXZhlQ1YhbvBzhjkJoFjsuPCzh5LaH095bqgXIZzcnkfUEyePjn6m
y+pzlTM6gLm99e8DTeEMA+LlaL5pv6pfWEbfVQnJfdq3BaZr1yX+FNqodO0ERCGAUNrv7aEINvyO
djoDIPO1h3CsUuqIgpFAoLGxssgaOwyXRmoFSKyiEZcgxKJ9F1UCcAxbUYVyEM0onFrkAV4aY+yZ
SrB/BdzilBlrL9wLmkvOgnK40dKvolyHi69ReSFshwBNSBy0OTT5p2VlJGJdz47tugTfC0hdcee3
kKg3lPS1N/UZL+rhgtQjeyGGsVTXwR3buysPhflEtuN56qpPYiaABl3F7mVA+rui0MWJVPpldwgO
9EI8FG1j4lACfqvxbAP72fxoW+2S1FDsIiAxczI6WUXk5nmyrsMd7NbqDmwGDFIdyB9B5dzbNiGb
C9RPvrRoCgBgUX3J85yn5bKCHceJdDc2KsAzMWtgVQ7bcNdbenKCPmqv/GHYEZ3RlDrJMrIEX5oc
BRrzRHRMRH4ls60ffiDJFnRZU6x37tbNF0ODvqwlhjyzudofkDaAe9r7p4qsKZeqT5UFB0FnPScQ
h/q0GL08s/06nsaaTZGa1g9SwdmmtIkNL2OAEPCegd/Goy4fkduKuCcJIMTKXrTH2tMieIH4RcsQ
tphegtA8OE8YdFaWoWKtmvulIvZxXQzIuHzu04WRr2nY0bdoHj4uTelno2hT2NHfWi5PAxir4wja
/7wG6ggU9Yz83Pwi9zLzoEiBM5QnOQ/ZrAksGIXf5U67PqVamES7octgz503X/3hl+Uj6JIKxjdk
Xbdp0OG6TxGE8O5LM/TnQJghkQ0H2zqG+8/Zwp8NJzynJagT6F1DpAWv7khF5yJiueBR40+4+67/
Y2TVZ9FbDcunYa+kHXVGaz+u4Kz9NoG+WfdecbRBXh93KAafRpjwbkJXlxLEqqNgCC6212HaQWKs
owV7Fcp+fgbDuZ3KUA6Z3qvhLuyXK/xMoAoNvErfAymnMk8UILzYLZQl93sP4N/DUoPCFsPspR2z
/gn6PcrYXHsQ2+CHQBQIFpqJvvAiNGfFHwo46xtHxX+sg3U9yN2n9xBrvoA9+QdNtTyJaUWTXYx/
2KKus7CA8hltqgtfqj4PIPtwGk+D0ReC3u0wzXIKoEJpaBAk588DOKp7rZYesUYhIz237uCg+D7z
GYT02ihxXvY5vzaIgmfDsPSnHSrJpfBydyJm1fG2TnPUjCV5oxYkGe/WNQP7iGMPgxbgqlAT7G9K
mxv2EfbT7yB00GiUG1gyDquLJc6JH1UOJlOSOTirtlNx3ZL5vdyX5bEEExxhsO/6q+0ROox2EugL
5G19bUrwV4LMsV7tnWS1nwUN7JyF0qyu6XCis+szyZYkKIsXhBSDX9Ua4MLi7D7V1G/u4HVZmOLB
lua09aIRF19GdS1ECiwuf9hKx48Dqi1wyAxeah3qr4nsqPnCEwvVZWPuIuQWVQHJxEAzsPKx33No
UDS/BUNPQ9keR1VelhB8NZBChMWID++vrK+8X2OjnX/uLPRRIrYp8Ws/MdVSAw5tgmyY2gPSM+dd
5f0TTG35tCDkmoGL6DKwUj8JJae836J9aiPoKI8OhtoMdqgzB78vE1nqz62a/JRv3RUswn2oIW9N
xF1mjtkLHRYy9OTxw6v2q5VtFHQNshl0nCK3gutEnCBv5u+qciwmlYX9hOCV1w2xpPDrSHCq3Q71
W9JkUOpngQk6SVFiEeMZyQykqQR+hgJsrdOlWn8M5Gvu2wL2VuFt1xBHWeLDiI9G5Z6d489hPmZi
w5XcJs/P6jK4K5fqrVJenYGNaNJQovTS3SV0dX8w7YNyxRh3Oz9M2pVAupoxLifIY7OjDfpb+wsa
D7jrFYEbSoD8+/UQOR/gnkQhHuUYyADb9Wdn1TsXZ8eWK2JEqPp9r0wJbZ7HXOD924s/lJEF24fY
CCgrilRTVEicjbWnIwTXWNSrfAdCYQ6B9l4rIo+waiAooKl4yIsZ4ZrtshWzBejZiHSVxfsc+GlF
ly/Q9y/dXP+yo/4jr4Z0peWxaCu4vHY8jAbViqucn/jcPOU5WC9kTZs70Kj9zcqGVmyXOwcOMPFo
c4ZOlxWLCKKhAGI9rSiya9z4SFQ8fFG412gLbNwLv4L3/1H4PYl6zxveER3ObGHuNRLv0cZMDOxB
4HSu39puAE3fD+9asnO5JXbDfup4M4M1LJMc2ssMBOPsDSWomV2vH+y2bRIbq/4HsnOvdm/R1UOJ
viN4kkMUOv2E27Qtx3EcXntuWAovuo0apCe2si7vW96OZ+K1IGUKHWBaB46Tbz0QtGhqCPuj3kv+
VW85TE4CVqQ5o+zHTe3mdNAA7TD3I663/r7CMkSTsRUJrwMDEFwLkO2DHH9bX+2ZXoY6vsl+MDqC
zB8kvFBkllG8QRZeR9Mns/B+4NOda0KujZ1FIsVkH6CQhm9AxKEoNhu9lyPPURTt0MgI6J0KL5uM
IWDmCszNh1dOayyVfWgQkMyKve4Odh7IBek8GgNga66D0uItrGgToXDpD6yTXTr3z87f8LYVNjpM
KPHGeCoZ5LUcQNL83c51VKswWXELdyrcHQBKZEDnWATsHsbfuTdDF0bw24ERGcBa5Scc1O6hBKyJ
2Jw9V+1tZ3K2yqpVp/Ma3htP0Qv4jCErxsG7oiYREV9hXLT+lom6uzq5fFXUiizY9uukchx4GGpw
smU9H2H5l6cFnDGOAAYlLb/M69yldTdsH0GO3KJFwqhdoLqFQiNjN+cgr1sU+iPorVVb6GXDuB26
wr8WZnqeByQR0E4KPM59gOfEfKutxNkB/C9qxJg/WDqLb5ObNLp0hb2NBFNakPlHbYyI4Tzic9W+
zJTQ2bR1r0HdvLcUIdNaiT+sp15YVz3jNExaY4IIzynopR1oLhOABLHOEQEL8BzXzsX5CobQgNOI
9hXvs1fAU9d5f2rWtYKGWH9nukIQpQABXZUCBUQ4m5Sanf3k6P3bW4DalAiItPxA2/zcVl2dEA9b
mA5hu2veNx+eUCnMZe8MKRTDaGCb5yTExlrKd+ZpE9eKnyvEOIda3RWgfaJFAVjuvR7OKICEw16Q
Z4BjRQoxExQiQHC25AmoCHgRNTcpJgp95lh9OGtEfR074VJr2M+ZLe8ojB6AXOePct+fGDcX3gaf
rByCpG5R/TRI74YhuP2Old6h8OhHAOAnqoMWdXnI8nTASAm0Qh1w8H2Bjl3Qq4/hDhEK3vqAkrP/
HZrGncFTrLiIC1JVHDiB5Hz5hQkEIVbx1sN5nlQdnlxLym9dGM5XDgvyIIdaQ1LdS6z43snvbbOz
wygQf0Y3hOg7K5v8G9mt/7E7+BxcQLM1CH3EuuBIfmjEmztfw3ouGnUax71/Ywuesby5JX1DsVUa
GzgKTGeR/ipKZ+JNNfyjIfUaAOMw34pyhjqwY5eOEOYWMEapc/di8BFp6ZFpEkPwtWxTA9Gxa85D
xxBuRbgxsQ6lcQtfOw410zErZHdHDJKY7TLLBESgfGIUSRRadfSEXc+8tlyUiJVScq9gDyIFMcsh
4nkw3c+ICpVRSMn3Na/mp2VWbTwHM/+DNOj5qt15V1Wq7XWAyHykuuYR43xvI7Bye2R5OXwYgE5H
oFrVCQ+jfcADxQIAYjnKOiRRQOtg8sCLx2FaQCueulT07fC8IjL5tUyCovMa+ZEXrMQqm8hzp4b9
EqIViNmEnn7sW576TbDhbMnDTNOcHsJyIsncmTqTnizzqAen9KRYjcJxBAisNq+Dnzlt8eRP4sfY
+/LiLZM64yqaEmNCYFkGk8U/uk94EK2PeQDLsOMY39qgMSmiHLkfkbDfcI/ZlsHDHbNhWcNLVW0h
yD+7IlBOJFLJxSYXJFMr7yEs+iFFDgk5+zaf7KU2XHzClaDXUc9z7CzsF4kg1bnSiiRj400n1oK4
w+CEHOFBVr6JQH8fIOI9bdJ95wQyIIR1chhUMZ54roHFKuCna4Htqhra4HYLg5QrpB1olwi9INTU
XBtUKImh0Ory/dRh5oGd95g1aO/FnlXAEGdevGKUCiJmVZH02+L94gsAOxT5KiESpAI8UPBmfd8f
inahJwxD8j/bYYlLoKoxbeHKEu2jqoSoRh7bqZgV7IgGZjOdzBF2nvrZ0a4/qmUkP3rEJ7K5Y8tB
jGDQ01kF7K0qG4HBJTAzSqKwXUm7RW2r/ecdUUlkJvsyXrdRP5Ic+gKOe6SNmnA8DnKzj5u3Dk8B
6+UHtpf6Q1luXjXwzHtKt+LQscl/Bk+DTaD2CCRMTFY57car39tBIL+oCd7C1q570qz5+lLVCNjF
oQekG/UV22DrIodz722YxeHzAqJVOMBMBACM9qvLS3oKwOM8bH6wAuPTrgIvsAAqKgNE9KV03aOm
W/ccQLKBJsDr5XPtAlIhdM71txXnlo4C7AkvsMV4FfOQAICdYOqw1BdA02q/FH86If+Vf/DQ/25f
5vH37/n6vf//Qfu/jeH7z9r/cWn199H9Y/Li36T/20/8U/qH4wNLPlSYWsUwC+NfpH8P+v5tWGnA
8BuBYTr/kP5D/H8+MF02DEJ8g5AeXu4f0j/HgFPpMYzh8gKYXaH3X0n/SsBF+FdrCl4EhfQB+f82
wwwTSf5tpE/XldPSKiD3U0i+8u3gDfVLke+ob7qaH31WIzwyNxSM/5ZgvMc9Yvv0iGDekCCq4Wey
83AEtCgryqp5y5kTGVDeIMWoIIR31pUiptj52VbCaVw8EGG9z+YjDPTvfmgQaShlfxY7jNgZOGvE
a/HpVv7LykOz5N8BONYQl8Llort8f4QbMpxDm/sxA64Gpp6QtDeTZ4AlbwpesQSnp+ES+ij5DnuZ
n9C2QAPx+CMnCrA4IqzYme/Mut0Rb4MQxmZyKARBrmXxSIaRJP51E8RPKRlGeKktJnDkYS7RSOfN
oaBT9byhlttiEJEhHvNuSCkg7xT0dQjBN8yPPi8RePUnY9doFAaRNGEWCsoCkR18RPLahz7AtA0m
cBwgfvdRwfiIahDXqBWwsR3DZUQNG0pdR9uwUATWpSKvC77jdjn7eU3B1vnpQpEXSNttz9FABGsO
UKTwkkHkwMw9iiZQaqET58zagCbkOKxI0XbfVGEPrexIikRw/4XxDDojntO38AYkO+AGsnoJNAQg
RMV2TD9bwoZhKEKpVUrwQUFz5IbcYXglYFqLEC+KeWPSfMatA+MKGRXhdWzKmIpSY+hf6DUx2Av2
AdF5OWEuCAY7jMYdad7+9J3/u6v3/0ndeSzJjXRZ+onwGxwa2wBCZkZqyQ2MqqCFQwNPP5+n9ViT
yZzkVO96V1ZVJCIQgLvfc79z7hkJ2+HMbC3/FBz5NnmiDTKos0yep3W9EM2tiA8ZJsZwRt6jcCnG
IMn7aoMhISOmIRmWl0Uk3cVsee5XbdAvhI0lrpmRQ9LOhKe1NiWY9L3qex7ZYr9LFeOiaa+zux4N
N8L8E1/n7bqvODKUgrIX+DOAt+RXjRfnZjB88bNLKCzbem3x1/HrOXFihTPcxgbyKVRn4a0jxwsj
Q7UaROnf4A8PcZlsCNLcLtHBT93hMm7Mcu8JTYaV3X4zHfewVqb+dfax0QKbt8BkvuGnu3TUq6PF
AnDlrBVummIwlicOt/x1pp5rOwwOxWXhEKyh5/K2k0VD16DxHhbZlbfzMmDJHG2AKMCpQ2/l45WP
jXZj2Ya5ReLFhOAky0VeURfM8d53W+M4T3W8zYwUsT0r5sdWxuyldp9eDk3hIkPqEcpaER+pb72X
Eb/VmSAU8ONsoGGo981jVrWv7sAOPjdA/7hs4mgzoNWEle6QG5H3bEjZSzNBNcJdi72foUIgMKdB
adeP49rKKwxS8XEwIhmC8lCgAklvZgr/S1eO35dimDFMtHyuKKOFNyyYg22ivUh5sSgOBe91n7bW
xi/0BHyDGESjqJ1zlHbxXUmX5dLuNP1QDDYuZCjrV7Lp7rXEUGbb7D5NqpPWmNAkwvMD0wciQRBL
ABFsPXRFUx1t26F7AnCf8K3zftnQHQua/ryaCYQmVpELb5jkueRQn/r3Ner4NrOcLmjZX0kP/Mde
KWMNbarCfDR0eLq4vo6kfjnoJGbohjUfzdV171JavjjCPO+EMmHxDFrx1s5L9wz/UWxSh3U21oKl
yreTsg6O3gFJ/eyLdC+9al+QBoGCNh69yjxH2KWowWmN+mZg+fYOA4XclEO80vOJxrByk0uMVwkB
F2jn7ZaKivzItMTd7OXOZaSkqUX8lB65BXyd0wiHEvhkxIZIq81jW8Vyo3fOXQnKc+tjHdgVgvKk
ibx1Nztm/cOeYwrPJp9u7DLNDvpYNQ/Y8rdpNaPuIbQnLVYoOnOLRR+kHQUZYvapGiFVK/G6oOgc
pede9IXGwb1OW+KrOv8420LfmFQ9D0k5g0JUld4fpV2eZnQUu8q8rTHpqF15BdrletYS4gV5JMmD
v95LNWBAh98gz/DKDh11jl6djW5KgzwvooNlrw7ywI9OZNNeHxo6t4OcD6m5Po/jYLA7kEUzLXJ4
tiFOR7Me7Q3n7omH2B9vMiYw2PEQ75aabkE2UhD3mCTbcZpPSVTJDUj5hn4lLMdqXC2LOOBW0m4E
ZdxNJFM67KK6Llfv3ouSi1zUfDA9D90u5dTZvE7mTBXQJwt8qkxf7BgGFE8VX5LVJ3DLJjDoLW6M
gYfH7Prx2tEQo5NFhtZab3Nu9hVjA8z9MmGA9zMxP+F/6Q9FsR69Kcv3GEBJARj0IUyMZjiZib4V
RLfkCGy0FjZZJbHRJ14j9tHi446XCE5ImRfULwfEQIP0k+Zl7Gh4aX1zX3atd6oWl2pEsG/G7Rwd
kZY6XJFlxBqOIRMS97bqqi1znPpTbFZ7fEPFYcQkcupJbnjoxdWIDSYc1tFBEVr7bWJl+rbWPeuy
y16p4rRwAbx0N1nd35m4Meld8mzhmHxOOgoJHkJxcKXu3ww5jmmm2jVH9gjrULCEBHVs+Du9auCH
+QrO3iHLQgZaS0sYbIhQMZNmtemV4WoPZ51IumuO1Y9mhqrsoLdZxEiVAnmwTq79GM+94YayK9g3
kuh7wb3YDF7/WsRkQ1EuTIHORrNz1jR6kdo43cUeGx+ndztwykWAotKlB0ajRTA68ktSt1CV5dpG
W5eDWLrFtIiz3UsP5UpsUjJhkvexQrJ+DzuW9edJ9lhtxH5BDFib7HLOoSzYMLMXvy+uHLu4lku3
pSO6twkbBp817xxRUYo+z/VyX2X2bZx/80trY/rFLvb9LyhUocjPPgYAlxZcPbwYA5sreScjepqF
Y12WZCzkeB9pQ3t0VtErcrO/m6JZP8nKCWMxE7vgtkeHnr6layMVoHMnx6Q/JJNPA6Q1b+o5Zquq
AUxMfduPY7dNm705+Zgai5OVvizS3g26j1u9rL7mc3Gtd0ZYqA6pP700enKyreGq663rtpY3PQ/M
OqXEErV+HXbmivvVTQmcmWoiBXT7qHFsDSoBKRKNkU83UMRXRRIf1saApdD4jbyxCYqy+uLl4BdJ
6n3R8oleYMfj4sE+bEZkmo3kXaPVQScfjg/3ENworhgzto+ZdIwDIWL7vNJfV0kiAl3rNYjm6Ea6
RFhYTiXCQYtWAC7rfij4KXN9GRDBUnnXKCeSI5v4e6q1X5JkpMVMJ2cbt7l9YQ91tfcJqUB6W7AW
tNEubZNzuWg/E989t/bEw6VVoSnbH0vinxcwQB/91++TXd5zBJOmtTXTFohQfSxXti8c2Pg7dILj
ZJh6nJi0OVleCoHCnWdj+cKDBgiqNc9FPl0NnvOdwvu+pIy50vTiJ6ez5lTbtvECX3Fb0mAiN8Gg
W55sHO3eKsWtN3Y8SsYYXeM8vZOJuBuiat+yGHT1om4ipiF7rvYLFzroOFK+LmOc3ftFPB/T7OdQ
W0gEHj3SHvyw4NTTEjUxWN3yBWNzefbG3Ni0TeNfo4rlvCslQSAFkGJZ/JhoX9SW0DZg9/pxVO1p
0CxAltEwLTRq2td4wfBlQ1yRhRNf1G9d7oJ+d695CSSAaoJ7aePiJaUxnry1yGVGsxyX20aqBrqj
WunJSPhCX8shFKrRjlWmoH9K893PgaRq+vG6asxH1NepatWPtdFc1qp9T6VErhQd/SGK7hzV4gdr
v3TZ6ftm9LdJwyncUUAAmkyzY0duAyunEy9q7KG1QghMBROUk6MRqQhgUL+xBkJhB1k88i8VioCq
86C90QmOAhUMHwIlVfCCUBiD0drDqVZow6wghzFK4U4V+KAtUNmQytAQccntqBQiwW4pL/QWd3bq
ukRGKJTCVOPNttgvvnhNGtPZJkMZS1hFzi4yyQjjhaYFmhErSAOEZDg1RYrD2TK+CoVyLG9URw7f
USnQI5NZFswK/ph0zKFebu40JxZHph9Up7IeVkFi0tAeOVuDkCSxDskEVlIowMSgH73LYU6qN/qk
yoX/2A7sw6OCU/BluidTASu0FBfsCiRNueVIGooCWzTye0kjVrjLTApyYEzCPeRuZx0GhzQnyORI
O5DQHAUT1Myk8JnYbehNOQqqyciSOsT5/JqsjIelDajom0ou8mwrJKfNc2PbFi6tZFZKOhzaes4R
/kKxNnK/dKv5BWOVsRucfjqJjMNA4FmsxJhNyUlryajRcvKiRgf361qNO4hheep8Xzv5I1WxAVnk
ilx/nhRsZHfD9LRy3H6aFYo0KSiJ1b3cC68CVFLIUp2kxR0uETimJSZZJJLATaKqCG91I2BkhT7N
iNTXGA3hodyMXrpCpJzJ6zYtj0jrdNtSRhkJN/0+FRVszjOquWZs+pJ4h7r+KhR3lbtSY1uPjIOh
FRW2T/ndV5wWTlGQrWghP65RHJerk51CfzkCRBPWDbrUq/Q1+7Eeaf7MigXreemeSXSnylGkWBSX
JF0qeix24MjyRD4AShNzNVn2kcRVrO9u+dqXPGyKQ1vaDBBNsWlGx7l+UbyaoV7PGYQtF01+O7xR
bTIXYQPoZsbdP9Xcc85TEBzGt/lMqT7fSPon236oXkYFzpFomFw2CqarFFbXFvF04SrULpsiWmll
bmNDq2Hx9HpZrwr6dGy6HPwhlKc92wmusTnwFMyHuz968RTgN9o9zooxsne+wv/0yXUPLlVi4LoA
EJPjk1kNLqgJvkukEMLRwqcejblzayrAUJJcvq/fqMMKlOHFkP5yW+OuuePUZn8zvba/mt+YRWs1
p2upQMY0SaDzKlwFJpBjbKIXSwU+ls73RB7ilCDVXnyP0WFLCYV+l9Q9oxIOJvDkwgZ/KtcB/1Xd
lAdfMZa+S1dvY0yZdukrBrMwyOiI83x8ImosDUESq+88njOqQqsdSkVyagOOby1DGC3N+IUbn13M
ivy0IlxYi6JBvdwvHsh9YZXNjHojgUaNvqJ2IMbkKVFEaaXYUl9RprPiTVHKsy+tNcCgvuGocNdz
G2huiSMEXDWvXRosNEF/1HgVVYijpQO2TgpybQfcOlvMgcCvkWfiUS+VAmopLbR/k0WdN4m0bzsr
R2O2tLv5TUR16GC/WKi5OcUAKms8SwTXRGmvlVPVN6AR2Z7QJ6RZW6m0y5tgS4ibuIan1I+pWSLo
YmhE3LWUzmsoxddR2u/8JgPDACMJF2/ycKWU4uFNNDbfBOQaKVlXmrLWCOtYKp257DrKVExRzbE1
vZpgj0RGD8nEXKUNqL17Y625/TMirZS0oXxhR/NqRO4uJz6HDop74Vp2ino9YJcij88LqUqNb3bh
GlAWkbbLJZZLFqlma0sN96NYIR8MIi3NzIeqdOv+lMT0I+g2LV1+4eQTPWvqef9b7K83ZSQN4v0o
NMpKdhdGG6HfUGdhPJYgFE5qSyeAfm7CVC6U2KJYSUKNvK92QizE4JPHOGATKggdCyxUgVMCy0+G
ct2cVRLu0R7G0wzm6WbaRZWYD21LKi8u100XQ2BRmwxxFwGSuM3B4iAWyIo05KFrKeNX6Au/bfFz
rvvWOjeljlpO986IjFu+xdGw+xcLPChdLHg4LwkHRx69tiI0h1p/fJHTGGSu2Jf+FECqBF6KU3W6
ijnH3i2QyKFyMpBWRYsbxT1nj6+lmSHzF+w3DAw3Qh2Kb9uSSa/PT3nh3DbLGhrltEsX78HSy20q
o5F2xGEqfuYdu9toTRsnde5oHdUPlInjHlMa0gQhO3DjdKE9u7dwp+DdFCONLCdxnJM/5E5A43DH
nIHvJCP+NMWyXFppfrAXewpMnD7BYiwj/cviCSkDpAWVEZ8vYR8kGe3tmeg3G/in0ulnlol94Zn2
d69TB7wxTcKKhg7HeRwfqg612BNu82Q1adnoPxeDk7hbp+Ud2/HWbbBCiEwuBxdzKlnBiB+4fV08
KztOVIoggJQusjyI/GwJvUpYhKdy6NNt76vZ5GGaGTukvm1JyjWBwTnWpoLmiCGDuYnCAfBxwaNn
V2OYoaeUUxIgC/0wZvd69WgkUtPjEs/xxpkYa7NrI3WGe6J5nB0P6Veyy00sQm5YC/B33V6u6nih
WPFonOgLTwaYamr+7IZbzVh2TEtQPDkphI43bwuz3uIJubdswt2TjB3IviCO9ovrHSSBpKscN4Xr
w7wrscy7EDjAfRwcOTnZRNERmTdmIS6rx6gBTsPqA+6XcgbRrkmu3A81yU9Jfo4zvnVvzNQGDhTw
/MVJIZSyZTcXLrt9eZURuJAk86ZLo9NUtHccXa9yC9W4LpyMDGLvVaa0jtdFrevx3VgNcuOlPo3R
yMDBSDhn7UVhOtl9YFhrqEyHVQZPmDNjBHoPZaXGMXxk538iqAtyoPEgZbpL2JS7eQVvNo4CIYCi
MazJ+iQ9EBgmpeWxsWcM+6ll8kQCBozuCe3GIisTvytWmZuaXNkDvOfJ8esKJREAtW/qwATl6SF5
Fg/XgVtdOnp5WMwbpEjqgGne4XELrQheYGHmChyxgfL9xgJR8EKBb/rOdfC5kjHfgpguDcko4+za
AWrgzeQVuy7ved9s0rFHHxcYwhvK2ZHcmxj5/Q7mcO9IjRT0r9PkUfm1ERu6/8Oti72Z5f2myH82
bYSCb639Wa8M/bbFOBm6ieohyjGH9PHiJ7JDiHu3CKZooqHiebYgWerlawGlV1kJT3itnZ2SRa+Y
6YSPY9jG22hFcxuqUyJluPjWa9s+MfQBet2/ZuBSIFN/50qCS8YBPoZgJSE3pnUfpZd+6uGjbdPN
ZEUh+UH+JMJJPjcCTkF85bROQ1yFs2qddwMjE2Hvni8YT8RLL4f1Ag4zdCP9puzlObPRYFnov1U6
AZ/5eoQIee7m9lJfnn2ju6sk9jUkJ3c7dRwLAGmfszTbJ9QtTsOP0iT4jqP2lA49my6xV5pxTrWG
JscctPpwoQMCeOUa4romnr4P7fJyySv4Su9QtWt8QVg5IY+YOeMFN8Neay8tJCuOQNbJ86t9VDwi
QWzy6FFOV6PDeuKu98IYEP37XerDysMb9WQ9Lpxk0Vtm3QXw8850V3B/XkAOsBBtOHFskCM2Ecma
bnuXch6drSlcHKD81bxx7EfCzwNhvNrLt7x7pPNC3UdlyG5A7BMHv/kCcLBym13nvXS6FvSNCATS
h6704L666jXkN4z3ecWKFsnsedYIcSfeijDRwcU1DdzQWZBvQ0w8mEHjJsBT8zAmvrWrZuPOcofl
LLuWkgS/YbD2P3Fbnsq8JhdmuC6o9nZ+2uYnq6HtwOkl1BJPXNTR9NA03ZXMtCPGcPU8V/xYiV9S
P+IwBNlYL62oDVeT1n42uIdEpyI1CE7RF+82Wy3mRmgL0JXTU+otTnxhiOFLZZvMjwB0dM/Q/Q8w
+PHB6+3lEmXLKm7JHP/JBoQQ4tLOtpLh0mFRJENHreP94l1HGS6QqfObYM3RQFh4aW68RHFMgE65
YrPVH12tuspFTnS8yVucmM51uvrOEfsaau5wD55z0TtUOBLbpTuvIlyj+KXvreXSnewdJ2tad+NL
o1J/mZyy6zBjG8YN6OW2NfY51qVDN83E3Jpi2pL89JCsbDS+eaFjtm6ap6nFfNCVCm0k/LYPjb7w
NpUuTow82E0lzTaAfqWfGkt8ggSeDjaxaDtU8exQrTEpX0nnXFn6TA5CT7KmbqPrNmGiJ3cNmi6K
SzxuCJm5LVeyzdvJnvmzHMQ0xHcd3Jk0I+QlH8S4pkACoaHlQbY/jhMfhDaOLjLDHg7FuMRUIZEE
dKjbW+G7LxnRSceugw8XbeoTZxVFp5SAv4S7ENgu6Um+LI9lWl8nyQ5Wg8ap8L7V/LGNrdgVfS1k
SNTSXdW6BLGRTHA3R4m+b9zkwvLyrZl4ehjbhAfE4KVRUxEUVlvH0SLSTGJVsJKIaQHdE7L2Q8+k
g02NoeJJ40i4obtAdr0/zjvpcVqa+q3OSYOg4auYU/QDSRQue3fGwdQlxJ2YsBLXKxNVLicHtm+1
quelgFe06sfczg+aPR8E6VtrFhPKoQ/oWf6I9m+fVsJsTc55Q0cntxhMwqfNlAq2fyQy66ZmtmVg
rj2B8VbaB2Uup7PoCJOzLYyp5Kj/k3CmZkgctMda59+ShfA5y2bzGnEh7Ac9/ZqR5LjKW9dOCf+3
eMP05Qyf8UjUz5l81XyfQhyyHVhiR6V/lIW0j+Vs+NjViTNpG3kfTVoNduqtxanr83JPLtL3wqPR
l6AkCLbFWL/HwXKsVpr0NTlkARkxHrp3tfFmHvioDvUY3t81YSExq5DMQxj1yRmzEwJctMPxy7gD
Cc1LYmYRxJa5r9eVnNqW/0dF/OJsO6a11AKGIeiPcekJXCPO1ajrHHWcxg9UyTImxDR21YzkSSc2
IJKHhpy8ZdtNNwkRS4E/SGcvq+lnA0e4GdSIvSg3xW7tYlL6ciG38WK3VyCK12k29cS78Ri3vVce
+7YpT7E01ViPeQijAacHoyncgyP6L1GyNjvkDIzPbZSEROLvZk3c8z7etClCDipXwlHLEAQA4mJa
V3SySM/nF4foCl6mZaJ0a+UFtuLsh9Na9dGTpKmvdcxJfxws9L3F2KVkfUIh6vY2XZkt02JWOMrZ
7o6aowLcqxL0KW/VWQ+XMAEfQ6CtKtQKS3GAZ5gQ0BRpdkgrucWz9wMb+bNWcsBrs2wvRogEw5ww
27VaGvZe8wL8STYn9UfoIVXdebNVbRGVssCQBYmY3qCdzdWim1GPelgCHAELZvfL0D4sbvRaDLq2
s9rVv+ScCAHc0xhPW2KYfeYiBAjt55qKOCVe6EKLtfYoCBF/xMyIlWNo7GM7oHYLx0V/XvQbQ3Wa
16a4rh2j2hPBWf+A4hoOs9ECwsnY/7ZMnfZc59X8kurVurfqYUEVJbLeLeUXoVUOtc961TjJ9ZIY
d9poKMmWD+DVa30/S3NCGqWfkZFcX82yDX3h/8gbgjn9sdq6RotRoC85CaW5D8DA+aHkcI7PLmMZ
sQoPpsCYnLs4tYywdJtHx+dwkxke7AFxSttu9siyqfzloZ/b9ODlZfdoaN2ZEW7pF1os7WGOIahF
O58ZG3K/1Ga2x0rRqGgkO8BSeh4qOJfIxb9uEm+LKrWlS2duy74ivadfBFLXlB7rBDo3KsFfs/Zc
R0V7PU3D14iAsi1gBCtatxpkAxO8vhmargv9pj35+uUS61975IREYyBAl2CiJJOhxd69Sax1NjYD
kX8bGrT3nQ7+WRdFfTCa1Pxtpvz/n2v7fx91xdSk/zd1RTDW1/6d4VrnT/zX9FX/P8wnNCCryEvw
+Yf/pq7M/1B7eiSSmbYpLN9iuuD/pa6c/9iWw391hU18nXCN/6aujP9YyrXHvFTcHBiojX9DXSk3
9S9pACBXTKTjL3JMRoCChb1DrgbbIoKooveIOXOkU0DvxqtafffL/fiv3/zXGa/mn6Zu5ovqwuQW
OJBdzrvQgWIySPOKrDhwUzHcOTSUn8hjIDYjtWR7J+c+vUsap1ZaAd0bLJdgj6Pu4wHJvHkhol1v
GgveYOQdFEvLOcYxCg1a2ikfknwpyovcxrHDKAXdvvKnkRrXJjEb6XOYs3prGiMNQssU2msZCXE/
FWn2NAKsDrShXQ4lSdn792nNNNyNFcNaRFTTFyixuUbjIPeuvYFYxuDzm/JuHJa69b7nAM9ZumDP
Nd4Z3dG3K7tAFoWCWIO28hlB6t1b1WNsf/38QhB673/j3y707uavSZ6LCZSAsSnD89LUV5I9G50V
pdLcsuaydxONzpCNzy+rHp1fHi2+F10TBfMRykSV6vEI/2rkj9N0GE2KZYwRjBWj1p62cVbUW8Su
aEfOEtS+TQH0+UWFmsj5/qoG8QGeayBJ+5a6Gb/EB0idZDuSiLALMMciqP0x3eYFTDNubONGsiRX
G8rufDflZEkSVlPv58Vi8grvyV9mh5rv7jssH3EKvPUGsI7r6967j9KVFbnNJTtm75CSE45DYp9t
BuTNauaVJGW7hkUhYNTy8YLF0xxaXYEdJc3s9BCPhV/u9H7QL4Ut+mhjRu3ynJJsdWfJfLglYnym
uDFxm4ZjDpLIPJFFW/ZWhk66k63Ty6D3VMNjmBSn1tb206yZoIBKRyZgVrr2N7XIYJIrhWDDaS18
CXDny13D9NYqcKDXOqwCDBira7vzSWQtQKd9u8u+yCXXZfj5L/duiXi7W47tGKbn2p6pA5P+9sNR
B8QrEVVMYgOyxEvvyCcmLSzfGkx9f3kyxR+PJr8MJgePRAsQbV9/d62yb4DDslTjbMjZv/ExEwVe
N/SXptakN0xo62n/wYt1rqFfaTlQJgbw9tbmdHFoGZZXBBREw6VtJjVIYkuXF6ssWKDVZ395nt8t
Em93BS7XY0KO6xuGq/77L4+z5+ZzzoA8kpUrbdqTXJWPQbdydqsbVK3CaqZ6+/nv8NHNgea1dCKg
dUcIT1G6v1xywNQve3rgxB4wAQqh3fsZGWU1flmaNgbxzLRZ0vxIsB0uJoPQEqZzCIa2dOKlL0wb
GUjDhyrXFL0TG22OP88ux8fUNQbS0NKxM/aff+J3e5i6RxY5NtTqDkOWhfNuhKEueeZXi19zajIi
tRfKgHpUV//8Mh88NLYwmI8NY0dGytvK88t9IXMsd7DURHydKn1dtIS6SLRf+7qpbpfWmwJMkX+d
N6o++2/LmQ1DZgBfE4Sie4b97vcn9crUjKGk+tYxhcO8Lmu2J7ePPnFWD80rMyvXdTN1LpZB15qL
cd8tOq6G1jGzh8+//we32XZ15iFz8rCZFf/uo1gLSfaEKGqsrFzM6U0cfMxa/dvj9+FlDIuxIooH
5xH7/fGjaWUBpOOJzFec/IWDlJTnE909ZsjAO1DQWl8g2YpjZDRM98y9uSTbgszchgz1q7rAzg3y
hPQWu4lx9T+4BRzYXI+fnwildzvpUg+5mUB4EQ2boAhS/Bw52cT//iqOwNFkg+Iz5kyd/X59AeEG
tFr6rbaJoY1v3JrWP2kM5vPn3+Xd4E/11vB2G7w1QPccNd+95q6HuXKduc/CTEr4BkLXaLGWh0ia
69Xs5PHBtAYjWEtCoD6/8gcvEsdNnSaxzjQT1vrfvx/58/T1ANCx1GKQRd51BhLllCvacbQXd5km
9OEmzm4/v6z4YIdxLNOwdZsxzKTRvHuy6LjpA6Gq7DBTagapVqFMZ3SRyMCyr8u+QMZTMbfdYI7H
iCPGCUm9OeaC6bFr4fYnUUzLmaZpxM7areNflpcPVnpeK3Vm0Kl4hfXu2RrwiXMQR0XX3FZc50gh
t3hpbUAwfx0vobubdvf5DfnoCWDzU6sZZ7U/9pa5otGJxToOWFzLjSQb84LRQQjqsc/cQGF2YWq6
JgGK3vLy+ZU/egIcVcMYgkgz1pTfnwA/HlDXcQeqXEPOXq3JU9hMI5N9LXoDeedE26ajS/yvr8pT
x0xh3eU0CgT1+1VnI27HYh7Y2HQV+jnJ+HUaia/bUlUPMxxeiq9uHtdy//l1VT7X+0WcvEyCOR3O
para+/3CNP3LieZszKyO1cKdovH4E0RSyVNc1TSTYkdvtG3PsevUDOQen8xy0P5Z+kVjT8MJGx8k
Ctg/uI+zmJjJmPERMb25MhiYmERn2l/Wb2kJVoTeKrtoYyNY4/IssGZtKbvWaScKz3vwYqvEMz1z
0jkQcGgvx84oF3zEaNuKwXTa+kLpByDatEQPZkxUcCjJfXk0vNlkbqFmuFcZzNeyN1qSOMmoy5gT
3LtDxbhNv0gaJO9cicHzYINWlFN3/vxOig9eEope0/F4jy0bBeb3O2n6GuS8vvIKMyDuIorVCGjG
eZqccuNoNyiuiBFSepiOzM6L8plGspsCpvuZdVgY1Hb0FtIyssT0r2SvG9ejOVFRfv4hP9jAWLNd
iBjBe2W8X74Xw2aK0ZiAb+mV8yNjOQMfkeOXz6+iFqt3BwOP0EGWMW6Hy1P9+52w/HZe+PU5bSUN
tUVJPEiIOAUM7/V6SoJtvVwKhnw4odd7TInJXT34/BN8+D196jthQx9CO//+CfopH9JlgftzMk28
CGPpgsw34svPr/LRT07tZPPOWgZrlf3ui1KxlTqFsorMqsxLBlJqAeb3creAVtBaLRv/yFgZY28b
bbrz5JzegKL5RzQ8gzYsfZmnBMERR+YKxiYSmqdLVoi/3Is/l1LebwttAzmGlUV/dy8WX8/TPmcz
LelsBEBBRNk3evbc1FN8tS6+OC4xvbVed/6ylwp1GPj9OQCuEuqgzpUNT7xb1BLLpOtqc1ggUN/e
F0ZsI5+SSeM1WnxA9sw2STy6/yDsMD81jjuy0fX60pl8YjcaB6rt85/rz4eCj2NRrHA3OI6/fdxf
Dsn0I5YU6ZkTksbsu7LGDJxU/fyXqyjT4R/f2qGCMz1uusXK+vuzl3RGM7kTTak5MYjSzaculARZ
MnOx06s9LUxxpD14N1Hgv65k0TdBm03ZJm7KJexSvbZ2xM1UW0vofkmyg11OdMOTb4a7uvtKkklA
48D7yxv75/HDItpQlZuYAxli8m7Tm/KUQcU9csA01d+Y5AoBUOhk5aT2TLf+85/hzw3WQtDTVQGH
l4Ke++/3Jy6tGjMd92eNqEmGtS0wdhXmo1x05xF3DqcKoNBvn1/0w2cRbykJkh5Li/vHAatEZmtn
nYAxmegnMInR3Bi5DuddGfVLrGk2XFUKUM2gXQ/kiN4Z3RVvJCV3ThWGBBHw+Uf6c79Q+gsOVdBc
k1fk3c5bmfU8TJRQBJV0DDGeGnatzlXEHMMO4CnSOfrLoeqjRxP4HFO6gfrDyvzuhTQTB0XA59Yb
lWbeLcREpHdipOu0H3GAQgSYVroGtaGZObOYqbW3uU9zaluWFaRBUnh9i0nDnosQa1i6d501mV+g
0RtwBaLTs2tfVnjzCOMgYW2xnUQcPr9nH6xllnpoqHNw+fFdfn92Si0Wbj7wBdxRTLdjlmUHprv4
UDpE4UAhFWcjGjJGaxuMSf780h+81hxEVT4tQjl3792lM7G2iBI+ugxp33qAJL0+ESbeQ6BpY6rd
qkF7l20W2/ZP3ZzWh3kUWRt+/hnEB0sYWryJIotu6bPr/P79FzuP5maE2gfqTh8mmdmILVjI2hna
omu7w0gLdJPqZr8dyNh5aQrJiNxcLBmoB7kKme1zTIsasjg+/2Qf3B1b8IOQ26vEYxXC+mtdmEII
FU4cx0HjTvEDXosuDjtmJZ7TUevWPcegqGKCSm5dFB3jZfYNZUbz+Pln+ODm8Lsq0RqDGpE0716o
RYs6HzdLjGjNpGEekCqE8P5bZfLBUulgKqcdIWxXPYa/f9PKI0vJq1lIJlJTGyKDMswGRubSTK+d
+S9794cXoxxGcHCBLqx3Z8qqdPze8mwNPZaw8bSljU6/7WUyZvH0r28e+iZ3zdR1tmz/3Q+Yu3lq
C8L1MM9EknEcDHbP9SL9i+780QrkGFj2BaqhJSjRfr97bpGOC5Abix4ZucBFKyh+z+SiY0xf6atD
qq5xdHM1+6QQRbjGImM+lBb/MKYBTJ9so6/eQBOagGr3nzKNwYF1nOMBf5nK2K5psNcLqWP3//7m
IHeYDtqAKUxDPf2/nBwQFW2mxOIYKWbCvtPeXzaL3lh/Wdw+2BAQCZELmcbjoAWo5/uXqxSlRPVQ
vhStwp7c/R/qzmtHciXLsv/Sz8MCtRh0N9BO16G1eCFCZFALM6P++lnMngYqImMyUI+Deqp786a7
k0bjsXP2XpsddZeayriz6sQ7paJVP7wOfu+WX+ozl54Zt4HBF+k/X976RKVrirJ4WV01m7/ez0+m
mRCTMTNkxY6ITxdk4anuou6ltdQeEiNxN20+zoQDDJj2G7JEwHY6uEpzv9y7yo8RqkhzFXBaPtSa
dWoHbYXKsVXyh9r7m4fdxXJisoh0PeDc9fliQf0cjcaL8C9xduKUylBbm1Bi/Os3ngEpLxqmRZ6l
L7XMP92SpCViwYHwhVpNOUc5A8P0DNn+8CnfPeUQGWmq+fRv/3irzXGewiZY5At1RCjW6DboSgMr
W5M1QUDn33/Sdx/mU5eyyJjwgS/7/JPG2dFLWUxw3ZIygfGQykOtaC3ZNQamv3/Ud/eI59yzfHYV
3g5f7hGyRjFUgvU148lApCPVoWhL++rvn/JNPen6jEtoQtOxY0Dz+QcB6PdkP7Kl9MRNhZT/cku2
PVNjdT2qag0RUvxwv/78XcxneGZ8g/43B78vq8JRqWysRRGPCqIB6Dg2F06rjT+s8D9vlOMEFnyT
gBqZM+yXTYc0E4OGB6+zvtNJudU8hEDlbHgY05J49/dr+N0vCmgbsvWzGXA8+nwNsTLJRINyHzq2
BaXRJ64hFmr+YYP75rxMQ89iQbjLYgc39flj8imZCL4mKjnqlfaGWXFcAZNrznDiwFwc7OpZx+h2
PpTY6Jxs6vaZp7Vb2GlibcjuLR9IMRnTujqzzTm75ziFRfXvF+Kbi+6aAaN417KX0caXKq/oa7gj
AYtJERDAQRFV98prsfYUuLSe/v5Zfy5cWgagbmzUFByPv26/RKHSGDFokyhokSsLBNjppJF6Vi0p
erz1JI5If2idH37iN0Xk58/98huDNurGumb5ajHNTEdaL1nTFFu+yrz2CBC8LSzL3ZFCpR0Ig3Ev
gj5/KfMACN6EzW7bt8h7JqwqL3+/HP/da/z8PuKLLUMlTigIHvwvq7B0JwbJwZyGANlFc6WmWdPu
9GYuiiO9FSe7wdtnoniOY+PDVzyFoUwjF8SfbLPmymn6CpCu1PTzyiUoZpslneBoYJFIz4DPtffc
+IIz9GDr98smC2w7slQf9j0mOYriwEHSlJFGUusz2fZk/yTWysd5pIU+0C2qZ9Sk+bEPZlBdDLLw
D3u+hdTPmWcjW7djbnEuGFz9F0Yc95reOCfbGf3TFZ0q0BZVLKu3vjZSddJ2DjmJjJLwsEWjNToh
33JyQjGwvE8Lj7Ynb9hlZAuECxIbOpDpAX1akWwCaUAEIZasxpCmm80JDUSB5Drw0cfkcz68jabg
+fWRlyDMFoFz6mGudRDI0YBC6h0kOBAbMLkKdhqmmCgw7gWsPv/EGRoirqjPmGiBItP7zYBqD317
ZxivLcjN14AWZUVtluj2NueazGvwXRoyBk2zb5n/orpUmLw2hj9gFiiD0SSVmzI52ZCwaT154M/e
lWoKkwjlngChqMcPVDg9uB2y59ajoTewHHVU2WGsPOArEbE6b8Lqmge3XSTzXOEhQkvNWV3UV4jo
ukUnZqkgNEoLtzl0C7J5zExi5inRDQQrw4h8mi0MfDglJTgLUz+x+1DD1WftEonRsxyy8VGhzHgc
p/LKEl12wMMpjY0flfKXAGb3lhOV/BAF2nyJ9rjOwwla5rtPPjwOO5pZ9aUNJYG4Rnuh6VplgiRe
TJVnhMImgATjvIUXQ5FjeWv0nYf/wVPGPf0Paz5mmFdIlfKy3liXiZcT3lOV0843UWZuh2QaEhS6
Lb6Ssm/MS49n90qX7oREw/C1hxa/01vWSHuGpB4nNxb/rRFOo5JzqEeD7ZIY3AzPyqA1ji5Vg2EJ
8/7Mad0iCVEQjiaZhoZVHjvU8qwzPyZ7imUeuxjc3Ohmgq9mrgrylZAUu+A0slFvz/spLV7BwQ3n
+MHb11wSlH7wsJQj3KX6A8gD7JS2oLoBUYQvU8C8dzCDwf6nxzAaJ1NdS2/juJ1JDA0u7WTrGiSi
QlKe42wTKMbHYRVF2oh4u0sADrepnqwH0UQv0AtxEpSlDTp0niI3CfWeZLqkbJLdqI25i8tgdm6c
XosB6pBrGnNiJ+CYDCVfgssGbfxeYY95FoIkofXc6B14YAMm/IpeV3NflFlVY+BRvVhpzCdfOy/X
ONdWqezCJrZ9wMgl+SA7gMmAH7FoV3IzuulUnqS6YFMRgTGXe613IPT69WQ95FLV8EyNyTrh+5ro
m8yi/yAHs7o1Os6Zq850wPZ6rRqOFgNeb40JGxdINpTprzowhgK8pBY9ulVcn1aTnwG2GKLgWa+r
/tGu/YL7NtPyBhcxDh5wZk0s+lYd4pgedOWFVpRLX4tu5K1uWfNjt7QnOuli1UrwhgeAy8wCzmU7
t/e6wDyw6hNHXcyGgySbCHvzyUPWfJmyZRPJrdLumkbAfBVMMRKeCnXItErFbE07lAnglyJrsvuj
8O204ZZL/DWJUSGrB5T2RnhT0q/Jjh02TpPZEDBSbbiaZeq8ir5QF+TsYdRq7F5/HURXeGsgFuCy
Ml3oGb3Qxd4s0/yjk47+gF/YxBVgq/gKARd8SC11lIv/bYDr5DY+EcR1Pbv22mQycz34Fp1Fg1Tp
LMxS5R3HZm7l2hZ2d1Z0LbJvx4ZEexJB24HglqXFbWwNwt/R3bJvDbMFl+2KPLvWEUYTJO3SS48i
239Bh5o/pFPX3thmP8573bNMoPweT/cKEVX7gFMx+r0BEe6HSepcem4Hii3RMSr5kMM/6tGZHlpU
EuAMrLl4ZOcO/FPd5ogMG6ip31o3ypO912kC5eEAehbVVnHnF2Iut4K4TgPvU9rfSJ3Z3IaDKoMV
MXUxIGFBOBKdoMTAHjVAIsCY0cmRR7Oe4K0WY3+6INVOrTZKzjQR6S/KUGOHz7eY3kFCEJiXNTSe
D4GTpVVo2ZWLRy1IAmi/eSlWshjkScJLuzg6TCvDHGaOuzYryzxvC8l7q3UsZeyh3UXsHFaUXzDA
xjqDnghVWECwJAJf+pQZEiL2UvTKE0GLNckSlNXkQtQrLGCKSUrqBS98AHTP1s2XQGS/NeqNJ63k
bvBn7CkRyh2Z4cEprDg5wlJIKVZAdIV5lEG+7ABVmEzPNY2sRJYgMALCcc6VGyQkiTt2/DbbU0mG
rz2Y50YkDRIRA1nvFfhv3plJNbzZs41GO2evrBkbBMtsU5dQXaJYs6Gz+9KtVgAPon5lR53/6tZV
eV9gC5CnQUySLlmSsN50rMuP89zjP+tce0S6Xtr6lVmCql3BxraSXdtaTCnZHAiDwUJhPqfgqBPM
ebw4VpMxeZejYTCRHfWIv0+rRAK1OfL0U9kAvF43ulZfxJMdpGE6Oq2+Myc5xPvO6INHEQOdDeeU
9JlucsFdZwK5N1uzjo+bxm90XlQGIaEmSefrkrwIlgvM3wvAZxPpCAHJuqsYFRykhUaf3RXGts6H
8O34Jf6CVkRbYWsp8egJvc9NrPyiO424c++OJHSVZuZCKs8i7ybw5wxXp8wKYDpCQISyHKS15RAo
Fnhv6/3KcAbrZRoLwKcJNZ8WIlbUSYvzRscAP+qz80ZdAJPGDTLz3FVdcKFlbXvdREkCEU7EeHUM
bzpWiqfXJAMQ35FljNeygs6BoyGjz46zvi/ChSbxTPHnNwCIcxNkuU5OOuFyaQ7SWYyTHlKrqKt4
KsynXOg5m9Y85TaWKtc7L1QCwcbuBsbbCayNRgQfmXK1l85kyKnPU+KgfhRWGhq8Q6MVALdqa6aD
3m8tzD17snYw9SRI8fOdNFPMvAyrxXVuRP0QNo3pzFc8Hwkxp22Mh63mOSzwzmr+04BCBZRYllXF
SWHb8Kf9tJsygssTqZGhpBdyrRIcwYfc0W3k+2Vt0J0VnRNqBp2zlYncQJ45nYAmVxAsUm4ETHFr
LTpRtTtTm2ADEMCcNmDDMvgcuZ4RhKFFupPtiBkBZpt3U0vYdzfeFVLLburUDCBkMFuA3awAhkBX
rCR0B4vYPnt2oJelRl5mK9EGcQ6gMcunddcH+QO6KNtcRUGt3ztkzdw69QhQ0fTGhLRWz5jxnOA5
IGCHVO2WpXIpPWBd6E79bB8Y1pCBu+yGsyXNm8HViLZghYSjq9bD3JOhiHO1IITeVd4iRBNBT9L4
PO6r3AeEYQUj63pyNG8JZTewWheq9E6L2gowxthzR/mSaAEAX9x310bpEfVaT3303vdt7G3ncQHx
SdIqq73ZOSiZgXwmHz14Y77bwkMvCLk6dyI8kXw4ygZiB33zjbfneM/D5OAmQyR+VVuDQ3ekKS8b
I0miQ2NG8klvguoCdXYebUqdYKN66AGKe2a5lNWN0Y9hrMHDiBuZpZzai+Tctru2Dx3sVeUpXhct
3sx6ZEigaCMOOReK6doeKArwKpKvuS3URGivdEvQWTXKNHj3Hn4yODqx0a0zIrPwp0UVrlP6cC7c
ya6A0WYv/jSE8uQxc9wZN1QotPT1wK71TY4cjInDkEB79PUCiF5s9EKsIjhg5Qp1g03OkjXxt/yv
eJa5FUM7ZVlTYq0oFYmGbHtNhIxflPlDu/ObESCtDc/3FlMBahfvS9smh5xJ+hj+wHxyGtTI7XuX
2Jz2pgT9lE9QTqF8h+7zoL8q2ckjbkhFiOMY/XLdMfnXuzvwlHTPZhi5yEO/dK0WrEwlSxkz7DST
XaPl6pcHjy9MK6gpP5z4/2wsc672wXcxFfH54V9GFmQ5UmNjWw9RmSwpoiS9DyoD4aKZQMH10vzh
JP+Nms1xsVS4jHl/y3W/XGlLoG+AExOHtsv4WG/7isyoxQoGCXR8j5JyuHUdEh1NoxR3OcDuC4FV
e9M5Zr8SZEkTHxUFEL4LbRx3+ewx9P57r+G71ouLnp22LioVUsk/N6KQa+o1NnekyzHfcoTWuKRM
kQCL/Uu7bBv0GIRcTj+swOWefulv0GdA3qUHfCzz9s+f6sW8I3mu+FSr7k40mNj+Km8zAsBB5G+V
59Jw961uDkU95j/03v78bBb/oln1dMeCg/KlF2vGQZT7FZ8t52wiH3jw96ovFTnc1Qu1cXQ5lrQL
lljtH/rNf15qb5EAAWOmk2kyJPz8o8dUC6yaWD7+7qE7cggqjxb2WwIJAitZVVPxyIw8++FK/7ni
kcEizGFOi0jVCL60uDSoC8U8LzLOxrL2SZqIZy3hhDczMr7lXxS7v6+nb1Y8G0vAzmItCgr6Lp9/
paan3SgaFJJKq+tt3WYFGFkQv8SvMT2IAojDa2+0eV+aQUTXMtc6XiwoPJPrQBcVWbOdfjTGDsmS
nQZJOJg2tfHfv+Q3F4WXITsgwhS6/1+lfgMo1CYxx5hSpHFXQ06jHLlNQkSXLoz3v3/Wclc/L3Wk
2Pay0JHBIBheGs7/NDgZ4N+VI0y00OuxkQeggrQ97OTAxQ0NCDNsAzt+ACOjxTsr0QM4JSS/+D/0
6f803NDVwQvCNNNAg4/j5vO3QHJH+vwiNUmD2GlPCZqZYmq02TwfiABx1lHre1tIruiPKt479nqy
TOorjBb+u6bpEBj/flW+/UKLFkr3+esX0eXnL5Ravtb89i+gsyToZs79qzKp6W6XUL7wzfgrvRPG
teiifo8ptn/q6QFuukZF679/kz/Xgq97SPZtJFH4Wb4qrEtSsnu3Zy00DIPXIMMQgJo5vt5UaXtI
5+kPv/zP7QdtKxMG/CLoXJmlfv7hLQnCgqXHqLwa/Idp8a+mLY5QInuXo0A8UVVnOZAPy/HN4YcP
X/7yz4uRX8jWwzyFTZAR2+cPZ4+pVRXMiGsFCSttD6554HT3w2r75pKy1lj2WGKIh/1DZ0dM8Wws
mkMsq/Ztjpb6UpozweDVrA5+4WLs//s9/HNWwTuE0RePBlJlhjeff1ZOewLZEi+xTsj4wil1Mmuy
ygvtFsnZv/xRHtM1bJ2Le03/bSf7p8e5L01pEM0cowHqwI60KtuMiGVWswCF//eP+kYiwCewWKhr
GUnzwz7/rNjDZdYnOq/lMSlP3K5qHrDxFA1TxMo/S/p4HFaRNqjTkmzz/TCbH2af1msklnrYtHSO
Oyg7R5sQv5XotHlDpwbwZ2c3GDJybzgWCGB/+M7f3AkP2QuoZF6tWCOW1f/PlycYEYFC4AvpWWW/
iKgdtmrqnKtUn+fDD5fnj8XMGJp7HaAw5BGmdvzyWbjj8sKvEphRxI9dyC5XPpkqYnyHjl4R3e32
xVPlIj4ijYuwQqyMadK/CBMe/EbOUpShX6IEW1uMLcyrJgni4Ida4/c29umBQyUBZxAQPyUnZq0v
39FqdRUVOvGdM4PA6SFOxwW0iHmDqD461uM61vqp2IHXTYZdC+ZhukM/BOyjz71oDWeI7AAEByWN
T9F5T3Tq5YWbCcZwI2jEOiwraUYrE/MRyYUgU4dj6VjyrCtTUgZa6KgbBV5qPGhdpDNq0BBbnytm
EeYPj8Xv19iXH4oRaJlt83ttQng/3wwogBxKiZYnv7Gbd4MmNEhxup8/02GwamjEJGBu6BJ6ObFu
dtFseWfS4UIMOJ1h4kEDLtJaA6A0uN6NIgzCei4YK9xYaTa9eV5GizALAAWFbsuNXlFddc9ZWfPj
9d6eik02pqCClJ4mN39fZt+sMpMjQ8ATyP+YW3z+YYJ4gpx6Mgk1nYNcICE9NXIafpBA/lk2oQ3g
/GM5lMVUie6XhcKVgq0UtQhAu6g5zcouGHeqmiAAFKUtdwSnafPdJKMF2JBC55QkCHVh2jX1um+Y
YdKJc0jliUcI6Cf0MyJz0/uEaPwgW/rzamBwQxjLZNIMHOerMmeoA8o6dEc4joC1CeIC9mWVuj+8
QL77lIBNz8fBtTw3XxYTR/vB7qC60cj2vb2GAFIPpSf85oeKfLmonxct6g8PBzT7lbccSD7fW41/
bqoSuLykUbexXeYfEf2QzQTLod5l8eie9MtMKFSjrY5EOeTO9u+r649qAHcA1xPrNUon/Q/xzqBX
vSVmvoFt1tpW2TppZbjKTk1vyBluJFa+4asB2Ksj64ePXi7i1x8foHniHIQGlqn75x8/MlyHR6Ol
Ya/o91bIgs+YJEbXjaiNqzHKyx8u9jc3dTllgvu1+bGYZT9/XsRTjnaWlkrb5PphLOx3gO/++u/X
87ds7vOvWszZnHQWH+ZScX/5FE66bUGUH8i40nnIaUbnhGHa9OwlNUKyyVROgKviDASrEDpav5mn
CwJP8cwOdJBQW9RWf1GnqnvTbKOARTgxD/YIbuz2fVUVD5bnjq+RlnTsA7Wii65Aul4jVjPPC89r
va05pB4pb3MN9K7nmz6PjRFoBHrmcNEIn3Pc0DO0IcLgpEqOPo5Xk7U9NWAUCDTRmepXmnaTIviL
fvmFJfo9Zhki+oDVWcGG8WtUrgYkwcU615ABrFsAx/OG9nJpr4M8jkF+9cnI8Yr3EhGTeKjXkv7p
FWeOob6tae9MJ6OZz02IgNjft2osyC9sWgCkjK3V44zeylgnceMQHpYkdc+l7GpzR8xyQOEwW/VF
2acEnJICTPK04im5ilFS4VwgYuE2IwL0RTVugzJAzwb1BDM/OQCPAnvFIW+W/71X/EsBUWfpmyR2
7aP9Gg71Nv7vtxqsVxon7X/+fwc04Qn6f/NM/qtTrfzCM+E/+L84E+8fy3ZCAQ71FPMFz9rwS7X/
8W/BP3jFIKNCboPyn24bW+L/0EyCf1Bs4lJZVISLx5/ajvFym/zHv9nuPyjpeP8h+aSTtWxT//nv
XNv4F1jFYknCUV/+/z9zRtDXm5/3nsUzjD+ZQ4Lz2xXz9TWSxWmb+DMDSJ2Q5qPqyAoppg0zWzhu
ibe1PHEMpNrpFqG8+j4d7RYH2bOXwlFiBgKPkXrpNgDyS8a0luR3A/gQTQiaWONqSG4hhkIdTJxd
ZNVhACk4NFIeuyBHagIed5umtwqk7tqwwUoZZJnaWKXrhBhgFqkf9wfGjngiHlvl1KdW8Cpld5wY
V1dJBPhzlDkQCMz9bCSAvsASMhig1qQMM8+qiiRn5V8JXlmV/aAxWkYkS4nqHUQ5ZyHF4EVCA30d
zRaIWqijuKTDydM2mjwbYPbKWVuTbX7Ui+mJvli7yiSeXwNcBCBLCUHeVtFjP2l7MwcFN9KWTp0I
3OMzN2mVAAVvnts2gAnoP7r5xm5yUK5PXfXewCWrxodeo/abctPae0soieJswDjgyKvgThTlrlLD
XZfbbzMULbiGORioozn5uBdzeHd5e1ooAlXQBYSaNZ4Eubb3iJq0jWDb0Sk/DiZqiyBL9vZwbY0A
RJNqvPeERVbYrRdceELyOx0/7EojHOvxQtIGJ2Sh7AhBwOJLQNiVyNytJDFMs7ydMMtTfXxO+iy4
KlBs39eNL24NLSVjI6rv25b4ENk+l0G90TlMG+1i1hFPCOmOLWzAWt5kFIUl0sFlprhwZyF1uzHT
t4iRZlGbGy94pbI6y3HVtgyB183YbNQ8HJHb+hSqJLeiNex9kd5LEI5iKJEjERu48bPkupqnm8HO
xOtMsuIvv3mImCY44/Qi82wdR4S+ZwUH3yEsxBUFwEqL5AoK9TqwxnhdlrBJy8aTTAnLmQTJYqWk
fUuxou7HrrqbCCPG80mll9ZTthUZBNZW1wlRr43daBlhYFlrr2LCUd1RxmwGDAZzcWW6zYkbaX1Y
Uiq3PrSyLDjn1UuiJzaEjkgQ0jvIX76vay7pJDgIHm0mjionvSVwd0NdHiIGU2581rgHJGWhVeor
PbH3o1ZzWCFD3izvfHMEB/iexSWJ2Ce5V14omjfgsNY+6RNmt536/sSE/xME6tZMgPYUb8A4Y8wX
yLT4o2eulXcbkxei2z/P5Wugrlw7I0amW5M60gXADg3YAPkJHgfONbCbI2M64QX9apDJqY9ihAx5
FZn8cwg5TG+jUCrJTYbUokFYE+liorqkw/swxf65PtvbGYGNseT1BMYqGQUciCOHxwLYKQEbQXMr
3Piq8Q4WzAIv6kGHOca+VBCqYzIU0VEJjo9AOBHpjHtNaR9j6qUnjp9dGrk8Qyr1MaQpQSgdAbMT
Ca0xHrWEVBzRW+eBCeO/01KSvDJnejMYyj7ODfjBoSCoo4iqdq2zb2ywed+iyOqPM+5fsn2Cbqs1
qOD1RBvIwxmTkHlvv6oCeQkb+EZa9TWRKmeYeXfEQVcf+Tw59wWOO2PVxQRbm9GtY+X8eWxOY0jw
3XUep1tHIQvQMcgk2lmHC1f6RLx46pmGfxK2pYuTw3w1CknwTXsiJ+2G3mBGzu6Tjf8ui6t2MzIv
3lYF5w/Nn5hvd/4AlB06oSCrV7xEi26ipv1S9+ZFZX0MokToAqOzs08WkGDRdP2DzxRm0xOM9g6d
fKTZZRAJMCN6nPawVDZ65JM+QjjGwvTUn4cu905R5kYcc/x6k6q23Xi5HnBEYpkKn4IrV462VuIi
z9RE6Kmto79pyUOwxGMJCzUxpL7LAk3xnpj1t174FiT6wobTIqYNA6qNEA+mJx4zj3zYKHqU5VGT
gX8t0vdGFTzP8JFzks2ZUJrZvufhINeF5BrNu0j1o40opgt2rfWGGLGNeTQadkhxQsPtUMb9s5uV
yZIMuCfG5ZjjciOlnShZlqz1wsEV+2dF4soUYuBlZFisI4bt9WifFVAWxmgmuM5Idvr0qNjPTE97
0mfEnoIEJ1XapDEtAN3Cq73V5A/XyPw22cAZwp9PmzK7ht55Yxk6Gcl6ATK2Kf1zVI/PaqR9lHTj
qc/P6yUIW3mTmqfKWXcuM4rkaOo0uPwr346fyjRdx4QYR5CBO3Vq2zeC/VWQOUF76tlmlmqiEdDa
nNbtGGJbvQhchDb1AbeDih+jlqnDQjAVx97yoHMv2dGYWJBwB2WxTjxJLRufi77dkTV4hq3uKfXG
gyvuykI++g0SHXbBE07puAFja9pUOog83NMZaeBL2H3rnSNvSzAMQtHvpVjNrTGs1NCfakN+haag
Odhzg3Iwjud9M85h6Z1X8bDzEtjScYJ4z4dGw10GzWxPchuLJdJZAs10GBYmBTF9fXoyAnbuUFrF
DWWGRSPAqfv+QE4F06oCMi8a1qdaq2+joXqlxXEyMpwHDRAhODVhhXqn2uwyEan7m64i5Tz3301U
emsztt9bN3hojQC5FABrmyd/FStzXs2ldLeTaWioschYrByWypI3p8M71IqnEcMwPv4Z+CBJ8fZQ
PBrxNB5GoXgWwQGsaBpkpIYDie9vxZgd6iBow1ZLt1AfNpknHx2LABcjujIE/VnRNluw/wH+AXS0
qI3Tnc1WhRxua/CGzxHItbN10rjjlmZnB4Z+USdCF7hviZHj/MHFb0S3mjlDr3STymTJEltIwjV5
WNmBw3gG0cHUdwJe+Qg52a3yJT13XywCV3s4+Q2J52+10gMvMY4YKtpmKJVndDjumF7UaCrhufzq
LYkvxFsHU3rF5PSmscqrSesuTHe8Jo5hM1pR+WQhKS469ybHXgyYoSwXCvoHc7fjoE6M+CV2EPFZ
1WHQu5BG5Z4s7V2Or1Px2CAEiquzpDnr/efIPOr9vcETHVV2mJaboTmiU6uCijigaZ+jbkAaXEHj
mpD0acG9NSGpGV5U6aMpH7dmfs4sO1xmDNxO7h1ZkLpzmxUOCgm4/EbC66J8zpYCrwUB/oCGYm0C
m6wtH7EayYXQ9fbmAEOeUvuEqExmSSiotO4mG3xCQBAKku37AVl/nXT5SWwPp2nt00mQ/XmWHAzb
OxmLaQ2GTz8fRwKcOvtNkpoZjLpNJVPvjVbb6lbMrtvsm4L0bKR8a+HAavdrUgxMyrfxtWoEPWYG
E7LXQqYMR8j3ByQfaPvmceu49R0tqU3ri2tDnZmSZZCYV1364RFLNxtkWtf6USUmwTrVJS3vdD2D
QwDomrPPd/ciNqg/Ws6xYGMtoszAsm0BW9/bvTyklE7nWpHCy1CREaqcjdNKJv6gnRBD2Jeju3In
QQJCzcGbMEqfuCqwvqtSHS2HbuhISlNhfbjRfEccUrViOIhlpfOuA7R4e3caOFJk5iW9Y3/Vlwjo
5StzjXYdjNwTd6zJTNeuiyp4Hqd2MxvaBVMAugb5YSC5kKlVRPol1aVdHwt94BxAbjci/W6+Q8Ow
Ckh7MGt1sOCVJrOJ+KX2z2jyHg0p7yFd70GDPDjJcJ97JmRx44T3BGNP6ppaPxG4UFIzOTNrQJ8a
VDpj7k5GJciTtFHr9HLB1SP3rkx7mySZyUZMyEaTJSfC1TeNjcBydknQkkZIJtJthpUl0PI1B51b
ILkgo8s17Z9VkM3VaV+Z/lq1pCG4fXvnl6SjZ52ebFCpYoKAhq0jnm+y9kWlnAKGTn+jdJVPbsX+
n6NYP49LYk8RYBLplJttGLlywnZEPs86yip7CVUhU0PTxIkXNdDzzGknGoMIW91C8ZMRrNBGN4U7
x5fFqAEjVLK5o0/PjpvU5eBdaNOYX2C5G1eu0ejQCatyHTiMQ2bdppbeRRDyXCY3a7cCbd8VlP6C
i5FU2sPo19GlZnLU6y1U3HM7bsl9OcxywWV3zu2oaee+j0mClcOKbOrR30ptICNJd3tM4vO+9jn2
1T2yUi8hMhAhNeEUXvSsucFlptO8MR0qdsPML6bMm+kC5Xi8cjLYmhyZPP3HDW3aYx5E14g1dQS5
zTkue8TdVXVJfl8e9tU7UMFNIVsygO3G2hDyqAFKqV4MN8su0yxW74Yzq71f+AvsnjlCSukmEDKH
A8klO7/W1CksXqiApK8S4JDC+O+CUzrm6LdirKK4/pGnIgPUUDnDbwETz0kL/QkTefOlJ3t8W5Pn
sE9tE6owU4YV9o0Si7m0DtQ/uwb91LCkm+P5hNAYzD43adtU0li580Ur8kPqySulE7NG+begbY28
fwd3vRqQj61cGUOvNz5cvzgFWH7hdYJak4fFpJlmllSPraFx+qtTF7dIlVyMDAx3NbTETdty26IZ
dnDjlGo7ScsMUWWTp6ar50aaj4M0ri0yziblndZCbODmXoys7JM8/RC2/yT1bj8E3keVZmvCbH/J
Hhm+il7QMuzN8s0P7uPBuLcQ6svCvnVG4uCjKXnTPPfFkeq5RiDiad11iq0h1GzzAm1hwRDJfWli
HgU93UxBQsk8tuB6mrVVC1wz7yWH+JPEJWHCj8jj6HvLJYbWcVcTIwyS1bi8FBJZNz9I3Ym3tYa8
R0zQiv3mnMjhGUbwlQmPYG8Vzw1ymVWsL+Znp72oPeFunKIo1m6nwCer5NyDvLJyQC2Xfr3FPbua
df1e8QqBV3mrliNh2r0mxABhbJ4bNhqIWX6b7cyxPdZxvKRy3QBNPAdRfN6YOSGaFFPN/N6n0LV5
8YKnRLYpiMoU7RIG7FK0TcNmAumuF1CrtfS6aHq0iQhKJ296oVF69GTUn2Kl+EgpcwzCmgrRX1Z6
/x7QaiXQghjImSSEYq4e/dnb6ou+E/cpRTseeek/yqzkAumLZ7Kh+WguMgqT+bjxnGbtZZpEezJY
V9byIjFdsSl81Cb4ezmsxuvCnI+FHeykIiJiNI6VAaB/6FZ60d05Zsl0uvR20ehte5+UJ2NYpymw
ZphjzuKUCNipcnfaS7AoXkx/qLPMB3DxSwIJ7Q1DccxuMNxgBe5cSinvxbKYyrTdsUt5ExIe2lm0
NMg+IuSvwwAxBcVpTIk69ZFxaTXWOSTzsLW0e1x8MH01ghWFk/mQGilb97EiisFDkEcpOh76YlKc
WpH1PlARdaRlmW8277pWm9dAY6m0E0UvrY8dDCkDbmWrGY1DYk3pOd58XogaY85hNTf+eAWVoCCu
zHGHq0zB5qGbcWMJRsKZbk2PbWMehyanKcV4d0WqcRV2mXoVLo4w5qojYl8yG5J0PO+JsakrpDl+
PYhzssC0Bs+knO7iyB1yGlIljSbBmxc12/9h70yWG1nOLP0qbdqHLOZhURsAgXkgwZmbMDJJxjy4
h8f49PUhpeq+V12llvZtJpPsKm8mmSAQ7v/5z/kOceSOAxjTrJeJeptprX4VUXXg2yaZorcPZDlu
hLfICNVA1GW0xktfq7Cv2iXxlWJhuc2FLikuV+VyqMUp0dN1Xrr1Rlc+LGQwfStb3V5zUN/+gHeS
fp+kSJ6jW5WOjSxDNNs5Oog5536u9aXBiGxlE1QIfyebCcncbmkuYO20d9v6yoYxPXbTOIVeWq0H
CBSbUo372eJQzkcPClmV5Y9CNnJVTj2wY0yeK41+0xHPMO+QcvxFPW3oGI26y7pp7d1UisqzmUS2
g/JoFO3XRqnHawo+yGynpLGoj4ndMw95PMAmwh49gbfn9RvGYjzlA/cXGis2rKCSBV3j07lz2vFp
KtPpQyv0+AdK8SbqzqLUtqmIf1mmSjdxY8EWz4FQ+liEe0QRPJw46jV33xfPDrEBIqg0elKE43fO
Q+cRIFIjVYauu+mtHTuvHytF+8gnLSyd9H6sq7WVzes+ihnIAjGfEtJomqXvSk3Sfj0TlxHJtdVp
o40j5weM/uZ2R7HcIYx07FUHzdBXtWsvbafdGLJ49K1fFiZdo2CxahOmqfppVQrrRAALzoHgFAUG
BpXlwHKj2JpzdM1scRKmsaEbg1Oo5//tsWBgHeV1SYr0Kkv9VHrBuNbj3l7c7OYvRfTWZuPRVNeg
vAq3grckd1HkYowPHlwHckUOhSMbMWl7wnifWxBZwIaqsNezVSOKs92OpzT6bCyA+rax7J1zKq3X
qQml82oiyyHpjTNegj47pyOlCJxKGpnZlVZFoU16iqvI/IrmsWcTtzUMFBBMA3u2Ptg6DWYBQzz0
kcb8RpkhRoZuUeUuPRZc0FHpF37uX9PGWWTKfZ8IMnBuB6GLQ35Jyb2HsCIOmfPYxt7K4VmmOGIB
rIVVnB7AVu99F7EnRQBq9Wwb00ClcdkzYb4tTdPexUw91DMvzaEnSTP5L2OUUWgc+ezCbJJkHDaN
RvqrUm+tdmkRpYmt+Y0Zuhw8kzNuJhDObputbG/mcTRHQbzScaW8Vrbxo3nxz+1T5VKTq1diQ1ky
6FkewH01X6n+WNhWsYdMIqsdOui+9Zydm+g0erED7zd98JLz3hkj/b4r6/fcpvy476PQbIpdoG4o
OfVQ3x4V2mPtBiRlnCXwaEJ56tT39kbot4dzsKnGX6NRvLdBQsfLK8akRdevh8n/zphwNMTPvCPn
gT8DHtAGx/c+H9Waeqmqw7/9kIzfZvlBif1UkP9KvnhkHwLZh4TVlm7+1qZPKBpgCjcNUrtO2xWa
wrklcNu2jAyGcbYDqu96HDtO1R7K+KehzDY3ypOEfFrH+sbvAHxNE7h/Ya8Ic3Jhc5asNqF+Zf5a
S15uEGyGXF5AO96byXtiWruqKHdafwdrsl7mbrclObNNNTw+jnvnVA++9XHrLTGnBKygeS0LBnpp
a5uO8OTCliSP0vwQMbPR0g1Z3C1WoyVX1YxCLbTu3p2Hz9KOv2qDU3Bsm7vCN1eZiO+d3t/PPPFE
le4Kf2YxUSbVXuomxVAJibAX0Z/pY19Ew7Nhpesm/hnZJRDAk+ZLNVxu8e2gfK6nkReXpld3Lu9m
Da8nYfedNl5puqeKraVae1Rhkfs0OvdHXdYIwjRuWa/prHZpMzwW5juEz0XWe9e+tSnTog6L7mIj
OsTOm33rfWp6wsKB99Q5VDlzfz7aebpJRXGo1SWi6+bRoHCOnO5WZB4VuSNTYkBh1UOaRQdQfEtc
SxuLdrbMITOQD8sce1dq+wDj7kTiLelf4xC8DvZj1c0L3zTLk5uGsXrvzP2E2Ksw2wDHkGqZD9my
1/fseAwKrxJAZoeyOc06Lx3iZLLP/V0LNkSL9xW34yQLcy6KaVhVz8V8KVwyvPq7xhGeHZt6P8be
NuP+kIyPdp+dhjQs9IkDhCIqlmVwMtI8XvlUfQHjXd/GQlurt+n8FVnjKsjG+6KGHjq++Pj8Y3IJ
ZAxP6Ms1jdUVKFkw4utqwP9axXeYl8PCsDYZfmE7PUtxouF4WdQ5uW9qrVKUtRRsHFv+nSccmkEX
QfTC438RUfqjs0GvDk5xcrl8attaIRWtrdRY1M33WD1bLSvpMDU5/xrvSunlgXPoFKXIIWZBJZG7
1uacUKv2LKllVimLjh63Mh3AIQWLeJi3VBAvyVOx3DlLk/dtvBHB8GZl93O7Ar+9QF5Z2FlzrKoN
MaAl8rCyeLBQ8uaZazvgwqS31JF4Ff145R1G5hujhd2H7yyMwDtopiZWtKGz/7PLU19kwSIJvJdp
gsJfz902Z/bi7hTm9bzD0rFgTbCC2r9I+AkWou54w+leiI3c205sM7JmjgiR+iZPu45lTcLJw7pd
6NTY2FPLbFYcGwO9loRYO6t6W2nNRSXRx+DW73DOETK7F5yIFI31RbXHCcON0Mib0xTIN0prZn2m
battf9VFepTlDKs1R+j57QyiRHCldH9dapc8UoubPh5M00Z6Gs9id9FMFxJMFDW868U1pUjYhqDe
iTp9wgp1mTz7OImI8px2M5oTIUJWtjfF9zFnDyGAwIRlRjESZYtlw785fQwVlYrPk/EssrOFL4sb
OlEHEda8RSerWEfmsbT6O6P9NVga/UFyZ/ofgUqvGSKsmd5F8Nx9T4bePG3wKIfcE4a83iXFjtLz
JHo1h0PlPCByn2Vpcf2Gn206Js1TOhpUK9QDgXRcWsp6C+gnLII3+tmPjWvdmlVIWtGwi4OIp0m5
y4r5pE/WVxV/2mjHqw6ZMjDhpSe0uqyFV52RCyykqGZc5nZ/7HW+SaxllCU529Jp80sVyfzNnSN3
nU/mHR8vFWasScI52YAyIAn2xpjNJ8pjCdR2b/kMUz2f11Zh3dOR3dxQTd9RKxjNwJ728bxPxwqc
EAjZ1pLochWpTK1ZZRlvZgFeFJsnyuLkbXtPC9gr5yx4pfZZa8G5mlnjarp9LvLAP/ip6h/72f7A
mN+y+RmvBuIQDaU/nRI7Moc3nnOs2Hoh+EOkJM+kWImMI2SGjOYZR3O3LWHGvSuZKGe1FM7HxJ59
ge+P9H6JwoJdutx5wXQiwSpAsMTuqopiOjn9RNxrTnSdO4aPzkme4IxaS4TIhhBLQ/FX2cZ4WQzr
vjTWEZkHbtcX4I+3gOpA5UFqfQQJzIspiScmztG+0A4Fd0JNw7Y2bbbosZ5GL8yFAW+hYD5kRqw2
/kC5dSk6wwndKc7XHsr7yi7ltvHGl3jkpyEGewxt+TKQ9NAS5yOwnDWWPvbYtvkc6zMTmLluyY5T
NnFxe7FjQbyOfbGWbUL6TD+qQD97CebsTHMpCqWHI5t1WBBBchxzqa+KWdM3ZIHBgLvTwajj3l8U
VRzvqtyBV9N4U7Pos6J4MTtg6KGJSLJpW5t+cR1cWseUZJkaT5X4Mc27xlx4bYJ2mSd83VU2ZZvB
LcK2sShzthzIAATyDpTRY+1k6YBEq/KIBLafOusoauoNMJgrHqnqWhvsRwNyz5cmNsXGqjIV5m5q
Pnltc8oHKouYNGkD9AbqjhpGm77RR2igKBVzoqsHgehCt7ww7ujCSnAhT67aEstmVd2B5cAyYabT
vaApjBJifNnrxmQ01m0kBxKmD3nU/II3YOTnKjIt/K5xbb0NpSd++pvGG5tgC5oBoanIhfyZUz1f
BPHcfd+alThLrO4C2MMDGyoRV8qMXXCjiVPJ78PIMPVMVbPGH8EyxiYla9wClz5qRUO1EiE8kpGu
99wTsF3YTbTNcG6sk66y3ti4s5eum+7SmbMWAgLi6VHRcKljvF07cxq8xpCUECXU8E6J8XdSCVtt
K3dwjqIliytjdt4xdodvLrFQ3yfBzV6nbTAZtG0Q3XxUwSwQ2tyk4+oxV9tBt6ujq6E51dGWn4Xi
2Tg6+0rIb9UbIJMCapUF20iO3BFbmTEj9WMMtrnaDfqOsnRK/NqhOxvF5LzCdhH10qDQ70dPR0qy
bLCLFH/KNarHQHAhq0lWMtBsGkhGxjJKROstYtZZjMHFVHxL28sfCPo3lLeOLfuTuaavdX5XUUWZ
CZ2C30FWp2Rm0YnYxPYN6aQyrbL7tgOwqM3c3oB4BvyQA4a7HkYodwtzGYjBfDOqzrwIHUKQYq7Z
NblTnvDHCVjUjnkumR+45DRcqoDT0c+F08xYqlzYC/TviPVnEQmXz7VRH7MsQB0cEn9D9DgNbQqP
+LlJ9ilR3ribSj/lPsRm3oq2/9UQug9ZaOty5WJuuQCECD6J4hqbbNa8sG+kc4owU691rgh7BGru
UZynl7bXxhevH6HGSNO9a42pXbsFnbZgExz3ICUIaj+3PDy2CiOMxVQB3RpBYhSDYKJw+89iiB38
uRpGygyrN/5nWel72fqcn2ZsXA0V0+HTWF4dAmQgqF6yn65TeEqYLmg9iy3VnnCE2BJNeIrvOvTf
kDmzv8vdkb+fAkH1mhnesA7wap0cwHj8HrL4fJQZ5dDZN2RHKfTQGv3Fj6JZrkWZjluCAv47lfNx
v4RQQOMcp5h2NXNcP56nfelROaIyTNFXKUkcl3Sarei/gumHl6pCoYiCM1Eh5yiLoFupzPP5saTO
zmiduzESJadmZaRh1OQxygYYBbbZnvFiF5F1h75Dcr8FPWScaV7uNHqgMS26iP1LEttdqGl+ZvCZ
Nesj0gbyd+ZQeWs7wFRJ7ltT5t97TTxtxmjIDrrM+pB6BXDqnutt/Vqqa1SM6X3DiCFMj8pi7pJ4
PoboJ71ZsxcR+f4Tvb53Y9BMmySvlsatLaujHnrTRQDYp8Y0l2nfxK9kv+x9NjgvQ12Ji62q8c40
1czj2rRC/lomr3UUbdGQFE1TkfF6exSunYAxymyq6WnQe34IvCeucW46mwmOIyHrlHeRLfWdbdfT
o9u5iC5jCUXHwkOTIk/c69Ls7hGqGo3N+5QOCx90i0seOpMeoX6bIiL4cE8Ji4TIHwD4FCVAjnxS
e39oBZ+IGEQQUZ9vO81Y0gCVW9cNS18+Q+xUsGWnC4Ob/lcGNueEHvdZdyzMW7/ZUFPAIlnlqDHF
OFdnD3x8tcAVO/E5LO1dInN9644mb+HB2pBFXc9t4O88j/bI1vcolNTFXjBq3zeV3Z3YWdprAzbA
yYIeEGqq4DOWUbNKFMKl/LNyT6Y/dJepd8ZtWYv8md54BKcG+3eHS2HszhZLElLRqR5x3+nzu1GN
6Tq5ibHKTK4TxtLLxM8WhL2jWaEWm962SMbnNPOLe5IX3bG3veilhnmI4Ja/GugMyxK49Goex3or
a7ptexu4fi+bVcSt8SlwutfA1P0QYg3aaD0V3TNMkMRb1CIGxCZchZo0e6rZSjodl5CfzVN266CI
41pfc/1hjQQ3cOPb7Cln9qMXIm64skpUIBbJhzEfrHMrIP/IfH5H6EGfqQdcwxHQJrsYsV4MLhZh
lxLKsZFzD9uqa+CCTLj2m5Gwh9D0iGVxCWaor7w09IaiWnFhUBwaXESqvKXjsut3JWJesVDEDhFf
3mkPNWwe2G5l88QZoxXdAPmHUfGji0x8BVaJv3iRpzf7hRgHenljLCdKlNF3FRv+cUL1E1hrKPTV
MPJkxYrgn7fU9UHf8wbNt4E5eJ8A0HBmspO84OGw+ELS2xRz4rLkMUztDIqGv3edbyPVSUQY7ME7
fejZAY1WzPQ8qejCu43RPG1FgdUpSq8KXyNXTL+vQygr6VZx/1jwZf2XogDlKzDWTUAdKIrnHDO8
ftW2ZkJuzivHi5l3CtUIE9sZ3KlxB79r3GWUMOD37EgQ214L4Z0ZAcuXSCF1GvH4M5QivdjF7FKm
B03EgWlGffMQjHvMryx0Ev68lPvx3BtH32/EXW5P0WcLPUEsardjPCo08TWpev4hTF/vg1mf8tAD
gMLuor8tYMf4HQOGc8FE3q+B1BZ0qxLOwhvjJPfaVFUhSFd1AOZKUWmijO089u2biud4FQegEAyr
aK4URaQnZKyaGnqTW3QyvhXMD3wSaw3BUOHxeOyicf7BVl+eiNP267qYYUCZpgbVjNT9kg6PeDXX
owynCdWCXDLW2CKZ5pWcBSbWcvDlZST4NGY4/huOpJ3rVwbICU74fBgreqMBnZHCmS5jjZtHpt41
Yj25Hj0re0v8XLgYXmd16LSuXmmjG0otmd+JwzWPraJ1WWQ1G1dvBKlEuUu2GKGsoNEp70DGBH/i
cG+5MYphixdBn+QZLJe1URXF1JBdWE9TihA8SbdrtjUgsE1f0gxLBqW9B13FwTD2BaeQV/IkVTMt
S9KvcC/Nk3+eKzxXfGa0Y0IM81PGvJiJBTOPz7Fgy16h5PlshhZRPINeyjJahnsXWFLcuFm1HD0e
EbmTGS88TD47loo7tsLBwkZdCKHaT+sqHbNTNGV8RqI447MwOPPw4QZTcO/HpyJi85EcAucuKhP6
amXQfonR5nSKjiKfN8jZC89VXAFkNK89YHgLLqQHESNV2l3FvuXg9JgOJdwAw8ZRWx5AXauVkoHD
OBnd2kBn34olayDUBi4ozi9WEvYbJ0e0waoIc2+oPedXILTouSurZFsgZ7A8Z0M/Ap3RNS72mbvy
GjjSq6Ko6oVuC7k0/WRTGnILjPVZRwHslv5sxHe+tfc97UDIDHFPDuyOaznvCo8+0zRGiKERGNGx
eaPuZKHl8zHyu2et5lcseOqFiZDvTN+/He//lvf/sS75zz81/v9r8YDNd33+KL/bf/yjbt/N/w4R
4HP/+3e3+lAff/qHsFKpmu67bzldv1uWMP9lib/9m//qL/6v799/yuPUfP/HX37VXaVuf1rMDhBr
/+9f2n39x19MUi3/czJg8V1Q6VX+42/4WzLAvfWS3tKyJnzy3x7/vwUDTKpMqWhA6qL0gLJCC3rB
34MBjvFXuDgQM5zAt3z/t5u//XswgNrUwPJuQGD2BaQJ7H8nGMCX+GMi6XfuIHCIY92iKQQNbgmi
P4RHdTsbwe/c4CoOhzkuOobR7qUr7EPUS7U2MQP84XX5ezLhT0mEWxroD2mhv31FF7MS7AvSff+Y
Q0jruB4yHz5PJ8wn28jxYiIta9kjW9YHM+CO1nQUlQ/WS9A5v3RLXrO0+ZxK0S6kZq1l53wn3JFz
hedCtK+1RRKxxdUa2q3//+gb48fzD98snPsbiZXsMbk7HX/hn1+ebmKzit5rcqYOCH1lMXLHFjk2
EqwHcKKMiltnkm2Vr8xHyeR5T1X9RiZyYAoiPFhXUNTgEC16KyJw1kuedyOrIRAJ7bmwkjcnxW6L
IWpatpaw3llO3EvbYuEE8NTqsG7N/iWmyDsUubVuB55lUnlW2Hdx/1Qh1awcj+aOOkq3pk6YHSDY
9Dma6jxyQ2PuublYNYPngVFpzFsUfbTo/iaPrGUnLbGZAzbZkmz8kYpAb6Vzbyb1V7/TBt+t+rlA
e2oTWOgVdO1VwoP5Xqheu4+j2F0H4JnWQYU+3N2GZzF79rLo9DDQ1NnDErSOSi5O+K8n6zvKtfy7
xXxAFREpVWWyCnE6LdSZtFAg04fWl5hKy+olUXawA3fxOtvNg4PBvObMJgxYsDfi5r3BHZVvPDHP
x1tPwy4bomdjxHmhjzxmxcgLpAc8ACHfsH6RaQNlQrT41bR90IuneCr169w3Qwj1rAoNrSeIAGXy
k11otokma8PPL9hCqukusS7IOfeVc0q5pJdJ9jWkWnlXBFF6dCq9M1YVgtomZfhfULOXb9hvbfAC
UF+hhO7snACBiJL7yD74U+HhV52TB2FiOq+jVi4FywfF3LGgvQoTOPoVn0D7iXpGFix5sAtm8wPb
ebkyamMGUReMy9msytAorDskExl2aq5WVYvrL6XF9OxoLI/6vEb9bW4TUc7eksA8rpMJVFPlRz+Z
m8RfyHMf7aQKNnvAJsmZJWrbuGV9P5NBWJWxMS6xVzE++ka9EvimlrFhZytJb9MaLvWvypvTD9PX
noeElniLxdYRwl+7MRvNOiRYPD0AJ6/CbfWHfELrTHQPnSZ2onbVWLF9kvD3Q/O3Q8LJkmFZeQ0b
rag5Bzgh38XIscrkDZvFj282OS/faSmXIW0ySNbIdFjKxr0kmWE9qtTLeHGccldKrE9kKLNzFOGn
zcn0fXpEM/Cdg7XVQdGu7TG5q50CC7tDJ1dWBgGqWRY/CX28YqbM+IDGxVqqiYhKtE0TfFiNK4eV
NBS5IdlAVImTrZTlGPpMRtfCxmLqUNW+MSu7PoPrmN8mEqRvHf0P98V0c23JG/Rlgl65MbFRLphB
26rtDvBTJTuMaTihr9odWykf44wXbei0xaload1nwS3WNfAwNoUMdZXUDBPTKR28JxsN3bZa+xhU
g7dpa78Lnfy2kCDvoO77MrKWrDDWlvTtje5iZB0GDwAWadg2bFM7BRw3iq9+RNKOpe2+RVH7XE4q
ZXNS4TdPm4A7bIMZLB5I+9hV9zGbZXM2ct/eetJ9ySyTNo/Ybe9bq4vOdWvEJx5BNB/0rRHSwFaF
LZCCS6WCmpEEpZ7Mmf8+aVW2SXmv3jeiYUWQVsWdmVHZ6tVgtyLXmZBocwx5aWUszaj5QOXDhpbV
6gctDXTb5AGZsBtaqEl64tRU9atokvfpxg0qO3VVk25sEmCKh9LpgZpq+kXFw6Nm2i+jA9iNnbPL
qN7Ep7wQyTaH0OAuTbC319bSxz1YN2NHsqRdwY4bvw3oMQeKMZAOjehGpsWF5+GHKgP8Flls7JBU
eSf2lDR6bI6mlYe1Ymt5DZ/rtuxtBgFhbSlSQhnINBQNEdFwwdgrmksjHD3hFKDfrxZN9+YpaaTr
Iuqg6IoEMzHsWaU/1lM98srK6sduunI7K8QRnSROdvRiY6MgFfhRWnyZajJXqfDrw63xdjsGdo70
5UXeJ4Ua9drS0mhFD1ZiLoicsjtSltwjnhnLqnDVKqpj5+RbWXMfySJnOitgU462tosZm61F3Jm/
5jQVY+j4XfTYep1B/D2BFUx2djhHAkSeoiLvPs46g1WA3Bl+kNFfhHK+0B05rTW9nlddMprr2KXo
HE8L4JsyQARWiRPc1TLi8tuWxb7LhhV+M0iPRCcQ/DAT94mZnXKCUz+gOvs7iaYSrI2KGzifmrUO
XQOXaMYWw7TZr+Dt69jyEOoKjl2U/AwIYs+1bINQ44z/UL1XH8zOZgIXyKkHM4ERd246t9lwIUef
qw1SEXPZl5cmi+xPbcJuG8Gq3Y52/2CKKtqD+u9YeFt22KAAhU3QfSdlXMB2KGs4HwOwlWLYE+vJ
wwyB5a5lf7JunfJFMpqjPBCa5TSok+2UVvoyLtiZVMANT4Wux6xRe5fHxDTQZlEE+n2tUd+VgxSG
Wez7OFCaG2uTf35zfkOr9XnZFcE6KMUlaef0nA/Y4vo8OvqcQCQi6fRqRgddvOg5JLssy2mTLIYH
prZmrakUu5jfz+05CvIrrQhku4BaHDUVWC8W9w6SCFV1cXxBO2DHAq7PJUkoNWBwUJqesBH2/KOg
G3yX20b003nkWgDF1AetxZJp2I1kfZT9pK1v7YiB1gdhFMFz2vIm5ZGtjXCl224Scq9nTT9eGU9x
5vuxjthm2f52UuAUlpGVFMuiatHD5iRb4YsdT/aNLm66P2jvNva8eg7WsJ7uJqcF6lcYrcf6NT7J
xMDKVdDk0rr4vrQyI7T6WxRtHPJ5uuucB+mwt++05nWm62orZszerT1Eh2SM5DGG1PsSaylgNOKP
y5zj7yD7UeH4CLqRNj2Z7fEsNGRO0ugw5G77rY03wXUo4zo0qXc7DWCFNpaTyKuN709R1Luqqvhh
aI1q1yPQLWdbNzeBdXMikhREd3f0lYW2vPV5/IRdrMTKy+rsUNNfdCGTQBO3suwj9J92XwWT2syO
d8dahzXPSOmx7effjg0H1dGQE72kYm+OJ6QjBLeIVcEKE1B2CAi6XsFgnpZDL6ptn6XG2RgLjD9O
ekxsNomV9B4HNq4Ej9h+2735VdVDvW+xHbpOaT036Aj3cT/fFEGYoLr8krHCDIQhGWxovgDOy/U9
ye49tilh2vTdPSuploNt9v0zJ2n23Hccni01mjwdhTgo7+aEHOIjYFv3O7JYlbWjNJ/TNA5efMUu
mzqGYEmcFLNfk1XuXQKW/m4g85EuIPIwvLteQCBjgMeO2bg5OAHCQp1mr5hhuTyapLsslChU40Ke
jSnmQqgV0EpVfRcZ5aPdEmA0jUpnx5A5G6tz9hBI0weWHidRtLgPTBkqTyuOYFNfsxYdjPBQscsM
nE21dAk8g1R1Gg/3Eiax0kuD0PE4yfok+2kk0CKmvC+QrR9lpB6nurmfmcVOOG5+sSz/IAqRPNZB
gnU7NlmxlI8Nl+x9mSavhT0qFymdQEIALxx5Ll0ClOY2WfLmG9o2XueiH3ZZGokl3kfq6wqn28JV
dtblNJWrOjPzpScoCZnL+UHWlb8mt5+BSB2JxZBGqFL7jp/kTQmVp6agOx2hHstsyQlqd00D0Tv6
0lyI/U1LiKvnujn5uErzKcFtqcfZUnCAYZXDQ41uj8UX6u2ja+fJMScVu3GwxsSYNpxY9DtcE+Wp
cDBTxYAcFjOw14VFnI7LqG/e6SlIXjRfez2AyVqas9rSuDasswbqKSKccx3G5gsvHrb0SbWMTR7h
naxfjA4Rq8G18Fgq/QxXZlhULEsRB713r9Ha7SjT8WKXKWuHQq3jzJ8PFTkNDKKaTI4Texh6GRi4
Wuks8wKky+QZuHd4RtYgvD2ClsdGWuVdkhblwlA4ILKsUHvEyQ7LWF7UL6rVCJ+nMxjX0cdqXb/M
RfWpi3lYWYIBZ2EhnC7IYfWfMT0JECis4sFUcVcvMHvxRh0diY1K+h3WC4DpNBZ0VB2om0kQGwsx
tLjbdiKA9Kttp6qpibSA0iBukw0Nbz1GzDlSP3GuO6GBsQKptwZxMiuW8WavTSvZ6m+i/RniEW9z
6fug79PxbRj64EJVZPAL+WhG56pZE3JDWgQt4WQD3XY95nW5SR37CrWFhpvGupd58Mly56FQSby3
65sqPDNGqsl7SDFMb02WWq9j5aYbwUg+lu6TCnz6LhzCuoWYzvrtSecFZF6SjFAb0PmOkj8bbzb9
OajOXPWh9pUGnbQNiGTTY7Vh1l9tN5cPeXxLz1eOvrHj/IIc5q44WYCtS4dkUNlFC0hcD4Xogj3f
05s7PcNSQDY06gvDunmV3njb7Vcz5Izp6tQ4NfzMa99qM2dK9mOXbVVO7FOx5bez26gJKRhrGwt6
OTMv8f31a0DxvEw+H9gGn8vKTNWtN5K/QCjjbN9AM17zBgrdJMs3tFDc+fp4HMwiW7fM4UsvugZT
np8Gus7Aj2C8ANX3VHvF1o4VP/TInY/pzOQ66zdmKc/FGTrgA0Vc2jN3bpYvYK12xNSjX97vqgOs
WXuwXau5ydsXmXd7L8eL1tTJtAR1bq1q5vOV5gzNPnPR+pe21ehPLbu4DctT7TSjb+xYirdrT9bO
omCW/Qao3/yaLZmtZUZm8P9LiP+KhHhrbfyfJcTVd1WCKfijhHj7DX+Hizh/vQEE0RAxxAG29BCi
/iYi+n/VISZZN1YW4JEbke//iIjeX6FZ8mum6XHH5X/+8l90Ecf+K38clTPcFvgv+pj/HRERSskf
JD0ETB890uUrmTaIQxAof1bJ6irXxiydB7Tv23ZKBClwS/o7J+BG2z+8Jv+NfPhnfNTvL+VDG+Sr
6IZhwe/685fKUy9CqadM0rQo4uDLmet0avPjCBPjSDCa67wsi6eMJ+mmSftk98+/vPXf/FV9z8LL
A9OYfar9D3ppx3KXyxomrRT2RnJnmIkfmqOf+mvqybmCajafsYUVD91pygz5zdEniGUlsfHgWb33
K8686I7BQHor9pk67uncIQI3M18KXBYaNi3apcpq4xnZ8IPjAY2jchOUKOHzskrqNLiIYzImRy5F
9TNGNd6gEk+TsQCFZDzEKighwnER/Iy9qX/pe8d80lutwvQ2aYpSnSJ5+ucvCkSp//sNQOc2ArLN
0pWGh9ur9gcVeWr0CFUj4xBOA4bbTrfRrnqHY28iO4Y3P3PtF50Z+6NoKYJceb7BAr6p2RGSYrPE
18yyzQTQHTk4sAvsbfBDml+tMdLIE9DZHmEBNhnBncyxwDeUnfXLGE3HwLWYq8dImQwUCXavT6dL
RLHWbnW7WxJB9evY+QBpUjfiaS9KmbOsSoAlEONm1xr4Uv0iLTI+trnXlvBgyKVyQez+k7rz2I4b
2bLoF6FXRAAIANNEOlpRJCVSmmBREgXvPb6+N/TaiEk22dWzHlbVKiJhwt17zj54Vqa2Vux6q8j+
FBHrmiLTcfL2TODRxXafrCFJpBJo6Bladc0uHT08n01jRc2Wug+aIi8tuieRCQKrCj1LjPm9cvTV
4pYO1ITWxOUsazc9lk404piEerbs42YigUUGXuwgDyfWA5R4GN6gI5uUH9Ru9OQ0jtJHVSqsAKMz
EVGgOXJCE4H0SWJuF5hECbR2C99iia0aBxkqr21ix661WeDgawq1AyFLRH55vYWfYxL1tlvG1Lwc
jAA1bktJiJKMpVGoai8WOwdjqNyqnm+asmrWOEc76YLkuwcMx32U+Bbz+zRwnfGKNAov2C+xW8V7
MJoy22d8D7lP0rHKzgLTxMIQDGmrdniegMsnhH4hBsCq320RI2XmNmPM4CgvkEeZUDU8f+Rgx+aR
yLbgR79YUby3OhNLGq9nRoVh1HjaltGzoq2TeiZ22SKHjOGlSVPtrJ4QI4PQ2hgNEs307fuf/VtT
EYoKmt8muHFhr42Ovz56/CpzOoi+88PS8Q7EDVucNlcahlSI6TBLTDsWbiLLOONyGO2D3+9f/41B
51mORQAmQG8Ybye9CXybYYwtdfArCCE7tm7WhQI3c46IWh5K6SUfQONPeIl/5l7Plq6jXIIbgbGe
YBl1HcmSviXlt2LECGexHWymormIm9J9Qt3QHMkZsMhImJItCj1xltWV+aNEUTzvp3kVbqPWAjZN
oZg+Mrq295/HCWJ//X2cmEn8WeNqhYI3/vKFqFx4U11nCGiNAIiWN9srMMHajQI/CMioWMJSwdlZ
DOiBNuWkpG/iBd+XAIkPxLOID9aqdS34707X+ntYqQWNI9tj1cYy+fL3FEZbCGn2ggKXVSt/SMbQ
2zgzgPkPbnx90ycXYndANjP7YwJ57ZPpVyL5G4ULviQio+GGKjfIlToYjOfcah0KEyVa8imxNQIP
WlOSAhpuqo2lI7Qush/BaKRouB5rezHlnhZQzfYcNcYBSU+Qb/tyrQa8/5Nff7sAqE1zDbPmwbAD
efloCNC1nWEFrkTDUv2QZtliC0X5Hjs4YuPFsA7vX0+eNvJoNLpKK4E8XYDlFieD1XDSks4T8BSs
jdbXOrBWBnSjSb5yw8XcarJC1w58Fn5KvDT9Oo4NvuGxbo39+z/k5TfBpoVtC0g3AJQSG/uffdzf
k0a02JWsZFL7lkv2VIbYdYPKZ75//yqnKYt/LiM9z7aFC9uUL/Hl8zU1h9QxpbRulJN3O9d5BouA
Pu9tjBz155Ql7lGzjeGwI1afQZugGp9gRVJfT5AP7pEWEcnCP0e3Tlxlt+//vJcz5/oQLE+wabSU
AjfqnsY9V26iWou6vt9AajmrbZdEoQzYTpEOX0ISQHauRY05wPd8IeahvfvnVyfe0SWRQhNJYJ1s
IeOGbCGLwq/vLJ3E/56hiyrTGOs3KnhSmEgyusIZhQxGVqLfNc4yfn//F7wcr/+6fwWHnW+fiRvB
3Mu34zoiYnvHRzCAzF78rgrw93RJPd2UsHU2QZLRzp3bYff+ZU8myPW6q6iAbb/NLGkxxF5e16xL
TesXM48FHxghKcGvX7KwZlNE9yu9Ypfm7Iy2lJ/sXCeQUqZoBNwHgjXb0jtbqr0WNrLp93/V+in+
9+T150fhbuUQwycBB3EVQfw9IgxmNAI0A+wznTR5B64VPOZSy11flp8B1GBlkC24SVQ5OBPev/bL
aeg/ro2qikOQTaP/T/v/ryWc71PgDzF6QttxGzqcv896MfVfrcxaLoaocR/ev94b9woiFfzrn9OD
eXp6MKcFuVHKCioL01v9cPYulSnM/8bt7nBkujvJqX0flEQVvH/l1/MO899/XZkwjJdPeZFZkaGq
7n0S45st7dh0FzhQEN+/yskW4c8DhX2JsoOTKnjwP9PwXw8UpZ3O7LoZAI5F+TGkOH5lNmYKmlwW
90TqYcLojR99K529lbcUC2Mn/OJ1obiyZumdt3mZniWNVTzZg+1+MO6tPwvuyacmpa2ZfECSeMI9
+dT6slft7Onab6vxJqxN93NsILbaFPAJ4EPwYJysguK6dJCJe9q7+c5L8629gj6idEp9oCDpBQ4J
G1QRh1PsLCZSYirbAVJMyLX6Z65KgNJthBNwW4VUKLdRCmxI0+1KdlnLpr0KquzAoFtuLMrbSSjC
S4f1KiDG1I0w2YrYuYmokWIcZdP424686NEyJrQbRRfFy07YVQvVqBVNsS+mav5pREFNW4Zcp7Ox
t8kPXPJumLZBqmBUFtpmOqWQ9s2qR/HJwPiW02PDcrPpCi5+kQ4uElrLkwPyjy6IPyljBBHRVlKd
iZJI1jP26wRL4lDU9HjSyr4bSxIg/X6sEZQ3FjJXv5jnlZnnaDQVnEnM5lDENM7PiR/t9nlcoiBh
6+7+duEBoyqddP1Vyx4rA8hOJpSwTdGC2h3mDLQQTu6bdm4v2yoz4nNAN+zkQ6NYttnQd/eTbZaP
WRC3z24Ixtlfm1zI6NsmeY4kx48zvk3MW2aL/HmDAGH8wZYxpjrKbuxeWGE+7fXigdpj4NMeTwTx
tPvEVVSuEVrMn4o+k8+9O00/XKKwrjmSD+a9F+n4IXacmeMHTayr3pB0y5tSRTHMkZJqYDMpmNW5
0XsxDLycVraaRJfSFyxBOlUh8+dmrBZ+GatS7V5nlRk/RuYir52ReoYvgKOutEm6khsikpt6O6nI
O9DYKOitVxXweVnMix9IGzdykwEja+aeEurIEfIXbJPlq0UdTxDRaAcrjQx/pDHOHer/ah5Qm9i0
HjcqaxPU4HP/lAyEoPhmIsQ3xcb4F+eYud72GFN+69QBQIYVikRfMcnpbMYCQ+atUZj3jZHW38p+
pEEJb/qzkY0CxfJsJud5CX9vkxY8eOKAkfVStlim6w72Q4tPwpydM+7L+QnKPvNwJTtkM6nSMs/t
1NXBgUMThYOmNPsGv7kdDiC1Bk6mBsIjshOx2YR7dKu4h7uaJYF0sCr6NHQAnklPi0GedRTezxI3
wraPTtzkXnpXxOemTmEIxUNKP5F6q9Ux1Ucci6Uu6yeSxzpoF5CRRp+KBPC3qSqB/AzVVP9GNB49
uaVJsq49Yc/z5zh1B6LQ+pJ8bORVksfZN+kubcPePZ8bbWV+nabG2TCryPAJyCN0o2O3AbraQu8E
k0dX59x+NV33s00XH88T+7+e2i3VoGpKxLYLZCA3w2JSOwDkkyXtwapWWBT7f+Dvaaetdrtu2grU
FHwskCXa0Nwj9cT9gZdVPVIwwALtxoF5nTIGp00joFgclR5gazVdoqtdQCqb2lqFy4fd51AUnTD1
rktelItjN8RwAw3erniNcXdZG2XabkMNNH1T02TkD+IHe0STRvOttgnK4kSX6K8jvsphq7t+FU0V
QfIIagDnvWO4vUEIoOd8r0pEs9thbvNf2ezUn6EctKXfY7HUB4OgJl78DKCkWUJgAJR/nNtSN3EG
8LJgUGVEU35Thun+7jyPHYJdLGhUs359rtM6AE24p/O8oNlWQFfQdqFxsTc2UG9n3zqu8U3aIZu+
DiQYW6zINm9CGa8Zpklk07NAIXPVhVbl7vTCo9nZFfDJsRpqShnVYN16NqKcrdO47bItOWZCv0l7
+ukzCw0cQ7YoO4vAOoEO3EaDHy5DfhnH0q72g9shTEhgsV2YNIRu8Kpkdyjt0SFVBLuTqNg1NmWk
LArLo5egePVXIRBCI7syjmYHWhz9m5bXVYlXbU8VKjzKZf3yC/btv2xpkQE4pZM4J6YY3hn8Rmld
ydnidOd1uUe4L2dBY+92mu1em4HiDYHvfjZGVTyLxUwe+AvW79ZA6bJNprr45uYI4CEEpSAoY1wi
BatdXEVb9mblVkQa5KsZCTPejFkT38rY08sFeRyKxrKCAeWqqgv8siaK2hfNH09KPX9NimlwQAm5
AJGzEn7z3PKxHC10AOnOHhoyqt2O8sO2reYsO05yQaCCgBZ/txzH5TdzqLz2koA6Qt3SFYEqEYUQ
7RKzazZ9JfRZP9KPw/dfB/juBar8fj+2ZYosDuIIjpGemXa8jCLd0vEE0g4iDysC4BEyF/0pdMOZ
CTG074sFfybTuKAIttoqPGYE2VjzoRq16C4KV894FmLud5qc0j6mjUdv2VQLOrs5ghzoY4Mm9qUU
/bB2zGTE5CGj9pzhgzc69/TwOS3tfi/TWH+t1WzcLmj8urMly9MrNbUsjJGKBIVes+/7A/b8XTaW
xuVITkV8tAKYqH7b3MaBZs2oB5DA+AquECe1zzmykgdZjxi8iIRli3NehXkZf7TPe32CIyLCNQUA
aPjkHJZfbiezkjGKnXmkM55i5iy6kiSgEStW6dt2k/6M7aRf9VXJ8inBiZFvJmfdJwR9hZWG72pc
+7VMm5u0X/t+ixP135EGVJC7a8MqtvDUiQ9oxZzEGNmyrP/g0PHGUYhiwPrTKTULE4HvyxuoJ1kh
5tUTFkqBJhcN1KGaUQVu+0p2v4RT31mxTXM2AjV8Rn1L/EQ5Mt3H5kTJehCFOX30SP9ENL3cnVIR
WRXRpmupdSv98id1Efv3Auue74EbNc9pCGY+JS+T7XKJC5gAE2rAHnxGjGp4Tb7ilYAvWzVp7QJX
ipOvuTB7/AeuHD57BaJGwKaCyi1DWq9IPErAn2hARs+20hEUP5rLDXEXbjNz4lTDvF53ZgtMZMOv
sdOrmDgCFAIpTmEhgTaV/agbL5DnC25YQodtxzj2gpe2GaRhEHQ6zMFdj10dxw2uyvuAb/6pFcFk
bulzwyQGjf8tW0LUcalX03wncRKouaDzPgFptDpYsoFLGlsw8tkdlxF/xoWGb/gliyckSVFgNt8i
elmQddPcJodnqFeICgDTjGxh9nxd59Q7izK/cWGWCWwYmub2stEaeVg2zSl6pKSGwhCzK9iMbC/s
rWVi2ty0gdCXq3L9uzs0y9OAAzzbNSVmsI3TesIAeWGvWOTRGOAKZkUSbG3gDCh3+rHc2wXd600u
ymCXhX390HuNBAlkO5XpE9EzIAxovew7LsyQWcUu0aUqe5AHF6nYb822zTpm/WDtOzaSTEqLWaEP
5NqVHydpFfiZnrtPHkGUuMfqMQPuZkBqrkVVtdspjUKwPsqrrtiz2liPSyM1NqMXld4/PixrEtvA
MoOWFzYH5pffZ4NdrSdaafCnBtqdnHO8fYnJqlDQIUeAoD+43us5xqbNpklTsG3lvCrn9pAW4iwo
YbrIFvmtZOvRJeSodRWWGOrexU5hfdymSSKuddF9lNj6Rm3ApDjDnZKrRTXZfHm7clYZhl2EQU3k
zdcLOIWDMTfQ0/te7LWOk+P7Z+f18Ply+Nvg+RwmVccEDe2cDH8IyS78Shb/YgIADIDZ8gu5as3Y
TnzxmgSgF1WKz+9fVK7z3OlViYykUIg/wMaN8vIu6RrhBB40+C0vri4z4KsPCTSx89mzqRk3nB/G
ANgU2SsBTdWC1grx136EA/EDr8Ubt28Bk1Ym/QWy+k4D7IwidqkWgNpuy8SgYk6ysIc65ThYNjKG
SAK0msmwef/2/0THndw+dXP1p/7juhQsXt4+pBEng+gP9zxrh1/ISpAHyqFhHRhRnXf7Dr428Ek6
HMGh0BM8pcCL5qeoUwita/ZqBaoL1RS7qVvCfS1tWFJB1vdXmCM0Eian4fhgje7Y7dNKwhA3Wzaw
qsrul7lKt2GUYMRYgK8DejavPHsocRV0TldscsQYq8tvKAdade5UbebcynZLoQqYQ/S34d3WaEW2
IS3G9uAZZUu/ToDnGkEUBLsSifBH5bI3ikiOqbAwOZB4GZInVWX6Cg4mNUgCeZ6r30JGVI3NNoG3
+/5reT30NCsurich2BFp5+StLCGWSQBTtDZVJA9YM0fyTBPXrzx3PjcSb/xgN/DG9SAnKZw+rLyY
kk7uSwxNuVhNDj039JaVq1jH9Mmn4FPHAETPR//E+OAWXz9KenZkvmiTbpXWp/U4py/591X3R7bW
+BFIRWStgenUH1zn9SRKtcNZNxYgp8mRPpm0ZV+2ZFwwiTpzG98w7lYHDqejUDbGY0+Kx8Zmw3pG
OW/YmbmR3Lz/JtfO08vxxXmTciclZ/YnHKJeji8hgmgRA3IJtLMuWlTTu5E9iJ9ciPLx/Uu98RJt
Srk0PVg0kJidzGTCbcOMWZI7hWZ0F/UhPKQyBAHhehwQsOC2X//5BXGxrS+PzhJympf3xmgAQVxi
TnJxrO5dehn4r3V+X0Okuaz1mHxwPXXaw5LokpHZ0EKipcPoOylflsWsWw4gdF3zgjMJoaLR80gy
ILW/GhlcK73lkI79fF9p24DIUnvWVyPFTITasBZAtdMkqvZepvvriDKogbwYBIbv2lN/m3SGncBj
malGz6UHOmgMW2J63n9kb3yNtrd2q6nfE1h8+tXnfQTuw6QIE1I3JQAHtnSex5yZa1s0G8cOw/Np
hDjQFol5RmrQYn8wHF6vMrQaLJQq9loMpx/y8p2F1J76wkIT7LSYrhqyKA+TmKvfXZBqjtpkDGiB
dOL9u35jrNPfUMI20b2sKTYvL1p5zty3DRLVSfFNLvSazs0oWa7++VVQRtFXZaivFfiXV0GE0EmV
cRVdOstncjtg53sw/9+/yhsD2mHFtBXvTyne4sur5HYl7LFxOTWrwr7wyDV4KMcuJ1qy5Ej+/rXk
usU6mT0crK4OPUyTFWG14P7dGmIIOxQ7iEChrPCdYm9zUbU1ZWp2/mdx1dW+KQ3nhgotJe2OSJEk
jtQ1hPJ5nwod4DkfcFx/9KPeGIWkCTPRcL5C72Srlz9qWNbTfjr1RI4YwSfXKqqjix/9ayerufe1
GPXOrQISfKokTr7xweHoUH3/0XFxvczJs6HTQjOPpVizKT/5qIouNKN4yDkt9jVWz4pm65c2zdVd
jbwdrIYDuYaKvGVIX5TT9Ow2gzffZHEkf7Jthu9e4isJPxjfbwwvNA+0tukvkovgnTybdmjd3DEJ
qRmN4Al85nxmtsiyxTAtO48MzcOIJOKDJ7He6OmDIFReQH206atZJ/t0NzPcjGzn3reKJcG4FGZb
ucLaKNrWPpwhwgOSARTuMLQ/3/8+37hbQhNYwk127fyCkwUgBO3eJJ43cNxNxU1E8/WToQCihpQ2
jrPddD84KZZP719Uvb4qAkQHQzJKD9bU03Fexnm4Fq8Y57psXN+we+y+7KHiatuylgNiSDsYHFHt
rXwN9oIwX0S7yEusp90D0PmEY2tlQZmeRaRwRoaWayHs6vE2U3YeE+qMlbxGj4bxHtvfc9TZzJWm
DCiUhPZk75faymHascPVh2iM1cpVbeerfAnaD9b017MNAgg2EITcmoz105IIRge3Kl2KekY/2Af8
1dmOTRzRCUFcnr3/XF9d6s9JExGj8hzksKdRmWmQ5ElUusTUqO4elth0CJrR9isi7f7pB8uOgfLO
2lymqeGeDpLYzedcjpSeKLXH21HWwVlB6cUXhqy2UyuDbW1W7S04uXb//j2+nlD5WF25isWIJASz
tq5Uf7VnOa6bdgB6w/dQ2N3ALArvG1eXx2Ve9E1WoAok3nLZ0twAppO05WcJJHfTd6FzliZ1e92W
68zx/o96tTpqfhT1bIYvygRPn6xbgqzAkrte/GTSwRUhD/rCDlPzg7Bf9bo1zUECmfSqU3aoyVsn
KxcOUOIOIAkSgocacB8TEIrt2qkyEulonj52TlY+isle9Vr21KBUBDVHI9MsAdDPFN/mzUgTkZpc
RJEEG37UfPem1P2BS3WSJF6MBIQrzujFbkyFuCNzY/iUu21X7+1YQJ9lJ1Yv20AlZUABT1gA5WpD
R2fWWCtApmVIDo6BvJkuEDWgaEeUQt3AUOrdKy8B3U6VtC68jUgjSnt5Ygiyhlb12dYBYfitlRIV
qMobNE6Wk/dkNZXz8tzXPWbeMiJ04qKJiFQ9D4mRwqfW9C18ZRQZ7Rn2tYEwFw+04VnlGQEdNGZ4
Y1uNZt8ee/qVzm3uEoS8XUK+hd9mPdpfvHoaftluCWsvynOQrcxaFeLDpplZd+IJWg3HU/pXDRJl
qBK4xn4EWaC+09hpiTsywrzDuTtRIQckV990eUdWH+8oQPvsGOGz7YTzWgKuSRK0dW39jGsCezdz
VwP3LAPrN51gdQGRZWXtN2kFobv0isLP56y4oh8jk/MlSQlv1CiykPWYYXdHH86GAMk5kuL0nDXk
DCJ6IZ9AzxmO1aLl/OXEmq3xNJoOV8fIeIf1phGHqkSHvLWHDm3r2BXL16IqxJeys9xk402rCmDh
O3AxhtGc2yA9rQNiu8bqU2hN409XFZPYYeefv3dLEGMIrqv8i9HXQP6JRncNP9KpCfedQyOBhqCy
iF0bRmwqI4Lf6OiQ5pMeehUWR4EqqTlSInAzvF8VeHd8KnVHp20inQml+EpeTWe8eYhK1G8r7hq8
fE2BwoZluDY2E0KDhslfNpuiAMO08UZVXiHVyz3oVAb9xzxPRyK4clIiN5hbjeqs7iC/7ZC1YRwk
G6S3tkFUCGsjg9AxD1EGaQt6dmReRirw9qLXkIX6uamTy9LQ+LGT2GoeG+a2m1JHfzJQ6v4KFVLx
kES1uu9pm5ewNaeg3/bGWq4l1dIDHq+ie/A5HtZtCqE/BN29H+0yjDCMAk8/5mzRCPao5YKOHsUp
Qpp4nL1N7dY2YDs6gKRBtIGxbSS113XMqC/gPKHIA2L6yRmjh+ZFhsSmxdWTbjFfez8pa64cp6Hu
CChYKPp2tsWDGVosqeDNHRil0O0o0FizQQR4Qf0QibqLOhpEWEPJJcprj4AiXT9mCzXnTReZFhIT
JasLOXfe8zwCn4WKFg2M5VaTYlD2LgleWN8jur2WBlBnIlUqtp1rD2Lfhoi3CfGI02tOGECFG6ME
pUeBNlQfrEyvp+K17aBQrUK5txzvZL8dQ6PL4pHNvYVZb5vybR+ImFg+WoVeX4YFSIG7gfTMBvr0
4IyzrB1oXwq/iyyn2IeqcL4U2qUOn9BCuqCpBWDP0dN0y1AObmv6p2dFncaf00RV4EJMBrsfGSZE
/blzonr7/oL0xk6Ao6lwQO/Q32LBfLlIspnLCmwXo6/yxPzR0Xz2S6vAIlZGH+zl/hhjXuxdKXHh
z/GociGCRZL38lJYW7F96pDudT/Sz20YON8zuWBsDgz3nFHV3qjMHS4qC6hiFpX1N5QQKwUqc32s
W+jWFlUfpxlNj0IhdKDF/a2CU/YFLgSQqvefyysNLacewT4XNbPLKZP+38tfi6qhzIygHf2I9itp
aUj52Wy6yTOFF/2pn7z6UPaE4dCzCa+imAivgY7rBwfQdTtw+sioDlOrZQcj6UC+/BE2zkcWTDqP
lCCNwwi+b+PW0zfT7qzrgebdByeaNy/HeZf2g+RFnd4zOfDk3zqUPIdoMK/J3M5/TNaSnmFRwO7k
xcEHg+NVhYRnzOFa09gD+oRS7eXtpSwzhlgh2MqA7eWmeUWAbV7MVwU4YGim4FHGYHFvCYJydo0b
sPi9/5ZfHS/WH0AJDX2q8ni+6+D9a4tY0gUflwmDlSgdyJl97pybzeI82UnyPCT5+DhFlv3w/jVf
jziuyZaMmoIF0NU+uWlBNFauWlIsgzhN6GPF1dmETAOBKvTCDy71xguVUJ1cFJic25Sz/pa/7i/w
ZiOyaH36VDFI64oRk0ybvgGFMpJV1V8AnW6/UW/IwoOV2BSCtYjjSzySrO1MRNZtFYX9Q2wk6q4z
SGbd4ENZ+sNgV/KLJtYR5mJsX2OHCj4Lmt4EAIgpy8A3QTtld12JH0thWrGvUf8dMqp5X8BeRE+B
UCGSKY7HFyO04aslJhp2r6zBRuDUJfmNGyQzUWtTWzhb1ZION+LGj7dJZobuDhxB8YTlNILwYZjV
D7tlc0vLc7Q4p1koVjojwYQCvkgofxQQuQ+OGQ6/KW+P80a1S0NbbfSaEPo+fBg4MhFd+XlJ4nLv
mohg/BqD4UfVgrdeBV8ZVnepeBmnpxE6DJ22TXKFEaJ+y3OtLglfdrbGMCKNQnFRfPBpv3E95gxq
p5zv6DX9aQb99epdk9xhtELsYDyy+HgwgYFQyiHhkPxKIjkiS3w0wb/xZZua5qHLDXr4Zk5mK3xc
NsDsZUIPuyzXE/M4pEOzvEa50j6VXYTSHoTOFuFDctmAtEeDiATdSfVj5Yn5iI7M3Q2kRG0TGBbN
B3Pbmz+OlV5y6OW5uCf1C6MeXa+wOBHVcoofzIjWewInhcqV1ssHx+s3phX0sIxtFBd0U08NCV2f
j6zYDtfyMOzHdV1fVv0iLtB/EttWl9EhQPn8wQ2qt944B2wIemtjwHFPJpa+TKLYsLnDIfIwStWz
1sEFUT8gBipLDZodekA8M6hX9RDVBnZKD2o+Dn/UiVt4uMN8yYhkmZsT6lhA4PL0Z+UGZka/L6kf
kEx1dzalt8VvWque9kteu5/4myQPUo/rd4OdpKCDq6T8jWiXVmBvDJ37wZT2WsuybqcUcGGH3aHJ
q3w5pQ0MXIiukfRd3TdfYwpRe4rE+bCpZOHtwqDJfdrrhh8OKMmgdtGuT43OwnGj28um9prj+3Ps
6/3d+ntcR3qct4U4NaY1siKUCLYE9oaKeJXOpQW0oTsVfnCmx6R8uhdYfV7s1Ggs4X8+7RM2+FG9
qh1HQBZzfOylIL9sRr36eXagy5N0i6gSnVESPcGmA4cm9TSSCtfn4VMyUbEmRsqMzuImAJJglTq/
FewtnPPaYv/NgbyVtd87M/lt0poe4gzUub/Ea9ab1Uawx20VBWia6GNepEAdLN8odPmLo698TtXk
cBoXdnGLpRdm0+xFNyl0ClJ7jI6EXVcI1NPQ6+oHuVRIqFJH1gXw4lr/BsieLfs5qkOGhkrsj3qP
f+rmL/ZQqOzodrLGU8iHhGe+/GDCznETkjZsH4kxlDdt4JM1FmhHCFOWASWgIx+oyalb14CssbXT
gWRuRL75fRI4mtggqwg/s/WAzBPQyOsvjWDKn4oZd/S2Sh2KFB6/vt85LYT9O4cAOmfHiho3/3Ik
/iMW6f8ONPqpei7uuub5ubt6qv4f0EbXMfM/owL24NGeil9/owLW/+FfqAATdOjaOme+AxawMkf/
ExWgBMBRFIaU2egesn9W/4UKcMS/CY/OIk4YITEGuQy1/+CN2t6/OaDOqMwJarAsnP+IN/pKcIJD
k/4RyAIGPMW+00WHDIcxImXD2JLkan+NC06aPtWCloCmUSLIX6YGbuYcZ70vlp6UqzKWQ7gRiygf
KKyzOv315G7+9dX/zSN96wdx1jXpmvGo2NjxUP7eEI4ox1SnsWTLGm+gD1UbsHxoopy24np8mhU1
KtBXruX6AbriEgqSWT4gDk2fctGp4f/we1io1gbTekJmo/ry90DZmWnqzsZWGHb3Qxo0JdGvj6vG
iqMB7fusBnBeKbfeCNPA01kYk/yc1xQOgI8rBCXvP6DTEwlmyXWKsFhHaTrI0+OwaMjUC00i6qMC
eNS2LpcKL5Ye8WqB2R8ksStA3/eadlIDPKSUO0SChMS8/ytWpyY3/vesxVmEeoFLH4DvF5fEyYNZ
Ggq8XVu5mFoMB+ilaKTwMQOP4rIHjDR85g2HcjvCZ/5MUze/y2e87Ruc/oXpu1UW/jDHFYiaccPZ
xq4GkO11nqKZm5a4/R7NhYYlWNaGvAsAKxKFSb1tOQ/nxAh93Xfyq9vO4UrM71VMJ8uNxq3OoFxt
ehLqh22uYqxFY6WJdSFPt/xqxFmc+Bg0wAZEjCu9wf3pAuy2snzZprVEr72JdWUR6p4H2YOEvT1B
3pFEsIxO2Q1Xc98BttWUszDtTlaGYWpcKLstE8SZo+FM7O+VOZOu2VqzY2zwNI1qS+iscyclamPc
/5g3fFTngmMyauOI7MYuyJGWB78SL/A+szB2IeqnqCA+HiK+8SANxTYNQBnp5pjWSflsYxn6Zeha
gLAxfcN+GkJaiVVQ3vWEoRAqq0ERETqtaJ3n5RCAG43LgbiH2cMCEC9DWxzynuy6fd+pjg4VidvY
HomsR4ZJRmnqt+HYwMDvGyc+evEkniY6Pt6hBliV+B5AitQP0oGg9YDjDCghAn7b7RCHoINNJFU3
U61S+8AOc1Z71Tccu9p+gKAUUd6h+sk5CnkyrDsItYu07sHaI22fzaibtlNuACey+a9yO+RpX+9C
kh5vAsLlc7/Wk/VsowzdLCMqlmZ1BRt6yn9Sd7bOzRp02S+6gOdFoGPjZhkCMPQwA0hqc+pu3ADC
m9bM94z8vhDRhvKRiTXk++UzrZ+EZgEhZVWnCjaYEAk3U7mS+FSL3cawUFkSft2NZz1ljfkyjJef
GBu8b8CKG9gqtHmNTSBjqvjEWvqxOd8GihTXjdZh2KI1mFR3l1kE7HSFvu7dliw1I/m2qBYSuZNS
HhrQm3H07bW4jYy2jrq1a2w/hXGgHqlJ41iC7/WcagLFGwwAAlP/9GkiGwpn7Ji6sDKx2a7JKIBN
tskKZqICT+h8mB+HRS8br2/vKw+42SbJHBLorCLwgbzeK9xetCA4A0z7iGhxwHaZSVF9Ms2zaC4H
wnyYHo/AIdfJBTK9s1RMKFaVO58sJ63OwdkZV2Cb3A0swvxg2MMXKgiQS92sOqtscEyb1huki26g
CK9H2REpMqa3ntXKh1wki31uG9aUHrBUFQQiZerIMDiIEa7XAB5lAzBnJRl/DWV0NZO3/sTUln8e
a6N9wp1HfwMOb37bjiTNwXC3jNthssz5YIeu3ovOeASjNh/ptPWHOR+XcxhjaCkt86pMKepGiBWc
daGjDJPTdIAetm0hh+2IRzXKzSQT/lJWYq4ZWyPcVHnXt5sxDgn+mx8DFBflntAsERzbMbqalvRb
GYALrNW4J3KVEIosP2IpOMzt2B3x/x+DqLoYYkxFOK0DmltkTo9Ha8hqEllbZTzi8aLKCIT2Ip7S
NE946fRdBEX7TqgRHWSe44d287T1F53EX6oem92mdRrwFkad35FRuK0DGhBGBWOa9zFco+IW4K/S
9rMFVuUYQji+LC1n+J7Q7HtyQnBXQ59P8CH0DRCSMy9zzmJvuWF2uBSUgfHh3KdpWuzwCs0PdWa7
+GmYK6JMPuEsO0SJwG2IpItaRrwPgQ2ipNRHvI8zeng6Mblz3Rr5T89QBzFE1aNCbnNNCsQy7kRj
WdwuUWTD9GUwifwltcNFxCXa/sbx8HmJwA0PBir7eI6QVtvx+Yib4zgH0j0vseu0Y0xDQ85nCMv8
aBTBxoxtM9mBeCnVZVv+O2XnsRw50mbZVxmb9aANyiHGZv4FAqGpgiLJzA2MTDKhlcPhEE8/J6rb
ukv01N9tVpusYiVDAA73+917biiS19rT4iEkW13xkLQX5lRMfasLVeKvbdK6T/T0yPUZXp9/N09N
89OZjPcmmdP7nik9lBvbzm9VgJnrE8XVorUZNYNyOKQk+61ynMmPU7vl8UfQpMThT4PiY9dl0NKY
c7jeLs8Gp9o43mw7G+CoRb4fTK/84nMebwDamt221OV811uaVkg5QzaNW8PSr6Hf9vXe5wOvInMa
MgAmpKeauVx59unsJfXC7Kzbrh7jLjdgOlrepPZORmfQTpRdPsSFCzLVUVTcZzzenNvJq+tfdTJ6
dYyMMdHY7OHbcYelezfxGmx5z8D90jwV26IOul1nzCo5eWlnhnHn5QHqv24eQYbMTjQvZEhjP6tF
DAG2/eWNPmwYY82WF0ONEANNRmbB3uPye8hUPnuU/3UZ4yypIRjLrILg3ipzi3y87qQeOk59C5Wr
JxSW9dgF6/g2rhZR/LWHubzRPk1I+ZiE2B4GJezNCB6ODWI6DGcUPJG+z0uKyUaBrnmUjYCf19MD
cDuGZXaEDheU8UDXYkjwCpjrYTJtQrc8NKlnNYZxNti5MSqiuM2EU3TXYrB4W5MgszczkR4v0gTe
hlgoYV39oZTEDwVARTJYpFLa3pWfBaB4FZVyfG3zqYp8VYLmc5d6Q6EfDWyF1cszljDD7LkpKmvP
QxDCc1nGycIu1qm8tcAlTAI6rpKyNuNe06b2MJSSQi53AErL8Gcq0Ra94qso7JVUcz/GprOiExnj
2uwWJXgETiQ1PLZXxFZD+hfriuF4NUOdtA14TY57ZPFeuPLzgnEXFCRZ1Q+pf30ocz7dh3r1ofp2
TXkgJ6VuKmMGMlzA/Nb+rk1IYl7ImXS7zL8+n+j7DmObtWvjozbdmM3cwHC1mz1MzvpFNbV9zmwK
5ojYX9VOXNCePhfusBsCg+F65T83On2nG77hYgIudKVteRj/oANWVt2RstI34yy2U9iUu3ldH701
S+M8g2XTVeRY0nS0H8s1dWIZlLSJFO+eU2hJStUzqjO3l31nk6l99dJ+LWKP/Wd9rDo3tSBfliZy
EJnNU0+zF82Hdlmw7Bhg85EHizEc2JpOxMzz9DYn7dU+Zpj9pgezMevwk/qRMkT/t7I5/EVPTWbe
V5Vl6lcrMdKMKtM16XfgGnrh7DzYl8FODt5UbcfV8OTWWQIDQhQxe9Pf8aaX/s2kf2W9biczp9wZ
g6HH+a5x+37aKzLu3BgUMhZfQIBbki0juM1HCDEFLUmUj+DUzHObHE2VZZsSXhflNP4bD7cBmDme
07DI0lc8Z0RllFfdeMTMd2NvD/diKovnbgDf5CUkBB0vx8KQ0xK4dLgh+srr74cJxGcyEWGtw/6j
V3b9OXfEnIfO40BGI93R0354oVg2vA1V50a+7miJpLgicshNxGROueqzZN4WxFlPhJzHL4CaGW+L
RjvDdQmMKjGrVzfzmG4PQfsUdjNo/dWmCd69SvSjFRFpEdyd6XAAS4av0Zr89MmcZvtb5+bhYcwm
vZ0FKEkxudVZ12q6J1FIGeuEpUA0c/6Up661n5pUQ3E0b1AIzXvWZ3Eh9osBIRPlGyDP/n4cvQZU
Z82Muu3s+YJxF1UolN9UMzAjAO+1HSh1O5i8ZBy+Znv0G0edi0YSA8Zrei8n3W+Jox0ohcv3LFDG
d+lPdywGCwuLKEiW5zMokwUrBD04pKZfWVvPs6JCiHzLEAVul9NmWquPcbbgJXPuLXyqkqylC3aZ
TSEg9VfrBmPwe9d0Lx2lXGeeWHd9An8LzWCKzFQEj0XQpHCl+UI8Sun2hK+gXAyk5qneebBACmzn
sGiQt7NHx5v87WKLZ55G2Q4lMb10cAziyvdhnzvu8F5xY9NFkvX70OzLz6B0m1OW2czDRlTNbE3M
WBcrDwSQlm4fNOcKM3bMXwTZnyKJLxypRtRlY/0iqd3Zj+H4ULaTdRdA7n2fG7wNI0GL+yFzqg92
Xb/Ggk4GN2dxAwxLPweVtZUeztkwHkWV+/ucFOr3tM1ehAUBOh9hdqdwyC01uE91YNG7S95tu4ST
SZxtZKJSjkEASLrLbtwV9bho0+XWLEb8EvZ4XjEw7OyQwybR0E3ue1utnfWmKsoPq3Dj1mzA6Jn1
s2zGZxn07QPwVPWczQ7/XiQQESzn3aYUmmhCdYsJ9F533byTSIc3rIXVgV0O7b/+uO6H1TgujvmN
hguEX6C9xpUYUHekR708Frn7tqapHS2h8wJZAj2zvfUYWbw2lXsIw9SOE1e0N5Thfu9nzElBwYCo
SbMqRhRl39UNr9w/19ZgWPF1wubLlEAEnEbhZhiwEeWt/9m4dN9Jp3vFLxRjPyVwaQebYHLhuKd8
mkXOOUkwkUJjqS7p4ORb8qJL7HTu2TPC5xZXBHIi9bCY0pMHz2IT7E0z/NOkf7Kr5JsdDvVBaLql
82C297ATMAn1SbUNxoUEjjbsnVZsVUIHTLuWpbpvzPZW1MokKO6mO990+/Mqfzm8+3byfzDE+6Sx
EU9KzjPNZQzPQD1OdWFtDHZbm1mvyZa4pP6RkRKm/8797NYON35yN9P0cqT+dIqoX2g25UwDpG2y
XW1O6zLSFL5eEt0enKaMx0oc86A/CzHa4y6li2WbOmN3LovKisOpPFC9AEy7H7QZMTTgWzNk8xAy
sWFI2ngvshU9DH9b7nXSn4Mw7bcDT1IBzAw+fNqnsrpddYVn0ucpfHUEGwkjQZ/iuV9LMNeHyqGN
eMnkse11d3bloKgM70PajNeLLVhnqyGn5U6JjRrz9MH2ws2oABpY5cJNEW4wX/Hf81JsZrO6NZf2
ng7iez9Vlx7pABh8Lk/U6q37vMyckwOCKmoyrke7Nxlez+vFa9cfaws4gJF26jfPS6bvPVOxSDVL
G0mL3ltmE5HwaMCxIAKIwfplr8tD2S3bwVDHou031JyO+5nJjDUPR44UNzYFabTY5dkFN/kGF8+p
9KgTZAB2qeQ3Ca1fzYeqr2jmmW+znpIOVTAK+hqZFNPRbtxCyopq3d+hnx7lXEO9qGkCNCLRs81v
6Rptm2szZr5PGhP4+Kw+1yz4XpfmxgwCTo6ca7WYtqtzNnD4U2FqfWOFMh57k+0OxQyrTu/SPEyz
z3ClE+he9qUwntFMaMykQaVqNqIKFtpei7pGHMKAW+xIy4vlpgvE4B4Hlzq1A5IbdaN8Iqrb49gC
g0Hqy8JLkySAqel7k4TMn/tuAePFaYiJFCc2B2EgEuTOwtseNoC67YrMHfOopZORWQWpGegki+vT
fSoW0Xevft+1yX06ddJ+Y/7t1y9mWiY8Dg3MlBwqJ5uSotGelTpYiVffpdhq0tgH26WOqsa7zE/6
dtNxdgCl/5UnnPSUP/7AXWTHRj98c8X4yde/uW6d53V60Tkx4sSBOZc0qfNOURKfgain+ogWY7Fl
ZCsRz14xv3eLfwKh0O3RRuh/TzQEaaGSX0wCqWvBQ8iIBngZ5UUjO4laXpS3eDvMInR5XH2GFaVu
TFnCW9fJpntuaftQzl5135VmG2mPYqLMbN4rK22ewzlPG7J+8KHRwdI4TI0X1wjcHzZ7noJxfp7R
GrfMrw6SUcxN5m1pV+Z+oxf8h5cWj0U3QgbhYffD6gZaakNnR8Dg4oLmeQkApm5svzhqhEXDbw4q
h96IVfS9m+gyqNPA3i3QOqKwtB6S1emruFDdr7Arbyf2hI+kywosZu5A+5QXHkcyQbumJYS4BCXw
EVqAwYs6CpErp6SYjE3hjukprUqCnMotDzm2bwQjhRhjXMkZQS1MhsCtsZmVf6rUaJwsHz+jkwII
L9Eaye4EhfcAoo8kbiLXgcAMJ+Ae8M258II3cyyPixglj46JIh/ru4J2HkZpDpHawY95zj0qjWqn
eRhE1x35C1H0i8Um+E81jjIaP8Kc/cDEL3/yGoPWX6N+TUc2Oc5CWx/lTA1rp7HTjXrojCq5c/XY
35TM8HXRHFjPwwc86u62Uohuke6keRMWyGHMmTUapEHTuCc14e8y2WVNlm/6xM7fiJaYBztQz64E
hyIBxB5XQy231uQcOOHOexCL1Lv6dB0j7fgP/pSiu0kFT6sKQ3mHp8R4zwI720rad8DHsyctWu1s
K7cnuV4WkGqZlnHN4esDDCuWqF/y10LXOqZgyqcMwh8d8sz2jxYKGaIDh+R+GY6rLx4rp/A4rwkj
xg/pPztsSyA7GJzcldu8VEGYwfsnVK9W/WhQzrIZcsjvWUZjj6mCGCMR0m41LueOvVYcUpu8gQYG
qwda5C1VVGInxBpEbfbdSevghgJgKlwdIsEux40oQb29F8lcniAC0HS+mDDJexcMjFj7uwQpcl+m
lXHDdUi98FS5Aq9IOr9IaPC/YdMH8mBsddbqPR/siwrlrmbcEw/F5FKTPNXBYYT+cLBn94fgpDmZ
4HpxwQbnCkPy66CAKPU6v0uabiL7aaB5+uTly668McwaqgvT+B2Rue+Vn907KdVozXifocJtxk5M
1A+4Z4oDZcSGvN13dv0kJtu562qjYbbLp2a5cFhUw4aeEE8Wo/7T3LoAqpmX6rtPEcZJjwt2b6rC
N4lAucE1gFXRPuQr55gCb3RU6CQ9iHC4W83mq7fVvPN5xKLs99fqanlHpddHULjZEePvBHulvPFc
4fInrtAq4BSCJFSer7r8Zum8d7FQe8vp4tzk+d3SFoce5/EWaGHI3D6kXazD3n6zlnK3MvpAlUyj
LGhu64Aaau1Oetdg3OUgxFl2WcPXfpH3kwy/Od01c4BFNaeGs6QWVa/pvs8wis+MXPZN4b7zyOlf
klC/LjMjt8A0mog9zkPIpgxhcqnSg2s4w6ZKUjhIhg/dwPR+6mYZInNMqg/gopSfAl+LPRtSklxg
bHIauA5fEnB+JqSgpCz27iCzg4eOeluPa7gdPJ7GS+Wdna529xXRLtgTfuRRlwbMamFiMSmsYN30
4to95af+8xUbhVMeqA49PBfoVlsG0s6eG5adz2BN1+Kr/lRTXH3FGbx1JbFW2AoKQ3u178f1R9vW
4bbuyk+vEQz+6W+eXaveGcQwbt0rEE6HsBxEl+2R0My7HtxsNCNexFR9+G8WbuIdI05/QzzO2na0
UCxD5++91Qi/hRyqYnuF/es0rvkA4uKMmHA/Gyu9Vkp7m1qbchfCLtvUVXgCWfadPqlqO1FixRbt
Who6gDmUiZm+tFrcDyhKWzz8095ykv4lkBTP9BSvkGhNU7krueN2vaCjlaE8TvqgCLYNtcybMZHO
ts0cdVG13eB40l9S+4RGC0xvo0OxQN+xMSqaqn8umlGxmbB/YT6gzUApsE1UvvnS0eyPcKTVMsdR
2p+0oR/GJLnpWooHFycw7hjwfvWESHGo+i92th7NWp74DmKRdOpYU/X9NFTql2Plh46zKacUrOND
J5iiQc9ls5BPI0Xd6w8D8S9qyBdEghkmlAxBqkgt2a2d6mE3B0l9wvDWHAM9+ndTMm3KPn9cZjpI
1BgSjvd1fgDCx66SgZHFHCpFMmP0BG8P+MaJ7R1VyikBPV/xKRBs4OrpFbXwfqtZzKjASrlqnRcj
Vc4D+1/3mzsO3IYoFic2x7R4sKs5y8KAzObCUtsKzXGdyU5/xnnLQsBPswWh9MRkWYAgDoOeqizK
H9m5BqyUXTA9WrNtcdZxQHW1i45nRUvc0OY0PY1pQyHdUJ44kpQ7eonRLvlCtyRnyn1uk+oaYUcy
ngi8Oxt03HZyku0wm+ZGjEuGvY+mBhs0fBRKszxXo/KPQvJgNCXfVCiK01y01cGiQDFCjXlKMON8
aYmvLzU02+O5YsdJuOAzwEl1Jir+QrBDbSw2vJGuOjorroNvc0Dls4z2rkRCjtmRoZxVZnXPbZM+
OoWz04bpHxZ+5Wkyyr0JGO3Bc1uslh1HGcKMAXk8wFExlIJb61pqPqOgshcTl3Edq7gy3EvTmWxl
2HiCbJcnVTebVhXvCjCf5c8MLDwSCUKydecMPev8k4Gn2ORVdnbNBVluahwOX4wl9sIJf/rK1ptx
rHZmyrPXxxoEkihcD2kaqiMor2JbeMbEJdAwOAGJJd8ryJh7+jVu26C7Tb3WO3CyaV/qnnpoFqqf
gHf0dg2Ic05UaN0uYfMYJDzSm6m6NNREn3MO0rtsNuyjlGlslYBgkPTfdENPCOeo5UhZQn9Bl5Z3
AKqHPeQ+bEgG4363V/4tCxn3jpFn8Vi4zBL9Hs5VSYbTcFKAtd483gUcj+5Ibh98XvVRU7p97Fz2
hZgQfyV25+O64qxS2mHGbluDqq/UtM9E3h/XhPCLYwTWz6JqsOqkxZLtSO0dWm2W961LvQmVXsOz
PbJjy3Txws7EoScq6O6h1aJkKUaURSurDXJdszHC+Up0YnUbxdTFLPxlRFF5d2O4/nqUrEIUyHAn
jqvf7BuROYdcG30bNYNj3QxFbW2DFO8QLWSlvfO9emAY3eZ9LPW1w65OpryNQ69CI2gHMX0Bx7FY
Hex8vikHzsVRWznjExYImGtQwWQY2WqkRbs2F9fYUnEZPqwFqLJdfTU1Rmhn+knRVPhU6KKr2Dde
pU0hPUy0wqg8rE0Zpy8yIQP4kSpNzQ1YNISupLbBLA2akdn1ad6+rb3Mfy7ZmP2QVQeZbuZubTZA
FRiYMuUOQJ/phv0UWkPIYdZ0vrFtn98mk2qCbT237I1yf0BEBaE13SrdcJD2xegHMcqcrD4HhIrp
vkQk/qTmlHWKeH+T7abAr8zzIEEsUj/gsP3OF1Qs1KGEMaJjJs3FD6XSHJhscRCQs8xd34gQNWrI
c6wAOFa+I+NoBB8DRHu0LMZ0roH9U0zGTIsXBP7p27x63CutoLLiDI2/yZB8u4xOs2yy7jUOzh9h
LeeVE3fT6atnZqFE1DYsZ2dMiOtncnLld4dtZXuo+z74oGeQFjpzTdvXUet1ZPifZZ9dOZo/U7B5
2baBaRhyk3hFSCzRlye5SE74y7B+usy7uF7Kuv9qrNy5MC+rfhgGXttN5ojK2pWDrosj/vRxAb3Y
0yzBfq/7maqRhatOcXhvBbxn/BhTULbgPcqrrYc8dM54qyx+aWPyq5NHp625S1cVHEwOCO5g3dFa
8RS0iwui0a+Pczpcl9aOUj+KxWgqXFEO3y26BuE5WaODPC1LUYP5RAUG0YKIeq78chakWJb1jVIk
+uPHbjCCY8b0zgeV5c4vUzaFjImT2W134EAsPlOV0AsnQKMzNOrGlC96avon0bsKGBBN5BZuc7JC
x7CptLVdK9N977KC1i8Ezwk+yoLPkCL2LJi3ymsq2hQllorYLWf7xQT9lW1wVU9d1Ab51BzH7rp1
88GD0Dxp1Umyyeu5hDc1+JQAh9YPnAlBQdIr1EGUhzVWhrSYho+0KsY1ypuaKYaF8eRmngh2Rhnf
GYkckpmP7VpY9AdTKTpHhtVSUi/pekg3NlkXiuNKoHyMbj15p8PVDY6Gjcrr2EU/R/PYzWls1L8x
sOqMbmeKGr1HLMUdSnM1DXcByWpjk09W8b2cpH7NfCbiphYO2+A0L1inMzGzX5MWcypyziTDAx6l
JxdHark1nQx/QQLkNY2hzlEwOEkRfuv63vre5JxkIpJofUrGucSzCyns2tw4rd+Fg22NVaB2LnXg
sPrww/Ah11Y+y5ox4KZP/QqcLKUXFJOp5HrdosfZZOny/HVeG0vtKqn6cldwXTxbs9REDQwJgW0S
zrB1s76VseeDCN2QevDDGwbeAL9GpqzLbWFf5crQynFViEFaTw3nprsydOFJ0GUbLBttEhzZFk0b
fFrqysV1UtyYUacKyaI5jb8NLo18wAWTDe4G5JB51N2IntIhmzNaz8Oh5RkirA9JF+e0bVpnQH/E
HKf3c0nkDw1gygoOhYrdMN0GGi6j2UJODBKu+ojo3vQzDzTlHp0MJW1Uc2359NauzJKJ9E0Iw1Yz
zDH+JuwV7CtprEO0CpjeVEhmUTmRpWf9bexnpBPDZ2/qOfctH0uIKnXloQKEA280zJrZk57LnlKY
fnA/KRrzT8WQVLEe1xxCEyWW3kZ1lXUqOWP5USYmrkP+NkrK8FlVSTQ5g+dsLLH033KtLZOzcwiV
du59ELvAqe3vmILHPJ4Hs1n3rt+Nj65bFB/QJ+bXHuECWjE57nWbeorkNpXHamG8CPhpu1qt8w4P
gPrQKVEF8ZG2wrylOljfkNRrn8+xQiAtgZQE3HaF951yIDe/5vxMbgIJJ9oLRsaVWVNab+i3pH1D
zuTetsgsjy7HOmC0woSYmGLjjwtP3pH1HO9Q75FkSGTxo6wZAUdU//HdYy3hWnRYsu+5Qcm6OlYg
n4EBVdQJVjW/wbPonA2GDj2zzbV1MVIwT6ekSQiYGplqi214LWCNyjwbbUTr0fzlp/Bat6hgJhG0
MpQGDz4bbV/YGSyKKkgETYEUsrSxX4/1D6sPU49dZm8QjwxTjpwOmdw8ElpVWKrrIUwiJp9oEhVf
OkXRgXIZJVZh+RGMQfKjGgt68LAHLaAKseKIExBF9O/Kbpj6h0o48sCbgyPqdX4BkNPw0gsEe2ON
DUiD+ZYpqV8fZr7Op0IGE925rE/FpugbYr//q0/tpQMMvjD0KpNv7gJcY6d8KqN3bJS6laG9qb+b
Qd1mO8/CO8IHZzk/aaPkzfqWY/Dd2y7HDU8PTrf7e+PjX1J3fBQA4wP4MSYReTu8Jit+l1qZmm4h
GgHYcGnsBTODAdsRw57rsSt1KAUPkSwGtCgKLq6unOuZA0s+ZZ2d/8+Knv5sBeWl8Cqw78ITpKEj
uDo0f/dSIDX7FfNkuU3wR4Qb01HQgmh59+2N2fRVvgGeaIVRA/pCMEhtS550dur8M4vsNWf4eyMo
ADIBtZO4mGtZ1Fv8Ke8wSJvypC4AK6l0/0qAJRw2ZG+DccPzD+f+pKb0yTMEZUHsczn4/f038tdf
T9SA0gbT8dDU6f/546fAJpM2UpfSEFazFOJrzxB44wYyt2Nz9OzbTK8lJeqi5SmRVVTnxn//+/+S
9wC7Q5uJB5KQzE6AF/aPL2AKV4gJpr/SHcAGAB8cLtAeWwjPEqmmt4Do2Lpp8gVB1/fE4vC487tn
vU6KCSqmku86N7m//smr+nMYg1dFcJFcHQBDXt2f6VRiTv0Ecxb2mqzEP2i2kqhZpwDe+oBJmzjt
l/6DkSjYYIJHeIWZVVa3QKuGATrsKP8N9fTfCgf8re3/5/y/f7YdzREUnv7j/xsjuP6+f/+x4R+/
ZQfSrzZ+V+9/+AP71Fwtl/FLLo9fKIrqH/+H//PffvK/+h//x9d/pUcQB/7fhQPke/Pz6/fZgOvP
/2s2ICQAQMwYxRVDP5Hjq5n7X2sEDQoGHVz515CUALhkXXmXTQvF4v/+T2H9C20p14SmsDCAk0v9
93CAa/2LIwJuAtf7Dabref+dHsE/xrXgvGDgIGLs2UyM+dNfGCy9SGQCViGi8G4uD1gh128u7PBT
I+vhBjQuesfvPpr/xP3/l99IsJckurgyQUw+mj8trgjInRquN2rVyGbjZMJvcfpOOOvaWUqKVW3G
oX//K63r8vQfyxfvC99OwB3MV3H9x/9T+qbt4dUnZnntoFtrJjJ6qbFEz8BZIupBfEjUnb/1fC+h
MCKv0jegHYYbLSC6Z2a2H1NnQ9jFdDu/hsrBPPf3L+/6jv/46rBTg/0gRuY6uKj+tLo57Yg3J0Wi
orWL6Y5uBm+Jk3Xw6E9t2XKs1RTEjaBD4J8ta9f3/Yff7NkEuolmAoIBtetdP7ffPV3y0fPpJsEC
S3MDIffWDJx9WjkrmAqjH83DYDcWpU1U2NyPaSetc5+PIZsA2putjUx7mL4LD/vqUVgl/o+//1is
P6YP+NZ46IS8OHCK11z0n2MiLqe0evLa9urgm+3IcCzvQboDKqXEXxnJvs79gyGB1XMGlVR/237W
/moDl2upBCP7YxQqv9QjXZm3Ge2GRrxgb+j+6csM//hC2SYQAQTmCkqWmL5DeuOPH2Md0No307oc
FSLBY0D8b8u7Kc5lWVELbsrPtqK93qKC8luWTu5HTw0I85nKV/cyaKqbBQT6d4+kM7MRyKgXY0YE
KpaqtKMxkL13xJ0o3pzcQDfoSB0u8aCF9T5KKsk3xXTdkJULFbp9GlZZPAeGWh+mJazmixvm1sea
UKl86OyEiUHUjbIpkWmwaUf0UzjOBYfwam8dRms5DNSWpqiIjWWLDUmlcta7yrLW4iHz2NHvcQ00
SMVpyThJsbilAtMkGZEnX5LG5ouagw8feaiKZY53+8jcUO30QmHIXumuIFIA0FRE1KrS/0DJS7sx
VtWC++aobt8vukmWIwUcfhIRLLwCFSWyycbztSFZ8Kf5PfUz9Ehw2NwM1/6//GbJBe4PBzr/lgWH
v3HtrgMzbWqSv0lX2xdJhiRG1BL1ht7h/NbFei5vm3xowSCasIkiA5NvujHKKxcibfFBR3iW+ShV
i8lv7yJcpABeau6LGlPlvF8M0/xIPaxBUYgkga4nwMLBgf/t5Jf2py7hgLFTa5NVz3pQwzlgxAAj
usyK5X40r3lQq+2rb+y3aIAIGeNT0AACH3XMyTa1NeKPq8PV/+iF4m1YK4POCH/gjLqrWKfxY4kz
wVbsEpWR2SKCxcmSposUdXeaC6RqSpTXN3+toMqwrnzWqXbcrSEaaP9tuHIoXSxr6w4lE6bVSLkG
bZzqDF4B4CTFmF1WcLGfeTvhxFhyjyrmayvkUFvWBVaOkqekKCfC04UI5+fR1VhgJH3J4Y4cu7VJ
w6Z/EClVhZxnVfNqsLLoA9FP76mDJzEfBX2hEGTqdLrgNcsXTpfpdZopiW9vASS3dJR14J9LZZ2c
KmBOZlDm7dGM8b4q17BpcU/kbjDL4nMphKAF1isx7UtnAQwlxqbf5nUznoFsndkRrZ8W4YKoH9Ww
d3Jb/yxDskRHYntMIjXRnoOapHOnEkFNujcOryj5TuwogIbkZqh0n13cXIMCPK6YjUXLbC983cD8
Uhy6YNWNVu/wIGPlb4TLFeviQtnN8JXwQzAgiptpsH6uKTtWDDyJ/YrIh1nLgv3mIF0W8iBxJXH+
4unAZNX/IvJTPBuFG/7qjR4as+L/DzfDUNXPbYesFMF0zk+WnI3NwhEhZhjXbcU6dE+Fayx4Rmka
ei1bakhzyJEp/mubZliLL9mO8BWm5tZMQ7SqYWDVWqdlPfnLKJ7ctRAf+bw095TrzBuvR9ZOx8Y/
9rlqb9oWz23UmaI9d8JmLeH460C2g9esdl7BGWRXjW63gw5kfLVBKG85u6/bEQ2ReFKbZKfJXTIH
StZY/mqHla70xIH1vGQGYJ6SAcYDc50g3F8rHqijleujicMdY07gEvcdis1cDAb5EHW1PlS9UW4s
XVkEahSBlsE25bab8iHcNCbPK9Nc78vQ8CWKDFt0ZoZcolgPnVt7yOgnGfv0IUDj3BdliYyOpWfY
aqHsS4ksGfPJOAd/CDhmIBR+68OORod8yRGfs9ZYd6G0yeHlto2Q2FPth/8WK+U4uflpGftlbxKh
UDdtWrlHpzGXPaA7m2mbAfcazXt84nlffQRe7txSv6p3dT0nyUVZKzMCh4pcTWWs3T+yiycqjj92
vCyOx6jXpIDiLHQYlGetmmyrl3l9MBqkZUJ5WNAD9LpNmtEmy1W8/nDSgVMHqru3W0P/+sxJWze4
lPRLGpeaK7075pxtqLh3LSM5IhbPdTwNnMJ7rlju6NK9G3yM5USKpi3GOtpKPIp2MFKPsTGI4TRX
4kEH05FRyHObBPZNqZdlN9HuaZf2vvetnxjSHokWfA1W92i1IMNK+2NJ03u5Tjt3zR8wILlMzmhx
dR2J+6EaAhST8TqWzKynqvNuFcLFjvL0KLBncS7g7PMXI8m7yWRtLbNeX66noF1vC28H2aM4UHiD
oy+wnSOPNugWaJRfCV535JO033P5+dvSm9SHBiBwRosiXGJycW8Rr3HxB07/rS0YB8fKNA7ZAppl
Z8LsI5tFM0x+kmJB+5ZV2J3HwsJrKs2qo7TExtfjlvQ89esOqd7Mbyk7ot/FMjJzx9RVIlPyWSbp
O9oR46wgCYynLqdliQU5S4954TnsrZy6EgeIgWZwi4Iugi0hmuG5NVlF7aKz+HCpicRlNCaPTe+s
sZs6yUSPM8Mq6sqT9FQ3UOmGWYkb3SfrzieWMezZW0ybUM4CrCR5+rur9Ee3WDhO8sZZunmbaxNL
JcPPQsdhr/tha1quPqBcibveuw5/oAgz6mKQ72WbZfaZNZlQ8x4LbCLcvYZwrI2b1eJ7j7kk3No1
4i2pjhVzdZXinKGU1Hvhdu1visVc/h9zZ7IcOZJu53fRWmjD7MBCmwBi5pickrmBJZmZGByDY3QA
T68PbNlVVZl0ZXenTVl1W1UxGQG4/8M539FRbQQCSctU+3EBAexh5ewh0dtY6v0EV/pXwFp4+4wQ
Lnf4iFGnLh7u0SYvngXFfMiOBlVLtDhQTI6BZpEpjJxJehHKP8pCMdaOKh/3sszrc5+labpnz9tF
UmCECFNpvyBiDL5nRPeOlxb8MosolGDNecidhKtiWljhmQ1pOfVUx4gzwrjO2+6+qao6O7EwL+8D
1nHv4PPUN7A13WWpzACMS1XfMtJ9m4Kivwjp2rcNYJtXe9HVbszswfrh0fdd8WmHpzQprT9F7wgi
OLt+D/F+/OST9d4HyJ9XvjieGH69pIthDBoEoJde9+a3jYXtb16d/YK4mCyI7mO2G6xhNG+RdEZF
2Y6jZIdCi2A6UnKRZiEi0acxLVkwSDgsAXuyi9U2gpTkiT+n1E5dH0DzgzqT7BnXJpv5vuf5wo5w
Oo6tlrFWDfEkWqGhEpR6q/KDi1mlrRUJNfNNjqGzHFzYqFRTltQ3k+9c87SYLhVkHjRNPn8xtfhY
TMaAMEb9/ZiMJFQXUH+CdfH2HFv6rrGcq17K5htqXb1GLJins57ndN8aKnjQ3mA9y8yrr9VgtXeL
UMvDgoZloEeqw8MG/MGwgXRrNeezAWDuB70oO4RQIxzgwjgGZoBFRVQuo1lE0ztTFSTieQ4tEE1i
+6u23eSmsibr2nVG/+LQnJ+KxUXaEg4II3STPrRs+9OivxdgJ2/gD5t2TMV/SYVxrotOfveTRv/E
iNi8AL3Qx7L0H02ZH6naiMoGPXN0sQeBbpzKm270+kiZVU/mjW8frNYab1ejErG32gV3GVnaTVl5
bDHCAaKsQYfYVurZ0TTlTeCUx6VeNgUhO+I8l5gfFnVDnKK1D1nH3YVgISLMYNnVxkASDW0Q7Cxn
7u8dKZOz9hlbOijnryhphouatPFMjYXgxqsNhKbZyvqNr5vvHdRR3GaZiMnisF8XHHbHwFHr5knQ
cT16HxnJk5Qg+Hh1WKFTkvl0lInzu3W7JjwQlEe4WOIm19ZYi12WwaKss8W+N6qleSakCSFVbW5e
kzQX+zlzKJ8Xtg7rKPUhEGhAFiX8aDaW5SSF4cXKQFlXuXX/nK3yDwLt/lelQ6Idphm4fmanAW4Z
ZF/5qJMjiZDlBn3CUG5kdRj7dXNTZdUvJrzJgWK7vro+mlphs/Rmi+P8kE6yROnGXly6vr8TMzCQ
BjIJz9Sm8XOKDsoJRUey0ppPfsFXnMtj78r1cYT++CzcrDjhJ6sPpYYMSUxLG96ORb/u6rFj1VG0
PAcO4hGTc/czpCj8LTqEVyMAzYNJoOC5gp94C1VC4ih1g5fQRYkVDUOpr0apRmLry9eAwIad9FiA
Jhidoym0uzcLuZVBSvxlaEJWPNrx6aWsiVu/bM2KTkWnN0Y3eVsZbO7zdl5vEuVbBz2kT3wn8445
ocPqMekPY6hf2SjAK17m8jwv5kPvWuveMbifLaD4h7ISx2zJ672D81dFreIRmfxmiU3b4niB7Xio
yUeKpGQVhWHafMb97ZygnuTngNKCDq52PsEC4F4b9TdnUOgzwWVnbyam7hLj9YGd82/Cb+0L3za6
Ba6Wc5jnx1CNy75rh7sF1taVs4BeTRvVE6XaepLuUEaZzcoE69GNPXpsL+rKBawFl31kqVIuR/Lh
cVqGXO8pr/eJWVdyoC5+r4TOjqEfOm9VIdBrLxNFVZP5mItINRMaUWkvw48+DJ7sCReJSoouUsoi
/swqgTHYy8ngBdrV2nVugNQWv+qy1G9sDfkImFrP50CzhVnW+qEsyqqKGJOLp2RRxNUhkhh3foWp
iKInOSHO/p5jnT30rkNKKqlYy44LrNrjG8ANSYzHeCbREwVNNY5DQ5rdxFfYrlmzcwVtEvJ3qv2A
dSRrk/ojGZq3cp6DXy1Ysyv/YnUv+jHzz0k7erduqnAJZV3nfk/Hxr34xJ/cGaW3/EQE0z1oS81A
rfXS4ojyfrrK3DjYQaduJ993f+J2Vw9+YSKRcw33trNr58HtKzcyGzoLjSH1kQ7SuySBrNGFjeri
WLjKd6mRWVuo5ngx6gBJBmLlR5C53V2bh/zPirR7dmzO01DNBrMMV//o3Mn6qPRQoWUaxu7o1Zpl
h+zlcgplLZ0dqVHh2fNFz19oAnp8kvuWsu5FidX8tQVC7sMxWH7hne2PmgiOQycQuCBYt0pEGTWx
lMaojjOxVfU+JPGNU8F1rSE2scZn3Gpz3u66vnJehO3ocZ80HkXnOoRvzVpaecTM3fs94TMlTDBp
20ekW8Wrs/KT4kJN42MijOUyd4LJp5TdZ9LO4UlalvMdmQ2M4Nr7Bb2ivrgLuxUDgtszFfsTe9r8
pi1oYXe+sz5C2jDfsNFl+0zN44lw5+xDuoH8rVAkMAjwKbO64YiIrL9M1RreDF1NjTRI9RxMbfBo
CoJz2CwPpB6aBE4UDDZmBZ4cPaJ9xFJlfLN1/TgvRA9iFXgcyRz9LFm6RJtChoxu/Q7Rhg1eZpkD
IYyzoT5C053MIydSFzUSpHJMg+R9AYmTE/Jv9X3uvDaG8WlcU78gg5QPnC27md5iMBDwPAyCWPKi
8C9ODQMY/G3FyIMqFtRRQCAbyk6SREPHDU4DOpXkmyoXKU8TikrjsHYzekN78X8L7a/71tLFLbGF
TxUij+YT2MSmIZpsr7Ye00qw0myYY9xPsvSSvfZaDYmkM62LNXYt1fm42sG+2yB+pLXIOXttGTeh
uPCV+WGFyicnutTjD4CGozxMeGWOCXp9nkKx2lfWVu7jJDvmScFSMSxbXNdAjpAq28WXIfAD5hhs
RIqwaNp8nNjT/eDqtRPaSruTS3AKa2gD53plwnKDSIDZWWMkqIes1rMLkLoWDJ8hoMFCg5oeuflg
IDcarx3HaS1/wr/INxg9SVnwlUXofdcZrdBdJqfS/8PITYK2FMs0sNTMi4HDE6maOyYHp6Lk3km/
U9a964Po4mCZ+uJQULX8miynerZpCEIvLMdviI3n5CpcXb4OVVe+0j1huU/Myv2xdtIfj3kdeOsd
vnuQLTmK3r3nafdu5C2jMy9sBHHtnOXVfqFhvU2bBR8RGRcW+vwh6R86IKc14tGRzVmDTgt0S13d
1KUixTgMsq3cbMoZdVuQ5ZSaU/qYeYnANjYyFObRggUW1bUq/4QoLbp4C6f2XqxQDOWxyQne4sll
CbZPbcWo0A6sAReX1tj3BsOFEmiZM1tlKTrW/iuTSHly2PF3u85G1B8RU8n32hP7aO7Wvp0fppXQ
7NhPfXf6lqEqte/nvucfF5SduNG6vnxOFI8nTHET8yYOE93t5ToQYUPmKmp8ASouQfnXUUzg5gaN
AJ/MPTTpNhgpbFSbftGLNUotMb6x4dCniZRb75tPVBseXM8gkcPDEsC9wWv15NW44anKs1sEl1SJ
zjhXWdzk7JqingfCjHKqT4QeqdQyEqML9tcKwJvvEEgwNp9CTH47yNfrGJfzkBPeSgUWh9jdxePq
5MCDd0GS+2dnyh3mGcoh1dtLDT6ZGh5F5a+YqvxiILdgpmhj2EQG6TOmJ0GVjMwtZWG/cIFMLqyA
81qj1wDPXnFmzI36lbmdVRHONffvukuyh95x6l9A4sdX39YYZSfV37u9ye7dJqoRMcM6I8apq1kf
RwenwMnzE6tH8OXPwbnpOgazGVIrjajd62/6FlVIRln1YNvO4mFIrcvXsjdwKmRMqNtYtSp0uEwb
78UzF7OMupAtKTSJTPxcWx0eEIk23NAzcaS7QImpess3TQ31Ti/yP1M4MZ+3MjHKU69dyn2GzXV1
YPrShzcpd+0x9DrEhXmQLPMhydvgB+iThGmHkYCWakhV3o+z4MlzpK0v6Efy7/i9umek6wM0BZke
mTHwuJjAyIJ4oHZMT8PgrfK6EtSmIxJBoTU0eErKGFMTr3GxVo59rIjNeCgNw7IfvFZUzhXIM7/1
4Ht2iRIsr0l7mFrBpZ2kc4I4d0BfkVlVeJ3rnrl8AHcbwY6ExF8uEAjGfHCqC3kvXr2nT+PB1gW1
fuxD8v+Re1vJmZuVfiJfEg5U1oy8ESZNO+/bWOGP7SeOeV0Kygni1JgH5lnIkzLk/h67MCZIALFd
dVq7St71wRDa9w7bUpthhEVZhcWugrohXH6FjjcSmJkyaAHtr2edhM7sN+op20fg5dR3Nr+kE6uJ
lWYACyGNZtyqP1C3Oj1Lcd9qdkk/lE+McYOfeTvIH4uN2P9YKKfE55rzBqxEI7yCgKrReYZkM0yu
q0j6lhY/n12l9cq7YQAal0jW+5DBytlE6kdT/fVoicqW/h7YKfqMIiXyYmc7qXnnQq/4SCbmzcTo
8HKO6cBXl1mzmR2FJgl5l0+U3DvsZRVwchej2x5dgTrIoKFyLVqjumFhiRQpdF33zkUvhMW6NM2j
HjqDZWZi+HsT4qwT560idoH2IhnOpm33+lgjmJqPpreiy8IZwiplqieS7hpd4oOsJqUbDHUcizsO
rVLsx8pu75Gcc95xAY8xM445OdDcVPXNply76d0V1WIrBrF+B4PZfC7EYfSoNVx7ueKhlPNjnyHW
nneVtlu8G+ui4Tk07YsmDgIOQdWw1FiMIpi+fa2slsqqqrO55q6D7C+zPppeh3dTEXTLoZ/tAHkr
9yMr2lClT7KYbPs0GZZPHoHr4wPMxvBVgueCzSuD4VsI7dQ6ExdWN3uMoL/70M7hkqTUc03uhuds
YlSEYCwYXj0vWecYCSestYbIU8bbLdccjnxX3yQtoZ8H1dfh0TMCZvsDw/36hACPWyHzy7TZIV++
SSwbD4oMwsr/NYo+Wx6KcGjTu84feHlB5qzDjTlPLW8gQxL72ktRrCjCcUluvbNTnkFAJqBNOgPV
W99V3Z+uwSXBrsyQr8ppzeWqZ2kn7zbMJwy79pyUxP5Y3fDTzE3IMXayVQaBBTt/D0oyFOi+MZk+
uRCNM25AuVfWQEq1DzPFjZn+5DEiMGY+OJu5L9iY5EjZ+ZRoLbUa5RBVglviw13R2hPZrrtqfGAY
X/SPVZvbL+u4NmIPepKwbASKqRfBTxu9+9HATljVZEYHk3mVtWV/w3YhDx1jwTdRyvUzzc3k1iOL
mdbX864oR9Y3HPA51XXffxPp2pzUEnhYb3xWN4MfnCSl0n1r511sK8tUcZ2s4oZCjp9kK3PEBuOJ
J9fxh0+Uf+h5gcmLo5ll7QNL6/K3pbrpT7+mc85btZCvUU7tt7xQRXjVYxVcfdX60EWk1jkSM+SR
Ok2WNzBA+akv1H6w4cvEMlvFj9kNk/feFOGLQdkbi4FHQcishQ2Uer+rHNEgDnhh36LXxvsw1eZ9
htpTnDKECvZlW8CVIE8VJtemGE4cBt6Jlookc8YkzQfsClzWxaiNGT8qqdP+2GY/ndUtTkY50/0H
OgTc784XD6kGxigjvCwZXup0luKOuFB7T4gt6NsZv4GM3dlDs5RwQR6rMlufoPT6JuurLVIiRZNy
G6wuPm2mgz/toUe1LEJ5zxtENILIgOqhne/HT+2EhA9DHbbYcE/FzbAhTyPJCAXmmszBkKZ0uYcp
bEO5b0SV3a/MWuEEkCJ2bL10y+mwFE43u02qp9Ursz8srjnsrIluLatAtEaMk0nx7SqwPNmUgSpA
iuruqWnrix6U08fkEmwS+bHha7VkVEx5coYEQZZBEIzv/mqV8diO3Y29rukZQw07MSt5Q1tXc/d4
iVFEAm6UR0iV7t4Wbf0JcpcIpnF6EZ6FsHBqJMo/rDwsS5d79FObtswldr0Z9FcePTggJp5F1CW9
dxmA8DM3N8bnDDf3zwWQzI2FngL+xfbgrzgJDqbXmfHstTwbIWguvGZcHJvXJ8Tc3NjJuQSJ4ERk
xmtsGcrHhVGZbfZROb1xYd+GnLoDZWwUeXeENQG50+AHxi62f3+n6YwBH3hP5hxUN8hGGhhtZiDw
HBTuyeYzYzVNk//gjsuid1g0m9s1UeGZ5rh8ZdtQxQNJPQzYwJRFXhLkEKx0iLm4Hpsfcz5xz2EK
bF60CsRdvhbLe6haew9PHx84w/m3GtoI09yBKzVvOoYVjoQHcBg1Q6xdV5VXz+AmR0zpp4fUtLtY
G+oPPvXp5NVqKONNDxT9d9wOC191Uuxw9TETHd3B3vOxiyXCUUC9libNpcgZSPU2wvYy0PX+P1ec
/F2Ig44jcJDUhejshU2a5T/zLDvOS7NWwC/6AmgDwj3Hu67JOH1qz2bNZgLDK7RNVfmf/9i/K6K+
fizJoz46LxMxHzrHv8tH6jGfYQQMbK+hbAKnKsGk48zi0973VUBjQFxu8P/4mdZXqsD/1v7wU8na
8De0JzsdUxAe9/efCqwoHCrk01xC7jbJLBqTHZTJ4bVDLjR0WKr0+DwnA7tbi3oa5UNQnNjw0+1N
0l+Hfbb45sdSwv2jecpNGlfRz+rNswfPOPsG0/JytwYAQH/OHkken8pziz+VLLGvNLjqKNdN9LXX
pbCGTxE2rH9GNKAWN3NYwxcpm/qxYKRhYJFanbvJUuNLQIdLDsVAWfvYdL6F5scc1XACPAOPYCj0
Qq4vfIM2BqPBag5IldV+wDLZ5CKgrDhFeekYk4Wm9RzmI4tTIoWNs5ksRHgPWrebgHNaz55T+99m
pwBhLukTPvSsueuyOWD+Sml1cAyKSxwIruPCYTRWvC8Gxh7mbz5mXFy5lncOckh48dLXy9knOgSx
u+cx+UDRoy6W9LFeUJQ5b+gT2zpWXmP8rmoYHjvgrriD2Vbl735Z294xLybYqHjDl8+SqAYzMrp5
JLloQl29L6YZPQDAID+GBSS3JrOZOQKYjMEGxFzVnstqgKLShZKhcSi67hpiZVYUzFjAYhTeKdoS
0SzYnBVy1hjQdn1Mqx51XOOT1YNlbxgxf+msZCRgyZDjG42Mt1vKsbu4VmmGh3Ze4LmFizkfv16O
/5Km9LlB1lD9kyH9V5Xo/11M+rd/6vi7uftZ/e7/+Z/6/1BxSrDTX06RTfv6v5Sq2y/wP/7befhZ
Ln9VnH798/+WnFrBv/BCbxx4rn/OFZ9X+9+SU/9fKIYZ/AjXRFkqMEv/h+LUFeCoPURstkUR4mH3
/w/FqeP9i6U301Me3ZAzL/wv4aj/ccialk/ek+uZ0OOZ3qMn//u509BpMzMNbPwvg74Wwvzph4zh
ysF2Tqy90Ed4MED/8tn8HzSniOb/odGjsaHlQExItwe437Y3iflfpI6seWXnWswsFUKP9UVpKvcz
HFol4jApQlogBl7+TbMN5O+KImjEPVAny8M14tYtd6HBitdJ7LI7OFMXOPukFxYpB/Qo6xklAtoT
PttfVmqTJshYFctm02Vhg5+BVfl7UDYmxLBwe/fNPq+a2MMAXe9FO80xL1PiXJWsaH0LZas3oHfL
L2Mq0AOsPdjaVJrI8RLRT98nEoWnAzqT1Y4wnOrugXW6evJByCUxxfrqX4CAg2P1euZ453IN3e/M
tQEPkCKfLfzRONbJTwtc4ewBo/A7YFC3iEeT/lQwTLIMh83fQh8bsbLMl9hauYOvhHn6JPQxjemA
krAt0GfoCTNMVhJ57LhJYQejWxs5si3r3k7TIItMRMekjJj3BhO/PoZfom8hVtaHrPuKv3O0+F7V
bPFZtPRu85CAYK4OJfAd44nZz+IQs+yM5Y2J3A2YMhQa8pYo+d61VftvDDWSfW13vht5qlLv+BO6
e5NtwsfYuzl2IcwTSZzkK78o+KBQUdMudvWxOaj03gXwbO9KJwM4Ghio7KPBqGzrZLL1oEAjmiMe
jUpB1GLhK3brksIwS2znCW6Q8A4ONhbSfv102KcK1/g66pIwOUNifnnIl2Wanri7+ZlQetp3Srgs
8tsFyqvTO66kRhcrtcyAsbvvDfcSNFXO5rCx8gPoFAqbpU+KT5PZQEC4DfLlvTRK2z/ObMq6CI8q
axfS6bFgHLUxVqghcNSo5BG3/KR/BXiPLOcShm2Bms9NV1NdWLtXDfiSfmTC1uZF/1CZjXo3p4K/
lYbLd48cBm4jqgM7x/Yu8qa550cvbXHomMnKvSHCpHuQveXIh9YZB3lMlmpGOGHPdVYch8Hh+bK8
yuwfZ3rXFNPj0sDUijUDN/1gttg4XiplZ+UNQ++Zp9BHk8mosDH70TEBPn39n8HKwvA0h3ZBPpwZ
8l+mJRdCxp0M/N6JSpUGNKGWTrxpjfOwTmHGyUT4UI6MdImXtPL7A9PHzHjrWgqI4wqklEc7XxU+
DFruPTks9PSLHvmtaweq8LbwDXDCM2vgUu7b/n0BaVOTGYcjmjcFPRpmYBAT44K0MWJawr9vjN1g
HhuB3AFhS8erYqqZ4gbFGJsfQVqlfNA+267nIW8q9B1VzrnBzIAHEuMdOOyC4e5z7rZGfm6Xolji
FsSD+IT8VbAYmcfePNYkUP4eeiP/U3ZW+G2wG+W9Z3Ww0ho2OBw9C8+dtLqDka7Bq1O4Mjww7XSf
0zYXd81omawyIdSlWywSzmkOyijbNvrw1FyYuqD2ekHw9+juasZTaE398bCm3ouzSOrzlO9qYPKF
n5q8IkgQD2HalA+tZ0J7QfiMcYCR+NWRVvI64dJnum0buXj07fq5dqo/bZOgl2yocI9mOVjncSVq
iZEOhrQld+4yTuOSgBpXP7FTB4ua280vu4JCLWfTfyyb6iTnvDuI1HubCsR3dc3AAmTsK1T33xVf
9K1ohzbOXOtkUKIdl1YlABvHj3qomBoin7IHNHVmYjwZRVjsQDwtcbh9M+GCwNkAsQE0JW6N+UXn
w1ERF3JgiZCRUqRhA/SE/+GhPsI33xlLjrKiZ7/tj+AA6pqTFXaDooxL8zsInK9km4PcXlfaLQAT
ooEhgVBdfbdSy2EV/lq7yxVVmh+ZBLOMa3D0ieK5DMwbOl+69LAtUo/khiVUsHNhwKPPWK9p05eH
1Fqro5uUPCGwKB20AHt3LL5xezFHa3hdU7e62IojtABEyjHlva1ieYY4G2ybtvYPC9+Th8aTBo21
fzL9UCv7DIaQCJvxOpMuQNuIbCeIgCt1iD6dIymmuxUwI/4E0MfOL7IczkxQTnVuOzvVV8t7Ihkc
RAmobTpHE26FWR+UZdzQnj07YXHgrl/B+Cx0dHMH4iQJyEyIl7zYMNJrNh7MyQkeWzM0vJ0ztKyi
/Usq6/BuTLxHE0lKlLHwBXA6vk2TeDSLzNiNfX4zhN5pCmoghTK9s/OEo3oOqyh1i2OqlmLP+Hw5
W97ynaOTpBqPgdNQt/Ojh+gXlTdkeEOFH8XUz3rnDgwWInfy8XyanIU73iP9GAYzYmTOmb0HZsLq
wLiDN0G30w39MEVzsNQ/Neq3FT6uYECr5qnc56uHKLZAPLdXPnyYyaq9k6794gWeGEDQcU7B3lud
zvMdG8Hv4QJ/dslXGK6GNRImnYGBuHTJrJ5rkCk/w7ZKf4SGUj4KeKp3vJLqhlNiue96VccNzOjv
UEKsC+l49U+22p2F+npZ47FizbpfFJ8Wgto4FZ48pb5MMOUXjir2Ix7j516NBtuwQrORSNaN36DD
Zp9wN9xmqQTJPqZrGjOn7N/nbLBOnZmJH8q32z1jg/wRLJLDlSCn6QB/wL8frfCn6bUwIFMWabs2
b0p5tKy08T88GQ7WTTjwr+0ISUzplSgMzJ0ApX1UPq5mPYx+lK5Gdt9a6fyHtHeoWU0j26hZiLv3
ArVGzDsLPyKeQKbxaHm9uZPMY3PaIgf4f+8nqKBss0RZyNcYvJlFOdxVearHqLYzMzjUpjTZAQ8z
RGyz5pe2NQhYlFzGXUUCCeWV6sSRpRBKgqnL7is8nkfodYIF94TintCLSyCliFjLO/uuH4a4TLOi
jPy5WrgCixkvbV62HLN+SzUReo9CeT05AyPGRb83ZHtrsVGIymwSLcPlHq8TBNGntl3WE1OFaUbu
yJwaeqwdK6uX3PBpOn3iOVmOGKmt762yHGZbawlWu8YrCyi2HLNT2hTu955gkL0EaWQf0skI+x2D
WfNVaBIdgNHs8qplxOh2DNUrk64XdRurY4ihkYcj5dYiL+iS2lXzFMyC3CXGVX2PsX5nTv0J8mB9
l5MUEg21f+w5AuHuI++NOwRBz12f2LCU8HIRmMy2pGUbh9/JecxLNz+5nJWnobWLcw7L8ZBQpHPy
YRlXXH1X0RrEPY8Okm+nnM5DB2bNyaX/OFFXP47dSMIrLqPr4Hl/ZsgUIKG387YNJrZmNJ8NBHPR
0NQ2qXVbYFa7+P243mV2Xlb4kOFxkMVVVZ9twFZ2X/QTNKNwqu/WGVkaYQdHIXHDQO8ee15tvLXi
G1yfNYsQKiRHC29KHDSFsQ05su9m1+MQ90JVnnEgh8lJTNB7QSUHO6iJ6BQ6v7n2qECiWensN9dn
b5FfCApG6Bl5aEYDESD7jBytUe4snn7k6IEGyX1DkIapFmrcrBtPiLZKZEorYHyFCn4z2mBe7/P5
kpTSOMAFH14GxzEYTRTGcip6s7jiFxgOla2dd/ZFXI1uk/jQVgc/HK8Tw5p7iQjyVaHpJYet8lkY
owkFmbcI8tQCpCG3KBMQ8I7l9I3uEY7jagiwXskmWA9mNht9ieedWexKqCLykvlZmxasG9zi2R+k
SzzSRbXYP1JheVHf+amMTCi3EXtBpQ+jsSlkJm2GiIBSBN5saIN4aisZtc60fChtq2JzUBCX1vn2
fO9rI3AuMmUecvIHaFu7uUgbce1X77EcVpQLM1737thNnQDphULBwUONtr7qL6N05guoDOQAuJn2
pSg+VYteNGbvPt14UBsMhtVZ+2iQ+3MpPDbeYUfAnM02d4cXIDVgSGnrsLp9IiNn2pwORsum0M6X
YkHcM6XufqKySe8BDpcYbtDCRguqMRoZO5M7x8Waxq6WpXfCk3ly2HT2U7N8y/2hlAdQ22T7UHYN
kQsz4VYnDKYHTuqbEcQNm7r8lazi/Mqpbl1BHnh3U95ZDFJ99xgGrX2YRi+5dTnFwXvX5HwFucGd
n+YvHsPmSCAE2zdEx95OtNNQ/xz3MxhXBnO+2d8Qsz49Gpghj4ArXgqnbM/m4sgbtIT1Sze3/WFV
YLsHM+2PSC+aU2LbYIw5g1QsGYqzzzF9ZAqBjRxosLmil9Bs9k2eU9SvPM0jaEWw5vO3dZp9VFom
JUbesCyMszIBOOnRPDI6JO3YcS3GYeD+veNst9PZrCeHzRjztcM22bgEtT+AScB0cmoRhB2cjsQc
BFDwOrIvJwaLAlwZzmbQ8Derxkb+ORWbfQPnn80lvvZbB4lcOin5hfESpQ8k8PmHyrXt27KtxSvL
nfVP8WUTGTbHSIV1hGYR/VjLn3ZPhCFb8S+Tidz8JvOX9SQpKAsNf2jMaxAAPzM3g8q6WVW6zbQy
dIUXD0y7SRvdTC0+wLNwZ7gpkg6CBzjAUi9kMyXAw1xG9gVz1G1GGZtRJL6sEsRWsy77aty8NBkx
3gddQYU41P+22/zberO5cLTQAkPO5s0xBlw6y+YBa31mlqrhlXdJvP/wN1/Psjl8yi+zjwmZluDr
0V325pcdKKWZwNTSbTYhZsAynllQvzmpbN+9Mh12NZkH3yzGiOyf0+RMCGF+ARnGzBF1S/U8fjmT
fMBYC1yKJvzjbdYlJs6/q3Tm1p1S6t3M7icHVEWH56jf/E/LlxXKZsv+2ZmDwGq1kUL0wICRbAxW
KxOStWu22vLcd/l0IM9ls1ltjqu2NZHy5kUO13FzZPGTwX1uLi1yjphdb84tVOj9G5dbdUZv49yh
KBlOIMoaYOVfxq+SZLznyl/knbvM7Q5m8MpnHlwFXwbGtk4e2i8jWfJlKvM52bkeNq9Z2Zf9YSrH
3PlcRkf+LJn68nUu4gOn+nzB26aOBQT/s9ltRjboUAUCQykxuOWb123oEoFlD8LRfGb46z3h+WMN
ojaP3DDxVUd4o5wbLU1G8vTL+FE49vyrXFpShdYSEEw8SvTGiBTafBP25Y+FTdOzT6S9BVmnhLgx
lWGJa68KvgkpR0N5wnayWody6MUHSxwNvRVxvYgCvC3OGeEQ3N16aX+aBl6a2RxJOJ7RF3W8PFSj
rNqh5txqqJ1pRIp4hRlLLhrIV5ChRVSUPNyc5nrqqDP/UJL1nJcis5lB50aO28pMxxhqbnc/O5X1
zvyJBKPB0+lVYLV4ayvxzK1tcl/ovvmlR2FmkarD1tuQOf1PyerioklC6+gftgmWV078fWWq+pPb
YMrO2jDEY+BYk4o5I7uXXI4Qem2k2lmEqqU5rWhjEcDnaroYgAH3iBf1c44TFZOgh4gD30z2Nqqg
vIACr3A2JySNkBDC6MAjC4bOiM0c04RZowo5j05Qv02+jTA/Wy3mZ8Yg6P3lkmFTsET/P8k7k6XK
sTRbv0rZHZfiSlvd1uBOTs+BA4feiYkMHA/10lbfPP39BFmVcDwLLCZlZVZpaT7wcFC/m/9f61t0
53CJ0yUaIsmfJUM5hYgQm/OyyYyIvjHhH8uqRfUCmoWeOPqhELedqOgO7P3aa9SSWnv1k59mqW93
LDCMJFVPTagRpVorv2fDEINjXbNX45coLPMjLqdSx6yr3Nn2OtYp3s7MupdGDZjIKvlnfIkmLy/x
H3w5ZoYS5f3v47fKkj1XR0SUmWdSBvsgyCH7e7GDQCjy7TkhCPITc/TC8TPCbJYZlQWwUrUAmURQ
WaeKqyyIuRkCgoA+khiA0x6ebNe7s+Owp7BkugrjnJshBEU4StLD0Zk8CjAjMMmn3KIXvFKmx6/o
pc+f4LhFRlgts8s9oVK1kGxyzfS+MkYef9VArNk1Ycvco8XpyAkOfWkmhxrtZPlCqDFFFjIe5gLP
W7GGChU3SdAiiilcVFF6EcZaZK/InfeLNSFJfbxDSK7jerTbeLge/FI9YWriFwg75va9V29MxSr5
XAOeX2/6WucZOCrg4hxz4N94RV8m65rECWc7AuulqNVXHjeqTSouCSY+vx+9D790UCovrjQwupi8
m8TIzksM7TVMXYrbaEb9qbjXkXsN1wySQbytdc9KDrSheSlDtufJgaw9fEdgp+M2uTQYerIL4tra
R5b7dfOQo9Ks7smvmNSmJ1d8nsYCv9m2Ojlpy0rSKjpk9cSJVn1hp0Q1zZcK/aR1zij0oSvMMwhL
TOR1fhkjew5XHecwoB/HG07lyqQwJx3Tt5Z0c/N2HTkFlzikFqcvREusXq+qYBu1Nmj52souNOQI
i6oarIdokIK9Ke3EzIYol7tTdmf5Xe8s/l1HN0lBzbJBkSLkWOCd9GlpUa9UV1aPcOlMFrX99HV7
4PcGLDAzCWWAQE6H7/AEgxD3gfB00tzwjpgInQYT6luTdVhSPN2too1ptFnzDQbjNCiZYyENEcjP
gIDQd3FOGhIsoYu2Ycm0IAhTAaTKOn3p8zb8qtjUrURLZJo11iXqwk7Dq5+2uaZtRkortCnhWaZ9
Fqul1+mkOIkckyfBN5vRLO0/y54u6YqEJDbE5aRw/I4N9i62K428txytu3VLI9x42I2wiqDxB/kY
V9k3WIT59D+3l2kwm44FvlQX5Eie3NNJQ53D9DGPBEF4nhM0dBaESbmqTXs4Vr3VH0y3x3NXBOXd
33yaMytCh9RDEYEm/mk7veRT66IcUWIXC5aTSeqcURcOf4W2Ytvg0WOKv3mWxmeOxtxLZ6k6Y4Hm
lhut9rn59KG5VMESaMEi0sHP4KNPgC5LoLMeCNjJBnrre/IiS0r3itg8tc8leDUq9HVAcomsNTJc
ZhtCSMpA+82JnTS9OC9pUDCmq0c/kF7/qbKgrERSMqGjFBbDUeIyPsL7YJFY6TFrg6/v+/xEPz9x
aYBpooApaa/xPX2+CR5SzoIAZ4JI3kTEYapgtQMstc6+Ps7pRRnCpZPm4vnkzfK47Z+PM3ZTHPNN
FXycNfV0nQpRincSEd+SAgZzw9eHO32ROZzgPRImPVAq/ae8mnw0opzxCArJ28QTDRHdhblnzvDn
z0qktB7n0hMTA6XjiTXW6usTMKzfToF3iratsADE6M77f//wekU9+sKEzg/mhaZsH8M6nQAPWlbj
0GPUAtw8tdWtNeLO6QeEdfLkTySoUNmBhM9+DLXdiiIwdZKGtuFlHYSFDyXVlbOcDeYFMIEYr5bf
mERCWYPfUVqbE9aQN/QROwsQOTukEL3LNpiwSAq+OYL7US+EDmIacenKbhvG/vfGC4Q5Jlo6BfMa
FEl9cSVgCqNqYHVLMIQ21H/KYLSi85yFrLik1UCKLjRY3H0Vad3NMe0HHqJXD0Zxz46CCZXeDP2/
Mh6YdJtO5xdL7NWgFVofffWgR/PU25PHvihwdyXrpPDt89I13evAG/nb0nZtePK96bawxzUDp6Ru
zzNxHLIaEF3GycNlwqRJjB6/ijjb50ANyt9EMQmEWVVT/rUakvximXh/6QAtuV2gSFkD+PQR9m3j
+P4jeTSzJDkMw4epaqZr/D4Nk6mwOAU79ek7Cert6UVUYUrcpvCz04tGasO0CzGqtb9szFToQL2w
1W5nhEdzRjIn033d2h4lCWXGxqqYZISk3JT8HjOifrQWUwnEwvJYUi1HEvfCVWJKbhTVmWirDTH3
0qddM+18IkHmlJCBCTqD0UXH7m09YpeJF+2HwkJoGJkNBdQaBYq+a4xez84HgPwO0IqSonXrjapc
d2+/oY0sDtLSgYlXiHNh8g9BRFAX3bu3m+By0ejfOXqhgUG4mFjjk8ybdWF9RDKnnuopbujOEAVJ
fRlxfWR77qMwK96aWKebASqXsIOmyTNI9IlP316Tz34yHOo4p5fggIS7NByLbWNax6O2f1+lDT2R
CTzYzlpoZYcrlXrmX0aRiOsRvghSR9h2NnEl+ZTu2Tbl3017J+oGYaAaY1vtwvlCyAWa8PPg5DlJ
ooBuikVUR6zpSVp0r7lGxilp+RqA4zK8jGXLI/h6kDgdfA3HtZhmXY4vWE6criZEz/4Qki0d7dRj
fA+0WaZWsLs9fn2ceXD9OMijHaCMZRgeCDJDR1Px+fqopmISj+HeWabmPpBln/0iZLIqd2Hs4UYV
OSb8RTqhPzz34XL+aPgo/vr6FH67xeDUHIfJzDLJ6gYl9vkUJm8UWo7TBN+nHI4FWdERBSb32hAG
sgfTnlk3M9/r66OerhG5YvQvkj9N7rU8vXA6baEnKJYuckvG56bB/oZRa25owzF76ggnMb4Z93+b
57hOFBIekDQbyYo8Ecqg+40H5OvTAtG1dzWMsxk7GMxf3lgxlHx9daevj9DBM6A+RAhoOLMn6vM9
zZGleM0Ql4uA1BsimBwSHK6LRk35y9cH+lcPz+ZOSttAYWKckthC5N9WBax8McCqfEFtjwbfClP+
wusKMgUqOby+Sza+Pi5f/smbK3RsdoZrS8tk6W2Zp29uWCBx94kapeCUXul6Xe9HSye5LMENQ9iH
VTivEQTpv2DFGa+21oDVErGsn8msi5q1JsfyVcAFEes3+BJCafr1yvfSazfrzHuVu9mFN1DTXESI
KR48us3PWSR0yN7+nFMVU9NjqsX+pJbYSvoVMQvdcxrJWZQTeci4efmKlei98dm0u7pE7quV8QWj
M42l0ile+sbXyu1kiOEM9UUuj4MBTpkOYhVEP/B8Zw3huHh/MTE5wFfnEOd5fw3PGIMW+C92/HqX
uf5ZQyWs/eUBowAU4stJ7ftislyaaHmn7ZDUMGqHVty0i6rVyCGx3uoHXqX4+/ytuKSZ7Cvwb9Jt
PlrdyG8IUhXll3pT+DeJGxi0bYFf6tketh0BGbh4FPqgNsvY84o643fmEHGYOMkgJoFuQjhCLOIT
u1XmjZSu4qHsqkxuomnmcBFbq13VCABuh7dCUBhUE+CrYHqNAR1RYYs8/aq2s4YLQYhDpXlkkeDF
krjIhECgJYhj8xa22l9patqIQIlTZ+IfpV7PtjhHv6jtmDq1jYF8pSrSo3YFpG5vCdLUf4zCPHc3
Y9Z6u4Eg0h+1ivoHG4cF6xDNsdVeKxAK51VgBbCMYgjouSfrbRXPI1OD3m5He1o6SxiETIFjbIEW
l0PfVTg/wNN4qodq8zYn4GTkFus0JpOL96JQbEV5/aTQRvOo4M43Z3i8WI+9/3v6PzI41yPwkhdR
QwLehUvJ8gdyWxCg0hkUjtnJc1YJNrcnja7MnYWQhuqRpfvQgeo+YWemzQFqinCwdcMyd2uPRNpB
j+uhZ3sDATn61Lb+Ic4hPm2qrKlLYv6qLDtEfT12y3RwLPITkPBoS4SFvMzvApepGjnlHK6v2jqZ
pE6dgjASFL0VbsOKb2ROzZ0fblxFJmmXDqyIc9yg/90C0v+B2tB5Kvi/H2Gnn6Shm+eq+PVvZ3X6
nL/WHyWi84+9K0Q15w9gSAYqUUfCVjQtm9HwXSKquX9gMnGYWmcNqWS4/E+JqCP+MD0U8vwlBQsk
6+xT5iIFvFIHKOk8W7E6YAWiS9v7O1BS4/MqA1gnGyodoSnNBDaT72LODxuemARKw2pxrkduVF/X
sWecWVVwR2h4tO660T+j7lmTpDyYf1Kb6c4nL6+Wcdw2+yhO8g0Si5VUTngrRxluaaW/yt6lFKA1
yTVj5jdLos8Ty/vJsujiC+a04TqezNNV5I9lDQAdO+3U3hhQgC8daALfrD9mTuyHldf7Ybj7zJmz
Epfm0ecpuifRKS40/JQDHtcHP08NlzZPJe+UWeBRLyzFTi72zoRAAL7oaQ/eYCumO9G4sQHVKKpp
Z9Eo3cShKXdkOZj0IVLoER5OaTYo0dR62Dm0X8kQN5d6mTWXiAJYd+PJYHuLU/g6dIS2aovJvlXS
x+5veRo2udjPAINrwn+1MpptCxTj4U2oRI2/LT4OUmk/C8+jtSVK1f3pJVkRfXNv/sX7wv0RLM9Y
U7BHdk4eQdOnk4WuWCxLIr7tuBk3eeWm93XgdpfOUJU0DSwVbGtMROiVGLJ2EWVcfYH5sb9JqYvh
4HGs5KxpkkuSw3N9nTtKXKPL9zKiF3HIjBbqzg9f5fF90fxveZsdiyhv6v/3f8TnqtH8RG0+ImFh
OzHesLSfnyigjYQyELREHlP9UxEXtKkMo13PkqBL/AcliX4jWL9Bpo8p4q2lgVB63RcGFplI6eq8
qMbxVegd9aRwmPrzutKuYr+/mpxKQwbjuNFd04iOCpSuJLnDsykw90McZ19fyTxanLybs2KcW2/P
WxDe0c9XAje8ljWfx7IyA+0WT3R6phe2+Nmkkp1/BctkryNPvSfB3UYN2E6klMGL2LhxG3Drg5Lp
oTf18UFH3vZAZDKt1NZP4MSABAhv8H1TkO/alkbpBLtgGLtRLW3kqDY/NsR/Kr2ZlxRpAjtSWXde
Bm2Z0BsX3EGWyuIViwuZSGwKmfv1PpfLdmzGdFUPg7pmmdKsfU21JJxrYzKseje8c3Gm/2hNgFqd
E2Y3TeSq51bn3GMbdCpULdXu8iEIKXjj0HlCuFXtRgMQUQ2oYEEQIjGHQPYqCiGT4x1w/UEx8VwF
PmxEBYUeKrr++hm8bQf+uTN7f5tY2qHR19kcGfPg/LEGSQBTBbMOLm+ZB9UvuyPe3Y3ReZhkA0QQ
jpEYrnuBaVXLHRLLjMDbuG1r3cS9mdpLTeOR1AAArKo7Ri6A8zWdduMO8izJM6mkLk4wJmQShxKJ
vZB9EB+oBkBZKie/CtdgYsZD6+PWDPOKNbaKeE46Rf3lUEPv6BFejH6dkFcAIpIf0hpyIMfwLWuE
iSzX2oe0o7y1SZKCIB9qVAfoMDCo0K3Ft43jmAih/bFamnrsJyi0wLRyUSN+ZavXxgsiUBeGmo3Z
mOuLtRma+tok3WuZ1HO/BjfLwUUn4BDZJdTlpA3Q/YBc7eGbooaKBnQZWEGt8gIHpVDL1onMYySc
K62WA4yrHJlVmVyLFpISJeRwg1onADbou4/OmFEIcYjvuWXzgkTejbRzRsNmrp/VdCQN+eCQRnRh
ZWZ6I1BUDt9UeX+fGdhRMQE5NhgH6YiTmSEVUwI2vxH4v3m3opEAzsT0HLB9nr6depP0RDutX4op
1L/zVfw+93FoiPhU3PHCUmf+/NJlaI79rI8F9E1VrG1NDU+xNN3zysbWLLv0zGracmvbHVuPPiS5
U1MrQUjbgZAIa+0pXhW6aPn519+CEBz25FvAx0fByMBuBWt8Pu0P6wcDcjSD5mjArYzMdWi5HYZ+
5iM/ogKI7XPamApZgp0QyGx36DpcLUjvg8JvlkVIcLVjQrRB8wsDlq7m2YjaHUaHZm6q0C1WvZ7O
3F0AVqyiCA2tiQL5+gKs3xdAYEnm9RdLKlIP3hYDHy5gbNGXJ1RXlmCL4ou51kU6uyHGfOcnRNH4
YVOz3qm8HxgfvGrZogxFIDmN0KqCIUM4mCBKRyEux5cpcPu7yqImuo7azlspRxkXfOV44apShsxv
ICsOsY8hOpcZPvLY8m/sNB0uszziTaKZazF4AN0OjHN6eJNGRBJZoTN3gD2UULA5Jf71KmHksMx6
/CEaGd6mPoLFDGMJqZwC8whIo8m8sZK6WMKKHjCmjM6F3kT34FWaZ3dMvZUx1s4KrDCDVkdJffrm
M/mNJ8586/LKU58zqc/RRfj8VsQTezGgxxBk6mi6IzDF300ljEQTI+A2m/D6uDlX15RVdp4Xhdp1
eoMbkRC9s56zXOh4/vEoN9WFoyHF+vqRm/PRT95ZFzOmjf9U2Lrtzu/0h0deB91IRKJOTk+XJY9l
aUrazNSzAsvY5DGiJWx25lany7qG3RUsq7J8Kruk33u4gLdiiuDBzCbiRmONk1OZPMO0R8y6IZkJ
g3hjYPW/R2pqr2hb1FdtHmYbkqy0tQc85inpiviyAe25zdw2m8Uy2t++/cTrMDNRIqV1Q41yXg59
uEAtimb9N1av3kjEsVBYbiLhG2ciBbBJpLV3Ae/DXRsFxkjdWhHx1REEvXYcorCgDOqI0p1Xndnl
u6/NmJcnn249Z0YpkfnM1AWthLkS9+HMlIT+pTsIP4zcio8wbmimjBVgN7c7SySS96jCtNDIH47O
hGVY+6GlYP318/9c7WP6Zg9GpU/izDP44E8LuJTym6GkGLhUqv9pR5azQ6mBnlsE03ej42+DC4cS
iMtoP9MgZIf1+XKHmpIpIZKkFgdDeqQi5D2ErQn0a8qO8F1YFze5rY7A/2uykc3gwSDGnHjpgcho
IAXaOb2yqFm4Xmq8EIGz86YmQK2UIqLHJwV7fZpD6OPCdHIaMoCMtk6npmuJK+ZOh2XmL5OCRA3w
97AB9ajcu4E3yLVlxlff3NN/cVPpQXsEK6BE4Ds9eeXYYXZ6lJdwzVlwrPJhzJYAC/KLPpTTfTta
yDiLsSTUFFTwREcUNllvXRWd5WYr1fYm4U59eFvHLiqhOOvovft6qH76eBpuo6k615Eg3yF9Jk8l
VV2BPDaT1XMJDeWB2dredFpQwEhPE1a5Njp3J0DjtS5phaDcLq0lUqAJ3kBU3Q5d0TyLuJ1+FeXo
PqH5kj/SPpHnpiYQbTWWgWJXOckh6PIhX9Ba1y9cpBUl6uHkzJgaVFhZyQIYcfQddt3hhxqMPF17
9NBaXqQttvZiaxnxlZnpBO2GMEve3+C/5dT9LzNdPtlwv8yI+R9Yb2EV8eHF+82Le/mrCX9Vv5Vb
3n7qvd7i/iFYn7HmYlxn8GMO+o9yi/kHRS+2gTrladbsns0r/B8ZMOYf9vxf+MF5bDDnXtI/yi22
/odrQ6dnvw7yiNf4bzlyT5ZLro58wSI9iGYKqyWGwZMFpIFOlghJdpG1KjWCymwBFaDRyagDRlav
3IRkQ3ywdbOuKThvY0uPM9yA5MvbPV4goQ+44iEjIG/3vacpHvLHchggkdsYrJAt5mHiIGny/DvL
bKszT+kAB0d3/GYI/TyuvV2Gzc1g3cTXjsv3ZH7XLYIaTVnJBcsRc6PMjgI2MbQwlIPGXyFWLW8K
xKK7XvMS2EJQlz489eP7hPFxQ38yhf/jBJg/+LRxGetvyIUP8wicYLZ8/SgpqqfxRRXryQFeARzM
pmxIzfCZ3xfM8/5eJVLbwQkbVyH75dQJ6jMyx9bdVLlLk7RczrK+mrqkvBIe8O5+Jg2yg6/OTICU
1rqoCeEIc6Xds3YkmBEz91MM7906AFDDJDO6ybSxaRfs3291BiPr60udjeIfpsy3S2VcRevBpt+0
UCZ8nkPywNVJmyMeoI0SdZNQorskG5mN0DQpz9mExTRc9hIBIUY+KYkEVkOTAYrx8W9KMK8IA9Nn
t5rJdfpAQBbi3qBPEb6BDdLgUsa8cd+csv55NpjP2ZHwIxx6l4Lv8LTJ1ZuwII0Gfw97kvTSMIZf
iIynNXYltiIi6c5BXPr7xhtuxQBM1s16ZsKgsV/GrMuuOhMy4KrIi2xlYL3Z+lSYFEHzGCwsMsHv
6dLJn0GtxmZd4JgeacZn5b015VS+Ya3vsTu2G6ZE/ShHXOF+bm15jOVGyxpnlava3A5RUr4k5MUe
DM+sHhModX8VpqfdlEaW7t3Iaze+r8Sl0uZaO/36tUsm4xIwXH0OpNW9wpUm1zRA8luXjIDXwp/u
8cxOD0Vb5o8FXYwHzU2dVYuBl6mIHO0oqMl5b8vxiAY4HelLFRQuk2zYZ1PsXKpR1YcCtuRVhd4Y
WWxnPpoAGi9ITiUFz0tu3I5Sld8QzLyC9gOdrEr7W6wps3WXQIFywFXAcgDsM+zN/uC62oUUFlIw
0h8uAUhddam3gQ86LT3YgF6rPwmFZXcm+TSreNCGgMwEvJRW6unXRjT2+WLIO3zQA0nm2SDjQwD4
fuUQrwbit+DbdsgfW8wusYVM1CPkOm/TOV1zLN0aYYgO6z0pDUTmWbH+5v06HX5oh5suvgRpWdLw
rNMUIMqv0VCgkV+y8YX0S/fFW86JdOVWKFX91Q7IZcYGhCcYn/Gq15PqMDruI/VGLcPb3KGVI67R
MVYG/cOVYwaAKAEv7t44o8LN6tXIhvfim7P+vPZ1dc6apRG1SAdcHIK5kx18LjvTxZ8AjVRpOqBa
6ixePw0M6iPtLt4g8pu7XwbqzG2KjXWtB2O98tLIf/r6RE4HlPk8KB/SFyYmzSAZ7POAMoBgB6oF
rL0buhI0C883dstoFUJ/3oiqpHWFoPC7Z/b7UZksXDC+GJ+A/pzW7nXDCYQGYgtBDJtU0Np9+cNy
q+AnKnz2/E4W5P2WIJ38nroUtFfdzrDlkd7gP3Ul/mkyGS0CD+r6QqM/sED6AUGshOiASGn6ZgBD
PXIy6OKaY0VA04b2C2WBUzlfBc4tjzT24hEmtqXdulec/Es4KhNsJeKErRfKlUG5G39uRCuv6Zzz
Dh56gSwX52tdR6Sa5+JZWcAWbFx+lxhlYQVWkFo1wp1XveVXL7mp7SKtiPZd11TL1M4fTdwHSwu9
6JJmpH/LLi87c8pM37qpdY8ArTdW1IFAa8/ei9BrvFvond6q6ANaswaY+GWIeOqSbqsB6ZbmxsIA
erD1kAUNRCLQjiSjdRjluJjKrn2shUnSgBV6R9vAKlC1vo6ixXfkZtKn8M/Ic8c962PJFiOuYFgE
/iYJEtjq2GvtDbIh57YeC31HXJa/BapBXzdyqrUHG2JB9Lb1hLaNHAyynAOKQYbzA7PDRGZOEccL
C/DFBUpbS1u6Tr2velEdbbusrxst714h1GMLy6bkUgc/CFzC6qZ9FraUSGMl3FVQaMPKHUrzENri
uqiBwythKjIBSvLj/MC+tOs2OpIlLvYBca9rPGPm2RCnxDUVgIqHQmBcIEt2XzvVtK9Sp9tmphdc
ZaojGtjRA9DZBNPq5Hi5drFzXNN6qUvHWDeBM0mIBFhT7djsSKUxVbSd+awLYCXmkoD2ejfUclzL
KIn8VZ5X6hl3rsJd2CylPsVnWRC1l2PUUy6M/OECddYZATW4Cn37h9ABlJhl+OAEsbbAx0M3uosO
cmSlWGZi1uLk9WVKAueFNdXNNrEn7yVjttnSxsD03KUFnK8hUMXK7ACETXYhD42s7qcx9Q910cgr
2U0e9pI8PYDKIygMRfu2dvUjjeU/SW8bbsYKTr9G6jAMs64Tq7BMnTWYDCC/ldjGxqTwuvk/gsQs
rvvekVdoCstFz1ro3i9H42HuN54VQWye60FyZpr4740xRDIhk/GOvZO2RMOgbvDxJHBPCXhWsfOY
az0OX83qj5WjxmPnadFMLLd2U8ZyNi3k1k/xqasWTu6qw93MubUZal786bxhXo22g5SEgDyWP3mG
/S2xQH/6Ko326G3Esesi+8LO6mLPNOf+KBMbJoNwwMk7mb/KAnSHAFB+jdqobbFcDLiPB7Nzgd6m
Yg/6scbwPfgQd0kig3Xxq4CZlrNVdaPNkFCWVJ1x5+cj0UXBVB5andXpphKFdt3wwVz3xpS85EVw
QHsxrCvSGn6yFtPnPIH5DZIkfJhWJm4srKvLSVbtQ16K2xjDwz7D1lMuCKsxsEfwIk8wDO2FUCHR
Sa097lIewGWuhdazwaD/iFku29G9FPcyndSVqkXxg6VquJ7MeLyocZuxMk40l1JBPABz7lMYKHkd
hf3GLt1Z8x4bgvgLL/R/aHQDNkkcR78qtzKB14VErkS1RghGAZUG9oLY8o6VL9pQ/oSeIZeyEhJg
7EhmV+g5WyMJxnM3CJrzKI2mqxrjzblrD2C73enRjJy/Cr74TTwDJ13Xm4l1GW6U+ChS2CmZN3gr
clucbQtm6bmLHBSbKWm8aqh2rGYS9wFafAlQzcs9FmgTWhGXvoG5Gjw7pQ9JAs4mItfsqgfZ+nOk
gLLGuoqLBzUGwSV5N21pinWLyq59KuSND6odF+C8FLgMQwchbJ302mVPwsRtCJaIYQGX8DZl7cD6
Wg92/tRSNnRQ+3RGQ6SfHIeXsQ3keamK/IDnhSR4mWKMbbohfY2QeuHXnbJHmQd4NirHemn9sb1F
hcrAP1qAjhBeeh2K/dgpqx0ftEEOuvLWvevxZDp6W86qlip39t1Azz5IXGQu8OwdHSnUMLuseyog
C+b/4mks8c2tRqev9gbjGIZIS2h8AfO3r5SC7JxGw04HJ35FXPacgmIbvrfufFOM62jIxXAfOTa7
Ox17CkjFdpbxUth77UGQGleE2UQ4++cjYfRxDlieAgtnP5/BOPuasnLUbZIFDPz/TCO9uK4iyBev
LdLdJe0h/bIrfMo+BU6jjt6TDiwDagee+9Jb4+ySK32ymYBjoJNznMFw7POxlkvkWQSJDZNxiapa
rqZKN89im8EXgewc9TAYwzF3C8FATLfMRtEcEHVaY4YxgcFDqSCogTXKeRG1Ke9rk3F359SYPsqj
LS1GecE87j1w8LQkFC0kGN0f8sA8Wk6Ja8BiMZKwCjZUuiFGHVVTYEjVLgqq1a+d0ntWMnDgFfzI
3dupwnCzztQseR5Fb9yRQVPBYkyNywxixM6g1H+p6/yYZzAZs3mr5GpE4nDmM8tcGLD56QfMVx8N
vbfOYF3fUBKDayRFUdwX04TwSQQjSyCz6IZjY89S5MZ1uptBy+DRTwW0VpaTFmFZ8BwWxjC6WDcR
WxmbmA1lTVJiH23rt4wVHVb1rh4qD49yHawm00yf0N1xHl2CP9LVK/XkgeLB1VRIdSOUh8HJwLoK
y6QjWi8vQuusjVoupM4nnkatYrdZCc11kDorhVQ0RlkBnJqHlFbsiEit7Il/Aa61q2phXxWsE/Nl
aniIysC+FOfpoI/GysXi8QAOh1sHcBqXUiXqV6ugnDpOY1ginJKkp6LBtZ9T39AfDa+rCSAw6Dpv
VGF1x5iSyF+T1OID8m25sUWAxF7hkW3DYSVFtleVX9LdATpwzD00/zlCdvrTFnzmBCv5xou0cF3P
iWuhnl/r1UQgB1irgz1WuCJBRtekHVx70Lf2MAr7S+zlyFTrboK3Nrj+nZkm1bDGRfazCBsDJje7
KeIWUyI1qjS5ckGUXbepsA6TN+sY03zmtJnVvsfNvwYROu/Uas9bWawkiOrx3RcDyjqjDxKUXUkv
/NxoRrFy/Sh9rV1WHaXYApv3YjLHkETbilaDYbj5X/lYDIfMb/Q7FYbtTGQg7WLhNBVArLxU7RMF
znmpogigQQDBDIL1AjZXViIym8x83FaluaOqQoSqcGn1kTc4pZADQn9kBjWjc1EyTbsNfI04tTwk
gMqouNuGD2NCOYa/A/zvnsPsHn4h8K1XViqMswq/3t6IO+Mmno13y5qd/66wpuBA0FvmLNNufPCF
9cga89YNg+sK8sRSKxXKvlE3tmnb3CBEhRtONBbFn+olKEzU6S6V4pA3/kpBuVqMNmF8Wo+xYoB2
sKXBdg1Nx1t6IXtJ9IXjujZ9EK4dE30j7OEqaLr2vCji4qrOpmFHFUH+aYa5OGaNVywJKzWv4kDm
sFMz8vFsIM79WAWHOk181DBtfZ2HZXxPO/NRFbq1M2tZIDdpn7XOLx4qW0XOUguVR0QEiCoaAtHO
8+uHgLTHp3bQSFahH/iKgg+47SRr3oOmKheT00sWhtLaCk1tcClYzJlNcw0CXscXVczgTFw726IV
Fk/ffI1y+94T42FqiK0p0mr971ERFD1WemjPtbxk8xLAbQNLzkr0PmfZGY36lQ70Eg0qOzbTqF5q
p7mRrf1TJMZj3jGmI3S5qfz2NtHiuzAkNSeJnqG/3L/tVf9Wpft/I5NSWOxI/2vh4X1SPUf5r4+S
w7efeK+BW/pcBJfzxtXRAW8hEfyH5FCIP3jyzqytxzpnUQn4Zw0cySGYSoMqOJ1bi6z0/6yBW9Yf
WPxmXq4wqYexev87ksPPQgZXnxX20Hc8jIOSwr07F3c+lG7Zw5UxIh7yLRPhEeYWW8BHUAx8uB//
okL8L4+C7J1LtOnz2ScVamjaMovUBIHIj0YN3lTS7KiLji9fH+azIGS+GHzSJlVw7Ky6iT7j88U0
dkZFwAm7FeQJ9mfEGC599hIM6rAb3Dav77W8ns6LxIjbb67wpMn+fmx6Ega9xVmNcipDymgY0Fss
OoiQWABeUrAKEypolAYA87o8m9bNGCkCFoSdsleWXvDQGJXxlIus9FdhVhNPqLVmincGQnSwziq9
yC/ZRMxJX1/fpt+fhjV7K9Cx0iHkydufb5MlOzjGrc6pJrYRXRbIQqKkNodvRDKnNSabZ23RYbZ5
4C5HOXkaMc51tqOkCqAxAvKMzXOwZ09c2R9k0TtVu1AtnsYfIWjwxvm710ggOW0dVLn8X/A+fL7G
tmHjVJokELs1q/SJWYdtPHDnr+/kfKf+2UDnoUvUxPgxDeyYfMfeyVGAZcQEXpcGJbu4fuocCVPD
NtUDotIfXx9p/k0nR0IkMbccXFo8vymDEaerDL+msYpK5uJFTgbJggAldyWHQTun/wnj4+sj/vaW
MFLxKtPPmZWN7pv28cPIEKGRa4UTmysbvPsudFhGDKTvfFOH/e0leTsK3RS61C4C1pOevE1sdGXF
HMXUlX8Tg0/apG5EQXaIzDOhlw9mMabHr6/su2OevJhZxM6GxGdzJSSNHKiL08pIyp8zHuqxkSSq
ERrh7v/uMRmRuFaql67OkH7SkXcDQIA1eR0cU/P3HZqco2FOw54EbQstVtwnRLenUe+vvz7u7+8N
JWXHpr1p8IKap0MiZVxNxmUjVuVQpjcdOTzP6UT2DKMvkrDOyZLvtAenLyoDIP8zUHLQqBW2+Pzh
FbBn67S07ZXRSHVFeFipMOFmsbMqZaydfX11Bq/k5+OJuenw/yk7s+XIkTQ7v4vuMQbAsZpJc4FY
uZNJZnK5gZFMEvviDodjeXp9mB6Zqqp7VJqbNuuuajIYEXD/l3O+w/PtosJHOe+Lv7yxqGb6BRHk
f5DwaoCV2Cvby77EvftcalXnp4w/Mj1mzeq2J1fXxBm7sI9ow8g8PPtMjZ33mb5m09lULCMuia+j
YV5UuFjHXq2ERnUEVjYJ3UsLDaMuve7gKLKnDq3pWnPiWMNctYCAF+dxDLtN1gxDM3GjsVA7pLBN
D7ewWb2rxYQOWQ5rLsRzBNpV7nVW74ZVXMTMZ0iWaKjKE2Ssq0uudjzrD6+QTIUYEJOtMHWBRBxj
j7FzWRJz8+koFnX7orD6FwLDQv8iKM0Kg8XPwxB1H0Q/rM0dqbaZ3fnOnlRYvu1ops2JCTiYAOTG
ZH8KojWrm9KOR/bFGIDdU2b55f0k48kkLCYic08oSC6Okv7ipQcXD4mNyOL+OGvpRddeSJBSAjgv
gjMMK/EuQhUtzkFmI9bfZDi7yGHmhimWTW/2yenozd6BKbK7IElPB8lbCwVt0zyrNfR+ahv+bNJ3
y8pbiMmJOBoNiuuABt7NduvY6l/LTLTKKWZMgiS6q3vSZ7ak16sVkdPZZUlhHbwqTCMaJC99YJQ0
2Sf61viNUGU9bnReA1vPnibmaIinUaI/TlwXzgNs5HI4NcvSuKdVwiibiCTpuuzA4lxPmKCAKBAP
YIyFkmYOCEOyGuMSy9wgTemwSKE1D6JswqGhA+uAjLom2x4YXXXvOvTgF0Zqj5ka4ZTrBenAXrkf
pyycDzC5nWdsU1G1T6fKvxoGPndialerH65TXHJP2UILl2RlOmJf6I0kplS5NstwXcS7GRpJdev3
Zb8cWV2nF6nHBZjEeV6zudV98IhEmpQbUudld8W5Tq2BfhJmcEuf3+wC1frvqHmolwjLbSoilEUf
vUitva+0zdnpNsuKKMu26qbYYSCQFli6Wf4yWlhPrivn6sjys8WNQcO/qTCNY8HdKRlcNySuYf7i
a/PNNx9sGYtKQxczpOmvCqEeW6WAIQazqxkS6Mo2Qe6LNCsusVugnJ2N7h/a0cnaA6HPqdxbPESC
xyqG1Boyw32mO1f8kMoCaJ0xtSFEchuCigxK4W1RdkTfNW6whHSZoIrQhprGI+IuB9dG/J3zOwZn
jDyqZ1zI10uwM+D36E+f6b69i4hbAwnpTTwMo6WWbo/Vg1AYPrtqORPQFHvHQbR0fouItr2n567j
XZ8LSCTEx/QemAaeGxKGpyz7wSVYFkeAlfm4434jyDmNDcmyZMm+jtlkv5BGVt5F+FQ9KLSzT6ZN
OVTFBUHriP/i2HKjny4MkEseXftVT2bJDqq33EeEjmv8xlIryoin8nxyr9DvqfhNZHmT34uBkKGS
sWi78nMauxoag6/cl/lJAgnC22tPipQ9DP/3IiSSmwGxMz4akfk5hgblgiEcdZovsKoqLuVjtNRu
diHcmikkcLy8vO7rjfCn3GVw7yV5xsMPmOYuDsRIK8ucm1UKcuvaolK/S7DN85MFi7s982wi1oKS
5EVfbHKK9FhTmiKvHVPcciNxyIBrp2m1UE+UFAIEtoy3Lmb6+mjkBEeFdaM5ZV4h3kLFNbNjxUr4
TQ8O+sG2uHTJoVnXB7EY8TJHgLoPcbkRayEBFxgeLf3KKLy60n0zfTmVs37npa38k7b68m401aru
p6y23gGuRm94wMKnMJor1MlFRDApRKDhC2/idG97QM2AZvvqq8xmN4U7guCVtahG6LD6bawu6m6t
TiUXDWhNEwNTruouRLasI/vkr17GQIiF4S2hcfirs0gYzPxNNh6NW7jjPtcBlKDJ6zAJZLaO5aWD
bwbrVSS7J8TG1ZQ0ZmH5PxfbckgDNCZCrexeQ3wbPOwlU5hzQ8q33BvX3+A6jrA+B8se/d1Uh81z
vJC3twp2PTCNZ7vcD0q4W56c3x5d2Ql9WS4A2wiZY9UzZoyiklRH9bljqaYuhlEH76j22EW4+Ty+
DE7NQq/xrBJbKRruW5B+60M9sMRlqpeF/BE+mPKkz4S9HhDmAR5Cted2u44X/UU2T/mOfhLbThET
tkUKdx8O+5olwrQzq6vsU22PIjt2JKc9CKeW6mniXcl2zijMOyYY+xMCNEpaX09M44U1xUXiBAWz
1cWvxhvybuZop+vZOzWAb1GulEPGp9hw6ZTtkr8sPn//PmIg1h64fSGzudip2L1VSkxsNNvqfrVW
CaN00OSXmsbiME5jT3Jzh6CY93otrA/V4l0HE9XFzt7AJQoO1SLaN83KOr4lYboa99Lj7niyF0NI
VROb+qadRsc5wCbsDy0pJtBWh7b4Itqxh+hlhcBzBCLVz4BYuuEI8M2KTwPv6HcZlcrapwt7XE7U
1vuVSaHMwQ90lpLty4SYS3e5g5XgzycZxliR4gU2a9I1Qf0MxheoBymsviFIjMxaVCRA+HalplQm
TdHx86PjTz3CUPjzqFrYytzPqhc5ePnOeR8yG/oFolYbbVxV4ctzV7Yndd2mL52tIxeMWoe/JPVm
8XOdHEJNixirY7LqsXu3sOawIsLIzhdYuaTValjAZGaqYX6L3DrNjmAF1Y+sDFe8x7Yg2QkgSUei
HyHom3S4D+c94rR6PlQojY/W4Opxh1lPAsYVDcHZTl5jlKLU+Sg4DH9EXMrtvmHtDy4pmiDbwMMl
AAkRFK4ovUYcl07ewXsoIhWKI0F/5PwYZvmkCESV91pHZhD7alzhBA4ZAlY2skscQ5Q2Axd3P4LV
DiuX3XOlFTsYzpULvIugbWfmBPM+Bjtn306ZbK190Vd8qpXW+Y+QehQZWArkbje7ajH7HkD2QShU
XWAQffNRRqaiVIV9Ti5eUAYx02LIZxxJgQXPO18BgmPZNpRTBGfeliKKJpAmY4ntC0mbSFb0JBdF
27vUjn2FXytP2/m1htNHhjwARYOWKNQ/0sxr9SUCErap8eTlv3ojKMai2etBwgMZvGM8jZbLnkiB
PYdw9fRBlJLCt3CG4nlaU/OuXMaaWK4KdsSeKcLvFHZXkDDWzdG7WJP7bTgbH4N6jC9tYLLlfh56
9csIu/ql3YygVTfHDQdKq3FOOh6Ice3iEJw3MmFoAt64qF+QX0fu9nDsP+Yu7x7bwpifg+rXiDq8
78+EevJHK3Qhwa7yI0I8wimLS4yNIN5XVjhcxVXQPrQzOzSgvGxy2ew78nmoTO8mrEfbyw4PR4Ai
x7G3WU4f/rLyqicbYKN5HmpnjacDdxKviAuHmtRnrGHvggHfJ7NoBlI8abHT7cM2mEZgflF45TY0
RuAmHHGzVqgH9oy1GMuvs+MvOxPSAieK8o10Xm0P0y6CnxVfLulizMFJg+ARVpxXnXrHb2/8KF1f
FJUd/Pe5oTy0h5hCzi2Qq+7EKqcLEhna53QhAC6BE9Xc8nFKF0pYpP2dC7DyIdDD8pavrWr3ramb
R21K+9HFdfMTJQcEOIGk8ssUM0m3WbGM98SUrsQqRJWy+K4t0S3+/AFhnJqzX/EqC7nLZN3F7Fqi
+dOwpr71xLz1GnywLAXWAkuuma2cwjdjlUmNmEecWtpuL/qo0BT+fueWrCcszKdLOLvPljf6Mhl9
1YGSWEvefHK72gu/DHh0UgrVh5UTEmfuiJ/jSMZE+rgQFPDOPA1OMdtc8O2FM/bfDv/zBm6c5YcX
uHCcg1you6lMaQXmEANlIod1Knnf4/7RcZH2kd/qERM8rgSLFvMg4PlmGq0AQb7Ta5b5PQiPVvo3
bDJEu0fq0D3i7rQ4nPvCo7/ILERxMuWGv2SZO2XJzFH00/Rl/hHFbU/2YJN6d6y/6/yKI7J5HRYy
x096miPMRFuQgTV345tW2OCA9E/iNA3IC/fUAumviC9CdeG5HTe4bSYkntiPqPxHP7xmnMAEUuEd
/+nw7LDoKwBdJQ55EOMOaRcH+wwQIUzCXiJUTA3fSQovz/tuAIaTQ8869FLnEbVK3qtOE1DI238Q
A8iURBLl3SVou9PxYDBudwcb1Ue4G5qmoUNp7Ij4E0tZ9sFYNLEJsSrNjNOyQabhFL5dHFZoZyes
q/mw6zAbsqzhRecnlbGOSVrXEU+O13E8+1PkvzYuGKC945c4SdONkqiM1iJhXt2y+KIWuJKmt7mv
0MW0STE5Q/ow9jUF4RSM06sRcftU0SbVnK1lezsqJ5C3DARjjhhlU31I8E0UuQ75p/seJ46H9abq
2w19Le/nuIQynlm46jgi9YhiuZzQiNlwQD/hNEevRHp3v1qWofZh4ep3E02O3VceVgB0vbhe31n0
04BFTcTh7aAXIh/CmmxgkKlbfgezn/+gtRrzI4zt6o3cG/PVu+PcHkkM5xJStbKARQ+gVxgwen6a
dH4FcBvSSPAdlPbS3bWL8BCAmnWJ8cSPdQiCu5nDfemS/XOk3S6/cqtE75iXeX1ytmC6y7TN7MPA
jAhxMh1EhaJ6Kb8Ka2KY2LRehrXCwVy3CzOvCjb3WKUSd1ogcGmvexnHWlxngx1aO6C0tJRkTLvv
rtNY10bNGjaQXVhJqDg4kk6U+ofUETKfqLfzkrLWKe195fs1ptol69pjoPv0g0JgbKEf2AvdqhVs
4OIuQ49vb2q7BMxNdAvII3y0yLT8OYa1fE/TeuUOF0X2NDZbv1KmKIFJikuDx5lyKd/FTSHTm6at
sZHFJubnUAYwl9jgrL/dwctfet/uf6Yhsa98bkWqz1mFXSohL8vptw5pEEc3ClZ9QRtKIalIYuXv
qKgvTv2km6eKD7rZlQ1BplXWefLSIGxhI4mI+kqtUIBzlqxXbB18eDsLKclnzs4VnyzabdRXbi9+
TAHy3EOh4W4nS+vLH1U1ISGuPbFyevgwh5OMWM91H45eB91YZpSaVoWYiRxY0lppyxZwvZoTF2RP
V/Tk8hk/O43+BhC1LPc1xhKPCrHnodxzAgNNiMaRAVLPlOR6bJbOOpFSQPcxekRNUSa0Po2DCj11
TmManveWRZaLIqRZ7GSeOu/ZKMyCCSlm0Yi3jUxSTOl+eTePkS8PjKnW+iBRe4ECbpr4okBIQUJg
u5hxH9az+QWfgWGMp43zPlKJWrtoWDA+jyQCIgujG8uwghUd0hicqsdx5osH/3qJgx1KQd1fNWx3
+Td8elDMXvbLNPcE8PoFNPULX4W8BhSd+btcyXFI2orj7QqRQ2edVTfnTdLFcLATz4z8hmnp0Ynm
bR74Z5GuvLXjQhZjIhSpt0cXYcZNYTt5czHFMHvg7zXcZrqE7ZPoPl+sHbxStigKInl88DJ0+Psm
FiSQ8PGZY+lJqyYJg+/KAadi1L/YjKPKY9PmYUv86KzxeDc+cSeCTeIIyJ4EDqccAqzpsiyhVvap
G+3dZpp/8gSvpHANTEVoFf3yDHmT0rBt8GYhnULyslN+MH9VRF2/0FYsCC98vX56OvAvXScg3kUO
WfDikxL9rEpXfWaNF1f43/OY1It58r+YD5OPrdF8qj2zFuwq4eSOv6cQ7flWksvXGJvlXaT7DOxx
kUU/uZ+6MPEqvqcnY0z3wBbDDm8i5fU/SUwHHoZoLr6vw7Z6YXJBKm8I152SWQ7DuB+cISc9JNxu
eGuOIFMJ6SgrYSHfouKij/gktpWhCwhPksYR8wS7dCY1HqoxwtCjiTLvQ5R2+jgA6EHQHSJXvmFD
D1eiTJ3lLRRbqL1DeBDDBGXEdK5UVRf3Q8E0cE/shUKdGQ6hey60tPhGb4Qr+Pl96+/XtC3ZYPH8
3ruryxMxVkH/3XbDaM5AWKkX5gyo+s50W3hSaa+mIRa57H4ukm1NUqx6fkJvBKp9FCH1gfZpN8+G
xHDJQ+T74X6ey/66m7GzJd5kYk4Fww5hs7n0vN2+dKl1mG9ej15tQeYaiY7aT37Bv2LFefsQjSGh
yI4KGrxLTlq9kzbgMjbgIVyOiN7gP8x9QC4MAj5kFaiESHYCXM0v7sqFan1ogrtlhTByrr2e/BTl
59lzbDG+gRbRQTNnasdQbShC7zfbBOXsa04D8n5U76l9i7nxtZAkeezcATA6HhEkg0mHNz86czSb
l6hpib+1F7+l0sY4OCRZg94pqed2JBUc3PRzRyLvlwcE+LFsI50egjGf+DAZUO1Gd5A/OTHNrWtC
X9OzkwwKG75yv0U9VB/uIsjlKOrZyk4ACTxx8BbjvAAyB6Y/jioaSN8oxhtfRuDzca3I4DBV8+od
rM4v+HmsJRdel5emhKlRdO3gtFjZuViqPt8tlshehGjlfVxbjQLzMaUPS9VuyGRnLu/juXQ9BnOt
e85EZeKj55jm1qqWZjiWFgI+ckPS6GdYTgtP8SDIxxmCrc8ExeZGxy6A8nFgOE90VhmOS3Skf0qv
0TQhuPQRag6XZdN3L4RbdfKQpm7+bceZWx9b1wKANpNJ/eSxVeVDK33rLdV+iviWN6E79gz3sgMC
RKdEixa395R40ecUC+Mg/M2aZzuwSAFHIFj9LEynmgPh7WyEhhlfLMh4K/yJx0Zy63M+zMeaMIlP
tskDslfCCtp3T6UrVTHipteQ2d/AuWsL+WF6b00PWoYMkTkj4+y+M75dX3STNX0Jf9S/HenNVcId
o8bLQrNxSQYLY9qxy2vnbhMNga5wYCMc/LEDSiJJ8aGZYTJxozghLE7EcTmH3khihsfN/Gw7LswX
j0LlQkyj0RwbyvusRQbbRkrinumSo/a5tIstFNFeorsy6H1E1dL9tEc+350zh9YHLlG6IfyIBelk
sa8ZYzhh/y3bYEu5WhfrZuaqECh0hHtmYV33l64MoqtsGSWZQ0DNqR0Yy37F6NU4mchQvLbIyEp3
zVAD0Q00kuNsUuXMk9S1TO7hCYGEkTDMEoz4RC1OpeCAXfwlNDvYLNDv6c0iir/I6fQZV3F4aQW1
/F36dl5wgrIX4LycMNY2EZ/PEQm/T0Qf43BJUZs6xRWS08yFxBIWr04k+ZrQlU3dDnYpz2+YDvrO
893lDZIZuB9JchkNYjGiLWRCP8iTxSLWYqizqKe8d70vt10Lg1VmmG9rSexAgjh+UlwBmLWI0bSc
HyIfqStSpPDV3lpyw1gj42uxExwZ5kDWGCXqQjNdXrBB8+8moc1AOwp1IoEYiqYvUKRd7gVjGfdA
1dD7iXG5MXkpOTGUJDTET1PTZOnOTRnKJwHVYnAFQg2g/RivGbynIfJvp663753tW01xtSkWpe4d
Q9UhGCoDQEJJ79W9fz3NtWYd1PqrdSdIwcwPyEfSFhHmwrNcK0C/B8eKeF6FstLolOesII/xmKYc
TO1cTYd+qBl7xx1zl6SLOkVmY8nc4hosLgNB7XIx3lTMPq19x4Rt3TeBaV+h9JDE00OcLPYpDeUD
lYjVHSg0qbvCxdQ/a0lHcCgJbd+aZnhGB4cnpTsN6xrW95Mri+nABCRgeJsvzorXMENQ10v0MQcE
0WmzXysGADuu7LXbt+EUfDn0ZLTUyAfxwiCeZ58xMdWCCtXE33G8BNFJh/wDJGsqvEjF1oyTABTc
OF3hkueDeohjq1/UsGtcIzA4sN1QexOn5opOKRgvdO5ad4xHIPkVeURSOWLgtNsRapZ/eSuoJ6J/
JELdSNE6EzY4EB5k57MCP4ADpUu0UssTj21jHRygw9RgK4fCsQ/tFE208G5tRIQfpHFb6w5Obxvu
PMIgiGNJ54p17koNhPy1JESeCFhapFqybjrGaW8tHG7LBvdIY3WKZV5txzfj8yTMxAZdoIE9UwbP
4ZFOmEGNwatnXVL/hs6pxWKXP9nMrPVnYVOHHXux5Hy9mzSyGOHwW6s7oImBIsqKACwyH4HDXk25
zWLTd72oopmtOy/pF/ox8lNjnkvZe89clto9i15y0bYFEUVHFvV1eSYubLxzAp9Fh+Mg//2RV1S6
ScexhZkYstcL234GxSsbLmKH3DpyCJ4vIXLvSd1RHkDhJowOazeKI3X+7OygNzR8O1pL/0CPVLwN
hBYxeSXzBbi0HKZrhviUqaMfN49IKeMb1CwLUs/M6/utjs2t48DgPz82xM9W6DzbeEzIj6E5F/46
kpxD76Z3eGHx8zS8d9QjtTHzWeRNGhxnsTavDoc8rcXGbGeCb4JXhV+kZjlQ2Hpn3I7RA+ZqrS74
zfVrbCz7ysiBcUNf2eU324nqRbtkOOyhiCzmwdRZWpXnHASk99pxTjWEWnosdN4i5q3Nd1VzMj0D
NrKyfVDPDokBwHuXSwZf+A5UMLIVTMO2HmhfkAkk4bzRGUFG8dVQoojMt2zynFNtUExVRUVE6BN7
hlzTRk3qffJCDg4rD2WWuGUKFGXKM7LDaC8jYtvjdPV3NUqBc4YzyWFMHBfRwVYokogt773HNiop
eRkpjRdzHGI99Ynt+0VcayYPJav3/qrWAUd6vDqk3UhuhvWRFE4xnzwIDjZZi3bFmiiq7YWBfNDD
c1IsGPdER2RkCYIArPegTOzqWNWjsC4gbcb3EfVdcwitwYHpEuRlSkjj6BuZ7dyMquo9jvW4/uoz
p1AXXZD3pOHQx/NGyXALKTNQTMjFLTFZ2JBCim0GXcO/iFXKONWsDWMuNbTC5YkdoT/kWDFKVn54
zI5OMRHwxRQjmC6naZyRTjTktaY9txhLIE+TxlkF9AmzzgdwSRYhiC6Lv3W84D8QQicRum3VJj5z
EN64xcGkOORet53PZl0vIz8HgUUMEGgN1A7sSljRRDx0fTD81txPj8jAU9pAi1Xgzsnn3tvVi+dv
CdY6PFjg5RketumMyZlBLkGgnu0Szjmg406qiik9yS8zi1G/VdF0RZ4BJxsC4H49kWBZxpe4sNyb
ddGAPsuwhlwjy4Do46rBwe6Wje2SKDJm4LFBtGpax5LZ+rj5DxGZBfxwOEWEcyPb5UtN+HyOWVnG
ioky38v5QhLm8EmYSfzpSD2tyYQQYYoZqlldcEO7MHJ6IkiQCb73sPkJU1/n91k11/13BHf4VBH1
29xONfP9C+Jv3RryFwN/wKdhfsdUCcIBoxMLQ8LG/SJ0g5F8+2uhY+2YgK8DQblWVtgPKdWrf1E7
RnsnrnE7wHWBJuAwA9nJd3r0Wdd6RWy7104mqN5XRlr2SbAuzO9mlNPxxqSS/YvLbdjeC2BY0Ppn
9Bzw8Q0DPkxI8h9ir/+WZvn/yd34E6Hjv+R4bL/vEwu1KjIYU//+P//z929MjD/9lwOCC708jF9q
+fE1jLX+I670//cf/ifW9GnpSbz/7NC0bD8toy78o8bY2Vjc/7Uq+ZZH/n35p//DP0TJwvk3/MYo
ZDHmRh7GWnRj09eg/9f/8P4Noy3tue04Maox/w9gjtBBySywg0Ro2YBKBWi7/g+YI/y3mOLCJwXD
o7UH2vHfESX/BUwEk0jg5wIRCQwVrbP/V8MvUxDSEgcr3WGFB9Ijbf+5HSNOiaZBvMLVFbN/9sLC
+W3yEMZaR8gjuq5mILqGUX73+w9v3L+QLzt/VtH94/XEHsQ3NMzCd//6enx/QmTvRtneGUOn3FNH
ehsf08bDGwYdd4+beu2jRrK9EEusmk/PZOh+04X9dhIsqhtJaBxICQVGECy7DJrae1Gum6qs6Lty
/zcvd9PY/V+xaIBRmsCOEBptEPIpw039swYPpNLSU/EWR7lIiyD0xQ/efKcLHtRiB/fUsg439CSI
tw7rJWXwhS35Lmo8737BpcfsFy9L+Ddy0n/+TAHn45DGdY92HTn8X4R6ExmtvSuhClJqZvFe0ZAG
iAFaIh4GSB7kxZZ0eVjRaTKSEnlRfLSCAdVD02FY3gVtI6u/o3n89Y1CfubwibIxhp8qgk3m/0f1
+1Z3oFHOcKEFhRvs+5r5/A6h7fSA/Mr9GkOveTQRb99BqanPz9gryV+xgRndEEGIlLCWfC3+RrL5
H9zCP358vCo3xg8Q27awPSTUf35VuUxXQk4t3LMZLrLfQDTcR8RP4jfB5+MX91W2OaXkNG7qA2LE
M6GZDCkStwAxhQtO9n6xkB9F0y2Te/qQeqWSorC32cAXyLUF0gyfZV6cUxfsGl3U9wutMC1ovQYA
9hpk+g9ykOWPJW2Y9jOdqhhlVeo6ZeEzsBN31K+/+c5uH/9f/mgo/JuE08a8TU/z5z+6QQMFij7z
9qRPt+t1jPim21l2CpWf4KAOPF2AaWcnV3usDj6T+S+RDgwsctlNmwxQjE+UKfnv3LK65795bf/i
a7KRddhOcL5t3vI/vzYTBrL1LCH2ao7z9STQycz7oLe7h7yyQ4Y8S8WU1g7rcsLI6k0u2khlA9+l
sfm2eit8Yulb/F3kxr94omIHqJyHCQC6ixf+5WUxa3ebSK7jvqYdwoRcM5NKstyaDU+0s1KaCt96
n1OxOV3LUJGTxWTto4rXQSQtONG/k4z/8ytiKMILse0QJPTGvPvzG8WgQjmK6T8+tpWOwmk782tk
m8zLkkvxAQafaJJGpM2wGwcDaY6cW+89KEilpXZ11d+c29hs/qzQ5+QOkVtDeWK1zH6Ui+vPrwjZ
5eqVItao/2TBF2clEGrfs4N5iJoZ4YBafKFOJP1pf19VTI1OZTxj3CJdHUsbo7Q1OEZibb99xWQk
8RsdepxF7LSTJXfS4qrK1p5G0lYqOyBjZbkRsWw+OoGCQw1o80oya77NyH1kYDtQ5jPSRL52jhgU
MLcaB9iPmBX9FzPEpr8ptA7VjoAWJt6MaAK2UxY5T48BqtkmWWLp2EdTQa26VUsu5gtmh4E4drHK
+KBb8nxA1wf5ubYNu08SHlZ5njO0jIzqIF0lno+x+tHXyu/PsZ9ZX/FMl7sX1rAMl73tUTvKQMV7
tIzzQxjWiEMrvxDVZSWrkZAkLzS/I5a4nw27IzQE5EaEhC4E6c+06J3zqEKwP6iIkFjq0cOD6KQy
bJOYuGl9iAeagcugGqezvTasRxwSy9s9jx6nvK1oeJhHFvQXXtnL5hRu3wu4t+zDb6RF/DYLAM1T
XvOHHrNpXi6ZjqEhwEUcf+FjsFQyGS/K4AnFNn5fh7qbKEefIUfv2vB0MYe31XHupOx3DMmy69WN
xwfLTOa+TTNq7cp6H3RzyGoohK4V3895ZPYIgMnvFkwIJFvmdv1NNlHLGgAJEg3BHmNEvgsxwpKN
pU5oGgiHn0Z5dpUAR2K13dEmEeNatoO5YFJ/GQafSFfvInIgEidNeU2jjVUXEsIcIWDrNu6ViqNL
eCgQjZ03FWFOp5Q7uv1nhxe84ksLeGM5lO3EoUxOwqVtTeZqQQt2JDAaC0o2zHhEM1La98hfZ1aJ
FcGpjJxPQbCYj41r/o5sZo+H+S2UbvPWMGqvE29u+TSAiFKVIOP/IP9yOhpylF79YbgrvN66tqq+
/kW0gXvXFWv4o7bEDHKdueWHS8hddhFpN70JYf/81sTI4zVue5kdPKOgQFtFdi/MEl4wBkYcxewb
pW0KhBiqR4U+X3oJSabRLhzn642O/+S3GXOvsnlt++BdTOKyxst8X4/Dc9s61wit1Gns6uLYKeMh
LZhjcaUMlItqZtFAnPAHu97mLhhjG1GYmrBb1c6B/vXdCmJxrxx6wSRCuRtnASSqPO2zCEVY3b0R
q9VdKoIz5dHY3ViCHxghmij+0K+6dJo3b7TkgsBnKwaKtJzTK6+YtEycxjeoqmw3w+4USiyjmUYt
ftFFVo1MTw/VsFuAN8dna5nR/8w2Hd8xKFnknWnRIVN3iKH9fbxE3m8nYqYAVoPt1I30ljzbK6XL
9kFLO/xGaKS6i75wGF+32qAmiGb5EolFeaegA9N7zawhnE96bQAgjMzW3TNUEOo85nF1qe+WiLRH
oooQWxxkFJbdbzvurebFLaYMG3qH4iOkAbfgTFhNKStgUlEV6hMS1zj8CABoRR+ZQ7+7jb1BOEWH
lCVV+JzpyVVnF+kV41WGQ9Yj7OHIP4Ng3zBQjoPIGxswjDDW67EAY03u9Yxa3F9SrjkEX51w7o2T
x+aZbnwoX6yeTTvzrz5Ygp/CirzxF2nNQXVaw3DI37Nlo8JoqCbrb4tgdklC+hj08twtVeYER39t
IwjNre8PF2kUIwdH+zL45sTGdmKzN4/O/MuJiI3fodFyplsaHMXK24ygAarRzTfxUTnUV1a8hoJX
6/nVrgtxVf9Qgrja8YgMgGPsBEZkKR+CuSIgnI/I0TwtzSw+/DrWEZ7HmcvvByL+KLxt21K0B5Uq
q/sqaOVZc3oUv/NZF3xJdm3VFN3V0OKj9BOvG+P2VGqpCXUmr/dFtrya67RvI+dyUPaIxm9inngW
9YhwhoDozoTsvBChPCF7jer9kk2Wf8k55Xvs9UgovgwitMLU2HNmtwmkEKt9A8AjSpFgphHRR+tD
ErwDstFYJ+m5OR/iDLwVj5btDnfR2ugM7e4o5XoiZruID+yaWnlMkTGThp0ihWPFC0ZBxsxSs45A
WIgpGMsPJSgiiM0IWaq5SJDPTekZd4TOQfBy+315gvboZpyYgV+yHGisW09Oi390Ip5ikJ9kGmAF
4aEV5bdIowE6qxFLoS9yGI/Z3k2D5ta4SDjPau7sDgWmZ/qriIUeQw1Ua8xGGFAr9yWACZLeLW7X
dyG42xWLW9L2E0P0rsxRiCW919X6Ji4HFf9vjs5suVUlC6I/dIlgHl4FkjzJ8/xC2Mc2FFDMVBV8
fS/1y42O290+PhLUkDtz5almD2MwI2kQx23psQnjvBllEj7noZANKxgDVrYk6Ak1tgCTLP3R1Ell
Lrjz+O5FFweTf1l3JlhvQrtLqgPBe+IdfhPz/HeW1zC2UXndMrCqA+s53pSX31llUpQ/oFlUcdvb
LvAoMIvFU7SEziv3q5PtXW9ER3D57GIM/zuZo6xSKjd2+gcPltjBlQXVoTBa9TYAGAIZbZHGPXOY
hK0wRvuycHIgtEc0EXw7frwvhnFPsNDnAnhLaupW+KTRPec4ULQbbYH7GLD2M59eUjuvLnXocYvc
liOh+2zQ5RGayj5f7ftE+n9uKfcNs8872pa6dAMfsJ0xsmLGWYXOedeVw7PJo4tETu993b9jvN0e
8tl93Kh2v+TtYSCV997Vekbq2qx2V95YX9m4aHGWvhP4uvGq6Y1aWAIGTUrxTwCh/xxEKvPUbNtl
6E9Xeanf6UXclfNc3AfTijmExnc3qbtLIggP0bwl1zpf5wPxg/4aQe0oNuDgMdUA8nVVgbxQg5v/
jV300+iZa7KFLyIU67Go/ak59ZJLld0IKzhEyVm4HfGkNO54HDpOwIlowxfEzBw1c2zvZwvM1VCg
3WIGYeMm5nNBeyDoMRJR15ra7z0DGkiJq5quczu8rOqGrEt3UU/Og70umbN1V9q1j9MyAtJL8I1M
YFYaqZDMg+Ju2Ihf2d4dSMLh4PqF/qQvNN8XmrM/rY0O8qVlZcGQX+WqOYff5DNuwJ9eR5/RMpxU
9Edua7j2eIUPgMntdJyGE7SX+Q4sTLffaryFmEdxQtsuYKiqBoQKBHhH1ZR7dAZ08DPM8gJ/I7tz
PjxZoTaXa+W8m83K7/PVbw7a1Ewg2+LF78nCOXLNiiqh12ZuH0J6pXl4tSZ8wIcztRjGKUeL0xJe
GRp0ZonprfP9nOlh8kMjNXiRFspprL0hY+HEoubbOF/DBWSivbyR5RH0vcgmoxKtOKE6MLt3/I+8
w2sRjBI0hwkuBuZ1bwl/e4HTfUu8l9atXL5g/30ORbYUdbrpDhYhtryJ+QCUSO91qkpIiu7Go6Lz
nVzc5mIa6+EGu7M5+KW4UyQwTm5IuNrxzqes6koYD2jd6MzPFjvMvTXr504V7TNnPorW/My48lsr
b7sZ8gg0CBP2NqdvrHP1gT7p6xir786CjnwKIKMi3PblTbPE8TWee1z0Ze906YrZaE/kBD+F4/tP
pTvw92iaE46veld25YvAyfoBLD860th7uTY8ZFtdgZ6Pt+veF0tGZ/DeCos//BAcnBRIobU9T1xL
HX5xJ3Zul1jfW71rjhyO5YuPfXdn5eNEPoxrZN3MVoa7ob2ey5EjrosFlNpJAhQ4dR28CFB0C064
SVD/0Fw+HEtnBrzVtfOXxM+XzvFCFg0HzYORVDSjcD1TjsWngQThwO/cMeOv9taQ39tN86aiKVhS
3LvRkZGRv/PkgsHEqpNH7n90bBi4bH7Z3zbUw14v0FzTCvpWCqntsuhgtMX2pTBMazpSNrsWMup+
IU1xEG53P430w2cEUqCB+tNIz12IJdMt4dIHrb+rvZkJQU4Kkl3aon50iM4aS2h9FIHXXI7Bgv9E
CxyYKLpYJemnJgk2ZeSzluvSxN3lFpg5w3U/wM6Raj/B+krbrX8dyGuxA7nmgZmZlclq6fQO6NF4
t3GLfPcLh1rLsg8eXJIId6tt38AdVQcxWM7Rb414cicguwEHuf1oefqOkLjky6jWoyxdtU/cIbmY
3Nx9LU1bPvEVsiFWcTtdbJyMiBQtDjAggpf25t7mvQEuFXdPvj26cjfxK79tzgSApA9dgUlRlccS
bt8v5jwuKqLmVtKt43W0qCKrc1ilVjKps1PW5yBZ5qehbvMHJqHdpdO7expSP5itk2t1m/aH+ct3
ookI4kgcfvomHO4YzlCWIPL64IZ4R4N8zrEIRwW/k66eyQ5wfA2lfbDjSt5Q2UpUgq6VN7eLXv0p
nPCTkzqp8ak8zrJhCCPQ9nZ9Q0R0N6y6YvUD9DU/rm3LWBZOVnO2xuoKy6TPofAI90st5rYg9Fof
sFySPuMG1kLIjFuKeiNQv0DrKNjJg3E/TKFuOF7KLT5ofO3y0lGj/cHyMlz0Ylj6tB8mcGMDRqwL
XwXXI6sgU+CoAn06TO+bYc1jqL8nMpx3wAWdgGvQog65Wd50QIMTtvuaxqll26slOZAuPXN1Q/kg
845netLNQ2c6zj5JdF2tTn7J4zjClCpb1tGhM7etxHDPquhOe6sK9qipMX5ib0dEBJkjmv2DmhT6
2rnt5DDa+DfKmZJAzuNEyHrxjjGi5I3AkFeEfI6aipwDIbUpnQc9fieW7G5Ma/DXkU1LnRWBiDLN
djmtU3M7ueKmZNTX7gaaN9IN7sOxj/D2JmVYHyzwSdzvuYblxMpIQyCqzFO0FZntNyI793XuKa3a
7sVc3EDpH3cLHudTaeYbty1f4qoHPdbCZypxYxL8IhCTtH7E1JLAArP9GG9xWOnoSFoxfGJCx5Qx
6T1MAoVHo3w7nuoiwTa3tVBPXGoWeQXs6qMK3C/fyoMrO4yGb9NOvPfT9IMbPeWI/2LqgkFi6CiN
PTqIt8ve7pPnMp9ZphK8JOS4Obgvz6TjA8QgcJXjdZsv0b5qODDvaB3hUeEstNh7HSIPhMVZCWlg
uwHDUscWzOBeB/8XXswHnwbz+2SIMZl9dTLe4y2zzidsvpe6OFEibbKmRZ2C0k9ihFVmNGStjdKc
9pIy7WvxGsTht9NZ6zEm1sRBnFe45VDPT1xY6pAXd8KirydKrmSt/rwFsxw9BzfGT+6TaH33On5r
LgpPfYmoUyz3KM8XKGpiZzu4L5hSjTw7+Jzy4Eb5xbXok4/Rr59Apv6jf/45MHo+bhvr4TgVF5Kr
vx8bAgQx48qp67jdV8vBD2ZOv5S8tZgcd4nBLyPrD0t7WSIBimn7LlrY7WoC7Tuip8Tgkwhr6Dm8
tdxvCPF1If808HGk2EPEIjO51l6Rx7bX8NmhrLcokuM8j8y6ufalsYt9ziuYXpNhTb1VX5aFe+Gb
8MqhLpaWAaCNufn2QOLktbwPkFZKqBvRUvzRRsIXUjwQ8L51J3MwYr0oCFcIRz0serlbmu6fKCKA
YZ1/SZoxa+rfxloIcPdfwfK0qORxHOITDkjIj6Qrdlxv6dUwp3ocnsa1oCKT8xFZLYrjnJJnhs1r
kH06njGl7CaL9aeKgNWgnNXQPpTVNgJa5mjEfxkSg0vdWKjpmA9D2J+4VbbXwlnV3YBvmQaSfCV5
sEJBXNMuHpslnQOq41LXCdSYYvJIfhGH6coCh02sXvkN1huUhgZYQM4kiVF1D5F7cqvryNXN+OYh
YV23w/kCX5K2eLa3YTWHAM9e+D6tdOSQ9uk8CwfELPh+thrRA1hidfTsgeG358vw2ebcS/MNWP11
33WK7jHdO6TTAGAyAaT+Go88nmTBaTfuKT2zMDljVGvj8GNO5tojLr7iCW1UWX9zG0PbJplmoj1V
Pv5LaErz7Aw5C54hFcjlg7BdsMtB37zHZJkKcsR+jSbhcUe5C5Wtr1CxoUfmVHj3V+id9lODRqDS
IFLTCQeIfJg2iPYH7iAGh/iqI5IuwsS3xuOh2zldYA834Qxto2biV0InbF33NkaAH65wiI3B5QDW
/DOhwBnpdGsxe8RwqOV9XSjdXmjC0+eqIDldUKiePyWmZ5UVRa2OPRlEGpxI+Kobu03mW4S19r0v
cl8xgR+qD6+OOfZQ9ltDdKCVXL4w/K/e1BpY/Smf/eCv4FpKm8FccEMRDY0vmcDfk2drS0iHTbbA
j0FFknggzb1t11sAMpg7FQs8x3dJl4khiJVNkyXaq7CanQ+Uxlz+xaKEUig9jdpZa6Ks3Nfbmoez
nagkLKemIPGgsZ24cJx9GLeE+LLOsrcvjy8WzkTnz3WmTIH/39Wky3mldP1LjAKDS7FwXd61CPwv
dhdZ0B0tl2C0k4/FHXJB8eN4KyfSsLM4VGkb5sAi4h4/UY5Z4jppOQ3vNuxzPu792hIZK7Ag30DK
AKsil6hDETSyTXHX+BhxMNVOXNmi6CXxR0sc/GYkP7iNcFQIeprutq39+StZZpsQcuU757z02aCy
TINg4YwbeclBZCbtFy/nlAFU2CWVdRkTnRXl8EXLUtQTe/Xyf0jtVrDr7cLwvNTRu9sq/xHNJk8F
wwacknzsXFxny69xIuduwgBhVL8llWMPECO2lwL1Qe0sqTtiuCvYDtzcRn4PJJCGtNXwKg+z1ozN
A4ThFxEZ1lLlzn6Y2hMCPMlV3A5EwuKVHCu3sai6NtvSveXYQqZjPFbN90BQOtphUOx1WhVl8Ali
fqvSOfeohiHj14kHZhg9qHIAv+NVo/KwPzgo0iAZkkF96Ja/497DvvlpGK+RQ9BEEvCNsu8uymeF
pud5y8xWbc8tQkuS8sYV6GR53Ge1J9Eifd0HPzWLE0WFq6ef9eatNHLZsKFTEvY0TBQ2hZ2/S7Gt
ZEWj0SeRt3oBg9GlG6/muYzmtJ7r+GazS4o9y4Uja1YAciDs7SkyNR45Mpfr3bS8kV3GXjhDcr1D
v8dx1OFW34kWETRbBHSLlAFfcqAYOSjo7pXzI0NZ52EgfX63xVEf/W0w/UJmhEzaZkAWNEpLz353
RMljNE51JPeVI0jj6n7bfoQpWHy0nAOS6bREqRsijSy04LGrfG/1nej2EpPykmJF2iRCWMkxCNUF
aMPY8OwzPh+/pO1vnJ+qyuCKYAVE8NauvC8MoOOUWCsPHHk851SgmD2UwTAQq5icyiIcppuTR875
TWLfFiwG9CanwD4KfbI6u3zBENc+JoADjk47Bfde61QfRVt335EhAN44q1aHtVfoIudbLlDcOhJL
yk2eYN1KyvItVGri8+NCKdKxIEdASoR/ViIH12ETMXF2BNma21B0bBCdaR5iptkezBpvGA+F7duQ
pNtSveGzDfOLsCqcT6JTw3OfexPpBRIUc0bVDBMA1wfkSiwBJ51qFne8IZrvv9jQsN8BxJ5/i8SF
LbAp+6d3Nwzq0+b2L5PVJh8d38OJr360QbpAX00dKylmtmby/nztHV8dHA7x7tgJcWSyBMWT6gn4
YU3D5hHJmOKApvai+wl81wPmWt9P28JBZ8MDt5X7XsccvXqs+2+szlxPA6eHS8Bk1/126GkCVBAr
fCy1C0AIEkKJtLbUgD20hCvrOnb4k8zR+ss4gmsh/g6LtoUhzk1KmmbN96uZgyNXh4KRuVBIe7Ff
2iPjoHyLmF4U3nZQnjv011ZPz1NpTf5AeLgfmbYMPf0ZRDbeGtPJI38+2QaVl2Svg77PH3ptpkxP
XifpxYzm36Dewg0iUjlMO6de4yoj3XROgi5uQiwsFtM7G08cHLmE1HeAVOq/zVlHMn29Wc713yVg
V8sThLiNahuUPrKqgPA9ezmuBd0brFKUO61oTdVuE3b9iBVxbdM1UMGDJVx+0ph3zXtez8FLxRbP
+SYWFvwYkuu0lkau+hKWwxdW0YryYCUq/lUVEgK+9XHeMmZF+IsbR3MATJZIPYYBgkxWGj94NpO2
P72kQxWQq44hACgTh4dOzCynTkysK6uUzl+2qime16pekDWgpGEmnpcJTMaE/kRKXK/83Zxt3TNN
7ts9vjaNZbLWQ3mIotJh0NbOCeEnyHkffdyXMs2hKlOc4YX1k2SOKTN6swRjwtjOwlVv77JEtd/R
s0TIIKhDHOBkHAtgO00R77QJVHjCbU9uAzce4mzOLFBlcJSq6TGOwtK5mUZXT/s4nCgpm4Tubgn+
476JvaoKj81qurtxIHC4J206/MO8qnS2edMWXs6uhb696ZqktBlEKC56byy3rPElhit/6usvkpak
AGdF4xYZh/UkXZ3zP45QEncec7ghG/KkHI8OdP1lR53z4GD1hsC6nzpffFBAK1qMHnX7DFW9cl+h
D0x/CQOvp9nxi6d2sCxyKrqI/5IKWhnATHWtpoi2efK4ds8lFyCsN6roA0ZR9SgSklAZM5z8vvK5
KUyDXXxsvVMQNNlsTYSpPls6RxOd58EGooUPF5day8Xdvmu76JL7aeKb3gZiqgy1hN7ummEO4BRW
bdSnXqW7DRhKAydiXT3xu62L+6PXYcYXswDyAtbe+588OJyZqh7C4t6Gjb3QqBlU376SICINTCi5
ky5XOKz7tBVXSxTL3RLmnEBWPWJFtnxyDDRWU2Kc62q9RWTkFI7ZzH7x5HnyC8KfDiFgF/YHswbw
yBZnHAz+waqxVTe6v/SIDX3EPSmn3WgXbNfJqs86rT1PQElmkml7WY6GcQzeWnsnvQVrmuqV/NJT
1CLMLkvrZQvYQSbvTbAgJRkf/7cI80qnm5N7j3QGkKwrqsV7r6Va8OVPHRolkHRJHNivCubbrpna
e2apmuIaPcm/YvYMN/muCK84EwcPTLBWmp+GvOvowiDHtlvcM6qgDHBjMmVKhss10DBRcNGH/Z4k
njzN89xiVa8KrtySRoiMXmLH4+cr9Qv/s+I8P8Tbk+Ug15KhhUpNJrqePhq8cnAb2He+Rp71T/ou
4uLaVj3rBWG89mbeQLhdA1CwJ7QY4zRcSmc0JAla9PZsWJz2Y7sw1mI4sZ7myRlg+Lp58ZNshhHA
hhn4n9v33YsuNScGhlJev3d8g0WEaXR8adllvFwwFBr1wWpWyuvq5ux+huNTrvvSPtvCyX0BhWKI
q7aUjUW/YKZnefCCPHb3xBlYAr2oi59mm4kxuywTtV2v+7XhDLo1HfGpWhMLjG3IK0p8BXqkIaKC
SoqT2xH5DzfsOt7xWZ3l9pnUFYPA6ZMGCoZcLRiR19aGlHDGw+nDSGcmG17soRe0vMAO4gpB/oM1
B87LmLTBddcbdk1vyIPPxeeId6zCabhbIl0/i1EC0/BtkyDkl4QJ0dZt9VLZlspgc+o+szr3fGhF
ez+t9UwJTqQtorK6rRhKlSwVV3GPJJX6xsywBbZt+DGuMTdlIXGBFZ5ZXn2zuSUhynz6QeAN7seh
3MShLLW4YyFJbqUGVH5A52m+pnjLrStv8MiYAYiTD4p65O8FLhANcLGbf1gNARWGhgEW7dBv19tc
BeS9Cc5Yj+5sxu4Gd3zJ1mJ71tVgDIqR8ob+vd5K/2Qx9TSI7RQ70IN2rlxcy08/DCFbyIWOlV20
CflE3jEq6BFils7lY+j/yXqiW2WxRH1nAMAxqlYeT2Pk2opMfBMFYi+3zQ1PNUkBTPd4tYMLGyRO
RRZ3WD+Z2o7P5GCa/BI1yguyAYrQO2pUY+9gpZMqFVxTjsnacgUEDGBI6/x/VSlDXONT5XZfa0TU
IgViUeWZqCL1NFfxGaux4j24rJ2e8k+z5vVy2FZJi2ziu6T45spKRxWE9z73YEEXQcj3iyOJnlUs
tJsDRkg0YIVF2ZILT3rz4zMbGPd2j/n9IK1mew/HVZ50GHqC1oQ6ArRIGMWkVcSTeFdIj4Y4LG1v
MWVSsJhovrg3lovrKNaAO7JhKcsPICUhjQZA2h6SKe/7KyLI7Oxnh/pI90ezvQnQTPlR5PRIEZ5t
tzXjT7GKfZGojVMd1+iXxbaC+0Y3CH3jOMCiC3ThkUIG4BjslUvB5a6sF+5/WxwXE68zZ4W2nvtn
5sFlv9MydyEbJxA1UnebW7pXHEcDCKAPZDyOrJZPFl0274J81DNd9EUDRIaFdFeTVXF3PEvNK6tn
jXSDM+xvZihMZ3jFjss9UpSIo+fDKr0rvXUWKM2t0xVINK7ZaqaZmg6bjID4bJ2Ek3jonjry8gNL
MlMunGN9ttpr/RZ0JJ0y1o3+apGtpKYsgPCasgl0oB3tcdA7m0QWxyRAs+WdmuL+kUDG4PEnUF0B
rSKUJ1FYJs+QL6rglmyXsS/sMcZHupQelXxISMMuImHjXpR1Iq85AIxfMB97Qtt6Pt/6bOg/e0iR
mB9CKISMg+2QliI5tbK7iPDwraBlSo/rZbBC0MmhyjAUG/xXToekS0K3LP5ZdpgfScHHf0Uf6FeN
FZ20BmwCh5/Dtr+HyBSAzJsNH50ITfFcinX9xA7hvYugL94KjX6wo/oWtZmg+XQXxtv8Vg2kf8+C
VwCgJswxzMmgxBS15h1ROa4Z89e5gRfS+hyemV59i5octQC/dxAjGvvKniJpLjHCtHyZ7vwkffSs
Y7Rxfzww5WPItOLGQ6ZK/Oqd/qBZ7TTXtioj1AYCXzjzVHAz3Lbz+CMer0pp8G6OnjmpqvWni6FU
4oVPC667XS+3OfAj4i2qmmEMxRU7EjuoeG7ENN7HxKfIcBgLoISTVG8QWbWNKEa3FR438FGn0Ne6
u0QaAI7jIiW5aV1v4gLD3DJknp2373Q2xaSocFDtCmcDJ6Hyfv6wan6LtIjgmLI1cXQ+Bks9Bax0
HdAu7I8VaTd+3TsMiVyV88BVKPeuEhJSnah+RlzGpxG3yg8oQu+d0RPmwNnuzOfc4qWBzFmO73Nr
6Ue5RiXGC1u8WJNWuH+9GbWy8nziXlViP/TB7Jekm1qoBStXzyeKJnDY1g5KMoSddgzY0IvhtS3z
8h5Jrv3wAoda6Yl7V3hw7UT/5Xk5NntZJbxdlh5EQdEySyVHV2X9TljJbimDkGjoEsXXX3LN+ofS
kI2Nw/F69Rznny4gLUrsOs9ruCYldgvqurJczeU3Pi+MBFbMJxXSDPklmON8NMlKbgwI7/i+TA2/
Y1XTBRa35z4ZO5j7FgOY5ERWM10AhYbWNmWOQVtc6NaBBrLOrE4AI6juYgpGA0kScWBovUq1V7W9
cUkYmD5diZUmJUqoii6Lk5CB1+bSyck/l4blyotyj6UlOh9xlqB8U97ovRfGTsShb6h53Fmx5Jmt
k/qnLYYhQUMn9R6UHR9f0knne8uj8K2cPe742xojvk8wPR5m6a2fYTIZ+kj8IPweGWfIS6HZImRd
RWEW4YHVKaaMAW8HfWSgcnrDN+nM0XApZ11ap4Q6+tdeL/WdQIchOjGES76fSCz9taRxX1GdEEcQ
Lhsb/pIRD2axmJoZl8snXFJBQ1Tj6+XfkNsNo5Y6bvWe6GgE6vkMAMnoufTmbDG5eXGE3eoDIYl5
xLyyDfiqtI9pIGy6V4iNpbc30qNwhdpFGK5O0iIWyQCqHKUaxT9luc5duYX0kSd+bdhaViob0q6G
O4t+gjM7ZToO7MntympByq6quzoOxuhQcxBq084kFncMTt4PlrOcb0pWzxnRAduOKWDmMLsnbR2O
fA1S389MmASHAXQ+ILROc5rwvsFqJUMHqnMdGSYas9o35QL8bO/xe4evyWiwqVbYe968eDasM42p
fgROtZc5t7gwG39NIOUTU0Vkb12m2xpGEYZGMTVPzUAtINuHKdhMg76+Y5aCi3uxHECqdqiTatcy
aVLpOC4J8ihhYz4lXFAY4LlU9iky+/zHDmX+rTTrCFTruX/nURwYsvGrUSEitHnm7or0LxJTAhCV
hmUDt2DW+o6ASEJDNhnLoBmR5koOyLvSiuJPtZkRAuNcMCjdlsD+8MaEAx4u32G+YOpek1Ve/Wg7
DcSfWARqXG6pWno7gWqbhzejPv+qAwf/O1/Hhun+6rk77u6yAZ3KUOV6ieYGr5u/lBNOmia4bZ1m
/SG5XR3L2dRfvrDkG9N7To32jE60Exi42gP1IZg8c9II/0JkZkwNFvnOFNd5881+1je7sfCrB6u1
8c4AEGNI1cUCDMjqUiJj01eqL5doGOyLMCird4/ATJkxUcDM1kfuEO2n3sWh12/wcTJcSNP//QHJ
LkbWSleH5hIIQSxvmae8sLvFqLgBk4RXCezWD+DGTazee05zWGZwdFP0h2Ji3ouGNqRLTxq3u9oa
GkwzgpuENQ0eC3CGXNtW7kDx3F65HIJuuhFmE9XdQf5VVn30lnCq/WI2239XCd6R1Olr/862moYe
F5tn42KBQPpOWMA+Iw9881j0Vf1bbf7wPoJKpBTGrzdymXZAHnTsKpYwn1D/EyAIn2d0Q9jahVo5
tyggOKIGbH2vVUC6Ko2XIXqDOA1mLq+5szHBWXbcsTB2kOxs2v1W+VLsJ0nuPh0qJNdre6pxXeee
bwG/dKP1A1hr8SORSb/CsXK81LMi7VzGpSx+gpXr3y6x6lxlrbvM3nUjF2Da9sgbyCVdOnoXMwrF
TlrT6jKYuFwvcBY7HUlrwT4YNBs7Vq55p1mVLVoyK/A+d2MZ0kqsyDx+cFbuPwVe5xa3Q+Xoh5mP
O965MZ4Mgv2wj9KoBEOW1lMPiLkIA/8GpFz46fEeQq5TKvkbKk6UaWuTlDnClAQ4h4N+fhPBFEBq
Bm70UqiVaXAQc2Jl7gkptCazBEoaEM2X33twj5oJQy4mxjY8A4wt3oDSGt7qYW6+CQmzPnJ9kX4q
FN1U2AwRwkCK9M5J99zILjaGJXVaJXmEJ1RZQIu4tHROGtmd++0u3dm4GLKw06kNeC6rE18bUDVL
i1xczhtiKJft6HWcF/u3D30VZhpB4Y7InX622FPUTYkqsLHeyBUgDs4YCXM9wnuqBtsls8RHj/WL
cuoas++s88wrVb7cyNWqfph2x5iK27A3aSkAjKlwQtDqfT0mfCZ6M/tZsWcT2KGEJ50BeyxXZTWb
k93YfXiDZxwGhecTbLnQtO9M+z7wtmm/MsVoD4vjMugtQdiskBXiBnnOiqGmUOIZ5Uu2jCqsAD2b
uNlHMCyp5Rn79bHmdvEyj905ehWdD97YzZvigAnE3rPzFJc1Fq+S6bpg7sMigqLgWzGH062DiQo8
sLKhq46M+QGeyHIvFANBaBnc/hj6ezRu8phzge9sgNXpVtQzoDUF2eBKLXb8Bp/O9S9bvL15SorQ
exxYrrrUYQWNssWmNDgd22HoLtY1wuJgi1G/MFUb/gXMTUb6PoG27OYhqSzS2qPzelYxvphgiuWA
8bHsM98XnBqTaEZHH9ktg+OWV36RNjgyogzbvmRaPjYGg1SprK/eDdkQmV2z2ldFGF3hXAGN2oGF
kRdTaS+frV6pNBpJKUBX2CpY/xZ8wfuwcy37C02TcGgzYpVXkGMZPngR7dsV4oHOjON75U0QYf1I
5QDklte+Ar4yECIpz/1ZhCv8RCTNg+tYzq8CnCwYB47R99rjh8zAfioOf+KcZ48DyCGgzdepOI5r
C1iAIIj3jaLBBadzRnm+Ja7Tv85esMDw3racvrijFrgiFjbT+KzGXJFfw+2rzkOZDF5ch44PbIGn
pFDAb4k4buiU64aoXFfcqEFmxA4hGDcYsNQyOjyN9djDJlmp30NBnG3o+TRdDbiqvFpmIOf8q4S9
saMANgheoV1KdS+9dvriP/I4YA7nM4LssCU7VCn1Ru8pdAQ9e9aQrQnEwF09V8BHGOq3I2T5ocC3
5Ixuee0qTaLBiMWwa05BfluNzngfUd/IOUPYSQklaOSllh0cb6xiwxn4uEXYKKuq9vhZpPbLLABa
/rdusu2ZH0BpymzKG7Bc2AKMlQSQ6Ny1MUH+a+4KrKJEIwp5ufqr9Y8hh+Pgn3FRGPOJHY+an4BG
bwBjEabwMkj6LFEucEjiK+fLBJzet3Kdo+QR48FyNy/JWUwxrvPRjcb8OdD+fzersD8Z5UC0QJST
142Fl2UXd8a7Q06Qrwxm4fnmNnmn/VoUZ4TK3IV1pvn/bXvfwTkBhAebTkpFmP8LITZeDxxleDuW
uSzYsXJYf2nOv5d7dD/Ba6QFKhTjYlp3z3wyiNOR6zyucgy8/YjTjxJJYvzkkYrkzHDh7w2vWxSu
j0ZTryFmUOgQ511dv6LOoOLEHoDyb+i2+MtykfgSMKSX0CiAR1VeFE7OAHBy6RAGUIua/DgDRpK/
YHQY6mKAwiJsbZ7HzqtmQNJ5/X+Wa+L/FSN2/asVNzGejKbxn9sVggfcCuzrO/4tU6gVlmexXzqV
5wTfAs/CHEPSJ/0P6qNP91EVnAfR1CISNA+LjH5i7lz/kXJglGu2mXOiYNDiYv4nkhj3NBj+B1SU
g9oM4zmfRPMZj9TqpGjE60mhmDysBXaG3X9QH0IdWBUlkDQKfRcccr/hsdFcG47l9X8Wxh5+znmr
bWg2gFnmMqEpkM/IHK71/X9RFScWNjMvTdbcM/uGDju+yqhCBRW6b965oojtMPcxIvB/jZ5shZGe
Jdu4Fm4zjqVgHITn/kNAYaCJ1bnnRj8oaDzQeh2Zto57rvFczHIKXclMi/m0r0k8j6hZ/4EO2AgI
uRV63YxSbNfN6GNOwjHLqlMkDzBx/SbLa38E9FEsVE3ngbWy6AQ9RKpK+s43h3YY4CuG5a/cz7v4
uoHPkGf/re7UnNEE2PYKvVUXDnBITnvAp3oO8+tkZaOOkuv/SghQtUMNVwaOOBCYVtmH/sfemSxX
jpxZ+lXaep1IgzvgDmBRvbjzwOFyZnADIyNIzPOMp+8PIalakS0pTWa1qEVtlCaLZBJxL+BwP/85
32FrkyKMlXRvPv1WIosOXtoCE62m+gpiN/TWFNV2baHwm7vf+oGV3YeUv839UMOzihl7AjWaYFPh
5cl2lGxgvf2tMBsG0HQ+bIg2eG+NG9OwE5t2/NF5bf0e5jaWqIoFfP0bkg1I+cFOtpETLPuoMUeo
pjgT75CRdpQ0yG7mQJx4WzHR12x6VfDu9lWnN7Lumre00c6rFiRwVhoApFhZuRU1q3wAEbcOxzHd
4T3mkNqE+CbXblE22HDDKKDc0fI+DA+1E0t1dltbEGNWA/1c71jeGZkzB+BAgbybn0N+cbb2QMQ1
B41qrNZ0YviH3G3CL5Sz9FsGoM3eUTTTHntvtDzuoFKI0iUCiXHLmNh/VUb1jegH5Gt21N/jylXd
LuoiRiYGZpCM3sPKevwNp2kDLXaiLLcANLgy+yq9zE3UveaVHz6UmAYijqeB8dqGs/2a2nV6Ye6c
PLmV3X/9JhAI2HU105bSV4yy0IrYPdB77/Sb3wLcFQml6R4i5zReT35EgML0fcrKO9Nqj4FRtYtN
wU42lPCYaFz0eJ2VgfxIvYSDR1stU8BAF4txmINKvPoN2JPVuVC0d00+4BF0mDjX68Tqis/fLKsw
Z4GXaScYinb4inKb0gQSqStjcoJ0iZBBMRqbTD10KIYLCzQvHgtQu/mfIBJ+Ftz/GjdH59GWswSo
gRLIP2SnnYTw0RSME+5Jq15KLBqW1JCaDgk10DSAi2eCJuoBYNWZXbS4DyQR1CWyNNM+EpjJd07Z
ZgbUBwhun9Q4T1ImjSEOycX2HCVm9crOST0aoBAexMBhedW3qf3wJ9H0X+uPyDe74DYW8KpWgl3A
guT4e4JBSdOMzAb0Z7hNlBph0wOwZNqN+xkRSilXFl/xRMLJcv0V0kx9CSPq81DzbO8vxU//daCV
/44IFcXn9c8RKtdF+qPo339hqCw/8VeGivm74A4yPW2boD4WoMXwuSBUpP6dm8oGcWEKBySK4Efy
om5D6Cru77Yn4K4wA3FsKVz6zv6KULHV77ZmrENIXVqmrfmjv7Fj/oooATsDhSb4LP4RskSJX28N
x4TQ4li0SNomxxCHgqxfb43KqQiyhbSVIrhcGW7v91u7mdq7OKkMXlW9qIy9VQYXA0gZlYwOajG+
AUZwur1NbCq7DsVPLFmNnY6pohuCK9PQEV5ahuRAhvsfFoGHFY99tTMXfKnHBn9pfFfPpiBwU5CH
qu3Cf2Vc5u0nz4/v554n3snta4yk3p5y7Abd3GW6kBlfEqvJtdDTA6DcH760e2tHmwRANUY0vABE
0/UCPaKa7ROrNfNhlpCnuciCG1v5zcYJrMG8qKhIchASPQ4viLDQ2txqMNrvHE+guHUtbsAdIwN1
iCiO5grT7BFr0lsIB2RcGUTK2MQHA6FXr/Inh3UKMpzoCnT/fELMkYEqME7C2F7XumBDIqvndsqM
ei8XwFyJgRKb/qiorUWsgiEejdFRGCThMQLpZquSKrhlgveEW0W+uEFnX426wWU2UP+lqGdHg4YQ
l/K3rXKURiIdeVLHfFnvaTLxiq45RGy7Kndu0z4jz+CQ9t8myejfNmFWfkDkZ9pIdT17e20fWmX4
t0HOefhUB556Upl25cFwFsQeTrjx0TOEumtsuntWrVLiu6kwLJOzNbyVbVQk6FobS3a99JHje0Zd
7bA4v8OXS69CXktwrgPMnqpavIDMNUgSl/33UNXJkfyKt8I6nL8lvkKkIg0ESqp29DrDEHjuW1qu
wrg2btukhB2I6bE/O0OmQA5b9pO/XHynNQfypob0NXGmrqXU95N34ZwecNzOe2+DByh+k/VCDGOH
Cg5WXlOTO6kVRPvoCh5ddBj7mvNHQuM1h6pkrYwx2th5RkbBDWhTc130FpOcQNUkCJhN5O3aesRz
2BXTrsm681i4L4HGzonZDuidyUFQoRsbMGV3qrY3AbksjQCEiAlPq0CJHUhy7z2DrU7iIxq3kMZz
B/FPxzsbzDWUazDclaHvQETesdlxgP+WG6uWZKYSJ94yiBGcXYDz4I/1NyqfvwXMuDdRwd0QztO0
L+1lzGv3uxn29loJqYGzzTAfZ0WarDSjYxnEV0Prn7zkbkhzdZx8NHfMw3jEG6VIzLXtiQ1CsNVI
SaefKTHQuA8KpWVvuyRtW9qvN6k3tsSU0mfR9mu7Ramh4th5wDWDHdHAjp8HTCnIOCcecyUEvqDB
Bz45Jv3R7rXo9Clu7SsnCF+UM3acGSVN5XQ7UZ7gYh/I+JYeq8hzCM60sATcr4X/ch5gLYHNjb9z
SKRcxovWpmjxyjfTS+lZt0nK0iLREF267qc0wn9RlfxxNkZbx8J2XwUfcUb0YQ4h3yACq7MgRHLM
Ov05cdJlcoiTwA36TQiR8Bb/i30EW7aJ6E/iEoX5SZKr2iEy669KdW+ZJ28QCOfnILChVIyqeADI
StoiKB2uAzxfw/P3BXnX5OirRcu0vx/lgT1CMWx0EufrQaX9rmyKjPKB6GaeefZBcyxszzAe7XDr
End+QkKlMknipQWI3yctp2Br04rkik5Z/wobGKYqNkZb4kr70crQBDp5N/fGfIfM7K6J7X92Q1mc
0lANB0NE+LpA/Jqoy7o8lIEz3Qjm8e+WL/S5KqpDWmJrgbPlbju5UErxOVnmijia96xKPaebmB33
Q+swtoJiMeKfzxMal+IMxdqqbOw4KonvyBfKxc0sv9mgdY8Fd/t2HCr7LmvAyoEWKt1Tm9blc0l2
lpXzJ0BVsay626yMEVXYWXNXLYjVEWwekZi6HvfDTES15GHZ0VIgjikBxXXLsIT7n7PNukgLiLpt
o9+DIPR3c5naWxnmiq4Xj7O6y5R1prWDUL2xMF0bJToC0Bmc6Nb3sj2CDa0tRKV5EzKDxrIqb0qC
QVdGxiCHLNF8H/QGTHzP8rf4hZxV2Q8BkExZb4LaJtJVAAO6ZybB22Lh76pNS73Fm6ay8LYaCWmZ
KkuuA5UgsDFw63gur5ukfh2mY7+wgJWuD5bgIFDo6LrU+lIgsDIX59/1034+J4ZMb92BiQzeurpe
w19KiJHM/rrSdoaopKkRxSvZ7qhH3Lc24ZCqNV5gmBin0GyKS4oAtBPx5HNSYIGLlnk7dxMqNnk3
XVxFFaDhLMtvs35MkRxoqOzKapf0hDix/pGx5P1nEBdWFBGD8bW2EyYP4E9VvMu7Ds9C3FRrAB8n
1NTg3seI5jjqgWnRR+ROFkpxbxwax6v3CmlkJTAUZivoCB5Hq1BePItbbyKpQCXsxYI7cbIwQR0X
AeWBCdFXk4ivXgjcNgSgWQa6fOOIiuKl+Ib6NTrrikTj9E/kfWXwl14xE3wA+k+QC3zkVZDnxo6I
CphmTT7Q4dBxgeIcw4gcu2Oa8sHLLKhuoRuUFyOl0sdpGGoKt9LEXvx+h8eWdSO2r9lBP3r5VHyT
ogoPmqYIgm/yuTbIHdkI4MzKKEVbNTb5VkIUB0bh86oD7HEHTTJ4SOc4eJ7G5qtbhFzJtH09MoC8
oXWp2oUeEMYq64ZVq/V9P9IiY7PAH6RjRnvNLHXrWYooAf1r5NvieFOORn0C/miuK7tprnMVXlnZ
gLHKLKe1FdJz0EADJ3fY3OHkLM+aAgAefoomzXIxeol4uLZUh423qNoTnB66E3ok4CifkKBYsdwr
H94rcYTxVJhOfGWavNpxU3pHKJYwTOhM/d4MJGiKBGwAh8SnksAlFjxAydZw6kUteNQgjTu9D5Sn
dYotvUPO0zB4w23ONvk2TPMnXKDYGC1nw3iqIUGsSTxw8NyaAVn3gh6Zc8268oDRZjzPZdxsI1zk
jER/4quHhWRdMb4Rm5bHQ+0jKrUBc/iw91rD2KqfBOwMO/iZwW5WbNo6Gc48SbhgNFiU9+QnOruo
vfeZqeGrGMzo2pWzOxw53PdbjuPzO1Fs7HHx1LD2N4G610wxNyk+mecsU/Zl6jwXeqpqTpgXnqbW
UAfSnOkZrke1wlSIEamCi7Iqm5ANJ9iWbwOOxC9mcuh/8WRusjoT1apksnQzd1l1mN1x+CpF3t/T
z+ic6XGK9r7h4Qbkj39kpPNPeFzCrznQn/gzfPQ03R3qLtM7mlHaKzMY9H1rqZYZg2KbA6BcbIRR
48qoLB/ZHbvLYfoJL0/bwriueRiQTlPlPMbp8oXHA6ugaWHinuj82PQNWei8gR22bRVuOnpY4vjo
K3c8M4yzSH+FN4jA9YGQCDr7RHDMKsgllX1i3RBGk98TXSquqMge83ZuvnhIcmyAhC+IKzsYMlvl
2Sddjy8j8A38+slnq1ici9TSzy0GhjP3X3kZEPQwowXHEdHyKoYqRHsBcOcK+WnF9rF7Kj3ITIDV
vjma1hOJk3yHi35DmdQy9NoVtnlU0jwp3bvoPI6/D2VT0tjSbfI5uSK7X/EJms1j3gUPFZQKXYTX
vPA4jUj7zgkoiPTTK5SSuyBBUVU/RkKv2HrB6emtL3xaKUK9Jx96yV2zO1TO/A7o5yZKGzIfuWx2
tBCbO5uN5now2fNUUmwNu2HTLRnm2u0mz2BGl3N0hA11XcdWuXdJGG5dXiZrZqA/yqZ5ZS9y9COj
eOI4Qg9tYjjPRsvz56To9XSLntCScsDPs7ilOsjfjp2ZbkJnil8KguSrif7E3UTI7BAxv95EdQiv
xyLZ6OCwVcPSr8HGloh3yqXM4ju2hJphsreZWHi2UafbPUzMNT7uLRDOaYfN/44BdoenOQQK1vhf
IsZ0Fwbe0edwsTYmK3sI58o/ToOgG8OD0EKqND0hozM1Gnzv1OHl3iVxRMQz9NM1YWocyNL3t6kz
RAdMOidj5C63Er889NB7rgLwLYDLVL9OzPpDhPieBF4ElViYcVXebyT+9KuKADCFOpxkxgyXHtsH
V6+ndng3hYivM8OwblmQX3LyVw95rPy9bCUbrikhzzjZh3kuxg3/Eu/1tKUkk23zVclnvqIBJjst
SVHXRBytnfHSNa53wO3xCCJScF97B5BI2LhQom3rmPlVuPHh/O8INj23rCqeZegrUU/MTplurtTE
B864qmOUGFpslcdmR8ScZRTU1EaFxnwovfzDqDRtMQ55NWfM3Sshbf+WUe83V4fZwWSRdnxiC7W1
5c1PGcQ1XsPmEDVWu+MU5ayH0Sr2Pkkv8HDhVhmCdhrbBAbHUWBTS68+pFP5BN6OcBpAkoPXtDuX
xrmn1EgIJwbXNJxirCv14PKb+v7M5AGRiVI70gphu049/55XPekfu7oSA//hBv17kv7BC/hKgO+v
esfYVl3BV5o/YYDhTRegttcVaCaHHZs5dOyyvR1+f4OHN9unVjLt6sR6TuOYiEA8JMegGrqz0bUD
J1GVr3QieTey0XDqCI9UcxqdGIeME24dWr93QTiz+/bSxzwwtoZZ1hvksEPdN/7K9lsqTXMgdCIo
T9FAp6gxwEYyqXLaVIAIdobRhfs57maMMVw8K/9RYki2cpwP8aQpIoA1Di2hIcEa1xgvRX6Z0hJG
1Nw5B1gHDEzjxmerredj2kV32VzyYDrsmOelY2s6xvQMrqOY0pGIyfQYWpcMhEjYVlt6YZgQks8C
A37AHhVCfWlf61IYa8w8bxV/xU0qEibjLBJXCR1Y0XdmH4tioQY+dHH0YhNfJu25NW5k3Y9rnb0l
cVkcZlkchnRA5OlJROb6R9Fmb4Yje36Eg7LMuqekqCTJ4PQmHA+C4BcC4Ys1uh+YA+qNJnG27REX
V1SYjOuhxi9gsCvhAF7PR6vkYaQQuV9LMj3bLJvbE9Hhft9TEEEBbf1qOhk2774vd67vFhuTcR7H
YSF4XmZ1qjOtN7lTTMfIFA3dBxxTvWqgETKk9JLcZqBrlsJmJN/dPZg1ViPhAgg0mPioIb5WvXs3
h0ASkjyHozGEQExAcbmW2M5abRPbsw+whNolN2avE43u7rNjk24owGwXtB04jMNXpu5fA62vcC2u
zVpu2WWbuBm9mR0lvICSfSr6DV+U3+c9eNQGPPuzi8q+Id02XCRCFkvdXG/wCTCEoWmyCmGim9U0
H6ciM1YVA6CzyEZvY4TM2mVDueOqhFiynixD3fVYwqNiPMHRcbcEi+rNaFSXPmxu8eDfBmnHqY/X
JgRLhIEMD53vDKfIr4KNM4w/tbtzj6sh8zoqCgPWXQB3j8ymrqES2Cutwo6vAG7EPIGta0PhkjTA
7llx+N7U0zjdC+XfguSAaekdQgYYH1iNqHqrpvy6Q/w5GEb8xXCoXceVGTPDBtfp4fFmKsPfhmgd
H2vgfeXJjBiU5lQ+DpwtYj6rqKVIQeDZPWUW9uqqobbeFKxKdkHIsQjhr5Q2NPJCZvtCTDi9FMOn
UItmG1sNW/6oHW/92fQ23sDtwCkjuWbfvhxBrQd+553rgkwCC3DtzLOB+BH0W9/AZMYElqyOkI9O
6V8PdCL7hfruV81e4eXPOIIfqja6V0OD+Gim9zV2xrNMp+OUBXfu0s8isuw0tSQHVPAstfnDpM5m
J9ICCOxc1ExnMNXYZDG2dCoOnNu03jcUqhfNC94sexfK+GHUZbOZdXap3OmD7PonHsp87bfaJA6x
mPNK+oCE4B2qmj3dHZt8nG8oibgKhHNo6B2t7OHdzXgFEGzticeN/TYcYzBfIeSGxJ5zKsRYBSSn
3ZU3i2+WMPK9LY1LE7pv6SSpfKSHA84jnqTywngWOraChUpsEWGpm74YMeWYAYjRYDN8n1L/rGnb
XFl1BBoRLx7OH/ZDcvTnfVZMcEIhDB4i1/J2oF7eUwuoU4iRQlJ5V9fWvozl0iTWy3viGM664+1N
eCK4W3Bvu8o1vvVu+qa1d0GAtiFOAPnoSXJnjPJpLifDRxaOyug7o+0pUwRvpUpQ/GOOsdfWzFYc
AlIrOU28fubE3ydTftv2aj06L1NRfNU+VnQYfUxBSNN7mhUhkE56kZ42dktJ9D60EVFmQHGowd3K
nJp9UUbZDle1t2NtWMMkXakQUkVg1Gczaq/xA9MbnVSfo2yfg7rZ0ff0PhHZAPjtcgiyAYCryDnU
iCxAVJHJeTtXmybNyN1SNZRG45ulvI9u4pgJbvY+8XBr9U7pcIOSyhmCvl1gOcinDjolQ9Z+nct2
NxW8s9xYHQHtMfAU9b3bmCSqTGiaGPlpOojbhxQFBUeALHCW646pYdyjZVbALwUCsG/Fgqgk+DM6
g56MwXxL7Dhb+WNkEbQrnzmMeZuy086Kou2bqjAeitl+I1f13cnHTSC8CqAayB8xkc9P0FnWuBCZ
YVnODyZSeN9a6OUAKnb1AGRzatPNGEDNQpqmGlXk2FonUiGBJLuXZHufuzlXgAkJ7KPB8evWQBCx
jNtjsDWnCWgKxkJ24MnSWYu3BmNxtGoMn/umMn4w3XZA8iqm6i7io2NRT6rp7F73OSpJKNuXRNq8
2i3O2xx5ZFl92QZ+3DYsGHuBM4dOwsY9MI1Dh2RKTxLLnSc3dtAKUh2EWkrPs3Z0Yiw1JhP9ikD+
UHKNLyfuj0aF2ljSE6PFha6ZY+1070wPB9Ie1nPk0FqOy+gWfDkpifDQje05pQV2NQuQCmY7VNTN
KvM2oa/1oFzaCs08NnfE5bKNk4XTLjRdj1wXvc0qBmOnAG9R3JPco0XgIWG9sctjjAXuOezqM2er
Dw7Nwz4yr/qx34defYkCGyrNZJ97iuJ4kfgnRt2rJkXvjL7TE38KVf/a4ckS1XskvRc3695629fP
9K3AKXBm5yRM3jGF7R/bKozXNovPOpy6ZJ+YhMsqZVsbIoEH4c77sdXPStofbSuek7gJDwySMA5V
7mE2UAqLT9LHcLgZC1tpwkR+orm2AeIey1dOiBkTC0lWsZrhLcYcrNsAlxH3/mbQ1qnR5feSV97G
k8l4chlf7RMhARVWpH44O6iDFsPtgID3Djwf33ZW302dgRCfPoKCu3NL41VZDkwVHG1babZMJEqk
UqXmH6HZVtd+b/A9dG8u3oS1ix1uZboUeTi0TG/DSFF+ZEx4AWcXw41h12d09POYemfb8q6wKAia
SedvxWwMi6/bw0TPOzBzFr5RZlSfzjxgavPrcFdrdWs7VBg3fnI3di1DGDA7ogseKRO+ZJ19GeOA
+HwybvvGBEs4zAc4Tbctu6IVvUOQccyloaTXEN6GNju4bCVWRtxQtxIB+SYPeUf5z8wvX1yA4cIm
aJbEFTjV3MNRVHokfLDErkY9pGvTbbz7EBmC1qqhuC3MipknY9F/a/b7T6szmFl+L/7anPF//mUV
x3/HCbGEKP7PJ8Sn9/x/Xb9Pn78Wcyw/85cZsbH0YrgK+JblWY7nupKB71+mxIb3u0lQRnu2cC3L
9rTp/eeY2BGMlk1+0LM9VtOlTuNvY2LH/N2VZKGodnAd9e+MiJ1fkfuKaLDFmFkI4SgTNqT5B+R+
ZEP6ReZdWsnmXK+bYgqOcS/sHQ6a5ECPJE8Sk9Si39ZG3d1UgeqiszkjYdFIGQcp28Io4mXpY7PA
Eap4e4btkHGj2mHts1nzopde0Vm3LiJneEvhrji7sKU8nCOUiQ44iuVMHUNzIUGqeBXSiWeuSlla
F40f8EucQU9NpHApYANHhI/FifYzLaZkXuwyZxFoZ+IIftw9tIrKTmcyOBdGjfk02NgG931EDG1g
jFZvrNBgoDdXbCKNHJjlNmNseBq0ir/LYT5SpcFuM5ZjcCpHG4A+scLuWVMekVH3XVV7UvNwjaQp
KD7zWmRh0Cu7rqk2XZ54x6bj1WCbUQLhQAnOkaEh3mUteBSzjgawqWrk+8jA4y13+3IRDyqYLFl2
+J/HsJ2OP/7jf5Nc/FeP4QV3RceG8xenxvIjf30K9e8CSCVZJ/wJzC/xm//nU0gTDiZty8ZDY4F2
Xh6Cv3k15O+kxbRFl4GUvz6Elvk7z4tHSweee/aP/55Xg1/+d9UX/AbB1ZmulOwxPJxpf+goGIo8
nW0MGOsAPMwNRK/oDs2iQswMolOWRwT/y4V9WuVJdG12Onz4u8/qH3hF5K9OES6AJcg1MbIovERS
imWh+P5+H9Gxw0f/21AGEYEnjmVcqUHgriVv16H0l5Alj31Nv01ZTCQO7LaJblRmYCdlGuFtZ7dn
l8YhcD6PSpfP2aS/0QPQsGUYAfUwo+rnPcQw1e/q3NnmeB32//rS/2ByWS7dxcMt+GpZxWzcXL9e
eoVH2lGymNZaE6k4UOwA87uJMPizh5PO61QRetsBlGMyjSFdRsfCGkVynkbZ+Ot/fTEs5b9+jxq6
i9SL4YcOJUf/4Vo4zjfkpmBnjkqRlQtyouUHxg7oomWRwFmiRg5gsQgib4ABapbFn1yAWFbs/+dq
+/lpkHSjPckGLiixGP3h05imBt+oNRBEG4d56/Wdi5eBjZy5G9mrf8RuC6xY2LGLszSbC3T+vkci
87LW3MPCiCiSA1Q57aSh/AkMFn0V23QIKDGzoyZqztIchupPvHhiMSL9ctUakB6PJeFNtXx6f7j9
eiz9zM1hSlQqhAtDAxCgasQSVB8rXaKsFczs8GTCOTMuGbE1FAM8eSMnRuIl/n0iseduW/qR9ZZz
HuutwVy+/bOGmn9wmdxuWvLtco34qn79cF0P/InpI5jyJCUjo3J3kaSKZFd2JgVFpqxaTlwkXuQh
ng0Z3pQg5eL9GMDR4WA2V+O2mWswFTqviHOg1Q7y/K/vQOv/e5JxkGnlKLgf+MicxV72908yt7mk
bYoTiVeooAZcYpX1Gr0WM043DXreqHIqOHt4Nm6JifaYtXYxJ5Avkc6B0AhZR8ze7mku/O6jIaq5
s0t6Ts+VIgtUxctpckzqeyrFkS4072xjswBaOMwbg0+gEwSlve2Yu/a3mB99tV9cO/7T2DXDk0PJ
hAIU5DTNRneI9H92Hy1ex1/uIwfYpLfUl1lcrjT/8AU5cyoxqDvpmt0JR2ObtBMsWJO+caLWGZax
wq9SpM4Bp9IwSfOFeg/rqoYKiS250DnzdQDQzp9cFsPLP1zXYhG0LJObh4G5x4r165eCwXvoXNp5
V3ZdpM5RFEN1xN5KJtMbiir/oMZn2S75Ud4RMmuPOXmTmB5Ii/lN61683PRRIfpxODplOhIeoY8z
ruvnzuyGR+y7r3A4rCMVu8SzVNYJmviykhETVoorryWSGeXjis6p/DYSwNpWkUTTJo/QQmGsYwbC
rvlY9PkPwN0LWiR9SoNZ30x1TYKeszngZYhLa2UOkIqqYTuZkBqE3T6UDvC8Ol1kJHZkeHXfRrOe
OPRlBUhzo25oAy1t8yBr6iilQ7qidmuuxDBN+hGBBa25XcIfyc+BOggKrA4xQc9tY5JupsmgUtfe
lC7zq4kzvdN1p2kc7xED1T7AQXmYy7F8EDp4aOD7rALuiAMZ1/naHiGtrlzI1DsG/Uz8Ru2+G1Uq
INhZ4bWfRYKDqa/fWEpPjYWLy2HMfaBIIjgoTPWnsSoatrjOIuu27AHXqQpID6eBVC+VpvU+cYyH
OSYa3cRtTh/iFOxFa2a7jMkE4wRyfw6eRfyA8snzq+RWEmxYiQV2NhlIsDWDPwiKV1NgOK81Qf+3
GicdCH8zxmduxu3M1HIg3nDyaMv5HLuq+pG16AMjECerSfZNOqYXMmHjFghYBpm1feNgPzKeyz+t
UVbN1qvIn29gDVt0gpkal5Co4w+zJhKxJneBalaSx/taghg/KvxkF8/u9Es9+u5nWc95u4R8iRi2
IRUMsY72ZXPNvkPaWXfUzpwv6jnynJmfTdV4x1LALlw7fA9b20bInE3OQ5t4DNG5dBDdDW07HIO5
9o9MhbNiP2CtvyEE5a6Eo2ugnF6/1z1IAqtx9caYynwvex0+W5O/DyAFnCEJDVvPG+xTkISQOIYs
tfddH+ZH4nvpYZ7QFsgK98VTWfXf+ySgWyqlq/PdFar+kMMyS+gGe965kcwfVIs630IsBGfMzgbO
Oz6jdy8Ppj3RR7ARLdkctynbFziQEtMgWQdWcMF7xyVzVqzJ9Q0X1+vorhXCclcVwXo6VRO7i3mS
MJPvklE79TFsxmjfxba96rLoNTCU9eC2NWC/fqo+WFiTw2DL6i0EM3+p4PGsXdMH7zfF1GzrCLk/
i/Q6YYF9rOIAU+fkaIQK4G4bk0h/vTJkIp9UhBQd1uARtV6gF14CBTqjs+EK2+R8HdSQZglKY0EJ
o+tUAdD0Qts75EqbZ6t3QLONpr1n0vZRmnP3JCR3LFY+OZ6GiAR6D7p0Te9iekr9gZFV/63t8B6O
plsfKaoB3O+wS95yLBuQRkCHemSB1t5Aw4I72OF90PTGkexYTvHfRE1K5kAiH8L6cawUcL+Mjo4D
m5oL/y96piAkPiROD4Uj7w3nyMQweEwdZ/zoDR2/tkjUcp2T6UX5KIubibgN8ZaW/xmBOVAFPdU/
RAFShxrWOP/WUuR9mLBTodL208HHhc8UOkVAIxVSp0/JPN5ZaZzdjoaePigQb9fV1H7QjvfpVRXm
xtIywrPFhOAhg5B208m4/xqjymTvSzzkyrADIt8xqh9sITqjZprL0VMHd9j444DWz3vuKWvmHzWN
y6+20Rb3xAqW9nHLPUUGwYNwXj6Ekc/xexZzEHUyiBOJyXEFn7SgWTVG7Q4wOC9vD5vqCREGEGg8
6yAk8fzV3EdDtW2qNn+WiYs9UtFErkCR0NrX6IMwGdNLv3wXtPTc5XAATqopxz3gNmcHv4MasVGb
23IgGsi4rnn289K/SodaHmH7Tc8jLItLhbP2tmn5bcQYdLDtKRfBEoRahtl26/hpusf5mRLlToeX
KMnbm6TOehCAkJfUzieQMzOjiapbd+QoQyqCwuVMBcEnIXgwKKXJug9D40Y3HCQGDdcCi8eBf3pI
cemnJ3V/nbk5foRM15cu7jMqLVwXYjwFwxhwn0uGtBtVkCMpGtgYqHXezvZ5nldJBcmfvvaBUKwZ
W8YK36VYXCJ3QS0T5odheC9oLDrGhZ9AXsxSjZrr9RFdXcp8rjiYXfkF8/ui4q0HS4SEDL9a7tMo
o0d60f5FMRrfawcavldIvBrSPbHjn8g+EvLmrc6Ktril6g2aQXyAZVGsatpntox4awbgrnwswScj
+3X2D6NBaCR+jtPXbrv+lsKrHRanVWyU3VOT5WJPwZR+LAsld+1Ydsc5KeSb42W7BvYoH0tLL6IC
FsFcU+YXHwLPnk3o+G3syvmm9EV3Eync0/Q2N0ddku1ZVRRsQ90ux7OFr/22rafq0LeVvcm1QHSN
tHXGGhs8YVF76WfPO0EjNaCIOBP+PJ+yDRLJCSzuKDnD5QD/wH2yr+MhP9m51R+ysTcYbKQFmAcp
P3GlDw/MIvHtLGuL22cUuBDgfiTdAkujJsq8H0Ypdhn23gee7PQ8VzWdSHUNkcplB84oH0Iltab2
diqU8YzwY97g+ne+4Yp1DkHli2hr+T6jVX9EdCW0Pm8r0buPpl/Uz1VgWq8GWTCmSSDIPgUH04vO
Z0KI2L3pKluC4PiD53fZ2w8ZPMt1yUtodFrvwU/G+q2jevyhl9L+GuYi+Qy8MryLlq4C3Rr64DY+
eH2/CWtoE24v17BzxqMmzbiKKKds9RzSPUNvgAUMCdQGkdWiDpPrdvnOpB0YWPFy3lVJVEaHWDuk
cWMeEWsyqwdYsA0nC5vdBdFK6/8ydyZLkipXt34V2Z0jw+kZ3EkEQTQZ2TdVWRMsq6PvHRx4+v/j
HP1XlZmlStPsSjLZaaQTBAHu2/de61uw7xexZUQjcPmMaXxrGB3q9NLO0++C3sWFYfSwqIh9t7+h
CV/uI3OU1g4Nzvykxka7TZCowa0iuFsgR5vtz4vCrVky3rofCW/+1NYpCoG+9L7jjNS9wDOBrLKi
MzKdKn2+sbHOcdQu15QektOvYV7w3WWVANzgxUJD6vPWh8M0J2fwVvXdoOW6CHx9JsjUxis/lXNn
hHS73WcjVqmL5Z1G4Ybyz3u0MK3qKFd9mGQ8rAjX7S6TIXED03RKVJZ5T2jGKiayg8+O6QLvgzDA
vB/matOVFhL93GeGxUiNv0EaVOvfjimaYnAYksD0A75mtnN8s41ziJxivuHpyOOznxKXFWYtU8pA
6fNohwbKqZJJolcfhl76j4Lh63fDlKiTOOz9jFuHYnUA4Xs5DUt8Uy4iR8A9DKgBM3x7rDs+cqYE
dGOGIqK6TEjrZroi/O+VLr1xRRBT8sRu+8zOCwfFFWC1iBSPCT9OrXE/6GuOot5L9g047w7iQBSk
qLjIgcl8QYJ2lw2IGyT1TcDOUz+XbUwwlHCr6NHpvH4IdUj5RB4CUFQEtQtmBq7mtAZUvLH4LpXp
PRZM5pG5d/yDh7pdEQBZrb1EbFsQEBmR5Bjq3fghn6zoRYdzPG0QLpT7DmV9vSVz0HtUaa6q/dAX
7jOWFfJRJs2Uck8L1O+ClLIcaQWS6Rc/AyhRFg9UhM4XJ9UAXJau1JOtXvf5FSIcusigrCt7U01G
4oWO6uo78NBrTeIhosRomOhVoFqMcZsmNQjDqUftagQ9UICD1vjvWaVKnXBfeI+iNSf4A7lvC3RE
Q6Nt8wEE+pcKa82ZV7nSTrqOwGhPeTAseyQxNfIPPgbBObS64kKhKcq2rVLoXoYu0p+8fk1qGSbD
g+UVazyvRuVCXsAACrpH6DYxlBaJhcxlqFvSC1Mv3ScbEUoWaIQapztYoOQquq1HcVwpCJzbqJY+
VbleuLcWutWrWREp4vgZv1ZRkB7JOAs+h2201aU2TN4z0E5tCiJslrvKqZy7eplOsZM4Ny2OpxPS
De3FSETZb6SF+gB2Z0bsn2ocjTQWYrpGguHhEHZsDfgVyHyH1PSpGdD0eDWm/V09keUyDLH5MrF4
X9VFM/706UVCx5u0+mAkgPxu06SDVZqVJWfOoTNUswc2OEhk3QvW98UbSG3j0k2maUSwAXiFs6wF
TWKX/e6Dnsca0vzrsR+Tv8uhAu0HgxY6uWt79ZfuZQuTrB+jVT7UoqrF98HpJ42xZxNw1Oz9MkMi
Uywa2qFqyJyXMcPosJWkF8xs0QZyCLeQsbyuo0VjhgzmAao/knW5U7YB/X5J5fA8GFPhbLVclRc6
RDuXp2NUxCTy+COw0dASbke9JbQOl7y2Z2lBv+uZA9MNPVl80i6kbKO1XmDIzeSgzzZ/vgnvemhI
XGlt03TkucMF6qw36debUJEagDe4B6Wfxd/wJkK0H6O+/kE+AYoWc1Bb3WzELUErFPxs6OAHnUXI
rbRzcVk4c3YtihSVkZla09UHF/e2K8XFrekxdNM9QbD124vTW0/JpqXqYxSfPcaR4ODX6Yuf8QS2
5XgG7puRKzXp6U4uGewKt2hH5L7WatL787WsPdhXD4unGwaGWQuNGV3vdUbw632KG0R9oBWZhc9z
E6xiY1RT0y52EE6SiGV/8HAy+Hv3cUTp0TU0GeLhB339cRYGfZWmQDpgUr1IbWqekFDCz5aO//Ln
L/bbT/J9AxHCGlPvrs2xXx6AMq61DGMc2rgU81M6+/oJIaHaSn+0jn991H817X1AvV2Xf02I/z3c
Xe2p//6z/zgQ/v9wzMuA55fbHbzIl3/8qGQq56uX8sf//T/3+Cu/vqzx03//1XUk9df/5V9OYPOf
No+T4THIJfua/v//jpeE/k/L9hkeGbrNS8Dv8v/GS57+T8zBluk5NnOptcP07xmv9U+TFqZgt/Dt
dfpr/Ddz3tfjJYfjkWXTlBTMqZiBcYWvnwwNOfWS97rYzbBargW8YKR38OuAAE6lj7SY9D6PWeZa
fNapXsizNpbC/fTLDbv5+xX7RzWUN4SjyHVs9LoL+vdl4Htm/mZRhtFufH0ZlWOL3gcgS5M4TTgS
TAQMkYzrLxHIKhV9SaHctpuMFufnoXWMiW2FYmyXOWx+B+xJ0TUDbdc6RjHQoq2V4B12aB0SbTC3
a3STa1XxzQfXvHaM/71aoJKEFsPMSxge120zwX99zbD7fVE5tQldhoxd3azmlSQrr2qweReIbbBI
5FFy1+OB3mlsLke4RJRKrSUuYkhTVIDgfjfIS7zuowX/9a7396VxbYwhbZ3Ok/em2T3o3DqYReYO
LUh54c7OtPEB6O/QFY9hL5dbxogmzgIDCaImxCFd8NZCrmyLD67k9dTrXxfi2Kav03bHc/5m6gXX
vp3xR1k7lPCQUawyqn7MnVbc2OjKQ+g3DPoj4uA3tHE/mri9fabW34dph8PmAkDO8N6s5l2ULsKL
XH4fx0Q5QLQQVUo6IK/KRw/ak9fYeYFBdBg+aOqL39x+B0e0LZDxMP99O7Pt11oQlj0VWBwjJtAI
O4H9ZXg0gohRwelQdkfCbtWmU4N1pwaUx4AQy1s3j/wPx36v99f1J7BddjWdjcbSecnfPKbO4nX2
YujGzmg0qYcp5o4ugGcH7Z0UXNcIYvCq2anLDM4jizMVL41YwN05pHN/sA29e80ZgFp8FO8MQz3+
5M1rriwO0xCE/B3+4nlFCvVt6Fp+dBkPZHRtlFNEzykD+m0MZIeE2Wh+HGn1P4y2HhZOhfcYildD
gtiknacstdGW0V5rFxl9+vPL/f65/WtdhIBi6yYqnDfLIi1eO051RbNpTgaEUrpr46+cmjPzoEuj
QA9vDZZ1T5kQH/78ye8fHpP9wKRM0w3LsYBIvF5WCFQjMrvt09BbGIUIo8EWTswzlhxFuNVzWvbG
JwEg6Gfuo8nHgp5cIEpJQ6Ar8m9qx3/kRBjrZ71a4rgCz6QQWqea/Gd90H+pG4YsBimNtDhsOeuh
9GwnWHtzzbJ2ltjh7qoSC+TJYIW+XlOSjaNPlQn1AaqdH0hPLLcMvYkSZwwoxk8iglBUkYcWEga8
YkDroRtDU5/FmeZ3TMCXUU5y31dYQDaWu2Ii83li6PHBHX73RliuxR7D20lIoMkQ4fW3yrCS2anI
mWzaqP9HqAUHUVXFFiw/muMW5rWZmwDLSXz9NjFQO3gCUsAHV/G61uS15CIQjzCVRNOx/sHri2BJ
jlOnxvmOOhjNUy9b2p+jnolLX7qP1TrC+PPX/s2PyebKSQgdwkqW9958ojlgZxczPjjgrupZN+s6
pIVmPYA4qMhoThleo86Yzu1SN2e/sfUTeXDJyTakewv59ztNf8JzFqZ5iCeyp6am20sz/iIRMxPA
pCTh10ayRbanXdYQITVarg7QzG9//h7ibcnCjJROBpURe+8qvnmzuZmaac0e5M1Q9hYYPpxLcufU
Q08LPW4vajHah4hYXoILY8ztC7r7vqzde9U3t7PVNaGfMPllVODcWWx7OzvFJtPmpncdwb4PIA5+
NOQ11jv7+jXi/MWat659jsM59PVvDcUq17ALKHgjXfoT+Bg+x5o4QHsu5tu1b3wweGGOg22Ud66m
vvlV7Z+NuseVRAcpBVY6a2cPisND7cFfMbCTBeQg4R1BfD9/wp1mYTWrJsIa5KMbazm6nOgSYkkG
AdNliyVUYbwidib/oAZ6/xCvrxESRdSGjsEP8vqLGbhOyBoTBJIO+nzuc22g/z/W11Ry8xGUavbB
M/z+8wjXoI5b8TkO0p43+wcJuqYNdXQKEdJUn8mC+k7Rgbi17dRXcjvkf3cgXF9SilEPDAT7gLf+
fq+/X9eMJUfgQYVpb1uPjLPyH9oyuRe2zfjNU639wYL75qT+1wci1IF25+geoq+3R0IXIoQX6/Ec
Nh1q78F0YzAVdXlPA63Vt/PoXoEOs+7bQYPXo1zUvuSw2NB1al3cwCaOH0xp0cCQk/PBvvT+rVv1
bDi6hE8px4v1+lZwRve1PkVy72PF20ezL54IGiBipXCGq0miUseuJX5IyfHZNKqPGjm/+3g8KFRy
vP28+28Wr7otLQy6cFcWPZ8eYXCJL7Yv9ppVenIne5Twkya/e73dQGjV3A++vHh9gP77d+FpgLC9
CgSpXl5/ew/EsUmHSYV9Tc2yJhjaD0jv222B9noIsgXn7siwQMbuMU1869jp7khInA3eMfNMNKoD
WZX4xAq6iQMx539eE9/dHZsTJEMQtHoUuvzr9eU5WAoVPUYzdCgFDp2VGdeQcOh+Gm37WdnmN0+V
7V3CWxVWRa/f//nT35csSAP5N3vqqhPkFX398SlRwgsJ72aYpZ2h3WkgQ6DCmr66yrCKWwHuMUeA
l3Qa4iXhFWekb8DMFSIhpGLKeiKc/3xF7xZcLghBNSAty0GK+fZUGyPE0hHeA9mb0PPAVkNxF4Hn
uZzo0j3Tbz0PWvWvzsd/rJZ+8yMgMHIo+FH48TCsz9AvxVK5WNHkmyikIVdBHs38UfyUuAv2c+m4
e2tU5TfXr8RBeoA5Zoz3zQclxdpJeL3P2HxXegMoyi1KV//NYzAlihSM0XFCEhjxETP6Jo0xR/lT
HVE0YcOq9QxeajrgQs75n5wTGBrqxpRiJIYcecn68EZlvfvzr/FGQsrbw3XRgPQ5E60/i/32+XBm
QwrS48KIkWu6WWjg2VvfxW+wlZAzgdwQ4zJtGSovVVDVTmnScu8BJ46pdI7Mk0axlaPhzQcI2gsA
ghz8C3MtTXeDhgj0+xTTLnjllKTKfU+6IUETiTapj+7vu1XApn1G7wPpvfB0+61Wq6vLQjRC0g/J
+yxiuEsYKU6slpZDMiZMj6IKDtA2MXvGAhHUsKCuK1ffomKwc4xYcpZ7lcb9tQCdykACIQzOsHnG
s/XnO/7+UTTYHdG6sXPZyHffLNZu7ch1Bu2GGs2fIC9mzGKD/qk1Cv/SSElQ9cBQfLWbej8T2h7+
+cPfbdIUOBRojg4V2uBsvV7cL++B1ZFMSx6iG/rK1O6QtY43TuLr51xweNAx4n3QQf6rfHpVXvGB
rMtsDTajVTwRrz+QBkPvkLyEfcCt0Klo5rQnPgMyambp58jUrBrmtq0O7KmwHmKfBMyJuHmjYCFy
NVle1YubB3ac9BdmaTf7ck5bbVcVdEPKePE+J26DkXnuqa/mVH6wVP0lYH1z9Wz1hNWi8Gbjf7ux
JuR6afoAL7XiCb8yO99/EJXZX9SxiJ/KiTMvYS1rDmA6yzOT2AiN8CwD5G0MgBlTjyGM7vgjBqZY
14rXl7X6TvjXOjZAM7z+yr/8ih0tk7pZyIYkSbcg5ZF9j8k6apHH1MFx9wk2lU5KDNSsZGuhxyKK
dOgcMtJM9yQRd0Io0zTICP2QdSj1jDiCPaDN6kK1PkhnXKSjfW4MlXzUfPndhfsU24J92uDi31w4
TwJE9xFDh/AmhpmtX6pqlw8YSyssos8wHuRMyHBR0T6ERirI1RHqy9BXgInZqs0BZNCITDLtkdjA
/I3dwxBNNbW2vlbcvRjs28S1NP2jC3+/eq8CYqidmHeo/fDvvLrjqpFuMgtYDEiIYKbGppAvdu4x
ejHj20pMEsGip32xul67jY2kf/DqAvQymXdXmeTF/vNb/JvNhLawjr2Q0b1pcitfX440R04d1Pyh
46o5xMeD4dCY0lPt2P0lLOGmDPrEJbVa+adak9NVQQbtJX9wdI05/kC7/L4AIx2ZGkf3fZ07ZL/d
0WfA9kbZT1Q4aQ0MghTLrY4Z8A43UbS2IYwLM867kEmafo6dbsDzOBXBYMHvXYa5x7jZLTe1ZRZb
vx+LD8r236xAnIA8wc2y2eX+av7/+rIYxBW4nd6C0cBEaF3WtK83voPb4UabuoQhuMl0+5M2a3Jv
G9htQw8WyvQl9WMKoKIstZoIebcWl/TP6CUDCSCqAyYCAdca+XHlaTEqsw4QikrmUnaU1GGxABU8
ppxaPrrVv3kOGSys1STNERaAN8up16jchKMvyDEmyYVgso5jqONhb/4rANzul0vToI5QY/ygcU9u
zC5zDqYf9fu8YGP/83O42uPeLkQs6Xh8dEa5fJ03z6HDr0c2CM9h4pTLEQ1gdVVBkvMCYetwsSQ4
BzkD2a58XL5E60k6Sr1+45VTFSbtqB8QE0COWDGonExi39rVCaI9Uj4JgSZ1jxyeAtDhg2uP4LrK
JPuCDyys40x+BbuQPRel6zz9+Tv9Zs3nCMukkX2L1ws27+t3C6rRrOWd44cGL9h1InLz0uniLvSr
In8ZXSbAcd42mFTTmcFG5P9IY/WVH6IJln5O7qSeGx9UDL+9JA5YNivc2hl726PI6kGS6rREYUyj
6Nw5fXNOeV43tJWXwBjFvHeKYvhMfEB8xbowBxNFHAw64ewWvsr1omO2/vNtel/F06bzMCFyull9
Vm9++bE32wmIbhTWs+18mrMyRXdm15fU9LAOtFp7tHr3Xza5/1jF/+Z5o+XLs8ZcjMkBJcXr3ya3
M8zXHmeHpI1RvqapcSAv0d1nUCT3IinLC6xSNfzmLLtoet35qcz8BRP1QuZixXg6R8R7qRU+vl/D
rC5so3euCKNlpL4IRuiV70MWKEdwT0AUjwCOIlTBRvbARnNG49i5H9xFEBlv3iCLn3V9kV2aGSYn
lLffiJCkdUskUzdtOx9eEynNKJxtGF8+bG/wH6i6N5KJRBywCDd5AD7SP06l7E0MQhw5gY9K3JbE
wqvmCahAHJOZlc3LbupH3biadRPXs66PSOAwZOJbZhyxJ/Kww4SfoVwDweI82Hkyf45wkjF6qfKn
etLrTTzgO24bmwhmrRXE1RGSS/WemS0REBGvCVom6uOB2s1SN/kgcvrPCSwoWArW9MUGqg5hMk8F
Xc08KkhO6GO1G2v4xVuH7LWt56AGBL0yaX5A7ltNQeBYRXGMLF1duUaxEq1sM7rl1sEfyrIu/wHS
2MxQiE0DJ9cxjseLkSonOhjgXFAnGbLv+YLakB+pEPJbGjndT+SLCgA4X46cWWB4AeMB+HutKBYg
dX17ZRE8q28KQJ8m+V4aIQqD8oEntK7dYj2YCData3PWLoZItp8jaHvOFp0ekkYM5YjD6kj3gf6i
DrvKUMYRvlQ5YNZ6uPjHvlhQi5oePPwlil3oSWNnXvv9rOknUTNjAxtbJA5eVa/Vg6QtiQNCdN+I
vZn3xR03j+WwQ0m+YPyKIYTbbi4DUTvu97KtSnS0f36v3/jyGKes41LdwFPJiA5Hxpu2YdM6XZWw
pO9KkQpI/3kVai6gY0O06aW5lCttbiqaULCJn6zazI+cH8Xxg6tYD0G/Vrh8AGqYddKC+ZNi9029
pROegEtrISCd2JpjkUfxCfaXviu89IpMhepoxs6912sp3dQYKcjU2YfZ9VHwZEi8Y0nYBiGg/Y8/
X9bb09PfV0WN40GgF7iDXi8/Tcvq3y7A2sg/VT8K4n62sEG6m3GIi892XNThnz/vXe3CCsdJjQ3W
QB/Cp745KzY5RgmnG92d50/+OVNRfur0pHhGB70Sd1rejdiqVhxhfOyXMsWDkozrMUug+XZyQQ4m
GerLkzN35Z1NaMW9TXSAggjiXJKMwhpBbo278dH1biwdhu5HTxN36N0vyWET7x1VM1sFe+bre+YT
Ldzg5Ix2jSB+ZFdbbucd26LFXO7hDUaENSfJKcI+1e/1wlzuW54/EjoH7EKhsoW6xA/Tq32upqUO
kAM7jD+hBz+nfaZAlLrlEVplToBZ1esvcZ5Td49VmmNl9TqSfFK9kU9dZV1o0eosB8BkJ6e2h929
TfM6mW6T0qvxwhqDA/mjcavP5HwpFj7ZY2aheYdoMEaGiwJcxbLf1dkUFbtxGOvlGJMcJUk+xbwA
XMqzT+v52g8M3Dr2ruriejzmy1h+bZosbcKsMPJlF3GS+OpCAi8gr2VmHjh+R+FI/gMGLycVUNKz
JTKQxnrdfIaWo9ekyvN70bTrvrNAFPKBJkz3NYEHyS85xJBI2PpEeaqWqpqZpTPWC7zStK8Kz2x4
EfQUUQaOXvUC67c0QmvKMiIV6fup/eCsAyaULsRXMRbDIkUMDJqAAo1Nj4PFLwZ8/VAQiasn9Wwz
FqmnDqJJi+rkgg6fL7OuHCAgqaXZK11Fl8D5SFDWm2W918ZdVPsURDNurZzwgsL6xgLk3di2D45X
ZmkZmFNFOhHqNyMs9dIE6Je195ZJmOghqhfOEmZm5/YGuHN/rbSSPDDTXqN9Bp8UkiDJdePZSzX/
ps9iN0OeC4lmx1aEuDiq+uWBTNJO7ZbCxndVS5iXWj6Ol0STrDnDJt+xVk7Vr/4zAq2h1WjdLho0
B8unpldGyN8FoWYnNIY3+IGW4h47XHpFne8mpwka9d4VXVzdp5qBAhPUcd8+YFsf+huCHqtx31ps
TAjeE+17nnF2PcZgBNvdvPRQx52ogvATo/QK/Rb67bYugaKHdMsLAqlHiy6ZTFOwmg3mzx3heI7L
eT4HJYVfwsfalMIRb28QkWORM9O5evSBCxfnyeMmBG4EdhH3XzbsSw76GFc7y5OwnjI1nscxF/zN
PB86unpxTfCwRqBPWANlvqvYZsfArNI5sBGAVze9kM6qJB40mCQTnjEk1jy6hhrc+LLCOZbtomVK
75AZpdYmGzziXYzeXJp7bYFEuCl4N9Ux7eB8A71SswZ900ZCbXkDsH1rysvsvMxuJHe84Mil0UhP
BcCIvEj2wgENqmjolz9yuykIOlFEJJ7KZgTHRXfUaw+oof1pK1JtMLdG2ophY9DptIg6aPJhq2jI
Ltc8eg3mI2WBc7SSAj4Yhj6sNF6HkKoXXnMgV61lUefUwiFP+V9A5vZQ70U0BfAvujM/ZM+cPR+m
45Brmg2wOvXvsSEI94YFZZyDSooJRhUpWlOomII+FKtDhdB2jLNwI0nbg4485ZeNsAHqWDGlbCis
LlqgJiVmvp1jS1lI2/um2BZGIZCcWrN/X/aDJU4V6aT3+PjVd7sbapY3UnrIaoTsRdqlIu/2UEYW
UzaN7mO/abule7YMLPzbBrV0C64GVC0hXEVN2C7A6Y6i0hfqqBsZCVlKdelTjtv1h0LW9mTlJMlh
nwN1sSFaILYv2qIqVzOc8iCZz1VFyTyMfbW1UPqj8XfL7GtU60pir6r7J4dxb7dHvIGFI5/ALoML
I7hzX9SAk3aiiGV+k/DEyO2A5FreuglfNETsQsU4GYBAdpk7TRetnxffMuFp5G76tZ0hdbAX61aX
jTwpK6LiK6xFKKZtkIouEytLvmglKP6NMaSsE6uyHNB3Izq5a22nOHR97PYbsHy86nSylR/Eo8QK
aBeevNXbQT4ufbeSpMC4Z5d+m/XNjsghCzOo2Vs/ubt2dVFywDJ2PUXSkzYTtkDGm7Wcler7H6bZ
9bSbF2hpO9OVUj9CWAAOviC6du5im3CBgDgtZeyJva/a/URFPO6yYoofh64p0XEztTOPThxNR9i9
xXDMAYzfw/XVxcZ0CHy6nFKth/yJmisPC00ocPY+KeNB65K1w1Lfr3TqmX0Go7eU+HISGN/0kCSG
zg4Gd2DatR3kudbGh1TqBpTgePB0ohU8HuCkJ4XO7IyyOmlUp1vbLzvufbU0cj8bmDM2TqMbDzlM
3/QeOwNb+VAovzvVybDIQ0VtSsUmh4fGL5oLxs/xLaRjMe5mJxM3eVI6n0kqqyfwVPo8XEJLm+5d
E+Dyri8NcyFTYlEO1puVwJT3cIpP0KYdbct3mciJaFPlBjLvEmo/jKhIolodZUaGR+6UOG6p2KNT
41MyDKubb/FTLFDNhJu5tgt5p0aXYEOsOUR1osIrIKlOk3B3YjIb75bZwVQDW2j8H0nmcV88o6VF
aXh6A+4aB2qKx1nwT7Fl3Ryn0QZzDUpwCMiNxNXYLTG7oKQiALI+d2SyKXJmT7U/0PueFZK6IFft
DIc/x5URSv6SeShGa/Q3Pgmmp86oQMkDwiye5gZn4wXI7Hw+dp5bzNucpCAyCJhMn1JZUOt4BcDn
Y+QsqD+0oei2/lCRuupyW69yxIXe1i1Ng+KHEutiBtPJ3pu5QxIsBbZFbMyOuKgdDZD3EPfTdG4a
j9nsUnQDabgeaFB/osF8wjfFRlgxCaEqSGl4mf3i3CE7IlbCsQkWeSiLROlXJWOz5GKIB+cr2jW/
YeRtkPyAD4NUkqmNO/BvQBZeEjJjk409mHwap/zl2dVwg+7G0SeQ2KuX3g6sRfVya5pLsbLN2/kO
hOsid9gApu/D5OovrihuY94WrqsdxIxbZaHBNMCb2DvAOqAD1rp5G82LMWzXLjeSPiZQ4lLLdGJY
nDjXLo1Ko1/u+pgk+AxfLw85gDOcsVYNCS31ChIe23GO0H57pCC4g6Ydsqrg3uiijB9Tuq8b+pv5
cFBWn8SXQGKRHBh0tcqtaGoMYZlE1QKynq2irmND3i1T1Wgbd2mtHy4+KxFS82n67aJ1xEHzvjtR
WJqJvMV+IOfdCJ95QaRjUB1VC0mUhGiQwcpJfSHrNGklZr6lAUSNTLWsggkl7Hio9ModQ1YN4mq6
FUC2dX0/NbbuSEvuEClAjdtoMK3btjUVgGCVawdpK7CDSParlTemaK8XjdUQWNd41hEbkoi5ik5j
IOhJCHydt8gXGp/6ZY3lk8QQhpbw4ryF6IK4JPF7r+OfYawpzFyHTb2mbZhNWnGsTjQ/TGttWvZe
kUoaEH2f2PuosaCra4xFAZVndGXvQCkbRwRo0XLZqlkl15Y32h2yPlikcCMN8ZOmk6lOU1MQjWfp
jbYbC3Jzdq6cGFAS9GofwUJr0YniPoK5z/Pi7pqGhQzPzVT9kFOxdFdKm6ks68aK24NFxANYlVa4
YG5pAri7Gg9XGZOVMpc4ZuGvFS+xKN3HwicnOzCcwcFVboGMAfEA6pDfJe5JuNUm9zknVs+7aZoq
68ImylmHvCZLRmKLBif+rDMqA1WgqoRQy9JoL1jB6cO4iTFdKa/085OpLIBZFSPCBZYgKcVhvhAK
sfHjZVDnzOJFPZsLbY5r1VhpcUxLQvd2BpOGm6RtqTCSBmcqNqeuZq6deok6J/5gJRfkuymQEQn6
pn0N9ooCowfl3db4TILUNMs7HnkULSmSWDRXFqGvGzdtrToU9Qwl3+CgGYz27Lg7y23U2RARhwj2
YAH+GLJfRPfF9F4AN9b2LiJv53sWkWNP0Vg2x6gSMG+LjBY6COzcvmvNFr5xYiEY23FgiaD6VklZ
bRivxMvqzjHjrSUVVzLhnAeOX2bLVzBd5FGqNIlP6E3x/wDm4hZqLVu2AtcF+wCFU7shHpZMgZQR
8E4Bs6TekXH7I7ZWc/pUaMq8yjTHPETGUn4FkM6pdFJ4PsNI1lmyrbQSbGhH/Xas02Ko9zZhCBz0
22nEqFjXabPTtCgusTSOhFJXUHrq0MPktLH6tre2Yx71kGoh6A+nfFl1sXZpdQ/r2wAop7TxWmUq
bp6YV7b3kHNFGtgEJoCKyiYFZrv0JkJPYo5iMA7TrN/kwkrtbQYhfC/rKcVqk6AMVELEP0kJx77b
Dm2Oico0TSJb3NLZ6VbTpCct85UKScwlXMjyUIA4rFyEA7kcrc68z8NNrCrPC2WpVy8i63NgESk4
qwvWXnmrOEo4O5mV9vd2DQKNIReY+j2mlPIiBf54oM9dYcprRc0AEkbdC2BhDL0TlfeGhKspjOtM
eQ++ROsXeEvDvKLXOSrs6Oj39U9nmolU7HsRdftUawgRBLWyPICVbcYjE6XoXDZO54B2w+YWJMhg
+1CIlvNsR9azt3OywR2JuVggiacxz0MQeVXyMrhNa2890XV+MGGkRS5q8KVL10uQmXiG9T0dtPRp
sEqI7mXcTPf07ZK7rq31bzwVOZQGKiRyveyoWY6U8jK5ipu2SoPOxnPZC4IjrdklVYewrdWPOSf1
HFiu6qfbiNpCDwwDV+A2LpOy3tqiFcYeywNZrzkFnHtOlsrwzm7Vcjn13BNSDP+DnkGH87/aOobC
34WF1O2vzdLxG0D4MCWoPGZhBxNtuzsLTdcULOPisU6khNRqG783ovKGKihfWZfacE5wiR586jjj
0oSrM1A9l356Q0aiNAJMl9BhjdRQd61OiMjGtOJ+3tdsLe4jU56q2/moETFmxJovd2Y8teZ1g/1+
P2UDYa+6Fq3xXKrxn010oLsIOTmbAEXLcgT/CRGZeGcfknYE2uIRBh/lgFHExEtXJRnR/txhim0J
jNp2c68TfGAZoj4BHkzdoENBwvLEIO+AVXXxaAvTBSKvcbSu+hrYxzZLUSZt68xcVGj1foKrL9Ff
lHQ9bTtQ6ZxQHukK3kxdWFuaDul5bUvhlVSpmIGuGIVz50Of2BXCUahVGoNV33abXl7YejTWGNu6
iInUElt1YCVCXUSus3Q7Ml5EESZVsbZ9kVE6LuaXUbnEdAPI2qD3Szv2w9wbtllB75mM54zsnWMz
535xYTc+QRONXw10nNMougWxo3lhlCj72Cm3k0EWReMXgkCXImyZ+M/BwCigvSbfrqgf/HbQ/Cts
qWRq0at2abYjwGab9NRz51fsVhRZlA0VQ9+gSoaYg01crFjGxo2qG0+jYj52WRUZ695YYNCbK/aU
VvQJ/P9lXTO1oq0ryg8OzEcvH2xCyp2y158mzrLzTipKn90omoa4kCwXagOHInrBzM06OJWcp5g5
oLwPNC8iAyYBqg0r0TeGA4+VPmBfoW12odmpqV9zl92viVY50daJogyoTttMmBgnHB9BuZBlUQq6
8ttCn5fxNmqilExru5qqQ1ak9t7NazM7LsQ3cUjsZXHKrCoH0crgBNjAIqbPKbk1hFbXU88+CDAh
3voJT+u2EYm/VRXdg2Dw0L8EqWt1nxYnAYXJmkQU3gRVM32q7YbD64CyFh4sIjn2JgKI5JUcFlTv
CGvIVjVqLb2c3BEHPnus1x7djuPwdVXo+RMh1tmLOeZ2uelNS49PLLj/w9yZLLmtpFn6XXqPbMfo
wKJrQYIgg4xZUgzawCSF5JhnwAE8fX9QWltfhbIlq10vyiyrKu8lAwQc/3DOd1ZyB4PSZimMxYLq
kYzwhyAmAKhiO2SSzFMYd5YY23i3VmZXPDbWoD80xkqODkEH+VVdcv6HHSCiPEzjwsJaHBM73lZj
AeidsIQGRVNxLcqOjj1up8Y5u/wTrwOr0nTXJNr5CmO+UIcyAxRy49iMQyKrSdVCDhG9/U6sOelb
C3PJ+RIEs7M+NNjwx0hWGFT2PaP4F13KrLtwR2pOYsOb5Kvdd+WLuSSsIiseTucuNbLVBZS+jPrK
VHV9A/On9J+6wcqQeHhJdy7IiDcpB1uoSMHUMwT0PAW8bEYdWhz7CVY1ObJ18X2SHpl68BKyH3T0
dXVsGoK0bt15Yfla1dr+OlWzILDFNf3bhHztZsdXs/wjtCa+T6qSHHgb1JwHtH9Od2RmhIVb+lu8
31xocWOuwl/C1FJU4KSq2A8VUx6ACloF31HBjdZB6TITJ4hkbAWnCSB50hDCzICCK0lLqEcq3XUM
aJyq6dKVq8WgSyYJbzIyM0EemEurdwTvWSBa6hzAT9yiC9ux8yZ/rEhl+R2JDQjTYjS/MhVEwFLE
PuYzsnZDg04LHHDdVy/LmucW/dKSEguWNNZrBswlCT2UjE0IoA1MxxiXw0xrj6uDKsvo+y1OjADR
xut/UAdr+RDY6dxF8IqN7tHmteQdOoQhVdStJHNxOsZ2ETKNIN9HjKsF9csb/XkfGH6Z3NhEMHch
vmtlhEZKb0NCtKOv3Jg3VyhrfPGHaVip22ba9A/9wiTj7A/tXJ6bpBU3BAqlHzSBpRQA/pLR6NQB
aQaQ9o6d1fl5KFOf2nJxC4OpYUO+G3jvnP6Rfia5V40sLUKZ/LXbMcCQNxB20vbMYtrro8QWlb5t
gk52t0IurrsrxmWimTHbfPgCtgKmzuLr7lgnaMSLRhifS4/nBqmlhvy14IhkFtI0N6hSF5JwEKRm
1AoGHvhgyooaIHzRtTzzw+Rs0wrp7xnrre6xRWgt70SV478Z1nohsVvOi/fM9LIpD61dlwxZ0pLI
FP5i0rsXtIv9IcZhNZ3bwnCND1lsi/U8WOaYntIi94IriOXgoxQkKYYPae8b12k/dXnkaq2hU3OU
rZepoji1G3eixsaj2lJDEId0NJbagpdjBGVh3TVtIq6oKAfmqKvV3WnqJfOkS0siXSdi2n0MGHr2
n9sezcytLmxdnElHbF6cPJNf0QGTnpJUQyKOAOjNj7HdqYcpxomxF53oaRa6PFsu2DuH6tgr2wXx
wtt814oG2dbS1onYm2U1Ltcudd7zKjxeSlrZmRX2bu2zV/bIX9oNfbLFUzMxew3W1n8GXr+J42Nm
T2FJK7gwqyT9OqcO/lrnZfJV1KP6HE9Zv5x8mIWob7wyfWO4N145ejRl1IkYF3UdkHKxI8Vj/IBR
SEF8cEov3Wt+GYa9ieWjmlAllJdYiX7vtG5HVpspn9tcrG95ClTwqm9cGGlkR4ksUlWziP3Mlmw4
mdNgz6eWlDZ5qYNt7slIWJPgk1mcT3LOTHpi2Wa195ld7RJf0y065KJk5mhGeZVX/mODBsmmsZPz
9N2zloAMpFQFdmhqB6Fqxv1n368tNcg+J5xlCineeieCJ1MQRDix72MdnH8hLZE3ibsk5NTMjoRp
pH3IJKvd2bvNCnLkEvAx5MrQ0lvwV6gvmwBDQhYvfber+EkIjZGerqOVHfTnacZJcY8zKCUjRpKr
eKF0HEOv5ajtnCo1opa5miZDvY1jEvySqXxrrN5NQgOa8/C21MOIoEeXAPjXTk1ijzyKPn6pSvBX
tP15cJMwqHqA7Oc17MTQd+wD1h7PDlEmyzWUpzE4zZRWIS8m3gOayZrzteQ2fephHzUHYWfFiWi/
wDqn48A6306VZTPKdUYrzDM4Xz9mFxzpXiPHbCKgMt56yTDUJ+ueeTh8/Ex0+gQSuyAeAJn7G91z
toQLMC4YGQv9U2PAQAlT1IniQwVgg8BPTH0Zj27QnNLUkd511dlIlOaWAT3sibwO9k5B5mOYVEv7
SEgRj+lG/d3iMhvfP9RDZgHTS2PYsWNCxMkOihk3buzb5QhHkAuwM+MJprWPOloeRNnaZ6NU0G9S
4VXGjmO6C90ls2EGlQKdqUAlKcOsZt29j/GvZi+6Iy6VDlPZ8Sf2bfUd6pDB3SVjN+SXcWogZpTo
t9NjMeTBHTYxjxJDeSSM6EF144H/AzQQXMLffKxLATm1s3PKgdM865bjateUaw7NxJjjmDbL4ihj
lizw46HgeFQJO+Ydvb99ZRQaigpGUdvbj72tbtOh7LJoWvpBH7lKvGSW2KwAL/p46yKZ+EzjIEc1
/VVMHALQPzib9r73cnQtekxHpL7OQsgQs0IjYy2EBD6s2fuO4ep1zOImcyZZEjBHSmfRlfUD7kaz
jGxjneSX2fT6jy0H3gsF0whWatmiksx0sG9AIhFIV/jz+rQkrW+e0f8mOSuEyc5QvtrCONiNTPor
f2ySMhwaqDEnN13rb4wVuFYgG7fHacg3rqSVNvpYloV/7BM2cXtRdEVwHNAt0z7VqZLg+OL5qS9l
/S3uXc3+lCUlsWyxjE8aPXG3r2jqAOX6sstCW/tkQbQNcXW5wXwMRhp5xbuG5D7vyNM+OheKU3x1
/eR63+l8yKkY/KV2aTAK7ROUaSIZieuM/ZqcupoZdKaQvszmmB3YIvnbGNQy7wqqRcDLJDRSvnqA
5jqGyt2NQKu9IeVMlZAK3RBwUcTA4mb+Kw9laU7FXtZFnlwBPUyuhUyn5NpNg+77nDuQpqepMIoz
9VrBmAL7fZRz/o5RVSZ+dion5jVM0libhsmqSRlKpECXVPN3ekdYa54T+bAxj+wM0u6adSFzwWqJ
rR+ZIr2WPruY3Q/kVcZpFHswYOhaS+CBKRApglhs5tV7IiBiEXr0qIQ6Lz6DF9MrbFooKAXkmc1c
8ZKE73M/N0Id+tYTn9NqIrWXOeM8nf7b0g1cyiDGwSYgboQW8avugVhlWjRzDA4AeesjqeCEsE3u
eBZGOuEXrNWbEqAGD6sp+4hBhxnNtUd3Pa5QuTyffDG9WmciaL1TXnfFvpqG5FPDM0vZrtQrAH73
4PR1UO5KQH2f/vzt3+u0edlgquOLu5aNBMV7J9ooyqXwJrYjUY3dc1dY0LcTKQPWOBO82p6JKomX
M3NSlnV/kYxI+71gRDqoRGijTLbB/Od3n81SavWdvF6jybX6u9FFkkYYlmntqiIQReTxxoJTlrHt
zo597Os47DySz4+l1DZJMAF4S4h1pdefuqYSLsp2n1E+TTWSON3nDscOpXV64UWnHnpd6o+ZJEmA
lOUMlhxVqs4p3RsEy7MZjzH7C69UlHeM5A4OSKUuSqaYcF6LZQ8LFZYy7qGL57K5VcWSPKeus3my
W9IhZ2NCDr60g/6UYsYmkH0d3mzkS3sGuNUzotfxnsVGdxB+NitkLBN5XKofJIk3SEmHht6MS82P
5KUPFCZr+4WgG88PBSnfeodrIfuyzgTFLTtKbKN6YciME7x3XAPkoVvnb+VaoUc3F1vcj1OMzIV1
bTY9JqqD7246yKw4oeP6szv7OIz7WhufUaqgJhcqcUZG1w78RcGDzQCbXEfoflPbvmYeDIu/Kex/
U3xtPzt5bNYGhNhsjL8+Lw6z3aW0JXbOwhgizlh/l2M/urK4/Ad7KMxQy3X62gX56+S16XcnLmVU
qfXGcyTr5dKZ7kh0Hv9yN/4mvcUJbrmkC9g4in7awX/9WgkjEotR4RwhOmlueZmJpyDJhqMDjOUD
WGryv7gbdgwUOhKpx9h+cj1NCCYi3T3EIuC2li7tv8jj3otv+VI8GlyjDZYtQIn8+qUGYpJGgSk/
MopGnbugHrf+oM2uEg7FnabVvHJR2PzNdbA9eb+I8gAuYNpAjYb71YfZ/+vHenKgcHJYXvUNQ+y0
66k8c6e7RTuPfAR/MxszeuYPEJvTc+tMz/xryGvyq/WkPCmizjCDezcX/WEl3nf5y0/1n74dOI+N
pIeRXry/gUzEzzlbTzPihL3ToHzhZedle9NYxTj9Rfj+m6uSag8aloeHC8QyrIJ38ueEpXJij4pD
2xicr2PfOgq37QLMnrTJN2uhVmtTiHSp0yw3FXzq0C8ayTY6Xg9/Pqp//7MlmCLsnagkhQRL8euP
MmRDox2RzBEU8eExp2HfJX0aBNA51+ztz5/1+2uBMA6WiQJZJmbj90czs0hCss1kjWzZ0I5L5KDQ
fm12gHBNfQ6ePHkZffr8kWLgL5/9m/YSRX6wXXGEkDj15bvzoZ/9mC0T9zyh3MmjLhn4+9ZUEnfX
F/3BdCVg0D//tZb1/n7HO88E28JihctBvH/MGhoXA+x0fMCQh1TFB2iUcCgJ8rHtkpreTsfpalSe
mBD75W29HyqzPjK2orGnJRJXle9QkWhGeuNXYeSwFeHFMo/MKQS4X5j524eYKjGExEuzlzokbp3d
VJnDIV1nJrR//oPM99eQVCKTHQS0PTTe3DTv9KtDPnMXtQltO9Lmr/Q7xPxVuBQ/cvxXF2KC9Gvr
t6gqy4UzjYiqCoVYwAyj2wyxvH7d3WjDrO6Bsd6Mo2F/nqXKrv/8Lf/Tl9wKD/yJ/A/a7nc3NHrw
smStfRzrWprRUqTj8knUBvF0YpjJjsXsNg5f/vyhvz3QXBpuUQuwHOQbHx/7r5+KXEl0kIfrY1OP
7RXznobKzHEfqdHiw8qC/Mb24unULSxLdrraGkYtbXVi+fw3e99PM/I/z1lvA4f5nC+bTRS7z/bI
/8PepwwrrQXrpmNsCuR0NWrAS9331o2bq1VeN55VppeVni+/5YmIzSOOu0xedfROeIclS4tdgAve
JltMBNM1Ald2FmjGOvMyNSYDmwWyMzq6rucYN/LevWWfUqyRZ/s9AQcWx9muVokg1L4HKh2kCDZ2
3kpK5r6ZrbS7KRE1yHPucM6dMzO34mt3ZawW9pqpzm51NDyElHmcxVrBJgaEBnStKWjpsa4R2/cv
LuiY5VWtmcju6q5ijDv3y3ppyH3yLrbTOfatNSBcSt1MeNeKW63YO2OC/642Rhpj5LfeJ4mnOw51
ULr6HilbMu8ZWuKE6DC+Hv9ye7w/Cjxet2IzaGDhpyR+f8ouxVAxZZwFdHt2VjAFgibdMe3EVqaE
hGBlt3j9yEERPjmmoLwMBICFr/dkcY7FBTCuRuPTim76Synw/vjnHLagaHrBhn5ALv/OEIatU2zk
2+W4FkMSDoNqMKLmPK1qc6b+xX7GD/7uSNwyOlx22R6tDfWHfPfeq5fMKHtvUEeUarLdBF9mfRfX
bf6jtI1mOdiYIJBukcY8PIwgFJ+C0U/988hYUN0tEwaUYz4qV3xW/ki/PbuIix6YuiW3Adnt614F
IDgvORok87U2qmL+2CZpWxxayuQZGUffiYPrs9kIXS0o9/sF9tENoO8GknX184LXQL9uVxErQvO4
+tlBzloVxzjXBgGirgab+TSmal5Ofe8U6ydpIvfe6daxWeMBMDFPQR6QxmpgYQu3dehLYBKuMNQx
UxRlSsB1iqkchV01LMYBLlv52SqVeRSmF3tnMiVQ3WLK2sQnOT4ljPUQTKj97f4OyXbnsi6ntjqy
ACsTbJrL6LF+UmN/GG1jij/1LOmPhP/R87lLWX+bbTFVEZqjzkeH3LQfgw708b5tjfFHU5dy16yB
Lr7x7mDiUwb2WL6wnLFaSKep+XGZ0yzeUw7Z3TM0WnWlaJ/KK2d0p0e7bjwKkziuiXeQ8fxmc7Jy
xBN55BLjPo4ffbsK9JVmWWiHbKX7l+2VFexaFKUJoZeaoPHaSfxi5/mF/cMsLICZdToQu4dq8gM5
kp18y3Mf+bmRtKTnbET3PMPJrZUiR2dLgze5Wa4XBpI58QB69nbSx0t6QF5TtAiu4jFyZFmxTu1m
5oqsfOhikPqMW0RuKqCl5WVOZJRdt0TcgDeweZlyxfGrkKB79GhY170wx+rVn5n+7mQ5WcyzvCb+
zAtyrbeyLTGyYz1L92BlSG1OCnS/9YRZFoexReLG2TE7sPKTsfoHdHxbvGmqWegnY9b4J8Lf+5L0
d7//PmcTa8bSBIq6IygXWzKCN7YNCNUGknh4ASXRrKBs7Qz63/rEXEJWl2Rs1EXDSmzPTNYlBqxU
JvOutpP065BVWYO1WMN8M820LPd5Z9bsLKZVrnvObH6GpHIdpMPTUlkh20p1b6WI3ZnruMR4GjaJ
6QejdAlvtUnK+yCQNrs7s5rTiz/lDnaB1nO/r5nFeB8nit/sdR0vd8RXsNOtOVb9OybjCF/UatzP
tey+0P17wTaZWrgDyv6rk69A7Smj6HUkDvM9kWczLGeHKBv2wckE4mgyg71FTiaqyCS21CHr7PTs
mbmZH6phQl5nlNXHwMuWKwKOkzc0JO2Vl/spW2Arz52oseGjXFU2vyDAkgKNJb4Yn3xy+th1nzn1
QnRok9vXqeUGvKWnCuHv4PYNyhz8sBTfsBTOk9EmT4xjx+5GDc38SCaghGFZNuY1Ek6jC5dBttU1
g0v4kHKVMn7U1poEl2zqMzdEycJN6ner9VqZgolan2IY3DFQ43JXyBTxkJlKzGFHGTsfvHyeWVlB
putYccf5vVEUyXJaZkZbCNcya0DUxaQDyw6+hF3hxgNXw11ThEWB4hQiNQXcdOz011WTLqSo2DK1
mUQb1QMq/fbFYUgmd/Xquo/pNJO3bvuqvqybW34nKBHsUOZoRXbtnOtnzfa/Pvs+8c0V0v+XksTG
ar8sRrWGVZMp4uIyv3hhpkXOLdMXR+1XVjHlHptWBsMpSA48FYwEdGPBkjGr9JXw9Ho6BWWbvmJa
xDITB0q3R6tYmyeVoQME0iZnTj52iBV3RcG9zb/e/wRYN1WsgeLsmZwJbHnIuufisKL0idZsLtsD
yawtjjrSReKoSjLyUnktZ8vD4JSk15HZ7dxXjWLFUTlJ/djHnmuFHQGqyEFWtNH7bYMDUR8ITcr8
3nK+NTl1+2EqV9lcmc6wvmgvoQyxe+7UFHqX91wgwEdegkQpI4m3xYVoDaRmQYu2gDEuzaLIZrNJ
dYgZhe7NOXAJu8htMmgbiQA3EW77zUvIaEB5kAL2QCQvH3Q+c/xURGd+LkvZkawNkojjxw8QNg7a
xVOyZOunFZJXuZudzvpA3VZle2/C/X8FGWzTrwf4k/arS+LvnLA7ZHxlGUTKCMeoSFAWsriwa5qf
spkdKef4PCePLoGEb51ezYeUnd5whqI/vSEDRa9WV3HwUNJdLB8q3UL68zvIQGeYCwZeSsK6w569
2rOZVzjzJzR8BF5ABwrFwrpHFebcPHdNYk1h51co0Tmq2DM7cAhhehDwtt63lVCRESBW2q+rSNPT
MlAu7RBvmyIyGrukQWUTQBLHhLVP27PvRRuZ3Iuy2iTXLOmt+jsutx4NDOE8JnrXeoxR2BDOgQxR
HrAtnZcO5gKOyhE3GNmA8zbHrttvPutXEuCBZug9sYKuPE2eHTsfm963ZzTW42Tez9bqe59ij9tv
j9+XFxv4JuZbpN+QU+8CSAqzLFaPVoaBB9f3RCoGFUTPYY49axcgZOOKDIw/ZbPlBhRTJ26DHs1P
aIwENNtLbsQFydvGJKOUk4J/RpsB3DtlFIdOzvhBxWwRHpMFLcFKU2oU6SUpHfOTqZegvGJ0j+eL
kf3wLUebVeG3aGPx4IvSOcgRmE+I/ijpkH2ZJFebTfs8gCd3DkmFgC0yZVKXLL2BX6FpzTdXR1Cy
QCuUesw5mb+h985SLiLAi6MmkOcrkt0qJa1kHp9kIuJvrrkG8ynmJz0kedl8yWkW16hNy/q7VD7C
vo6ns9w3Cs0VNoW6HMMWP3HFAZUzD9MEQgh0Hry/8F64A4HqmDnHndbtfJG0PeyBzXXShNB2oHgG
2mD6YiBet1YBoucTiN6Yra0xtzIaiAn8MORZqSLPyTjLCs/u+edFUHyS66J7XkHBej3VBAdFAICq
q8KiLeDhG/nVhkqhZK1dj7wT+JF74WNyiOLVwSc5pz72Pn+2kDuTXJ+B422GZX3AwNcAGuw7pwin
dHbKsMvLhQ07WH8SIIEnvs2dav0d6S6WQ5RHLjvu857B/iokes7B5z4IVPPBJDmbQBLEjp+mZilW
qkbX2ZfWNiVKeM4IuV8aFuFlNszGwWF8VhGn1c5txJ3CE0QM93wp83WZrlnptF+AWuE2MGcxuXcG
i2Uyp9LFvF0R0XH8rGYzh1Vlpsk1mTpjR3j8Gn92J+V+bzlS3N1ERkh9qZbJuscAx5IHw/OQexej
somNz5qWhCE/Be8Z5iUH9jUsjIa0GDagzYF3QuocLG068S0P/eqjlZvmQzBwcN0YbN9v5i2iBGhx
6nofnFoZmHwSAJ5nv+JHCrd2GgEJqX3l3haIySIysNxrKuV1CYNcOChwstp/MdSciJ2aET/sKmAw
/ikhNQzX75KuBiUHAKDDYqDorXaSlU1wm8T0EqFpmau/nzWhWcQoeXO9821CFg5U1gRMUaTH/Rgm
9YjXH9yDGWYWuoYDGsnGCKe5oFhUAoPKS4N4xI2KqW5NXl2GQXa65Qw3YKSN8lwy1PyyitFiFDy2
6bfY47fe46gZh+vaRBp7aUu78O7AHHnTj96Np+mQI92frohLdx6MLHXcI1VVz8mPqG0edwuqj/JA
eRO8molTneYkFSSSoRLD19QDurlP+8RnDTFZlThIBhflITMMHG2Omw3qOiXDKnssPJ2IyOP0mq60
X6jko8SAuVkgG1sdOP5FeZeuKEluynb2ighHiNIv5qQaWvKe+KoK3TO4H1kk8XRkkVerxwIkNpaA
drLNkcWP1y+R55VxhqpwJilG04ljtUR+aVL5t+hTEO8b+h4ma8dwq8jqBzX0SNcljDu9tzX7q2ul
mZk+O4lTPyB4xN++JsgDKDHT8kUsJKv2f5l2/T5HotpHwULatkeG93s2SaUITLLoq46I1OpbwA+f
G0x7esfeWIRNOv8NyLsNz/45tYEWwq4AdogPpAPK1rvpeEADXuhlGckiyaen3k7TPW+C7FEnwxix
sYjHfVDpF9gy4w0179+84v/p4xkCABRjfMS08l1nPvoeU+aOzYRINcKlsTbAWvSO033akn+eArNX
P4qhRjNVp/21YRs//jwief/529aGGQkCbi4EM9ptgvKPoRUjVHInMUgdGdnU/g7XFpMYarIrhE/D
AXJHe1j9etp0eOjoqS//lka7/YH/vP7bJIQdDQWPyWSaROhfv0BDNSEAuy8gwlCQI7NWZ/J2xHPA
n37te+P06vIu/sv0/TdcwvapjINAhHmsLCn1f/1UhR2PRMoEvLyRP7G1Sc8E5g17C3lqGooMY4PK
fP+SmQA1CqTej+Akyr/MgH679JDv3J/ABLDFFhlpv34Hn+igBlWAc0woReuz6wFyuwg9TnoP9LBd
Ly20qOoxaZ3urQyUuAOjMvTRn3//n3PZX66/tRGJwBWwi/UYlL27ErBYqto0kYYvGtIx09Op+yq6
RpOh57Z6ekS5Ysl9x0TF3Wxxww+LYjyNCvhMw82QkUN3QwyZZdznVVD3P/TQFPh+U0+qi3Jkvp6o
AJZphyk4P1EGD0Y0VHHzw3USj5PW6JbxkLdoYvbGYBbiss7+iLi8TWodkWXqxacMclX5Ca+FU79s
uVjWrZ+NuCzILh7ViQFwA+XCg0V1KuSoCWYiwnOMxprUYvzi2At3s+FUQuMOdutntu6LeRhHq3zD
JyoGIvZQDO4bKGEfmb2b9DogUopLXs6x+5cR+W/8L2myVYYW49qAcFxpv7vWAt3sInONjQyGc4jY
MbgCZOki9soHCLhFPZ/Huqx3NSX1Hdh495g329J8XNJ9LZr69Off3vy5Ofjnj88GjM2bD+KSyBim
Au+e/mFtKmUAnIuC3gfopLGUGeehQhH3NJBLZuFsnbBAIpts98oO1uowSsqh245BGQ9GBRT0aSaK
ortCz7aII7Ids905E9OON0zU/ZOPP16dlphJ0UFXRvsqyXNA3DnP7gu5TD5ZYItsn42+K7LznCH4
LSDitpEqxRqfSCEqxG5sLZCvs1WhygCIgdSljBcKQsW871CkcYNMcMwnecGXQQweYw/XedB2NjdR
4YCR/eAPnmqvqDUHwfamTpwIR7smn9zI/Osc0CGBtDwYz1a7dgW63nbumJKPcfXamJIcjGVwRlpc
SB1dVGfMTXYBnjd644mZ094cBhexhWkN2f1CdSrP9DxsuiFMr9mB1OFuvPOsjizBqmq7RydDk49d
wZyWKw/ij/dEgHD2WRmZjWoKYYb3SfFDERlX2196wx2bSz8zdzkkCWA2FK+ElkXVyl4FQXSPDDex
6nWNCnRl6a0eOk1n3K/+R2dyFnefN2p97Hmoqn0NLcQLMwqCJCpjg3GadEmTookbA8zCGX4EVAxs
wVgQBtOtO2VBHcJjYFQOCLI78CuscYiZcMmj3vXHL02hHAI5YKucZ5Po+XBMsj4ifi7z9pRu/AnJ
mHhIlzRgTpQB5FcFcWkahx5+fHo3ZbBszrUouc3J2yQDTaqm1t8Am6LSJ99rBcIMVnWAwcMGzLCv
VUeMNuCh3uCzlFcckav6y32T94K4P0P2L/RhVL9oXpDA9bmVzHeqD1rv0Rzr4oyKyUQo7ntFgj8n
HY+onWozis1cJcfKYHF3wfLHH51Cg0tvIRfEL3jagZ0Hue90sBfATpWdGX93kgHjU7FolGIaPOOZ
fGDZnxejQ8NkeJV+KvN+lDtGwGL8y6vrfX0EyZBi191SbraUFPudiAC0eSOSdFVgtKDgqTnoHtaO
OBdqmPWq4kb7by5wt8+jONjoXfwepnz3lqICHcfJ4vPs0rA/ACr+BrAHwSlSk6+J2+mvfz6Tftve
8nkwsf0ApBGCBWCrv74VpRE0BTQYbG/SxSAju/kuUUHUYXh8zUoQMtCrpuIyBlO9C1LtmLshsOYj
S3b/1fLUl1yKiq7YI5tvlbBkgURn/r6KdRqHARK5PUVQfZ03U3Wd4H8OB3qk5z//De+3LdufwF9g
WT47F9MX705VmrI4GXPwemqG74K5wIwkBqiQIGeGrcqCfCaY/12PuBCOf/5oa1t4/nKikwSChh7O
Gm9zoGvv1rB1PSKIHGMvqlKsNegWc0i4va6wisXCHYNbGi3rQ+r11hr1HlnPJ0Nn68s8tO4YWgO0
7z2FIgSnnr4aQ549WicaS5wMYLbWb17hxZ95r3vDB2Ss2Kxx8QRJ5LsjGmbVmsZNk8oAOg4jp2n3
57/ttzuf2T9XFrEIBxDZXu/enkY1xaqqpwYT8pKFHiOeH4q03tA08ZMiOzey8M8faG9buF8vJkBB
WPWIzygSKZN/vRcVSEEoQ6o96kUw7I4VqTL+WAKjw2DJa8DpdHqRTCDKo6U6z9pl1FJ2mNhctoMY
0nzZO7XATQKEI2Cd43XlU9UXzoDwIMUhQAuG3VgmBKzibl4gU5Tj/ElZbaquUBAxo0/rZF/QCIsT
pr2SNtXJhqsc6ca3hobwoLelMWdv//TzL/9vJY7dNd+rD0P3/ftw86V5Hzz2/2Gk2M/W7X/+15aJ
pr7Xv0WKXWP5HL9UKQqD/5sp9vOf+XemmOX9y980QYGE0snJuqlk9Pd+IHhM/ItiLSB2iA5FeGJb
/Fd1NyT/63+43r+2cC0UZiZn5L+DyHqwjtv/y/4XhxjJdy7qq5//uv/z1e7/fYv17/73f4Z5vSOK
SbHF+Dk2PC6Phg0y17vH2ondAi+m24RsN5ogbCqTWGPwkNYXw4fKEkI/XJ6LJpk+dvP8uRB9vBdr
KvNoTdeCCDAzkX2Yu0N5YSfCXHFF24wmvDZ842BNEFwOY9pOmL14ovoLfA1jCYGzzP++r/6fJEiS
wX55pADaI2WhIPQRe2FpAKz/6yPlM9GVLIWn0NOsaE6rapPx6K/wQs6t7sgilXmRvqVWF1wk+P3v
KZpnb69a3cM0wPhG5jjrFGfXuCvE9QlR7ScWP+m9FzslM+Warf0Mbnw719XwKNSQsjZzAg9Zp0vE
CS7NEp+M4TNyORnSm9tTbw1Lu9NCoHjA4Y1oma138RKPWpx1OXWkUjAUgY1OyDLkAJRyT8CIZskg
F904I7y2a3cKtce3BrPydKAoAJObFAup7FrUBJN26YBVMyPClDBc5RF6WEENYNe3THmy57VKzczA
24QShZpyQqKnmvvERi69x9hZEeMoJ7+JehVrkor5ka9nOfgPLG/ZxxDOTo2R9xZUsQm5SbEbwIT0
J4+5tY5GXFTXFesL/4y5Im6OJge/tfNk0byxsGzP7RpQ9nQ+K0oC3KEeuVP3SqJWR65XplDK4NNv
oSEkKIehFgXrqe1G9equerifksEeowJtyRSW7Khu/VWOJlpoeCihZayGBzNIsoWkkiKPx1gU8imP
NEr2lBPalCmo1rd46JCCk5xo/2jzLmB5URf6IzHDkwHjN7G+cxxi70+wzAOlNbJbk4qQLIa5sq5b
7WkH13rNE6D5xqVNOwglj+HZzhV6/YgG3daP0lPDyt66XOxobt3+TsB4GXDPrTjBa3uy7NBml3XN
y89kbxHjdgLEBpwvMjvHfapqy/9GHtPiQcicAuKlM7XWe8thwb8VGQSCl9WMI7xLFnUIKioWFrx6
CI1K4H5Ys8l3rpGkBcFxLjISMFuCin/oZuY2DmLfdPYip3WOuAWR5BXboJYWSidfdFMm8kACYvC6
eAPmRbBJTP9YBP5v6s5rOXJjzdZPBAW8uZmLAsrTe/IGQTZJJLzLhHv686G1Txx1z2wp9t2ZCEVI
3Wqyi1VA4jdrfauOt4mB5TFiOmzfm3LYmy7Wk40GasOMvAmT4wZLDnD4RRdzvdNnDOdhCqb+yIWH
GXLscmev2UrPwyLVaiA9Szw+oxoHugbKQN0EuIzrUBukfI5BOd0Z+JrHB9z82QsGO8/FPzuNbzaS
ApBnmtZMBF93ygzBjrriOGuTTrXPfONba5XxQ2mrLHrBcHMom9r398niF9+VM8vLEmfwg2sOIRVz
PHAfIJjZFNy9Zz2muixF4p4gMZDvkPh1vIF88Cp5aPcHBpHxwwxD9QG3Kpcd0xT5A69gExwDAMcL
NzZC7pPZoHtm9dDE3Za+wPiYVTaQctK3/ktAaSsPQkywX4KmgWAWBIOVhn0yeTQ27B6xXonaY8Ue
j0motDX6DoyzNR/nrgGK1vYMZ8PE0LzvXhVGBnkAm7Iv3DrdKc2TxrZ3lI/yG6/d6oyz1yRqHeL7
pq/b3mNxgNFky9Ki/zCh4z3D7Kosgoz1+JQMVZvvS92DbQP+RdYRQegJ0BEeUg8ShDW2X3ckaM8z
Ey0JpTcjzTVHb/7IY3xtqJmKLSxaO7mtLaPPtwZ/Hz6rvoYCy3pnBoaIYAuvKqPpOSLRTj7nnKnk
g5kIGtn1KYRRmsMYeStxzFtn3StLdudTcEr4NUYHN86fWXCDhWdUMZDohrPH2TQYHu9EIMEf4JFk
emH0flWdA31uWly/MmbC0iLwYZUTx05YW1SYm86dUKARdpMaNyjj7GQnypSUMt1gdbNz8yZj3a0G
m9VSbpSs2h2JVQllvTxo6P94h7zR8y8gsZDMFHTF+G6anUAH09swjBjYf5oKpOUWTfwwXLic5OWn
m2IyE9zcoBaXWMJ/YrcGuLozg+WkaWkhNj3dsh01ZjWfkxFQUDT6+vSe+yT4MohuVMiJbP9YNVeQ
KH1f4pUKOKtqymvGFoE074PUleexLeZHsiyKgou8RwbQ1/61J3Lz1oyn/rvza/NjxBbdrd4bx2Ll
pnJJC92T2dajCsPepVnc/jJGXAdTKWBilI0iuc4wTxRhzUJ6DUU2bNLk4sS48BvZv7N7yb0tMxNM
y741Q+LtmrWkT6UnH7HFEXM99YvDxT54BH7GIM90vlWq2p0/D/INN2rGsoNccrhshMpM2xgN1g+B
Qp2N1eArxDI1eKPIb8GapPHMn4YGOkBeUvOKgeH+uHGtctI3TgKhY9OCMsL9aUpFp9A4OJQSLrHI
G0fIUQA7+2Uz0PbmF2ZXBzdjJ+XDhHtOgucb45u5a5nN5ZYoMIS1Vef/2Vb/RxXvvw3Qpb75UTfk
pCZC/tf/trqYnv0vbc9/q4vvm/e0+mtN/PPP/1kTE4tLO+kHvs9uwmBKSLX2Z00Mi+wPZoeBT0CI
ZTOPWpW5/yqKbesPjzw8Q6eWZnL8s8b+V1Fsen+QxqHjF2E5jzkDqfNvVfDfVcW/xdbR5ZKAYzHy
1ZEbex7mgV+LydFXXSJa1sJOMeANXmeZy8GDUWGFqind/ZIwGgoDBpyo3gdyeaPJHciWorHjaSBV
XHSUZSW/Y8ZOAC2kKBP0fCX8tW3K0WeH9dzFDdsur2wiUi+Ef/eX9/pfhf5fC3s0+GvF+/+aTH4I
BisYpnAjEAjBsOC3HwKfcp8C+f9WEBGGNQZjaMI+GKUeTRIpJtK3xeBsZLyzNTRrucDSDY1rNO2v
eAW0vMYVeLA9raWlwtpf5vw58VpQBD3KLXTFYAhCY+CUfecExPvMfeTmYYe10g2dhvFKOBSOQoCQ
YjqHXREjjbILq77RvMSw9hOSsmGrJtvp9wsg2HgD30QfmLi32ElXwy1AiEJDhcdZiRa+XNCCpKgb
bjRTBH4oTG02Ir3NOkIMdbblmyWLoYC3caM9CndGL5SUKTAh6TvVtwUKxZKYobP2KjXS9tVnHmqc
5TQHe7g0Ux+6Y4V3zpMF+YhDnDUAZRUxi9u0hzweNbVGKivf5IKIlZVZhLf3btSpPzfW1Myvmrl6
OiZmWtr90iZ1vsucIXDhzuDV3xZ5lj6khtsQT443ey+qZCa02e94Hzstr9DYIB2e3vhqBpSqmYbx
QQQA+W7Z/zeKpApHR+0uav0uK1vDuRzSpJx30GrHHLxoQIPR9nH7KnWSm6it+oqn6Dx0nwSHx969
qCpr5XY6zXLwlT5MGMun8dWp0gKEDdLaBB13IpYbRcOQ7/yW4K2N0xpoMpeUDU5oS4NsyXGQaqMq
z7tKdKu17qDXDWkUw+xFaJyZzStKeREc8zE2b0eDlKgQ0bg8NSRbJVt7GPCkzCwF7bBNIPldSWEx
Uo3HHriNj8cZV5cz6O0RVkxdM+Esl5PHwMJiYFv4L9je8U4Pgw1UxnKUeAbCFXsUrg1KF4qoqj9q
SQ8fbMhAIryOaZl9140o0GpVdmJ81k433XhSELIFqlmb4PNV9rvR0mqf2OiN8S7uZemv9lmyqnuS
cFoUZKYltnpN2tAj+cPjh1ln1BS1qVNz9sWCHjjN4wZeaBwr83rpDL5ZMgHP2Nlp3TPT6WZIcNsW
Zl6pNi0/GO8uqZzxuZ6gLYStPfpEd8BXuamCVjei1hsH7Z45jm8ffc3gZpOGvwybuiz5pmQPFyIy
aMQRLen5DNDo560oZTdAE8mygW8Bn7+f3qY6duyD0NgUgDYV1lRTyVm1KD/tHJkoJIhATTBfNQZB
PIcbRwTB0yRqd7Kj1J34i9H8NK9+n0vzugCGSLDDz8uVaO/YeVGG4kMvtZyj4c+LrhnxqexVB+U0
MvGRMATNR4u7wyWOABmd/+7ZyQDPMUV0GXXoUF5gfdTusbLHzNwkM7iDBkTNLe8JjL1UzPYroaT5
hQOf7BqJF9UqqDr7Y4K9CV4mhieXF/qB+L/sLBJO3aE3nSOECW5lELIF4AxzOCRl9U010EXsf11E
Q+Bgr1AhrGqFXE8FErMOr9wQSxC5i+6M2yqL9edpABmMXNbcZixbXqfG965qxr+PweDn6+Mgqd9G
cJdnhCjUPyxTUROpnC5FVTEKobounnTGKUe0EPWlo+Z5XNli2Y3FFlOFM9FFhwRCureZZk88rlZm
X0ydwSeFEhIxKN3RrW+uRXjAd1gRZ15m8v70HuiYSqUGuE12FWZdBEnUxyZwwDxIUip3p20jlkvz
HSZhjWZ5Hpwbl1r3wvAbPgNLUw+KiOuwx35+mmFUoPfzES83qA+jxOnSu7kROdRvUs/oNlWLUKPO
tzjJZ45j+Zh7Mruazflbz8bu2TdWut/ixBoaRc5Z7TiUdfw85dm9AvxwlC35JPz0aKd8pV4nhOmb
dEjjY07IRoi+Bn/NCsIZZGP1cF+y6rTY3NBYyaGVaJMPGqgJGsTOjI6zMDOGFod0LpAQO4X4VtBO
7jmxSyYBcUCbmjV9u9dJ6uE3IAtfjwHI4O3IoGGHBLJEdWi7C5JCnglmmLUrZTqwGd37olc/wFSl
8Cq8FBlQgIvzHde6dQBdYr6pku3exta89gO9Lab4ONbn+3ZsXeQVSJ9R65oMp71ZSj8M7Mzc1onr
Xi1FkR/1vvT3nCTqohxzD1G7nZxYnbaHovKWN2TaMkyUqcpdKxoM34me1R88GjOQJK1MD5TJ8lDW
6KWSRaCvQbRpA72gfPEOBSrlGvMLn9hmgkDwqZEu+8Us4TvWF0TNRZ1EkmrqcWZK/Orrufem0V2z
6uqbD1mNdGxQB+MQUgo2wcQbDGBSPfHybEC9M5yaLDjrxdDe2fYcR8zQpzTqgrH5mnXZf2O7aG84
4VsyNrn3rhzLlT8MQ3r3BIWoqBsNDSNgjEMJGO3SRB0Ia0gHpn/bmLP3XnZze4tCMb3jwFwbwGR5
hiTmnCUzIU6bJr70i3z50YM/ekZYme/Mvpe3UG5Ad80yAFsy11HpNsnwKuMUO3XjBV1/xRhueVjK
xspCWA1rOdZ3zXCgAXKC15qiMgEDpWXol3MDbDV4KL8DADTMl6KO3dcctMtVbS6AeBfLqcathr4B
oG6iim9fjtjfs7Fh/9yx79xwHPisRdNl4XkSr56mVJoolEsAFqa0eRhnIxfRpnIrsL9jmmGh52mQ
P+euHIh+zJfhbDvVQDQiEsZ9L3tfgCgdHLaqLY7B27lmICFl6XxBbqhPDDp6BAqWxXAAYF2x7FFe
wb9bTERw6C0theN54jPwHwdwUz0eGAW1hk3RaglOMsd/QQHu5NzKZuVEpTMB4Izp5SG19YPoWaVz
Gdc2NxfbDyxOUR1X2pcJKljfjZA6kFIWUGpCB7x9xMhK7sYpTmh3V6sWj7uGs5uhBSATlHElebh9
oC4QXyuWyjH+sqhvTVe7g45n9JAHAy/ZAnIysHO4RmG81altvCnLm6cbCD7wyUtTcyknU2ohHgJs
PTfVOLRi2y1Do25gO0zpBUB2I+cAYL97SthEATPkPM8vAjhdL+lsN7c8kv3hZKdjPWzw6QJxQWLL
o4tZS/OpZukU7M0Y1O/zyQbe6U34yyNoDdbBoqFP9shj8AKJAOwnnEWCgcbRcYmXY12CEDnOXOO2
aO0C0XEwDDfO6IG/yIXR7JWVB+eyUYG/Nanw+ogJpn6Y18aD0yR1z3NMdjfBE1N2sOIkuzPVxIPV
bmznm+royi0zRrhtb7beybD6Kd4AH6yGVXRMKg0nvlbutHiCDg0F71z2GPT3uooVwzcU39BBEJt0
Ww0TGrHDBB8Ar6XQePWaBD8naOX2io2oTnbnVN/asSizSFd6wEi60ak6psGaZBRr1GKbSrNnONP5
zN1e0LttaWio1hfqgPcOxc59gaqRGrzv8svOUO4Xzqh+N2sCvI1DubWdMle7youyeWNZShhDJqA4
QkBTLnpouxnLDcPsdSM/VwRf9HTN5iZeUrhPone4SquKDeRmHFLmu8gLqpx0iKXFXuCh6tuoxdEu
9CrzGYsqRzNOdD7SDRtLpU+Qu1g+JkHlv4xll7CFt+cO40nqP7UWFB1eNIdPKMFrHrNBWEz2fHwv
Qelx/3aQRGkwrNp8AtxbXQSABwfsRQCSQk9l3oU7rA0eUEP70ZJ5/boiIfa5DLI32ApU8wD2p08i
cdpbv61zfPmtiO2jAjh7rEyrB7hfgA0LHaX0t7hPSB8ef3YBAmm9eTHn+RPTcp9ZHlQsGBjLWPsH
ieuCtCdkGxq9CuOTzWjE35bD0lBP9elIAeAfDcvH+tdXzGBbrVBNVAprwQMakGOxln89GwYY68/C
6BakIrOyt4arlntvQIC9FUFpnQsnx7xuxXgn2mnyb0a2LA3cDdsI9fW0cIzOMsPaHvpDx57ynvqb
KEnu/40/j+mhideOUBDPtuGNzy/Z3tTHXgC4aDxPHEUjPh1XNvDtUoIIJ2s04PAkRCp0esmHLDX3
IOAj7ohtELcwb7Ovzi7tbzU48HSDtHsLJhHcY3Yg254HbGSCD9cYFC/4rXRyGJgSZeNXPGJ8hOOh
Wy9Sge8CNrgIAkqQRbb7tpu9V6NjVh8xWmOSujZgeDNdfl377Xw9wLQLTRw5Oz/3mIaB3+wI+RyA
7FmVNRwG065OiD6mPU9LfGc0lX7heUzZrARnoKtPN+BG+30WdM+p5yWPhma6Z7NDXpDqlnlYyulA
+UZ0nNaaL04zNsumbEdxNup+sbZUJ92eSN7qxtSsrttwtefJfrIndZxw7e7EbAyPU2F4ey+hgm91
awdqbrjupangC/ZWcLEU3mfN3m0BcSbQpS3kA5z9igAbOSzcI/D+c5wPqemfyNAzjzx+vgTrqk9X
a4fDLAxwVByqVRTUmnuhZ15nRQE6G+ztiO0J+8VoescpWVwy3i+3Y5MGHBENVycPe2JkAEQFJPcg
3nmpCVEMVZ9ANmoMalugDWFJ5xe2bC9uyjSttsIah8txKb4cyVcNs9TwMVvF2c408zDEbpjyRLO3
CALKLz9rrG3q9e11gIF5ocTDPrQjf2Zw9iKv5JXN2uq2wmK49xpDO3UaFNRtH8SUlsoT3oY2BAt7
J1tQXEWwWLtCKymw4x4hT+bX2UmX8XBr9tX7kjTTifpCHvLZ7S4K5ekMP3372iz74mkoxdBuJ78j
ZcnhSY+7apr3AvER9YW5xi7AKBx3VoG8xeT6PMZNh3VrqsbgA5xafQffSPLhW+wpmk4U8myMRaxt
RvDXwRZY5vANdpDOxaCs4ZwMoOZ3TZrvR82dP7zRLq77pmkUUk9nuOk9jZtImAvHPcTQ7lOfREfF
TMQ01ay0nrFZMCvvlFHtc8+bPmJIdMYmo+zg7p0TfIqlRofCZbxQlHc2FPBxStW97ZfakWq8J1ZH
J9sWhGPNbpC+adtY5F9se2WTcBubr3bbGucK4lVYVobcoffMXNAY2ps+6R6eaa8KDQAhZxFryXGi
AQHJrTVbihSerYiWhw2j8PjYzoLmwJBsdxDWGY+T9FIUX5pLQrMrec0Tm/Xnxq8AfstpjXwZgvwm
wd305iSVC70t72ssr/EDSR/yuphcrzuOncaNQ8yzyh66amCz4AWK0A/lZuNNag8aujxn8HGpDMFT
xSZ2i8J63M99ki/YNUcb8YvU5wiDRHFHQbjsjNEysQoZTvdBIEj3rvKkY2TWDj+mkXSKSFnLdsbV
sx/Kwt5TempAB4PRPk0DQL2+HDQ0YWP7oQwtv8Ey1oZEk5KxjYnOvDTp/WuAjjiDxqIYjzVd0m05
DDvPK3wMyclcfEClBh3Lozc4kvx0zi1/3hiokA+GXXJQqEUcIHXx+KNaVyFhdP5XN+r4uRzUm07E
ikdRA7j4b/aT7i63yInUSwuC9FAr1NrMyPN5Vwv5xuO4vM/8atr6eVnclLM4Kn7avcKFn2wAYqgv
m9Wpc1oyuegnHEE9qK1y0t4WRL8vfimvmswsyd8w3HDCv/iSJpV+13VZGTpLvqJe9fQ1ACtz0BLF
wNDTgOrYgAoZPswHiuaVFArTjQlBCkxeAzt3MaglP9JPVnuri10SX1BE5YklLjM+JVkP+BUlrAbW
iYuzys8deL29OR+VsLW7PuNJRM2DItaz7gxPqRNTvyREFNkBqCEglhCd+QILHx4W3L94lvGIeaT3
+QaJAZ6j0iu9C4zXda1/YAvWxVvSgOpzUA8Tw7mmekOGQw1XzN9GOcFfN4v0yYQvTGEVp5EMHPSp
geguYTm4V6ZXPC4a5X81VJ9e7esPDkh0uevLHnJOMGJ7m/onacOmvdD8Sj6tcKdTW/ny1a90ll8O
rkXzJqOOmN6IVCK/a/CUXkQyVpmKaIhc5l3kmhsrys/mZ2TWV7U36VIyTfUKnjyRgPv2ADaeCnCV
JiCqXUdBsZ3q7V5YA5PL1gJnjv+11rUNeCb9cW5tTF+DaAB/Cwz7LKj5A3T27s1sj+UDT9xu2LlV
Si1Vj3XigPRPmA9gSwebZzQgn88SR72ICI7JvI3w8zHdOpMxNbiCVIDjVHYcM4iB6br4TCFtlaLM
/0kJ9j+NzFkFORSUOusK9zfPQFsTIoSg/st3vfnEpl53DvMCDjCc60QiuVJxzUS/m6+8XGte/n5i
/6tqfx3Xr9I+1FZQbVZhz6pS+4thwneHHnb+8u7D+L1MA0vtUYVlkN2lilKDWM3aKtSdFgPXQ7it
6bu//+v/+84D2LHFKwBNx4PL/d0vITxHaJPLKHnRDQJ4CAHwmCAG7PZ/xKXtDA8NCCidkz/gI5g0
VGRZltn9DtkMFd3YKQY01PxtBrk3nfIjqWnI3VWNsJjIBLPUIjtnq31TL2jxNgYUS+2fZPC/ahR5
C6k7bA8ZIeIo/mX/tvHQBO6M2bALzP5x7u5FJxiEa1Vl6iH5ZhCcWfJCnKCGYqkj2PhTuBfGuqsh
4+KJ3I+y3C+dNg2R8XNto7WaW9z8w/v8P7xI3wCNQ9XDNcbr/PVztoAgOl5MXr3bdBlMF0tz63M5
gKTweHDfSjGmX0EuWdagCOdN/rlGCuqARs5sE9PdiixJmfd4qEKYHzp4af/hFa5X+V8XR4gvIeoj
MkVdZruBv/4Ef7kSmWyLZrWKbsDKBcPdnzddj0Jj2hsNQ6orzg0HSGHKwB7ecze7x4SVb3EVEGUz
rXlT0qA7BpLbR0Vbcbn0SFL6XdziMj6zf7fIcZajdP1/IJL99Dn8+soBBEEoRNDm6DZKxl9feZM5
INlFC4sDd7l9sDBc+G9F0jbDVpu5sd9x7RlFNJJomF8mpgnvkuNSZFfJ7NbijLMicQ5FQVBL2Jki
LXbswHrEME5vLxsY+Bya2boOYhIgnHCUcCEcJwZMgzTAbRiDZcAJWurmKSpLWg1q6dbfaz7eC75h
qX3TMWV3lm4xbE1bliYhoQbaOzx2f7wdoXo+BJMFPcCSsqn/4e4w1wPk1zcH+azh2/iyAv7L+e1w
W9hMlB5bnQ0xJZO40lJc56GS6RKHKTUTaVNObVuXfSdpqDr8O/N5CQhIOjl6xX/bNG3XjP/7dB/g
YmaSaTh2c+AQheChu7Nv70o0jhqhY7bZRy2cVWBcZcKXmgQQplRIhLSMkd+pzH9v4MUuR6Yu2QsT
fn1++Ptr+NfDFEGti9LSd+31YtA5ln67hMVozLOdIwkp/bFaK2h8iOlUHEmUbE5u2jEPQEFHLWFL
EwtpUP6T2/A3vTSvgDcZzACAkQDZefBzO/uXm2gRyAKrDLb/ItIeqUli2BSRi89M4c+dDm+zZx+D
2BYvCKUkXmbRrSerkZg/HOE0VVg0TmpHJtPZOCTwaB15WKN6qzIegnSfcXzU0Mu0WycI7L2j8oK8
eZrdFIbXohG1VJqxtnVsJpX7v393zd/fXlbsFs5Cw3CQWyK5/E2I7uBX1sGuftKZtJdMWqoiJNOV
V8+EILiki8Sgn+IxOMVeLt4bvWKe6HnAjre678fWdgyIRtzUuhtcz4xGowEo+r05TXJmqWQ49+is
srOrKs4UACUAEFjfVF2k6wR3pZPvoUE1mJv7s5XlaFYrYgNmjqRtGTQYYWKaofDvf+LfeGBQKOlF
dY4VD0edAQr1t5Ol0Gpyc+riU1rrYs1i7UEPUffr7AxZQhX6jJ6GHbGi2S0UrFHfOTWDV2py2hrZ
WmL6U1bybwWvv2331xcE/87Bn8x+H36B91u5UNp2ShExrwcpj/NjrRoY8llQgRhWRtwSAubOj0M7
oON2ZBGn2xGZKvCuoMKISujQ6sBnU52h8naC7woor9wClXavPCsHmqiavPzusG/HsITb8lKhGivu
9dGf6K/WDScHTfNqNr3zgBBNGJtZ15ne/fxdbSCXfGfqA9jROSEWJUo0Py92ZJxwidSyTSDA9LRv
Tg8xY+M0JcXiXBpQtEf22MSSLbhl9yWJHVzRA9HkWCUXJfiWoz2HJaeIfAmqmm9W/FxBkkSIoLTy
VIua3TZ2Pnt/GkkHXOu29ulo2XPG9bQFGt7WUeWVAd500FXs2jUzv5iLxnjsg5mJsFPT+8Cr6lBI
Ead5WeiNaxBWZxTB1iIYaWAtWBAM3PDukndmKPZNP6+0/0gv9FCX/PO7NP4XsdC/lRT9fyigNz00
PP9eQH//1X38qp7/+QX/Us9bf6BLN5G7UxYHgbmWrX8qhRAKIWFd43v4f67jcwb9X52Q+wcFFrhc
nf+xWhApsf6lE7LNP7ClIq0HDGLgT3b/M52Q6//6UOU2xKRqWTxpvGA1/f48N/5yzKfYellikAmB
9m84pSJf8+dq54TIpX63akM9mzjnNky/iDiYpzeLKRraFdld+30cX6Qwaj9iCN9hkKX+ESAQyoYM
252jFvuCOU0KHcX2vBeD6I99U8TVWqUE1U1gkus7Erv5PSa2fss+wzkGi9SunDjv7rSe0T4TlnGT
g6a60UHcXE5sS576BUknKuqM40A5kYn9bZtLonO6wNQeM9miSsQ2fZTGXEJ7SLt1LT4xu3Zm+97u
CHG2tDz7qD1GNp5IxyPJjJAKmlLeQs1ezpN0ncMkhXnBsnLZMsMsdw5E8Yu6Hy95WN4kprFFBHtX
GDEQG9O4j9chICoMArTkhCU+s+L3wIcVotfGduIOhlE8s+FqzM94RHNJesWWGDaWx96po57ZO7mE
P7RQNLnihK/z2k0ex7m+0xwSPQUMyxsFo2dXBgS5bPRkHJ+rbpgvqspPePVKfjFMt/dIYcqDwUAc
rWGzRnaO84eRCf3eVmV7JNj1AT7S+JrHgUUUoK3toaJDsCA6zoTjsBhddRuXtXm5sLh8HFlNbj1i
ARm7aMNDgkIcJWqT4MfVi/EkkJeHsHPVk7QmhJKEfE7bBPHqdaDED4USxsgw65a49EiAwX3ANA54
kifjH2xWxZ5YAHlrWQ0r0CLR9k2sIJQ09rWjxZQLtbzxevmiDeDURWuF42w6oT5x4oGtnmziDhyh
ruCfPyUN4C74U2GSqw/PSu8cQia2U55f6rHZnEgqIYCjXMTOsrOamc1ylgMhvBo2h9KhOiFzHPsp
z5sEUFU5PA6mL/AUJEpcaG3P9JvBKi+iNzp0cJVbw5/yj37rqSflZfnZED5pWiwV+03ClAHMEAKv
ubR2+tCUUZLBcmMgPLafZst2WgXLuLFMwFSYC2KwCyF5N2hrplrbdy5lpVx4e0Ucn2oltixp2EMF
owrTAC+e2/uQ5Fd3B0+iH4hJ7F3d2rG56YXnR4NhqJsZwb/tQojzqyCcPQz8Oie8MxekrSGdNTpt
qzPdLOgBLDS9RrUQf9zW06ElYfpkDsFX1xlHJAswkDIGuA4su8lCA7SigS7FMBGd4SS7ARnKFvbK
eTBVvu6quOEsgbnDzs9EYxonAilA7NPeO6xFmXWR/5s2lkXcGbhpBP+3k1bITe61P3qte/QGIh4M
37mlx03DQjb5Zl5Hmr1hL6jStfep6fIL6J7ZXbfKbjPQ35EHX8W0pzScCmx3rBRnP9Rt9hrcCN37
Im333Anf3uezTqqZo4U5HcG1lPxEZFe+mkWp74fCGJ+gLdkY4lt1r0znUvramkynwQ8jC74fQ5g/
31mZHjtbpJduMtlPBJaaUVNcS8yzEUorcnJZp5JzMP4A7p9i9NOtJwfi12oHTs9Bq+2sdJ420tZe
gjbVd3B1F0Tv4iFeusiVab2v5vLgEXXXR/QY3gUoseaJVWUVIu35UYjs1qkcBTnF3ojAvsQSc0xn
+VR7JgvHJOOalM09rtzPCkkCBQT25KK58lKBMrIoig1ylsOqCzlhxrO51N2OaAt4Hq1Wlpf4bmD6
oQslxBw6Ecr4/IdFeO0F8rx1Zl4s38ic86iyinFbF24CydLr9yp3Oe56Io/x9UFjbAwbc3xDnhwt
NrNOUXA/tc0Y2ma17DuiC2ClZs6ObRenYcCUDKQS4SUF1qWxz8XWBWiyrINp8IbVLrENI0Kk6J9n
q1vOwaCJu9nDTZKy2EekIqRxNbhld93H6clO8tvYbBsM70WQ8rXLZYG7MCbZFNmC4QrWQLl7YLCe
vSROyuSr6zvmEygSWNiNJFoGt8aQ2SHUienDyTT/fW7ydtM5MabnYvGiIjGjpE1IkSN2YWgd49j5
SXFfeumnlIYX2XVrRTAaqqdaLgNJZ2Xx1M9wy013OYpOx9iamNWtVg8GBBWcB+STLO6LNrGtQLK5
lc30NnvVI0MqkiezRSPzXcRXQ5v/gISDR5XkETagXhHpyAFxaHutScedUm1S/fVP5LW5uJ0MlmOb
FFvPbsoLb5UHtu1dtbiuFvZjoZHoMWurKG/SXi2muheUH7kf5djyH2xd851NWjWKAGPWVAFz5hvy
NIdjEOT1hVnXWtSzwEJ4kpZmtbGSobuwsj4BsRh35mNT8ZAaUujw27RUw4fSfSKpY2ypByNvmydI
tM6DDeexwXYvFtJ/i8oNDsxLtfeWaJS7AVPCvWb51Z3ZiP6eUoQ4grFCI+Kuu/QyAcRuMIQGRA0+
OHCma6YDyyUJKeokaBuxyS/5IxTSpxouzYZHHvNrbESMwrvpnfdD8AB22/prXgiZZCujvhP+0BwV
aW89otZg35QlJifkkGSsvDsLaMe+RrQVTn01oGpwtq3vQCQM9DRK4oBOhVyCTL8CeHankel0tOqY
WQSMIAXKy52L+DvtRnc3WxpY1nlfOJ++X0Ua2yNpD0yWSX81dwPtZSTIikfAH0CpTIuakKUcivGQ
jUfbGN59xNkkYnBQhCapoh9ruXi2SBe6Qb8gWzTHcY/6y1Pw8ut3RF9ahJmsWS/fS6dV+8DjHsW7
EJGiM+y1JXEebUONEWWEdYku1b7V8ynZVfi9fJbpW+Yi/e2QGe5jx+2EpgrVx33mWebWJ6zoRiRV
/552bFtSxWOG4L52y/aC5FGiE4/CobNILaq/RDbdTgaj++V6/cdceMsjCXS47ogt3jdoDT4d8Htb
aq+eJyhx2qqjSGN+fHbqpbh38hzUXNx2UTcBdasXtfeE8YF97SmwGCd3vVNd1UFnA6NpOdVB2b7S
Ih70edVTpJ+OVl1gitqbMZCTFMkDlBVbf8K3Z6J+nM3kzEOo+hqymSplITx6wS65Z/0wWpusyJLP
ts/fPc3vWI8a26yZnAvLyqs7ZOH5BmKQuMGFbb623TCcK8Coj8iirevx/1B3Js11K+kR/UMuB4DC
uAVwZ86DSHGDICkJ84wqDL/e53Z3hP3ewh1eetfR8SSR9wI15Jd5kkvp0a3WJiYfakbdvNj0qk3F
t26C5GrvZHZdSvkKvZc6Ltn0/h9ZVxiOLAcfntVxnIVDHTvo41ejXOnq+zU9G6XiylcfcOXM7Hru
sU7cHG5WVj0wLs7OW2sNx2WcfOY6RXqPVYYhNuOQbof9Q8Rmmih8Dr6DWyN/VNvqvTkyC+64O29h
79D0hqHRbF9RSYi1tZTqEEvJVjrPiwz/Bz2hNP+QVEQBhysHTKE8SjHtPDN5Dqqb3N96LH8LRVck
CfsDyhhd4i5+j1NRafNPaY/jkbDehWjqdKboVl5Uxt+N5Locy2ytT8PQqdOmPOuN7qI60hyEmfpa
oPlxTbm0btc98DR/oyZYeQPd8dyNxhBnfgJGe6TVdTOoBNpZeQKP2l6mcWdvNr5dT3slb6ktOJxZ
K7TDfzznOeDLj2HJxY6k1yEFD/c+TxXzuW3NaaTnwacWmHw65N0GWxqfsokbuEkuNS8acMtysA1u
HpncDQt0XxBywAjD3gsEFGPMyieBRYJR9dr4YRE48oifEyMow6wutLtNvc0Dvv7elznIVHdYmd3m
ynhp0pJ0ojUSHyMFUEkzptCRDsza8H+YxO1AnLT9Lumk9wLREqDphEX0aSlkjTabeJS6bVR9r0yt
MXDQQM3hwIp052MppJT5mqkr15dqhkuIo6S+Z/1P90XKQW6c4E9vVZ3fJ6LP96jHw6cFA9ANRVG2
fyxaGz9L/OPhlLozhT79i2ZCCD03GCh9aTho2NgnQgrnrMhKenknsqOzre5N7bAnyXKo75jTD+ei
6aoXi2sACxOXOjYQyIGSH2AGlfLBp6NOfVa6MXBdN2pH8rld5zk3wFJ+dtJwAIwS7IsClTtHx9Tb
SdUJSx69b839qnIL1JyaMH2lQTQx8dsBuNNnk8353E/udsAVQbkC/ZCXmVB4xNB126vRNy4JO9+u
TgasTEXWA1SyBdOJvhFYMcFO0/zonGAib7FCFmQHMde485jj8n+xoRq47+wDEQbzzZ31VsZcWJ+M
PviqeX5Da23CQM8r9Zh1uhNTX0WuxT25TnuuRRncZ5Z1e73PfBBPQJ1E6JYCZKkLrPEZg88Tud0z
gjwgGdd84MLwoYJfklodq6C9U83BKa9zzrgQYXNjfmq58YVazsE5yCS+bMadJ1JjNx7TVMb/1js/
689ENxRvT+0bLVwB9txi+nRL+zchbooYczfaaOEx620f+PKWPIcg5NlR+upleLN4KQRiUmQriztD
QGGjV9Rvi995N5gOfwSjsHYl6OeQ8drtlpXkVmdV3w2SPgEzrfzjtlJ5EXM1dm4x2QOcTJyY+bjx
2oHgD4lpE4HmwBgbi5fEKwfMpcHfKzj4jlshb2zVHKCPUutwdeFSI7lsjfM8bLXAQdhuB2IlP3WS
+e+sheVxzsuPxiBxGzGfzuxrzbL4YTREhTqrdQ58+22cWKNzxKL/MsPRpfqvQOIvgonrAnf60OKQ
9NQmiVhCmKVTiUXNqA4tzsNiR87HuwrwCXM2tzjwB4HBBctzXmzfK9iBmAZZXJYNE2sQ2skDwFGu
PL33Q0JYboGyJsXJDgr1VWgmko6JgRNfndzJjpbxoKBVzVrEnefp4MkKKGDBT+Hf9tyNfDXd5jgX
7qmJGy9ks919DxVy706ESByA6rPX06EqrwDKcb0FIUXq0+GM2U93WMm/C8Xosl9xANaUjCzCusi8
p3DQ7YN49ftXrIfPg2jhvfcONnNz/DlN7nzkXskj6/B19AHd2L129ZGGGKCWBXvSnN7BD7LP2lk3
ao+rj40AQORJ7eHQ4g7K/cWIVD1yeM7vLMHYHCBm6OFphpyUH7BS4JHByoq1iIxSkdZgJa85kJUz
D8AHziD863o0P/NpUKyt1kfh9P6umfOooCIy7qgpwhCcNMR6JwJuorJDX9fTzveZpLXV9miq5rk3
+1Pf8ZAJZw1iWeBR6G2z25upfcOWG+JmeC6tL/BPUCMNZ90Dl8q/lhShCKXrXGnvwxv1heZxzFsM
YeeB/bgtzWe2C2q9MCieacVDqWhIg4BbuySJtZ2oqz5aLpKwYyd7PUzQhGF1TUNYz8F6BM5lkCAi
H2GarDlp05wyJL+onxx94HFzHgfXpuowSdY9tvU1dovxbSblej+WDVbi3H8PbBYWPJKHMlGQw8vk
Fp+yhXURAsO6pVYo6/GV2rw9Voibth5+4Q31rpkgLqv8Xod1ybdzM/bv0myGx3r0XqaEomeQaxxl
52A60MCu7yokA5DN4qjsfjxxSx9go9MTTxFxStNh6oL/cidc6NNKStB6DCg/ZzkV5hc3uC/X8/9R
G2WduoqcCvGamDxuEqaoMBTU6l1ddrxPKVRtqY2FFnjHicie95Fghw4xuZ1Ml//RZkZ+oZrgnsrl
UAYpw4OhRv/DShMXtmvcdoxwYkcWr0si74wxNWh6UdfwLypPoAdu9UCUcSTU2XdulA2Zv2JyPlOZ
E+7OmufOWj4n6fZhXWPwLZuazyilfDXvFrr3CoSMgTbVKwCdTD9xwNEUT8T9zmmPqyehMITQNuC9
ClHPICwOhJYDLM0gRwJhuNcd46fJ3nNv1/4tlFB+ojUuMNZGpVFe5qZ5U4NZHEln5HuXIAuJF0xF
ttrhW5/uLJjgxvU5aY6Ymtkx6iQ4AOd95Oxh7FwVkAJC/69NbyH8EZyXVbKMtNwxFS9oyCnwT8a5
7Le/Zt8SO3qoyxWuHfzjkCVqY5ZFXqbv5bH3eTk5UuWHnmaSmMD6k6MHvFwYblmyp6eaUV+QV+8E
l/rTZsHwpxERP595Y4ju0W3cAxA/94+fcFTOE0B9289h5kRBJoZzHJOOaEOzCLn2DAfh2u+TY6Uf
4AXSyGOSK63qptPZt8e+SLyfz83jVPZu1nzwGr3ArZxoM7V+bHGNW1Af7Q7/A9AGxpKLPKR2HnUZ
mJHUa5oXm57dq9n0Mqajz8axzvttlZ996Z7rZMJ4/+Fpniu55L8rymIjcX0CbY1eOXU7cwC6FgIH
mS6OAlI9+LK8bJn7uGi+LirZd8kIy3fDc5EQEdxlXleiihYpt85mZ1Ev6tYvOT3IZgnfv624+lVV
QWSQKSHXeot5zaubyT8Egs0bfLA0DmeO3GMCGW4UuFOoGx9Gr98F/exBWtAQMvS/4PnrfTdOVaS4
DmLoKuo4owyecM/cfLHPEj7H2T1LORzLZvm5bF4XZxPu16HHfWxhkV7u0KGvNJlvNS7vVuG4IdZx
Nl/81cdiSIvbnBbvG7O3nJctZXEXZEZ0ab8B0f1sLS2Pgb5VZIOP2E6/y7bGHNgby828jkusiqXa
I4FzcgFz4ekbMzcus2IzWcYVfixEmA0DRl27t5lad0FWbnx6Hds0zQR7y3GNn/iaQzjWzg5A2XiU
ax0t4vfYAowgjrE82BDT6ek4WOWfFd+38VO3VpyzN25lRdOyLH+vTrP3u4ozJMDGB3p+qlhR0ha6
ExAaqj7fxqISJ6L3G8/jDY4C88UQ+CMaKapfmbLcuG6kQXhz2B5RNAGqi4lkjEGBydaJ5syJNLmZ
ebNoLnj2iuQOQ+d8wAqW31aQ+qJuXF7nhEO6k5HsS1n7McTH/kJckanBu2XXR7xG467dKLSxy6K6
5eNf9kI5RwLA/KBt1rwMwcJK1bnqXYl3OiD21rrsBqoqQkPWOvoHvXi1zeHZBlsYz751xhJ3KnkT
DxxJvl2R7+hsvhgDmT4FKz9p78gBJXtuSL9gqhws7J1hBVdUtOmBFB6fGFDG2qJWI3B3gpqKsDDb
mCa27exujh8lOei5zTMOFI+aF9wBateanf22clAKe3/WPIH1HI3ZSIcK0VKAjDj9F2bZe25UFWft
bny0dCFOOUMDWJhVg4DrTmzdvv17dGjYQGAxl+Vbevw4XmcvP0tedu4gjM/n5xVni5vzEFKEUR1U
Xp5MsO8TOy7x1jD3fnblhCmYP6lcdU7nbL3dGBbtO23Sk1CGU87UfUVUQRm3OP/yvKsH5UkyvcUz
lo4tJgZSf4xTfikSgfw1P6nJ6WNJNhcZb3xtODXl6zUlNPQ6qh3Pw//K5KIBaW3o3PteCOdFLkeJ
1RjFofB65zK47FToYMPFhiefzoSY3BYNofd4EYLevvRos5JdjxRrSO8SQBaKIlo7GpyGVIRLLorI
svZa86oAdrfLNgyX0tAb0snMoqIR6OgoHG/RSIkLN0MkEqo5aGFeIdaO5ng/acPd0QjDsNdmm5Rc
uo4r8OiYw9qLp4Q8TqLuj0KYIJM6k3OPbfozzQwzaXN4E7djr3HiqyLgvW6cjJWVDoUI5oT3ShkG
JiJFN1/LceqkvYLM+9a7GeZGTzW3idmyMLEHpTujn3xA0tyeSWivMf9c8FAgv38Jo2853fmjiIyW
pmsPq7UKt9b4xK14I2o3TvD6n/CsZm84X62Y0JY8kL+mMdnui5O1wI9LFv4JkgTPE/vyb77cfqcb
fy5Cz9dpWMMMf8Mzbfyit8Ihsp1U2e+WHiYulIhiBDsh8PBBfuOSMm4y3DyfQ765Bxe+xntL/8SP
Evk5qlrZknjrqnPmou/3uBBQRHP50wLtdYsq5BwgmjbPioXwPgny13qbkpsFFutjxu3mSxsjvKiA
e0LsBKKLVyWzH1PRAvMsC73dNX1d3lbTVO7NZezJijr57Tqr7l15W3CesR5cKxFHTrXVFEtCs7eA
UYaYStTPtB8eKBwdsb4iJ41OL04ZxuC7K3loTwA+x8kFsPmZY193UXnt/LRInuKxd9L5x0IRwJlM
As3RZWLfrx2WR+RIIF8BtSkX6qW2Z1it+Y1LoodzBy1RbLVWeu9VnIeJaLqHqfL9UHiD/zbby/BL
OwTl6sRv9wQSV6yVxjX4U9ihKRXb4rzFdVqbT3ZJnMbCgvHegLm+AcHcXlrcXL8GC/UEGahJTRcp
kcS9oD/v1+yhZeMakXG3ja+TMA2WG5Fuv1ROQ4TIzeSAWirJpv8oxlJ80kyRcDNypyNJPvU4pjbl
UBtZaiqZqwMZXzK/YzBciBIvbGEcLspxvr48Pcboql4AwHAu4ozXW8lDTq/50bBM+2KmClsITV+c
EDzYZnwAZ2NxzPPm1NVuEmB6iC1gHfSNrXoauOnv/sPmbYYehYq7FZo6QgBfl2QbHfRN2AIyTX0q
yVMiRYM9/NOv+X/yY/y/I7NcMX//i+Fi/v3r91/RLNc/8C/DhQ1/BdPeFWCOj9a9cr3/ZbgAVyhd
bKs2DlsJVx4D4b8cF27wnwYuM0pb8dphCrP+23HhOP8JjM+T+OrBa9LgaP2fyCxXn9V/mxjh2FuS
sbfnBJgkA4vK1b86PPuaHrCloqQIeRC5rmhlAocb8bcKO8gqTO0wtH9bBOnRi7qgLHniVfnDoIrH
+TeesL9b/PhZXNdzMMGZtsvg4O+I/aHPK7BIXcY8N5vvAZ1tbBCiZlhiGkXm3jXb4vlRu7Uz6t6U
2ghbiqN1FyTd/QKStKBvCXYWo6bcZ3ibtR2ZWLrHqR2aCtc66Yp6S7KZpucA8p495gxjCgehhGTH
OSOZ2nt4ho2OqoKRy7/57f5m8TMMB2PLNYFl+deP+u8InGGpdZNIeKjQrIyDqAqa87LeCn6RzxH2
NSHOb8VlD3Ul95iOg5bvpuP/eCwf/vm1/gViw1P412/b9RgsBGB4HFyG+H/++m0PGLKRoyg4w39V
GaeeEkjqnjqHfRLkte/cydGy7P2SFPpjM0eYuB6C+svcW508yaEdp3/jjb66iv72E/kgdUzQ5lB1
pCf/ZqKlL75tk0nVMQNV13imdI985VIop95P3aTJITliQFDarMQ6i7xYXxviIsYZXOTE/G/Gxg3J
FjolMaaRgeWKqVjeYkZxYbSua7CrJgalobemxleDwP0MYEQPcZLUA895n4HAnrsZEEujbbKYqXIY
S2eZb75iJTL00Tcmqv58bDniZTZEgNO+g/9yM27M6ongs9KexSinF51u6WeliETHc4kWheMXBkW4
1VASUcG9fI6xTzvuHhsERB9WhjE9zRLixA4OZYpVDmSud99zbev33HAFm5ydCiZgFOWRsQUhd3Fq
dCQMsMINnoHclgTsYAQANfGXqvqG3l3Wb2i6dASkEN/rmHAEhxlzGaAqGpBEuyjPRPPT1XZjx2NH
UipGP2vSuILeV4WOPa9vYO49P3SJnxP6tAZrC+n/Lp2oM8x6jpOGjZqBSrrgV1JpCo/MNNJmr4N+
c4+Vn2Ea4elhL58RA1HWSQK78b95ip3gby4xmh5BwFoSrLztSgPj61+fYwFPaalnaUaJhqjy5hhO
pplrZhkHXi4q6dPsON16Wkyk73uUKGu66QITg4iU/ezv5biJ5ken/UUdp7QNYE7yrPTHeTYRpC22
xAIPVkF3HEJkc60MVnqO6UAAQ1AwaZyibK5J5dpSzWLvar6hd2J9+IJqw4JyUitvFhEv+5Cw0PQ1
VeVQIEwWLRv9xMMU0HNTSMcxrpWYygOkvLo8AE6Ao0QJ0bZLLJmPTyu0KT9Oh7yxOcaysR8Jg2aU
fYz8zXclpMPhVWwE5njSQGBlBA3mUA1tneFmti0+fasLmjq0GGe/NZ7lbHSgObQLbaPNvGQxXRQr
hMxFxJhJagrXxlmRnqIyrTwi9C0+0o1Mn7pmFNUevqvXHKBzzwaXIOf6sviV49zURTaudLVu5lch
V5o4AZw206PZbca0Y81feVYnJyHK1E0OPZeLMK38QBI13/adtSWUO6cl1vE0ddVX5+d0DyfwMHQ4
KK/CZpOxXt5VFROUWc7MuErM5UVccbGf8SfVC7cQOow/YfMg4I8Jd6sd7WjJeqpyl4Q35XxpHZJt
2MBLrF6ikJaqjSmc8nov9iuf5P60YBdiatuO9cuyBCbfoLR7uCuzJspbwZ/aeO0xnEfpYHK1R+Do
u31QCq12GmvZDRLPYMUMGVqGcmqqGG0zbu/CWgSmwCTWTF9dqdMxDmY9VhwfNR8BUPWCN3jW1btZ
bRPe+rmuHdxs9I2EPQE3bm49GY+9N6TNGlIvV70uKVPgq7cXjqcGAfW0mFdfBVoptW8MTh0GkIWX
f9PGVKP+5Joy35UNO4tVRx9BtPommgOquaLnMeCy6tsTtwBz88wCDxJ6NUOPSVaRkfUDwm8ZKLwn
9HRAPTJTMolmsTbG3m7E3GN0JAnHnZkPAmyq1/4JQHlouCcZ5X2GwIZ3rKbgesvr63Uj7xy4D1j8
Kya6XtnBe1uaztgZjIZoaE0q8ZUGwmKG4ZX9h2HYeL1yc22rXb7gGAhBGNKJ3vsrx+xBzJYfzXUG
u99su6p79r0RgW7pbPO3JRuK4EZf+4iNS9pZO1mNHfvZkhbP9tIu8q0GDZlREy5GnHymAeBdCrgg
7ZDXlCPgUyRoYS8lDSgFNyOm1Wka0/pSob2O5vpR55TMRK1FBNSj3C2LJkKIX2VhuY/BGuQIQgYG
Kr4Jelhjwl8wQHAvLG9rYvg4U8feQ6RcXdgkY+klb0lqASonJSj3mZF2486tZgxErOomwEVnRq1O
bJAnaFbO5EUO4veD5epWU/WRB09yGhhB8QhaXEd4MgDP4vfAB4ehTx4KLrBENGhzc7mJDSbzO7MX
1sNGPCKNkyUdyIxP1kYUZxnogaUz2rzL2o0p91oWgRsNxlwVTEezgZAxnlSxz3qKE/fQqXvq0nT/
HgTr0sUaDxgzphVdItIYQeuzM6JEcb2lqje8Ftts0WzWlnXvamTYzWJE6uQk925Kp08fpoxaUCh2
45VsSooT/SNlYz5W5ZI3b7OlMWNY/nWMu2Ye0u2i1430d5pI/WBcA4w3CCfQPBeFpzMqZOcxBwaP
nBM9LdtDv7qjDPUAw4o8gZjjUXgkL7uiFCTWl3L6Mrp5WGLt8EeZsDiCBZI4yC3AhCrf2xKGMGtl
zfbemSVE2AIlFkci5ixCp7NbTDH7Jj1/7dDXT4VOxm831e5vlSWSxFKQ9jduRr8PGnE2QOmaib5G
dQsBKOwyPspQAsuGKFvQ7niwRYB5qpQupM+8qeY+amkg+aj81aOmbWtb/mFACbvNSzYrqmumPWFt
59sfalWEDYjQZPPGUeI/LcxRzUOrr69YXVXNy2pk4GI5gidMpgplk6Ygiv9rQeC1odOtrjqQWWwg
jC4bpNfOXek5Fb3I/yAfLDBM1HUONm3ZhLzFmYkLQUtGl5SjVjKJXE93xWGZKIwOa3Szt6GqbTwu
i+U/SSOVTugkcCexURcMiq+FaUwxVjVqYhNTQk8eV/LmZ+osafDKoXMdzqXO2m8HFAtNaRAVqxNU
g6l8QDkoQaICtaVXglv2lzA7fzrkfIdHi2DE5+gaVFXmvurvt9rofpk0AQyHZOtr94Ji3lkRlcAB
4n1QbdQslj5GqxUi4IPVccoKpyZQP8kdSxzmMvjFePwquXSjKEP0tg3pV2kk8nZUwL22FEjBuab8
BYRrmhVIvaoC1pS7BVk2cMMe6tewYZfMlXsOiqQ0doPucYFYdcCZeqkmnUX2qpI19IeFhQywOV11
traad4nf7iTRMeYdbOTlRZuav9SezOBO0qVi8vaOLpBgbAPpfikW/VTl2mDIDeUDE5/l0xK/zEmx
940G7VGOuALhvdG2HNtMg76yUUOxaLWQn0secCoGF+SPpJm5g4a4EhZ5XBfPBV1Uklim/XBwpv2q
5erufCju8OuBwrzTcj87+8kLiu+8TZhM5B7ZrJ3N1voCNN9qd/jlB6p8KL2tOHg7mGsE3JoOQM3K
uDzpikEf0rpAoZtIPWIy83LjW2gXdLC7kZXpWhPZtFFyJfPMrRBdBTlzrxe7+8Y3Upe4MCDyYa9x
7a+yW5xfSDn6e1gNCpNyWJxB5I/KX6KWKvt3KbWbR2ypaDiAt4ofNeRLGJ5MtYOYk4ttnyeSADMP
fGq9jhzsCeJNYgDsv/Gl83vQ2HPV4JrPahTqsF5nNDRAGF5+6xRg4iLfssY3quVRg3HA0y3I78Is
1TVhSSPnEJQJSSeQmakbksqhEWzDesQrlzzalJi+u/wn635dqXvbGdnQ0gRqmvSjuFb+SX0SWDwq
iTowzjiTqWssXXSd2h3r7UZQhHDf5IqwT92XuNrXpJgxUvgVKvMEwlpEgCCdM3o8Rww/XZnrUSMA
epWhMccQj2PSixJ6oSJHVcUfa1i8LnRoY6Gy0OxTO+KKIN9L8Ng6dNnXPtiQAhGqNPOWqHOnCSBa
2XpNjD9yNA+OptQktMRq3LSrTrbYnmyuVwE1kzsFKclGJhOyZH1aYDKXQlYrpQCUxXD5dLsJxtyV
+8q/tsaNMS5/Rt3QQQQ/sBujHmfZ17rKbYI64bM/b+smXsFzdncsmwQm7S0fPuH9B4xHW5f+jgGO
w9nsdF1g7nLWF1La3isAVsF/oD2GQhwZ6Ndz6qT809Ul3vdMXCPNKwW0zEhxiwFh5FPFj5zo4XHe
xtLal9uibvx6NHdbRlaj0IK29BZf1tEy8VQb5jjBFbXo3sQneqKJpbvRAU5c7czUo9Ifer8lUEO5
wjaUQzPYMSakF6soNO2Ufnff8oFHuS5epaJNc2Bq/YKzAiCbNsr7hgKurFizPQMncAO28M1vUn4Z
l8a8P6X1NDPS0qSw4KWcLDXeBmvzIixG3MbW/KgDoWKWB/cEhoJQg8qOBvFS6HNFcWyADYXolF3E
2y0OVrN21yIvkho2dbxtXXi3PKUC331JhitYxwO4pgGdt+wfYaquVNsPBaM+6z3LXciK1xNHPi87
TWXUpQV6QDs7BZI9izZKNhbXxZsPMMr0btQtFaAgSFKz6M+rKdPnzu9uvdnH+09Iwwcx+KkXf7HD
pqyW2B989JQ0uDYed+t96XbgQVS1J2qko2BKf1k2y7IDiCVs5yWTsSvzC6ED/2Am5rxn1nOLmHCV
BLYTR7x7fyElR4SIdiLO0B9qMdjgC+8xGK+8O7pizkSYb51yoHBNWdBK257JfE/bejQWMn1orxbJ
oG9OJj07J5uDfhsE6ZNdGdX9xrHq6PeGEaPc342KKgjMuC3cLM4End+CwjHlNY05vo5N7V/UMDdP
vIPgm4gCMm4GuZgMDA2aynq2bFz/a9FWx66vzoiQMsYGKk+TvJLioJJfKKJiYCKGAjs8xkjmeiay
L32zDNWvBX5HtzAY2xSWj01RGuWBRjJubgtAPbnZyP9jedZpczVI5xYuFunXu0V7zt7svCG0Fgu8
vj8/uXgv7xDS8T8woGFQVL0yY4ZPpIqbUo24ayn2ZTRS9RcXP9Gj44hgN1IL37NaZAy1h3GO17ks
zu3A+U46vv0Dvop8oJLx1S46xHLOMQt4IZqrF6kyjmkT25/Dx49tH/4/uz2UILb2MOfROSgoS124
LYC1qHl78jlJPC4ug6FJN80Zzx9NDo2f3SY9iDu7tVj5xHXWozi78LP+rMuGKzQKRBobQZJw5cy3
W7wbNJuk5ZGjy34QQ3ZKsj756eJagniOiU3S98GN+OJu4vcmfXHH0I5ALtm0mcbZzidss5aQdxrj
IodA73z60ImnUyzUA1bBSGRC2GXysBZld0PiOhrYyqKkyLgBwT6MMo/joKEyRhItUi17F/aYApts
hOzn7Sq+O6Z11XwgUFIRk07BrmQLYRSRJRi0XcHKRXU6TLVx8Xf2IoktGOmr8uVyV3PgzWjWNrlz
meJnUwVn8kS0wGtj2Ber02I626CGsF6VvriALjUfuFjTY01lG61ZY/JjxRd8mAjAeKZnkqTm1GQN
pthr8oXvszFSrqUzE7Coz6V+yQ8eKNydbTOzRYchH0qZPW1cznrw6FRuuvJX19bBrhfmRz9XB3tk
NIxO5TrvFEYeS+3052w058PQ8VqyKMlD6XPLltV36vOASAL40Tatd/A9sW+s6+s8TwEKjJsdr3CQ
EEiRFzIMPHpXBan3lXuhv+O1URv/Ve6tt2mwZkyNRXDQhW5hEYx8HFPmgb4mfmEp10VzqIzIqKf6
a1iv5EV8bXC2Jba9VO8weoxRlU8pBrUZp0oJ6Ct0R4QXEei3fHYIb83uj5X4Ay15HHtyTSKmASMc
GYOZQwmY3SXKK/8HoAUdqV4pN+xmrL0p8Jk4x1UUxDxH3a4fvR3JvpfVoaHSQx8oA96dtOr4utv5
By6s5TEryxuRowwFhZ2dVtl+ldqDPWRjdBmrL4GF82ay1V1Jg9cRFx7XnO36CrvCgpXJpBZVEKUW
B3ibL+q2BowUkQ1usMEUWew0vd6x9oMYDK73CNAvd71VP7vk8Q/UlYPPndPlMM2riIZyvgd1je/E
MH9aieRlcgzBO9fxE3oY6TGfghrp5jMs5ruJMeSuDqriDTSAf0kDr+UuWv9Ocu9De5k6mnMNxq+Y
McsAhB3jJSfEOFqP8Cs+J4YyA3k3npBx9Z4h6y2v1lzZDsys0uRSrJAv3KE/jA4rGFNw8lEIUNhf
2vZwjYCdxabHe0oJKZpAtsV2NLdHO639G3vjRoMthFZrLLO3FKwzzs2FiLiMWIjsar0opg5hqWgR
LQ37aDDXhjbTm9EyT08F0gexxCDDx9a8DsLSe7qEVRNm9Ty+1bIgv2B4ztOwjidekR4bMMUXnLY+
pNXK3eZg9EDFQMZdg/It4UITqgojYTXi0Smn1DrUdq+yqCkAuwFpISMi0TNy38p2a7cln3UQDHfj
hFGLjvYMF6axeg+WZwyxxfUq7Lt6OViz5Mee1lsSh+rk0GYGCGF4GbbBOA6gkt9z4EkRV6pkj1UI
4PxGO1FiZKBYCmpQ5m4wbvBoVfxWzmIT+kspjSiao582kaMBIkNTTO6AzD3oSuwL5tMxtU1jaC9d
v6uM8s1DzgkDc8ifTUymacqTVrvslCzNnhFOTtedLLN74KrFFIHj2AUn14I3fuOoBJ/mJwXqx81R
Q4wAfCpd/33gxHVhNAbLZkAJJOK0pQRl3Qf+RuDBnCKdZVixQysBitA7U7yHmuvXV8Mb0kkXeXgL
c3ayMJlsvL2qQxy2VXpGYuCgWOe7zpNTvGC8O24+mYC2zeEaNMG2bxiFK3u0XjynIN6/BE7zlHTl
bTlRwLPJnmlWKR828qJMm31r38+jhwP5U+UoO6TbuuOcJrH0CgBduASdxnVeCXo/jmMg99x38Hyq
j7JTdkVJZ/HEDj991Dh9ATFm7s5OOLVhOXwD1b1cusL4Sqb31lD2R5KK1972eC8LAGudJI4XZfnU
vJiZ0XzOrtj15bVhmV3vfuUki1Q+zvdBXwW3jqBASWYjN2IE/4xp5j4hvkzJWxE5ZJKyEKtAE9pU
AcUNtTJ/tgrnO8PyDlHGO1MMv3wKmpqItIIswEk01ySv8UTy+qfyUzCQJJ8n6GzR6+8JFHuCBOao
X+kw/lDt/JZjdBib4HUxNlLMMEJuKVShzXlngFk0+hDFn9Z5DW1A3BFMVNW5Fcpebzs4G93vLqNV
+w5b7ZxAGwMci618YE7X8etfpfy1RYWfQswDpdhuVd74co0Gckf9Hspbztak+n47cJImCos/XRrj
fYCkiCmAXI54BmRSYr4xRbbd/xd1Z7YjuZVu51fxA4gCN7nJvQkY5yIiGHMOkXPWDZFZWcV5nvn0
/sLdbUt1jiX42Bc20FBDrVZFZgSD3P+/1vpWTFWo/qys1E4guWDrL76liBXgQ8HmT1i6lHSYTXqC
ta+wrTznSljU2WahU816ktTaF7c6KBtyyiy+zWdAjsS5DRAUct+a6Em31ihccazZ6WZn8KjRmzGT
ZiIMxoixo9kWoQT7SR6Xp4orvyWorPS0d4kwFHRS6UWXPxSHvMKnY9VVty03yOGhgxiuGe9K2t3j
FcRUU+ydKbXGm5oFQnKxOjo6fxJxGCjbwgO+cJ+RSNp86IWqh/GB0jg8gIG38FAMZNJmp5bvgXgN
koRIed6OdbOHfC7GW5PmKEB2JfPUC5IM2B9oc3LY5YObDkA1VS1brnyMzT4bJsd0t1k2lDUi1EAS
krvbopcvY2LDv5qVaqOPwqRleqfUbPUvYzmNdPbWOq1mViKoCG+jiHgK2xHNS/fiCr7ljtEGHbQl
6g0WgH52Zg2sRFwho2qTNpZp8vP2ytkPDufER2syC4eDXSqafT9WjnpFgCBg6oesc+kaguHf6k+3
tl312XMlqG6ngoDWgoUAUr4pw77mfARjqSQQ5Gqdv1VaJeWXtxgci5huGFKmOM66O2em58tYd2Bs
rT1zdqBOU9O70y62hyE/m2lVy13B3PVWBbJHrohodEKVYHEwNan6WXhtVFzqCG/Hpkuj8oZMJGZA
wLJafhkt/dCr0JAaGkJSYvwbzQpAeMBel0zfFM7enmN32rKHFKm3k1dB7CC6IeA8alrXNBOQVHNj
xyNHzNnoh+BU16HivOhk9bx2dJ5/Y5tp/YBsQ18HSbA2uTVqHdVbl0ffsZBZ+S3r8ZRtghCLzAZD
0pZKkMBmBzDb91XSf0QzxuJWBsOLw/faX1i/3wk5ZJ8pN+2akuKTQxv7CRgBD/Ag4FET0qDKoUqc
p7h+ZSqx7hWprLxyP1jxv3cTVddYkK0nEN7nyEo13PiccdLM+M09LLFlSj9NM7jsxpu4VocQwOFd
mIfGfU97cehPwFyZ6z3df6U0LN1QWpvC4Ets55MtBl/oIl4U/uTQugvwab1EsjLOrCXuelaR71Hg
jFu6APQn1UsAoVuvpP0DgcwarvkLuuPyb2E6VwgvMn533Hn4RNPNdmnqJbsYGuIDzSncq5OEdAgx
RVWvYlkkW0JIw2npLX5TJ/wBrH3208WFuTL7V9cXJarbVk8r3MffMKasa08fR1m3O1wRWJ6h5R9Z
Z5r7ig43BReRj1/c2c13lz4x10j42BMvOTdJsQ3KmA06SnC9V6Ti/WVudpobA0Zjtpltk7dcaYxm
Nfupehy/PCFO2FBwlEfZdo70gLnDu49wKe7NNvNBfXyU2D/WxOpY6Vtef1nsJTzPZV3zPxZ9um1I
PGUk7KR036eCjp31nGcJxb0CI+J+zCcV7lqDkZIWntD7gfk8eMZ2AMaCzA1CAH0ll4A4CQWEgY3d
4npDyPEYV/mJ2zgKuKtoB2CfHLPpZuMs7EPoVqrchzaHz42G821v5jYTXyLHx4jTOYRp5pTsXv0k
oKR3NSB1XkJq2EfCrQsaAsZkRiN45N5rxjsFRYfNlthwcAslzt1qgrzqhMmHV6cqpv0Y3z8VigwM
fkfccFpbuktfUtITxIBtug3wsE/cRQRiGscU0D0JSZHFcHe434hEUeoJpEtPZmRvKccejwaMeSjr
WGnKVVBFiEB10Mg3p62jnwgjyM7Lgiy1Dg3i9FtLGc4Tx2CGzT4UnbkOuCCmjduRi8KHFkcVu7+Y
o5xryf57NCdRvkE2ok8PRL+i6oQvF8hKt8bDYCrgYNtuWMxrvUJemXsWhB7Ae8w8LxZYcrZc2kZD
yQX+hG3n5KQNe3dJvw10cnrrAdUa8yB3EWBGENBg8to6no7QpbmsGxRE1q9ZivJlFEm2ccOyCjYm
6Tl6OTXIRxD9VxxdmzXzqRk43sI6gQdBCS8Z7nSJneJ1gjsd7oFscFJ0ODPdkuOzrhuAhVNLHVst
IhpHpu6oU8/QL4VjIegj2LKadEZX3CamG+d8U+F9rJNJEdpKPTchyLP09XPMCB37Ko+jxi87yG6O
AUONRUxgfDdyG/mDHfRsHjAneP0L8xDLf1cTAz+CJnZ/BkNGGDvokQV9ntzxi1JOi7N64SD1GnaJ
o85pl1ovo5pr4Ai/6YlOYziww6ZUYhRrOzRiiCGGgWISJA5OT+mOb7rOxfNvEVrpOOYW5k0eBQeZ
0xm5XrQX3Jst9eSrxJ3Kt99CpQIryXXnE1tu70ao4ms1p22xCuy2//oN3mOYLfbQ+ax+7G5b2Nbw
vStt604tkgB3LQaMlgtg+Orw3x0g//c8hP//op2urWJ/5TSMu+VHk30UX39qgrv+W/+wGwrzd2BM
0qUCzua4oiTWmX/YDZ1rOTJ3dFx+LmY0otn/w24o1e8agKbpQUBzaUH0cGH9C/Dk/I7TkKFaw97D
tub+b9kNtXd15vzRbyiwneGF8/jJ6Ksz3V+4b9hawlrElgVRconeUumlaxOaILYqmURMu7XZrr10
afj6M2gOkUJjHg11D2gyOERLbfpVxAaL1pH2Fumseozs6VvV9uUBIq+4y6fSO6VGFp5Zcg83oe7K
jCBzUt4U5FNW2KjlDUARwomK9FfokblAfRmOpM5A6aSUS7lGdU3DwHk7ObT77KhoT48JJYfsQcvl
fVKJ2EyDo9tD6ZXUTQ62cxLJ9EiQMoYJZVQ7WzWcI4uB8H7Yhs0bJu/JR7RsGdCqC5YZwl8T9D1F
xaUG/ROFOzpBEz9Drr/OkTRjNrNH2VUUO7vaQl1b5XE2XZLKRNt1XY/uhdJCyeHEB0moOhJfZd2H
BrnNLTV8H3nQbBtb/mjamCmojBFzoXyuLQ4OR2SleTWCvPHh3w83og2Ho8iQiSB2CHUYB0vBnOfh
XPG8gdE7ZW30RlDV+KQnGN8gFtAV2G3saiKej1ObU1KhcBC90zpifebAhqlXsdFSS6xT7zxD0mMT
z9Vj29sht/Eh2+PYyn5OocWCiewQybiOkEY/7/HOEGwg4ao29KvtSIKzI+Cc9Tw27QKQwQlvQntR
pzZyOOrDvh32ZdRSRmnFmXMqr5mEnqnmkHGvRhk1SUbAcdl5pQlBt0yMHm98joNloScEfDRKIeF7
GkQc5yfN8e5paHrS7kR3L8sgnYsFn2DlogWDArS9na6NZud5bXsaeHSQBCOzxUySbbNhKvaK9RMn
oaJ5pgoHl1wrWJtbwtrVBVgUpks2uxp7Um0b4klIM7M25CRRfwk5uA7OpGpSO6yLYs0IU9yOebUj
Naw+R6DkqA2lw1uXARqa1Ktn5fUW1mu5xjrCwTupFdCZUd4ULS2tpsmSCtwKm5AgQ/IhFnLISbnx
fGbJWRE+Xrmjxzw1mC82jRZP0g3onOFoZrA/DiIfgpH2u54qwahM5FuZoQc1mMhrykEtTOIgafEF
tjPRPjoMy7VsE/EWQXHazckwfCdIT/QwvPLb9QhDoK0mccBNwVhgFnG0C7Mm4C9O54+FismLYYAk
LAP83ptxiNnMxn4Pe5H5jc+SYhCa1n00ZPfaHzZ9IwJlrlv04U8mYOeJWfRbaohmzW7UvhUN9v9w
yDmiCAFXzRF3ngQf3mYzeDFKD30K7EAe5bxF3eCKm7pms14UebXncIvexoXmTOwDI9a71Zz1L/Xo
IeoElqn9wOnfDLdbnpkHq00wyHHblvnWnKZyXxistQkSm4i76VupW5gMEl8PX9X+DIgku+TR9KIC
T+17BxwCrYlcjQt+gbtJJsj1bJyAtcVbI07T+6DvAxSRTmNMHifIYh5nLd8rEzpnirJOX1zAnntb
j/1dR6b5Rz1F4jTrHoKBYAG1TqwuZgwPRmzTqFbnXJqT4Y+hYd1guWE2z8OxhWfpesVtROb+FEW5
E8CjaHbguhvALcsn1TbzTVSVy1cN6J5jZe7Ou6pqo/Uk3Yn5AQwZZAzvh8C2hamtrXeUE3fHIsvH
k5Vioc3EvK2y9Dk1pMPGcYQAuXKMPh+Puo8H7w7yBcd3OqfT15qv+rUODrxnYhTLpTSKGx02cmPr
0DrwKItwUU41KR9w8FyhTCVPU+nK6mBiPd1FAXj7TWJNPs8bNKDcONLqQWRojjnKO9zusppE6SYe
rMzXsfGS9Z17WtI8eWJ9f+XYaTrZsCaohuReZ3HppmWEicUNNgEDSbsZsO/gwIj6c8ipn05cKXdW
1cmNlw7f7brjicVEd7D72dsKGiNxBXEFEUkjtqEANYC4TCgdT5ab2CVdPMT5DrAJ5ciy+O6mzXvW
5gcqnt5Ult0ScHskLEfPdcRBFcS76wJkAai2HsKpuqqkHwPrqRsDgvrZEdeL5JqtNIFX+b3d2dU6
nEKxrxbulMnS3s5eb78ZiMuQuWV+jDRxcHsKqifIWfO3uM61nwA/wenXk6LqB9wocilhkmHrGubb
dPTuIMEFq4b2y66h962zCINyY8S3F42sa9V0uxhSMjvHwyFz2lOHDWw9S32xM8FEYYyfxWgEr11b
ASZLC8gsxbLw2PYK7Dsxfnjt9dzMol4eOKeyhgKq/gDkPLzLNBbrfkj1JctivCh9eqYcIavXDg9g
nDbGmO9l7JmPFXCVj3wpqeGg8EatWZkEB7xQrPRjZ+Ju12d479Lp2GhBJas7o6C19LQFWpVvfUWj
JcYjmigZ9dyDwOv+GYiKKD6AfQTEzkZQmVvnq0ThoxolNy9NFSkcVvyodwC/ZqIR7dHSyXwkVBC8
MJs7ySku6+x+CoLvYhyzYxPwEHPL6RIqYcOWstRunJZyG7ads6pVpQ5UYo9Q95zovZ7ZFLJ8tw0c
SGF1KJxgKnw2TaD6eLpwX9b8xXHwTXjmhsTWdHKsyb2DLzdjUc1EdQkJ2n4UVnY/CNccthyrFoGq
wFjER0wNd6fm4n5c5v7FTs1XusbxvWoSRzGwTY1mGq6SPswws7HmEHlvP4M+ZgyuB4cxiqOnWqXS
rDd1wyEC4d/INk5WuW9VTPAqrOzmFJh1cONasN+iJhlYVbTTASG5BkVRX8d2zYa1tBOe3t5kfOdn
BJIgMB7wXBlohwxrQp1hpI0tsfpuhZ4BjaHByRnmAShM195FmWHTJW/hD0TpwvLc1wGkkD6iMb4q
9uWQ34w6YQBUSIbHQaIYGUNkskSfFxdBRqY+6wBcv8MVozySdP1Gi+EVDACTDJCESNd0CqivAvvL
HobhfFsyP9NUrJcjE2/zlAy65xEi6NUaaPLD22jW90NtkNogFusgQbmJgzHDxSEQZ4H4pi2NZy7U
AkaFketdGYekQwNtPKbww1fYpuhAw0pYvSxNUr839BuY54zF9I/MrnvxGAXF5KyiSi1b2h4w2y2o
X008gOoUUyzpyQtj4GpEsneOm+hnWbY/ib7/LDvXfiQooTcagxAbeqSMldNV+YdnV7QXm1lS71L6
gW4bqXpOILl+WZCvkw3/1CB3LHZCR9c2vah8lLJtdoqRYVsP6fIAlRGzmo4XfnBcl31H9pQqcs1Z
K8RUllv5Rjq02lEFO98hV71KzpLbyTGDbY5P2F+mKfmhc7B2Gt7XoZ95kio3Tfco3JXPJ1Hvp2FZ
notp6fwh/1YTa1wBsaApxOSzUXF6LiiJdXPKEqbMwUn/rhBPwRjFZ6zuj2GDVFN1xvCRdM5tknbN
fZuxpOOccmlkvYUyf4sA8APAk6/n4qE2PVwVy0M8ye92au0MGqX3AL+ss8NhCar8IcvUfQDgmO2f
OEwLoHOFTL1qaxQKGbmHJgSeycp08rkRgr1noZeO5iaT0c6as+VzwqjAbXOcOaJ5AGm3QeS2D1AZ
hLcP4nKkM60vc+NSqs5RF/pkvytOsBfqqronJUgcrKLOhV4KROpihAQzFQhU3FBQ9JfJzh8DZMMV
oU4gQWRcj+w/Qn9cxuXOo3/GxK/VXKFOGCROenGx52Iuh/EVGuNlNPsQrkdmQlkAefcQ9vxf6Hby
GjHfINdAjgOquyeYzbRATrhDLkRFNsLMuMcU5xLN6rvlVmZD/MMk+czIVZbr2GnK2wgpfE09jXMv
rabxVcXapJgEQahrTAmnxm09UfmVZa3i/cwM+tJ6upZXQ9/gG8FTxGmpivbsSOAqEk6KWa3GZ+xN
xLR4wNWnpLOA/1HPcgPEaD2P8ZuL9A+ssJgM0NTUClo5IIign9Y4k8mIIVyI+2rm4Yrv5QH7fbEp
+jeQrniqVP+Yx4vpq37J964dNFutS9AbjjoWuKmOkW138FYySsBr65zJ+t6tCW20bli/mkZjPxAp
rlc9YKQNcLfohhhC5MsR0pZKsnzXJPD5HMsIdiWmP3/mCH6n0GRvIjGh+OUu8Hl24Zh6VH1Jci7v
Ba7XoW9z3IjzdDM48UU5gzjLbjQOFJxlgHXwOJpm4SW+C8UM43o85A8Ydr/6pBQolCbWGnHFQM12
SNtr3EOkc/jajXSaUeaHHBg/K4uMdRmG3gM27/SVaB36F4VdofRHnBtPDaVbjA/Avq9/QK7OYSz5
SxqHlziwiokkQFH5M8V6m4iSckKnlBKF2LrXkSzeQtrpb4Uhudrwbw1n2rIRBMPKeGtKrFs5i1ws
/pl5RAlajsuwMLBm9j7VVXFfU6HHGJmE98sYYMygA+PBcZZuGxHlXdesaOnFcqfPBlwbCBODy242
q/qrqvLy1WGbTj/zxH2IMp0Sp09cRuvRCeyXCbfNDlJM+jjUs7kZlYOFdWmyA7u89CZO5BMXA4ef
Hj/AcTFaSMJNBQ6vnIz6QCs96z06U3k+034qI+iPK+YPef1dEC+DabrLIaI84mPnTGjFrX7LuTBO
7ai7a4ysuqGZ01zbzTw/6cVhx91PBjv+meqpAhC1oNDjzTXm5AAtYnr6rXTyeuk8/LyxI6Lrt4vK
wSqw947Hvi8mJi50Mp5+Awa8JCw6HNAM3rCHAFasWIdPVEW5t8SXAvRrD2jNHF8YO5NbQYvIfyLk
C3Gd//znoOt/2t/tfpS3H/mP9tc/6v9FMrsk3/i/Xt89F3H34+u/nOIi/CrzP23wrv/iPzd4v/P2
azZkgmFdWJ4g+/uPDZ6hf4eJbkFhVy7V5+SDyHf+KzFs/q5dIOzasTGkO478wwrP4x9xJWn5L3r7
v/1X3uDwR/nPyGj7y9//MUJ6Lfr4w/5OEtT0bItosmWbLseYX5J3uUg7U3auWGXNpkQNdZvwb0Kq
/+ErcLYh3efQN+Jd//kfCPAth8QGoi+mQjg6i9qbYfJ/+Aq8wX98Ba/qRwzCvMIVkM3voOBk/uFj
/ee79rfvksTSZlr465XzS6pVLGHrJiwgVvh+DPot8Jb/zSv8Ui+lLcpgzGsvkyAJyWrW+mWRGlYk
tOyEx3PWlRIgdl+Zj0Q89WscSkMAWoFBzG/GCg9ls7gpYB/5eH6zGx3QZLuO6kUkJ04dUq0BU83L
W8O6Pt/XLLHELiCYM8FPMsH5iOwalvjr9+fP+U1+eC4cgfePbi4ttXftM/jjJ0Bx61TjLqOpdgHT
1H1pLz3K0vTLUf7NK10/y/95vf7jlSzvutyWii+A+ctnbUgBFCkzBIbU6gm0K6BwtVxolF42f/0r
/ccvBIyGG6vF+PbLCy0ghHOcUBa0X4A9MWzesXyJvfHtr1/m379z5DSp4sI+ycf+775/+G8o4LjO
HCZ1jPZgllDBNWKouzfG9G9e63qV/vm9I+IhFJl1oYCD2r9812PFIseM4VaTmoBIua2TkoTdQpj1
FKntX/9evxTCXD8oxS/FE0nYiv8W11/8D1/71MW3p6dIrqbchrP8goMmVCePPvZaf6jrBEmB3NlG
ffqbF/auBIZff0/NL0jXmeVyhfx6NY6y4hFdNPTwWU7PIXtI3BXHmEytS92Hd7SKTva6hBr8xXY3
O4ZdsTzY41D6XTtR8CBZ1Jf7DNPaXVJifFljPicTyCr7ik/AXfhGGzNudKcy87VlGcWJZUP1PHsW
V4vTJ91TMMcUHi6t9y3QLrvzVudQUsHwUmhIKzlnQSOnatePbXecN9jxwQMkIAbOSbV0h1IDN1/V
MD8/swpK9RYjy/jsVnpS66YW4HacVj847N7ah7Bje7YOa7lMx9yEK3kiZGd+dlUV32cpOwrWL0GN
aO8ay9GsFLRLIobxg92HP6bOYuKWldM77LrxBK0YzVmsaXa0jyNMfOvUa5IuR28K68cajjHek8pp
tnNltF/xHHb3DoGCQ25FxT7HmerLLhf16ppdKNkUD1aDZd+1b2w5tsO6pnyIejylr374gXjapnOp
KNkqkIcfTnQNzCLUVpRRzmk+3VULdeAV6PX8Jm/m4SPQfXmqQ7zXIlgMjvpZeS8aC+cqmtmZwYbW
BSJALK4QLbBgO2Z5Z1EymW+HoTP7xxD7HsNBTVk4JNS2nG5aA8L4KXRbRGNA4y2d8QlbevILVsRb
ktP9OgNyLMdHIOaA0dtYp+/wdY4J97u9U04YJHVjXwbZeo9jwe17Bw15S/aeJEZvrLjsbPViuCI4
G41Xd+s86MMztbTFeOTDtLbkRqcN0NLhCBKH6I7ZsOvjA0mKp5FvjW+gG09b4DWePPfsJoG+WtQQ
nrsQ6/SiXeOFvDXCjtf3wC/dhJVxObtNdH8tJljXbVLrLYm1KgFOVTY3Pdq93xqQd1ed3RAdqYKo
fLiehStkGxaLp5y38s6LdH3gWM7Doyio+XhKuXbsHY78mrBmRGiLoGdWO9p76mSc+b0VLqemK1zK
STEy7ykt4lpexVapt+FcsvlUeIS2bWeq7FiPA6tYBxfZlVkXkwK6G1HpYFibtiv8YAo6xtKFBvUH
CNLNz7Y0vPLEglMdgJoU6Wby6Alg3+Q5T25aQA2iAaItAQbOOXIMY+43ztRJ1W1kT5HxBpu6tZNI
6uDSki6z8xVQHSbIxnT7TVkKcvQpnO8t3gB4DmhX20LO3mMkmbmodBmguplW92Ex7m+l0Y97Yx6b
+8n03PdIyuqnJUa5T8zcYuwnaWJMrvVJEmT0HWo7qB+cMmwxNC56zSaOawQpjuuQDWZtPJN/RjYt
xpwSiYROkC9MffpBkac5h3aCXlhFlrWXVqZ3jW0DrVNVtnx4UWKVa0KXxVaNg3Ns4UOQk+b+u2UR
2L25dkTDAOYyMmRTb0NA7Lr7oQda7BgOQ5xFnPUYu1j4P/DT2WLHZGL4fWiQaS4kHthNZRFK910W
1+OaHEBPsmDJWqzR82tZVNEHoI3iLApQtEnsBnpHyN0rfU6yGMNkHpnjDu4rwa+mCuLnOW5Ce5VT
xbEjgWVQUeZRzOXT6Z7/xFt2LQiwR+8BSmLj7kyvQvkze9Kld5Eime0LKj/mTYpJeQGiGpvWqjbC
2YSOBr1zTyaf4KbLGg0XEPP4DcYVVJ68d9grbGqTSZ4sb1zJDVoVhVc9N+styQsA1/FkTU/83HiT
LT1+YIoZqvdO5R4GH8lNpHDHyMXskszGyU4UhszI4EQGD5RKyqImoWAFo6hxIuLuYzWRwZFMrOaY
10TZ1/1s0C5CRBywodkaDxHemXBrUi32vAS5QxxhcvwZ9+/Rq0QUbnC2hJtad/OLrrDVnUUbmygC
hNCeagoerDUZ2eK+oxl519s2MmIvNN1cHlfI1k0XzOBmGWn7GYw1niMi8qesCRu1x6aixYHVKzDJ
tJxpK0Qxn6vxkRRXshwzM45L7r+LJe9VJ9scabse662MrT6+uCYZR5OO1yNiSCmw80Wi2OjYqeX9
yEnyXBNguIQJDpa9qEcr2JMGiDbhYIW3gnj7A30PFqALt5otVq/BgJEpRnks/Hqe3PDDbfhcAXz3
gKz7DHjzNukXEe6nsZ6tly4tq2rXuON0Us0Q7su28sKbeUDEXk94Mg+zZZSPeTV4KN1jF2enkOfY
ABSr9O6zcLQ8f7LoaDrOU56Fa6m8mSq3Dkcg/eVNW7foYklHjh0F1H0wyBWQmMIj94AZqKn3Q+pa
7p5HQ4M1FmHwFrhCu4vN0HmlsTEioYPtetziU+32yyjyVxZuyxtl4g20dBkX29bQsIG42Q6HOsPm
tibjQv46tSKxC82mv++WeFBntmCg/OUwh2JLgAdqXzl79oPsaI2yxmncVcgsH2EXNzjjpStfxsW0
DyaOZt9NrMDHvswOB7WouKg8mTGVJROnETDobMJoSeQGphZR7qIFt8+KuhH70Jj0+ZwxNo1dC2wh
KB5kKVUFXHswH2cjhQSPOpgRnzQbT5EbnMMHVAtuOKym5DOByAe3BNO5InXX4i+FhOq+mtAtLLKD
CGMKM/AtxUZSU/PSElwm/9j0p05OReBXRsLV0BHonPH9NTPPUhNkdF7hyA/mZDoSgMxAQnGyIsOf
5d8MSDh82QY9SiKbY5r5hR0jJ4sUQyhrdEgchlELP+eNcTehXZl7ybYtPecBlTD7WNsG4PQmEVcG
BzwKiN9ePTf3+NpblmUBogq7vUzIMXkZOxFjVSU6Nu17l9XgA9ltZK2lq/HKY26LcAWa/BENecc3
vr+0cFVXTWMQppVyg21SsQ/bgqqxkARlcWzTNNnoeuxYeuZtGj5wdIHo2BZlCoMIwXiT44nfYuJZ
OEBVrI1YFA2PJiguEdOpowHvbQjbks8MIedCxbmN5JLugtGLANehnAUCl1/IV56WgB47ScYCfj+Z
0vYz+kQWHMkuPAaRme3P2oAMZxFN3hCkxWKfGUaxn50UgyTGg3y4DPlYpz4ok9Tb947qbiOvMN/z
eqpS7h595RObmU+1RVt6qQYL8t9ih+WeEHSbPI9VcrWIoRBQqFLO4lyKzOB6T7GEtnYSdm9ko5z3
hIcqB4KrAFvg5L56csdrfn907xPcsPfTTKn3xwhbJXzxzKLC67N4CQ8wV70HIZvbyK4Wn36LkUOE
Yb4bE/Y5TJVee5lsqyB0nLcuDGeh2TNoWrk83OXGuk4iwhc6oPsmmqNlOlQDx8RtWVZTcZSLEXzm
VsohkPYZ6mu0AHUt42o2HhXFj2pVLDF9YwEUz88uL8ZpA9Upj26YAoLiaxks1NNe5eRuzSxu8sdS
K2uP44dNad94ESetKVfE7bXIN05ceb5ll3A322FCf7da+6mfc6YELJXzcZ6N4ECoCOKgloGhzzwl
AJhFEHqx79b1z0KmnJ8LTeg+SQ9zmp76nuX7XNjSRzqJ2s1MRfOBxWRKAScZrwQ+wd0Um9lT1W47
DvIwADxaSwauf2AAXX63ON0V2JB687LiFLksG3y6pDLoklKX0Upqe0UsWt/qOil8ZgzntjdnJiiZ
9z/p1cue+cbpHXhifWq9ytoaujV+UtOKLMvtmNAwccvxiH21Nk/LVNmcGeci/I7i3+/qBebtM/Yb
m2KnUgeYeBNRwICwG5MLjHIrFt2JM7xUnhTMYB5aVDp1md84BuWxDFkwsDticG12tXUomB1i3dWl
tfNikSJBk8tokaXSDuczthZsUC31XDli8rAeM5rGDnh3MY81SR0WZ/gBJe7rtqne4kZhae2zqRp9
utPKgtTrMp7KyLLnA/dGkqJ1j4kBm5cZ00g3zt95JOAWTZccSuaEkR5y93X2ot5uLVpShlsXzPue
LwMCj1m5VJckYTQ+EHomeNtgI7mfaeD8rAHB39isBnf093iYFrx+Wlk1FZ3n3ojHN3PohgaZahp7
C5XDpVIgCLsJTM2C9HcuLS9Sxw4CQ/7UFXq5IoQmKX1Kt+aXrkCgxBaVD7BEMvtiQND9plukWj+a
3AWN1uxOg5PJjym3wmYdSorObxYEA5RUAPnc/APTcnlWSoKPdm/MJ2MI59GvsaXcEogo9lSjmdme
3BfiP9MTsH9pO4+lmruLYYCkObB0TD9lKOtuNQSbzim8arvMVJJTKRQt747gjL6xuga9ByJGDAOg
TV4hmVtoTjx7s3WaBM03ari4ZroBWQzRw/LwYIMrdfGpbQbM8ESzxyTd1qbgLm3OFAvtEu+qpLQO
5wavzzZzlvK3kMG3cTqAwJiS7KECKuSbZq0wX2BmXtFUqHfeEIV0AoTOUzVXANt4CzFYdFl8KZvW
fGmEqD6LheS+w2bKJ1MFtoYVQvBuNZViUyfqk7bi5jZa4GtspiqsK+SFcXj13Cr+iemZdj84s9PO
k9F86w4zU3rnNtNOCh6Rm8KNu7u5lBairitaeqicmZRsFG8WoaFa8xXE6Z9hol/no/vdbS3jJh1q
EE85WaQLx9LyvQdu0nL8aplrl5ZDkLSDEEjeHJKdIZ/A3FkZIBUpPnd27jC15zROszPXttiMpUy2
/Oj1hZSieBpl9hgUxNwKycguCpdDX5DAy9xgk5jfuPFgymZWGdZuoQWiBcGbAoM2APq26ZHc+ePk
bRrZKTyLBn2Qwdb+rk2VQnKty8O44HdeF1U7ou03DCTUQHvvGJ2NfQnEja7aqSUDabcGT5LMDogr
K9I8fLG7klptbhAvhpF6W4vB8s0ZqywjpuZ2a6rDEiLI0xI/khqzn2KrgoeWBcSvhtBNL/R9T++0
R+QPLiXgV/judMqMmRbRJqCkyBZK3JaafMEw2+lDE3TKNyntWhcqKynsi729m3oomRQ4YjprGhiI
bueO33rYh/+NtPNajhxLsu0PDcygxSuAUIygCMrMfIElk0lorfH1s8CeO02CcSOsetpqqrqnq+sE
gCP8uPte26V2XOtblqFGvkcqtXYdBGJsrAoRJbLCiSMgJOAHOGGZeU+lPph4ZsqCq1ee9O7NpR29
lGntCutp6wdDtKsGC61Yjl0VLeQtWv62158pCUfHAKwI5H1t8PRVSAM/XhCaMLkdufmHNun1zdTV
IIMGvUvpbA8xXMplj1RGrpZO6bW1buctBAW6dDmTjDHHdpD/dxe7aUCbqFohKcUz04q4v9cflVvU
GkcBa0vuz2WFj0rXuGaB3tILRtw3ejY7TRoLWEjy/D+qrTR9TsZIjjfU0dEWS1rir5UC0wyo8hzm
hi53h0yyKtCesGn++nWc0yxTZL9aDcPH0Izu6cdUuutiwqF1DqufzDE2HlLK7C0BrdHGf+h9L17G
SsCQEi6OmNzxOlhJQwEKheaKvHCa1oQR2mDvcithYhfNula0KmU0mOJGldmttiH3A3xQfUn7nYeg
0O2KhKlbKdwz1mEoQJchsqUhd4xFy7Wk0oicoPLYcoKOk6opuz+dp9Ppp+p3qhRBtKwLLla2JPTd
oe1YRYgwsFFied3VmWb+1UdSVoTRveI0cjD9sDJP/eHVY38fMdpVatFNtTcTMJ7kMSHf2FkJwtCF
KI9JyUQRZ9WHTG50eRHtwlDLLCnzwnVBlSni7GMSrBAet0gVjaDU8L6QjIPWGULimErlH/VqpGen
oPREXMzMQ2YOleoBI0m7eBYOxPlRCvmkEHd1TlVrHcfc2+qDmBThykqFt2ZsPYRVXM//egjMpRVQ
ZayhpT5AuYLPYl8ZAGcayRSDLRiR+rehpupGNHLVLVukR9uxkRi6r5WRNS7CYpGFQrod0HvQmCe2
Myiwd8U0RLSYSo13Q+HXKgHrwQLEFaWeNMCh9WNetL8Nk1ZocEUcAp0VHqYRs08VjZhdXWmb4Bgz
/bajh7OUA+VxNn+r6AadwgzkutikAxtvXubXJOtxELDwKAagCzw57QLVdCh0yTe9mQELoJ2zg/CT
NG8FASf0M8vE46tgVtgSzReuScbKBQRDs1NAb/FzQ3T8muQ6n6DSuU8C3FOCxA3M3CIGF7moXWdm
Dpijqijr0hk0tHR3yll5HfRgJdaFLnoO2VZ4jWIDtiZiY32yaH+V3JAE+e0QdFYOZlFh90AzCuol
ssrOuFGUJF+bXYM/V45VVwmHQetf5bbHRJwOjXYnB0ltbTyuAr/jNtI3QdHFCHUBqLpGj/DMI4AQ
19wtxn4Tzja8VX2MYQLYAU0AiCKhvu6sqlW1tVXPaqKMaNpaG0RKqHIbebYHKSw3KvyKjrIO+jzy
ZuhEODm9VNyILEducce0c77bs06K1qCOFNXKvQKkyzUUqd/qRkn4JPZIj13akQiotMiD5w8ALqhJ
3uvVtQf46I1E599cTo9eENPVDRFDvh21MJfWU9B7ycqni/pBgYgAnFMO3xViCAT+NbgCepNmraAB
fBBM42ilB4AdnBeeEPgY2dVaBmKm9fOnRhqrEagP/sCqZ2QlUuI42ktKBuOkbRMkZvKEA+GmnZBN
OmaPbm5Fu20b263aQj1I/BRyC85vY7yqpJSSJU1ZnfdIY37VuEboT9060IAj2dQIPRpnLbpb6rCI
602cJQq4B9L2mGD5aDiDlLz/TULClgO2pRWDSsMY/pFImmOPJQB/iNSs1LDR8UcDqwss3TeUqPXf
/eTje18QTXHf9ZN2Q8/kFB99qTQfCx0bdxg4cX9ojZlghkpOjFHpxnAQKo2UC8CAoNCjO3QnCDzJ
5beUBHhldOfUZf87DWq0eKVSlr87knbTW8NFjM5FYuFdxhY44EQv011VF7J8lPxcRxYVZ9KjMEfA
W19VpHprwa12mibLVqogpLeVp9cPrRRr5NOJ6P5OoRKshwydAvZTwJ6celCK1oFiHR0S3vt6UCqd
zLSETbDWhtdq13izT5tfgWmXWzrANGSGJq0tt40nhncEeP1NptToHBE/QNioRYO/Sx88fG9bEduD
CO9nbLg1v7arLKIJVcxTTJgUbfaw0QGl0EUpAqXPKvNgdtzvgNmQnb9v6USbYw+ze4akT/Dog/sl
MpD89LlqxxgxZ9kmNM5hR80E8smmIinzo+ewIk/A1qzjnpsknksDSH2Aqce+bMTQqLLEpDKUD78Z
jIZHUTDLB4SD1RP+3BoVNw6svyq2mXdJGpkYPEpBs+l000QRoOM2lpp1kO4RZhcPzThBQk3yWJEP
odZa70mDJs8W0d/Q+UM/Ub9RRAwM1xi5q5HNHcoECtpYyXbI4hpe4GAEmGfHqsCr6fIN8rnyZ6qN
2rXXCjR1W03/ICp0g5d4NsJY+GsVhXBMhRoGjfUWGjbYvkpyKYBCORgIRWm/hZgzG9ZJ4t9a6jFq
6obIBEaZeciC4yANXui6K6oV6n+ua2LFfKbWbD2RI7xFbfjoSVqcg0sOaI3t/brgK+bTqsFAnctH
Ee3TYGy2da4b1yqIsHaPeFHkKPNUnEFUayyrq6Lpm2LXRllGKYFPfYMGPwNt23b0uFpe3Ml2JeP/
sRcNlcphmk3NQfU8Mn98cWgXVNnj5FbMTNEuMgpGbgvnwuNHziLtYaSaZQd0426hVKb35Xzm+vBB
C/r5ML9ygLhZvygAgkCvaVgNbWYqF7iKvlDu/pP8WKdRdtsZGYFgTEKSV8WNbj2QKY1xBkk4EbD/
5MrWhzTGXUlSZ/yQsIza02Jdj7dV3rQSUAyllJ0skK7whOtDN+3zUobkGJavsVSCvqwqDPteioJa
BsZs6P42VaFw1lYhen36Dg0u8pgK/y5LLsOBha/jMaNsx5OZjZ/cYTtnHkMQU9lVghOqgO2NITxN
dSHeivhelbaYkk/S4CmLq0ycRC56si4T51g6bX/FZLwodDD6ri80Op3CWaIfmEvemjBKXFtj02ZX
QyOprwScvCFNk4pqSw3sCZzfRJ0HTzHDrtPamDZyapqNG4EakR9LIjHIzYok5WQcp5bxWmFwKCgB
ti4R7c+qTYHtOtE74RnnV3wbDQ7TWbM1vvLhpGs8qqMYKgeeNCh+ZOGBYmlCqaWLA6wnQAU99Hh9
z9lIr3ZjiS44Tquqj+aaVLdrUsw1t5NfFNXGR5v7GGl0abtJPwxPzaiEbjH6ymEkeX2kuh79ygD6
bkP4Y9XOSKHXbAG3Kq/SoOGHmDBX0T6PRrWCAxg9ZNJYYtJXxDntolNvPaQigcB10gh9co8fMuyf
1KQ50p742/PVCDL5jmbxLFklVW2RZsz8RCQsMfR3gWaYZNf0RUP9JmWTdBQrqXdBSwjxiu1nNT4J
Oiam97WXxj3z1ocyjCCWLL9mVv1TB0gZ/Tuw16e6Hyzi5Hrm+VF6BwSUhSTV11NnCcGxwZ+Juhj2
Ij+BGaS7QiTBqIJwoLUvSqbnsFbU96Ee4occuH9Lp0tP27ms6MgWSIBABInKcKgc8jSFeJASb/Bv
EUMO8jEIRqZ51wAB2TdDVWELNUrhVUQJGqgGRr+6KxSq/1OK0bRzobT0YyizDyNxb9I7hAf1g0IC
QAWy1RXhldfoNOL7EmhApFDZOolz/6dOCIRf7OCRi4xEAIW1VY84gJn0MLZ+HcL0hS4yd4iHzbAH
TBO2jqT6A04GQxveKX6iIHHTvDJ/KaeovwFyLXIv9+PkBXJsk9miVDePjaZXWLMaQK9UvRAeFHhS
VyYF0sCdYCzDMQQkqNnjxBXCARJJ8yxxcHog1Zcc+e2C5Kqq1Kh/4rGt8OLUqjtJJzCR1XJ6LjCs
vs412XSVXIKOPCXdlU4uBdmkRklBh50hjP5m1DXCjFFJTNzuyiQyhvsoaqiIGmIlH6Osld9UsbAC
F1/fDnZhbco/Q6I/sqIjmVKbQqSxrVkvOzxa2wMVOOOXVLTmXjFV7UaXKvQHVoa70KavsK/jHhiC
wFEj8YgDV7eRQx2FXRqO6pNX46tNLzEbktHAQ5qF6AM1zLSWtnKrcsfq9THXV0EnyA4ZgOmdIwuq
/lRUJkSGKPldt1V1naSUyvMhRkPXewK8Pp2cIF7IQkQbLWSbor0v5VK+q8M2XIdpN9zgxCD/QN0u
HXSAKquy4B9VUtX3nCwE27YKSwqKidwX67HOR2aJCq2960XUd0onROaVSYnjhZxRtiZmFic7HYtm
XymBf21ohfEstiDjhkpubwpsj7Yhvbizhzh61+0o+WT2AYmSjAX+ov5gGWH6XNTWXVS15KwSjx/k
68oa6xvxVgnbiJQOZgluynby0oqE9SJTc1V5GrSIxgvk9N3zif0OYQ+E5go6EXJ0L2E/3hKeJzFM
/EjcJZBJHyKp7n8pWQgQgWRpTTwP6VW5C0AR1GDFpOwqoji1HSzi3FnXlzOjRSG9H+l7oLgZldFf
cJ/TT7nWME2CcRBWW1KY41M5iY14HVAP5F2oaeFBe2xV5BtWqPxVWIYb6MJe5SoNil07E+LkHi8b
kiw0uEj3qCYjIinyb3Ydy122DgSKoFbaJLLjh4qJQ5KXayu9a40SMmFI81sHXNlNI0SZu2pq+pZ7
uyWRjCGgRXVIxXCbJf6UPI7hBJBdSPuDTFwHcjVmg1vnHGl7WgFbaZNMaXanmQQ5I9bxJtlYpLdc
bESPuGX+cGuvJqi+DYvO9H91UymzUCqAXpNIlcH1086HPlQLmTtTILpnPSfMQhtTwzopBW3YtfKk
kok2S2avJZRcJOm/dg12SDQhtS7bAQXeCdDwSh+LDfsFSsPBiMOr2G/i+6DF04LMCkoiCKVPXCuF
8hoGZp7djTkmklRD/cdCCFlXWATc+NIH5sCYzUpb4vRoDaSLayx3+pljyQuDKEb07A6TUDJ7Er18
y0PFi5FANd0vLdLYtLwySDlNGgyoYgpfyPsgGMBDjMXsvmXUezzK0r3HNnbDFUa/bdmTj6iOKWDK
YkYto0vrteUJ3FeAZHTO1BbWHNMn6jrKa9VYBbKWbtMAZ1saALT8nooayWAU1WDVfE31diPnTHfV
6Hp729NjzldCUOBDojMhDQ8kFsDxIf+W6cho8zslUuVrsCOBsqfnLh92ih6S4TIrMb8Tmiym+IOj
BMzcIuSuUVa3aBg11kafbSLim73kBdNvr4r7hwpJOPX4SesPldVO9apIfVA6QF5LeQ1aFhGVREJ0
RzZbftaJvF8EOQSaBx2GUoRaSr/b3EP2w7Lz8rthhohAWOqg1g6jetXHYTXTRsTqkGlUMhCMjK2y
rtS0TB20vCB9DPzlYKsl8W3Utaa3JkyALYxirsbumk6h7EhlIhgf6CtIqh+EPVVNCxqoUK0K4vda
FE1hk1pKF9xVRSbK6LRN/1XsVMuwKzWHDzpXdtG16eZAzl7UZhJZFdPLJOacHGOBCGJq5CdDagcK
iD1misoo/qTZD3tn5A3YebncYQj1Oa6hCNqTRgqCMmrChpx2kUfNqKbMi7bbXClDI8wWtZz6MRm+
QxTK6iFGF81Xp1XuSSl89VlVRMONDTl4M8GeVtsKulxNOQLpAfdEGK3zLx4CdLT18ILoFyPj0NIx
I2evBW3ccQz6L5ZZmW/+OMkx/Pac/BH9ihW2W0jQYkeDT309WhXxjGT2448mU6PXcMiw9zS7Gmy7
KCV/J7WeTMS5BaU+uKLmGybG8HjCgWoMuVOYvo5AgzWbllBRNAIMfxs1o59j7eWTP7QMqH3bODKt
I7lL2kFk3wwfurQSC+xARCDPzRjhKDeqfdHdpipeiYHUDX9ETtS/Sl4Go9PFKPnIA8vzDI/M4YcM
QPphBMeVUHhHN7mdYzJjdk/KLBA/9C0gssuk6EB3GtpRLzUl0Q1lq0G3EXv7aAjiapfXHbL9li0a
eAis2MGFLjLv0T4cBUB6Ptn+Qi39+KO2Aypo8kh6FzQLPtVNb/4MMkJ7YFtoeYnXury5CnFj0neU
04djE2MKtPmvBoPtFroTm3cYK7krdGr3bra10tgBqef7uM2A+erQZsfB77GNb0qSr6L483y/6Pc+
XwP7Lfo/JJ34SVQXrct5L3UzrgBDblRbIT0MLFkLqPP5UU603lKfFE2Ko4gOVXXR3S0WeD6ODRZ1
CWJaUbgPwaJb+Q313UL9l1bjS4f//79X/aPx1sKkFAsyVdNE2Vw8EH1aBQJkUrkTiUKgiI9x7h3P
P82Jd2YZoEMsQ+F5RHPRG60phTC0MUMoxbEwHjNET9aF9uvvfdEmvgE0/amihtJhBqJ8aR8Octpj
glKlUN27paDYYbwRaZzFuf5Cw/D3bmFT1FSJc9wyqEfN8ozPI2UlNl8I9WgvmVOqJPT6EKKuudWH
P6l5FSK2Of/ypPlbf23D5pXJMggWUsVoQxYfKEdvV4k+6CD8fRw8Xwjxr7JqE1rXUXjt+6uO4q9+
oR37+xebG6HpZZM1VK7isptd9ilsWvTIIY+9l/N222XNWmlX55/so4H865PNBBiTvmsF6wvKcl9f
5WAIOb0lRM+Fi3XiSt907uCCfbVxflnlDuGlazlkHB1KtE6zQmPrYvlkExLahSO41B1Whqu57QXN
wFcFyrwi+FkSCQD6wQ1dXU7XwkzasNL5WZJ1O7TPjXm48NxoexZflAF4s7IMA0dCBPH1ucHTkJk2
rd4uV/Nzd27n4mjnkAWyJ/vfz204OFy4gzOuQYp8PDU9lw4IdYcsqlNcWEHfFSVz+z0CH0MXFfNf
CqLPE1ui9OmZqTTABNzBoJF8l1JnBJHzoV5LN95WSPe63fIFngL74e3SS5e/reDF8PO6+yQA6ET4
yl7E8LQBefQvHE3DyXa/bnEbsX1yqZkd7rx1sf1De4ud2YV9M9rvvQ004sLnl+a94su0ZF2zUSFR
Qe2Ec+Pi89Qk3I2h0nVbrdvZqNTp8pdIwwlnpDVAVmkcLwRb6X7L9XNNJoVk9C6EhH9+knzbZpCr
IOvhjJF1E0jdUkIE9loOQGZyg9Zuc+iTrdjcjxH44V6Q7uQycik93Zwf80NksXhy1rwIJFTUTBb+
YkHqiUXrbiBRT4lQg5cvRU/4WKv9sRbyw5jJK6rGNxklRRoGAXSgBLsbTMWpFWTY5bStff+68If7
C7/qxPfgVynAwkVeBkKUrzOjqkeqnEjBwO2+5oW6FwnatUgt8ZO/NvUW4oUJK7Z9whXuVqCJJEuV
V1mVfpz/GSc/iCWqkFc5lmVz8UEMmequP9B8XaZ07GpgT6wElzvkrKa0hdDn0E725/yQ36KAeQ58
GnKxJORqpPcjY8iKia+RHYNv0lOcbase9tGFLf/brrcYbPHtBw2qVNIzWEejFXEehW+D++f5J/p2
rjAIK8vQZJXDjI/59VPSTztGbQY+Qhy1FVWmTRHTo50oF/ay73uJhYpIMTT2b8u09MUK9g2haYRG
8bjmmXcYlr3rpkYyLa2f4KLkz//0mSxVJFYjINBVXB8Xz1Sk0JLR6kPiDcWNRIztK90zs/hCnPZ9
/jGMpSiirCg68q/5mT/tjzkY0a6ZLKicEjbN65TeCqAgJc3t7Q+juGTG+n3qEX9KqLFm7RcysMVD
9bAyGqsEaZwxKtDJdtfh1BcP6TFGs95lk3P+JZ74YsRUuNmy9fDX5eoKQ5O0MIbwyLNfYTPhDdDc
o9u31czf/8OROOCZEzyUxUuEv/z1PQpzWRPrHAA9tXHk7wRr0lWUbCPFdANwGOdHm1fNlx2VQ17G
15S4FGEuWsevo4kVlF6aOlnCkDXUB0l77xEUZSLlYmOVdj/AxK3Ojzh/mW8jqjgOSxaHuLZcYnAT
0tjHCsKGE+NoYbVqtb9YTvzThWzK3Eo05jtLGdHj4rnIS44ynfB0Jgw3Q/FTq4CcxheOwG9z4mMM
RK6WSvArqot9n8pnYaq+QSwvHEyyPmp1ZQDyaS+sX+lbOEaUqxL0UHqzZFPXFpetrlGwRUxkrie1
IB0UkR6p0iiHXTIo0X5stXdgsdgB+CQnIV1v4xHdXkW5byVH3nBhdn5bd1BgJJ3kOrAqloM+79Kf
Vnlfg1QfDNrgIlkFlExD+cZMVeVRAZ23I2dC5kptswsBKevr+6RBpjdLlRGKM08Xr7qkya9TSnSP
ruvuXffa3V/z79bzH+u1vd7tbJu/XK/Xa/6dvbM3jb3bbOz7DX/6f//SUVa82vf2hv96x1/v+fv4
e1fzf8+fnPkPh3+5858cx3ad49Hd8sd+y1ju/Cf+z+GP+W+Z/9b5P7hv++fj8/5tX7gF/2m/54+3
/fw/4XfuL6zW7zNOUUWU8pphIUBCS//17asteVBqhDSqNJDAqz+Ym6y9+ODpj+fX6PevrKiKztpB
9Upf7lKV7I9aOVUNbbE5s67DM7MJtX1Ko1IROoX1fn6wUw/FIlVFXTVUxl08VKp0fSjhSmnHSXGH
GnqHiJgu2v7QycL2/FDfp5ECelSXRR5MR5k+P/en2RsjROugR+Mon8Ru7j3XJcCnmhITqNms+UM5
/fx43/c6RePohkOgU4Bl4XwdL5BipVAiYGsgG6u96KWJS709vxoEaH/nh/q+kTMUzH3RIijXiMq+
DhVCd1E17DrJb5nxDo/SEKsWID7DqIOSpJSnX/nG2O3pKXk2aCm5sN/O6/7rrq5ozJRZ82/I6rcZ
M3RjTHtPa3DvgGspIP4sr84/4Pc8AyH25yEWL7OQzBbj8Y6PF0ozQEsYXW3E8qOiW9IpR7oWFCl7
i4WudPosuVVasXTO/4QTM3VeedxATJko4OOK+Gn6II/wArXjF0gUWACBoQqBc6lm4w+sNP75Ukdy
qs00Wo4weSn6pud+JAlOuJs0gSsJV6J1neITnNX/x3Hmw+fTM1U4duWDxDjUi91eusbF1gYF45TJ
hdPy1AyxpBnSy41hzh1+HQg+Yuy3Ej0MZS4dy8L/ExnChWc5sdyQr3LeS1yLJfbHr0P0QUyDaML1
sKKL066VzoE7B1FMKy/MdmkO0BfT/ctIi7k4IBQ3A9hbdquKOOrcTUy84G+DR6mkYRwJwT1sf9e0
b4NMOz8HpRN7GENrHAAkd/k3i4eEezc2NKRx8ZYeQx9Q5ZUqbsv6rpc3ImVpNTzk3ZU4bAr0ntV9
UB1ok2mttYb3YP77wm85/cL//VsWr0GNmtAL58nDbxnzjd/c5OIvD+iHoh0Q8+raJhweEm8PEov2
gpUeYxh5ITY4Ma0IjXSZzkxSVsrySJQ6Xcn1itdRVMDzlLbgwKL76PyDnlj4WGhwYoCwIe2yTHa0
dFdDGKAGgqTsXc61NY3vfxGgrko9+OdDzSAchW1GJvifuTuf12Pp96WKx45uU1596cLxWNTank7J
P1g0tBfG+v75CJF1IjpV1UjdLmsFQi+XJZAcZrEibMrSnJFyaPetn//07TEMN0JZJI8v0ZD59ZHG
jha7UWMYo+kOwQByT6WVPx9XXMMvZIg+TvCvC3PeWmb0IA0eBuLrr2NZKhSsogtIuES9YR4LqmY7
fFOE/gU3nTJaKxHVxxXVJfNFVZoholQ+cVpBtu1Hhyx2uEPwrD8noA6Ma68q+r+JSAf6ASEPmhKD
sja2KKlGtN9MFOTW8FeTdwy34DzogJefcVYwjxUq1qvZsa4hIO+7R0x8kIYNCrRUcAgZPnFKhJUa
Sp7qydAn/7EOm+gnxcBmF2VD+1cMDaxVSyu+dGv+vlgI3BVr5rMYiAjFxZeQtaqrtQg3gSz/qaj7
SL+wAZ/653NxnW3zZuaPvgjlCgvhqZ8jaRun/LWhr2Hqjed/PJkg8/x7iMUHxj2jQ9PCECJaK+rR
Nt/ZMVq3QSxxfqRTcwnDHKYT91RlvpR/nUuwRDNxSCBna3Zu//pX7lu5panZHldEV5tuDT/CTZ2/
/RploLLyHtCgb/o9NhH2c+GK9vsbni1rwx2vLp10J140NQnSfMp8zCny4hCYEFBERg0KtVVgEcrQ
fJRLj/99z5vLHv8eYrG348Lc98gKTRx4waemMX49US5iVQZQYlXn4vB4/nV/FKYWS5fkkUQUy+Q0
qJJ9fd207U1xC8nUpmHS1pXiqojBnwKPFCCFIMDY01H1WFN9VqPBMQNESXmGSWvgGshdJDk6nv89
3+9AOgVHgAIGWi3L0BY5OquaoiQ0BA9JmHqvqj7C5QouQb2NMAYwJ+nCVeH7sf5RswNdxq2LAHrx
urUiGfGmotsxLV9xMXQi860MawfHvyjaGfKFYOz7w83ZLJPKmWxwzHzE2p+iPu6WCo2ADdukOW0V
xTvSkGJLbXetEmQqk/ePA2cVThPflmodeTtzsWhFHeKFVFsmOS0wv+1KU/q1MQGpyS4M9O2SMGsv
qVqxJMiVWKKy+GqjgfeUb5oU8gWaaNUaaqLSHmiVwHpvxOnXchBQr4USS041vpAb+RYVfgxO2o7c
MRsUKfyvM3iYYqy2JyHGbRDTyx4rIRHZCC2MGuBGAUrxFPZOiIJNkh+7wr+QgF3uCR+j83blOXFI
kLLYE7A70afUw7BC819xSKABQL+wIy63hHkE7rFkmAyKotayFJ+A+C6Vjh4IE0/UYFdKe7jPbfbj
/MI7+Q0/D7M4pfDmFMCU8hpFgEAr/0l5FX+OrqxfYy45bs4PtgyBlo+0OLEG2sUb6LKx0xloEH07
LG8tc3V+jG8Fu38NopLRnWuXzI2v86KuppAOJXQAmTbQSdpiJutbkmOgvdk0FrtcpvWxi2LBd4eo
GW40CyEYnSngcNL2SFZ9vPCLlsv/4wdxQiN/BdeG8vfrD1JCr8eYg5a2Sn5PDMJa8wYQxF1r9Zs8
H9wLjz9P+88b+79GozpAwZ5NYNn7oHQ1vdygq51CwjBNTuuD5Sm0v5V5+bODQr3OG/G28SfjBqjj
dWQiwomm+MLqODV3cZeh+4LMD6y9OX/yacfrkyAtaKtG394ikFV3YfErAl96iRN36s2quEuZc/ZM
oVC5GCavlDZty8RRTRR1Q7LTAREFbK6J8tMfLtEDP2bOt1drEVkrEjse2bqvw9H7GgydF6AzKeCf
OGaXImjw9VR9FBCnzv5mlU+PepwF+4oA31uFoJ0zByLBtIP1Uz0OChQAuxEM9bfZ4R4W41rW2iW8
qCuxHLMAbzb+SXbd6AB2AwlHJjOukH5mzbjyJz19kvWGSlmDkFpsVOEdOkG5sSL6AjXPK7dJQwoK
c7PpEOCx9Sy0ZFBsnGmTu9avkIecn2mnFvPnl7/YOCBXdFFU8fIbWktLWcaL4a4cLlw4Tw/CKU3j
E00v1mIxywGRkGGFvPK0/9MP+nBnGt0Tvmz5hbvMyeOEigyNJyTaiUMXcylqGgqpag4/hht1nL4C
4LK8/WRBt3NM/NGNKzpM7UJan3+Ly0zivFxVS+EeRarGJF/6dU6ZamN4On5Gjt48Te3DUFz50aER
7Fh4EqutFF7Ygb+VN+bxCHmgLFBQMPVlaW22U5nRDCyZ5gmrYFiGIgq6cIWqy4h+oMLwGVW/MYsL
A586Lz+Pu4g3IzB/Qm/ynGbdbEJj2PajdGFCntoNSG3jy0vNRPnWqVEhusJzmS8II7aod2W/BYTt
0KqR03x4/qudmpafh1rMfbQbOjoQhjJBqva+vjUxaSQhdGFyXHqixcnhRyOVgYBhkAHjCnQ3xD+s
dFYevaGkufBIy5D4Y2JoJl5h3FQNlO9fJ6IGoKuGhcVKU7aGdU/PB+rIY+U9zApGPbtwTMmn5gMQ
sDnWpxyqS/OjfzohpJLMMe3VnNKBPTWwX4sHeeLLwS08Ioi0zI2gXrf+75F6gblV6DPGPMKA0xBt
TPLq6lslIF4qHpJpCzwwhAF+/gufevWff99ivuolbSwadHQHl8BIpOd3XRlHpX5twgtHpTzXCpan
ii5RAKIgrNLtv9h4lAqASqDxJlAjo23aJOMdxPAyqOwmPpb6CD99luwKV6pwXSj73HOS8o+mXMXD
c0aHOXYton7kvnj++U9NBzYlchfMBoMEzNfvEw8UslFFMMNl/4iT2F2m/Wk6bG9BGZBsWQ/52/kB
T2/ApMaYFAQNynJGRHSa9C0GQwDwVhaGMdwB25fMeAy6362Ftgpaw7WKfOT8sKdWMoxe7p1YrZDH
Wkx7SJKjZiQFeoOg2Q4SLQd1fKtX6oVz7GRU+vkrL3aMVi4UxKnMpzLdjzi8StGqwxAC1qj1GKVr
tCgdLA3BReHtZvKFfeTUQ1KJI2oxNZ1U5+IhSwhWntnBRpu7enNftT3V6cULb/LUSfZ5kDkm/LSi
47qwUJ4xSC/9bOAZNBsjXSvBY69tU+9WvtSYN//jvi2bT8+0mKBlOaIsxY4bg68IobOtKjcDqj+y
GecnyKmNgHs7qVsqmSRKFssTGiPcHNx7HAVViYhkdroPIJ2p0m/YMOeHOrHmiDywV1MhR5NPXXwm
AzvsNMQKzgmjB90HvQLYyc9vfXxrAGbFF1b4ie/1ZbTF9+ojGa+OgdHiaDehCQcLZ4cBekUZNdUv
lC89novnH/DEPPwy5OKbRZoqZ1rHkHIFdbJpoQNdI+0+P8iJD/ZlkMXOPfURgKc5LkUOTzfZVSA7
vFb0+pCdLqxq+eQXYz1pXNJFemwWD5RmkQrqeX6HyUM47PrwBjqh0+R4qKwwJsM0wgm6tzp7C/WD
N20NWCu9qtuKuMbbKAx3DfoiL3GldlVBPRgS1M/dmuAsVu08uO2tC/vAyVfz6ecuXg1HTYuRIf/8
qsscq4JZh31P+Ur78cq4tJ1fejWLwLYyESFOc8Dnla9YFtbCC4pMBVZJHOxElISwZZSDJa3k/K7R
r9IRnJB8b2k/ICBvikun+antdy4h/s+HItH8dXOqUTj2osivsXjNsaP61xr1SmB4aKp1fCC9/kcL
M0vT7rLU7QfvwsQ/sVl9lBHh31D90T66rT/tjQLX9HqYo3yvvBusR3nKHJnGhOBCLHFyfVGt/J9h
PkKNz8NMngBDhWGyGgJd7/rFNkN2e359XRpksSFqqhAM6rxvWMIvZN92G6508cIaPrU3qVTkJarX
iFGMxbpCCdYnMGLQ/+ivWL1OCQzLXWXAP4v3ef4yPP/zRzIoalKk4fZA8eHr7EBGWgBAwbkNooZg
bjXzYfoPjmD90xDLT1PIPTU5uONOVV4n/s9SXwnZhdV96sMYsm7JGlVEBAXK16dAJDk11N44Pqbt
qL4A2a2y+//gRZGR1EXykTS/LL5L0MkSrdc8RTc8gD0c44PVXfj0pxKSs5bqf8dYbFKjJpV+XTOG
Vf2YcKVHDu0I2l85/NV2x4RjUYNA9588FldG3Zov48uUYVk0rZqPHaSFauf77yE5FuX3+SFObYcI
nv53iHmH+LQ0PQpfKd7wiVMjUBa23Gc0N8puJnie9YVUxsl58GmoxUeyRj8J1JahLDif2D/24S9t
uj3/OKdOks+Ps/hIcTv2YB8ZAwacjT5ENZ5HwHGWtFf+qT0IF1Pmw7/f3GJxSkYJxq5gqD7/Q2tO
Ur8XaH/8zfkHOpUY4eIhUZ7HFxs+8/xWP30g8AkK8gGmHezTFT2uNiRBMM/d3ih1x5MrLsXFjWEq
m1HzrgPDx+7r1/mfcGrT+/wLFlOkGJKi7kx+gWLuuvGv3j3KijMaV6X/Cg2fdvLzw526cBkilXu4
eDTUYhT09Yk7awqGHpm301ah0+IUjOtXjqPa1aBO9mC9KKSPG67hF86Pb9IiPihdlfQNkEelE3HZ
OATrdgSKqCcOzKfn/+bszHrkNpYs/IsIcF9eydp7b7VaLb0Qckvivu/89fNRM2NVsYkiZNjGvYYB
RWUyMjIy4sQ5zfdkq/yjbGCwh0WPqZ4ysr0fyDF/qe/Mm7+dOPhf0whDACebMGWzuysq68I1uEem
EGkyPQyrUb+9vq0LX3GCXRig86ZxA3HmrjlUzH0RwIunF4FTo6Eg7pk6ZLQIqrMNSV64Vrmc3GL2
EDo3+DuenjmuLqPRk/cubgO/UhyijhccR6SGlZWG20JYubAz27sW2h1TTSwqAihemAY1ZprC/yG5
uDAiX/qkkTdampISwx9B/cmFNuZLV65gGxdiF5hpqslARemBz/FFkyJFgmJ37NA9vYXshRHs8Kbu
GDJE8M9rw5V9W4j8F+ZmoRLwgOIJyFc4sfwjKoAyyOhlCdsCQg/2cq35u2Zt5n5wEZKFwCrqyDpc
d99DJkTV8tBHG01+ippf13194f0DoRq1E4W8lkM974gYWow0Sc0k901+GwLRiF+y/XAqj3QujpYj
fA4c9cG7hcn3XvhW2tk234e3GwKOXW29lcfzR/e8/CmzbWZWWU8bQ5go5AuKYqdabQHe7K4v+ONZ
w4hMTYxmxFQump0BDcbPBmgSDe+KO69hthg6SeMZUZDrdj4GEexM1DV010kb5+/KcPSgeIYIxJGk
XxC9Ugsbiy9yGjKO9ZQYSGtoKy8HZTpYl1Hk0uJs+6j9hpLrYlF5+AZb01u1/RQeg32zfXm37PEt
eH5Pqi0TqA44o5wZoE1wm9vxKfvk7catsqU+uF/r5H48p5c/aebKsdhl0pBMm+1uy/TQWqeq/mpp
G0jVru/2Qsp5bgkagFnUsUSkkiY3Hhlx4UUDFdvOqF3vTlLQZA2sRONJWmY/kHT1nn30b/c6kjov
K79i0bn+/ejK3LlEWHq6TudXdA4Met3Wd6xt/U8s2o/DBkmnDaye1Y1wMFZWv7jNwESmEU+qXPMK
KBTGpZKIQQTx+V2VThREDNt+7RHEKVci4aJXn1maNuDspkq0UCwnlV4n6vKNRVZf6BA8Q92JQEr3
pVWf1HolFV7c0jOL09rPLEKCrw6SgkXF2GfddgS5ihCnm/+HrjseNOE6qeAzXKHMfFXt/bQfYgyh
nRTocBZDMdV6NkXWsvnlqs9i8NKjeBr+p2/3r9k5M4TriaGHLjnrkzYhqhul8KhbMPlvxW6l1LUY
Xv8scI62kbxSr5IMS4K61eK7bnyUhreVAzAdsw8x6MzG7PKXBCE3Gt+PnEpDUQBeRBquNYQ4MCzY
Wvu5RWR9OLbiileurWyWBgP/FFuY3QClyONG6Fw85Js7BitZ75oV9dITEYpJQJ1hJVBufGhmGO+J
hpVn7KK3c2Wg7MnIBLQklzbyMoEIyMJGAVU5zP2mSSwDAkYF9PqXWgwZZ4ZmlwXs/LUrTQe5p2Wl
Cu9ecWcp27G0i3Z33dJCyJjIFxiaBM9GijH7OILbMIWOOpwToEEFaSWSTManNrsHxwJHp5H8vZfr
EiFQ1WjI0Y+b7WDoKx4DPQEFtPDWkB5j7S35++yTbueZidneBUhco/ZAIyhClEl+LNvPReaMw4Pc
rFzpCy3WS0uzmDTpGYsoqFFyeou+w5sMFazdvnpOt/NulXu76BzV9r+fyH8fqhNyCb9+id/iFU/5
gDPlgUdzl7BIzgRaZF5aGUyqlX0D+Ema5gVsdW+exO9w8UWv2T6+QRlxPPUQNO7klfO24KIXdmd3
TdHQVDVa7JruYyx+CsEMm47K5R4Oh+suupQ9XJiaOY3a0lvMYf9yzPhXLbzpP9E+y1BGqJo7qXiV
wjvP/Vu48HxXZ04UC6qamiGro2fTSW9Ip5cWtPcrh2/6U2bx+GJhMwdiyqwaB5OFWdIPRBQVYeNa
z4X/HAcHV145eQuxi4kP8LEUL6dG5eygi01X+V1HO48Zb7ulzQsc14tvlWblay3E4Qs7szgcda2s
RDV2vPFBhiwuf2nX8tbpj5hvGw5PBKEzOGHnL8NwWjOsJEMzSdUoszPxl7JWS142YEKsxgAik8qz
76KYVIqMMWYNEkpekfxp1LKVN/KiCUrIE5KGwe45sjfyJagvM0xE6Y8sf9aR+7h+apa+91Sj/n8D
s7veryUZCi8Y+DSYarmn5OjBiJ/9tdR+6XOfm5m5Fbo8LVkL6/Cr45i+GvC9uisetRRpzk3MPMr3
KghEI1ZiZq9C8BU5QxN+8ogheyS2rm/a4lfRNXJ1MMEwE81WY0ZqJ1UiEAktuFXr3KmStVm7NQuz
xUQkrlk2oeBqrgRqgrm2kpEvfpCzJUz//SwjL+ucRpkFrkTwPwfqizL0TtitfJFFGwAGmYCaALDz
Uq7njohb9GA6sv5BEDZmdqskv65/iaW8BDDFvyYm9z5bBgqJ6GbnmMiHe4D9jbWZGGjyu0I4NHmx
SQ1r5bwsxWKGiGTIRRg7ZiTn0iBwGYnOBV03f9gVerWRM57fA7JFt8TnAmLU6+tbdOozc7P11Roq
UN3ULzXL2046BMaroWyG8pCvwfiXv9Wfdc2CZdeaRRuMGGr6b3q4L+hVqCsut7gWkCKSDIcXyLZZ
uDQLK7FEg663kr90+efAPzJfEmefoLf/D5v2x5AxKyMUTdcgyUDgF4dDm7zwgkElpgW6q68MlCxu
2pmhWRnKYxivlgB6OzpkoDGqHSUqKmvUdosRmhl3hnLIVxkHv/Q4MZfjMGgnF1dsqO1t2DbF5tUt
/0tMOzMz8zSpDkNUTDEjiyh8vRVrw1uL6RljAHxiJuYtEvvLdUBaGabuBGwsxmRbCP6NGUYbJZAP
kt/diN19n6L8ZyCUYqdWtdImW8AdTKQoNPeYsqI0MG+YhuhNGibDi052L90ke8r/G1GwQUftkR9z
tzzS+hWTC3jCS5NTJDkLTUSKpghRQXbkPVRkzy/pEdkJ6cvEm5f/opK09++lJ+mbAmdeCb3ej+tn
YMlrEFtm7JGBLv6e7XatwAQ7phy23nzIohgS8EMnACI8XjezdALAjU75A1V6ZngvF+nXrYKoICcg
kxDT/dkOD4Ox1otYaJCxk3+MzKlgymSAP8fASJOj2eJtZPPONb6qxt5CYhPQVPocWkhhrhzupSv4
3Or8cA8KyKjJapXeBEgH5OqX63u3+IkYseMbwSEF3vdy70q5HfMx50DUvQBhmmqE1V4ZEEt3CiNC
60xrRCvZXLc5/ZnznFiZeBwY12JaY5659MrI4LqOTbeGwcFmXiNs0XARCscIahOhL1neoFYb3Am1
S513SKT99R+wfCwshiwnKlVorGbbWqZmocZjBwbyQfQd7zlFVJ5n6L21He8DJzh6L9be3LXdptv4
W/c+O65lvIvf9ewHzDLe2CsEGeEc2p5Anqfru12rBi50VnHYMxOzw4ckWCL0Ia3yfifttE/+i+/D
Jqmein1+U6DkiEDNyfG+im+lzcjc7voOL12zuJQBVSIajdK8Qpggw4tmCsbV8JcyIhM5ERPYVvpZ
+/vJE5b5x4HnVU8QdxUSCVNEz74nxrEwvzbNymKWb40zGzN3QWreLfIRG5J+nOYou1IDrfsY148j
rZ/K3WTCVpS3/2ELuaWAIECvAKbw8mTGMRT0KIKxhaTFsbItCKAuxIJC/CqnK0nyYhSYOv907uje
zVmHxERpWgslSyco0YJEmxWllML2Y5mcXzNW0snFcH1mbPoxZ3fSmKUoaxT4hpg/Duqm7j5H5soX
W3a/f8/3fORM8HwjTmOOF+oze7TtbMP8TpGE+Y8MyKG2sqDFeHZ20uapnl4gymiwoCFQP/nm17F8
86zxKUnFG2R7yPsYM1TXBlzmEYReIONJ+kTFy9QEYPXLXfSiXBfkhvyh0AP3NqyMX91YjyvZ8vxT
SQDhJ8pXEYq1ifxz5oNw+7qZh7aKrbbfg0xEqs3YCUr28nee/tuKTu0PRjwMzpOyKCcx6gPfc/JK
eq/zdO8iYN0LPJvachqZq8z9dYNLy1KgxWDCC5YBqEUu925s0qEVJGSajewlzZGnDgyO9upE9PxU
TRS+BtNVzFaBXPzw9IzlniK8EPvOzVtig2SxYUB7/+JsnaeVroX00Rks+GBVSmbobinYulyQzzyk
C1+8T5pXbuBi2+9vq01sQ5N2feN+78z51c2SLgxNP+Ts7HaK3CMh6voOul+/uZnBMEOzq28V/k1h
kdM/CX/dvL1t7qzt3cPOPvbTwveP76p9q9K61Lb5Vtu+249o09qMZ9pf9ttPzuHpx4+bNS7ChS9w
8XNnhwQp0cgrPfZFoPzrBA0TNamUZ1vZi54NrZNW6pYf/MoCRwTzO9xAKvjvOeiy79DlC/Us4HKQ
i62uZdEB2oJg63UQf1z/Eh9SGNCwE1kB1gAFwBk6W5ofmhqvPilwBpruEnQYKdpX46sbt4cqem3i
HpWqWzQ5b/y4RS/LSZAi6fd6gvhjJB6F5r50fxrGUeuOKz/sgy9OP4zyPoNcIlO/89M8lgOqSqoe
OGNKjRfWtRCuASutmMdAHCS5i4aMpiiyQKiTBeSc9SHLZO2Ry4ZLNCgb95AEpuefSr7sYMOQoGxQ
kpGfOmRr2k3ZDjly3kIv3JhikKqOFKFJ5SDjzgh5kRTKW2MECKxAAhw2m+tLW/i8zH/LzH5Ais/X
neXKsutbkDuCGO+qW63MbXmkAxqsHLGF7ZumpOF6hGKK2Y9ZbCqiIheVtItgVmkOGgpXRM2V235h
HSwBuNMU2HXw4ZeHuBm9RolL1jG67SvqwbsKWlUxNlai0vxa/N9YYWKIHftI+Re7glGbBbHCN11b
cd/QUttGFTQmTc8MH1x1WizZuq/9/VeaJsCxrkCIR3XxcnVFX6dNqBjAxWuLYYrTyOSKYQ4rVj5E
Fnjaz63MEvjBGqWxDbHSDsj5wvzd9E49wE9vrI1SLX0taOepjTMHBMf1zOtyMZEGM6ewZ+jRUUAS
R0WV163XhoHnNUXiCVOHE+kdmg8qnYTLbVNK2VXrmlakq5ZojyGlCjfeabCY2dfYyLyoN80aZGye
ps09ZFad6AHmSR3iN07Y9CfEwHZ9XZ8UK3vK0ctV07W5uw87yci4BZ0Qjs/oG/Nvl0vMGzlNA7S+
eOs2p6oQkToduptcFlZKfwt24HXh7cUDiMb7vF+iulpVSJNPhGZka4z5NOJtFL9dD0YfvtdEXn1m
ZOaAqHEPQwwJmtMHBAvJQ2KSMoHaQVwDpVjs/vL78tN1kx9qIHwvBE7IN0k1pgLWzEfaIO+QfesD
XCN48jt5R7nA6UvxXZK8pz6a7hnxC3KIMOKCUFLXhtQ+uAunABoLWF54i0H7PjsJTWPFMcrJAeOK
bWHXnfFupYb2vVAayZGgd9/ERTp8vr7mD9v8+1jAfIu6Bi4zJ4Os3dIdPINjYQVQT7W3SXfMpacy
I6Ilj4wMXbe2EFWA+omcdKr63AGzfDt25bYXxDJ0clCpt9BGjJu8c3NHHFuR+X9my/+DPZhD8SPI
Sz9cNlE5tlKlo4dk+fFJrr96gbzz0p2orpSxPpyIiQ9oYp6G/4zvN0fZBjEqp15Qsa6huMdR3mu3
2HuC+fL3y5lIkknsGe9iWOjygJNRjD5ZXejE4TdJ+9G2O135kfsrJ2/pI9HumapXsAWCy7y0EgSi
5DcBM6yeeKzHH2ODFG//GLQ/ri9mac/UaeTaAoPIrs3MhHHNBepaAW9YT9hbeTYek0INAtsKVmHj
v7HuF3k9H2jijiMwgrD5kE2G0A5nYHhCR/Y78bVPDAvArB9KT/0gots2IBsn26Igi//AC2Ds4CBp
PscoTHMeQtF4LGlCJ0478ojbA6QR0RETK/dH5Zb9y+h78bthVNqhQGMzdSaf+6yGmfT97/eLgpdI
hBAl0NzzV3hDxteJLtML6rBxffQtrexgudbfX/yUSP6YmaUXqexGVPYxgw7WbugPXi0yOxihzv56
fT1Lbob+DYXzaX4AYPWlm1lqIeejSn7ZJAbqDmmvql8kMyqeIQlT3kfdJ8W+bvFjfIekZ6JwlUgC
ft8ulyZLzRWjIY0iJ0T/FhShBCJHP/LN2nFHU2RTNLltlVt/jQBiwdWxq4IOIuxR8Jrt6Vj4qSvk
CEV63CdQLWyySth4hrS9vr4lL2foEzoBEzIkOoCzI6VXvaUlZUrSRp/My33IJ58s87NawrWzLeFp
rYNt4Z4Ub9/Svp/aFp9KkaHd73l+o04ChNu+eYBF8/rPUtnV2dmDnQ2BnenROI03Xe66HrWFFqC0
S1thj260LXGHX7fwoYBJcndhYvoJZ8/2pi8IyhUm8nemkNXUCTK7PQ1v3T/917WWxcItrU1ZJONT
QLx4nVzassaCedAMWyaBcUDhtnqoZUaYq021JgOw5Dek+XTBpyIVckmXpjy4I7zAKnjIMNyKLvvG
i7Sjma0NoC6bmTgJp+e9Nr+9Rk+tgNlgxstGR4fAW4t021RWenUL+8Ypn4gFaJVNw6eXi6msUCGM
9qEDGSPy4GIr3BE6/+nTqrZDlC+3HQS1KwWLhRjzv3ykcD/SlPwdEM78QnBNoYBRCz3ETrkNAQEm
FBSZ3Tu4XbKSFK+ZmrmFOUK8WkTQK0bZa44CO+KXSH6++erKaVr4WBdLmm1jIIq1pqTYQU1yw+zo
1qiDQzOu8X8tmTHJgpn9sMCVzDM1MRBLtZTcaefMTSOV926Wo9271kdZiA2qRSym5057joVdOoXS
llkYNlXkZOGXTmfcVfl0PTQsrGMirjd5pTCER1f80kDu5pGvZw3yq373K6iTXQb4ExnNlQRwwbkn
IQ0U3cgtIPWcRXhRq0xfmMYZjDi7ha0XRJ94atIf8OYj2L2GfV6wptMNJqudXnx0Ty4XBT8rhX4F
XB9TnDci5a6kNTZ6w/rA5RhrsOSFLcQa19ZEmGRY87UVromkpQbmyxvBs2rQlpra+iDvwvmBk5qB
AiTIpkflbE0NPIWCJYCVEjN9P72XwyS3u8Sv7LRb+ViLCzozNf2Us6gQqOiPWzqmlNJ6ictciWkD
TRye+lCujLku+DerYk0TRRdfbLaqoM0CFo0prRCO5mA8MKGx8qZaMzFbzaD5rZe7mCjz3noevTLk
2e95z9fP0fLn+bOQ2UH1B6TaxgnKZnZ0OwndKjSrz4qwdpUvujZRh/Iypa0P+KWuNMQxRZfTCQr1
0ySI0FruYZT9bTFEd4pgrr25l96/U5T7P3tzGNNgKn7suWAArRxB6QoCMidrPcP25OKr65o7L/D2
fhbtru/molXAHFPpkNfwPCXqYk+rvIm7YsziE+S1efxTRv8PhdNEkZxmrV24lB9RW/tjb/KhM4+X
u9SohAJ7Xis7QznYQqXZEOc53vCp0x4SCpgaRFTh9voyP8yZT0W3c7sz91el3BNFH7uSO+4Vf6cW
T4Py0qn7mtVC659VgzMG6a6pjvpaNrzoSWdrnp0L3RUShO6xTZcMz9E1xq+ExyFm0E3r0FVOVvKb
xahyZm92QtQe+l9/4k6S5FtPgo2n8nf6KlZx8RyeWZk86+xLjnnoMcGOlcGytr1Wf+uqBqlSL0RA
Z9ysfL5FY1TDoIIivWbG+9IYzXmvrVTKbrUm5LArl3ZeGO8AmVF9d1/CQ8aMw3CbQoesiEdR2/vh
d1fXndZ7a7OV+LO4u6bFrAp/gwmeeVIrS7XRTDCIPqh+JmZwImvw7Nj0Vu6GxSWf2Zl5jWIW9CUs
lizI0qYbZUeoZTLWb8F/aoRMFJyUbCcikzkjgVeQmeY9mARTGCxbySDmTaxs5WW0tG1TbQq5F3rp
Hyqa1OL6RPQBCjQ9nRYvv9Vi97apzdfrnrK0a9QPgVcB/ONJNEtKjbwVfDi+QdCHevqii0N8LF2v
ufVlS3nVkujLdXNLD3moX6APxBXQeps/jPw2oD4cDIyZC9GmrY8Uq7L2q05xfzg1QmwXxl3cbSp3
d93u9N6avWRZIyGNIqaBiMbsPGRdqreNJ3I5CcGtWefqPqoG0RYzrXo065Mfv/ZNVtrGmhrK/CsC
j2F6H7/nJDIgbc3egVqQN6Yl+IkDp8Nn2A8QqZTDTark3dqJn4pI5yucLEEJwhIBX/N/Z8cs1CQ/
5giQGsnWSTFDz468YutW/jfE6n+MlvzqJwp0TumjBAb8+u7OExmZFy6cNFDCQSUBs+kshzZGv/O9
kmpMod/IQ24r3l9TsmHBhHSfZt3vQf7Z95ve7YbfAITIQe/Zg9iF26hOLNwlT7d/v5jfGktc7oTr
eYoOoiUWYtlIndjLbZi2hjU66A8N8mm7qKODWMYfgRnOPlVTilFUMmrp9BrMFLmr3RiJVu+EIXzw
ReEhqVTt5MrdLZOmJ9Msj4KcfS6K8S6XPW8jpOIONffHVInUfay1p0yuD66gyrYnKmsPiA9pwO+f
CscfU4YT38x8hqcrW6YLIlKrUtB3uZQcRBoOgy6iYWI5Qe87Reg6Yv/ujfAESZ5jtWvA648nCOws
squUoab7bI6IqXIXoOQgpEBoTx5ZpVc+8+rdX//my0aQtYYtdOLwmR3TJE6KJB88ZKw5PG4l7nWZ
Ku0alk35eEZZCwrJxFn4uT+AlqqYBqlsBRnAR7j/7//pN8l3ZIkRxi4qez+8l1+eW8d8SG9uo4fS
jl8/CS/+Kf+GWMjKej+klXxXfgkzLPTMeNt8eLOFRSopEQvO+miLDLExICdq1P1hLMpNWTabwS2f
pbxE56RaC1WLm01RdbI+lZNm7g/jc6EEGrbV0Po+9DU85dJN7I8rFaSFoMQS/5iZ5QNaWlK9aDAT
ZDUy9Pp97Qdfr7vN/FaZdpFuHzBPBMagzp9FJRPoZZQIfE+9fFbd+zZ9U6jU9s9m9aaqh8ZdgS18
uDzn9mYpZD3UpjvQY0EBZJOV99HEaeX0U7YD6+43RitALArt4foiP0C4flslFeEaw2nJey5zyajN
rSIv48yxDkK9N59EZO7lr7Vm6xt1kxzbffT+47rJJQ+ZhDr+3+JsncoYZEnuRZmTJ+LDoGQn2evv
JGhG/94ML3uGLWjLyPRmLhemF1ZgCTFM1VoM02M9HIuy2khpsOKIS0EUD0F8g4rwxBk3c/ja6qLe
7DM+24N/2+/aY+XQF/+W3arvoS2uACNXrc38nhaKKw0p1updvREO+j7YI5NzM95TK+lRIbq+h0un
bKKBBe/F6BKA6ss97ELTZ4Cb2fBgSJEL/BmtGfg4ms0hO7cgX1ow0IluxAQLCoREx/pNdkb6fQD0
dGkT3ban0flOWrdGz7rkghBkkCtOmAxpLkAqh9JotjoyoKr4ImknRd528ZpfTG58mbJNY6V0e6am
1pS+Xa7M1UC2lH2XOekxfDDvXvQf8tG6H0/ip2jjmHa1AagGjGtz/YstroyYRfyFr47YNbOKFHDm
Kg1BKyk3aanbnqLbq0mONH9YTFED5dZ/zUyOc/bcHVKwCWXeEjUessFuN6SEmWO+yI0d7Y277LZ8
1Q/FjXUcV2KHvBSUzw3PTpuWC12aJ6xP3n/rMTw+pLcdYWunfAJi/TO/BT6+gfSkPsgPoV18EU7b
pnHi78NmsLVjsRY9137O7DjqQqh7os7PqautdjA+QU10o2/QYf6UZ5tq12+ZyTwUt8FD9MWJ6pXT
uWhclYCc0VYkeZ6dTk83MyvK8LBAv2nifVJB4tuBld6k7k+IV5O1eewFj6ZNSt2IFw9MffO0Im7L
UrUiRn6VQAQm2Nty91Rnj4EZQPkW2IWwciMu+PKELWZUHiyCpn9A0w+tVpRinzH/3aJYYr63Hrmq
Incr+7gQ5Ug+Sdsm7VVecbN9TBUpd/0A0abaLIXT2Mk1Sq9av/Lk/zgYww0Lmz9vVDaQlHt2NBEF
RqalQ0tA/2x+M24nVbnKcR+twN7pm95pNuMJVjbhjuLm6hTZ0lae256d1yIsh6IpsC071a/ktbyN
H5UbBrdNnNTKndFRCjv/LH65HoyWNvbc6uywAhrAYWKsVslN375maxQwCwcArsoJ5UmwQ2ty9uHk
xogy0+fPF8ptLtopsLfQfJGqWz8Car2Hs/X6epaSpQuDs9sKeTqrzvPJ4I2+r2+lW+NmvLG2ws9q
M2wCyRZvqpUIs7hELqrfODDy0NktEneu1tUivmlk/amx+r0LNYVu/VKMf3ho2jDg7OHhXSmZLn43
1LlBgjGowHm/jO5dmxZ0feQph68PhtfdJ8Jau3Tp4qdmwmGA5pSZ6PnLT20UP9P4y/ESzxbU1zg4
BuJdHTpCAzP4Z3mwzfERqiwv+B43+5bkai31XVrl+S+YfcxI69u+SFXOhDsKJ8Vo5Ae10N6vu8zH
mAkJEsymMuJ0qkb4vNzKRNBcr6+q3GmiTwA/9fBU9ze1+iCIJ1X9ed3W5AuXGcelrdlni7pQyJIp
Pg/Nd0Pdp64d9rdScGetzfitLWp264F2S+AqxlDtbRASC93PsGR24XOW3vbyCgnIwmNWBiiocbwN
KrJMgl/uoCW6SFMVae74gXnM/C8AyuDSHxzd8Dcw+e+H/l304k+uteai03Zdbqd04aGzeF0qkcQZ
wENBQWwF/reiosmk6Mrts5BKwc1DSQ/9SxU+lSkCnKdSljgEvTXdPjyW69x0JIgypeChyNaII5cW
dGbp906fWdIQpQv8RMqY6hsPierugEVsx05/vu6GSwsCBwnvBTJWiOvM9i2OJEYgBpeTXSYPhgWU
pAzuRCpMDGqvZAhLeSgzTpSaEedl8mO+eTQ/k1ihT+jIYX7TNN7jOOh7o0xsqjS7KKoPovIoGRML
iowo2r0sfWIA5Najy1Yo/5RRtLL0pTf8+e+ZbzHMvkFWNfyeUXO/ZK20VUvppOXpKYz8xyphKE8a
NgZVGaDOvt2nfx1tyJWA8VCsYIYD5OulL8ErNEQoZoAIqSw7kY69BMQdztfASQRqF1+vf+gFf4Iy
mIozAFu0cud504g8yIDEHtbG3q45ifH3sV25itZszIK05jK/b7l+7pRBao/uPh28TTGsMY0suOzF
SmYu6xV5L0oVK1GjvVl/FYJ7P974a23XNSuzu8DPraZWG9aiD07q3cbKkTKrvAZGXt6xia0c5Bjt
glk8AQ4QGrhh7sSSTy/5YMWBPayJeCwv5V8jc1YCv286cSynTy/cpepDYhzCwemblabfx3sGd6ZO
D4gQdboP6qNFarhhb7BhQqWQl9fHXCluGzWHQi6Wkfhx93JnrLzbl7ZvanSAreIxAGj88gjFzNaU
VsJ1YwJPiwbrVkzSvVVLn6+fnYXkAzyNDggFEnJqpTMzjFuF0pAX+IIu3w0jzKDuP9ctfMwGpmoe
eSMQS2Ti5kgxnwY0Cje8ngwzQE6k9Rk78btkC8vut24IG+KityZx8tEtprsapVj6YjRQ54hFTa+0
ZuSBjqyMeOwF66awlKew1O9a319rS31cH4hr0gJ6pSIaq3PcIizIzAep5OJ1sGmtrypq3M2pU781
azDMRUPU9KnuTQpM8zsmcCWlqTKy4bx56/WvLvIMzWspn8Y17YyPPsGK/hiaXx5VFsFl3XE/S+Wb
EXE99PvrLvHxMYFs6DSpSzEPrOe8+VWp7ZjVtU5G09+M9aOe7gX/S+kdimka6carVoqVSxt3bm7y
lrN8I/PSsCkbzMX54AzicRzKvRt8E/pDHcb29aUt2gK3wzAJGkjM6VzaakcmrzjVXLzia22GB1Ub
nzKl3AplY+dKv5J3fAwSMlNr4jTqx1wmxDqX1jShDr1supUQTLcNY9eZn918e31FS2eJlIbrlSYi
gj2zOJ6FyDBkXcTLIfupDc9FeOsPm3At3C35HBPcUFmQhMKXM9s3SSqSlKFFrEhPOhS3dfd0fRkf
YziPEgL4bwZVotBsqxqxyNO8CHMnSzd6/ll23z31QQmPCdx0zH1cN7bkBefGZm8F6sh+08RcS+ao
2kF01IwnTcsZCjlWa7WAJRcAH8ITAb6RCVp66QJ1Z3ap5rNxCNvZcbm3osrW/LXEZNGKMk1mwZBB
hW+2e36ZabSEYfCyhKfBYvTXehaMv53+mqIo6cK/Rma7ZhadQKTFyMjhzI5V8D5KJ1FaG4pf/Djg
B8hNqRsDE7ncsTTPKwNaWz5OpN0A+BYOVDAqW/X6b0aj38mem6wcoUWLGi1Qwp04zZpdWvQ1P9VE
l+vITX5M13llOMA9BYi/62x/3fOWTitFxP8zBUbj0lSrpnUVZmCxi4E5eHRfmVjRSCFXzCz6w5mZ
2XHVXa1omg4zbrzV26+N/5wHr9dXsrhp9GQmZLZhSL8r8GdR20K7uQziJHdk+akNd7V2Ei3XziBb
CFZCw+JiCD7wh5pMf80H2nzVzTslYTFdhRDboDhhnLz16hoqe/HTnJmZ/vvZgmKQ8no4mYkYDIkZ
HA22g6TbdbaSOS6FUtKef5czbeyZnUA3YlmKsFNq/lFpzNd0XBMIWtux2UmlUO2lNHcg9POeteAh
sB7GfqXesvz5/6xidmYq1WoKbXLkSop2vnfTRPvCSxxfZXJn9fk+uetliYXI82fL5s+I0oq7qlAx
1qQ+I8tdRf123AvaN70xIdlOtu2obgq9CVGsaQ/RaP2X43Rmf36cjNBtCw/7hNdGfmnVvVutdRdW
vpk2e8HKcRtAFIWNuLQ2hv8g1pZtrOkZrfj4fEK60LMOWgeMSN7GqretudPkk7FWQFr0jYlDW+NC
B9s083BFHHxf6rHS5e9uahfDto2fYhc+GziirkehhfowrnFma+bqvtQFvdFiS95Lu+YU3Gf32Wc6
agdjtFW7J3l4bA7Gy3Wri9+KSXNIyWUuqPkV5atGRQ0yJ7yKL0qxjZOfxloEn373B5c/MzFFkbMo
EXpxrZjT0I6evprpP730PbKc1vxkdgy6qiv+vVCPmnbxz4KmBZ9Zc/06luKCBeWZLQW2/DW9AQd5
J+yDjbVXflzfvWX3+GNsFmiNFhrQTuVNWwqKrQTNxu97h/y70xDffL1u68NM5e+k5WxlM1+M6r7S
Kh9j8JwmW9EJXlXH2xr37ak8REfrs2Bb23Zbn4S9si+fg02+lpqtfciZg1ae14pFxtb6JSPGmdP2
X7Sh20vKVzm/a+X/8OI4/5CzsAzWMCo9yH4dOVX/iY0hsEFa7YZSOl7f1zWP+Y1yO/MYQ/Fy0Ivs
a+1tS/cFdgMD2NMYHvpmk+mHLOAO9Q+uuMbONi3gyrmYo0xHqfe1XMeuW0avrRUerf5FcyebjS0w
VifRGirKlQxk5Rv+FiQ6WyxKFZXvwXzjNF25S+SnfBpFtPZy9bVLMjvpVsqzK+FlDjsRx6iIEOCk
agar9WAkDkzUz7FgrKxqbStnIUYWam1sE8yI2Tu61Hl9MhqXGiACN4wn2NXa+2FtWbMg48W5L/QK
9tzhzqjvs+xFLj5dd8vpJ1/zjlloQa45p5SEibH71A//KMNK1rPYZTo7X3PWw950PT1sMWD29es4
CM+SxeiG5D95oMcGXbsJ0oc89jZhoq+duI+40YsYrcwCSWnKhRgGmNbV7FVJUM2LvRvDGE6xGpxK
S3TGPLUzSd9q/Zr84rL/k+UbPI9o9M7yn9RtkkapuYxCQXVi8V0M/b2fjDtpdDdJGd6Nmb5SE1r0
FRIIk/kAHp3zlr0yRmofh9OJ07qtXnTbVFJtiLtW0ofFq+jMzCzpUhuztMKBPa2DdpegulF2AcIt
8iZRfvpWtXbNLqZfZ13e2T7qvPwCNaEh6n4TEDD/ljzpx+KuPHitLR+5gU5hb0tfw+MaOmDx+53Z
nS1TL2ulFX3sSrVk10nkWM0e4e9SHCF3/RK1/2lX/zSzZy94VQvHShZoZrvQFAAeNr9U2Wasdozu
Xj/uSxHsvI48OxKSkKYZ/B852j7R3veQaH9qxgOVli2ckJ5P/leZKyaXPObc5PSTzq4CNfHyIg6o
FVTxr8S8EZpfff058l3HF5TN9dUtfbXpwQsfDchUemeXpsqmrVFZn4JZtDNc2w++yeatO2Q7+IdN
b42XbDG0nZubOUmSGUreVJgryFIM9fg/pH1pk9s20+0vYhV3El9BUttIs6/+wrI9M9z3nb/+PVBy
YwniFSp5HMdxylVuNtBoNHo5Jw1VKtkPNrqMZrK3QYiYfXWmKVBy6UicSuVtJUxbq9TYFqKjaVz3
BSJ2NKyY/xZUjsWBp3K4y04rrDhpkVsCFN+PRHbk8D6ZBLHX0uXDcuYA30FB7WLGDeWTLjAr+KzC
Lm770n/EHS64BEQiuPstL6TSLtoaV3bp79EM4VWN6PG25HkxviPLMl5vGOfhDByJnirKbRxeDYAj
SvjRyCONDee6aS8e3H+EIOl2btpITkV2M8IhWdP0Y26fIxJuIyRhx1+N9BRHyoOdiOBOF5cOnago
dwIdkfDzNjmaDWy/we4k04+a3Oule12lRUM++fu5rRllBtrKgrbINDc2ie7CBLX0ANDL/iTKRyzL
AtgZeoWA9sMjjQG5OhoiBbqgJpqCD6C5n4ZuU+vRugpFZa1le/hHFg9g3VljqiYGZMklIv3yjWDY
OhbdwwKF+OteRjhjRXiAogkfUOsptWOKeZQoFJzQhd5KeAHgRyE3ga4Ti29URzlYtXt0JDvTgxFS
/8Edfxc7M6b+Ktvmb8F63OXryU22PuhCRU3Ai+78RDbnX3OpaTGuDh0nNlED3nMnzCIMlwGvbiYY
Hk/SzYBHzHWrXLiuFMyNY76GDVuiPHB+0NLciEOZWGi6TgEP5+r9A9oP68KVyOt1QUsPQkZaguU1
MaV10fULYKbczEyCZkCj8/QpW0vpvPITDPnW86bVv1AxvzWQ14oncx8bohaAJT3RS4R2Y3Blw31x
Xsuc5SEfYjTU6F3VuVqq5p7CUG27pGhBAA1wKMyxj4LFXTgabDRQw+APQ9/hG6vz0LdbtBrDaq1w
m2Ne1s+RzOiK/1EMZzimkk9zYSHkQJdlrWbg8gVZp2jC7lgi4p5OZ8pwljInZA4CdhEDT+A2vWtX
hEbePcO8pDMQSlkirfnVH+oKIC8CBRdcM4b7MGiBNgdMdvJ9pGoOwGtfQe0vBYUiJfOvYQJXnMA+
F4WAfwxVWEavwlcR+tlozKxDIc6cANPQo/cL0tobW7HznTRNyB4AXgBpN+tGQSjnqDMIqdUUXWJm
DwyYwMhoHAhek0tGi+ELhs2CShcgAc8PZzmpcjZq0Ls3fhvVUxIkblIGsN6J+iYRXLlLxnoqjLuf
OlS55dKEsDEY0R8lGRNot2uDSuH06/pSL1zuGJVBoRgPN6wz73PyCrkY0sBe66lPgEOH100aRZKr
TNK2miJjVadEoc3YfLWjCKt9wcmeWTGzgpPwPO9N4M2zSoEx3Suqo/YPbfOoJvsM2T8RQoVIFrd9
aV8p89hAVjAO+7wzaR03jt43Xh+H93FP1qXaCzbx4pSifw5hLKYP0LrH8FWZSZ3oV5F5aiOtM2jQ
oMxL5tbaS+H4jsYn1UsYIULW2W9S3M9v7VBObhtPutMk0WOgaT8GJXjV7Dq5lcxpXie9HNMgAAL3
9d3nzxm+EKNM7CQf+1T53p5UkhsJY31AUtee2/JtyN+v//38qvN/P/vzkxXIsybUsxDZALDpJNKr
pT6PKC5ka8N2y6ATrDd/aHhh3LWix7k+l4C/pH7qykFI0US6wkkW+IGLaT0mhk3LAD0ZHKNohj3X
SW3anhUadIpZWapbr0byQ9NepHyklbFP1Bc03jT9SvYPqjAsvphVgGyG6YpwCJPPDP70XHaO4kla
aRjkVJUPJXFTH/ALvWfp35bhhJ1XN4NjIAdDhhc/aVY+OQiR5Y6thqdXz1+foKEqjnQPyAI59SWz
MO2xh1FbU+kppZv4Fa2iXat7IVpSS+muQ9UPDDSNbzpjpTh5sRpVb+48aXYH/V7FYzzcVABPmnya
qIPTxuvees7Hp6F2NRDoyBKjGQ7RfqM7k8+K1E96vZnyiI52TfMG3BuBm0iHtvyR6V9N/UTsO52s
40leByhaAVA0zZ46a5fnInizi0c3rzpnzVFkgQAwheoVnH9opnQE+Fgw0VC/QyJd60p3ih+NzhfY
9cIhwqb/WXFu0+NxlKR0gNh+WnUDMJKxjk9A94axBXuAdwsuX/5G4LTkiwUzyFLtJoC4AvOh7TRR
Od0lIFNve0dF96k5fcq26D22cHRPVeQLBVHZ9qaU9wYCbNMJSmS6pIxGCGWuuyNVxfm4NF4wGjKk
esygaefnx58m30w6yJlm8OCQjNb+U55+EWOndA+WJdGEuHPiltPbUCeuqaxU7RMpBFS7TKpmA2Za
CDrPDsO4bpD3AK24J/hA9gHXPpC7Ev0s0I1CweIbyOS09i4G93WuZxCHM28B7v4rnfAmSFXPQl98
9KMob5I8o62cu/lIQBqTU5k8dFpD5erOxsxkbd2qjfnz+mdeFHKPNgJqH2RONKBM8GP0wL2Tp6nB
Ogaz6kqWQxLGfliBMwTUGDEJXN16tAHuCuRcUr11Je3GT70Q8eEuWs3JV3DnUa380Up8fIXcWlT3
PyvQKeVdJjh+Sw4fbfd/lOXOn2wXoJn2BwNxPNEecxCOMax342Y05topCWlpV4AVL/FVQBLmWYjh
VPAyx108eI0W2YLm+YvxiOPaI62PFkJGBcPPA/QyQe1AGQ3MPzxk6iqst5qeIuGIpkXiduTdKj5k
7D8w1vDvT2MsPJl8DDVQ45+vW8HR1V8Y68mXcOtfABdR0xp8SYNRzrjadI1O86S6sdUd8YHmVLuK
xsCd7uTmUZZXwXw7Ti+65LtBvOkAgRrHE1W7XQ2g3sb2AKjixJFGR72lWfpumWhxL8r19W++ePn+
tXrojQREE3u/MA9xEpFISTpYZJgMGjbvvrq2rA9JC2nd6OsRBCB+PzstiEEs0NuLZoIWrRVbBkQU
9CJcIL8GGE4vwEhq0C4dCtq1SLNnUv+ptwAHvq4kn6D5S8c/krh9CWzf17UakhDxA/EqAyUuWr7G
rYmw93+TxB0NNcOm+QkkBZrs+ri5Zwyoaem9LqJNO/IpXNraPzrxt5KeV7Y1hfCCUeW7tk5nFb9N
d2U3u1n00Emxp8JVBoozS7eKvFa1XRDd6ARR0WtK3rXy1bJn/A+65A/Av6V1d5eTDLkxr1BfEflO
5OH6yiy7SIZFychBTUy0nhuaqaU+gMrxwabk347gn7Zq6yFQAPfUjtoqQaF/lGeH+D4gM7qPxP9d
1xJYq/xoPZPeLdpecLUsW/7JB3GB2xzq1QjMHoPm5rwqJtSX5JaGZN+EKlqlWKPoTSPfD61JrX8L
YACDRDst0p/sugChMGcmmZpJQ5TBUeRtCORD6eD3qdempaBZb0nFY9su2uHBeHNB/iU1CTjOLFwI
oyFh6DQIBxpPYelmUws2Kb+RVsg1+2vfZwCrNW7YLJmATd/bqSvY/YWHFWpBwPSVGZKrzXcFpJo/
xWEGNxPXzc8x0NyCKK9aa7oqhjdIYTz5wbC15WRP5N5B4u8xnJN9pOsro08E1dmlVYERMqRXPBrA
lclZYhEDE7VMcUjjRG3u1HhCgF20vzVSdhR/kIBiI4tegyDOb8JpjhxpkO/sEMkdwZosxDYWwlL5
GHyh2YwzQKsrFF8PFQN4O2XmhTapXBV5jr3iFyHtjYDQNB8GRyfxU5hmmWMO4JVMIkPF1qHLU7H8
R8EXsaIc51TOdomLtrqEpKirwC47BjxorPt6K5uHYrYoCe60wanlbGcZ+y4TOIeFq+BMLvvzk0vI
r7SG5DGsI2rjbWoNq2jOvaL992DwOHZA9QC8A3DY0OR2LiYFGrMSMfWSeGcyqK/2x39ZwBMJ3E2j
9PoUoZZiAE3xNrDeRm3bZJtkeNPGByBVgKBLV/dDITpcfHPF0Z2cSOXcCUgTUC62oZdhvSjzmy/5
61TeSfl9HX2n7VqKQDoi4jNY3DLgEWBGRIUV85BKRov0gjlBU92Ex/D1TSa1tMiJILvAFuzCIk/E
cAtay3U4ocwGD4b+3HJYA/TAzz1tfCwY5EsnSP8c+dOuieNWEs8htZVKuIakuFeylRQfQJwUBV9p
CKA+zctyxAwY8vgEKSs6pwSx2PUlRbcKZ55xliptigtJa0JPtaX7Mgc2VWr/l8P2z5JelJHmNEHb
CnN/pfHYtHex+T6LHMmitz8RwQWVRSSHcjdi1xLQ08pD5fSSwFWJ1or51hOPgcKIbIA9CJ4qDMHw
jSzAGOxI0XjXDzTzCLw9AGQIZXHUoxk307mYoBqlDOPsiOhrzYswBOPbB6VqwW1xI5miYuXS++Hs
YmJKnygV6HZpNDF2plJ2/fRthOomb9F2OTpmHCM0uZPnzqlGRGsWqGoZKEaztscn0m0645Pot7L2
WVifaOXQ1XvS5m5TFK4+3EjWT9usAc2jCm6whdU5+15udZB6w7u3wPeGFVIjqtnKePV0/TZBWxUF
yUJJgzZuBN6OHUFuS86Ech4hyFQ7aiUIzWaPNdQPYLnG3LQHnhini3Uqay+2JcSWWbgZ4eWAOMiy
fCpYrc+3Ri9GLTdHGIIx1LTZxakNmwazk2vfptZdPtXfupk91qa0vW6AS4/tU8E25xSCXktTrDJ7
3T53w4eifgcE2JX2c1Fv2xgcifNDad1UACrqDIHvXThjZ/EJt9Kh2jVIbEK0aWQAC/oYQMnY54KD
fNHjjMvrTAq/sqZZ9f4EKSC1pn3SrKPptZhmOHdXs3+i2KxgqBe5UwsYiDn6BAH9NOcxknFPZdy6
SbQqAKhGkEFN6Ty/C1Z/edsZRjt6YzAJyf785EQ2OXC4ygkhWtG9jNMNptm1dNWDdW6cN8EEDqab
TAdyk2DTl9JyWJM/Yjn/mcygmSM5XnQDQZIx8RIEhFEaeS0oKwHwh7KfU/g/+3ithDUtUuANWw5Y
pOgUrFPpMVNd1cLwlBMjPdnaN43o+9jGXxxBNmuq4u3OZlvOV6UAA2QVSlgVUx/cGG3aSdtT0t37
1rZJPqZZYCKKSB5niFIRpEXUYDniaNwgmaJEAw2VVVluU2kXlS+YLDCMQztsMLKPlORhQsE3Dr7i
EXBFD2Yp6vdYPpMn+nMma85mpvQx2x7jPe/mbY1mAQUur4teVAkTWK+TriKr8YwxuXAU3EhLSXfG
JPb/Fp8nDQAiiTGiII3aJwKu0tinfrky/YOPgliG51L5ScLfsQjw9/8jlchIsjEWjuOb6uQgSLiE
aqsFzfycfpBUpkb+HmAexqpeTHtbjY1jWU+SLgmU5TcedJIm7l2QN2G+H1cwd8v3MgZQK8kGQJK8
NQC+MADd3thrymvdPxYi5LeLYpKK4ivDMSQY7VfxZOauX0YW1s9SETrvq1+r7df9b+/2KXBFVbkL
a2ZibHaX/DV9yE9xB1KpdeGcRc6rQUEnTekeBM7U8TaCYJbwaS8mCMQfeOIbuLEAxnZ+TFVfTQs1
KCPHPYC3+v3w14/V6rA6UIjFT/zw/v4Xv1nTLcVPkEr//WfU86iX0/3ecTcPD5vvh4178/D68Pr5
uhH4WXZiTj0KPhVMU4DaYD/BYcedqKxqDd0vOrBPOo2zWq0i5/hjI2qkuASuZoLQcwZANbgu2NX5
msgDwKOyCYvv3rjuyl1BaY8K0o1LO8wazXUQuxMM3vFvo1ojWVZFVeQk9Obm9cY9/Fit337r9M0T
bPFFKuO4bieSOM8o54HikxCSbg4HbBvoz//DxqDACmousBjpNh8ARwUp4iZCEuTm4Lrvh9UXXcMc
nI0gqDs2sPAGcCqHU0TpsyJMCsg5/Pjx6/n5OaAzfQa3+QzIzRm/x/9BtLf3nM3Td+k8fT8NlP3z
PVHUG9l/BK+kY+n48os0oLLYYAS66G+pQWuQh4wD3GXHZXu3xfIy0ndns3EcgfrHZplrwriU1GDl
8mhUTJgL66erxzVOJiS5G1cg6oJlnpmMorPBRuvIZ8+FNPLYBFNLGibqwE7AasuOPXMEUA/6uezn
dStaXssTmVw8E5Bk7JqqhcyMahS/JGC0z+grtE2cyPlav63v9/f7vSfYxIukM68sd4F0Va+GcgLB
8IAFXa2e1x/OrcipLJ730yXVz52KFSgqGCGYeu4BqTJ4z/s1LPVFZCYXgQevDndDmVFaK/JR0Lu7
2q7prUjCMQ97YYhA4jjCpyBTz4V2WlzkUoIuHbZTNxZ971ed567W979L7/fRVTobdgYEL43l438i
ljv+ieZn2axALLOPhL53zvtr4w24DianddGU5AJIdPVIcVPqwE1uaYrfvqHhwGk9FK6pSXP8g/UX
XEyET60dV/zkw7j7ws5D8LDof20tu0bdw/EXHBx2eNiNimuUHVb2C37Fjz3+ezxMOE744bJjfP08
mey8XNklfqRcqvyqk8++6vhtK/ev25t9BfsW/MSNwH6IvuAI6ch/gSojf87mO4CiwK1LUSBTrNdo
cGGCEVEcf8BFPtI3aH/r7JibdB9WoqDmIqZheEjAXAKrHmK1i0ZdrW5Crbcht+/ADd+ZKJiSjpLE
8LRURDt2nFE5U5ITxnnlNs6lOLQ1XH4FvQtoQPEMdnr6hd/NdMSvAYvcPOhLofZ6f+88bh/XW8+D
+t/fD59Ylu2KHaTXh5vNg/vw+nrzsOnoN2Z96Oe/Rh5BfMwWBfENCE8voLCMZMhylJoSDM/Kfu0U
U1JU3qxoeYOUkd9Z69mao21Q56nAyS5sCegtDBXPVYB/XpDn2b5UTbMOnnRDm0t3RBaL1f/fjcmI
d0leK/S68TNXwG0KOE0sPHHQaQGecm5TSKJpSd1DT61F/gXDb/p6sB0LKQqr9iwiKBYxO74mjfOH
BckTwwCEizPO98NAdXJrmvsxX0do9Gp3KK9eV+6iRRKvnDPtOEdYgSos7iTIywmd3/3vhmqb+Vf6
K9gW2/ixpPU6eZ7c4ZdogIrdHLyeGJsBSykg/sklxqRWpbUPpG2nLB+i4WeAIbRYlC4UyDi+MU/e
kJ2aKNnQQ0aV+GhRSdDrsBlQ6Lm+hEvmeKIJ/1JVUdgfwIuQOADNfFYHzetaV+4HjAOJkD3Y3p+t
Geba2FsOdD5A3QKYJf78RJ+eVNbYmQY6OtCvW4KjG2RzKwDRPTWA6DKFOciL5YM4PIgx+8GmtHDQ
zsUB5SBFkQf1cqsLvaJufmstEsOSLCgaL4rR2NuFTQVc4BGiz1FBY7edOn1cvue9RAelvifCYRa2
OPziAekZgFygyMALn33GyeJZkZkZeohWD9/ODc+ukvhxTJP3oR06L9K6feaXtyD0eiswdEL72Tz4
QabBauaKjn5FtkljiOa6lvbzSJ6DxTVMoHmdf1JmlEoEumy4eHTADIC5SuZb9OAoyS4jz//SSLGX
rIMRsxdYUFxp56JyjEKHTRKzklanHOIu8B0/bwdHmRJ/cFCYb0XdNhc5RcwQ4i3KIKJQacZFwVkr
YBrBOR/0mRPVtPIsmoBHnvYf78U6wz1mfhbo/XHA7Qdz3s/OzvicNiLchaU9Ry7CZjDAqMPyU2wd
RlwQRuMTamRxaaeCDLeL366v7JL5nsrgNjHIpLHXDcjw7bleA4pQ2apN+MvKGtFA9IU2rJldAfov
A0ZT8dA/30MFsBhRFhSZM8jamzU1Dw3O5nVllixSBbcvIh4GPcsPI/S9WjU9s0hixMgFFzMaRkyF
WrhVHWCmhzQ2RVotimQzoMhgwAPw7jMcrQDESug2GMcV6XZg+MC/PyZDdUoRSsxFUpGZ5HHe9G9Z
3LNQj8w+NnXImgCvk4WbvI8pHqbyfNvOrqY9TJinrUU5xcu3NieV86OmH8RFM6bYtyxhA3ujFR9U
pWh+gHJ1OpS4gNH3Nox2uQraDuxmqSn720BW+odhSnN3nlUF/BvSKG+J0te909SNDWIBrVNAuCYR
5XfYBKY3RIGG4GSIMR2Xqlq58ZMoeAlzfUrdSmrDVYRGTUH7wZJFog0A8wmyhluCR2yUx6EbSTLh
Iio7E2wH4HiQgkYQf10YCMweiSAcYUYlYfEGUkdWUSJpkjkK0sD28KzlrRMYj5KuObMmiL4u7nLI
AmkFmIfwEsWYGnfEIj/ryZTq2Cr7yfS/JcXN5vtufL1+yo6cHvxdxIYITOCfwi+b3GNmnuLe0MDX
6mgrQET4W8XFKB4dvd+KG3gAZnoIPG1ngbg2peh9jnfxFqwrXrbBaNB2vJm8fN3RzntS99VT7oiG
IC/iXXZV/Pk4Pt+vKcUgSQydbDZAP6I9dWSLjwwR9VqHvBeAES95z1NhXHJoCOCKJLYSxJJVlQ5S
LX8pQ2U/dlKUflxf9qXNZRVVUHKxsRHC3YGTMQASr0DcLgfjQ6z9Qo31UOa2W5mzwGQv2jrQxmdj
RA0+FCgkuGK4I1/pICXJ2ROhbip37Ha9huO4IcVG0m8UA7G9Z5ogEhg+YusmE928S3piYhf+G/1+
CBQ54aQDCXfZZ7kDsAcntNaWvUW+lUYYsL6+oJcFDM5UOH9aZrNlZsxUzIc69JQb1bPd3ukiWqym
VX7re7L7fV2kyF443SYoUVQJOznBY6tvS2Xti0iyL1P2nFZc4IL+f7NsBsiwnt4jb972bvJDdcK7
veLcz5t7n2Yh1ffRSvOC1XXthAvKmagxExiMCtHdt/U8v/d3vwBxsgYoyO4+W49OUgp2cHk58agA
JQm8He9b1RIct0aH+z41vsf8Xu1uhEwMiyIUxCxgWbUQ3XMutUM+PxpqxN2yMa2TQaZ4EXpJWTmC
pWO2duFTAc4Nw8dM88VkiZp2idodLSMq6DTpv4L8d9ale7WBr5zSz1qxHEWPHRD0bmaAnQdJdC/4
BGZ8F5/AyDD/jue53UtSuVVqjRkngGw9QJ6/yUQaVgYZegS6sbT2Df1Jru2UynKE6YVI+rDi9DFT
OtPDuKckWJILP8DsGBUh+DoF2XcehVi28yHRWMwfa1+t4g1aQKt5g36y62qLxHBOwO/ialBKiEmK
Wz92S//QxdgBQzR2sbjBoPMA+asJvfgiVzekSdRUSeYEiRWvemDvxSTex9P0TLq3ME8Pddo59kTQ
jTOv83TeGur7dU0v8+5sRU8+gUuWKEocBpmOT7ACN3y2SxpjyPF78irvTpXo2+AGT8pEmy3Z9mh8
FlyVF3EQE85uLyTL0azBQ7P3QZPhoYHgtdWBu/sKY6Njsa6jz2wQvMhFkjgHCC4wsDawMLluDZck
7zKOTmMVu6gbtqU/CDb2IohkeuGSZCTMaJHl9ZKCqQeiPsJjdBqMaAgfJ7fudNEM35IbwrgmWmpQ
bQeVMBdogA5GB+NTjtWr3Dh5GQGbIQsp5C+S91BFRy0fDgj1dpl/b1YYMNYrCYkZOXCGYjdOr529
que9LY8M61exXHEL9VK4diqTHc+TvEYQ+UCzJpCp4olbgOQGbqb82Wu3mr+qVHc278LKmeCFpPdK
dTDGSAvZbbOtWWxJIWpbW7w7MaDPZtnhBwEdc/41JG9Y+w6+Zihu0E9u6F/++FDGVPLpoCKkBjqC
pwCzvL4zkhutcH0bvXy7rvPK4QP9RkUsuFGXnBPSxOgXBhIyCqucSyZjgXRP2mWOIX/NzXtpWgAU
sR1dESEt6ouSCE4nww0xL+AtLOIHYW1CUuOlbrHR1wgdVoqb7nuV9htj9T5QZWXdRZTcSrRZd2hi
Rqn5I/Q05PhtOt4oXrLNb23ActFN+z4hwOhf57VPH0rXP4Te63VftnQe8KICPDnjOrx4unVJg7kx
fUDohmclLGeO7m1Rf+myDNa+CD4yRKTcmWsiDO5FFYwBDeoby6gOVqFsJKUROMaLlDlOHX4iTwhw
WTTSsGv55AQMSYp+LdLC5pocvH/zoMh3PfBNdrVcZS6uWf+2RErlgCEU2XSmLMzfrq/lZRKdfQFI
BY5DL2Ct5RymPDd+XUz4gjJcq/Kux+AlOeSSk1XrIHXtKl3X8s4s0cip//ZtL9Q/MDTod/eRCDRy
CbLn7Es4e0/iIAriEVaYvIIle3brX5VbgYnwq1snACjbhnvjPvRsr9uYtyJEr6UTgNwRwz20MGTC
I7AZ1QyORhuyJeBmKMYGZJ1R8EpmQdJhyaoQ0ACGhqX0UJk5324ypNWkADEVZKzKuh6VlY3u9cnX
PMGmLjlzNO0oMgwX3TvHUv+JWQWG2TdDzVzZRNLey4bQ+Jb6uksomvZjf0WizveAkdU+pkiqWuhU
VUC3GyQZRs3+y6eANg3TTCwZwueuEcRJNbLFWNkNsBA7Ov4aTdeoV9JKAoOwIIxdWt/TvC0Xzylx
21l+goTmPKyI9gPDzbIkAulZurROZXBHNpG7sgpn5pYDF8M+ibpRU0DGFKsqd0xte335lhRiWBFI
LqqWhn/ODQZUHNFsdjidUrUN+g/ZX2ci77+kz6kILjCsSm1CyQEiKrwNJX8/m140u8AyBimMDQQp
gW0uanTibzjHqlWJ1tg1E9erjp6RQzga3hSJ+mAXtToRw1lCV1Vm1VbYJaD7YFjWqjEKL72ZzTOR
tqUl0Omy14RzopxNqEGkoqoLaWxCM32fA4uG2QvC+7B8a22vKJD9+5KrLaCx6HUDYQbAv9tOU/ic
gYANzZKCHHdh+twUt2Z7N84HOb6Lnq6LWVrOUzGckWRoLW1KGQr6yVPQ6BT08I3ugrFj1tcI7AVK
Ld2KABUC4J0KXEJMwJ5bvd6PuRr0I4L4d9C12yFVP+Kd/zgF1Bfs3JI1AiUKjh9dnyj4sC85cZS1
0ZoARIck2bix43WqPmD44/rSLV0tJyL4Sq46aXU1VGyHhrd5+FTBOV87Wb2+LmXpJXIqhTtWaqQm
WjdAkRbEkRhGoFMv8ORLS4XEIEZAQVLGcubnS2UkJSoshoKISNsbmKvJZtfUBFosbfyxSIxnGR5U
PNw+GYE716gmAtEJZZT1DNKRLOyoWgZ0LNdtnrjARbi+cIuFlVOZXABk5oli4sKEiw1AJJDv26AG
XMmNnK2GyWmCWwCw1YPAwNlacacWFNYARzJYJy/SrOdrKbVBXIdshlxVwaIBZEeSfcXTSOf6l+Zv
riu4VMOBMKQdcIUYl7xRUZoEXVT7qBw5utM/DTrNMjpVdHiNbtqttsp2s5M/YiRkBCDQPdmSdZdT
4po09vTGEaUClvKEp59jstjl5MiZhY9GFwm653t7bTr5c+AlB38DnuvwRttFT/Ljdf2FArnFDoap
KosY+kcmtbcRKK6DB7AYQ9T46jvptlx/CiQyd3+5vf+s+LEl7UTFech8rU8gEQhFEQUwjDPu4tX9
jMpIDvqKRHAyl16uZ0vKXT9hNwx2VkFe67Z7bT/3DkFjYEHzO92Rfxa3AX0za/cWWxyCYhzudCVQ
mJ2RawpzZygHLZXZFMcPaA6NuoKNmavfwe4NJSDfQicCxayJoJ97wa5R6EI6DVOZwEhAle3ckIwg
7YBpBZjNzmBYrL5r2j2dEq+3TCBWfNoYA8TMSYmsFglCPJtXqPYBo+dbi+dDhkRr12z0cU+sp1be
mvZj0OUgh0tdq1llIm6wy/POPhWIbqAHOw5Hnn+qHJGpnDN8atp40fCoZB/IsvTA3THHr+tbcbET
QLlgJHF4X4CQ7iJx2hBpNhvAS4EkDnTB1Qw8lCSdRVBDF3cBk0IAQ4KpJox78v7LUElp5hH6XsCs
O++aonkZiQqentx8+ffqoJiJ9kW0YrDEzPnC9RoQQsiMB5McBj8zJJ1nNRDczxehDXRhHbwo36Mx
SeG79vNW0lKkJlHGKz8m7amdgSKKykUQ0Dx6NUzvukJLK4e6BLI6hoKiAg/CpuXlBMiTGmXnqH41
lGBvh/UrCURoFhdBB+rAwL+EIEbLA+DS83XL0tYmcEAt4rVvc/JI9Gw2u1RU87k0NkhB9IR7DIkD
tKqcSzGsxibhFLdOGoSap5cmsJumSLRki7qcSGF/fuJNwYUd9kCaaJ1osl2gHq7V3Ml8iVVDBH7s
0hSYPrgnwYWJ2JM3hSLNIk3pIQlpQKR0GfO8n/1sUbMnd1IoAjYRSWN/fqLXDOZfoJemLUDZWqD+
VV+pVWPQvFfaFRpOJmoOQDHKCBE9YJfX84+WXMzbJRjhIAG0rDEWmik06gjNZ8S+muBkXURzrBmB
DYkBIhKlHIuLGHWr79o8QstDbvvUbC28gwDLpEpeAp+MxBOo4okzaOnm+hFbWldkPhja6vFkc7Zf
RXqQKDVsvx1vEWaE9VOgbIPsV1hi+Dm2BEpexo9HLf+I4+6+Im/VXu4hzgplLzFuLTZwK2987d4Y
XqJolXUO4tb/TUXu4PUlCgVpCplBe0Twz2tEb8atGXiy9WCL3hbHUurZ9X5UEaVBWbMxeMZ34I0j
ILFsA/jKJHoxZJQI1420TfIAY8h7RYXnRAOI7VpwmdfVvEwJcoL5oz9UvimVENz7+V6uf8T2z6J8
qaTGAeY0kpM4H5q0ZQA9nVmuCYKcwujWfaatm7CghHQrv4xdOddWJvpArn/cpSdn1v1nUTjrbqsG
1HsSrHvG80D1H3PzPR4FMi7iBqY/oIjQXsaaiPh8YV3Xpl9PkCGFbU0nkiP9Hg497c2086Yuv8UT
SlRBu6wUckI5v9Rn1iyPQdk6k1W8xOOwtsLOLfOBRhEYKdBJ2qPCFVcfJQrBsfGtJfNBV15SWaKa
1bu5Mbm6Nu9rP19fX/BlMzxZDc5xyWbQjQiaWkcbkY6W3tAS3ffrdPqto9snH7ygPFjZru+21+Uu
brSig1oM6QgG4Xzup/O4GsNYYesx5hvDajeqHWyAeixS7yJpe1x3dBnAu4PalR/gJcgpotKIQ93X
E8DkUjQxga8MjaZGS8Dbrj7rYeH2VvIwzaFA9tJFrjA22b9Fcz5MB6ydQZgP68x+F1XVVjNEl8Hy
Kv4RwbmsfFCTrkyweaQdV2Otw4VgsA3QMNc3a9llnKjCuYzBzGWgVEGVCs94N9mgXPUdbVDP2Neb
fJPbzr36ZFMyUITIm0nw1hQpyZlKmbfBkKI52YmS0W1I7KUmJrOmTPD0WbxYT3TkTqjlN53VsIvV
jrbGvLKLR4KrJ9nHHZh+Nl3ycH1NRVrx564lGkpEWNJUcZvhgKEOc/y8LkJggHxSII79gZQKYiGp
eB61O2EMufj340nEGjHRJsm/FbVGR6w6MxXyu7Z+qsh/iTkw9I6iCyjALT7UMbO+sNIGPqIFLNuQ
mFRT4iejfDb1clOb6U0/Nr+urxgzpYs7+UQiZwNVZsoVUSHRnFAPdybpvpI2RvHptwJjW9z9E0Hc
7g9EDhIg/rVOaN91jQHeBRqN/75RlvWtokkW01joX+UvumSYpVjXKjigAddblo5beUoLGsrv8lQ5
7SwL9mspBkafFesuwmg7gAvPfbreFb5fZDVTatPob7bimmTV9oKbg+3BxR4BmwShLwOCsLmlk5AR
CWwTSxeYqVu36KtJK9zdDUhZN8iZ0P8j7ct65NaRZn+RAO0iX7VUdfW+e3kR3D5t7RKpjZR+/Q0Z
uOMqllCC/WEw8zA+x1mkkslkZmSEtiXps+oUfwz+ntA8elKkUG7LKgGDvNkT875to7751MmrsaVR
t2VIralphCeSLyvTOFL7EPOFRfFhGgGdNyA251O2uBZRu0Sj38XhxdPk9FNV3pQkU9oj5at9MHxf
u9fgBt9hmDG7yvzRh6b7ndjd59ffHuOQBsPXl+5mCMsbZ893NYbeIXcYbMXf8/mQ09+kSuUwXbSt
5UJCfn74qkXJtXXV3zRP5Rfrjt3M9/mX7DBHTwWYPx75TRKibyG35m/Oq5rLT1gGb4CIpXhfKV+g
aFltVXToggm1rWtrL8M0hMb4iCFfDOM8Wr65TzfACud1RsWmefoppjIeW5fA5kcyB8at/KI/To/6
Vx5+qwMvnAKQS4fptX2DXb9yNs6SsXZkjxesPOsEtXJK6xELvl4gKg3UloJirwViJx6dPZ6xt+U9
2ZGNDHw1nzg2q6RGCZ63MStgFr2ukEdgN7ouCp8G3c9b/mo/EF8L3Tsv1ENzv6Uj9Bt7ocaPY9tK
lOonLvTJwn5bD8Zu9t+9B7n7eHb9YeeGxrX+qD/QwNrb4eQXX16GHTL0fGv5ayHs+Cco6dRY961w
Y/wE884y4GJ99Ixx3p0W/D569a76yvbetRXR8PL1tr7vkL1axGIw9qVmwxhMmrpkxL57fg7X6iIM
QfnjV2sHMlxQnrAb8D/XoFALql2MNs1GGrmWL1hH1tWv3pUYWCSwHpvQaRgjk07/YMGGqjRkjDyM
IavjSkwrM7gzyIBKKNAD1Bvkm1X5JTKq7mMDv+QtbECgrVfcB8ytIs/AYYGpG98I+RWCdP8Bz7n5
Wb8z/zM5JK/gAzkMQflOtjZw7bQe21b8xu4MazZi2KbFGCQiSOowRelA2+qkrfoJIG/gmgN8CgMD
Slhwx7YtONRZAmvw558Qs11kjX4k6Lk4T6XvtKDMGIPmGwokwp/2m1FpLTs6Nq84iuBZVrly2ePJ
d37Kr8Vd3voYZkpGHz3/oPhh4aFRPfy3cTrW3opgWMSKIXOHlqzy0Mj7MY+5sLC9xjv4DUnx6Xq3
Y/FamO+5E6bF9bglKL965x2bVBJOL7NEOuYw2WZ+8TReYbTuAcIBN+xQXIHf3rV84x5CgmOQ+0tn
LY8S3Ndv6D9cXvqKUzt4G2OcECVavFeVey9uuyqVHI1h6b41oEOuHpi9R02RACYwQLZgKzNd+cAo
bP+WEsSgn0cVe6Y5kdo1eBsAkDfuJQXWx47zEQ+hcgvwuRJ0iIdRVwdNItR7VLBPmbFstPWuDdA4
3hE2/ZhtfSObWl3NkQnlI9bZiFTbgQmj437fzGEvHsZpf/kTrZx9gkwBbSFk18ssz2ma4PIhtzIG
IzN0YJukiAYsp9hV8bfLdtZKrzCEwhhkU1HPVl91iVFZnTb0bSCMa4n0EFpio723Yj/R/No4kPKO
pS+Xba59I2IRHDt009FUV9aWQMQrL8ahDTpS7eoYrHpeu7tsYq3OhWX9saGkWbOTunVZwEbBgBTR
Izy/waPL/N7atX04TxDOCNN+l26plK05B6CuFpwc+At6diXRmmWUAO9gTfdx/JnJl2b4dXltq64B
sWcD38zBSIASrXUJXZhpHNugZ6+cAnJo/fTKHDfs+2U760v5Y0cJy2mdoaXXww5Euwrr3h7ujX4r
NVo+g3K9gvcO5HcY74PQpDqTp0HHUsb64n1V8zTn8TK22ry3szUAsW0nV1MyzwDPsvq2MdID5D++
QTuiDOs5qZ4vr/acEgjuAppDjMijzYKbXtlWw66t2ChkG4ylTEq/o173Lpo0efRKyX5Odi3NIBfM
q3zIpRbh2NXkPgXDNy5NreABAlp9hb+82dcFVEB9jrzkVpJOeH5L3aSBms78mFCMx2Yak/us6fkt
S5P+zQFxXOuXgmE2Sk+c7LGWtvNfQgr6pZ/M/qDLyXvPKGZswtTOhqcsLgw4cOtLU+ZB2pv5QzMs
JauYTcQ3+QiG0mJqfolUw6OJgMElSgBZfzRqjpczNwbz2hwGsqVadMarCsZSTBwCaw+wvQ3G3OXS
OXo3C62fJ9JObVC7WkCaN2xx1MhqN9P5qiOGb03WNXKpj8T5pfP+hUymn5r5F1wYYeUAVQHkZN1+
h6SSb3cC4GED3bRxY7JlxaWBRgf/AWq0y6DW8udHv7EECELnDr6x2Wc3AgiLppHX0vty2ZVWrtcT
K8sBPrKSzaQeHB1WaMfEvZ3abeqnBJhNX3ez+aDXXfFc6HSfeEB7MCk2ALwr8YFCtBH3O+olQKMr
oc/GmJJeawh7fa6DtnYMbPFikWjqNuys1C9O7CgHRouJNckKtzppk8iDpAUtMKwecvEyjsS/vKUr
Hw6Hky4EIQC1nWWomGNoEp0gFgGwcVsaIFrQ6ts4Sf7haof7YsYMUws4FEpK6ID03WWQfIJQiffA
9DEE9DvFFMsmG8lK7glSU3QBwbpOvLMB4ZkbYvSgqxn0dHIjOpTouE0usPoA47y0CRLhOWmgyFga
wndJV0fmUCevl/d0y0+U+F4DEDD2RYs9rTJ/AG0AyI3KCiLZG8XPVTsG0HMuAiN6ysp1PyS0t8wO
fmL1adjUYevcMXA2ecbV5fWs+SMgFOCqocg18Zw5PXZpLFmZL8eubVD+tF5yBlZeuhvFm0ym3WVb
a2s6tqWesTjF23qCLY1e03bvpP2dntyW3hYd96od9MsWklKQfqhrykfcWHMCP8lSkzwBZN77jtYZ
v6g7YGbHdeq3y+taSc0otATwNCAYrtDVoYdaFtmMETyErgojbJZ4rsRW4W/lKJ+YWJZ8FB3H3uZ0
orgnBG8wmmrsqAHpzbH7h1APshRMSyILwxSs4g1JRoxmWo6y3X60GIaX8UuufV7erZU5f/zFR0YU
N6iSFPz5ixtw73cfCZp0svha6wfDeLPKvUOgVD0Gor8f6B6g+cvWV8pKMI43nA5uJihSKiucQWZU
A5eGJ4Lb+Z59JTqAJZP7AsXdNOzGLdbJtVvNwDsBiLUF4KMy0lcjWESmdnF5Jg5xbu8NKb8DI3LT
JOOtbYNuYLYPjiXeL69yzSMXFir3Nw8VQuWpu7A40Qq3wypz2e17s7nHgO7fR/1lRu1/JpRAWI55
ZbmLqzh69jTq1XOeLqDTrfHQNcfH1wKPK4pxtqPKqaMWV8zeUOPd2ELksJl3JpsPtJrCyxvmrfkF
XnTIbhx74dRRdox7qDCbdtMGQ2rwxi+hLSWgs+iIUK+K1tmNqePuyMjlCxnYeM/KEkKm0PLDP6Th
R/oZGD8n39PTzvRz2XMPekEQQYf+hTYFbZoXj45WWncaCrqRaMr4wezzVPqxrsvbePTmaxtA4S9y
NnMMnNOYf+ljWkUkNcB0gVGB7FZ07fxEbcFeu5zO1yPor8KxZzPxUQfyMMU69/hXLcbyPMDzp4K6
GYo1Py2nTEbIhTWg0agNGiYyjR+JMDnuSRMaPqUt68Bh9ri3uKS5b2JGBi2i9LEdLSjSGDw+aHV8
KBrNPHiaExlstnY186bdLBgF6o5OD+DzmDGModm3Dsfr0U/Loakiqy70J0u64NOopG1dTXM3v0+t
a1R+M2rF46hrgvslRMZif8rrMiJOOkJpVxr7gVfFNy3JjGAaMhcYKqRN8UZytPaGBz4MCQUCHaZc
1Qe1SbWuLj1kfDrUCm+zmLP7QbT9ARw39juQenHut/UgQ6ZJcm+QIa99mU/jxjFau6swALu8uvGu
N9VxTz5OOe/Z8pZDTWkcfrVgU7KdSMa/Ljv4lh0l6LZNXTELw0iBYZY76vJb3YnfIZBxLSj0qv5v
tpSzlFR86koPZRiHxh8u3lFQGAFupi0hSdp4z5eNrYW648+oLKxEA48JB58RC7mVhfdc1MP+som1
IL4MoKB8Bb1XcGGdRlOBN2Nno9wLOCGU+gZwzjWYC0nBPaWVzUeDuZc4JwfmbvWK13IzcIygLIf3
iA4evlO7lApttJYcsDZuQabaaIlvoraZl1foA24chzX/OLal1OeqIZeVN2IbmcfB/TGU0FVy9de+
5O0zsN3W/9HtldtjAlctx6DokgoWYQXBV7eImPkap1vrWvt2x+dL+XaNORXlYMNQgckhb5AA6be+
Tt9nC62drHisWuZPHd+gSj7bzYUgFJk7hl7QJT0b4m6HxmvHWUKJRftuc0w3NpGt88DY0pI9700u
hjxknosyHYhilOUlItOteDFkAMFruMFgyiCrkeVCY9napdrXJH7r6p2sv5jeHirFk/lSomTtbpyQ
86aw8juWDTnKT/tCUn2I8TvcPPaJGe9KuvOqRyiP2OyOYxajvvXAG21EvB59kt1SbYOE7Oz+Vn6A
cla6WWPlZOIH2EaKJBxtJeQSfu1g3KLWi6hK4qg1nehyYDg7oIpR5dDEFhucXMBoL9MoZ9etrPwy
3WnjlSa//YMpACzQlwSo/qzi3MV0MFG3LCB62WBgbM/MqGyz0BzDON5w3sVnTsqLy6oomloY4vYM
V72SSNF4dtJCFljSh7k/VOOXeUuCb90EONwg4oHKkprV5bo91tyEUlEKkM0kw8n4VSZfL+/Y+Wzs
73X8MaLcDGmbxnPrQjdS7zy9Q/NE7yLNSoav4KsrI5fk9lVSzPpLLdFQKRkTtz1DKSGSoFE7FGXm
bDzp1w8JeC7+/6qVe5Gn5swyG7TBqRl6OrJCG0ploRPfeONLnD7R7MDpDqD40PXuMidoja0fsBg4
/7J/WJmVx4/ZF/bsVfgBXt4FvRFUWmTZB1e/c7qgAZS10ULaQo0+kBzQ1sPG9zgr3/z+Hn+sK99D
m+zJmThcuNH3aX8/e7FvZh8ERMnii052Zbvr2o0Vr/vZH5PKjlNR8LFeiKGt+HtZPE/srrJ/XV7W
agw4YrpWbrKG67PBFhPQNdfbnyS7rsjDOO9Hb4unYmsxy58fxVi7anRSNgundj7dN8N3Dc06M603
XkJrgXQZ4cHbGKhjV52EhYK83dIUosgQaU/aXWU8ZNPXIUNO4NyIeOPeWFvSsTFl84zSceVowJiI
ReQmT7kNHqPx4/IXWruMj40o+xbD73AXw4iHYGOOd5WLVw8k6OItB19dDdS58YzEuOuZYDDp62Se
OgRO5rh+81OCz2pyqtAxopaD5S99KaE3bTTgpQcBZRtO1kMqf7RbqPHV5f75Fb+xVEduwvGKQrME
v6LObyvxQzrXVvkSaxtusmYFKkAgsQcGAHUA9WRRRE63aMA6MN/bRUjJvSbDvyfDQchAUrPIl4Gh
xaFLdne0FpeNaSeqrgTORvoj/daB3FPkG7no+TznYsVEfg2GKyT4v5lHj6xMArV/ulgxdAgwDyUv
bciBN+SqMDmIhXDqCqimzmUbJQUZ7gjBWKOei6m5k+7yzLFISfin0MC14495k1AT5A8YXSBJaX7q
XQla4DZOpBk1Tq3zXTdBIT5aAPf9LZ7xUt+XlSNxH7Q2szHCUCf6P3wsQBeAaAK9FIY0lRNQ1qah
DVlfBtwwwzqOMHslFwGAaaN8uBxX9X5BbRU9LbxZkF8pSRhjhsU1DxvJ22TYsdz7VTJnCw+yagSM
Lni5w5KjNovjAYTktkGQajbdTS8z33OyjWtjzblBqo7uvo6CEDruituN6cDnOSuDrDeLEBW71mh9
V2LARPKtytPacqi+KK5j0gFwKWXPYohd8WlCdFqGhEnzNJYbHadVA8uMBVozqPKruRahIypPJRbj
9A7I/A95//NyfF03sMz9LnwWZ+V2Cu6khNopxkaE9x9k59DaSrdAa+fQBJxRAJld/AdvHQyWnn6S
pjXRNMvzMpBdvDeyiJp4R1Sh5oaW857kAnTNtzXRfaptPIzXV/fH8PLnR8FhZMk4tWWBiWNe/xhH
L7ATc+PYrLnb8dqU42l0Jan0FGtLzG+OaYWWjDTi7MBDcflDLdFSPZ4LryX4RjA8jUbF6VIgY+6R
fK7KoPWMGDoIP2WLp5L40o75I5WJG9h1easXW6oVq8sDlwq4/VDApaqUXoXOdx+PMDuNbhoY3AqL
3PsoG+u91v67vMK1Gxgj1aaJejaa6moA4qltNlOHQKdxei8yMzCEBV6NIrpsZm1Fx2aUd1/ZAcbf
u4hzYNAafUvIoPKAVYD8ej5sDZVu2VKuQLuwiKmNsDXW30h5Uxd3JQqV9dZjaS05X3RawHpDTOtM
OjepsqmzcFcFYFb/HLo84Prge+jjDi5oO9L2sajB0Mc/srYOLm/m+tHG3Y7Js2WMRR1+1qEqVbsN
RA1GZgVufOs1D5N7n2YH0/ps+JXjPGnmqzdeXTa7xNWzw7AA0qBbif6qyipjZ82ERA5e6bbpowk8
X/0fl/uOFHtb7C6bWg0h4ERYptV/M+2enrvGHlOPmzDFe8jhdEZ7BXb78l/i1JER5XWV614N34eR
TBTvItZfvWrLxOqW4a4CUmvJL4kSP7TJo3IGxThmfoZPnmQHBqIazaZXRHzn7bixa2sPEUAl/mdN
WZCl42klGkTFwZiRSOtDhEKXn4gfJNW+xCO9N5wvl7/T6gN9GRfHV4J6K2ZsTz8UZkA0UD3AZJOy
JzGDPZ9lbx5p3mtMxYu4DJ3aCPuaMT+2vlp0Cs3BDgfCIq/dmpVf3+s/P0UJMfGYT2XJce1QRwRc
Q3C573k0OH1Uyg3PWdloMJmguYZ4iWq5+lm71px5FcNzEsxSs26fe0BMX7leFSbkuyY2jvuWNeWz
ZgPpx7mqce6gL+TObzz5KhMT4mB4MtFrt766/E1XwieYFaGpgvFxMKCoqgEda53ZFAOub8fbo9oy
aP85/TOZeXjZzsrd6iGLwwPCxUMCc7SnrmPLVsvaCrOzBdSG21dXXDnadW1fGSUoJU28ntlGlW5t
HxeaRRM3OpRwVAIxUg06neNFCmZ+lDxIawkm+cOQR2O/xRW64otA1KLuCB4UCs5QZW265raJznCr
dgO5kcgrfDkU8BHU7ePCe3TtbMNHVq5xGAQRroVOJZBLyp0HFI+MCw2XUS7M/aARv0chWeCcXf5m
a75xZEYdWms7kzn9YibGsyjv7himLpi5k5vzEEtgVO4aAIXRBgWSZ4FxKIGTU2dAp1YgQ2atGdBE
Kwu/r01+A9mMJ0122RPJJutnzN1+N9VNsUvzBapiA467Sfm+ctGDbJQCwbhwzELJ99RRtZSYVU8M
/Jb8lgG07ggQCcRL7u5bUNbQEdBQxab8x+W9XnXXI7NKGp2ioSTH1ET+LrUn3uAgpu57k5K9RudH
7oExqW7+4Uger1TZdV2rDG8SMJnJ75n+XZi7cq79drjGOEhC0bLf0oXbWqMS2kBoy7PGhcFm0qAs
/oXPb1WMnh1YrEX13Ug3Qts5kGZBuh/t6XKMjp4mTixjq6utMmDmp2SRHPemfUjorUcPnv1A+7eh
2nGgRJ38IOKNJ/JqTADkDwR2YAm11N7kIPq5SRq4Ua8nvtZd9Z61G0mgj4kvuo3ezvpCUVPAMARG
IjCBcbrQIpHxqGXYWMtletDbGTAUYsqivrIrfzDin3aSs6hIBVC6uvGixYYVCq9f1HVKiks8rQ6X
vXlt9aCGAsJsEUYDOuX0B1HBeO7UNnYezMSew27sfJ93O6IVe17N+8vGzgdg8J2PrKkVvSa3kp5l
kLAz6gfoF/kab7k/9E8IXkHa2KGo8rBuzTue7pgRmoF3cLNXlt8iSGvVs445tkcZaqGxJQ21ktfi
dy3dR5TPMNuuhhLMQKCkhl2Q6EYVnD3gatjY6LUQDRwKcKWoL2BGRXFxUEmlrdYv0arIvCKcxgLT
y5MnDmY782wHiqb+5fJur1m0UPeBXABdyCcUXwNga7JJHcNi1uYPQ9KhTqbPxR0fjSyMk35rzGfN
HrB2AHajvoG31xJUjg7xhGbUIDkuV1ZDTdJItO9zOV9nhvlQpn+PeVk86Wg7lx9zZMwe+sJEWo2c
muZBw3+Mw5s7R8JAp/iLNO+qFPn8t8v7ueokiA9wBJwVWx1WqHQtKfIWX7AU1I+r7lbEzkYqtLaF
YAHDOw6IT3Ku8YYJhBnI1hJc5rd6eePJZ83cU/F0eSGrZx7fyEFH1ACkQHFF0oBO1W2WM5/Uj4Wl
XfOUv0wki5JhuE+TduP2Wt03D8kdgKUWXo2KOR2EHn1FceitAeDizm3orTuT98trWv4SNTGBO/zP
iOIPLEctIB1hxHEkRCu4r+VFyM0fl62cQ60WtyMYHkOzd0UhrEROWecFuAFHu3pqhRHklB0ykV5p
McPJtq8GRm+E8+nRf0p3UPUED7gO5zvj8QPYN6VxRhc9Tivss2+G5vppawLPFwegfN9XznfRyH1i
/ENrC4rLAKsvHNrngEKUTRzg2zQU2zotjIfDjJso/dzY2CUYqd/v2MjiRMfnWc6djpEVbKxGKZhq
80AmWlQ6WGouALOT+xkV0jqnT9JbWP6z//6PP0Dx0gZ9N62s8AMSrdrZ9d6bvyXxvT3t+y6JhvbJ
1F+J9QuNyst21w7H8boVv+3a3iKVhSDtgP5cs/bEleFlC2u5HOawUUhELQAqasoN3yZGYnXdhOMn
6sAyImN8gxaRrYHkJg/KzNp4gy8/WP2QKERhimLh60Cd6PRDOjPGvQH2xBVv3BpUBHlvB13+vdGy
6PK61nbu2JCSo3bMqRPAIcrAZvXLMNdQBtwSclsLKuh+4gLFRAgOvZIWZHZcWmREtpb2Xwn6Dfyx
/pciwrGJZZVHfu/owKVVv1N78Ybby8tq8FQ5wZBAqeaRGxvxa/XjHC1IcXJaUJ1nMT7OVFwb0JLU
POYLkgMOupHpbRlS3FpquTmMBXYuj68N8jZCnql79tKNnGrt+6CNgB4ZaJmhjrBcdEebJ/OZzG4M
DtWkJCCB1r4xxq9EUj/9vactpETQXTbxX/XRG6e6M9seQgMpcvtGj40BMFAjf7tsZa1mB7JKIBUs
/C9IeZWPo/e5Vw8C9aRs0L4P3MJItuVrmR5MmAkXMgVw+sMSECycWkilJlGCI0VYEpTD1rjVWiEb
P8UF4yTICh3Myp1urMVAnAnNTYT8ubdB4jpKv5Do/doNJsqaQGg0aDLuU5b5XT4HzexuRJE1yBMa
8gauG2SS2HRlM9JFbSUnKDRUWGkLPkiQW/kuL/3B/uWV2sG2IGhSAxKQDOMhNo3AIe3GbzgLMGjN
okWH0RtA1XD4lUhGrKxkdMLsyDQPwZQP99Ca/1vP+m0CSH2I7WIYTC1hmI0O6JRT1wGfkgPrBOb+
R/bzsl+dHcWlw4yXJp6bmPNG/nD6LZN0yIgdsxpceB8Eakzet5bnvi42zJydxd+NbJSFFgYJtE5V
M0NeCLBHYrfsm4ZTwJO80Oj+GjmkWFHeGJDSE5axdG7A3bPHu+Y2d+z/qrra6DSv7hmEo7FviP2Q
FTzdsz5zctqMMJO4X7P6Q5axz7uwmz4uf5rzc7Ys53928DI+tcPcvgHsEnbKugs1vp/ld6u5nlPM
xrqF79D7BpobPCj/nlXr1K7i2sBfYpYiXuzafUQ00MuOFGhsEo0SXC3WMwZIg8tLXdlRADF/PzmQ
i0Cq6XSltYyzXvYFJjSojfI8eozg8oqt91j+bQsaNO7HhpQL1c201LAmGOqssnoB5YZ5gA5vczO1
7HvhpVvSFGfZFcwB94nBVMxyAtejrGvQqmIwLASJjhXvOjAVPR5Rvl4B3K7XdxakZmLb/Ie9xCgW
sAOg9CJnSkuFZ2gkywdkc8BBixFcpmlI68mPt8DfK2capV6E/0XaCs8dZXHZKFpOPIQOSMxdkwpo
bNeAlJ2FIZ2/9w685vG0AUEZQOaKITrpbBQFVjRBiywzX0f6ZJVR1v49gyYkI47sKM6R6prtjtmI
WBh7+8xIAhO9oaKbd5eXc17mg1cc21FuLxmnYM2rsJ54rsOimJF77zovcqeAudcGpgRZilZY2BWg
0J9vMmvjDKx+NzQ24SFIWQCnVw4bbRYxLiyT5mYEUGJkTnZkmM3z5WUuIf0k1V9W+ccMUaJXbA9G
qZUwk6QgUIu/C4u/2HoT9qZx1bAtZ1y1tlzEi7YY9C+VRWWSS00QAA4p3EJnzY1uf2TZZzJ2YQpN
gMtLW7n7UanDoPky+ICZZcUhDa3TeTdiaVZWP2qVdetttRFWv9GRBcUVuT61SUVhwcvHoAbX0Wz0
z3ZRbrji6kIcBz0SQNnQ+lJ2rc9q1OV0vPw6kjzpnnyxtiBm686OTNED4gHkGSqAssnwf1cABAao
4j/HzezXDVr2M+YlfPJSY3Z9fPLsO+9Tx4B5XfX7y19q7WKxLBCALeLCDua/FV+3Ox4701QHOXnI
XUwYiZ8ZGuz6vBF01wK95aCqiWUiI1WrWK1TCcPMDNixvLuZsFA2rh9P4LGj5X4EwUVWbV1l58KC
OGAoBC7EByZaiGpntJxFXYtlthYdzS92IlENr4bvXmndsN65q4fODWY7fXVb7zkTEpSBdNb9QXO7
cC5RWY4rfnDs1tqxnld+Ylhvl7d+8R31/APpgrwSkDxMmyqHpGWOIbIJJBYohPlgtcIccsJ3rPqM
gcCf6OuQbjjz2rdeZtfQ4QYyCp/i9FtDrcTJ0MGtA2hb+fHw4XkY4JzBFLzxrVcXdmRHyTIJ91KN
NBqkusa3Xj6O9UFHVbGCpiG9M9iOiY2y71osAF0R6iXLEcKM9em6MniwFosUzwCSg64DOkogeeva
ra7elplle4+ey3bf551BsH0ufRSAefVzEhL6etkp1s7J8t5Y6NZNXA/KNyJZV4FTM6sDQ97H6V3V
2j7xrlA36+sonf5l446MKR8q1dumq8ococfWfc5vzGzflWzDG9YunuMVKSG06JKu0xBIA7y7NQ9S
BGhcpc1tn72ZW0ihVQf/sx6VFHUEW5koE5hKjG+MXMniqTVfOTtc/kRbVpSQ6WKYRHYOrFByoOzL
xB5GzR/FRmBePUR4bsIPkB+jqqF4W4LB+qxCIp5YSUiHTx2Dn7DmdY3PtGwHEgrIdW8lCWsuTvEC
pQs6c+GAOzWa5Y1ZtR4cAhlWREF4lIOchngbz/b1wIy2mm4tqpKY/Do1A8lZqPlZuPI4B+4gtXwB
bOHCo4g6TX4wm3jnCBvkxBhAdXKMNEKL3qnvMFq4GycWjFz43PnlcP4PW47HDCRxwOV2PlqH2z8W
eYpyQt17YQ+J9MT4VQAH1Rhv9Qxe8DtWhZddaW2/QTVko6uJ1h9ugtONYJ7WQ/a6xGnnVX6FfpwN
rrBU3jVW6f6LqeW1ZVqAfiMRPDVlI7LENcXimna+oxMUpaX+6nri5fKKzstwsAH6NswpI18CO7AS
jNEHcCuQE+ONUDt7r0jfxj6768bPKf7PEuJA0h6UQIMeOOBVMjIZOWbLQs3U/dEZtqj4fwN31Cv2
2J+X9O4oZPcGzweNwp818HK8DYUzgiKty3qAoxxverFjacQ7aMfUmJk1vaEKmUHHH/BMAe4iI2EB
GFhLLShSw2ieAb/t3+VgZIsgNwjOgDQHYdduSqHWTdvG+6immT6PblsyVB0M8pLHS78Fk1XBWMXd
N46/JfdzMN99LTmR+z4FM+Eu0eyx902mVwMkXCeMiJQ26x89DJN5+1agwBbia3UyyHOgZQLT0oud
Pc8WiwbU86Au0HrskcV8rsC9W4JkdGC9F3jSYTsOjdMq6bUUyslNDX2WFO016O4Jfk/b3pihiua5
r6Jg2reJl0MGeQ0+Zz5LbLytpD0jse54MgR2zkz3uhg9KzS9RH8RfJT53WBP7qORVlRG/cgESKyk
WT4UZjaEJrMSdNdst9zbJYY3fK7p8bs9kmK4NvuuSqJcWN4D6E/aAxqm3k7mI9KDyWa5vrdrCsAG
nXLvTeQ8gXDbMJZ7o+2bXWUTVu9y2ndQmMxscTMmnfwRAzI/BEJqLEodk5UbB2ct3B/7kOLQ7Sxm
4OIRiCuz8bv4fohRiTdBePq6cXLOAFk4OZg1gQYYSqYQuFQMdRiGTY2lmjnJh7q5Sr0o13cTfyME
MhX5TewdLO3qss21+HNsUklpJPiFvVpD+aVNwaVmYkB9BOA1YfO3y3ZW9xCoZ4yFAOGA2+X0HNKO
z2Ndwg64UK5ECu5snr/llvvMBrHxuc57zMs2/rH1+8+PzrycapEZS915dq8M8qFPT8AJBRP5YbNo
nqOueMrbYaMAcz5+D5AwSi9odDnLxXEGTNKHpM066C+X9C7hj424a+XPJP2Ban+OAY4OnalXHHTf
QDGBYYbMDLPia19uFETPc4bTX2GebrMwWhL3KX7FWID8N35ppyKsdRnECzH7lzQLsi12snMHgkUg
n0AUBdQFRvROLdZOkcss7WugXZ2AcW1nZwQYsy0zK5Ve2MHFDHyyC8U/tQsbi9Fl5dwg5xLui03H
p2xM26s+BVDYwmR/ZRYiSC089fqsPWQN5xEBddyGa51nsoAD4V5DkQ38XihQnS52Bqkky5ayb9Z1
d0hd0n1ckSHsJ6336Tyh9Ouk5kZUWNtgwJWh3GDBInb51CYbKaOZDrHjxAUtZluVXZBwEUcDMz4v
n9GVg7PsMQbxXQMpGZZ6aio2ZFkZBZZXcTBmfhaY3bJa+Iz2Tat+jNP9ZN5O8xaZ8tr6jo3ap0b1
Ki6T1obLSme+yg33a58OuwbiPP+yuKWzgpaBB5YdZXG6xc24sTvUH6BBWlX3LX2tkEFXoGsGx1lU
dXdVXG9EhfOohw0lC13VQgKCUt/p2ipwINGhxeHoqs+2K4K8AaktOOO3iNRW9/DIjnLsYwj0TaDZ
QRTvrpvyo68iYwvztHyG00TqdCnK9rU5HRwwUOF8tU+z3vhyYv/HzVIcgZid56Q1FlGwHFtUHYqM
PHnlDTGHYsPUapg82i/lTFWM5OgcYTE1edC8/7TO9Wd5sJATx8atMGK/680Nk2uugBOFUwymfeRs
6gVo8UEKgoq22dthWj1M2X0NqllL/vWLHunjHzueUlMWaWdNego7qVHfAGwV9dB9mcskvHyc1jzu
2Izq2bIc7UGHmUGD0q8gUVq1/4+z71qSFIe2/SIi8IJX4dKUybJtXoju6i4QIJzwX38WdeOeySQ5
ScxMTMzDPNROCZmtvZdxSy42RrNSG8VwABUDvRwNdeRGlzuor/qSQbg0d0rWQyk86kPdr7oo0/ZG
aykwuKoT5qVqixqdVUkP0F7rPA12dT+tnndHFZhoRvsatta3h7+2gGbXWcgdI9W4QgBKkH8ybQnG
8HaidfAHmvqahr1CIFErdBgEmqN4NBhwe46E/gIyORy63u2fsPoFzmZGvZwZotU63iuYGSvsXopQ
+SOI7pJi4zW3NtDz+V9seyUXUzmG+M6k/2Y3JVUKxQmrp0l7iOUJKfD3Yfov4wJYCE0sIIauXsRR
ydIyVlFwZ8wK/aSSjUMBJ2s0dDNj4yuunWkgEs+uvrjQkXRfTmEjsgYqsQjVthrMAosTy03n9lda
vVPRApxXMZgWV2qCcZgmsI5C16UagHqZdc13qrxrOl9rPMU+qWZMm3ZDxmDtrMH0AW2I8jdS0cVH
kyAHMpYDSu0Q5KUEquPZNO65rntm3mx8retqJfxD0DSAWjJo/lBYvZxCktpVPTE1RxuV00lyJ6D+
FfMHIOh5f8jrt9uzuTqws2iLciXh4Bpwjmgx6tdWHmhyg0qioAXbmMFr+AzSedzXyOghfILTZ3Fc
S1OdiXwe12jIrmU0vmZzl7WCNkJyEqK4/fjNBrpmrIb7MCN+mIwbK2dtrPgBqGeDSjavnsuZ5RzK
ckOP6zDWhR/yj9aKXS5Xe9neAgKu7XFIayBJmaUarprHbDKtHGTHGUTz2Fm9L2fUbk6GdaeBLTKr
KpAtZNDaqkEnyLLQGZyR2vPZdvZCs8xoANWdFc5g/ZoUJJgnLnQqlJiSwY3ElgrhvAgXuQsmEo+T
+YPObKfLcGpVlHxsIJertlZ1rIDqPyRSDYG5QcftoaEUEjSNJbYw9ivHCwDbGsqJoKtA1WGxDaFn
UwzF/CQxEiOQJssv2RZ6YjUExgUfLhkyPUuUV2fydCQjwfabon2lojqEbu6/3nOKBjgSAJzzLXyV
N7djBVtQAzcw5zu1AsVnuKsZaJpxuHGWrKx4MOLQBwWmXlaBgrr8TCYYvpCvN3HyJ4C99pELFqhR
PEXqRpzVtyRMTkz4Qs+KnsukwmAdFmCKWSvyEFS3HkiGlwqg6fynMT6yFG4uj6YZTFXj357KeVkv
1iEyGRTVwU2YDXUXyx442VaP4A7qNNIvSVePOUpXebRBx1qpv85GRDDkQWuRaEC6L6axDrlqcGwu
osa0HoOiOA3Jk8lR8QxAyBLmUVX9ielOj/RT+cG3JGaujhNA/M+xj/OaPdvcpl1lnOQzrRcMgrz1
U3LMOx/6TjSCkUhbFKCF/duzchFyMbEGqvZRGUGCyK4HnzW/BQuKXnOn5vftD3h9LSwCzUv4bGxG
bo+MwNQK1wIOxhxCkmVPXJPUh6iJEqhI2y5pfmtTGvR97iUqo5m29ai8Xr6LH7G4c/W0Uy00tkHC
5SHNVKgUwA/I+jsZH5X5e4zvm6F1UpjbthvJ+NWp/RUX+xKAmFk/aDHLsCuIU1TKgeZWkl1EbGoX
4Z2avDSWm5i/4Ud0e7KvTu1FuMVcVwUIGhJ0SICOmb7lY+V1unlgTKahbf1U7M/b0ea/drE352go
3c0nHcTvlww21rDEtgQ80NLWcsfKLcqHSQ6SsfwvowIGQpuv2rnLdLmCYjYVrc4Qp+Iv857oqmBQ
0Eau7q0tsuTqBH41lZAIAjq4eDuVNY/NOqkAQpYVR452muTywh/DX0w73Z68tZUxi3agY43jjSx7
1my0hqaFNo6jNF5juKby1KWPstk7RLkTW6Y3V6covtR5sEUSqOB9EMUEwWDEmAcd2ilUsvRmj0dg
s/GxtkItEgcAzyqdKwil9Q9k/MikE/h/GzHWFh6wyzpqmrPB97KAqsDESS4SLIiyrWjaFg6QG7RU
JeRgG5FWR3MWafFiTECRnOwCkaKmoZLGqRI+dN2P20th7fQ/H85ifSdVBwRbjiCGzmilPYuKUQXe
mMorHysqhkdUZm9HXJ3AM9rk4jjEXRO1+Qja5BA/6IVfynuWvapbLpQrSxx4elhGAaQK8upyiQ8l
pLnKGU9P9E+VeB2qHca+A7xYJh/dpqbeytadRUeg74o0GdYfi4WniqEQ08zN4UbnjEzy0TJ61c1h
B83XI4/MrT6pfn36zSwBHfLZQE9cuQRMSj20moY5hJSf15uWB7L67a+0svhmYT0wt0G9A/9u8ZVy
IbKx1qCKEUs/y+iBoySTZBupz1aMxcmgZ0wmvJpd61GOGRttZ4+QqbcG//ZQVhbcxVAWH6dnqaFF
JZZCnRQzbCur9kx7URqyMWW34wAEcnlVwLcE9NMJw4FGLi3kR+ggtQlsHTdhTfOeXNx9KIxDEkXH
f+yrhwocn/QKRTPMW00g0tfWI6xfYqTqLloCDNhoq4gLj7eVDVygrO9jYOX2SU9sGHSV+H14OsRu
yiQRTHGc+IjR/oXUssxojV7UyWrskHtpnYCRy4YpIpSPKVQ+G2w2smshW4A6fCE0L81KFf4s0/At
7Cf5RxKJ6M5m5fgThmIkfEpbVfuhtyNxi1gC+buXSRRYaC//CVk6wWdM5aoroVgYlGWZ93QaiwJa
6QVI3Ls6bEh3Z9epVPmaSJU4UKIo/lYbXf9NqitNc/KiiH/AAkxhVIpCdA+tRu12UAHJ/T5B+Xvj
MF47T9AqRMoBahyAJYvLeSpxG3AFHOIwb9zGQKOf01LfDXA10z1uPd9esms74zza4uiPkpaNiYpo
BNCZtoQMOUAYFtiFt8OsrdjzMIvDHwYdWDQjwijaH4U/peFz135UW2oeawmwBWQ2yLxI1WykHZcb
A14csa2hHuiI6qMEJIEHmv6YxnC7KI9SEkA1zK5Opvl0e3CbYefRnyX/fROj7kxAke60P10HF2b+
nIkUsCXPMNBt1R+F5DXMkbZkXL+k2xf7E8hG4KltnMxYLovxWkAISVDO405L2Ide/Jy6wYcWWtQB
0CIOZjR6MMSmUWrsB4gpp8YTHvL7KS4Oo0aC25OwcjFd/JTFHDS1lUGEAT9F7xWTaoXhSkYJpdIm
ctoiBXJrCyC1kk9g4LiYZo1POPUsDtvQDHOmw0XJyQrzpcgKmKyW8NXlgGFIxSe4IjsxihcYYv25
PVDleoPOxRsoOaFMAL2oJfyORAYRg91yxxzfjFL24b/ybvc5ZF2zF1vENILEbYbmhyLgbBwPJ4bK
Z2Owl0Z90dvkPlReB1I6krYlnn39BZAm4oGvwQfHAm1mcckZBrChPZGBaFLKAOAXEGggcm/6LOZU
yoaNHb0aDX4XQCfjA6AOebnm0ZVJ4rRGKbkZCnfMCTVMKJCNhatG0Gzc2tlfLKbLlY402IJerAFw
IOSlFl974mjRWoxzx09e+H1JH5zd8enoftrubssOYk3r93xlLdkXBlrdvaR03OmKaR+i6KlEFieo
zejNfT4QBn0+FHv3ySQI/NZjKTzKJGOwci5F/BmOmiw5TWoqztyFOcnqmOwSDtMsqktpptKxDZsf
cWoM710E6SGa6HF1iPvOOIyynJ3kBIlWHhUbD7G1MwrZNyQuZloJQT338nsl0SSauBugVyd1nRNC
o1i2hIFjX/8Bk6/Ug1P1KzivJyNDfSuFX/Lwr+1VYemFjjfqrfLskfw17WenZDhFEycxkWgMKnYY
+XbfomToVvr+9ga9Slm/4szWbsgn0OyYV+5ZHPRcRKwyxKnL10wDhr78eTvA1Z25CLDYaGbajBMv
5gDDC9aFojzFg3c7xNYYFsu9MUYtSRuEsOLIN9qQAr+8kURuhFgqmxVKgsNzniYRm1SP3mV74zus
TxPUmICLATxHX9wI4aCanW3jVLAS2Kj1fl0/q+a/T1+gNgd9zlmdcPavvPzWUKudJI3JHI8H/k3T
4sAW5N1UtlQtV9IXG/1c9G5RqIMKz+Kwm/pkMI0KJ8LYT9SEMgjMENo44BBgu/3dVy6XmQ4PFXAo
9gEtSxaRhNKjBm6N3KnUHwOKM/r3rnBrxeWw85Lf9NYPWxrHO60aaAa9c1l7zBiAkjtZc1T8v9u/
5uoLIsEHChu6dAb2EW6Vy9mVs2SScCYhjzc49C537QgU29ZFsnLc4ssh8UB1Hy5uqjkv1LP9KmWw
ahviKXNc//7xdf7nOaDUOTgvI93FdLfbeAxef0yU2A1ADWcfaYC15lGfxWtjoFUHaJ45EaTeINg0
GD9V9X3Y8i+52l/ol52HWSx/PKi0ShQIw9Hf7fWH0d4Cq6xcwYiAUoA5d1mvutRGNjKFG4hQaK03
ykCiu1DgDbLJC/ONvbw2GHDB8PQAj3TezpdzZppTiKWAnCe1k+bU5AwaTQ3nG+tt5ZKCni70HKEL
AKoxmseXYaCppek1vOydKLfhcac1qsPI9IiGLA2L2CtBwkrG30PH/UxACtF4ub3er3vy+Gbn8Rff
LIkkozObmkMiBISCqqPVKAHqpsQPU/hZC+aPkg5rBrzwh60y89rHhLgLUlnkU7ifFzNcAKihTTmc
Jk1IMrDuXgV9Fg+XcDhO6Zb6ytoOOIu1FItjQFjrMehEjjY1TqtYTjEcwV6Ec9nt+VwdE4wu0KkG
+Vxdls7h4Y3uizlDzVFXVIANI5nfjg9Z8zOXgtuh1pfOWazFKTJ0umhTglioJ+G9/FdW8F7emWHh
6OT3hBYM0/0C+oPD6+3AK2NEcWRGcEDVFUNcLFl0KxnwNYCf9vwzyiWq5kiq4BySHIideP8hFip/
WB4odOOfy+0h9fBbTVqwxm1VUEUPVDWQS8OJRUubf682BIVjqLkiCthmUE67jFU2Y6VGI9CXtghM
5X5KbdRoFTq1G/N33ZXEoXIeaLHnSg1+j9mAQC0/pvH9VAaD9ke1vAF1fNLSLj+iKyir70Wxt4TX
pk+353TeV5cPC4QH2mCGAMhAYs7f9+w2yA0INuChCKIbfDwlDs8jBur/LBZEXnJRglXxJ90S2V/Z
fxcxF/eqhtNU5TPidNJhtJj4Cg93RDsYjbVxoG4NbnGolFVjJOUA3K6mJRT+3BjUSNv0QzFCt9E7
h8k+s37cntD5x9+Y0CXTDrnECA9kDC4nKIMfGlBm9Z+T0FGAc4ak3v/7aOeP3sXnGwe5AwUDz1Cr
AGAD5j1pfSeh+J5Wg1+1AHKUW4B+qIFejXB+i+IlhYoouHDa4vNNaRNPSqvEMOzNlT7osjL8PkWi
HXyzqInl92MmOpqXki0FsBa0j7UUicJN61h5VzgkKS2p1PeZHBL2MPWR9RmmhfI5iLw4SMyM9mM2
gvfCwQuwoh6araLI6pdpmoaA5FV5kiXLPJqjqn/P+6oOCrvUoWjSlGHoFMYo/2RDw36aSgIzvb6U
zG+o3ueha+k5mFTqMFSdC3JQPdKKWZ0WmL2kv/Rp0tqPqZ0XCW6dWVwy0rqy29uwbVd8nibWdyBk
pNwtUPqsvTaDcI9vhtz+WxYhdKybyIgKLwwlXfMgOaEMQZ3KCXFGgXo5TMoEet55V5WVH1V8MPYS
AePnWbVjwWjI4He810NOiMM6wdODDEUoTFwbVZAt1YYgiXW7eQxZFjV7M6uiXWObI0LYA/8Rw3Pn
sa/QWKBjb8FVL7eAg59Uawzd0pLQZ+flCD8nwwqhsDtFWQor9mwgAdf00AvVGgILeR+Ru6SoSOGg
0kFwuYcdknwDVwq89DJ9/AOgnoGOemnCb6PsYNx4ivtQafZjIjewL8yJXVMmjdlLAaWeR1UtB+YN
EGm+V0cpHMBjhGOtr1a21FGT6fmPTjMYrADtsjeggTQpvhCj9hvVM9N6yuwe1LEmBkXMMYRoPH0C
dslPMmgN0CaNy0cy6Xn7OgFD1DrcLvPKswm3xR4esfJvWWnHQA7jnFFjTCKUr+uE9Mc6qa0fsR4R
YM3DqA/kSYxo/EKk/A09HlY5CS+ap64vtdptC2jD2g2pFUpUKf/oS6P/08Vm9b0Ye/leR7FjVxkR
ObZSyqFiHHWEuL3dWZzGsgnr5ayUXlNb8Gd76KoWiDhGXI3H1VFvIxgQs4yoL2XGaz+s1HHymhFa
PVT0UfpeKHV1qmeOI5r5vdhZSQfDFgHzFiC/py78BfzK8FFUkrDAsRVTANSIDKgOga66mwwwrfXa
hFTQAOGwL7GkMf/FpyTdmYmkvVdKaxtuZoXFX1SKhe7AfcjsgBPkE5yVevILruMqFEWUsHhitVEG
tWWolafEhDxWdq6OFK2LKaEds1HNaeWIRF7Osx4VTi1MflmSorZB3WJpYnXjLE/NNu/93ohngS+F
5fcZb2AGjadH39BJjtAnNPFAuJeGdJT9HJv1tzkqaURT3ilbXOurYxlFC0A+Nbyv8H7Fe+7yngt7
te/aVpEgM+ZIwlFiUK1N1Unkeyt5QqH09rF89V6Yo0FFB8KWOB+vMr+YGbnIQkST7F8g9Tm9vlGD
+cpRL66ZRYRFvhfGOnB7CbrhwGN9sF2296fdXy2QDuU7c353FN5PVHZRnvTj+9tju7pUv8o//9Sx
1MuZ7ApBWJWhcJJD1hqd0a55EMV7MiZQchsoF7uy36rVbIVcfLyM9ygQqiilROPPDBAbOacFNkQG
LedfnWU49pZP3ZzdLWf3vFa3mF21nZouTzHGYXiwVF8Dv1FhWyn7/KuvgkBlCfVF8B6uUszejE3J
7BDEfFOD752bvmf7vg+UIN3ngdhVu9vf7ZqJN3+4s3iLTLPKQS5WQaymna+8KN+776rznDqhcNXT
XX+n3hFXDoi7EXReDbcGuUhQ9GZKY3ADUQWLUjeqYNlZu5N97Fon0Qk1yWMs1bQCwzYVrrxFW1/b
hjOkEBou0NoBr+VyqSpRaqakxohJeF/NhKZ/W0r5mtF//v4iE4q6rktajr8vjXCG0jpvtKg83Wdb
9lBb45j3x1mSXplaZIzzcizAYubKLpS3sEP/x+L436Es6TG13kpAliIEyl0kcn+yp+mu233A+SH+
zI8ZNX3ul2/VxgRuhl086Vhos2noERaGgOPzE/+UHaQsSMyP/Y9vo8v3bzbkUTaeBV/FhKtFic2g
wHACV8LyIQl+jiSj3S7RyabVwfhQgzGw7qvPxn09wXVofIyxFyK3psmbfDQ3XrHXVZZ51ZxFXxyg
lS2AngqxJUaDTrFXvDcU3u9D6EmB+i3eOmXmNX49Vki/zH7Fc+vjcu0UnCnIETHW5K76rN5VBx3D
o7lXguG5+D4cagrE3TGV6daaXR3mrO1MZssq7MJFYNioDVM/YJgDxMhMwy3RiU0eILGljfvScJPw
odoChlzLZ2BqCUTldIipogGyrEaINOzaUsJgOfdaT/byllZBfjSe4Yl5N/qWbz/1O2TU3hYK6upJ
uwi8OFtNUTVVh8SdpjAhkumovOrQVq2MjTN87SA4H9/iQMO3RPKpIoys/iD93GL/e/u8Xs0rziMs
jjSJhKEaQpOWoiBdUfVQ+vqpoTS6E5FrUou+iV0ePIFldtraFytTCPw3IDU6mtnA1C/GpkJYxZhq
2IJU4k1BO7tyR30/2O+3BzivusV2QBRcBjOIDJz0xYGjJbNgfD3hnNO9HO3HuE6B69kiVqx8J9SO
wIYGpF2B2OziwJbDmmhtPmDT2W82eZLjDbuPL/Gxi2GgEG2g+wySHEDtV1j2TqkMgcQ9do6wlHWi
nf2oUStI3NCvaOOzY+o1R/4EQUxvcGBe837qA+PBRFaYU34SjzhrjqGnPzxMAcD+e5VG7lvm/MuZ
XvzEeY7OLq3YYo0E0WEI+EkPaX9MTU8L/+12QAh8QzT7IZwg20vlli4CO6ju8xgvGbgaPOvaxt+/
Ojvnv49iPDQVQRkAQO9yCFInR4z3Rew02qdSv/TNoY/xUHFjthHoau0vAi3mKrJD7IsI2o0qVO76
8MDITz3z5C1WzJdTxnLZfOVCM/sGyNrFHssmVIe1osWAXPN9oMQr71JPe/hZusCeOVHQ3LFD5/B9
TJMH4yl7tvfcRQYQSK+Ft4XXuNojkNWeJUDRvIHW0ZUTLqRNZV7nPewu1c+GuW23hd1cmdSLAIuj
jDcgzY+wUHAM8jiFPhxuSmDXt6BdK2sEzVesPWMu5EJS73KNpCFe2kYzR6nus1DQXAWJsXCsDI01
91/vqPNQ5gL3qAx2oSkDQg3TSS+CVhw6ayMhWxsNXq4a6sEqzEiWl3ZWxHrfNho+iv6hQ2YxP4YC
lhdA86QbS37t859Hmr/e2fGQqyaKSiYiFQagQ1C11bdckK9JKVhh5yEWq92G2a1clDrmyycqZYKq
HqpinoiCUaUSzs3pz+0P9FVFWOyvi4iLJRfZg1CyARFryWfvkk11p3LyY3RXIdXSPwzL2aJNXPcP
FoNcrL9GmnBF6AjZHnIJOlwI+Nd2Bkf+zrhjjFSBA7A7BrcHenWL6pD9hOgn+oU4FtH3ufx4Td93
qS6M2OGopqRvuukl9QZi56unuphLxADhGSS+WQRsEUOTTCjjDLDDRcH2AXRdah3II38eKOq6fvJp
uhEtnIamd/nDp+b19AF4YGo9cPqrp9Hv2+O9fjF8DfifH7NYrVbNhdEUJHZGB2VJcPxcfaSNO93p
Tvy78UI/p3AYLNzQUalZ0HDjvl85yi7mYrGSgSMOrSbEXGTaX0unKJ3RKnkuxBYY/RqMsBjnYgEn
aaFWYkKg0dMop+Kh9lUvey0c/tzslN0UvHWO7mdU83S3ebAD+9Du0CPbkBleHS4kIaDJhmsXGf3l
8rKs3i5IaaPDILmJ5iRIPa3HactWauUEAmgAhlJoYkCJeqkc3kLBm5lTyxyjASrslfG3jUWzcphe
BJh/wNkRV0fAYrEGAZoPgUPOptmeHaEauI9/Tw/yoxFEDo89z95vWYJ9AQWWe+d8aFd7h1Vq1SGy
8IqMdt/1zzaYHgWNYWdwL/2s7gTDvb6VwW9N6GKTdGqbx1xB1DL1BT815eftCb1eFkDvAeGJNQrA
x1W6x+Le1kQdAY6fqM3ODpsHS59Q9y/AMKiGeAthO0/S5SSiYjzDi7EA4Zj1lYOffb6OJ7VtVWDs
hPlpArakemq3Cpsr5wpigPGKTB5+3HifXy4R0lRS2X15Sv8cHsGaqILORwrf7aKA2A56h54HwT2a
ONzdauStx8ZbCHBSHdL5y0eKZdaDwixUcNNd0tLhJfdhv+T0noArjSM5lWv/naADfB/5w0TFsd14
H6wsUoz9n/jLkpOcsFLTB8RvnfAJhnw1bkvLhelH0Hv7yeljV3Febq+g6wIB6vHnMRfPPzagYAfd
AOS0BU32qDoeyHepoL9TB1bvGLwbe4MXfivvtwoEK8kI2gA40KDGq88yw4sjvFSLtrTGKIW/yTcS
OjLbV91uiALDwj0mnTo4EVYNzU0ZldCN2/r6UY9R47aG9iQyHlzYi1Umw1U+kaYYpjl3mpvsudd7
tocLDAV1qgXJZ/RK7uFMOVLiDh+t025JWa3c5Zc/YHEyMNuEFRXBD+AUBqo7SCkqd9Znc/f9j+WP
B0gbHIcj6GMeODYFzY/pqw5gsCMfHprJqUIKlM5GCXD1KDmbkcXXwJtvmOwEPt3V6JnQTCS1z5Cx
R1vuFNdXAMDy0CzEsYVk+kpYWmRTG7ZtmMJg9VGJBYgZfl+eWlX4Zf/r9tqeE73lcYVzCiJweBFr
UG+5PErSygCUWkcoq2jtpxTqdk99Jo7TmNa7ohPMUcf+tybG4Ziih3g79vXJjzME2k3QY4Megr0k
8PeRNki1hek0YGYUktwTWwZTc+KxHB00MRAEqr8wPV6MLkoqM8vN2XfcaD0iIQUjzTEt2beGjE4H
HBdBx/c/DArtOyC3kIBiaJcTmmgti2HpDNuk6pRYJW22OCOr+3JuEP7/CIttkWVTmULCE6eRhnMX
xFPMXuP2vyAg5EKrDFw9P6Hv6Stq0pHzRwaaY2OIa2sG8C0kQfMNcKWhp1uDlIK4gyYeQzY7p9P6
Y3Tq6WYVenWBnAVajLTSkyxTGQIZL9kdIAYTheNSeWR77nxTP1TfgvGlc/vzrd4v54Nb7PGU55Mh
TMQEgexVPsiO/qPFfP61HpkDkhzlv/ONkGvTiVIGHKyBrAXOf7FiOqJySOCAmW9UBtUTL4/dwT6B
hiQngI7AlmaLLHf94IR/yqxZjNsbhXa4MF2uUXSA4RrNoeCSj/6gP/ZzmomaNwRqoQwlt/c2HN+s
T6uuKe4kVzGqjQU0j+hiW87xUYe0ZirSrPl1GT+Uck3q53oHVw89OFjVUxz92fiO6s0Y2pLuORIj
NMwaMYStP6kwiuet7gzyR2Kkd/Ah2dWogiuT/B2CxlRtlX2ZbnXHrg6fi1FC0elylOisQCzOwi8o
ZimNATJ44qGMm6PZDK4BaMbItqCOqx8WuSdI1bAhv7Y1qjItbSdFLwCyiiYzkIy+/t5OEQpM8tg3
zzH0mp8qWTK4rxolSG6hQaLoTon0dEfKotP8NtPlA6Qb+i22/NXVicnQMQco0uN5Duj65WRYmaUL
yKxAvYfLR0X+kKtqJwbQhBJD8v7Dp0dlDYZxMHgFzm0RCz51KN+QFMvLegj7NyhhUjneKUAx8eJR
Kt7M9tgaB969xebGi3vtk59HXjyEu1ytWVxDXVQe70l1r+R7VZEcQ3sg8Zsy7TbGOS+g5TYyoBQL
2R2Ay40lwQIXd8RHuSic0tbv9EJ9HrtXuyu9KAJvP0F/UOvvZTm9syTrIJTwx+3wa2OFRxyYJKDz
zQrll1+UtY3RVsBrQRjHfh+NGHbsGnCZlhPX8ndIGh2bSHdvh7zGK2MVGRD7QbYC8AO6sJcxpWHU
4jDCiIfUeB1U+SCNijsoTeqkZnRnKj0dU/sgl5pjhH84Ckwb8a8uJMQ3MdfAjv0/gMBlfC2MFdI1
kBwqxN18t4u9BZxtZeGt1e8s27NQ2wj9THM5DGMNPy22PvlcrF1+8hmLNDcXIGC7ZLrUNgtFK0M+
qk/2ChTOQZEEQ+4zZiggSbtsBCTwftgqVq996S87etgcgVytL/YTfO2iKp4PMrRQk7sUUH86ADp5
b3P7BZWQB5KEv7rUbjYEctaODNTHEQ+cZNT8l+enVudoWzbAolca1ducEhN6UkNPZSXaKB3NI1hM
KxCrMIfAOw9qPMsHdViCQEEKuXA648MWbYBE2W2ghGc39Z7Uxcb1d93kxqU3w6bRgEJQEKQul1Gb
IbtPbehd4op9GVDCtlRQheTUU6wKolKnzpadrg39CPr2t1fwypxeRF58Sqkwk6qflTZFeOqBlWxy
2EJkka+RzSRj5QJGKIDnIIIB0MSyKSCNE8AFHOdDM2kHHSL/uGHuYilytbL2Uq4DYxr7hfWMuuFx
6s1AyFtUn9XBEhXHE2Rir/1y8wn1rDjHYCfpJwyKhCRo2TwL2BfcntSV/YEkFdgBFfg9ML8WCVxr
wY0AexLplNIeagsEdvBYzUr5kPJmJ/Fhn4VDcDvkdUliXkIWLlQAlFDcWiIT9ZKQHNjiwknZ3ih2
zDgoUVBnOwij5tYunlxOvhnSXW77avImwY2v6XfoaLXSxpG8OnbQpi0cyDNKbJHKtZo9xACMQpYd
eoppoGuvxLi36hAeD0c7M/zbw179ov9EMxa9rG4YKwbbBsx00TmN/A2a4e4w6JAN2/ikawcCRMkx
v9AY1VDQu9yhYYZnb9tOUKQFaAr+MJC5bp9zpTzGWvo82PXT7XFd13nwOXH4oCcCnZpZSvkynpAH
mYFvASy1PcImpaSl8FMUDvXyPudOUnohew7zd2Yx1IBebwdfudQuYi8u8rTrFbmGGQN8YSI4ESZ3
SrzliraS8MOWBu0YCPMqOgR/LofXibKMrdAqQPG3PAvuEoY8Igtk+9sjuW5rYRpREJ0BFMAOoRNw
GcdodeDPgYx2RG0XAYtiHRxgHj1xK7LdzhiyIG6LewCYERw2QGLUExpHIxLDyHiTcNmAfMHHjS2y
spbwYcH/w3/wcZdbNSuFzkewnZwiFa0JllzCd1PelK0TJzg/Kam19AjHrWSryzePdnGrwf4WKRrc
h8BAXJZKTQYsdaGAJATTIbV+6M3KVVGbJSDoZNYvLtym2/oAK4f+RcjFh2ZtDk/cmZdELJDUyze7
lh154B5Y/CdoLNMinpVSNANEXFUOMtt2+lDd6EZ/JQaLcWMf4V8g9VD7WT6o+YgkLWmxmWrIVXeZ
QnvAwyvjT6c1Rx205zDFhaf/splJS6MO9LYGHT3fMX6qLXOXGg3oFSj0muwYWmYQAy49lJuyg2u7
DhU34HghBIqn+CKV7USbRKONXZejhtonhzb9noQUljChiN4Svdzr7LsiNKqa/avKMz9JalrLW96t
axsT2xHlfIiEXuP8sAEgAAcBeodpsN1lujLsagNqPeiYbDyN1iOhvQRMHzSRvlL7s76IQgQscean
aaKrO0uJd6LLPDPbqo6t3RDwJADXD6pYMxv88gQYZE1KjJqXjhVD903sWPqHFYWvb7JuV1b6jNsA
QhiV+WvN8nyEKXOTVKVTVAC/eTH49L4h1w0SN6l766yRfAPdSdnxmJR3ggiUrs1aOep52TmVYkcb
N8jaXofkHYqCaBKABr/YeEVTKuaUQr/cjL+Z2ckKP9Vhz4Q3ZaeYv2wi/lamGbW/f8It7oykYarM
5nBxeG9BR63wpvpd3yzGrTx3kFPNWDVUqZBdLDKrQipBkg3bEuc5CCR3YfGnlT7VxiP6d0MNqjzI
tg7r6+oqrpDzkPPIz9YpjIyLjqQIOTqKW3+DQO/z7xRSgncWbY8xzenpEP+VTq1DXL5xcK1M6kXo
RXI+xmUt7KQrnST/UUEOR4VByfjYa1uNlZUL6SLOnNOdDTHkoVyIFnEkNfOlCn5c9uBIg9i3RUk1
Kd64/9ZSxPMZXWzJXovZwHrMaNZ8n+qBTuVLz55lyS3Cgha2v5EDGGs7E+9GDRYhIMODang5vClB
OTXXkCRC6Rn+iLwehjoQlQARFmeQeagbtdK8CNVYf+RN/S6XtXqSDHvUDg3hqGn3pQJWYqrNIE/o
QUfwBxvHJ3UsZALyt6ZlJxznVVD2uU52LEyHX6kC+1XgZiLNi6cI90oE4sJRVDaIbmDL6SArmP9D
2pXtyI0DyS8SoPt41VFX37e7Xwjbbeu+KIoS9fUbMrAzKra2hPECg8HAAziLVDKZzIyM4JjFHy2F
ngq1VqJ0jgNGpRMlKHtV+/SY2h30bshFqJaekoY8ySon6Ebi3lpKm0FQTXObeyM21edW14pvllqC
MknRXCAcvE6NUahONQJoas2yY18OBh5eYE8INYiM4ze4/S13iGH5harE3zG8Bpop3aZPRmsMTSj6
dsAMGFM/IO2K4GmqqQ3h5DJO7J2VtPopHuqx9FkzoPFadpjO2nclNEUaBLLJN7XCnGWr1YPX6hjj
YUWvT77XjJCGycaqRaxHM/E05InXB22cuZ+1Brox0Tve7zxutGNpeOkeZS4RegW0qk9oiNZg/hUc
+1Zjk/24w6RQ2Dp9H6g5s0nQq2b5q21Ef2ODhBOTWXlG+l1K+qT3Kc2s3yUa/d+1lAk3yOOO/uw7
rXqq03oivtUKNEpcxftdWNjeR6d24luqjWoWxKKooZ5oAqHDJlDk0jw74vbEJT147p5XRB8DdHeO
Jeuz0wRS4iP4vPWjysC83o7NkGKSPQErLO3gYQodjeqEyV6jvKms2o10haeYDyj66sqoObnBXI1C
D6LSMDqR66pyU/bwXV/Uev1NpwL6OQRclmZAxdRiqtOxvPqhGbPkyqbCAEasmVqoG49tm/sOBqys
aMxBfJMloKVWrEl7MumYomXScmjZ6Uata/eNxSsI3Q1aH98ojBrX46B3kYFX3A/uiXaPRiGk+xp4
RrnxoFp94cxSkGBGRDQ3/jxoF0GHUgbvKRvc/6odEH2ftDf68J6nt0buV9nBqH/TKRTGte1uETes
mcazHEVK18OFDb6v84BQc+a1XY5Ui6XWNWS0b634M9dL38qbvQ5zYuA7CFdctWXqdwWEaMF7ejko
rYRAIFYhp4sZaBPVeSkEVhgcAXsw2Gh7RfP1YG9d94OJU6kGoHXasLUS3TGBim4q5KdBlyLXSDWl
sDqNKaiR9r5t3zalDX2tgyDPxEg3PuraslCdA2BdR5/6C/NIIwaEzRayjqQzUY9tzfqkqWNf+OnU
WmDRVqFdOMVaXoEBwR62KMdWrsuZbX7GoKBI+KUsifIzp9mEOf0iFd/SIo08hd4wRQXjge1f/n5b
pqQbE8R0OpCFMNWO7cFtQdOHb8nGHGKyGwDGlS2Fnjxagaqr4QaS3y7GKDzqCoioZLyKSAk2QF2p
n5RxiDKnjEAXGI1jvZGarzxFzmzOq18cTSfO7IRnsFlg9r+iBl4hT5f3byX5X6aLMmiIQHPN/MMX
0WAiHCTkGPqEwo+7Md66uneLpFSqDlVJ1vNpgLrO1Hu4v5XXFHM1swiNAgoVJzb3PN5iUFlZGAY2
QByIc20CzCAlqMwQXQo2AtyYVhZ0ao+chhyLVPvvmSEmQzwNvNYWSlJyLZWhreI2SYPMEJTg1Dpg
uB/J27OzVfZaezoDWIC3IE4zckQ5UAl7bIwmTpugwnn91kLWAY0FAenZgEG4tfEHO8avSLJcgNJr
wDyaL5DvfGCAirfg1oqBq4015yrpuHdIYjsBvUETXyXpoERgZ+UowHZ2TsKcDZBRKGwXw0KUJ1uC
6asOvXAEKQNMLZS4jdkRqINy2pChypMnxsY3WYmzS5925h+xODU1ipHa4MEIhMxBEXHQ+k9qPljp
T9uKLp+e1eiDgUMUcVDUAtn9uaU+65mj1XhscVSqQJ4QGukBnNUeeb1sZ/X8LOxIK8o6r0eHBCsy
5vMCxhO3UYNBy3ag43i3iHlq8nwj3K21QuDXKFCBLmcOeJJNj6eVpfa0CUAT4YMixE+KKiqmjwRC
D1ryAaZSvQhLUwsvL3Xt3C7NSuc276pSB7tDE/TWEDXlsyHEvug3jMy/XapDmaphYkgbqA6gkCQj
rABuiqsoEXB0R2MjucvjfmP/tkxIoVurKdKAGCbKMsdZJMmDztKN62Flr2YtIwzXgexm7nueux9t
VYcXHUNJRW0eq075HpNiV5LmLyoYSzNSSaFPC2ozF2aAnW2KuxqsVEl6kwH/7EUGfyvt/WUXWDu/
Kqbh/jAUgh1V+jpli55VaaEWykQS1jW7yyYnYqMJRWUSOqXY/YU5F3+ng0osyrqSuWyyW7vX8Ogm
6PFpUxFZrQ1hZ4oufXLTKMfL1taOMhA2/1iT/AKC0qOSCVijyt00YIZF/+zyG2btEuACqq1rY634
BJIAG5Jljof5H8lDzDzVp2SYYM3+ZTogVtmPw+8ie/YGErb952huAYjWvh2wdRASAzQW1VPZoDGi
WxvnLVTtoHhekwaDp+YIkqYsEAmgfb3d/7i8oWuHAMAab2ZAnB8x0ucrk7GepwvQ+a8hyTbad3Fs
7XU8aTcyzbWV4U1nzJz+8/CgZMcVwklx1kAE1UV8uuoI9SEInlC86LYm3dZN/dMekJMyg6B+PhVI
ah36rVZVyL69COjnNeQgtrqEK2EedBWQuUE5Bl0QEBWex5BUTTqkzA0E+xTwspJcuRuEcu2mKWRx
ixvhJE2Ija8iFbRCeOcP9Pd//Xxzs312GBV7i4beuf1ajBAyZ7CvQe4SDQgULAmArUTpeHTZ0teT
N1vCmDBUszHEK79zzREEK8xsaeCZ5K0qQBvstejfMcMEaCLHm4i2PoL2Vt3y68c8Nzv/rEU2ktXg
lDI0mG2p45s8AnmQmRd+AkmumG+Esq+Xzrkt6WNWlHZWpmAzQeLnFxVmq5rD5U2cP8f5zXlm4U+R
drGahjYK2vQUFtxbO2H+AC6mfONEzyHwkg0phri96k2EYcfi6ndKQcONhgGCyh1G8jcu0K/hEavR
0PRw4RHzzMT5t1HtNEH21OHbZKehUMPGvm6z3BdaMAK9azS7hJUbn2jVHRYm5/+/2EA1Aac50m0a
mFwPm1rzU61/yqs2VC3wbNfF/vL3Wt3LhTnJ+9KecmSuMFdgdtAgR5s/tJ1AffPxL+wA1whpFdw2
6AicL2sQdaUJgX6d7dVXCXECi5eRAnkNu2o3ahurO7gwJS2ptHOPW5whYnTQNf4OsZg0HwNzxKPC
Tv7ma2FydgbFgoleJortIUDWlBVc0TJ6F/W/7xh6OLU6ZEBKHC1qjhvH60+z7Yvv/2vQkF7KlqP0
FUfdOwCX8VFtzJMNJfsuVo9V/w2C93cYPEL2DTctVd/pi+Plr7h6ujG4hOwERQ5AoM6/YjsWNSla
fEW8KMMM4C4y/SAgV7xsZdUnF1akD1gD0dCzDFbUJEW9hh9ViKn0YBUprHoDqbZ6vUGIx4RHWkBk
yrkklM4GGpewpbBI5wWquSn0eMDqHzYU6K4YMyKAsNUbV83qPlqYATPR6UANTIrDem+3IFIbEFcE
2Y32AD1hIwtthW2g41bj1792ZNSNSJSBlAqnADB4mCX96KpoAEcKB3UE4YFFf4LHdmNp88f54qAL
k1JwHl0wwioGTBb4YJibxc0JIvGu/QBrpa/aG99vy5p+7pCTiz4GziCi5eDr5ClWHm3vJjGfkiqK
zf9KhIbkwlusTHrMQ6/SNisVtmzeRpD4FdWOoYWivlboC49amAMZfvkgbH2++Tpf3AV5gyaRhpQq
0ES2YxYo/7w4GiYtjHGyyVi+FBgzsvvm87LZ1SxhsdDZexdmtUpLuVvDbAzFt7ItwsTcpGRa/XBI
6lAWwzMbQK1zG3qF+rCTCuQJynXCX2n7jXVXAPZo+gFjkbQ6lOZumgqfZA+umvi2ClTuldMfDTxV
4q1q+OpxXPwYaZ9pWnZcFFgwtx/LXkRNDokLZ+NaWt3VhRFpVwtjyKyhxYrz/GTQMWrFf0fqw0FB
1QqgL0oySJnP9xSSX0XB+IRYhi3U+GdnEh/UeW67VVRf3a+FoTmALxwE4pekyVoYGhrm1xzdN+NV
szdi11cjAACBfH1GbKMOI4OIaaHphePNgcQcAvTf9tCL3NXeFmn3189ybkaKIIqTxkZu4NuDupUD
gamSSKSsCC8fqa9X2rkVyd0ViDgxzrAYd9IBMX+lBUQByY/B2iikr9uBdif62MgSTMmOOzZWVoDS
HaVNe8+JdZrwgPONge0HW+cbHv01PGFRs5QdnE2DZ0uhXnfzqRnNkQY93CART0YWuE6YKKZvZRFe
ATi1GwFx9WMtLEofq0wMO48LFfeZPd06gJawTTjOqtthpBFEF6j7WZ7k29wZwXcrsCjFKH5U1WC+
5aZD9gRKABvb9zVPnSGV8zg2INaAIknJFFhjp1ETJg3AwnDSkwNnxq3Z6X77DlH3y+73lXfPhS00
UMF98Ie4XfpUfVfruVvaSBsBjvm2U59GX3/A+MmVHUKnAS3qb2B1/QH06mW7f3SKzrOBc7vSB9O6
NHeFbdHA8Z/dU3E93QPYdMd3D1oA3kG/96t9jz92Yt/zn9EGD/hbt1ciN7QiGrFD9go4NnhNvaC+
BqohGt6Mz8u/UJ9/waVfKJ+YuqZ9Y8y/8C7ZJ8/NmxMlGEv3IvyCqwbT+OCuPbm+/lj5p2Rv+Nza
cIOvN+H5Fs0+vwimk9p2fT/iB6TaidI3zX7WsqNZ3gsDN8XD5dWupLvnxqQrIlX1uFYmGENtXjNv
DCuKldRX3R0HO3HzREk0bckHrbr5wvWkA4UWfValKVzPKriPGVsfxVobuSEHCfzWDbi2l2Bggy4u
8Jlf2d5i1SW8VhwcqdofFcMfPeIL3gaQkAx7elW+bWznfGxk51nak9y7Sh0TpMqwV+UvzARC57Zs
oK6SBF59AyWNcdy5PcYYNy6TtbiLohx0EfByQBlcChxjMypJXhB4zHhHsqOSotIeg7fZ8/PmoKsv
7pbE1FpMNIEUmEuAhqP9YZZYuKiXdlMuWhhk+W6gH079OpKNc7gyAAl4xb825MJRa+mNzqiCm4uC
/R3aLn2P0aT0AyBwYOm0e60xrxqrCFV32Ld2HOXTmwMVoI0PuhYNlr9CipNZgRFwdBGQ2QxoZ1g/
WlI9lGO900gVpPorGsZ4ylwrSrqnvPensbi7/APWDsvSvuRQIMa3Sq/CLtjci9oG1XHzbdKureze
GTcaUGtetDQlBb664k3roEodqKg7UrQzYrCW959Gt0OynXcHh/9N8FlalCJdbRmZ002wmIvnDHLf
YKCrMQPvNICzv3RgF0/AS67+95rnuWNJIW+kSEim2erovNQmKLq2cq6tjZQCnFtq4K1vYKCrJnQL
zc5XBu53VXrNjToyDAKBQOBoKuvxsq+sBbvldkphQOlI07ig4g8ym6C9f2XmzHeYEzTJrwxcJ/+9
KjPvI2okEK4CRFtOLSdMP3SAIOJVWP7GCDiKMX4Fsl7t5fKq1mPNv2YkJ9FbwjVnPgFsyg6kEzcm
MyNVbzdeF2uJ8nI1kldYKYvVzoAZtXusgP6bHGNXNYGT2YfL61nBsJ3vm+QeRkugS6DAEk2aYCxY
ZKVv9hTqzt4YgsnazU94K5iSEKJC/obttfvJROsLqH3w1GHY7Dy3cEFPV09m3AVDYQ2/ytwc93Y+
Zceqcdze70vCH6HN0b1N3GxDTvv6ZFrNENGsVHaXf8pqYNNAjOJppoVG0uzMiysECgd96lAwopTc
DJPsucmnAK8E04ygCnLZ1FdSMyS7AMH8Y2s+sAtbZLR4mndYtUP7MB0m2ISxKXtpczug3ntpiBDL
vGJWvm91+91pEl9Vu4CPw7XKfytuuYP7Q7HkpwfVE0Pz9qA72WcpeWxpdsVAH1N4+vHyj15ze1BC
eXD8+Ukg1yFhJAbUgnUYW3utUhqlKlRlY77hjFtfQYr5SgIciAtUbaCov8bqONBdo1zVKBWD2v/y
erYsScfYQ6M0S0pYcr04qJ2oap5r9RumkaMasrWXba0G4MX3ls5yjDKZCS1nVPuLHaNPCqDKpgAO
qvFLa5YhftPS18sWV/PopYtJhxo5kuJMNg615ewzCLyAfNr0lQz4WBry/sETqGJtcRitp0iLdUoB
32sJRvcd7KnRPDjQYlStq6J7KyYt6rR4V1Hm93Nh8gGs9NQ75Vs4iD8+KGe7JqCwkEdE8f8LEKI1
BHE6lnaBpV3jWg0Gu/fN5DBltwgmDf1w487n46M2Bph8GryTrb454He6vPX6umf9+yukrTdz0TeD
jl/h3N3Z7wJstRQcVx1GrMAnxpAj+kOoHuvgZ+Mn/m+0B9VdHiq7IvLC6f3yb1m9gRcbIn0QDbwr
FHGtC0bFzn19+ECpJPWNSoS92h4tswvH3nK2NkBfeXQsP4MUSoHVg5CQBqsULL7VLkn8Xx9AS/rk
M8FjFTon2ADm2z6NA4ipHpXDJo3QWrBa/gIpwKZ6mdcFFPWgPuUbUJ8BdVvdbKlxGhvr/KLYijJ7
VliwomJkIeoP+j717eMPGpY/LN/4FCC7bt4IlCbC9FideMT8MRjejcefWpDu6mMBdrd8m0XPWL1T
//3octWr75jh8vlnxaPmQemmsa0dycG0WMd0fFG4qz1qyQCkjjMk7NSBVKrzszLtf5nazHmbE+H9
AKNQdsU7zbtRWekyH/qPpniYRkgl1zxvrzXeEbACOlb3CMb9fieSrEt2AK14Ye3NYKd0VEAh0TQg
/0mSlsRR6RbtKc4sdigdblzVDmjU1FbRHka1h1447TEXCUYD80CSxn3DIAg55TQW4KIbSI8pEmBD
qTFMt9B2KvYZdaw91NbTqCMWlGV0cFOUWQfVI0zohaKk7IUq0J73bS9OTyCI8e5qkzrfwRzrYhRi
gghZ57h6Fk5JiZYTa5z2rXcTTHukLO/va3hvGXojwLesnqpwYmXyrGTc9oukdO9ZwYXj5wCloPQi
iLFnjWtVgc6E/VPFHl0lbVwxlBohSRQMXqMafuslI1g80L8GIZkzIBK37NR7Hn11Jy6eLddt791x
TO4wbpOfXJ5rR2DjtKgYuPo7bXX+gDKQ+s6Z7h15leBvJKCA3TXCaUUwCUhfUXS1TnFuqg8qAf1Z
iDaX+8JVzm6SVthN2LZq9UkmR9lhDKYnQQycyQEwtabE3VpQ89RnQrN9PWFetUNNzMS0CyGA2usk
70do6wzQW3IzXXsUYxc/mERPUOVsCnLbebZ+jxd/Yvh265YfDp1ZgWpITWLmwaEKhJdaxzuoZmXe
qyRnp6Q0lBvPZgXm31U3i6hNxG8Q63ig7hWDsb8cA1eAx3O29U889uZjvMi2TJBFGLmK86DfpI9I
Kj+y8D4/kfBn5ad7/a4+puHbcOUcxS7xgUPesD73uy/cSTJle5l0tcfnYOjuf/Sozh2SJ8Dhp4fK
19+nyI2yB6BvnWvnjtw6c2jcYqpYzT3AkmFClRndXLmPJQqcXDPOsXpWmz5UJG9sc3Ij0g/fy8z9
mdP+2qnw0axaHC8vfWVkHux4i5RRughH5uWDDaY/6H79ZCABc64TPG9d0mK2jPuW4VPnyaahmkV6
8hFDLdmqnY3262xC3v3lT5AuwNFIiiJL8BOctgzVBLw55qMwx3vab9UOVqOuh/L1jHH/iqNXQO3T
tD30KmM0UIgBpbra9b7nSWvuqMFx09kKUnUFxWy1aFNf0VB+o3b3dnnP19aLkts/v0LacofR2lXR
LQzQybslCpTPlONU7ttsCC8bmjdO3tilIWljOQCGClqSkN1uexTJ+5z7TUauLVV571PX59PWQVrN
aKEaY8wwOyCF5aeiUuSeNZoZBEGHKwM3KCbt4D8a7hoW40EY8hHsC9F/X6UFJWeItCGtRWFBCh1M
gM5OwKZKf1QO8hbrzaaW7/Zv1hb+aH1988gRBp6A65bLF3HiqKyj2FFbfY7HwBivIEWHWzR0AbZz
zF3ahqmmbSxwLVECV84fKhJgS+QWD/fSuOGs6gJcc77VZ1cJS6MGRY3L+7hqZmbxB/0hiNNkRoK4
F2XLCR4G9XSgUK61lRud/b5sY36wyR45a0X/rw3pQYeKgQFwLWzEDnQtNQoGijaPycaGrR2wpZV5
pYvLhAhh9K0GK3ygfoPpbRDPB4Me0jHeeDSuOwRkMYBmgu48OgbnplK7ajIFSqU4yzSawKQ44MJE
0hNAxvxotcz2K1QnE+qGJiZrNu6ttS9mY8M8A1K8ePBLGTTUKfPKmps+tXLdjQ85uanijfth7YMt
TMgcInFftXXfw0QLDiFQGYRDsQXmXrv8EDH+2UIpHE6al2P8GA/vXMHYrQgNkWO62XjJlOJDIwgi
BQh+2FbfdP3LgUpNB8hv7mhKm2eBXqdtbISNhh6I4efanns7U4cMamBPo99Cx3NTq33tgwES44GO
Ere8/edVunBMsxdKNQu4Bp7xaMEfS+HbxsYXW7UBGKE9CwmBcUaqzoxli4noBusq7Piq1fc6bw5N
8+vyOV5BEKLuubAiHeSMubRgA6ykILfUROLXdf7YkvGuM91AIxR6MNDsM/kQDtR69mi1BSlfu9uW
P2DehsVWEvBdaJApw02Ti28YW4O8SfoTzI8HtQfAmm0VDFZDymK9kpNapcYHTrDeKtkz/pqObyx9
5f1GZU1bqwUA0IcaK2pbKljXpFWVoMKveySCU59/Tqr7WeoispzcN7r4mps/eQvN3B4Qsd5ITyZm
mN0yT/2q7Qbfs5PMb8bPxtVu0hS0gKzaaCtt/DhXQo1Wjs3SmGDLB0yVp1eTCyHZwLM6zKRlIeYI
LrvYuh87aBWCxwVTM5If6x7rSDxvRQV6RWhGh1Spj2ZVbZTwV6OP/a8ZyZFHUxss14SZjL+x5q6f
MiiI7cBXGoj6kE2o5XfR/29hkucKppE24bCollPA3LjwXUDBazZuBdatHZR8FuQNjal18w46L7l1
O8YD0r8tyfvV/QPkdR53ACJbvoNMB3TaWodklgCM1OVvQ3Ybg6uhI9+ndI8L0O/wrr28gatnERyy
LmZ/ZmYtKeErmr63iT7XAayd27pgTAR5xI3otd1lO6v7B4wyhuiBzMYFdX4YcySWU53DjgUs+2Qe
IWAeQb05umxlNZAtrEhfqXRR88gmbGBrNddVJ4pdzJR3h4GYQNf7hxrT2RsW19a1vNOl/YP01KAU
c9pgZapP8zqMxVWS/Lq8rNX71Ya2Faal5oqNnCqrsVakigsrRZ6847/3GnUP1GmijEzgwzCAJXuo
oIKHcs3WQPsXBwEeFPM3/6gmSLXNhoESNjWgmqA743HUokGzo5E/TltAka+1dMmQFK7BgoSW/gRD
zbXxSXfTt/JkHo0bCrWfCI+Byt+6IP4AGM4S6HOLcj6WsQ6k6Cg/BaoIzI/6MIbZnbiJH/kBGq83
YwCplqB6UHfpiwZhhlOz3/iqX7xVsi/5TpVpBNwwsJ8clTvvKYb6cPuahaBHehZxNB1wVYEl4Vm/
hVjiZdNfvFayLFWINKQbI9MwKz65EJbN35Kq2bGtef4v0UwyIl06lKTIaaCpHkyajgdz53d689h5
o18z9TXWmF/Swe8Gb+Ou+4qsk+zKtxDWlZPZY9U9v1azAxRmg/SX8HwwMuh3Qzie9CvokIbG819s
6qxDh1DqqSC8PA9xzdBBnN3EppIi9vVsT+tXYm34zOpp1DEZ+ofPAow15zb0NuYKn220ns0Pg+X9
yiftjikCuZrzn2P2vJH/GpPPB/dQRbRsGEuMX5YaTdB3APHD5U37GtokI9IhcBLk+BChyyFSeU3M
kNvXmQPUb2nsqA6mbaDffurKt8tGN3bRkdw/ySZPaAQ2vVSvQCKU3VhcoBHggUyqNnS+cceunrbF
PkqOUaqkwoxtBoc0HhJy3/IAbf3LK9oyIfl84mXJ5MQpPpX7wzV9A8UNJz5ctrF+sIBWBNIe05hf
ZvCtCTM7g4V1WN6NogVTezMXWCFcZBxIcbTSZ0dB2U9Fl3zXWndmEWYor7MNLMHX19LsMItfId3x
XmWgCTDgV4z0iLaAngA4SyMn/56Md2WPogEJwZXhcXUjZq46zcLuHM0XjySUHWyt6WBXZE+6Hej5
YWrS0N5ikF09EDCDuRZQrgHEPX/qhZ1u6jOrIrCjmIBmmliHZuNVTepQJ2IEqhsCg6oWKp1xSugG
Am3tRoK2F+gJQC05D9ec225TYglNh+28dU/QIA4LUPYOo/Fh184x3rqAVz/lv+YAXT83NzpuWws9
z4MCz3jnV4ORnRicNt1j46KNV9EwqXdlNRzRzbzsymvfcmlYCjp2qnZCj2G4yrqwNexjnNKdo5NH
Hm8NoX9FG8FfUUzVUagD1f4X2ami78a+SmHL7QCc5AakZXpQjQE4KWw0BZoxmv+cdsZtrs2c01o4
uRvVyPWNXvwGKYlr+4FVxYDfoIBf/pk6ynBV2igjZBO4nyu10cJBiad9PLri1KQ6vStB88egArjx
QPw/NgNVG1RgIf0sj/5rSQFsnoEfotpZQBiQGYfM+amwXW7tYtOv7TEcsElgCxy3wtccAuVsz/xT
GgMU2cAw07mztUaW2oZaI0TG4tZQ2giA3Y3UY9WtQK+P7uU8VSszGOnC80owA2Ob0w833+fGp6dE
xRY8fS3Wm38KXxiAwTNRuk4yZTQUjP/PeYZ16u36kPSZP4gfl4/I12YW/BZ0tghC84MepCvn++UU
eIu6GdIonSPEgtzvtXIUEL0xENmQvtBfiGHsMlYSsHAMP8am/tZ1zkNrEi/QSuOFMNPYiE6roRGE
DmBtQoUYbyEpBIM1CRcTLRGeAD8gBnlMnekAcsEACjhhTtIHsy8jCxTJcbGRMfyZo5W9B7huaOzA
dWFfisp6Xg7cQEsmyJt7ao/7lJo/CpH7JXucNBZqcfLLBYQeauN8wDhn885ABBYNVD92Vo5EDdRP
3vvlLzQfWvkn4bu46L/Z+EeGPQina1vwc8/KZtkp5w8A0e0LNBkJGW+BJQYEYmuOe82/lxalvKnh
XiEEnvFQ+55azKabYacW7ynUOy2l3gjRa16+tCV5uaawadQH2MqRTXvAgzrNazNspDRr993SiJQ2
UUsBbseDEYEQnGWtn8Z7xTsRsItucVmsvYaWpiQHqgvWJzXQfkHHdOCSI/B5OiD7ymPgTsFfEAOv
1W+E/XWTIMVWMU/tYhj+/ARnQwNaYRurU0kLS1lAc/0oPNXvbe+W2J1vlXe5Mm1UNv8MvH/xS+jJ
QC1izt1l4CQEOWyQ4SI+mfv0zYSmIZ6x1/WN4RfBlRKJgBy96zEEMiwsb5pw8snztzYwj+MpfSbf
2k9z4xuvxX2wHSOdAioGY+WSIykltUSiIShD6tIHp/xtGm/mbKvOCp5BFGcMSJHIXcW6KifLKtAC
Jw/mo7arT3HEvXAM9B0kZgF2awYf01WXj/+a784fFZ3aWVPyTz1lkSfWzcwr20Gup7Id0dyXgg8l
huU9wwrTAiIOWcysx67D7NxGIry2WKiNWbAKUQeQcZy7FW1KpBMquoCluMuNHavQJv6bmxRqJ7hH
AdZA80VyXZDADhWo5/IAMyfKdBsnL6n3Yru7y1u4uhKweuKToeeHf52vZHJGUeA6xQFx06e+568Z
BaP+MEWXzaxmPS7uUQu8PbqO19O5HeYREqsjCOcK78ZKMGt1NVQ7Qfe0v1etqNYiAw8lGxiz58uG
V9e3sCvF62TU+mRIpjmGQloW/LtG+1hvAsnX7qHl6qQDlsXpFJcDdjHB7BUwa86v2egBNJWAiDWV
s0ubXgvbqtqYrF23i2YjiMeAz5bDmzVUrdExrG6CznpaulfcsUMxKXfQxPMrTdnZ9u/L+7kWShBB
/teiKb1XCCtTblQqQkkdB2526wHfdNnCaoqzNCG5Cl54JmapYMJ1SQDU3kCiJL6Ph7fGDir9oAO5
QLY4zNfuCRA6YSABxK/oBkuHjViN1U3Q8gtyXkeu9T5AgmbMh9Dg7Dal44mZ5bU6bKGlNqzKmwlS
6DHnHFbd8W5q7rL+Xk9eqXLfmQfaAi++4S1rZ2GxSJnmDIX1PlcMmBuyp7qA9gyUbre4Z9Y8cmlD
Om/1SGs71mEDPTB/Hro2oeQGRVEqQsGi6W/qc0tz0sETpYsZQBXmnOR7UWWgr45of9xwyPkvkW5z
jG3gHofbQwxBbh0aeczaDolE0IuiSHeazuN39Mrtn+mUezuv1qqnsXbzW2dkdAoEjZW7slKhXw+h
kOE6AQECpjrcQWzcfiufE9e5o6sgIpjZb6S1u5WXNgxPeFShjiQ+dc7ou5z8xWm08XoHySAmO5Fh
SyeDFhOtjZlTdRha61pxW/0+LoHxHwe8W6m3F1wfQuRwN1C1BqQjq6e/WCbwWMYMAEOQk0uw1IHA
TFngvUzcJ9e8r92DtkU4+LVPDgrypQ0p5Bi8mSoPNXNQemcYcJ4iEx3/iT81TXEifHzWIe6eAAqc
am2QG16QlxwkFpqfZyMI16HZbOg+2O4dlAQv+97Kc+Psh0nHyXXylnRz3RSaO57xOvQ4Qqd4S5t7
JajDt4FAs2e2RTyozy9nG3ycKFTgUanT3zl9TujLX6xiTjEADZ1l3qV0qbPUjogO6XCJ+dHWZ7Tw
RRu61ZbQ9dqJAPQHWS5UHcFvK52IQc9wSnM8MAxy0pVfLd+7xcaDYsvEvJWLlFO1BHCVI0z07hPY
Zv0eWFaxUSLasjH//4WNOgf9meni0eLWv9s8yuu7sXm8/EXWvjgo5MHyBGYWDE5KDm/Xc+/dwRef
4LkzPzgysMsW1q5x1Ps88FnDocDDIX30eGoJs2LsVG1feewwdtEs2OW8mxiotS1QeqLMtsGhvFaw
ObM5306LnaMJpPK4V8EBnjzNF3vIXPjme733bidoar52115obhTj1z4WUANAlejgHIaGz7nJwjZK
EPzP72fluoBGLl7R1VZjeCVPmJEJ/9iYo8RyWZpKVMbmZbWhBgXuOJzKG5K+qJhI0P1+602wGg7R
9YLo2YxCRK3p3F5GEkfrRrwX+4CH6ssI2SsffanAxdhSeu3eqaHwlSu2K/ZbJPyru2kY6Kzg+OLJ
LjlN14nY7qGUMvNOmMmpGT/cdONxvtZlRxj614bkJHWVQ/0zxktV3Tt+eoCY2Tu57nfeHoxOjyB7
2ijZrS8JSPy5kIhhFukCLVszTZIJS3I1XNM/h/JGsA0TGJzFF5FTlLnAMfPl4v0tU+aybKQiT5UM
HHhp+wKFR+uHpeb81cSwx6FviP5RdJV3JGmmYOQgY6es1Moow2jYgdRqcowzyt7Nkajf26wmB0ii
TrtMARW0jxe2sa95DEq4WO9Pqo2xXAwmV9N7LpgZ2PEIoA4fzf8h7cqaI8WZ7S8iAhBI8AoUtdsu
7+4Xwt0es4l959ffQ0d801gmipi+D/PUMc6SSKVSmSfPkXNLKgzMQQ1Rc65D8FIOgOqA07NRz9XA
pNsScL4arB7DuC2Uwn9XI4WfadLkFy+v+pMWhfUdl8oGZcIABP9WnJi9GzaV7/iy+tMY4wZa5loF
TRoVec9j04Qhruk2vNFZqVdOqIeAV+XAWZdWGrDKsMZsqJ5rGmtbbFx3jzve3yt6oWxMD48zq2kM
bRfk/SRSNBblKSRk+mXgrmgh/OGoRZOm1qAFkZOaWecWIIxxwSdrAlmvJODQGDr5RL0k9G15DMiT
z0fj0NEKSgRyn5Jw42l8yC0tkbWTmsvezu/MHoi6Sq4qq8Emul0CZV+9HKW3XqGJtGsbHtoN04Eb
jSiopZLRpK9JHQAEIsvSY4Sk48foGd4t6AG1jaQEpLFDAOehj1GzQXMI98HUOsix8kJG1XS43gwH
VtTkteGl+o+WhfJdx3i0yUolxCPfgw6cA81P/gKy766wfTPjH6mn94eISMlzpLTtHgSZo112Q3LG
/96cAwOS2zVn5OxBKhkdcRLsjV6NzmqoF06ZjWFuQb8sezExwnzpUh+zaGZTEghQagbvXC/xfb7F
WKy6z9SqvsQRKVywWJq1HREyHCSMqP1gbSBvYK2CunfopdtOAcutpYU6dMi4X91wDwy4UHqa8k7M
az34cZLeZ+kIiaEIqgaQnSqKN1+jgQngphe8RVlAIRCoQEEWjEZQjYpiTERFI88PXiOTxxRUO95e
6+Jw18TqeFE6krpJPOi25EnsomNqbV8rSGK2rQZQxaZoCk8BRSgaZrYG6YJ2yyvApXneDq3Vc9M7
dbqU7KgnNTsvxBywxcDi+zONmuCRYF8CqwhK6cEHQ0PqpCBDf8wirX9Q/Vr5YeZgdPL5NGUW5VH6
mJK2eNc5SsGQAgKfuRVguuQl67h58Uy/Ahw8J2TbSFpyNLoeiJmm7V2eVRD5KwYV9BlSmX32bddv
FEBQHlU6zYlwA11+C4SWfb5JQjN4IDFkOpNQDzrLR0HhUR1Uyc28hmCcN5M5RpS8vnsmpd/tPZ6U
Jii/KT12uerd+KTGAc5kSDCScQCoLcnbY9fF8tuQEYjTxIWGn64bXuIMbcZukhKVSEuBl+0xOQya
n5aW8bAN87E8aCVkHYdoxHiuqQXFPmbQH0r1Rt14+ojJs6rW+5OEbPhDVbTuKWdms8eIocltD92b
2xR1pdQfigAsmVn57htecINo2DgSgNE/WaIW7qgRCW/6tA8wpZaDjwdKXP4xbEM8t82BettCi5KH
HuHalaNKbS0Y8vcZpnxc0PHGZy3PonvJG4IdDYiO4xBjSt8ApfDGJ2l/5MMI6Z+Rxm+JWUmWNgTN
Jhlitutk1vYW9cGWWJaY38MwlFoVEEUATkAbmHELqoNuE0aptsGopd5tc0pL0zYSDWLzJlEq0+qy
sKgdNah4gEJSCTyRDtFe1Wo1km4aFtbEZj6LN1SJ+aMREdS2NV1uoYBADAl4w0oDobopV/FnQFPT
t/qsqJ+LzASzHCnzN6Z59a4NeOwOGq/eiC/VuwKzI2B8b6ARwsrcwRRG9xSk0vjiJVz/lWWq7zIW
ZxeA59jJr83qyAxj3CtwxKcmkYL/DJqeXmmz9P5bGmQ0CH3IKHM4ZqG/GNkPL7G7cq26u5Qcz+0I
SUioqNAa0WEnbQ46Bgfa/16H+bIOIQGRClwFnoaUsUg2RcDtSn9WjOfr6fdS1jFfg5B1RLFKWp5j
DXV1iJqX0nyIvct1Eyvb9PsBMMtKTQ8IbqWECVV7DTDG0ZT/HdGDtAnsEyhv4MuLLYVBbuJBTpCG
JsoBxPwS9LRkb+3JMOWyYuY0NyJ8jJZwcFvXMEIvyXtx49+MO8mmTuOCLqex83d5d33XFt8oc4PC
l4m5bvjqtKrOVhBJ78bdXXsE8uqObJ9MRz6tpdRLqaGOIyhjlg1NUrFXLhuSCuFA5J8DxODK7s6Q
Lo1+9o1baPdeX9qaJeFtXCAGBmkwWZK3oGDwS8PS6GWMt9ka2dji4xKdNU1DEwbTZaIua8QTnbYJ
THmX6BYz0zoQEwcozqob8uGtvJUXj9IfW6Kfq0ruFWkEW63iGNrNqLlt9zdHiWGCB3Rmk6Sc4BNl
T1WueGit1/kZsnxWnaysQV0qJM0fCEIhiWi8L7sYDwTo8Z0ALHyt97fdxjdsuo3uqMPsgFvda32g
lrnNP1Mbd8WTpli7DjWvzXU3WYLiYCblz2NFeF4GoTTExPAiuyX3Y+jKwAIp7E01X2TgOeGVGMgG
T4j2nzm3cH0QYFMhnPdbQUcwWzZpkCkTllOqtgXkJzkEAa6vbPpMYiyZWxAOgN/kqm9OQE6zGX7k
ygcHBtGUPQxloRcZ/jI5pD7rNUqKxbOA6SlwLgCron+TiKiiilRK9PvTqjboDHEW0h3IT2rbvw1/
Xl/hqjEhXBYVi5pegrHYQNkz3Out2yAuG6CMCnZ9+OJpH1HxuWJ0ck5xX+crFI5HVkZoyyQwGoDI
ZFd+JAcU/G3tl+xEm36bPq2Ym9bw3RxeHSBfB85SLEJoclH4njTBfi7liTh8/zO0/TN4zBIrtNU7
z632aA8ZN/7tGiHVkgMBlPevZWF3zXIMfG9y0ZK7+Z5/+if5V/kcbdlKhfE7PwLOwtyQsKOpGYde
GcAQSLTNh+zZHcFjkli+pVn0Iznr98FPvPtufNDl3pRPxso5WSxXAFsFskgQSwGKJpQfKyaVqpbj
g56z+/rWuNNyy9gWKNvapu3b0Y/sbjh2ewomt5e/+bYzy0Ic1M0gM4PJlepXQ7duJYSeLXUIs7Jf
RmANLubhnOoY/owgz2or+xXri448sy6EoFAiEq5IWC+eMUrs724VKJ48d05+kLah26xs89J9POnB
a5iCxlyTSEMRVgFX6YTxzrwbTPB11K1zTDedvbWm39INOTckxL12KAeznaDXUvnYlK/E3zfyylqW
ks25ieknzJLNCESfQTiF1pHt+wSQEoX8RbYJAAQ6fQQ8phB3/WoBJN4olk8gVbM7dsOWmRtTX6kV
L13CszaTOLowzbXJSotujjQap87ghzqEonIW2iRSneuutmjqT0ahC316ntYZNYKppdM+pZ1Lg2Pm
bSlZSWaXPrwOkDT40DGyh1zs654xOcSsaDMVptm28yH+HVvRWnNuaSWUmhj8mtTVvoGXsnw0Ar8D
ciQIUisBlAjKfjzbKNHm+o4tQVTo3JDgxbIUlVpST4aqOj+h/BgfUpS/NqyuqjtWMs8GvSoIkCj9
0ctK5VDwJHIaErvRwrVLfenoohmHVw8AqGAlEgIkr8mYjSoeCSx2ZahEK8G9L4Plj9u9slIPXzpZ
c1NCRExztcCNBFPTzE5ILl2whmRatkCBN8ZtOonIffUSwnnCoqmoX1fbPLsh7Ur2vOgh6E//7++L
t2aK0c6yx98v0o+oiRw/RV3NZBsCVfLrPrI0L4euCDoiAIkAo8KEAA5HBGKjhCmjpQ7mdpDySK7u
J1aO6mY9MqC5maX64caPsxNmkm4Go9uPVYMaamtFkzzTKFthZ+4a5abxTJRIV/ZiKYOY/0DBies2
a8Zm2otGejHoHdTPk2ATZDaop4p8R9bwlYtbP9sPIQCgOo0bNUQvJQbcowrB8JYPtprtfJQSr2/9
UqiZL2z6JbMLIDUjsGgNWFiEmQjyVEs3srwSARb91CD4qhpg5bgDvpropFRHNwxwwkg9BbGCnvsq
tml5v/6YEFx1oJmGcjn2q8F8iR0kdnOTuv6GbQqH3jZ7yYF42GPzYKxcPItFBzpbmnC5tSMLpHz6
ThhgC2/qO1WyUOa3PuST6kiOgufeGgfVYgT7Y1EkygtTbmYAZwLwF8o2rx4r5qb8lVcnKVkbLlvs
V85WJ4IYvc6r48CEb/D9eCJH4qCae2Pa+SbcV7/kX6rFTsNOR455P6503lZcRuQZ80xadoUKlwmg
rJVF4Ylq/C/u2PnihJBTEXXoIw8badJmm5EOde7U4oyvOP/a9xICR9HGpQaiDRRverBTYnYuba0i
BuXGQwfpqb85y/+eApHlZshldWgpdk2tNYdmT1BHs6ixsm+/QdbiM26+cULEwOCtVsnoLtjxs3nS
Lr1juh6mqbu3+ui5/NDeD9aaOyxH3z8LEyKIJyshMyt8Kz/ayZjgKavz0J0LisIbdVJlaxL3+k4u
GwSoHokRVVQxZCkNDXudN0iLX7sbYJNO8d14IHb4ct3Mcm4EFi6MN6qm+W0iL4+GuNM02GHhKUwO
IGbhmE9TlRfa7RqAAjRLU2wA5Szgi/4m8E/ofbT5wGQi5phpP8ZohcF0UB3SJrBl9BSDaLuywEX3
n1kRnKWNWKxD8B2zCRtgrB50a3TDQ/6S5hsf9MzHYV88RE9SZwHbvr9uevFim1kWfKbV0kGi061j
QgCNbcsE8rprAIHFMDWzIVw7RRqO+qjDRp/4AMsj+P9ncWoUFEBE9O9XEi4Yv8vzUJJgAZ/R8qTM
XpUk+T08/u08A9+gMMJQyRaHKhLPVMe07oHbsLtteM8d3YWIxo4+u6CNsdszfQ3dAJea4Vanp8Gq
ditP0KXhX6zxzw8QfKTXQwPgVvyA3jl7jvkrPJb7f+IT3Uc3xJIcCjGWNU2+xfM9Myk4RwYuGZol
GAJIjegxQg5kJUlXncYgozYjA7B0fLhHU/wdwwgrfrm6XMFpiBr2NS1gm56DFrPUjnkbuXQbXtIX
/cwCWwJNiqVsQpetXA+L0WZiPyMTHQs0nARnKuKuiozpS4e6f0kMglH/x64q0CDNT23F7LSXL2X/
c6yfMSW70SS+EnKmDyl6GpTE8KYFsRwQp8KV20lJp5YKVp5EShy5MhvkndZK+ofJc1BTGNl/1hfA
6YFfUaCtQFoKTvWvmWcfdkodtFiwGVhKnANccDv6w8qqlkLc3IjgvrDdh7kGIwH5FTKgBHYcOVFT
PlbN8/WQtrh/s+UIXtv3xeC3DV7SeV/bTQf8AKA5KpAHpH67bmkpeM7XJPgo0iHK0d3H09J8933Q
hTywNT7IxXYFIyisE7D2TDMyXz+OhrZ9JU3HvmDOeNI21ElO0j/6oXtsjsH2+nqmv/XN84iB/iCg
skheBFuqWhQVxAFw3r13FroxA4IqB6ZGtjrznUhu4f+8bnB5A/81KI4gGLzBICOUdPBoIxvaA1xI
axcysSu+t3yk/yxMBJzGPbhthmKycwCZ22MVOepHadgtEIR+bSkg/HKvL2zZB/8sTP361fJMV0o1
nXwwdmkKTQcn5Q9EWwlVSxcrMNP/+15ic1VP1SxpClgh5WuCmnG+8nBb+/vTv89evSwEd6CfyCjO
9HZU+1YXraVXix43pXXAeSpEFwuFLfRTDKCpkfiwh7Ie7Kh/LiEbYGrADu3DAT25cMUXFuMQ5tow
vz3xJIq1Lb/OGNAPsGgqpxCKr2nkpn5ndY2CCsKKFyzu38yW4AWqwSVdL7F/AYh2JLT4yfN1N1t8
WU+T7v9bjXBXgE0u1coeFgpMXkWHvHzI/PtSs9Ni2wBUhSpCdIAQQgcYmIL5pTVau+WDhUaVCiZx
dVKx/uohXpdQpfHggVKggMgPROvDkxZKAGmVkZE5WQ2RqJb0xT1nNLkF1VKc2RNu76yAzKS0gG9a
O3lLew7+DMgHYjATNLrCL6LmmNLCnOJln1pSf2qzj+t7vhSzoP+NuI+aPCZfBAOxqhW9DFpPm3nj
dsLp5JLs+uhl/3czQFCBxwhCn7IummGq3xWVR7Cz7UOkbqruUJub/5+JKYjNjjdJzKEAHylS2ojd
xE1qeWl0k5bJyolbPOOzlQj3MS7J1ghHmKlaXh911mVI0ZVD1IfUqfToYJg8sLTIP2pFtla3W0wj
59soXNFdmSuDyrCN99y09FuA+d4qq0538pFcEqfcqPe4BHZrL/HFIDNbsnCRdnUT6m0+LZlklqy6
ZfyQBdsswLDUipssuftsfb9LxrNvGEVVa/glLAW1bpWabNXqShBb8ve5BaEZwEjGWJnBAoeMl5q7
KjDGWrIy2LK2DCFSmr2SAzGLz9Qqz8yAjYfrrr74QQwCBj5waWAeRDi0aRSlvV6g9xWizSDrdgKq
OX6WvDuMUF23tAjwxzMT9QLEZUxnC0uJuRJxMg3956D69MixbT+5B3GCGwnS0XW26ciOJW+Dd871
Owx0rVhfWigaNhPaH4UgIE6+nulUi4MxzNBP6S4gAN5m9+Muiy1tX29Og8MAv7FOEKeF2tFKT3/Z
LvrpEJoCEkSe/n3mhx6V0kjyEA1xpb9DX86l/Q8A6W97/ZHEa6SjSxEFFEkg3sDsuIZuyFdjWYY6
jTENNagaRLDHYxL97IkBMn87SI9t7FT1P9e3ddEgeJUxcA/kwjeZHylHqpWjzAvcSXYcqrfKQDm3
vwkMyJV5/uOYDI4PeofrRpcOHpIfQ4Y3YfhGbAkz1J1YqmDMP9Yw+hLv1fY4tGsJ2KIRqk+YJMyY
fuNJN42+QXMMNcNSq9zKG/dFAG0Zf42lc/EZA8AFJDqnMWddxFyUnRrTmE2P2pCfh/J2HNCAKKsb
MD9vMMLkBkVwBzb8+4n63uTv13dyusjEd838yhYuOplwAywMyJJUBu4NFUNLidtED9pfsFrRuR3h
ECiZ0rUNZkVsDzlsCJBXDFCnAnKWNazjoj/OchDhVgsNDxL3I3KQTJVBefMOBIvGH2rttmFOmoW7
yvgLeAJSPIRPAzS1RMQO5F1jymWBsAKtmGF8lelOKf8Cl2wqMiY0wVoCPTzhnpFIhEq1hBqoGUU2
68FAiDttrQW2dM/MjQjBeVL60wJoR9gJNe5kClmyNVWFNQvka2wiJE2yIcGpLfTWUvpbna98isWc
GzBCfWLmUHBmhRAfy0PodyUy3Mp4kTNwIBwHFQpvT1FwUVI7OEtnVMFX1TCWztDMqvhSC5Cjcn2q
33SQKQQXVQ2J1Nxw0jXS0sl1xbM6tyO4gV/KXZ/KsKMUNN2G6nBp+5dyNO/o+CsBT4nF4p/Xo8NS
CJxbFH0ijQmIkXGYYh2zoVVik+Y+LjbXjaxtn+AWiVqpfulhWa25HePAGqlVMIsEKy/2NTOTd86u
4YxVHekZzOR4cfJ+sBL6s+52ubwGXJ8QPNc+07SpM0PaoHCmAo5g66jp+8P76OGDnb38vuwby49z
W9VVZEB/AeZAuwmqy+gGgQZMrHiYkY/BmOka4a18qFN20zaP1z/U0vGaOlqmif+mcCcEcU/POmhk
TyZYcVNMZYF8tMKgsRLQjQ9dgXLYgZHU6fTX3n9V8zWavIVPCCwJNSgGekG9IzL00bZRklDFJSKj
W95l2wjzDfIPPdxeX+eC138xM/2M2QdEh8PXYgYzdY1Bsbq/rbXis05l57qZheP8xYywm3UzFm04
ccTwKjpr4MljmK289Mw8l5lnYYpjJWlauBnZJBUBoh8FoC3x60WKJEOUF1d9RItnTc02QfMZeCAV
6x7gUpg7+mmG3cpWLq5xZlO4jSVN6sANr04hyynHhzK+WBaBFFlUr4ClFr/ZJF6LWQoF9QdhM/Oq
TPxwMtQN2RbqcW47Jodi9Fdy+TUzwnpIX/qsk2Gmr6ErfhdVLg92191i+qVC+GCyoevocqg4zCKS
qfaKPI0NinDYYQol3JglqlYY5E2seq25urgaUA2ApxHJGVocXx3dhLgIkjKY6oPOaeiO9I3N1+oM
y0Z0CPBBa4iBn/erkSohGKXUDVRrwGYAasYBxAa6v3LzL/mZIgMiOqlDqd8oV3y/VyUfnP2Y+1S2
HgQVrUiLHQi7OmZrYjC2R+E0zFa+1NLKFEziG3iBICaJDANRR/GgzH2OZMyQbbNMCoeZbeeGZFxZ
3lLgm1sSItI4MorhRSwvMDUwL2mntDX3fho4uGn2191vaVEqkFbg6UBf5dsDEjyWHjdjFIHznm46
GVTh0CUYSnPlNl7ycpXi/QZfp3j9CJd+wRqTZyFKJ2YM5b9hq2EXjSNl1hC51xe0tHdzS8K9H0jJ
COYqLCiVXNA2WpT9bM1NSx6um5n+jHhs52amfZ1dGoqkyj6WCzP6eMs6c5tl+UoAX14Jw3MXR0n/
Nv7AE87QEkUlKEk/B1BfmRDM3XT63zgAuID/Z0UIcWGsQKR1qq42+V3W7AfwTfbb63u1NPTEwFOK
ighom/Dxhc3K+zaJ5YnVK8EoH//IT+H9cHiUbH7sd7pbHsM9O6Cfewtu/hugl4+XidhibeRgydPn
P0I4VGGSmFDYwY+oh5tef5aa0Ias9/WVrtkQgl/ZdyVuXNgwNFfzXzsFJNlrgL6l2IeGvMnAPQ4S
WLHk03M1Bls17iTwLPzMk+DUkuQYk8jlnNt6YViGAlHZ6+tayiUmNP5U1QIDkZiJ6Zj86Wof6wrb
HMwnNxGujSLJrAoywjTfgCuiW6v5LEWMuUnhc7W5yv1cRsQoEnYDRJytdsmvNlc2iWm4LUtWgvva
CoUvN4m1EI9iV4csz+xa69+9XKr2vK1es1Z+k00/23iheZMAj7yyucsf9M/mCidQwnhtz3Ns7ghk
wFbOUXYC4WXrJEx67zPvTc6Uc6CvFeaXogsqhuqE5AKPhshU4o+QoMqlKSJ3RzxeSB9bY2iX3ud1
z1kqdwHHSxlUUDECA3jc10CpgXKhB80Rzr5Kz3JM7YFTx1TNbSFFxyR+q41kr4MxQfeHna83v66b
X/SiqTWF+icI40QFVtq2bQl+HTwhsl91nMBxQlf1W1ys7xg+WvmQi1s6MyZcPUSXQw/E0ygNgb49
p8/xGO/NCjLb0t/k9vhz/y5L2FQdnAERLbGsIQD1i2wcWcqQnbJd02e3US07ZVBbxrg6mrG2wunf
Z7deip8EJnbYDaJ8B2JdO9IbSweVGOiYz/0AvfVYufMxsaVG8s5r6ockp7cs7GpLqvm2iBtLgYjA
X3xiCuE9eeLbAbvu198E3g9eds10fFB35oFr+g7VHHBeWcPP65YWD+rMkrD6jpXgGAyweq3/oREr
4TuOHgowE940n9euuO7iXTKzJkSkbAA3E5nWFYIfUh5ePVRrFX/NZ9esCMEn6GJd0vnkSTrmITaa
XlrICVc+0WJwnS1l+veZ25BabwJlmD5RU78Ssz4FDXVa7xmzZBuNhpsweE8xK3L9ay0hAjB49a9j
UGH0KmqDqMgnq0DmuiQM9xBFsJU23bSs3iGHR3MEIuQFlBZa4gKWvzH8d1ny73iwv/5LVvaYCu+u
upCoh1m5qRiuOlqgQn4h3OZSvZJ8LKWk0GDF8wSc9BDlEcwwXuW6GePlBXlxt4soZO749m9W8seE
+vVDYuIm7H0JEa5q/UPEAsDsg2dvHFfMLIaZ2UrIVzMZqTOjHrASbfD3ZZWflfZeSQ2Ab+iKZy71
KAFjhTSuhpl/oL2ETdMgRyiRwERWCNrzvrdG/Z6DjZw8M+21H93Gu9U7K9XAQdFsqrV5zVXrwn4G
yJcrDXKvtooKV6ZdaHAIDLvLj5CR4c1PcMfgPObcblVg97rN9Y+5GM5mSxd2uWJd0ZTTSz0Lwf8c
2SPd+mHj+MlTalraGifk0sT6l50WbkffD/IgwVvTDsYbvd1Ao9XS2+0Ylsir7ol0z1Wnj1aa6YuO
NIGUpwNBvhFqSibvZDODzdwL9mnZQmCs2qSGtG2wxOu7uZhpTHTJoCLSUDMVHKkd9GTwVLzZ9aAF
VlDZSI225XhhjNorrq2VkLK0sGk+ypSZDGJHsYk4ZL6mSxo0WvFGqCD2xz/qwmxt1aehNar60/W1
LVaCdUAhwQDDdFUWi1R+ZhqVrMMcEInatorzU10VmaPXfr8H3SzdNpT8qsOisnqjyRzSG76Ve+ND
QvM12bGlYIqgDlSBhl/zTXJETWrSI8vidsTNg9aArr9gZ776ylpwV/TfpkfxhB3AXK1wZ9WR30JY
oEUpM7w30ve8vWQQhBlaG+ixIN1UkjS1La7v8/evCpso0AFzTcCALSKdJEMNwsyDzSixleohNErI
0Oyzbo1MeM3O9O+z+5ipTeSDQg+XPrPr5mFIXTbeltrL/28104mZWcmjDoptBlajgwwjMDA0rDxo
Mvraj9ftfPeIadfgnhNHJgQPhDhWhAFU/OppNfyhay+pfFusScN9P9xfTQixK9Dz0TQnEz376bO9
Ujp+BjDCJ7RQr6/l+x2OmUcZvPyY7QGIUASP1KBWk4YJgN7nF78072WjWamcL1ow8B5CtQ8HWYTF
ECUKvNBDW6Ap7Tp60ch/DrlYAeqjDHTgGMwVV9AE+VD1v1sA7KkiLvEyK/ZuU4ykXt+pJR+e2xES
V7WH4rbcoQBHE8fn3PIZqB/RktJW1rO0X2iAoQWF6hXoc4W43tRI3HKK+lhp3qrZP7xTV9K239Wv
r6VEPOVQXMFENig4gC34ek6oxHK5b5GC5yfMdex/qL7FnGLj/ai2wyaxZOv5rB6Iq28wNTdaLwkQ
2+3Bd/DAs/CEBdb03dv46HZDcmfFGxf4QfDT8BEn4aWpSjwdvdkRLjHjlQ4pMtdGz62qf5QbD2rx
ycSgZ5XZ2TQ/NRpdatK4cXSR22qHDtBjoxJHVkpQkmYIX8Xai2XhLOoA5U+qXehvgVND+E0N9ypQ
WyObpvzojc2xDJUtKXR3wLEcxrX27pI5KGniVKJICo8WtiDLQHneMfhZWY3528C82LCS0WCqnXFe
cSsaFA2sQk2h71IpweSdprXMGnvWHXxIZG7MZuSGBbKELIVAoTHRkkZt9eShvnWnZ62mO9fPxdLv
RSMJMvG6BuyIiO/zxtZDoR3bM+CpY3mx7EhjfzDC7NRL9Uca/ndyE0jegxsO1GYAvGFO5+vnAEFh
H1RFy+1GPoBXA9pSNgkvbRvaazMm31c2WQLzPeDxUG8WucYw4g6SS9pz9BBki9U34IpsjUe53LXe
GvPg9ytFQ84I/nIESDSgxRorjY0hJEnH7RGZapx34BqFjqr6fP1TLaRVX80I93AYSFGmljAj7bxz
9i4hfbrXyk186hz9zujRZ1+JNd+D5mSQ4vigEq5DS+3rxwI9aIp294C0kb1H5LMfQEgAHlu60r9a
+lLQGYS+D2rUaNKJMbNqOr8M8KV86dT4e1m94d1RzS4N/bGyg9Nf+ho7saCZJcH75ETPmqCefELJ
t2NpHqParC2SEpQY88ZRwJHMs2KrmrHTV9VHrr9e/wGLG4oVypB/kHHohQ1tSmMca3PaUKBMTElz
/GJTG7buf163s+iQMzvCbWdIEidaJGNHjWOkH7XIlaqVwLEQ7Ke9/LMWIeNNQMzbVcrIbflCL8oe
s4bqpfonwWzjjj7UzJGePN8a7RBEBcbm+vKmP/39M/5r+reO1+yeiXsKKtEQ29i3L4NZWkW/iwDZ
8cnn4KFgO9zIa4w5ix+OAACNlJGigyy4KDMGtYPmNV402YemDTZVPgNAV9Vw5cQtHgWgBA1kQlBj
1AU7yRA2aqTDQeNxV0bvefgodZsqv9XXFFgWF4SEERyME8e5ONjFG7+CpryKk8ClPS0/DbMF0R16
XGWxcrrXLAlnruReOHglLHXqBb0YLXkh0yyoH684xW9Jk29eMVuScNPLBceYlKdgSYVxHtvMIrS0
2zR6yivtvoybUyjnwDI8qvlzGgZ3UFewpHDcdMabxjNryMvNSEObFdFea9dqemubMKWNM49tuF5Q
rcBvA9KlMje5dpYDp5Tur5+L7yUaHEkKKOiU6eLeE7zHL8xOVVqdQ5joB28+29Yeo71cHIbc7j6u
m/r9uPy22zNbwmcNgANFIQW2UCF5VbfpbdC6lW04fu34jyBEhUhqZGc/1/KHaaO+m0W1EtIy6ESJ
6Zw2REpnoAFmx/1tptziAWRdX9jil8Jz5H8GhC8VEykf4gIGCgoZaHIaaocXxG1r57qdxRA9szP9
+8wjmJq1CW1gRw9/hMlo6cpFWQNoLkaTmY1prTMbyK79gU82hiaxovi1z307VgKkn/dGuZL5Lu4b
tPw0IOIN8LsKV1vnt+i8DrBV5mhiv/aVJWPEYA0+uejhMyvCxQbge4d3KiJ/gCNLo03tWSzbNPKd
4bma8Xj9Ey1eMzNjwg0n+7wjCsSjQNd/9owNqzZl55rKY+DbVbkrwrfr5lZ2UAQKQ6MWkizD7+Tg
tcm2fb4NyKO/hitcvreRFkPSGZS1mohI1/KBQPhgureTI3PbV3mDwZ4IczbWcJda1Z2+pQ+N8z5Y
/30wD9Hpj2FREUrJM4zKZTBcScZ2VADAovXZq9n++jYuRoiZGSEI6iG64x56GXYA1rcQ5HPqy3UD
C7W+rwsRQl9BSAItElgY1U+tka2i3HXms6bdq8VLoOJWUQ7GGqPE2mcTA18ftGCKjmFUz3GbpYWF
bNyJIQiBxw+IMD8wOOcG6X1D8QIx3/oQRA/NSyanj22PQXRw5kda93R9IxYddrbTQqiUGtnXcx8/
qY06ixmQ3XJLfl+uAduXPqiOcRZUoAA6U0XYfpLXSZvVFDNgqhOiopqMa1pliy+rmYlvR08PfSML
GPLlm3gDSQTf8tzwadyiUPGB9vTqhNKqQcFJaeYDD5bCYHRqPtO9d2iPGBPHa3/8lEFEZ60x1C59
qvkCBZc1/ZiWSWhgD9uXXnZ6dlHYK1pV/90h5laEDMyL4A6kwKoG/k9vYB2xVfc/avPzupmlqxOV
fLDLg5MVWHMhLtMuq6K+wGKSwmZ4cOiaOwJift3I9EfERGNmRIxWBsRfArWEkQI8yYn/YBaOGV1Q
Yq+iI6TdnLxdQ4Mt3W1zi4JPyCCh7jhG321aAA1mNyrOOFS+0lP3Eadr844re8gEhzDMplUHcJna
UvYYN07fPpGV62xhglgDCQyIUfCRVMCHBW+oa0krh6aeHrvVI6NFtesH1WXF+ApcRGzFndFt+woK
kyF6JweD8tcOEjB2EW3M8Jduaic96VzSj/VKprKUFU0zApgVmGYhRE1bU22gZZahBGW0Enq1IImm
niXx94ha9RoLydI2z20J21z6mSwl/0fad/VIjmPN/iIBEin7KpO2srzp7hehq7pb3lL+13+hunen
lEwhiZ5ZLHYWKGAiSR0eHh4TgfFtp6x6sKUTZ6o/1F7Qdr52uJcg3EYjJArMsQVIPkLQOFDcIu1u
MwkdWlQ007zmi8FwgkQX8kGooczrXUSUCPvMkEE7ypkUV0MPWJj/vH7sVj/OAmBe6wJAjs3AMjIA
BEph94Ripiiy/e61UD0lFw3Yr60GFe15VgXVMwjrnYNBSWqUowHNxcXwo+w/qn5zfTFrX3/57+cW
U4WtagQ+xYt0Cp2AMjc0npshc66jrG3ZEmX++2LLcrSx+Vk8rwIaWNrWlz1V6ZzUxAv36TrS6nqg
SYEWONzGmKc4R0r7rACLEm7iUQUXNtvQ1t8QQ+A3Vj/KF8hn9LVcjuZ3BASAUAeqcts0tmH3b9Ka
hgYtFwgL4JVqcMvIMSlXDDGuKVrtJkzNQnN5eIz/zVFZoJhcP1FuaIHSE6wDejuZ8mfwQ8ENtdKx
NLdH4wJELQgy6hq3jrbV4F9GIOgoLOTqHrkFvb2Lhi2y+Ka/L+s3nNCk2ZYB5qFwXvHKvG4Pa45n
8QMuWqYkcC+jx2FOp4YOZEN8/aVg34Zufx1m3ez+WSffEBXIEQaEGdapKJBtwt2QPlmi0GX1EEFl
BUV6dElgwObctP2RMtJB2g5S1a9a/aRFeznfF8yLRbnLtVsefa3/APE+gRRjEIdIhyGLSPpT37+M
0k5tvtXZTs131zeOzNcLH8QswTjXoBZQcYOmG8K+FsyIxpNlRxihgFKffX9jv71Nju3deJ5u76iI
OWr1FC+WyT3U+yLO09EAcmyl9pQVjlA1lIggOPOPsz62MNmDY3zXZi57lBzpVnKqbXCaeXmrfel4
9uAFT72bv6g3gSt6z64+yRa7y5t/btYY8ZFgM+YP5Sm4LV4Vt4QA3NNv6Qe7Vx4OrVvb9UnECCAw
IP40FGRQ2WgClWSQQ0vQJntjtjcQGVOTH6kuIMpdAwMnECaYUK6YNXvOj8UUWGrazs54SIpNRMgs
dLhvp3rHFAtinwNEgUtBx8GqW5sZR+YebHCj8gLZtPGjyE8RmoJh36eyXSY2pZHdSHd+tddMO/J/
I1a24+o2ITdG4jaiAZTVB/7yF8yWt7iCJLPulKjDLwiKWzK4U+Bq/aZMT2FwqmFf8aOPB+/1o7qO
ibzZXABD4zv/vgcfd9NEGHtyMh9pJhVTPPdReS/Vx1BnqF1ndgU6EsxPCGDnD8h7iM9WGIzbgAtL
5zxECmXILNcBa+VU+lUmE0MpBT3+UIvJ9jmLK8c00BdaGeXgGHGM6TxUQvBINScZv6wxt13bJ4IA
fc3fz8VAdGjPRCx8EaSNJ2gpkyBz/PqR0be0pvjmf69Kh9TXAmR2nYtvTPJpbDIfVN6q5JnhQTfv
EC4JVRDWfNQShTs/UBY0OknGUvDOsI2K2oYv8PFrd/ASgbNVcBdnkDQHgpY89BmyhsAAwSf0T69b
ytoFCaFkGQ1988Hkg43ElIuqrNFpJgX1a2xY97UigYRkOJrgt2akESxrdeO+4HjfmmRRrE1+lIGQ
tt0OyvAwwfFcX9GqmaFDA6OMaH+Wed4MHWqWXZABgpUfVIKUW+j1wfd/gYEpAzhPhOEGHzFXyB7n
1iQhRJMLCEx/q8w/pbDFZXWvvkD4iHlAJVSFNCHuoVmxAMw+iM6vL2OFqh2nRUGrGVXn2jX/Zi6C
HkMLPtYBKacqs7M/0l10HI7lJj/ijRbdGF6PG2/y9NvwIPpOKzNBACcqxo4gbAyqYu6iV5DvMSsG
EwcPWGfZuGdvklPVPyX7xI23aLW4vthVS//yDHy+UUsoRvwb2MUIerUi+Gilyk6sX3l5X4mKJqsm
+AXF5x0VFToTUYSVDUHqYkDvJhpCl0Bj/fqKVvQv8DBHigAjCwp0pvkp6wxsqx3ksaC66UwbsKo7
wSH4Xe/Ct+ChfEfikT6Cl4n8IijaoWYPWfl8n7xd/w0rSz37CXOksfC3rc4CrZLKDFOUo6/aoy/L
95BAig1XzfM08q6jrSVYTQU0yzMXxazwzifTaOpTqLPCvUM+MZZweWk3fh7arYEGHaecEttsw52S
3tO62WAESmBDK3HTGTx3u8gdiUHbVMO3qBsJpakBySbXSqGVJd/JkuC+XIsdztC4W4axrEiSCGiU
PjZIN0yQfmVoCwxfW4qLHQm4G78RCfyseJ0z0Pnviw+qjeiCawh2OCzvShCBTsLn5drz5QxitqkF
REBNyMeBKNiRpAdf2zDTo2HgqvJJ878lkhflkl3/ohlUoSGWEr2BCN7pRg9ZHcdIbS069vqHHHwf
q2ez80UGdsnjopqKrmGG7JPvROMCJxolWRUN+G1t+Zolf1j3U5s2fWlus/pZnaBWrLomWsAFZr1y
ijBVizluZS6um/yAIo3QVR+a2PTxIP9Wv8+jdLvK1ZzkWXPao7KvMJRvC9e64hHxjMdoFLqlUdvl
s35hLDW5RHB2h83okZ/+D+JNH5adFZvgd36rb7I7C5a9jx9E987qcqGHC6aBeYyYv3bkUfUrZWYW
8gfI8LzqxSluNte3dHVteNpAwBMpTZCXn9tYKsl0oEaLk0ro1hg+SLoZA+YM+XYQEWqshGrzSPs/
UNyJgWYwXloFoELFTSVXbndWvh0NwYLWzuUShTs05VA1FtS9MsdMtgO5Y+ikv75jqx9lsYx5mYtT
iaH4gpQRAGKCpt2XqNuEkYD/Ye3KtzSUDxA1WeCd5AlbQiit11GHCXUjkr1uhLfGJHfynvhupNxA
lrNINmmEMXJZVPZZ86VnyNw9JdG0pBq0r5ywegDrTpGhleUdycEJdYrSrVGkE6W3ViF1DOeCJESH
M+HfYIoV+yntUChBlgaSO0VwUloJiTu7GVs7zlobQuC5KnAlK18RonlfoPw6ZRPiICVA8+m+0O9l
5Y8+fFw3lJVL8AyCi9tqP5hoNQACHL/yaIP3TN8HN6Y9ikbiP/smuVfsEokv1rGu0XpFBhIt+2et
rQ6xP0LSLgYF1YiNpG5D/9TpN115Qhhe6TfZEHqKib6bmR8S0hNauI86fTNmmNTQX4gvY/z8IyIG
2HVlu9Py+6HX7mJJRKm94hDOfjYfpERdqGgMP7tDPoMUm155tdAvmXv/4jtgmg09hRjKQlfh+YEN
1NAv2YgZqFGf1NfIsrIfAcywtjOVhojfNXj2JtdrMO5Cj0nUgH/pjzAToOMMY6TfBB8zZwV9WmV5
E0To2EqfCvmYixSQLg35/80czBDg0+ZXl3VlVPsx/v0MhVqrgg6pnGws+dv1PVzpLgQMGneRZ0ed
Dljnmzg3fGjgJUghjPVYNyDz28h0O2B4PAhshrHPya2gtmHdNE71rKlQ8XVAZFRuJpFrXFsuSIxA
ZoT7GDxdnM00YanEI8Fyq+J3keg3zShtx5aIOqUvr0VMTeA/MwEPCmN8lrFJc6VKmwpJuNHWnuVt
58qvEBC6MU4aBoFs45T9yp3smB5EKiIrejFABvWZDB0F3ULl+HyjJ1lupVKGA+51fQrB/m4pfxS0
Gx7HgnSJLacNevmbasLYZEEZxuzSHG+WTKmpq0RRca8gNXWH3i0WOUVpMajE9j7xelZ36JDX2wzk
5uAKgVh3lYTPvtGy534q8O2onJg74sd/fx/PPakIL0CjNR8+7vRlfkEICWdHa+gbS/XdqhbMHK19
qyUCdyGPFer4ZQKEoXjo/OPUP8nx0UqYbYlojGYjP/ez+DboW8e8FnKz0G48/zZVm6W6GtfoGlAD
5JlKMAylVqo4hmSadkWym7FO8dxIY3+HmFHUmvmZkbmAx1tunnWDegOfTYHUOnrm63mYc09++D8p
NNEl5NstR937bvGtQ7p912P+2j5kd+pt+Pvvu2iw/C/8z4t8EflIymBhxgn4BTSe9aMfbTv/Tcu2
113N6glfoHAnHPNjXax1QDHZYwKh2TqFStfLdYxVkwGpNxrZVJBF8d2aLfTAWUk7ZJuR1iCtdgKH
+Fb3J4QbhW1KviDYWLsD4JrlWZvHBHkYF2SzikqB0mJJNcbyrZrYJPx5fUGXsQZOGYSswCiChDH+
59wyW78DvwnpYRrTLcYB5Grnh17e25oJkhHvOtbKHP4ZmMWVditENnWuAKyu3IycIDucVZ6ZeEqw
09XNQN2C3WWRW/g7k4r4nIhgpfzkuC9lJj4qwKtb9iAPtvRiOaPXb3+lJ809NaEdusb2TdnZwb6E
ToSdls5o5w54AjAdKBx8XjPWxb7zSoqYgEPH17zvcnVTo6JpQUNU8KBZczpLCM54ytDyfWUCRJu6
7bAnaHmc3L5BZXEjmQ4T8fat1J/mr4s7HvkqGBOfOhryJFFzdJE6Qblhzb08fSPxzmR3Y+gYzW+T
7lP1RwlNuRECyoX8k2mCbN3aYYGDQzCDDnc8COYtX3gZv9KDuKVYb2Yxx0BpvyMCD7OKYMwNwNCv
wiQShyBPZZkQfW6RpcxWspMcqYI34kr+Dacduzjz6c8DCdx5rCvQiWKaELe4hraAYzY+KtZOSk5B
4xW6G1iJXTE0uuG/gvLh2vFYAPNnMzG6oOk6AGNYzZK2Cn2Pm1tlfGHlQfn7Hv6zRfJHMR7hisp5
kWVQbNj4s5zIQQojgfMUrYjPJVZ5qo/zMFdIqa1Pd2l+xEvE19/lZodGZwHa2oFe7h932lq07bFE
nteE3ivjB2sOcf/9uv9cu3wsiI+jtAuyjYsXQVlqdV01LS44X0XLSh39jjoo2/bFNHrhEExerTPR
2PTaJiIVPA+yo+sduj/nh2qQQhpZcyNeljw1jZOZjiS/FIo9Woc+eb6+vpUthKo6yPbAkqmDSoSz
fbXtlELSgdVYSPwSVX8uG33apEYk0oZbcY0KBndR/5vZNhS+VBHI4K3qTbiqCIQwyhjdBsU9hplu
JaU8lPQ2lOnG1BAeX1/fSjUIc3BfsBdli6HFLa/Bf0SDtSvy1LYGww2iVzqSnSTpB1Y+10F47ELm
IuB1fPR0OyNT7XjCULPxosbhTm1VR1UECYcLw0K+H6U2zMWbGN8Bt8P5Ry6oT9DtnsOxoDGtaL9X
WuwwOdrnbXBAQn5/fRsuTIpDm/++8NOIdWK9rYDWVXtJeYnrg9aHD1PduwWGKagpInsQrY4zqzyb
ujiqgZeyYZMZ9L4E4Y9qpl7UxLdDQf5aTvF8fXwDm9kQMIpGBdYHJQZ/eK7Zn8r4NYiG1i5zfRwO
F+82pg+ByBw4jUV+sCQOIYGVS0cl6G9Ils1aAOCazc2hcOQyy7yGdH+kpkwEfu8iF8P9Cs7Lssgc
FWVebS1tiOmW6NVtMWMEwm0B0OpnhLoN7BPZYMrHwhbRM2KN+IxhecqqzZA84A6x9fotFLUGrBro
Akk9N9BeMqx8GoBkkVdUuJRhk6MNLK/tFqQEQS9yRqs7aKmI8w0IvSBPcg4HMu+0ibr5O1ZAihQ3
g+dpJnLSMc59/eiJoOa/L45eXCelXFJAlYbyZJL+e6whRdrr+1oTETVdOPPZLhar4nwKi6U8Jw02
UQ2sB9XS0ZTfvqsmE6xo/RQscDhvEquor/dhyTAZ69HJzUGHTcLSzWEbVfqMIfGsuZ8wKi6KYURb
yXmVxAiHtqixlRV4AxtiFXZat2jOL9w+10Qu5XJq9HM3UTgDZRHaSPgsGkhgS7C0A02Lh99pqTjo
5Lozh2DfZNE3P8+QBmXtn1hTUHHPb0JTRiMLc+PKd1HDflMx0HvdkC4u0PPfw7eZdJKRQ6Llc9dz
W5FrMPF2dhrqnlZsJN1NMarLeoEDWNtxhAUoaiCJgniEsyipSDU65DW+tAzZNkwBeWoxulNZu7hS
BKmhy9oCFrgE48wq7aTC7AbE2ll1pN1R1h01uukztzBeIt1OrbcQVY3re3qZKuUwOZPKqqnBLCMw
VeWQR3dZg40s3SZ+ShC/tq5anAJ5l8Qeq22/OY3mTukPYfNoRAj8jlEgakVdO8GLLVC517okjTSk
KX4O04IfhV9/+EW/Lwf/b59tn6tGiyR6ykHuwOf5FLwBKATEmBMb6FjS8+9IRD5c39m1qwMpxH8g
OLdnBVT3MRaEjY2ZzdQjw+U/SfdK8urLgnyKCIozUt1qTKNRcDBqpthh9sCkalMaxymJnFE0v7L+
gb6Wxdlow0I/S9Hh48AROfLgBhK6DFXBkMw6CHS38QgAGxCfukwGy4yYhFOXIBBFkOFkgX8saS74
RGt3Lhh0/4Hh1lJHaeFXEwOPX34a6mddYt9YflukzUZHriZULeFLew6PzpKin3b3hcidtomquRw3
QGzzwQmLnfUbi6O3Y2kfIsmZRqft8s2/sEMyKyiBFAYvAe6N2CAObdoBeykHzU2MBizJ6L20ucVs
dENFpeA5SrlY3wKMi2LKNMgDLcL6opJ6Qx/BGtHlXdaOX266APKsHeZdXgvrAWO4cvsK3ZlURJax
ejlDUOafBc/GtYg3gnxKkfrFgnUd0is/BvUxBEN1Aw1z3GCl5/e1bap3zPh+fZ+FuNyBLw0jNFC5
wClEwxJKIjJoBUF3QjZllWBkLbNLvbTRaaIgMrgOvXpcFivmzn+edRK4vIBcIsUvd4dJH7ad6EWz
/mnncQsETkjezqa92Fapn+QCwhzMIZMMel0Nr6am/XZ9IZfJ2vl8zHKw/x+EC+x7q24Ma2iYo1h3
fokQ582ytrV0k6m3XZQ71ZtFtqy5NcH4bQk2cdUZLKC5cyJViSp1oIx1aApBdU0GZfozEhGlXUMv
y9qVEnQlr692LZ7RwVwKVlFUew2erk8r81gOJiBK5fPYnRqofkUbv4SkFa3sttmJ59Iv+qDm7f1C
5G/XziQpG3Mgdsa2IZ5e3I/JhIm9ws1BKk7x2mAlinZ/PUYzw6oESkVoECHoiTo3nanOsgkl+9pJ
lddyCG0LpJF91O5b/zvtf7Bq2v2LjV3gcR6gQqE+7jvUPjVr2tJp2JJe9sqC2JnV3QWVvpVntoFU
ca/DrlrQApZzANnQDVSeYYklvUr+e5dWod3QcVPQH0qXeT0pRQ+R1ZOP0jKuSV1HazRntG2oZlYz
YWcjMm4IGV6UqTxF4Msyzek2Vl4iZdwNAX6GMUYlAji0j1rSm5xYtsn8baGLhihXnYQ6Z5LRCwTe
Tu5+U9He3MaaWUMCeNimpH0cQrq/vsurwc4/EBBhPTemrsRLZwoBQVu7124RFcfJFpocdBDEiPPn
urjLFkC8w2s1I0OuDHeX7jsRmtpa1GswdLHLhUWq9c/4v20D6e/5mjBHXkTy/Bm7ZtfpD2b/1igi
b7P+ulish7OVXG8meWywHgNidp1C7R5tp0l6iHyUZ3IP49QEXPcKEw1vCIG5449W9LYMFQB3cuP5
c9MyBanSrsO8Sj3YI8SqIEFnCGI70ZZyPsDsisSMJYDmxDUwMAB1NIN1Ag++CoJZZDqnhsBTy4HQ
PM0Gc/5ukPnaDVG5VUfdA0mN4GpaNfkFDOdYKqKPZqwDBolluy3fa0wXBQX6tOKN7w8CsFWzX4Bx
wYRiNUZRjwCrxtwe09uyU50x+MkKUfFCBDS700VAoQdKjeAbQFF+H/dbBYsyTGeMBDUm0TfiXJJW
4gJIYhiCbOBhHWRPoTxusoo9XXdL6zA66oAEXFqgljxfTVUWYcYmuCUF4289HZEgfRrAL/PfUDhH
kSdlHSCnXkO0TtspVvgMbfttnFuC99fqTYah6/8thnMVbWSkQWta8LF4UE7hVvVzT4t2Dd4pVeBO
omeRaO84B2HWfq+2BeAwwgcJhZJ0dhyJavGiNXFnFVmA0NIHbB1EhhS3JlYY29GU/YxSc/IadBYy
DMv01KPpJFTbnD/+xVWCqwpcwzqCPb6tTm2lsOl7v3bqxtPq49R6YDy1aXFbFgercWPDbqvaDjAB
ft1cVq/jL9zPUZPFEcuDqRq7BGueFGKnaLH0B1EEshpSLiA4ux87qL+kCiDMHN2QWEVp7HQ4Woyn
JOC6HtuNPm7S4K8bFeeQcgHLHQQjz9F21sFkNMnYD2X7OtUihuRVq1xAcIdA06OWyQwfzSpOdZaj
g+3ZgHVe/0Krb4AFCGf6oHw0pRG0mA5ymxBm2LN5cJRQm+GD6cNjkxwmaXcdUmQU3EGAbEKWtwSQ
uY9GLCM9+EUu6Ehcde2LVXEXlk59FKNM+NwK/VB5fcp9KHnqpwj0INfXsg5E0RaFLk9wXXDfKNbD
3lepVDuqgZm2LA6gtmF63ZDbhSnivF+9hfUvLO5T1RVLG92CPWTaEY+nAZTUtHFp6MyE2NeXtW4V
X1DcJ2IphqXyElBQCbqhwejE6uOQoWwst8F7V6d7isJ7X/pEsJ3rJv+Fy303VU6GLk6wnQQ+vgW7
FkYGgqEX5LlXPfFiI7kIgyZW79N5dabqNuljCVYfBQ0gjbYpa8sTtiSJbGT+OQsnOLVdaykZFpUG
Xoc6QVduKfuh6q1g80Q4XKChpH1nVjKWRarGHua3XxWhNpE8tUUs8rrrF8r/PpTCP4Igc5L5kQks
K3yJ+n0I/tQEquitM0FQIk2eJuvPID8XqmjS95JG4dPvfgFz7n6Q9FSfMgBHzMSwxR/mW8HGHGS7
QUBSJdI2K5+6brStznR7PDnLDqwzXWQTGtqkMx4HtbofM1lU+LtuUmjoOP/GeQOxHWhbzbIHL013
1MyHpggPcfqq6z+SWqQstH48wbOgkFmmmCdaoMpYlnWKO69OZTsqna4Y7IgyO1f2Q/5zTNHaHgo8
wqpxfY6SzYLPeGqcL3BIIBEW1XDayN9gVtBjzXdGf1cidu/1BNwCh/MAUjvGMfOxNAOcHPk+i0AA
+ZHWu6x7GJWtQnDX/qrblyp9wLiXe93rrX7EBTbnF1SzIo0+3+mg+kkhduMnrwylzdbctAEGsEQz
kaIt5fyCXjIlVhrABdnvKrpVS6cy73IRZ//qbbtYFOcVmBXrGFICSpdMe01rfyktEUTr1xeCeta5
baRybJV5BIioqt0Qfk2idi3dp9Xm+vdZvR2glUDQUAQdJF4pFKzTpIkzzNuRoThJUBfRM/lVr43H
6zDrifQFDmeDmJpIWp/Cx9D+DTUShXpxtKGK3WiBJ9eu1O7AAReCy1OAOwcLF1H6ApezPzJKjLUT
cNHSZtdddfAnCrWHxPXzwc6T2oOyJMvDjzJu7BICQXnLbgwDNG7Xf8fq51z8DM4uqT/ltG9mX5a2
h1ItjwzdQhn0y4gk4oRaDWkWUJxxZpZW9nh91U6b/dJgODVE81Q00vZvICrd/adlXfDAs8TP0XqK
41ZvghBypLFrjY6sCkLPVScyX1Jg2QItjMl9RFUd9NjoYaQVlKjZb7SAlBgLjGQIWr3UMhO4rNWb
YIHGfSurNZLGGPCt5P4HqV/07kis194PMT9yzMvN2LSCMygC5L5YwnxIgxXz8vLYDnQoYZ8UtOjX
xW1GPU33qCgdtOq/vlbIt+hqYQjZDhLi0JsgAkCmYYqb5+uWsd6DsMDgggqfoY8kH7AoOZUfrKi3
bJYWHcY5Secq6XBb9fGd3LCPmvaTY6jTC/OnvWT6yB9Gd1E985nVaewVKfWdvAOhSj8W4NC2fKHQ
3RxH8C4CU1bK3BGmQQ+Vu4ZTX2rkzIjQ1kdRL2bBFhNOGKEpoJgaYw6xSg5h12zVEoI/8MVS3O+H
xvo3SaDlj+D8o4p8IGqp+BFK8dBLaMtGRTPLRem5VTe8hOFPUpNJ4E7Gl8fFVZsbxm6m/lWXdCdK
v7H4RS52WrWvJoH3X79k/jm//IyCj0k6LaxgC7E8HSQUitJSvQ2qpBJ4WREO93I0TDkuYwMnF2nb
HZSsvMpAe70qyrqvuyOQ+EDQDiM8/BQUJrAKNEhhOYb+0umTzTK3bTB7OHqgyZF10bj36keb55Jn
WTuUX/gHcdAbg5+o+Ghp4qTGaBftTYZqIpQUhvDU5zsL3a5SA3obTRCgrvqJBfD898UrK4gsKS1Q
+ofuXLWVhn7bS+51N7F6Ly4Q+LMXZhpiJ2zlYCKpMG1K3XcTY1eohsA0Vm9F0OFhoMSy0BvNm0Yc
W0PRwzTy8FGrvAilexlhqOphBFgAtWqFCyhu1/yBdHKez1DVg6r0ts5k8BfHgktDhMLtXBaE0IaZ
n/VSdGOhxByhb1DIz7p6M6FNFjS9kOa96CgNe3QdUYbPo4AvOIhuRihKyGCrYXdW6sVJaldUcNVf
khbjzvgcWpHRiwl1Tu4yLNMuyRIDkE1uJyftcbzXn9ktufc3sit/q22MsXf74A+iuOuWuHaoF7h8
KEPqJI+Vz6zTtDcNDzrZSXxPgmOruGP8cB3rco7yfJF8YSHK9aRD5IvLcWvZgWcENnTInMnW77ND
ti2PFnTjZDt9qTaBCxoCtPBLgvfF2nlYLpecH21UjWmkqzCfadi08XEckYZ6NmtXV35eX+tqpXCJ
xJ08LbNy0gdAIvERLrkdW5fKR01DjwLd1fqmynSnEo2sXU5IcDvMHULT7ALSSdhhZhenCXE9RnLt
IYDKjB2+NS/+47GhNuYn3FmMT1TOpiJj4g4nQZee3MXw2OCB2/jP+n38xlzDizyU3bYBPuhD7Jqu
6tR77bFypR8NiBm27FsJ6y4dtkOcZIEtM97v6Pd6Iz9Ix0j0MJrXfxn0gFAGxF7QDOHnTzHQBPn1
LMYdNtz60QBmAtG1teaglqEG993rPGtSecTlkfu2BgIRKdv6wpb31dzGEoX7znWqReo0X1EZHDok
2Iz0BDIFNfxFWzRPpBLkQrxKfpnkbW9ttFH2rlv32v21hOfeClI5oLk2A7xaSYdkMo59+geEpG9s
lH5dRxJtJ+cX604u8hzc344x3mvKy9g9Nf6f/wTBPwviNm1zI8BiSDI5JCIg/5w2UyoUep9D/0vb
+yfg5qf2JtMKtbafNw3cXHiR4y5uzX1N7jrN65VfsXIsFFfWs/1/Wx7n8oJw6BQ5BGygfatRN+uU
B428XcdYP/hfS+OMXjMx1Z2V+EpRj869DqRMvfTNNPtjrZH32HxiZrS7jrh+kL8QuQMwWkmdqj4Q
6+rky4gCMwhNCO7GVQxFmbn/EIdedCTlzGRKPx8y0oa3hdUjPWKpRftxfSWre6eolgnlVmJqfJgr
owMI8gszSqW7o2SPEP1JR5dIFEI1dwGqdf8Nj9u5LJjGBBQ1eAtVj7V65yebZLyJze+Z/zCAm+U6
2OrxXSxu/vsilDbkKE5kHWBjN6ELeV8nDLPgglbdVW+0AJn/vgBJgq5HyRsgfl95oDly5MjC+9u8
Q6OHwOxEH4t7SOpBHpNEBhQoIamFlhWvmd7H4YmSo9QIakurewfNPw1KWph65FPzRsPGMvVxlxvg
AR77g2K6USWaOl+PyRYonDnkKimldH4am6fwrt5NO1Sv9tmphH5RbKNwW9iRS/e5I52yjZzZ6cn0
iOD7XVKvzFHL4jdwVtK0Kug1EhyB7uMOGjjBK3r6fn17Jhp03Sq3c7St4UzO+GZ6rUMPk+Y0G1Xw
G1YnhJa/gTMi5EaHjAXYhxasBW7WO9rjcGTbbhe/Vx/hAwV9o4cymOJdPyDrEdti7ZxFpTkZdVYB
F1JJpmRj8u/Y7Mgv/1dLbdSW5A2xq3dUSe9KdCkbXiYqv60engX+bPGLw+OrapJYEfC1p5MFooY3
/6aPPXx7eQMprsf26D+SWxB0BO/XFy7C5S72WGelpuf45qC0jpBCUE+T5AklXgUon1H6YnVGgubv
gWJ1Uf0e+0dIBiRxZ0+V4Pk2/9iLq/1rEz9TGQsYojGfxta8ieBUTUPjN0WYDXECW6Z/plBG5C8j
bytqmV11RgtU7mZX86kOuxGobflL8lU3TUA+koLm7FlH3jBim+tf7JIW8/yYfgali1UGZWZJ7Zw/
HR0IIIGkzDG+4R+YFjRuNWY33nf5vXHkR+km3zaYtnbSB+lm3F7/FQKv+MmisfgRDQXPbCnBbioI
tQy9silUR6eivIkIhfNIBejhu3C2m6qGOjX4IuT2d4vR8etrEX3A2XoXa0nrfG5TAIocfzDFY61b
hR9a4kEI0o5FRNqXrzMwQGJMHZSWYNUH/TS3pjqIu8LIwbBgFlDlldoAGV6tkImTWlH8CvK56btp
pdY+om2/i9UxcesWrV52SZrECZrJt6spCd/yupTvc5/EviszCjLbLEhbzS76oTnkAx0ijPpWwWbQ
h/CDpvqQu4OVJxHSNLH6O/TraMPUYRxgoDp5N7pa2+f9mBzHwGwH0ADX02Nr1QqoC+Tku8+qaA+N
5lnyRe6rm7GkySmRu+L+Lz8EtgZxngb5TdVAzxy3NUErq102K30YoxRtJX3CQEFl7VEar/eUougy
mqZvj4XaHa4DXz7kgIxmn5kJHFOZF6MoUVaCOsIADz55aHHtZR4lINKR99Oh2OA9LD+z3XXEi6CW
A+ScBrjkwFr8SbzPHigowQ2RTsSFy+UAuLdAowaNKcGQ0PDjgcWwkNCsH8lo+3GvL+TiiM44GBXA
yLeO/8M3IkpVV7XRTEBv6pXXtsltji76tqsFPbeXgQFwUH+DNDKoeUD0x1V0StWPEfXj5gDLb++B
eXxX3NDYKY/+LiC2tdVKO99Ch0PwpFrbxiUs953SuFHUsASswg7gnJPor7E4pRgkur6Ll10wWJ5C
wBCvzIszeapbTPN0TRWqEGLo6lx2wjDsTjjn/Z+oldhOVlszsPWkHN7NXG1v86EvEZd0CIb81pcO
Bcaf7tOkQPt9I03ZSx2pyX2VSu17aUmT4JSumC74h8E6MpMQ4z3GhUqYDaviPulBfWz2biTBP4kq
hPO/4eweBy0/RI1APQiZKWoZnB/oQ0Xtuxo2RUanVjySe11LbJZ3di3shF/5wOAM0XSQ2lsWaG25
c9LJKpK+n9T2hd3lP+rhrimQXBbs2dr3PYPh4vuu76shHkHSP26tpyC1iVM8Gsf0zr+PnOYPmBLg
mskGlRS3EoSWl/HCvJt4u0BbBLptJq+nodKk8ZME5P3Kk/akHlRP8uJ39eFdu+0Cu3OSPSiC292Y
2U60p864i7e9iDJmxWTOfgJ3ihLNiog5zvoB+XfdPMWiroPLIhW3Ru4rxnLUaXO9yNE+Zq0YH0JH
na26EbHl0GvfddEz5SJk4PC4zxlGKXTJQlhouG9PhY6nin8zbVXwaxww8PIATs43cPc6r/S5+S7w
FKK95A6HJKU0VQmWWn+L9/k+Mt3uTYU8jK3MhuQ0j8nm7++qs6/HxUf/R9qXNbeKQ1v/IqpAgECv
gLGdOKOTnCQv1BkZxTz/+rtIfV+3LXOtOn2r6/RjliVtbbb2sFaEpEGfLTIFNrpgVWUTjrJkiGxN
gktJ1IS2fFlTTtI97ZMdyt/Xt239mv97CZYDPYnxqjLKqnnCGqo89JmOPPf4jYJiWTYrvIqD9BFo
YqG1gDDvHMfstTLqMRPicuhhmKMT2t8xE80wk319PSufXRPNAv/gCAZIwe854WXD3VB5xKQn+muU
TmZpF5nSxchPMARLS2lAmrEHxhw+JwHEXPkmt9AjMuza+Y7UT3G+V9l3zCddX5psCwVzo+hWVGJ7
cRYGpmbxrKpUtyxuddlRybZQNLqomFrWYXmBfTTLhzqE8q+MVkiGIZjdVMwBJy0w6vB5tnfF4EJ9
VBY7rN4eMOXaCF2htSq2kHQ2iUOjwYZVDLqxpsfiHfivFypWS31Fbc2I3+rs2AR4QuGx1mUviiwI
vCyzLaayEKwhQYshiq/U0sn1KpoKMqcFzL6rfN166rkPUSJ/rNyAI3kCuT51PGSFf91Q1mJCk5GF
aw1WiiZC4QRbM6L1FCPGrb3Rg+Lhj5k7eLMxN3PCB9Mt79TnUXGkBCfLHRbDk1NY4VATRU+wC9AH
o1soqO9GP3Sc+nZ0u/fqWN1aklrp2nU4RRMyNBZN56nWLFQL+a407tBaZzde3Usu3fKbr6xJZMKp
GbejdkEx6/e89Iz5zu5LJ0UFc/QD/n794FZDkpM1ifTSmlKNc0WA1jjhFowfOLLkwbpHCJQ4KNRB
jOY99Eovej7qN+iyT7wB3a6ygZ/LnB+M9vRXCFFJMXZlG0Qwn/nhM0a5f96BlevINr/JvvEDp96W
GJq/vR0lfnXNJyyKyAaIYix0XgtWO5daWtgqQsGs9uq6BiUeCJSfr+/w2oMWa/sXRLDRYdbstJ6w
ttbvPXPX3UNF5Ts/DF7g9NthB9IOCeDax+IUUDDTrtYYaTQAkq2W+cF2fAmfivdxdjXqQJPkP3z+
GMSoNITuXwPI559ZdOMZrFrivThH8Hxok90ge3GuHpOOFwEozZCpEWVii6FOhniES1skhKJFAhFM
771kHWuum/0LIpLsjXZkJfMMkLZ8CaBnE0sJgyXLEEk2BrzhpoTjC6RUpQP1DNrdBLLTWCz2wnkY
EDUFYfwXy//5afDJwndpgDhcqx1A4NP1H73l6+l+Gt4kVra6GgO0oeAngD7g1zPr5DvT6YkVTgHu
TueOP1u4CO5YPly+Q47xfnbLp9GVUrOtntEJpnCVbPC/9TSErY2+8Se9HTa2N2+LQ3Zf7Vs39M29
bMZyuSqX2/nvIoWrlJltTaEbCL6XbfjMX+NDuh83JTK61zdz1eX/uy5xlNMs4wh9noDpfQtdOE7j
m1hOL/F2MhQhb5Pk0aTp1bJ7P2cvfAoOpMAjV9bzItmyrw/OiV3YIQnabABKcgAJhRuh4aXfxL7s
W7wa56Az7P/bnxjndJrRhskIHONJw6e/va03SEi+Z9vh6frhSAz9S/32ZEEzsbiBhrBFOXA3B15Y
7wPyeh1i7dGMoAkUzRA9XqgGBDvrihb0CTOU7rTso1RukPT1in4z0efA8m22TckfS/ULS1JPXYln
gKqDTWm5vxczH2bUBRQCOwi7WY8+jxbinrsK2edCkvf4X5ZnYUaaMCiQqILlaVmXNYSnkHai3aZA
y2pgfyvUd4h/Q4ZT20AUDAK6CtQrwYcXzumP67u74jWWiPQfdHLuE/s0VRUbKmGQscWoh32vyfI6
q/tIkdWBL0SqWHTsmdU3LZQfsDyE16nyZxyflegukoX2K4YIgH9hhHW0kd5iSgwwengIk0Mf7czA
/w9bdQKxxNtntq7YVZhy6IsRMLujX7UMX64jyBaxHNYJglKHNZL+WAQKL07B/qClHuoskurjWsxF
Ia5IQW+pg8H967lygjI3dqqUBChJaDjlwo6DMmCuO3l+j5Qu8EbTmxvQBr2O3Wsg66lbcYFn6Iu9
nKCnit4nigqD432ybZh1VPvqdrJyB7SBG6hmeMnIYYjN9vrWrnz7z2CFaDbOkhB5VSx61p+b4JCZ
d6P2odef+iwJlS7PEClhy1DJMigG5QrBW/FmqNDLbCWYmlcjJ+2qe04VJ1MjiX+63MeF9x8MWuh3
Rzr4IoPTdlWbTxQEbzn4lbu7cjwO1eQO+l5tt731mMvkOdcWBv1ZKOzhGqvQOT0/uLEEt2lZWuiu
h7CK9ppGz0rzcf2QJBBib53Z0ZwFBSBKyOnWxrveUa+ZvOsgK8oJXwJmOgi5ENNCsO98IQGIXpD8
slNwQ0Ai1i5d/oc5GDbTnbZ2rE/ljh5TT9Y5c+lnz0EFs5+U0hqGEaAVSAjR4uQNshh95bUKCNtA
UVLXIF4ilp4qcFxFMeQM3GqTv/Q+SOT9ZJvv2SHbN9Qp3Hyn52/WtnSfBocdki07yDRwL339+S8Q
nDA3FJqrMX6B1TulsjfJptd7vEberp/gCgxoh5YqHubcllt9foC4XrxnXYwFdq8mu9VH31JfOk1y
kS+Hswwb1HQLuxFRQV3y9S4/8VRqQ1jFM45cg8Of0zetRxN6orlI2DvxTbwNvMzRoeN1129Cnx+l
imRffvg8vj7HFy5clc2kYYvGX3cz+9Bi9I0P7R79umh5t+9+Wdvvv65v68qH4QxQjLQ7FXx1iQ3A
4BPUxoPqpm/9reawjXnXjb72J3EGRwJ56ZZRKIV8Fp7IcJqmqBSaqJNSmxjcQWpMOSaP1X1/hNYu
PSyEkc68ZZ+am3pV4Oqm9F2xZkUQvLahGwa5H+iynVuRqUxUS4MQVpQFGZp8gudM7e6HWWn2mhrI
uEfWFnqKtvyaE2NKLTOZFV1J3TwGKaZRfh/z7IWEH/ZMdlP75/q2rvhRG50+aBBF3LqoU56DJUkZ
BVWFg2RF6I7q9xEKjbQ8XgdZ8WhQdoWnoRiM1kyx+jlqY1tYDPoYI7TPTAcxuvWEENCWWOUaDDpy
8E21UL/XL44ptjmm1QYkT1HChQJMacvSAitfUvDSEnxCoU5x+b6YIsa1ahG2tAI/nd+jegAJ0x5E
14XmQ7UZ5VZZqzCkZXACwt2Gp0bdGPJxBH5GCPqjWeEsCvNFCtJuZkc1gsnlgRo8QuUV9mFFqC04
kVmiacruO48NEcgxSUJDt8UMTok5AaKgNXxQUAON52bYD4NivPGgQRSPqYpyl6D3ZfZ6HYGIymkb
bbsh0zWvR1ByaOqhO6C8X99X2hR2t6UVG490pvDY8zT7pJ2iW0q4+kmmwr4dY7vZdzBgkJVoHDGN
MRsaZi9RqwXJa8joH64Woz8b9vQjVibzqWgCcI1Bn+VbmdrdrcHS0TeB8VTakCMrQVQfeXxk/Y2R
UfreV1G1JekU4WNsxhjmbPpKuStiKFHPataE7lSr/XfEq0njk1Ar9h2dEfHUg8Ufh7xu51toBw3B
I4NE7kMC/uTeHcDGCSKSPCr2lhlNb2VXR74V9yx0Cq0lHtoC6DaK9RlMC3ZRTl4I8gdIQ5NIechI
rr6n1Rw8FW0TQxXEwqznQjPrWeU01De9AZJ9FOiiHGPOaXGDY9RBhc/S6TepCIZv5yHlL3FHShQU
TFX186aJ/zTQKCQ+SPlypMUtq0tRgAi79zBJqh/Emss/fWQnP7Sw1jd12BmjA7kS/YBpRpQZWxoo
Ere75h8sPDfxptZBoCmmp2IWw34WRSDspEesN8bRZy3jf1gFQTMMQkVgQWXm3AkZVhZjxh4tKYr9
1Dd+1nmm7l13QSsuHInVfyGEeINBspMGoJlA9v8zNamXdNC+zQe0v/z15DG6+k+RBI+qFl1RDgoW
00w7rb5pEGzLCLFWvhDgz4MmMv6PJIfY/xD3E+kRey/aP7nPwezPt/QYzXxjBNr2+r5dJrtQL1VV
DaU4SNGBq/38aGLAREpVIAnOZ9cYUcdQ2u2cqNu4Ld2g578TRZZ4/8oEiR7PRDAFwSFoJWOF55g9
r6ooXOSUlCMqNvnhvXCt2eF3xstLeN/fxi49mvfppvK6R/4j2kBJAtfdkQ0wrn1NUAE0wV2DEVd0
y5//CjMILWOZuXL11KcQh+xGablmzShPIYQvPXQ8x8JuAcECHwOS5G5yf6CwajnkkeWe/lTt40Pt
sL0sTypb2mJfJxFGmWdW0Q7ADXWkLrPJGfL9dbORIQgZ5nbSOmP6+lDCvTbx/Ugk2cS1CBSRGMIx
zYLwBGh0z9fQYgi6yNsJIXdBlE+rt6yPPApRVatssLg6bG4yn4N4CR8hTjEj0kZBTLw2JfxXHeoJ
7Ddubst46CuJp1lb+mkUItz/LAzGIVzkDIfuVcFLgEaSxsE1qzkFWH7AyenZdZsWpIJGVjWQt5Tk
24qhP3wqb3IiQZL5GcFpjoXK00lBUTMo490Q7vMMxYHWa9W7KNpdNxgZlLBro2aFfRqgAl2MgdfS
2JvQdl68GWrl5aBTuA625tQWUS3kXKAGrIkdclVY9F3D4D+HEhxdsVNi5sbYsVp3zHE/JLIvwtqB
ncIJB9ZoqTHlCuAmjjau3pvUP0Hv9Nnb9VWtVH9t20YZCY0DyLtguufcMHpm1tFQQqat23Qba8eO
v9Ec9BOuEwNsaMbTt+puuAVL+/vAPFmFZ+0TjhgfWVtikMumWdqNnZmZwI6U1kFvt40GQG0uNteX
KEERn51THqoU7NkoikS5Y0eP1HimMvaYtdM6WYmYG+FzPVfphJWYmCPZDnpao/NDu5u1hV2JB8nx
+pJkcMIdiyejypoMcLr+M7N+5gj0S/BoR8m36zhrOQLoE/5zQmKhJ6m4rSnLIyz+zl5UpBqd+YCc
GT4CB2uDToXese9tP/4hgV2ItcSPuY3PJz7naHuFZvu5UdZwIXXQaajJ4UvATZeZzx05amBoC2Mv
Kvx2kresrd3vpa8awuYgvQSj/jkmi7RoCAsDe1rkpVvO+m3RdcduKPlGq+97dA8pTNIOu+a/GMEM
oImIyELv7TkkAvpBtwaCmAU0vRtFfzTBz+XYca7uS7t6hwa1rElqFRFl/KVHCkOeVFgk7VqjqVLE
mcWUWWj00uJ5lw6x9knSQIncyqiCbMvHjkuKAivfN1Bog70Cc6V4HYkfXhxxntIBBes8MvdFd2cF
1fa6zazccga5Q5gqZi/RCiWsTEHZ0zY6VPHUNOUbc1YjaGo2I7r9rd/XkVaqn8t0BEPDBaYTNENM
8Ma8nyBsOaHJtN0OG+i+fGe9lzsJ9IVlj5yVC3iOtXiCk++2AoIAEtXAAkcpv+d39q/Ip17nE588
uFA5vlN/qJKzWklgn2MKZqkV1UQGXDa32EQQvS8cvN681I1d/S66b50b9OBLdvTy8M4RhchPUTXQ
o3YzOvXQOvxTfUuRh3Cm/eRAOnMTHDU3u+n2lncd9fIunIMKweDQkAKSY8sy2XFWbkFTOFBXb1Ed
AsPKdaiVwPMMSyQ2KXhv0nYElpI7zUbFwlzLNY75beI9Wk/NMZSsbXVDLVw4VOlRExXVm6HflqO8
o+Zu3U3uDA+TGC/VKDu3C5eJvwwmcw168DaEHOnyK06M08oHZB3nLocIUObUgRdFz80ECYTCTc2f
US/TO7j46n3BocOSUkqgbSrY5RRC6YtYkARMQlS8+vty4Q+In8z0r5/KC5BJLLokL1C2E1ILc4C3
ssoB1GQQtr9TMr9GnitnmwrCS9ctY3ULT6CEL3lejswadUBNykFNiUM4lIaym5BgD9OD+dcd5sLK
BC+px3qksnrZQrXy0yi4DYdhd31FlxGlgCFErjxmPDY6YIzse6WD3RTj6aNjTzdtclPPfjq4YJnM
yh261RQIVtL4dWDPtH1EsRGNCC+SX7Ns4FkoIfwawUYT0hWFauDX1L3b1beGCY4w1jk9ZoRKegvW
aYeoftXcRvmmkxLgLIZyAY68sg0ZdXSYiA2eCq3S0AaxLHqryUeKWJBUw73SRY6tpdsJKpPQIfXG
+jNnoLYtAy47ilV8G4RlaDIhKOcKx418zzTECvxqp1GMDmJwSEEpvntVKapMXN8p6MLuefAdkpLv
hiqJbi6/I9h6cGIgDYR4g5CvzpQT91DoXU8zG6vvh29DTr2A1Bhd5BhLrt4CRvZWYW1KUPPb07gJ
zfR9GPJNQNtDzQsZD86a6zj9KcI1MwOITWYtNiJHKTaMNir7rePbWYX/ZcdPgYQdb22uIj8AoMoq
QRX3pttbopZOU7xQ5NkVvLv7xknKRx2yUBJLvwiav7Z7iX8Wjk7kN869MVPbtK+gqfuVoNFLkFb+
0tUnrm2S0dykyUM03XOyuQ568Q0VMBf3dnLEs4Gb1UHPxDUUs9BcRrVsi0qnmno04cO2zuLxo2fl
8Hwddvmz4r0C8j9LFT7d0RyXvF8iFNP4lSi3KQoWQeFEo6urd0kmG6u6+JieLRLs++eLDLRqSki5
RCd5cQNx5F3ZBHAiv6+v6fpWQqrzHKWf6y4zljVNY+dCPnGnddZdHh9B3eWibiIJELQ1v2jjJJCn
1RGTG8IWZuBULDoVEYIZ2U40u6r6ZBoZRCZebPojGdysmJzYeC+Chy6XXJL1y/gPtCic3oyKmdoT
oFtIJA/E513ncTBtxDIJ+stIfTk59LDYODTUnsVChFWPylwTIPHiLQr8enJJeIdyjqPpN2int2Z3
7iWLu+y3EzCFK2HNIGvSCmDSFP05lp+phqsEBzvxFfOWVts52FDFi6UUb4tnubgTJ2sVDjTubaXL
NOBiMtWt2b5u700KD++2w4F3GFhrvSDz8XjGDGkAwszr1rt6psgUoICqo+IullG1JplSxo0cdlO/
dkPyFA+DO0RvmSL7qK7exhOk5ZecuJx27DN1HIBUBJlXRpGn97FfKrnEs60taHlQgpgNBLzIRJzD
FFo/KjHRsCBIFbtWkoSOHcKZ5obxmWqdZJJyFQ01YvCY4p8hGqpd1VxTVAXvA4K4KQBdRwttVqV6
CozOvX5Sa/uHZN8/UIJ96ih1hnoIqEjhtZfqrelkEMHySmpuryNdPl5xFU6hhD20zDzqew6oIgfX
9idhj7S876pDVP5E8VifP1XtTQt2pP9WpM/aiPlAyS9Y86knP0BM/eUjeuUw/4/4p/jF+Y1qHzQQ
gdjkkceyVpNl28Trdwoluu8qMBoWhoXbzNafNHpL8WAvaO+VKHXZZeT3xt/L6GB32WKdaK+F0ryA
qCRUSZs+wEHm5p413SvE4LyqD/7LRTiBWT4kJ/dNt6Ms1qBTBcXj+LYtDH8GRDyau5oTSc/hyh5i
nAEUAOhCheqimEVV4uz/HReiCcRoU1VsoKkD2vjQekxaBVTjNUQu0fFbS+KJ5UkiHJ4JMhITiWjg
U1EEIi87GnEeFagLxcqz3nHL5WiMkFjjYu4iioF0H9qQLCTCRFnSuQIbMtfxOubVGxTAVVC5grc4
+LTZBFlb7miy2Z3LoijIQ1CxwBSeiZkU5DbPz64qIMtSV2rhxnbp6Jhzz7re6WYL6lFIqg7mjpF5
ExNIQZvKXodosGWFG7ONt+2cOHU43Mc5RqXosJmp9aIWmmPb2TZjqZ+w1Ctz5qZENiq64gnxkxmc
IEjGlsaf8588jUNWjaWGdsKm8coA0UjiZMkv3j5dd05rtoZ2eFQ8wDSBvv/FdZyYtdXnSpz2RgHB
t61JkCeM9uHwQlI8jNqdhXv8f4MTvG6h1bNqzQtc+FqwyNHYfdI/RMFrPvQO/y9vARO1HMiioayi
a2JmhpdVPDYqLdxw8DLbqZFGT1LNa8hbbDuNuZ+LuyL4+xAAjf5ossMkhWFBw+V8R0PSmWOUDYXb
116rI9Wb/c6nl0GVaTitOPUzHMEhhZwNtNJwjUx717MbiFGbkKHUZjcrpY1UK0HV4llBdwciJ7w3
RGsMx7o2YmBZ2uNoPCqjS/CKJrG7cI2bzLc0ryj9Gj1jib61+9/XjWYtfoVxAppiqBiU2YKRcmol
lE/jl5G26s+0+rRMqP7sSjAKmugF6rbZKLkXa67wFFIw1KgNxryhOEXagJd4Zkeuy6YyVw/wZFVC
WBBRfRrMHhBKFR0qs/aVsPL7Or4z0+xbH00yVqPF8ES/e7Ikse2b0Kwp7Ra7aFXDrzp6sCAulEXh
AxJhN6XeHZXQ9hmyla3x3tiywHjtoXV6hiLRKisY1B0ZVhs1+7TaVAnIpspnpfsVhG92dCjKo2Zv
av0FbPwS61k13n/3mQkXJVYIyScbyHWVeArEmuY2Opg0eahp8dqUmT8Nz5MebZWw99LkOOlvWp/J
3pmyzV9+5ImfTXU6FUOJzU+rX1nw1FWDB4VxnjyAlzXr9/mMt9i3RtZzufYVwXQaQ4uqgUYk8VM7
TaE65gZQI83L26PVPAaDn+SSsGHtG3KCYgiJgTQJukIxgWIa+KZ3+Lr6s7Yj5idZGghfrh/nSvSA
pICq68sYFyY/hFsTW1NuaCAbc5n9quTplpZvE1OOtZo7SkEPiYnGbTOSTI9JQMWnumFSTRlagELJ
vOhfzeA2wYMSEptEPYCl2KEyXuLFoQp3FbwJC+e8jawlyKDOzQW1DBaSGhELiEPKljik3k9ScYAV
6zgDES6GySkPWh0g8/jY4pWeMYjaIAaTSTfIFiPYfqzYWmGVC479A22/aO5DdbdxrtvFijelKkjb
ljcqWC9EU88rjLenFgImVHWN7I0VG8iuTmaCLKPscFb3TTd0fN6RTMHL+PxwGMHsRaECqgwe5v53
NRyt8GjKmGZXbhUW9C/K8oU68RhzirJSpgBFsZAthbyBvaHBpuo+Qr1yB5k22to3Fh2KGgYxKXwl
RBbO4WobdSWywFkc5Cc/BkxIokWKmk/WvNOGzdBtFZldrB0ZKkwWuLZQ97/QwTAL2zayJRjEjLMX
g4qeWZsivK/tQ2XEEge8doMxuY+rhBbTZRThfHl2ExUksIFV8Mgp0j3TXqPi3Ybqldn+hF54DQ98
3SDXrATmgYZWBExoghQ2dKooVGkHIKIFHJIokE0wwoOG6V2S/XWTFKYDTqDE9z0KD6lZpQuUMiyq
uDuFfNMhajAXtqyYsb4qPKEYWjtRGBRCsQaj1eUYmoU7tXX2Kw/C4oddasr7QJry2FgkMDdTkYW3
gxllh2yerQOdCG+3GsSk95VS4n1HjLnQHtHur3WbeI6q3lN1yP9d3/2124NgR2PLzB5qTsLul+Y4
Nt1kFYhQMxiyT5tHE9SNGWgb9CJyhvrjOt6aLaN/BU0dBDE/Wi/O7SukXdmXDfCitnLSAq3qHyPC
cao+2nEkseXVtaH2CyoKZK0vKhygZS46fVnbXNXat5FE04ZY5V0dlhiYncv7NCviHRYva4hYqaxA
LxiTfAy1C4Zky/kagxK8YEOK3uWy+CDGHWGZZ9KnkjwRMnrReNMYGxTxru/rylrPMBd7PPGChjXX
vWE3pQv1H2fOZo9P35eEnZllTovu2xYF8OuIa/W6M0jBxMdpCEfLWCDrjQrCT2PL5+1StdSsXalh
Qr3cs/DOYF5b+Xn5VLK36z9gfcmgftSgQI2YWTBdfOfBQZh1oHhQ78rCa9pnG1T6OgR5kdQOJ4mb
WkuOWJqO6iyKs2hjEBs6o0yvYqR1S3D90ODNztXp2QoN7TjHI9Fcvc/aj4Hq6Y4Y3PxTmR37zsao
3zQ96DecEeW8PWY1zHf4cfw2ELfZz3aSmulWKYxh8GjVR9Gm7mn6zYyU0eNUb7xEqbU/4awji6Vp
ofZfnqs4wX92UAzXUsx+lYEGQ01UdKeSXcHup37fVa6CMcMOg88BfSvBpICCCP011jK5+bVv6Rm+
8LEB/yYIlEKcYDjvk9Q14m9l4oaqO8Wvkb4bzfdSqle+EmOdQQr+Z4gR/ZPFaAh5ivrf6nxvdH+u
2+Vid0JMegYhhD1l32fzqGJXo8jAJxRkippvogme8R2fvXox1s11xBWnCoJKsHnp4JMFH6qwj8qg
sWHW59Kd2c0EOeDedlj9Iw62lvTM1qCQtdHQ1wzqGmSUz/0Mqzlmw0L0NI/KZ5F75oxWjXSjE+6M
s6yvZuUbilE0zNMgStXYRYbIaMGzBy690m05Kn75AZH+Jkl+9tXu+vat2SHGnPD+g7teJmsET6b1
Kg36TCtdozPRiZ5bRpc5RmZE3tC0xexMjUoiZ2RqfqCK3Q4eTzC/5lXhyP+2Gx411tNfsvi8EzcO
ZXND7XUVLePR+NTMP4v4vUXNcUpRdZlllGyr+ws+KOuLkvaCHBjN62GddFh2NjeFE1gguKNa/l4w
613J0I9wfZfXbp4GniOCxhbTuBiT7sMosNEqh2tR5fdFCCogkDwEtiWBWTFQrEdbJJKWL4P46FAN
1W61OS1RT8WWBY5KjqifsvSHLiObWbvnoOfSQXKFdy0Rm537HBN9BjiwXRskKflbOUF2oLkBrS9X
xi0voj28//UtXCsWL4S7IIBhKoaXRDYHW6nrEtTx+Aapf9R0i2jd0Tqwk3O3HyGFwj6K4i3U35Jc
wqb3VVAUfdoJsCWkLsayS9VWB7Ch9G7VgZBD8RL2aAbfCaQhq8GPgxtWbc15B/WSxnisrfc4/JiL
+0ZmtKthx+lPEZzd2E687yh+igJ9MhP3ctDQKMU9U/2eWI2r1zvCD+Hs5ZMTKmiwdxfV4OvnsGbK
SKkYmA1C6HExG2fpgR4aeoU/bbNNYj5EEdjaio/rIGteCS8xXBkdCQ6Mxgmullgt4WDvh6w5Ci2D
n5HvAd/aiyHXfjLd1EnvUjTAXke9WBqaOxZR1eUphq520b/PJaOg4MEcSVKAFAK87mBoIJXEjr9a
ns/MCSigMaDgF8LrCHfo3M1hkiOMuD6DzR+TKhvjLvLIXvfy28nPoLE2Qzkl8kYXY6cudMfzrff9
xrU3sjzvxf0VfoSQOIit0qwNFdNd0xbs6GAU+MFuA6+5i/fFnt3ZTvUr/X0gTvpQevbz9V1e/vS1
9S+ncOLmtdmO6rTG+k06OaOqO7qsrfJrC69BLM7/BEKvaru3NawOI3gQfTQ+PxOffvw0b+wHMDY6
9Kk9xJ/8qXhp7+cfEHkPDVfbBN+vr/PCGQtbLHxYrRkCXqqOH1FjSih5TFRf03ecHwr4yutIl25B
gBK+nGGm5uB8ApTlZB+YWaejU/7gr4f+Tflj74znNt1Ykkf+6ikaiLcwvoqgS6z2pPmIfPmEueVI
Cx2rY24Z/by+KrK6gScQ4inGsZorGDx3i8zTHion5tvWUxzr4SWxnJ+qE/2hL99qR2FuveHbyhtK
jCw5HUZs6H13m8gmtS8iBmwyekGQMCCLsIOYHUqHxCr1EsU6Q7shw01ubCb7T4HS0l8ve2HERTP1
wsOB/wTXZ2a8m+Jl+LiZisKvunTe5T2rZ8fKTRp6Fovsu1jl0X3Ioq7w6oJX98OQZcd41uObjBNe
bINaUxKnqqAXS2iQHQn4sg4kGccJmZWx2lHwnMafzTCgOy8pEiXe0DieCCgQYvOYMSUBhWpD6D5p
mgo7nGmKLD966YCwPkvHYI2KBgY0/Z5f0WBKw6AGSximf011Mw154BpNo+yHdgGsWqQryGBszalD
a2Rf2ZJI6dLVAx6dttCcxXcMlKrn8BwMQHFagkUzJqTyWysN3+1JL6H9WOf+9QNdhcJED1q9IAsB
t38ONbJES/IEdJpoKJgcS8vjfVRSFJr7UdZYc2miizL1ojuC/mWCqepzqKTUlWLIGnDMT2Vzq9M6
fmIps6FZXkw30zBSiRNY4Tla8ntIqWMr0Uf7dYVPHO0Yt93QlBU+VW7+wh6K3eiZmocHROw0iZMe
2g14PA7h1vbMTbaBM/qWb2Vz5Cv7e/YbBOenpdC6CQf8hj45mOZbZH0gKy65lDIMYWOnVA27wgbG
nD8E3QM4LJL4eN1MLh3q2VaKYy/1ODcQ4gCEMU++pmU76EN5fw+BdkODoV+EmarY4mKhE7AyAkAo
ieXH1AJpRypZxdr0Dj3FEJx2j4xv3irAqDZZtEke+at9UPck3Gg3bIuIvXRm2eGs7dwppHCXm9iK
wOEAyGzGMD+HjoMkv3j5AkBr3imCYGKhalAUL4FQH6xj5JIaClrmM16MDvcHD8Shrv1g3eSuKksz
Ln/4PJA5BxbsDi/RGIm0Onftp+yx9zDlaX+YtwQKIPbe2mSAZ2/aW38XSKfpVpFR5KGonuIrJLIz
ULNv2xgaWi4tYsfIX5J3kMFhfNujoMgZf1w3zJWPAcW3leEzAPYpJvaUwb2wrKtbND9qD1PfO9oY
eirokqhnB9spoFtpY8zahcbW2niM43WBxOa5p+ySqGBl0SNZivBPHW948r1r3OurWvHGWNW/GIvd
njjHWq8VFAKAgUG2+E/ffFNDL4lkF+4i4b6QWSNxg8cSRu0vCo2N2S7VYehrBK/qTXmki1kQv7Ih
Fj39bYVbgBIWFA0kGGsFGWZu3iroNePRkaJPPGKORiEY61az5Om9soO4Wph4NZdGcSQ0zncQ8+6M
IofM3bJ8qHRwlhqYYpu2Rqn8/VGBVw7TcshxU52owj0LCa2sPO3B3A0m+SkG0doc30egB2yM6vm6
Vax4q1Oor5fviVUEpVGocwuoiVbO2OQPU1d+XIdYMW5YBEGeHpRW7OIdWxkccV0JiKEPPR7ojykm
BqJUJui35utRA14El1AVNrGq8+PpIJ8zhNkEIs/B7+bnOLtVkreQ7E3Ds2MIE1W38+gOyX2ZQVnq
5foavxpcBdeI3CjOCoU7c2EjPgenrWlhKM+A4tMTVLqhKHiw95t0m24xgTs5k8+eFLxlQSXVOa/K
VtY0s3aKS7sM5Mjxjr9ovVQVxerj1AQRMg/BfYgrEfvXF7h2iGh8RXcH2txtNNyer8/szCKgeF64
cflmFjczeZKGiyvvRqaCbw15X7TvX+Zy0K03Ua5RvE/N23TwmJP7vTM+xXfzEyqileJ/JztZwpms
XWpQHqEzAjVQ9PcKl3ouzaI1KyyMY1i6u3lvNi3aVmMH48ydw52H3iNbdl/u9PtgV08be89dsFia
TgiqcdmPuRzANLADJz+GnO9yOvO6zBr8GNADacxJeugOhCDvaB8TH09K9d16jt0Qj6TYvf91/YDX
guczbPEbZOexlubA7t/TP/9D2pXtyI0jwS8SoJvSq466+r7bfhHc3WPdB3VS+voNGrvrKpZQhD2D
eTPQWUklk8lkZMR8CLQ4pJ55P3z7dL6WLYO0RL+brm3iZQ9kW3O1Jmk/cTXIjtznYX6UjAZqZk3L
v0Uduk/GO7qZGFy3tgg6n4XKzYP+0Ehw6+edPbCiIiXhLo3Q5v1jwSQO+yluMSei9ds58eewu0Hv
667rwvyeSYytuMdv6ngp4VysRCTmneO8bpe2QSLMd2qpeAtatBjwvvwdV1IBODAAKkIWRGktNt0d
q6Zp42gIIYzvDngPMmUYmF/NFCHXASoM/U9sVLxMiIRdUVQlXVUTEHffdtvkzZw8kOJjTunpPn9P
wjjboSkhw0qtbY0To3wfH8WGriRl5ZQwCjDWNt4B0I76d9d9a97Ijb7T7wCbajfJTXmlIftJKo1f
TY4zj5Hb0RoAHyTqv1PjxF0YZnwxAItJrC29yfbOAQzZ7EO/R1n4UL2mgbVPv+Vv6VO27SXH50qC
si0dE3BcgwKmhX5/SbXWSKIEtWF1EyW3Kb0h7s9J3/1x2ED2CFAqZF40esQBDidPqz6vclyd6atm
vtvFn8c+eg0cYM6fR8/aDlU39HNuVpXfDEBp5YFe3RmDpD7jX0H4SrgfAH+G5gYGNcQnGb2ITBsE
X7jsaVutfJ6cbU3eTHuvWo+RVXgYqPjTezhGT2AGcB2O3sMXOg0LVYXWLUozcOz0uafNQaNVHkm3
l7/MWdYQjAi3PdqAlTpiMGJFkHvDsKxRbTvZ5znLGnyIxkTlgssHaPjE0lbV0I1hLMdbAwCwiRFM
AFdcduMsjH9ZgA0wTmBCVexX9kPTpKMO5llG3aCigeM+akBvqpK728pqIe9h+M/SNU4uyf/9KE1E
ddugem7QrqS9h3kUb5rf4j8uhkCbYQL+BUwvWGSAUj41onR1YrUEJE5VYjxgVj6wKm2rx5J7/por
x1aEYmAupmjI8BjuV1CiwZjsVkuHO4PI+O9XzRhYL3STTTQghdw2MrQj7QX8cmNhXffMuCHg6AaZ
xZ+HMSZ2kMk4M72Kjs/pms2LotutBaRrB941pHFCDQ+8vZeD7KxNgA8DghHsfdAIAfElHhI1rdDL
tCE6YlmbyU3DepkhBsp5rzIoqU3gOZH1+86SjmBSyAGZ01DCekAVQJ3h12qYNj/iqA9y6FebIOZu
t1YqOY34XzxJc+iVoXWLwxcE1QQ4k9OVJEttNxankXScDqUECrIJlAF5s7UX53H8CyoKbo/T52k6
Z2AUj4YkMoZoKDnDIaifhiJsbHDbbuvMr8lLDvZz7SFJ3t1Y8ia45iWQqKaJixyODJGAA2fJlJYt
WkxGe4gT8ARyYsmrjrleLYPPraQmvGvw6SdTh2ivK0ZNlRcLrWEKR/++NKLrocgH3Bd/Dq5sdm3N
FB/sUkHDjyNDvKOaVd1hgAbRYtmj6nVaM9w4ydxfNx1VvD6e/yJTQW0a80dA7oCNWzyhJt3ptAhj
NH6r2yFIfz0H+pdgTb+87da+FXR4uMoY2rhnha0LjmNED15Pai0nQU5iAtxj9ZBqBVBXVb2Zq+r9
byxCo8GAyrqJ96nTPUBJOxYtBX9kXvcvfefcJJgCyC08f2VOvulsGQvJuoe/7Qk3k44BfEQS2GvK
9Kea9H5XsQMDK1qn0Ae7lbFOreRkAomh/7snbPEZ1TUtciyoU02YkH8GjGdTp+HlNVw1gpoPnG4g
fD6jmKnq2XVAv4kTOdf3oPvpRysE8b0kNlYj/siKsHJxObR5xlEMLNE3ahu9Dz29MZbPOG0lzz9r
/uCZibP2o5jBq9NpTBjLnGVLNiMTj4/F5EJYVvESWfJdOWHQk8MLM/7DW6F49JuZObeRwmm5VC1I
1Dc1fYvwtlRF3QNNf5Tk4fI3WjVHEOTgg8fopCH4NLMELNpcvb1bmgPJrwvjq51oaP/TgJ91NJ4u
W1upAgkGnFEEoLDBKgp1TatOg9oBM+nnrvupFE5oVKnkHrAWDijPDDS6UaYR8aEem0g19Q65FpfX
vTpUwTDN39HJhcaqJTkn1+IB9RMGtjGvgXEN/u9HpWCqgcO+Iniwz0COahhQ2tl1eiG5Apw3rXA6
HlsRDg8bsLPKpXCoL8zyS1ks+xAxo72v9XF+0ZSF7NBTbrZ4ry/QkiTdVdbghdAj1jDdUsayF7sM
9Wnc//mXxBK7uLGCYwBaD6e+DwVIb4oElJiaG90baXPP6MtlC6sfEmrsBhIImOpEDLYeW5U7t9wC
oMvpYVRLLdsyQ6MJxpcARuuTUdYfWjOJdgMQ3w6aGwihU6cw+GVEnYUknBbl+6S+Lbnx0HA+ETSX
N5e9W4sdPMagOYLTDJSRwvlC6Ig5ESieYPbRyr3GMn+6fXlAk5tK0uPalsMTOdaP4MEaMzGnPqW9
UdUL1+MDzOJbTTFfjjEJiTPnTS4hRgUjbjpbUWJjJyh0FxXTFnJy9uLHVuLZWVBTwzeTrXSQcy11
AZyCugPzzxhrEZKJpsQtWSwAVJq236e2sV/S4Toq2G5GXo7a4ZCbbXD5q8lMCgEy1vYcVTFMti3F
TLDtMeezhxpPHIUAz1XpXyRnXJYx78BvzOiMn367cZ5HM+bU/32Vbgeivldqc6gbPKsR/aaf00Ap
SXjZw7UtAKwj1zfCY+EZ1VRCF2ZlUCvzCd5QzEXdzGV1ZdZolTuWpJtyjnDlUUPwAIrJVbT7xEdJ
nWAmoh6wB6BMCWHxyTNRK5B4k+WfjHiKcUujJ6JvTCJJqWt7D51LFOOcJeVsCi0B6nHJTY5s6oin
VeU9GNA3EbC1l5eSB714jToyI06gdZgeBO8BzKhtHMb9q4K+M603CZg9xkxyFK19NktHBY4bDWa7
xDt2bClaphe8QGagAu8i58ulE/GVniXe7Obby56t7vfjRClsvdgdHeBu8LXswbhN28faITUmvKZt
YcUbfSm+scV6b8u7zJZpz606aoFmHdTIrorfcLolMkyqTABccOA+ZAYK3aszyMyYulfakvvhqpO4
66PFg52HsWrBlFMr8zItADLZfe9oh9414uJG74u2xZQ+aEB2yZh1jmdPen6L+YXkUU/04cqB4ouk
T3PuM65z2Iz4JWihYFLz1GfLmKypQRXgo38bTrY3R3UQg5upkg2tn0csDIGuFe9w/J4lGjLGyRoM
F/3NqLuu7O+sBCtMtcNVFTgayeY434OnprjPR7WTpbmNwUyY0ubW69zQrVFGyUoImRHhWBotq6Ma
BwCVURh3H64y4gonKYTWbADBgUSCfomNVHbqCMSCWpXFAAnkkG2yi3FXkmJjKDK+zhUzAJ3iEIBo
GKoGsfU8azhhm18Ubh35AVTclkTYcnETSxKJxI4I/jcUpLjJwBQYyEW8pFE2ncLCyJLJwKyawTAa
z784aURCGMUFT3ZHbazaHI2+6tSYYrJB7dkP0Z9vYw1QEYxtoLmC6VDxhhPTFnu4AFNiCmW30gkx
hZJnN06dBk773Qb9lgNJqUWGnj2vFPgjB25yaOIC9C7Ss9hpl2RRCqsQtXtu2vZVb3CwqXiZVyEh
ZUGNrYzd8HJaXskTXBPNduGljS6kWC4YcVYMS1pDOUrdjMZHMU/bBeXJbE2by5b4Xzo92hCIvy2J
URKlddwxBku98wJBGpw6oYIp54V9t3Sc5iGVPR/IDAoHTtHXEfCzMJh0lA9ImOQ2mza2/pYSJ+yU
dyKT9FhdSx2IEsyJAZUgHqgDxsIs1uW1rwG1PycPTJ8DNfJGmV72WpwABvZfO2cEom3dqE1kw7FM
M9DTfTPdxY8yX7HeS/fNUf6YJxtXgF8UYyruOCYuVqfZCrKtAxqdBQZqFtsHISTRg6Y3QvOPpxQF
O3z/H6X3OWsVo2swLxXP3S2pc48CCNu0EOTC+6pM4PQ8OABIwTsZ72GgpyDWBEkPIs+Cwamh6zCx
ZOjojKs2e4Wej+WpZvWVFgAD1e2YvajtUEpAi+eRAuuQzgKeD1UsiP9PXe0ZXjYHpoBPa2laL1va
/t7qOxqkFuTaloXJ+CDPD2nc4ng3Gfdi4AnEXY4NPcZmDm8pMvQ4vLrdYYh2WnyT9pKr40oFdGJK
3OZLXZpWamK+zmRW5GnW6M918m714MKvMLBLm62q2J9zo+9nVTrkcQb0QwjxxMnB8jgiROBES/t6
phFmvwzViPbFbJQbc4jfSRnvM6gVeYBQWiCTz55q1z2odG4kOe58Z546L6QczG/HoxpjnbMyux81
HLaWdqfUrZ+DeKRZCPFGS5F0GNdiieNCcffSTMyBCTadjDrNpPJIxv+2CnLYFy3Ngzn+uJy/V307
sqOfxmxk0W7MDNhxoim4qYK6in2X3iv5xpHRQK+aAm4Nd1g8tgBmcGqKKEM+GBZkU2q8mcaYaUHv
nkLzqdV2lnnlFJJL5ao5fqnEGqLTKCIbI6spLY0hagY1Tnd0sTX0JLLCm8t6vnVLF2K2aXTTFBCv
vLyk5xUNwgWvZXjCQp8FKmKnfhpUx/k0Y4KvKe94MxCIdlUmZLLq3JEN/u9HWTXLKyNSJ9hgGfno
x/wqSkE350AFw7X3JGk9Q5EpYayZJAAqc71GkFyI5e1YTtRZhgQCGNqzovhu/I0s+256LicQuMhE
FdcS+bEx4XSqBz1KSJY2PskzPxm/zAygWy3xVOMHyIK9aLpKLckQ9tpn43TTnCpGxbcTwrNJ0lHN
uElFWzZM6w9Ln26GyZYkk3OqN2QzYAY4wgYLCZTC6adbwISOehcT0foEQVzjKU790UEvYGNagR5/
GugBlv8omBspmSSLry0q8CO4MwM4jV6SEJiZmoGjpcFeVxnD+ZuGZfqiktfBPsTksTJARZs9X94K
a1nsVxMCSEuOR+O/6ChM7SGOs07BmmqJ/jTU2mEAuXxiMb+tZGX26hF1ZEuktXBAu2FWOdbVzL8S
MKSXAI/54L98aeM0TKt6r/eMemrj3jlq/HrZz7WTmL+x4k0ISABwhZz6WQ3J2A0qjke3wERE9AgS
LK9ScTIpsV81ksQmMybsjWUZLZZpMDYan268RR8iKLI3SkMGVqrLfvE/dVrdI1aP/BIqmnbp8rwl
3JT2qhc/YtlI8Orfx+MBV4YBc6Z4ssdqHzuNi7/fueWTlowfeqkEf+EC4Pt4CUJFiPem00/TqK3h
1hRBDyRYgcdaFZJ8ly38at+drdJvE2J7r2rUUi1ylLjkrk795prtodtxT9/Njf1kez+anxixDeuw
C52tMnnG/rL51byFOy2fSCW4ion5JOrHKetxrBK1960KtBUAPckI69eSP6cH/p8RoUzAE7jhQBEG
JZj7Qsm+LAJ9cUAeY/gluys/L3u0GhVHxoTdhMblTK0KxnSmeBraQaYWXrawumZ4f3TRy8OTgUi3
qVRVSvS2aSCirNkexf3cj4sXLev+yg5kTZAU8BIpfhtMI2CzQrUX+Jlk2qq4B4T5mFSBpnWyEf7V
L+QCq4NEi6JRvAwoapYDzo3056pt2NuHDEDR/h+ryT21ejaix8sLuPaJ+H0Yb2NoqYCY4nRXuQvQ
TRVByDfzW98B8DhIHm/XvtBvAwB7nBqY6eKUhQMD9vSDwAlKDonsyJDZEHZOYpt1V2WwMdsbN3sw
rFsU2pfXae0APHZD2DeNOqjN0MHENF4nGZ4Z9s0QSBHLMkeEDWNBxksfDFhpjW5T0nwz9y74oltJ
NK8dPHjfRQkPGgxcs/nPODrNiaK7PeR3sC8xOAw9EPclx+R5bn9W7s/Ly7bq0JElvqxHljJ3mFFa
w1IDIKoNEFFpb4tOUvCtvKfze+Vvf4R6iOpzPjcTlm1MlwfLUbyJ4tgGGaxt5i+j1geJ2+PDzX6a
2oGJ0SWvqtNNUWS3LWWyHyNbXKGiLyAzX5mca2U4KHfu0/yAoUeMfXka8dytuo92c1CF2YvzJhsI
Xy2cjpdB2MuzaXX6nGGxmeO+TnirSZd6U6BXTurkwEwTfO7Jdpn0ICll0gtrSevItCPs8gR33MHU
4XSc3jD2QQHBm0KG2YgxWLSnyzG1Ygt3F1xecESi/SveB0cnSoy6BUFXDIbDsv+cagcf17emrTke
pJwJa6sKcyYY9YF2RvIXNktBp8y1oQXvO4lya2ooS8GBCmlov8dQZD5OX3Nih7PaeeAi2V32dGX3
nJgWdk9htn3XFvC01G6yJizoaxVJTKxEK0xgMBEjGUDFidjnym6ilClgAczoQwbJKjPM3E00XvWG
pGm/6gvaagAJoaWGsbfTTDDOuWalBMs42jt9PiT1aybjTF715cgEP+uOkk2h2HEepTBRpWE23FCT
enjpWNjOlUFlVk4DnY/M/c8ZISaWdnJZ3uDD4JW5TA9z853FD2P2cfnz8/0qlKOYH0E5jdsIRo3E
i2xRKmOn5wvOnMLTRs/1qx9GOIDTRobFXLvK6hizAMQaXJucOOh05fLUtos64bF9Mx/ix/k23c6f
yj7el7A2SN6j1tL1sTWRJ4BgbllNFLCkFdfJNrturpNNeoMZ+028XbbWtpWOw6wUOeiRAxnAdVzB
6Sq4R/KqTRYC91xM/IzgRu1lfD1r0f3bwlnPP9cx5K5xLjZVuR8xx9ntSyl1MS8xxHA4tiFUOQ5w
YVM0wsb8sATzbVF59lcbzpvoLfmubP7iugWWGAxFAICA53KxDMVLmD4unCTLMtoIjels9lEFy6hi
1jbSkRWxHU2aAWx5E+r3wXzvQauuX1XZW79sL2+ktRPj2IqwcmZUDkqSwpfMxes38MXsqoBAV/bm
GrfV8nDZ2FoogF4HqHBwHhqYXTjdS85A2jKnLYjy5lZHy8vuPLDVJiFZHMu7bGotrtFJB0UtLEEW
SPBLGXDhQVMdBz6EP7qlv5pV9y+Wjis6QvAVD7tnhJGWk4ylHuHWnQDyBdVxSEnXWx0drax2H8zk
wzHK/WWn1rK4g4FozGMDYwxsxOn69SiAJ1CV4DGE4fF4pJ6uPFpF7Fmz4qWW5HYiMyaU9dSgA2TU
eCVchRAAhxrfoVuyzawB/LW57Bf/7uL2PfZLOABrpXGcPIKpkd2qM0QidZA2ZmFZBl3U+0l7r6AU
v2xyLRSPTQoHYjvl4zz2qIsrSBnmlfve2/qNYSYynfG1/YUYQXMeAGCMAgohPy64osQKdjHrweWX
v1Ly6preRPZauosSSYG9vo7/NyY2aeq+nGuiwxiUPXdTUV0n87DDuNs+NaGNQJZ/dJsNnqNA9+/y
aq7lqiMvz2Za1GyysxxZpLYcb6AvLNa9Jb0B6FNi6HxuFdO4x5aEqByiPitG7uKkNz8SzWzBTGn5
dT5fk4aFpWoEYPy9Y843EJ8GNQQi1GabdbrX29Od3jzHzMRTE0hBMGV2eQlWA4rjBDDUj/6EiJ+q
DKUwGoK9yex413VI2Gn/ky6tJOms7kr0X38hpPjM3GkK0DpMSxgKUqitPnfRU2/ctdV2+Yrnt79w
B1K1AA0CDwAW0FM7k0tHhS7Inzl0LmZcC10IP3fzx2Urq96g6AARGhhAzt4jKNisEmrCimrnD/gt
4PPLHiOWB2VRH3pNdiisYDARPUf2hOhZ6mVBKkMZjMut7rXq15J8r1npq4O5wWvQzaLNz5H6QqD4
YxcybPLqJjkyLmS5nCkjyOdHJFS1uHKsp1KNnvJk2RCs7OVlXY3FI0tCcmsMbcG8FJa1zneFvZ2z
74NskmLVGRfCDRyGCfyNkNcaNo1mV8GZNPlqjcCpNmm3VeRavjzOzo6G33bEKijGdtcnzmqdzqG2
iUMMh+BBB/SsnHHsupHJgq+u3JE5IeybPC2tNodbapd7SwO9qckv3b9JFUdGhCh0e3fU05ZfxqYn
Ou2K7jGL938RAUcmhFiDUmcMkhb4oVlwACNjegJKVe/PjXBKOsxOqpzoT4iBuMyHyKhhpKbXgGa3
0LOUAbRXWwycZglwFw2SoOIwYdrg1YEwFUWW8znMz3FCPEC2/cS8HZCXWObp2ZNT/sWbEO6Vv63y
vHV0XcYFd3YxWoODFBjjXvVtV9aXXdk/cAhAD6BtMfUuongo0APIBcjjJtNfcgOXr9SIPwZmAVMD
rv/LH2olzWJ8F2KqGBbGvUWsG6fZXuy+Qz5QtC9NJYE953ulmgPH6jwj+7xsbGULnRgTopuwWNOT
CcbK4jAwoIeJN02S58HV1TtySAhvjOMshjaiNbMAibToL3rxmHeTlyhfl31ZKahOfBES6dQpatfg
fxBJspeBWhvSz7vSpUHruDfzYLwAChvamSz8ZEvI//0o/OxFd8ep5N8Lb6w28BxlfTfL3tT4bxcy
64lvfI2PjDjOEGtNC99ipd6XYPqeehl4S+aHsI2G1KxZEcOPjBlXY8/AiOXCERlHy0qNfeIJ//cj
TxJMTtUYGkc0kK3dXzv9hrU6309Q9gH5jSQm1teNQAKR6xJAkPDUWl9qpQWRWf4sVAdGd0VTWc/p
nOGYE5SAuv6/JsRDr2gUzMMqMGFtjN0EFh3TZ151pbzcqnfTt/ja8PVnwF9umm0U5q2Xf5Q/c9mP
WKuVTn6EcBRaXetUlDd3MUQ1TJ6rXTPLd6AOVXkNy71B8/EyasvMrqeq364L2SNxR6XXalgtqOV1
xkNZfmvY9ZgwL2aSJCL5kERIIgZL847ytqsNqPQ0bx1Fpj66nj5+O8N/wVFg1spYN53LLeBC60we
i8Mp25Y5h7IHmbadZILystUTEgeIv3O2lDC40AA6U8tyn065P6TBZEimNNa39m/XhOwxVW7Zlios
dep2HtDV07xKk3VDV0CRJyEo5A8KWZl+SHk1NgPCG9jpW1t97zXTG9XvVRbMujey7eWMLwsKIZdg
/E4HhQL8MrTXIfoubVXK1k3IHhodQerB8Pd7N/mhzBOYq6q3vrE2l91Yq5uOl058deoB9R8XHtwN
mJUUZ+Nkuy72C0PF498NxAor/WDJuJDXutcnRoWUkbY2KwcbiRiB7uzTUG08bVddpXvkD1P36Z3y
jBxS9cFlZ1erAc5QjJkRIJLPe9iofCIdZsE9FqSlujfQDyPKJylkMJjV6Pi/pbNedquBmnsYYGlu
wcPe1l7T/c2+OrIgLGFNyDCo/Cxrndwj4ycmzGIZdenqeXlkQ8yxDu2y1uCxUX6j7tMSQ2/+gRV9
QIy3fPAvf5zVlKQDDguJKXQSxDdCqGYSalPI6qj6g6HhtcYJWHc9pHeNItm6q1vryJKQklQ3G4bc
5Nmie1QtqGaEbiPLSOsB8NsbISMZsZ7WywRvJgUF0xgqRh9Weqg1vUc1v24nzNx4sQG042tefqtH
fxokO1v2C4QENTcUtXUPL7v6yzY+q0GymVbPrKNVFBLUUrhLVDLuYfUaT4+uhoGT+2jAxg3KLgvx
tPfvAkQkZLOWKjIrTLf7YLrDk7YfLf4Uf8Zm4o+ypyhJLIrNM3tq9WXQeCyiP6nw7/Wezu9jfrBk
LHMyS8IWM8CjMpGOW5oU4JSvUiXxNWhTsE8mwzasZj8MFAOu7AC6JiJW6DL3NPolFue8Kb3uxfZH
b913MjT26u46MiPuLj0tupg3BBfyw3bxba7tSNK+Xg3tIxPC5uqdURsIvzlOzlPS/5zN/eVUJHNB
2DpWRm0jjpD39AqCRjlYqIetEf38d0aE/TOb1JlGvk76aAeVAY7DdGvE7//KiHi6l22b9egT4F6K
cyjTw0WxwJSXe//OinAWtaORmR3vlmrkJTG/pzFE1iXQh3OaVH7V+f3NHWGjgNYTzDzcEwJa5t1U
etbdd/0+u3PutVsaZG/qvguK3jOD7voF+rAV9eiVIkmpq5v16DcIFwHqAADs8JqPQW3EGl9TKHK3
9XWeXmuuTGBpDU9w4jDfBEd3AiXVk5xQGIubHxHG7CKIri3Nz4g950m7UTMDFC5q2LtuQGm5sezy
2+WPKl1xvkuOfkAS1ZWGkxIV6Ea71jYR+pwbPZx+ln4Gscb9sq2vo6s2rF7VzUP80R1eL9tfLT6O
FlvII32v2RBl4/5P383mRTGW3djam0ID2WMP4Ywqz2XUBPxPnnU6jkwKeaVOxmhyeL3TN6A9Tjw3
CkHv7EHv67JrkvziCPmF2FWrQXMWW3/eOxC6nN6gO/fvTAjZpW8XE/qL2C7M3RD2WBUf0iGDc2We
0y0pHsizQZraXeBGdt359VZ7TD0A1u5Rj7ZLEINAuAJX8Zu+iR6zN/tN9aadfjv4bvBibEsQkv+7
RRXPbFo5yjzEvz7eczHcu92jmUrOnfXvhtkN/rCOa4QQH31hTFTlO2IGR3WS7fLoBaqPlz/ceo75
bUOIjcEGu77mwEZazC9pCQ1ZZm5yFnkNpHQrUwZRWd1lwKZw8Rsg2i0hddPWavXSQP1BMFBEbUh0
DpuxTQPaHJJsr8peNNabRYBamABKY/xKHPgp7aorWTmj6fvYvQIrjRBJrzFiZ3nlvXnbyZ6BV3f0
kTnh1GijJXdnAvdS9Zs5Hxy6T2q/dCT1giYzIxwMIHGsnKmGV8rOeZhD9SY9GHVQvDXfW0/bZ9vs
kN9bfhReDpXVcDxyTjghrLzAm1sFq71xDWijyt4SReIZTxNnGRHze+BPwdc647yc2kK3yxjvGwXG
adWdlofdAFluFnTx1iTMW/K3v/DpyKCQ9dtBV3JDgU+FM+vXNqpjPxosPE2q8yjZaStVJLQ48Wxt
QFYd4vJCitSiUmkNDTJJw8hGT83sbts3dScpXFY/0pFDQs5YnCbP2AIA4uDmD0uV+GlMrgr259PW
gPL+/k5C1tCRILp4gBW72DrGYTLvS/XWkg2+/GI6uRQOwpL1dlTnzOVoyiUOMMddqK1nJ7e0CVn9
Ota+k15hjC6Nrsbucc58w9q4f3V5B0kjVLS4kL0qrOdkZok52fzFDU9hBru25u+2LAevRv2RDWE1
DUBwTAuPHrxBAFLmsvwg/Y9+CbXoi5ohlQ3qr2aPI3PCqnZK3IOgES6Z5rs1f2r6s+1eSTt9K+EO
MnMb05ycNw/zZaflnDMXVl3xb9fNzB/pRxJJYnA10o8MCKs2mYmZNgQG2n6bl4fS+CeW0YGunVbo
R0Eqjh+Q2LqnPmD8X0mcGOncmOvqsUn6gwu6/XAZMuvQY2zuFhpN+VY3OxnPzNonAvzVASgRIxJn
FEA6q5jlVtBhLuxHQh4Ae2T6VS5r2aytIKRMOIc6GNzOGLgmvVcamhh8e+lBlKr72FoCpTK2l3Ps
SiQAWIlhbIQD+mzie0aHdKikDvjTVEy7+2oSqV7RUFkFerZkODFAuIJ3azz488Hz02+lYqiMOHVG
MUlRvjnoRO301GlDMtnWQwubEqfO1o6bQ9sHy8cl6ERmmSQeU4e6OfXVbOHQsrwKI03PPdajQXR5
/dY8A9cQyPRRBSIOhZ2UFvHoJmpLfc1otpDlCqtx3LOU7Pqh+9OnJ3jFWVAAewK1PrhITxdxmCYy
dh1MOVkPCiW2TYhMDm5t4cDThD0FrmIQIQoVYAQUOdodFfWzvtC8Me6+SKIMGGkk/1xetvOnBl5D
gLJSg1IVBudFGAhFW75pQKPqL1DDMtXhaizQeh2jfaOSrdq3t7lOD5jl3WggapPY5l6cnFywDfZu
0FqD/5QrLpwupDbWEPsiC/X1aA77aAnrvthr5bixaXsz2cnejTuvxOh+WeLeMidZcPkH8Jg4s4+E
hcYbbk0geDq13w5Vb1BDpX4VLxkYpMCQb0zjbczaJDQzpfRUMvzxYCf3+bdNcQh8UEYE5QgapyQJ
3IF8B3bOqwr9j2tsbgYeccAcZ78T8n4JQn4FzyoUk2EYzprYJ9WsnbW0O8D4NpdX8fz6AFtAEKFu
U/mUhUgnkUIq1AS5JfXrSQci1/XM0Qziyg60FNzvauI5Aw3K8TWPVX8cY0mOkZoXXHVYacQxAM9+
NzAC2HEdeWY6babGBKQpVWZkVOOOxcqMMdr4g1jZdeS0H5I1OHvs5GugYWwGD1jgY/31I4/6MmnR
LsSdLIRSkt3bVjZ5U8s2bkR/aLN+yCJjO+T59ZC4MfA0RPLstJb7AGTHkIsJZgggrU7juHLa2Wld
0LEC2XozdeyxiZdHJVbf6eJ+u+zoWmI6MvUrnRz5Oc+Nk1dI6j5wn0NQzxWIE0cb8LTWlM2FnJ2I
fElBuWbhcOeq3EJG1+feMeIOpkAWEWJg49tkWp+XvTnHasCGCzguOJE0W0epfrpyZW+ly5zrgEk4
exy2KmTR5q8BuMvC8KruPentKzt+mZt9xJ6o9pW5QO8XN0qzKZcdqbbm7FtL2MRbq9lMMojP+VeF
agcn1sFFD7hp8WG0Y1Zs1mOKBi4NdG3xBsiZzfpn5j5eXoRVO9CAgNAY5rFwUp+uAXNHY2xpBiBg
EWEYAYJaoP0ojINZ/TFRGcRO8MSBkQsMZEGNScj3idK00ZRi5mJe0C5cHon5Pkd3rPxx2aHzwAEn
BApRNDQggQ3CslOHXGaZkxOBs6GfCtunCjigoij6Yy53OIOdwPlRoH2Cp5tTK92gAGSToJk3Nqy4
cqGHfVNDWCDQp+Q1nqdOMtBxvvEwCmyBVZNr7ECbUvhKWqT2bIkA0m9JhPpp2FoDgQAokWTTtbXD
KzwqQ2hcgCZSWLsEDGt5UQFXxsiujL704v3ytzm7LGDVwAHAScFwTUQP5nTVoAvIde3wXlhagdF4
UVl6ZnKl6UBOmntz+OeytXVvflvj/36UrTQtSo2CA4LTCYx/anxtFzLSIZ5bT2sIOAQ8P0aIAKU9
gy9Q15jjpcYlRAW9LKeJ1+pvLnsk+iteK/EgMnykYPWUdEkuGz1DMhiFQ22rx5VrUnbdsEkstGJ8
hZXb1AbJEtiB/xxajVuWAd54AzKcQKGKRwy4azJ3ZLgFQZwDCpwbiL8HuSkJvvNWBnaryyW30IM0
ESNCkEcM/bp4QNlbWGVg18wnjgKuugw9+extzuznsX61lCLIowdVtz5ntbkCmK11jYDKyez18y97
8mP4vx8FTzclkRPxGtyFXuWCNN+HcZwGmMh3vB5q2UN9NeY0dBclLCYMh8+SNLay4yEKAOYKHH7Q
1XGFraKzzEyymlGwbzrPuLfFvj6MnZ93hayC46lKiGEMgJsQCuOMVqhjTj2tGy1NFTNuMQNngutJ
6RFAi3pPSfxp2cNdTnMigWKcv2NxTQpMZXM6EBf1v5BnNLdFc5b0rV9d698XzwnS8PNbFqCzHuZ+
smlD3avCYfcyeZb3IBvrOp9DgnUX2G30XH41XoTcbTpKYoHcqkXbxetaL76t7heYhRJ6fDP6xqtR
eLjV3ZbPOzw0ycrllbiCPAw6+yYODdCuCKsdTzZTjBpDKvpNc214zsHZ5/5b/V7vwewdXk6A5w+W
IPJC7wI7VudXvF8F0FEQMyMazLTHOitPYHjcuX65ZX65X0IIOu8yyRkltSbk26Qg8WK7cA2qHIf4
AMmRuyJIgYK++2ZiADaQOHdedJ86JwQRcQuqaZA1x+BwGzRQyPSYR4qAbDP5JDnfbcIeOVlIXkUd
LaStZdiqA2xNhyH8YFf5dnin77anIkDYnaz2W8uEJ+aECNXMAY1l7lr/PoTzD3I1euOhxg3da7z4
qd+2Lw8yYcdzlqj/kHZdO3LDWvKLBChS0iuVOk5PnrFfhPHYVs5ZX78lL/ZazRGa8F2/DuDqQx4e
UidUMb7CfEiB3MMYpAKYxkO2C+2G1jYUpE8mdZWMVnbrqO7ofQsd0c29V85Wbi7vItqL29RUIFh2
vbxDagrNVANb+jR/Jh+uf5atlnYuLtb5UOx5dck/36RftnOFx3iqFi1kaMt2qmd8518GC5TeWOvK
wqh+QOXLYLdWejasnHPFbdzcUGP+ayfjsu0wmZlQAbezSrR10h+PmieKfHfdCOnAUTRkj8DziBv1
ej1TSS5DyewR4Q6y1/3Kzood2gLNLNOqnf4j2n+Eh+448ZL0X5tIFx9a4TI+ZOYK2k7iobbq9+QD
qY0Acqj1j9qRIFqbp/TlgdehuGzUl42EVKMEzkCQPLASr1oLwk55cZxBmCHIKx7bnMcBp2xG7BUG
4yz9DDKBPMJ1MVmqZZ4a5yLtJ+vy+O7bvjvaAdXv5P05evkFvvtv0NWjgeuFx8hW78znF17H2OIh
XwwG7T0GhfE5gC/k650dIi0yYlnGSSmey+kxzb2Jdzo2vgiR9sNrD2pYaBJnvzxnzUgqP9FqK1VH
G8Pqkryor5+DnncVbgLJIDgCVxPez2wmVShiqUhytbYyMOocot1M5W8q1R5ISIuBNnZ1Eqluz/cd
j/VqI+2J+xBzvpD4BMUAsK9XMVSrrmomsbZGtzd25X2AZ4dDLoIXiRwjN21cIS1/X10c6DmOpGwE
UuX0EEW00CRjWrej5yYEBjmRyASFG2HPQNSlfTCk2K+qfwlB6ugruyraG7yXyybMov9jgr0FPBlM
jK5zJKz7CZ4XCCeSP8rVbo6siTcFsXkNIY2F0wyNRTAqMwuWGJna+DrB1fc52oOl08TTnYCSvXEK
Uzo77SGkdwMtdv5Z38ucJ8zW6cJ3h6whiiE3xJJcmFNYjpUOj9SN7n4ixq5rTTcaVM6ObRv5F4el
islmKau6ETjTQc7sHhQU6Gm1JA8x8nHwTGfWMA/nwEonlGlsmZMj2z2Pt/rPZD8bS6D4DeJ4ETQi
IKW49s0uj0IpKeA45Nx8GI8BPrpOkWPY06fu1rvwQ5mp8r12gmdxB+miz8g1eV1Xmz6FLw5MYi36
XGzZKwnUTA4n/IJs3g/jg+5XlGiOwe3g4eEwIXzKKgN84MDxM8UNu4bCw166OMtpMXHKQ1tX/JIM
/j+TmNASJZoSGx2gJqE+E8l3B82EsFRhyVL/WpPPtC7dkjtts2zV1638i8qcGqHNlblH4xDqOIWN
vlJT/jVJtKrwvVhQXd0XoYNaRtvKliHvZR6N5MYtrMONQCe9aCSZbPq7xps/j3MfjoRx+AyUeI1P
/znG6aA+lhaGVGTcWBGyDOUnfDcJ+GBET9RE6Kx/i9OnaLZvw/yJlcw6Iv0FtZ7lYhCheXZ9JEo5
QMNrFzUYgKWSW17Uve9qZ/Fn6/QO5pjPMrf7auMr5gqR2TldnjqzyYHYOKkNL7kf0CdHO6zhruYJ
9G7t09o65lnYy0lXFgtWBEXoRLcGJBNvL+BGAL2yhnkAyj3oerIACKW51xbezcbmjgxtlHxQsVtt
EvMGysqRdLUZNpbokYfQ7pzYFlJnsJ8mT/95256tl4IOZjdwoqHXGX7BxMg5a9BQU8QNvkywKwKd
M4qLaKS1R87zNw7YxksTrzqQyAEKgt1sRXSMSFUGWtpYsmdeRGc++q4JzTgaf8Q09vCIuI236Q4r
OMb1KqWEXlO29Az1it3EvYX5ntsIW6mWK4sYj0swHjIrctZA49oeHlQvLGjs1tAy8wy7M2nrKA/L
J0lJi1P0W3vmoPMMZLwR9FEVmXOgd1axpJbufvQuhlTuDVt8Kn7WVvjrNuDGZ9eVtYxjCiPGv6oS
CzqY9xE4LnIqKzROfJornMaeLSQobKG9YiHSQw7tOk4p44hoLxaNNWXHukX1HCnQnxAKanlEin9I
jtiIuEZiIqIsyBX0yoFEziChHA7E05zL/UUsabnDYK+X0oMMSh4KXUFeFXvzoK+xGQed61qXWxPY
xUNPMWNg+ZfE653fHYQZdre3bnGFW2YyjlolgZwOYdlY6ndQL13anXAWHhoOCG/XGH9suyyM6gL2
mLjFBolmGSqbdtPaw8ybVdh63OlkkXWCeiw+F9mOmFZv5UhKqsWg2W2sNkCuSqWJM+7r3bfQLd7N
s/wcPk5HUAMdkh/JxAkuWzmsqx/AGBtWeVObA34AlDtoUL9XxR0R6FR8amCKxWjN8Kmqn3Nzh8qx
okFZTX7tDM5tJG/v6t9FYA5knc3daIrLIpzj/fRAPOloeOOR7MWf2b6ntRO6PYVqmCsdahq5EMa0
Qm+8mPRV3xPntodtBaPVhpDlIbD6EqyyuhOnCb9lNlvakwe14LTCb2W1dPB46+jhxucZmgqvEZI6
quZIrBurR1oCTxgvo91diDdMECIrqu4iu9vN96LHOztbid8rYGarcwGyQ80I4Dm15r2Ib13RmnFc
qyXGRyUNvdtLuZz7L4d1ZSizrYJY5EmdAa+VZDqgclH7VJZqfFpz9mz5j24AsWQOGF9ougQjt8sQ
uy5ZjX9Uo8NSIEdxXFNdJfy8bdhWAm29kmydF61ecdwXsOx7cECp7RduEJza2cKj1xYp+N94cYJn
4fIkWXllUQhSHxBY2MW7vLRrFXUfN9MsSYDMx2+0k982cLktbi0o85wyNBHK9O3iKR1tRXusfwTt
/W2IzSfb6hjozN2ojVXWaRIw4pNodb/85/QofI8puVP+mXEKKsdrJOZubFqlUVsJi9d2lja+ZtJd
2nM88OscA4PB3IEpUdvgf1fMDfehJR9yO/PQR9TCI5J944KkZye/qY+3F/FPNufrRkEFCePEmEFh
W0U1TPa1RIdp5hM56EflDYTtVkPve+RiVCq6pfWGyGmlSO2KO9GWvv0X6Sas7d8fwOziUMVQK4uw
ixK4F6tTFzih4o0xZ3k3gzLqgEhao90S/frX7t+0hS7MyAVCp0ik+HShIHi8vZKbn5RLb/RizUL/
ybh8aI6p2BkwhHioi1nxT/BUSnfRvWCnTuoN+8DmAC4VxC9btwJkVq6LjdgPTQBigCej00Dfvsm0
eZp2xW7gGLftJiss9gRUSOXVPrAKR/Qd4nQO9BxAeKPuW1TsKaFZSO/9+8/yMXBaFK8S8N+IvHfi
xiYu4mtLEzo6m9FufL2JmAD1U5DlVxZB8Zqi7GpDgeafiRcM2YB+CVqX0CCDO5bZRlXHpGtsqigR
VbUtEK9O3tGSO/cZLbsLJDNub+KWSejIQkHeQGful/aiKlXJXIfofiOpOD+RtnqZsKX/nu1EC9Nf
EOba7to+L4oUjYNDhJkoVT60RMXnCtndtmXjEWaCyxfElyh8ofrF3NYg85XivA9xSyPZ51a9DuXD
xCwhClxcqto0Hn21qp4jkAZxgDfuNjS04R2ExgZ0N2iMc7Z96HeGkNWYNNsHhtOZ9zVegPG5Sr43
rZUkD7ft3HjdX8ExsUQNYL6uAq6ecBBEJxFKJ66gwtfYEnbyNtiGg0CuFez9RF8aN/68vlf3dqCa
ZZctFb652vdZYqVpyjnbG4+sKwTGHD1NNUxzjDCnlKA9nlhN/Khm56IZOb6+tW5rU5hnazggbGIg
C9lD8aEZCpoHpTNXR6nIaJvySpQ8qxifL0k9jYWICmU3C9UlC5PR6YQqeChn80HMW5lj2+JiTCzG
AVs6sDFMtFwy16Fpyjq1nDTA9eZDnu3r6Cc3h761fEi+IkqAAx6tWczy9VWC4U15Rq23uI80OnQ7
KEll01PP09zeeoos1YL/IDFrN/qhlM4lkCbP97Lfs9sef8yoW+iO9qg+BfelpwZIjN129K3osQZl
VtCXfX2JvWhLiHcZwpN4r/e22tlT+Bj2nC+orUP1Fws5uOvdMro+zsMCWO34FA0YTeW8Nra+idEj
vrwC0JwKRQK2+SfXZ19KFJzaC9Q9RCc7D96ItxwU0gnuxgFvfNPGG7/iNFxtueEaV742bArCETlT
4EYBSJf1t9hPbVHggGyla2DdQmENKT2MLjNbNbRhNSM/hogR2P5ogyDYDghtxFe5fW9TxxhPefkw
/7MWD3rWVqjsN1o2J73cLLYZxc8y1d7kWnaMJn+/7YbbK/gf29gPs6FIzTIbYBs+N72kxCMcLMeK
8c+z34sxEMRGvgYd6RjMud4o38z7JlBhjC7+LlJwajzOkCTuazqjIC7+uG3T5oFeozEhXg5VqU0i
oGGShHyfukQ7JnoqtGjPBZMPptQUZ8TRu2+lQIN0W1OcQNU47TEr1DiikEbWmPbNPowzYg91azht
Uv68/RO3KqXo0Dcgz7joAaC6fb0gUaHkU0YmnJhEdvr2rcPHdxfKdgw9l6H6lHWTVn1njSVGv8T+
3CoTGNorZLy6b7Nxn4b1XpDUA6pGF0307dKsObfk5hqufyBztMa6wFC9iR9IzqMb3w9esEvxhaa2
lr9Tn7J9fggRtTw0A99ema1YtcZl3qNDqMuVH6MmUCRvrXrOeEmdrbi7/v8X/NUDo1BjNVFVxEIZ
IQNqCJCXsvXwEMf3PgjFM07VdOt4rdEYv8/LXohlDChZ1fR9qpe8+atmvt5esa2rf43BeDvpjHmo
oLdoCakbJ88K8jeJLU+Pt1G20g+YcIASIWbaoC7BfjkHUOwasxSmzPLrEOigK9/XUksLZBQ1jzQH
Fe0EFS/psWXbGpTZrcZUKsPX4IVD/5Imz1qKr+WFKpBj29Y2LdKsBPLlytLwfu0UKnpZommWEOFt
HLzZvjRepDvYLac8+46BnB/IAh95ZctN1GVGGh8R+BRib81I7yDWYWBFhzJxogoVuKZ/nXPCqals
eby+gmFOspEZvphU8I+w9ebCxpmm/TxblT5RUUyoqnBeG9uesgJkjrBQk2YQ/zjk1Fpjgsk5TKfh
S+mUKbE9FKIOzsfwUqRgAKl6zrOKt6aMw8ihrwSKiDX1xYeo+5Z0Xs3jh9p6mK7Xk3EWQdaLWUzg
LNGYPvaGTCcj9xq9fq7D3kEnEWf7tnKn5hqPOd9oEGgNPwWe8mSrh9TV3xXT9p8ad7amPeqLbjNx
zsOySOzrXlfEZWDBwAAre1ujMKZFjQ9Ekgq/pnj4kae8ke2tpD5GOf9iMFYVsyQmpgCvFL3mEYpw
Tn+UUMDIqbrzT73V2aItHtEJxQljm/4B8R0V4nAQwGXb1IfAh6C2gvdOVBlvkZ/tpIKcjVDjrOBW
dgzm/cVhDp2kFUZVQxHOCsFS0VQvUWfuyZTakPwDo8DbOAue3HdPTTQ4wdDQEgJ1oE14uR3XtozF
LMIyu4nHK/qQrsOaEqVqO5joOVOz+yG5S/VnUeSs5+Y+rjGW6LO6TxV8pjV9DgxdtsYjhqofBSty
yH6I6fzQ7ftD5qbe+E36+c8cEMuT0kBzjvRHeYg1rjcgJ5BkeORpcwMJPDB0FU1JoT7NySZ9Pe5o
N8a4IibuRFVVCGNggsp3KFYFGqdN2vQ/xGHvF+dCHukk8riZNxZzwcKHFL4zkB9nZ/ySGVTJIENr
rWCMvbT7Oavk2MofyJRDjxXEtWSw0GZeUCn51ZLI1qf+bGqNPdfo944NV0jvxyB5vu1EG+H8+kcx
JxUMF77fi1Vr4SvC6ZLGEdBvPe2nyFbI+1ztDPFO6TigXyMQMKF5jx5W8K98GdgTa9CnKzKyWZkh
PiQZeUpjnd626+u1eA3BmKWEiTBOVd2CeVFx6tgaJE9MbKEM9pNwCHOeTvDXs3gNx5zFpjNbIWwA
p0SgJ8PwXpg2dIbm4W2rNr11tXCMtw6klMbOx8KRRNoFjVvEKGIoyxgdRkn2t7E2TVr07NFEhLEj
tocoGPoQch5wDAklPa0iVG0dzKrfBtl0PygBQq8KKm3oXWMWDgR2aTtmsKiWfoMhp0FCEE9cENwL
Wk8zyG4QKsu726Bb7gdOFBxBELFIGksdps8jqQwNm1VCjautlbt0qDnX+uJe13esBlKBvxDMBSFU
oCypIpglRLElYKIoRoKQUKV8uW3KlkOscZjHWFQlWNUSOLme4IF5wSfujOb3sHBaHoMXD2pZ1dVV
UMmFlDQqoBI5t0ODlrWMpmpw9JzS6PO2VTJvhxbfXGHVeUKmTGyxfLtuoq1MjXO7Vx3Tki+YnrQy
O6WJBboe72BcwseX2HoJbN4lvxVB1kvLRBA0PgydCA0TC5QbTpY7A/R7B3QGaNJRCGyBJ/zBW17m
IFSg2JgKA3AYN3oW5BmZQ8w1GjEegnHiaHrk3V7jTQ9d+i3QJghHZWluJKQbFAHM4pZaubNyKtWz
EXzMPKfZXMQVChOwTDNKM0yAtlaUeYPR7wTw84HVa2wypzTuAx7v0UbfF87dCo9J5uVVVep+D6uK
iRq/9YBm74otPihvWkaDnpaBJbyiJwH8kRDbxsBW8HR7VbeCJkIl8mCYbEALE+O4vaIJYwiZP0uI
e5oEkRWpFmk4KcvN07ECYTwzmEgo/FlUH71zovwWdbx7Rlri05f4tZD4LFLLMnTSrg/gnIAbZPSx
jrlwqYr7PPhWB54+fkbqz7q/kPhAynMgeIn4/F+s3wqXCTI+OCOScDn4DXjhpCakmo6HUfZ4G2Xx
glvWMbsk1H3Wzz5QqvxOLX6p00lGpgtlxKCEinSTOgX5Z7YT+OXKLmbLxqKsTKSL4BfNwYy/Rf05
aL5pvCt740wvLbiLvhOGI8CGcL1rPT7L51YGSukLVqwrborCVGJceiniPA42agKAWEExGxWAMnLQ
8wEZAHQ4Pkk9nXfRefaEs3pf1zTbg/bjaH6TOF0yG+EENTdkJpGhQknnz3fZ6l4oG6FTgiFuwat7
NvwRggj23IVUlQpkuJ2u+FfKRTByrOEYI1tlSPUhAVwpnzLhUYp3ksBxxY1e42sMxhdHUg5GJQKj
1h6HxhJqsA6du9Tu89zyI0fqf7eqWxtH0Xio+6OW3zfRpQnsDoEt5KzuxoD78lsMLC0+nzWdLT1D
6lET5iGBvXZwp1w67GzxoVqP0ak/tbvwsXMzgfq75JTfEXoIXxqejODGJXj1A5hjkvsCaiEJfsDo
u/7olqEdmt96864Mdet2CODayty3dSVGaaQBSgnsKt6JGsY+1Z+h+ys5fcZu/FZIdrQP7geanzoa
PZfeB68NhWcsczcaRjHqlYmd7zJ7UG0VvGF15kTBdyV+vW0sD4m5FVO9mNqcwFZw//T+sUoPU/rY
TE9+xLs4lhPBRNb1BrLtoip4kdS4BlItn2r1e5tw3tUb1TpM8S1qp6BfMPC+Zkxp1FL2VTVtocR3
0fwLhk7G1K0Ud86P02jDOCUIrVnl6Xj+4R5jDMOUNw6FAuo1dCczFZ0waJoyHVEfMVvFrhHfxhEE
gV7cmlQenNQAA1FiBSbZZeUx6M9CeAQx26QdiXI3aO9keEBbGJWnAHHKS3w7Lnpnhha1eExmdyhs
fcYHkEIhQBAb/rHzJxoZo9NDaLbNBasZX/uwxCDUh9x5aUYsPZtomRyn+qK3ojuGlonvpgAKZLwI
uOE5kGRFFwzYe1SQTTE3ChIm6LWcNbwDEAHRslqY5ySxTNGptNq+7aQbsf0Kigm2xaDObSovUNEp
InYTWgqyTJFgG4FNSk5k3wTD+CAKHviHMb7rmzKYhy7NFIClvUnHbHZFgdBWeheGU9HdxWXr3jZu
42ZegP6DxwS2rplAQCYBLxFeRUyVKPJz0BB37pzbODy7mKgmgfylbMhil+bTrMlcQ/4sNE+ZQ6/U
jb0x8/ptNgCVhRxpqZ7jfLANZoIcGr5MjM6SakcMyn00f5/as5BXl0hy/n3GG7kINLQtScGFcZnx
xizXQQ4XmJ0la741lS8T6r0hcYec4x3L7jOH/QqHccVSUkK1AY+ilZuXMTmn0nPUc0LyRqC8gmAc
UJkVM0L1q7NaX4Ws3WCRf9YeAVEV3oDoI0NmcynLX7u4PCskyEMslhp2b20+230ZPuYx582waccK
ZfGP1YuslwyBRCJQwLBHFbSiFjxS483NWCEwET8WQlNGn1Nn9TIm7DtbmZDzQrr09sHhoLCzzapW
KAFOCGryWoLOlv1gqAi9nHoxZ7HY8gRUY3tdLWCK2GmXsJdtTNTZt+3YSjKvt/0PL8RqQ+o6qVoN
rC8Ycp/PEQGtdWINBajrJsUuo/yUteDKDwd8jYugs9OdSsqtMZTssM+pNoiePzy1Ca9IuezRlwP1
dw/ZXGKODqXWFLC6WfdiFE/VdBcEx7Q59sEZTPB9x+lp3Ii2V2uw7MNqDWJf7PNYXpwyGrw+MqkQ
vaWy5yecWihvP5lD3PWm0ZTmcoiT+L6rq2OWP9/eTh4Cc28UVWAaowiEQX33c09uJY7fbyVgr9aK
CRMkSmeMpWCtUk18NuI4pmg4AO+xOd2PveCYieGOUUHb5tEMeHI/XHAmeoTBjCb+wceBEJ8zv6Zh
Z1XdJZvvG3IYYxP8KMdckDkmbzoj0l64+1F7+FJ9gMooCVQh7K0MIcvPnUiN0Xxj6SMYJD/Io9j+
ur2HW96oQHdZQ74ZHUkqs8LGqDblaAKvM/vfWV08j0iGdVJuiwp3QeWNg7bGYhZ0aMFCUCURhmJP
6GOrA7TnlR/62X96kR/rz4KTiNpoI8Js8co0JjYbvprGUg64/lO8i171p+Ru+lWZtDzqKIQ6trZ/
1R64owJLQyMbTVaoLB1xqctp0KRAxecpZITQzK6d1T14NkJa8vi6OJvHypoYUlmI+QisCVomOUjI
59xK4keDRyO4df+sbVo2dhWyQi3G6EoMnExBKTlVj+EQWcPEyxDxYJgXVCeFtZK1C4wmQrzyECO9
xsveb1THr7xCY8LvZEz61C0gAqjoDK9+j5/zk2Tnx+JdfYoJ5anpbN5568Vj4jD4ZcQ+WTapgYLg
h07J9xZMYIITeb2FLlXhV3mUn9GOaD6kr7fPNm89mfiMuJnWUQ1kRfkcjFdZaWglvtzG4JrHBJB+
SiRBXHyDnBU06H2XaHuMIKYK3S6YVLzPh/E+sbWSyp7B+97mBBSNCSi4tUk4VsBGfRw9TNJFtTBE
TTD6HjjfIO3q6Zw30kZDDAG5urzI0aDFAnRR1yfBn7LILFsJ069lhI/7C0Tdk9hJFRsD+XYUP03V
Ofd3XedVky1Ud3HicZZ7+ZS/Di/LD0DPOFrGUaBmP2nmcQ7MNFcxRDZA6bpHX2SpWZNIsbdgrYox
khsSZ/adrHQ4yPqymregmZNTGIERoXEAhJnkiCa8ts7A6bNLhn2UnAXzkhWnunovFK/WX02N9tBq
FwpHEX9J0gfBR4pGxTF5MBcmlUB0IBQaDWej8ndzn1h6+Yw0iSy8Z0Vtm2VMG5APtvX3MRSttr0E
YDdWy52CN3Ye7HsVI3rIXzSnZk5QqflugDBUaCEKPrmSvItBLJrttepQCLlTDftc8Px4T/KZtmi5
NDwyeXX/lIxnX7lo0O4I4sDO8p9BdAwyECviVZGhU22+T+NLLttEdtECWGIwP7/E2T6eXLHFezV/
zdBs7u9ifWeYr0X5oLRICeTHdHpIJ6pLiW3UO716gvh6lii07E8aOcTBAylOAiil9DcThf/5lNTH
AvrvVbLXi8cs8fLmwx+eUTjJzSe93xWE6pOXKJcc50fsQdkUfTYqmukuw+z2uuxEYGbP3sXmW6FH
FmoiFI+ihJxDw1Kllzx+EooPZWpsE+PieLC0JMBygXKtUg+NYJvRp1xolhp8E6e7LL4IJahuUUmR
e4wFGC7cz4qLF78CbbE7t79baCeYJ9G/II/VNy9G8mOAvmtYnXqw8bb5EbzduTlaSe8GqtOIzV7o
qlMbTJ4mXyApRsXC8IzkHYw3bhY5mckrPG2U18A+hj5KzJOJqAuxVB+ZFvi1FnYoUoLhe6/va7cF
kUlE01ODwVgq3itn/aV24GFPmJebOA+3LfhFWUwFWQ+aqtEddB0aKgjPdLUM+PiU2rI1WImVX2ow
EdK3J3KCkNDhE5Wjt8bhTSJsTAyiDrBCZg4mKSai17jU/rQJ+Y58qOj8FlQ0w9PVetQd/Vw6zWna
hXvdhtC6J4xUtAObdxNsxIern8HExrBvijYY8DPkhRwE0L5NPATjAcwILznFDWfrp4S+mz9vR6av
r6Br85lrri8TYxJ1FMzGwA6z76XsNGVJO4Vn3/L7mfh3ZR9z04lJNlS6hgJWRrM71VKOoZvAzsru
vdbxj82us3g5pY1K1rVtzA2XhSCYbw2safZa0XCfu5UKigUkIO2P9nyXepo1cJ7NPCuZV3Oq1GAr
X9xYNw+K5vnjnSLsbm/Y1i26WklMMl4flRCEzySpgRGT4Ieo7WYx35dxQ5vhAyUn20zHj3aQKbjN
EwppCWuSoP4Q9Q9JwvvC/FppMVFMQjsm0lDLqRWZU6t3fkoyIR8s43sAPQt8kLu5K/Sg1IHaBriM
LxN4HgSI21W732DP/l4ehBOP5Xc5n1eOtfwGTKiAiguai5hru16OOi0bo1BiNNilJ1X6bfBI27eN
XAEwXoQa+pAFbTRgCIugra2glRpbsWg85h36cbrSRGUPRYs6pfGk4ls7pP6IdP4Q7oIyhv6PRmXi
g6S8ugzlsE8MhUpD/WRoPb5phIgXSf/wEV6tBzp//8YzVFKv18M0U7k0lz4JPNAfzJAqbr6P7eTO
t38k3mjPj3hpUNS+aOMaFJribmsN9gFCaU+3/fRLYMG+qLIIRumF7pmwj71BCKdUlH08bafalTFv
WuHCa/Qzd8Dhy5lbHGAhlcZ4A65VNuFvpnNaEkisIBsK0kKSY1UdRXZvW/P11DEoTJyUe2VOR3T9
WnVEDYw/4c1Mi9jLd/5TsVesfKQFKoo8EmSebYxz55jd0IMKzi0UD238DMG3QbJuW/bl4mEMY9wb
aWShETsYJsSiuE+TKnsztdi4SFmZEDoWU3HWuzj9LXTxyMkwb7kIqOTBykMIqGPZL/AkRgNTP6cD
CrWeCF5AEQMq9VFW3m9b+DWX8cfEvzjMF/isytAtQTu8ZeLBbUujS7zgIH+DQHNwMp4gEnfUzsle
sxpeq+rX7+UFGbRYCJFQhIO41PVhDPTZHMwoAZ/zHkdvr4v0DUMcjuI1+9jB85lHP8wFZHazC6ou
qjsAknN7ipCz96BC/aB/H8CVHR6MO26e6EvGhrGQufEEbcoHPQRgpYHkp7B6EN/QGk9oN7e4Uq1f
Wyqu0f5kHVe5lC5Pi34SgTba0sXw+s8ipQ3ISK3lw3n2yKXBizW02g9407TjPSg2TyM+0iAUIi4M
AsvfV+iTVBS5PGcDWt7Qc9zvIDRJB43w3sKbx0IBVTZmDKHnwpZ3SGvopYllxSu4+915okUc4VQd
yh/+ve5A522+y+4DF6qnnGOy3NZXN8eyuKvbnLk5MI7WBcQALkp+n+qDZKeub6c/5GeMXlrVpfvB
wVuO3S085lhqgpy2YViAU1dGj1HbUjQIW5HXYIJkALcQPss5K/v1rb9YuLrKGWftEzBJi/ISTsme
fB8+ZloQN3wqd48l6C2Nz8ydBzs+KIfRkog9WpP99M99MNc/gRXEVgR1rFMN4RYMs5X4XegejAhy
T28QXeNYu/kwWuj/llQHvuiY2BP3WhXFDc7KjIJXPpd348gTVNyOrBhUkSAUuWg2LS61OhFjruMb
dTn9oE/SwB9319252lEBy8u3lgbPUNz0anRKujXnOt48Iitc5qMt9utEiVrgmpG8V8v5hFq1FRST
E/IYsLZX8a+FzJnv40mb2wBIhvkWRa9q5Nw+BVvXL3pd0PiCFgK8kphDpzdlGAxBBZcMNK9B5sO/
h17PkHtSnt5lvKaPLWvWaMyRy0g5h00KtMl86wIX0sn/hdOtARiHIHqkjdICQIwnVfoJRc/by7U4
LRsz/pCK442Ldp0vgszypCikrwer13/ga0Pp7SZyMdpiBrxouLlUC335/yIZzGdWMYKSV0+AFCli
Dx29EGnnJD5nwc/AT9xAVtBimrZ23ptvQ5SDRShvX8Ueow2aUdz5acPx+K99uwgcYI2BUMwiwYnm
7uujNgVqpfQ5fk/yG/Qnpt2itagBTekdWpWQFWlFzqfs1hEDUSMm0MDEjT4aJnyokaIaYdUMVuCD
3EI/lUqGURunaOzbO7rE3KsdXdxlNXDH2KXqmRQN4jIONqEv0Yf4tdo4caqeBBJAutdwNHTQFRi1
uw375S5nYJftX0WuPpG1ESsKNpxaoSBOo6UEtUayv43CM46JHkqEpE5vAqVOLQNmjC8KnFaBztxH
mhx9qEXdxvuyaYxVy99XVokFSapQX/BUJ0QGKUSfy5vIGynfRNEgP2wooKTGB941Sp6GYjYtTDy5
chJHTwvsoTsrEu/ZvrlFKxhmi6YZ033ZAqOe53e9o8oPcKIJd9GhfSP79qF8JAGVfvEYLzb6EOGQ
0H9YtEqWmi7j+NBebyBvhTWMitdaRefdof6tE1uXLz2oy1N77D8mXifMl7C27NsKk3m2B22j6FMJ
THycJPHvUevoML2Z8V0b8mYVv1w4gIKcAUb0UIaBUhxjXhG2OpgqMeCqGec6P3fhuVYvbfmqzA/Q
Sf13d1xjMWZ1sjBPXQEsNQ0pSiulb6tFSYWBc8x4Ni3HcOX2kaRGBQmXod0OHf6jQaviZ4TiA3pT
KEFsBtUC59reOgIry9hC9TwEXVUHyyqWlyL4pfcvETR7TV7Pz5ZfINqLUKlUZA2j+deG1XkqDoIO
Gn1tGQJL78hwmHHF+O1RLr3be7V12tZQzF6NajoWUHlCQIwxKPsh6nst+PX/g2C2KS+ggQvqHPAm
SKMlg3Gw/KzANnQbZHNn/i4ZS79jNmqS+dLic1GnOrGY15g2wds0AmP/RTJ9nnbLpu/hnQBuMrTV
g63peotIWxrQ2VxmtUf5dY7jwJrJaNfDdBTTHHU25Q1pK87jZNPGRR8bg/5/aCKvMU01lIJ6gL7B
UvFLlosECcjQ/h/SrmNJclxJfhHNQAnySpW6tL7Quqq7qUEtv36ds+9NZ6K4CZvZOnabpRNAIBBA
RLhn2uO/mEsQaxgqWK9RJM2NLSzkGgECrR2LDXgacpKpcCwpdMpJYHzLD/FBALw5mlugw7poV14O
CIomSdPMmMSq/9GUkC9VbbXYjCggq12VefIowFv2zTW8ZYLPHEZesnBQRuAp8xbSPqrihu07lU+s
FHQHrSS24G4X3jrwrUGRgqe9rpV4gGfHFA4n62Zgjvyabks01NT77BkEvpIdohUh8IJfVrdNP0Wk
pauH2Tk8t6vVJmqItcD3fnHTZdCcttkn+Gc3sdtso+If2yWCRVlGUzGUMynaTC6nVcklOWtx6XQK
GcQa3tCegtmdlN0/tUqgqDLeRha+QWpyV6ZcS3VlmqFKgOaOUT9CEbkeXUnEzvP9sQDRjQYiVrAw
EENBCfTlYKZBnse8R8Z+gnJgjMSgZDfg61ZvlL3lg7682DQqiGcTpJb2dAd5rcaByJYoP/ndUvEV
YKq0CEg3oJjIT6lmJbnc4bez2o1mV8Ilu/Sj4q6sBZa6/NDllrgE4rbEYIYRZIgw3FH9CiHNBnal
5vP6wv31sdcwlsGebTujJ2YrpRgMuW+P4BLdmb666TGtsdNuOz/cRE7pIZEPYlbJTTx9Rzamp51E
XCIriUEkyhUkrcjCrge+vsvv0KY5GMhoNk74Un8ZntzZ8y3ehFFORD22TV71k7wX6fB8f5qFPZ2D
clsx1q0xVhbQ9mtCGxbFm1d9jMFM2/jSR30zba9P9tp6nsNx5iubkLqXesAl07GRfxvLW6kgvBPN
Ix8FdaWiVM0MjJdyZ56ond9Ltoyk/fHV2seP7Uk+3f+/BsW/loxWl7bKAqhMu0TfqWQjiSK770fR
xTLpyqVtTHlBgyADBH1UXxE+uiijexIXQynfHs4vzYHvvxnRz5l007I+uxrEIEcU8sh+5mtP2Ate
sZt8yM2aHipsoGgRxL5It29FiuBynNztKjTCQGsWcxzQzBEdtZvWT97RpLZvD+NDv13IkSn2ItnF
u5vf451yq7izF38GMFRR1kI4F5yTQx1mogYtviV86TxIQx4THwW8zLe89Jh8Nm/li7RJbh6j0+Ak
G9Hda6UI73ImOM9n6ZOup8tKTHvDCzZmZluHyZO3sv3rCH6Cr/Rduje3IqGlZX55Xwjh+eV00dF+
xV8zS6kCD42M/DyNySZrIZsSFgIGnDUXcA7BeZxQTcg4T4AYpH5bBjoi0gBV2KKemrUjCocTSHYg
X7goE13uGKpmbVu0iEYTNf81q3jUaHI6nqBv9jCgbNlnuiI4SNb2KNWQh1lottG8xvk2bQpMkA0u
9z3olmThzWwZm773onkXRSpK3+xcxKX8PeLG6fsHkW8iCSqdTF2/3I6Kl7CoPBROfvQsOM5GHwmC
qGVVvhkGqrCspQ4KD8Pc4aR0ZhoHy4UClVKHNGwfjBwcSVJlPI1D8NCR3i2M6fm6X13dA8gV/A3K
mUpDqqrOCeJESCbf9eXgGrn5ZSazY9GPiVIHhAco5cPWKCYJdXjNDbXIhtBnWJRraf2e6dQv0/Dh
+metGvDZV3HrXEEaLAhyfJXczn7Q1TfjUDpFVAlGvzrjCLGQGVJxo+JjdM2Mu84csU/y8cNoNVtD
MydJQP98N4/bhkr29VGt7heoSYJNVcfNgK/QaEk9k8TEqLL8vVWZb8rVfT7/Zr16KHWRn18d2xkY
d5xVlhFS9CaBVw/EHCZLt2mzI5ZjRIem3clmJAgJVlfsDI7zBXVYx3pdYyrnIABb0uAlqEYfYxG1
r2hU3OHVSQaR+gB7ZESXrqT+iGJXIj/k5LU3D1TE37K698/GtIz5LGrtR6u2YvAEOgVydIjh3Kr9
GY5sl6Fq+rpliJC4k6iRWB2T5RpssN9FCiJwBZwVT0wosrK+SouiKRoJLVACXI5IAb0tTWQL121V
s0EeetOOaLFo0u314awecXBg/4XhVqnCbgPJBw6Gsk2JC0oTeTsNoepdR1m3hT8o3PKwWCON2WEw
RnM0CfVV+tYPu7LdGJJTme/XwdZXCKl5lAAYiOC4u6c+stkKJNh3a0qO1OGSZDS2WlE7YiLt19Vx
oXPYXKiGl5vu5SJVxiirgYHZU+LEro0HtXqlIwT/ioeUyY4sapNc80p40QQH0UKeZfAFwNDrBAl0
hLs7q3U7rW9qsG+gNHvq32pN0HqwNolQs1XR7Wsp0JPg3DrTEPcmDBf4IpT1bV+HCC6VJN6wUr/L
wqR9ur5ma2a48FdTHewpBArSlxO5iEpoeRs2jlonXq6EN1M4+tchViYPtEAYDGScUbHBr1Whh7U5
J5CZtKR7MMAkqPGjpWvg5dkUJYxXnnTQO6rjCcTAWxkSgpy91wVOsgIFn06UoGdh/rJKyZV7yN/F
kx/jBZqqhWyTYUL+Yn5gukihBi8tmC8uQJFB6w8qEbxJGDpPf5sUZj6BygNCanjcQuVgEr3TcEo9
uR3IbGdKmj6B7mPwiBoWOylW86+2MA2nV4PisdRH8hSX+XwTTmA0S5nUQnc+1vGQY0rHQa37m66V
B4h86wUsolTT6ms08+YtzUbV0Ru5fEPtuhmBnKaUnABEG58EzFMPTWXSmzqzAiev8mgLDanxl4LQ
17qJokrem3PQS3Y2E+M3WFmRw1SzSNmV8whR43DOdjOJaO62VqpDUSuNkmMVNCDulq2uIjaqlpXJ
nUYUioOkXmODnRqFBUlMQ9FKO5hzLfISuVRRUklogw00qJnfElb6uEn2v3tIvjV2RJMIhR5JZ6lO
MMxsN8nqeEhkKT82WT48melcvjRS9ayo6h2g+u1YMAqZLTLP6OagVgFVcgUqsHWgqH7cD9lHR1vT
meUye+iQHwVpoCVDAFtBXSkbwY4K/vm4Lj3NSAf0uOXE2Gh6pnpGQpKdnDHFy2S80RnqSPfYNJLH
+hptB3Vf7fW+N3eTpSg9cg5j5LW91LVfadDJ4V5DuSXEuPLS3Negsiy8Squpuh+iUUGvbJFbtjpa
AwplszotbdCfl49aHScPCuuZo85N/5SXNYjfJMvyxz4AmXxFDeiIoSv/Y5wSpPm6DCX5rmaFI7SW
kiDxQdyRlE5V9uFjNzet+ZhlYwe6E50pr+ApyrelNpayY8x5ivJIefpJaAjFiVouSy+X0v55srBc
rswCo9jMlQZMBb0Or5qUVuZeCyvrCUF3vp3arlECO9SN+Lkc9XKwwdcIzW0md+1xVErK9iDX1TR3
wr97rCIQDy0s0FzbKmun3i6YRWe7i0s87qhD0fsdY9pLnIdp4DQZY3spJwT3sLTejpWsO2Y9o1kH
BcwaMtCpQkFQFQZPeq/Kbj+S9tSp7eiDVl3ZNxGrtoHUWkfwFsUKsMM0cSlpw22bDclDbQbzDtqp
yFbOI9gZiqCNNxq6newatcAThqQPoVtmtN/1dSqhLTweZRc0cfJvNe5DdAz1MYKoXkETjBGOwVGV
pOyR0GL4Zc1d7E3WnN5PQ9Fuw7Aen+QsS7ADE3M+pCwJ3DzU1fuqkUEgm+MJ3FYxZl+v+hQSVlJY
f4Q5ynRsmpfhu5IkSGOVcWkOdwFj+R5SSRJSW6TN7rWhsR5bpQrvcpVN78PUTNQnqWpt5kEJ2Ham
UnOE5AfFMa/HoZejm/2+L6Fm5Q6mlMnHlmTlgw7t6YMiGclvNUmoYSPGbVRH05rBM0MGlj8jNXt0
wg8sQ8dX1e6NmU6unueJl6KEcxJEJ99LpMBVjD/cHS28NRK+Rn6waK6bDTRfp44RV5oLZxzR+1VE
Dl51fZztz3r1S8vAMR/BcXZ2uv+cwsJlxUkn4+f1Y+p7EQn3MVxE1hBSNiD4wsmbgRMJe5HlbkI/
xlEF21b4u6i+qlA/RgGCTtTjxWBqEXzA2tlxPhvc4ZXJUmaycXm7H5J9wjq3q5iLlgloMWm2FMhb
DVykRha5OTK5pmq9/iv85aECNbmmqnOhhyRVCSQacHYZ9WcaaW7URL7Kmo8uey3IONh1D35Nowjd
rIxsqxwFochK5INCuSXXry+3P/41HyIl6giBK8C3FUiOuk9slX3P9gzJasFIV94XL6CWTzm7tRRS
N9O2gxKaVFZubHkkqTw8bdo1cab+xYg3Y7TvRPyrKzGrjEpD3KEV1UCDJTe9Kcm0AJk8nIHR4Onz
8ILO+e08E9O2GIVydPogTT+uD3Qt9ILq8F99nbi/f6dvkqQ56wAZN2irBi9vqESOJO2CzGmTzXWs
lUhSRtkTntXBmwhF9uVbzua0Z1GjlegJdCL1C91aNm3d6wBr9nEOsMzvGQDcoFIVJgC6torBwarl
N2wI3rIEcrgGyyoB3LLb+EgOdenQT0AkiXQdt1yg98fpDRpuh/WP9fASJa+hISDcWZ2yPxA8bVg0
SVMpDYAY1dE1xsZtRIJMgkHw4T0LZm0wFCB09Sd4SDv6/C/S0yr6dHQE+Ivvkv96PTtbFhW8+hPa
p3CDiCOoPXQ46yuUA8ryG1PKYx+19zNEFMtqEBUzrO0n6Fog1QlSNEUzuQVK1WwC86MCBd1GtoP8
k+Qgat5L0ew12dMoKvlbPR5wToEtfbnKGPz2lfJxkpQW+Tnjg7mtYme39at8gyhqV/ysIPD5T0sM
cRqh29RCHSdoyLCjLq2ddVXXqMvRmMpPVeFl86dED6PIE67tKfQHgRDagn/Ay8YlShfhWksQeToJ
u23QDgdyyUpFCPHPa+9UCGn9weH2rl5a7RCnBKOBxiQp6LaZM1COTU7GiCBXu7apjIWWXEffG54s
ObMYpXrQkwhmgXDjmJnzcUpFnnxtVxkLRTgkJv+6Nl/O2tQTDaECTEHqwLXbG4y61QjybqYg637d
6f11YeTd0NK7hRu6RjVQFnNYllJJOnqaIdo5vuHOY+TeoYU4qebMh9KPHeMx8NGI+4zUO/S67XrP
/nmiRD7/AG4+B/TVZxldPgDc7vG4Z+xXOgt87doT+xkIeuIuRwnpcaRGZoBIW4T9lXfKvfazcYJN
5hu74it4au6G1/pD1HCwlncGrg73has6Uvic/etU62omIb3V1PbHvKW5HX9EshPuHnG3VbbQahRW
nSw/+X1B/0ByC6qGM7hGAwyVOP0OdPada9z1rW1BnFd6N7baQ7JXbqQ7shUlb1ejbQMFN3jBRDeo
xeeiFL2cIrUNQDGxGY/KMx7KEjfeBFuUFGwUG7Ua8WO9GQ4v1y14dT+eoS7/f3Y+THLWge5TwtKC
rgN8o4EioKNaDPD7hP4ZFhc2z2aPu3EIgPrIIrs/JL/ZS+xDs1T+eX0kq0fA+QRyYSNjRpPGGiYw
B0PGTfvGjrEnoabS1zcWujnS1+t4q27mbOY44wyjMO7bCXAh6vRQiW9r1WBnw9N1lO/dmzhpzkfF
GSTuxyWVe8C0bn4DLg0owr+BXIjsgkfi/2i2sWBYK/RXl4CcR9EMcNb0FIDqF2p589NMHGWwu7fm
KZxdVTS8tVgfz6i4V4AO0EBx1KX9geJOTmgF84BQTfvWbNDb+IuezFt9r4vsY+00hRQgZnMJ8HGJ
uYRqkqayZvRDO9EufFAfexdFju0xeTN30YOmed3B9NsfycYSnBGrG/scl7PLmBlqGiIbita01Ite
mBuPNh4VxgeUZuuOcqN9JJJNNtFJ1IK7ajtQFkT3BZ7eQB3DmagRx1VUpMaiSE+qbcNSPMnr7QSK
miiRduhfw/DnCumuUtVz+FVTSx7nijTPxUBlN8jlcVuoMzuVdUkK77phayt+4fzbOLtuZ7NmaC2C
X2A9hPHGXSEN/nWIVVPGOy+aHnGzW4oZL1ccDNaxOpgUcc2s4flPfZSr90GJtmneOyVDYUH+qyzJ
fa9HgteK9cH9Dcy3ysHczSaeMPFBIvtoMvWZnG0Eg1s15z+Ds7jcQGTg5W/KMLhhXx7lnw2eX3BM
kmczssNfR+k0/8h+oxFRlAJe8+dnc2pxWdl2LiK5NPQGnGPkpS2VbRg0m5mi/I1CsjatQsesjLum
1N6vj3fN3Z7jco4C/BQo+iGY0ly6q7LPStpTkW7J6oyC5QnhHJoC1W9BfTWNJg0woxCepni/1G8N
lJKTt+sDWbWNMxTO8LtY0tJiWtYt/mmWu05UDb8aNSF1SXA5WWhp+RAbfHADiUNETeotBuFUlU1v
yF3lGl+Vb+267SjKv62OCFdMxPV4P8HUXW6z2WAIwwucGL3yAq7ilAj28erSg1sbrVYKBKz5nG+N
NgI6KhhQVxeoOwYFVHXfz0SQwV5HoZSYFu50eEq7HMUwRPCEA0YxNQ/F4FXTXZ0Kbo2rEEh74V6y
MH7wBhbKZtu3Aw67avrrLn4D1VE7GZrn6xa2asdnMJyFmXOO311O8CrZ6VoKgbKtZryQXHD1EMFw
E2ZlBE/zy3k6TSAYP6Z010luKroELB/Lx49LqvA/c6Zxdw9wELA5C4GiUGdOjqT+yKhryTswkYOn
5frErR+YuDbKC48TyPuWBTyLhqVM77WhisB+/8PsvKr3xr3JbHWT7WPX9HrQkPbQQHBUgW9b37Jn
uMtUn+HKrE5ko15w98OG3koPuM+dClC4nloPuhLv3fb6QFeXDj1U+EOdOPoWLvE00hmj2sQg4pGP
8QxB4iTdJfXPVCoF+fLVoJz+QeKXT0d653+VJCBC2JW+aRz08lWeXiO2Sxl4M4pdm9zn6GEPRfU8
63HXGTTnltRaHijoQcCO/4WEqPUaPcoP+SkNbbYdIe7qpJITncihcImIPGPVZs+QuTOyR24ibBkE
B9LIKYaHvD2q3cvYgWztOFaiRqu1UmZ0E0M5k6CqEJUOnNGSJGqGusI4G+o2J7IPkCTbz950Rzfl
FinHkwqNwlvl4boJrSbzqYX30YWdBI/mnA2pBatSfYbNtm7/Ct9vB4/h7j06Wdv5TgC1Op9/oHgj
SgbTCoMZIyzfOs/YVDf6Z/qrOE23Y21Pvubrd6lPPsL3yBa+ByxhxTf3cwbNG9E0qEW3jLJ3oSlj
55vsQG/Y9v05cIqD0HDWbfYMjrMccMq0EDlaJtW3bHl71zvxqbepoz5ASsGhx+yUf4pqmJdbwLUh
8pEVwanO0Fy5EMvX0iEld/UANiJUPXnX13ExxO9AeMlED6qBBBZnqLgfJ3kSYBljC6qkmmwP1mcf
7a6DrAYjy3Ppf0A4V5oaddtZCQRMJIgNyOMDspTXAdama6ltkhVUGqFrjrOItOzz3AyxuWdka9oJ
wh5hdipGMPKUzYbRWpCFWHPV53CcRYStii69EnBdEtiZFvpdfZJKPxd1Rq8+8p0DcWag1GMSxgom
bvTVXQKusK1uj+54GECKc0AJof7RHaQt6LfuRWRKQuhlTc+OPxBRZ3hRB7S20b9QI1BADzv1LE+7
rUvHutcg5xruZi/wmOg2I1pMziSJWbdql2N2LfNHHu0hVztlKH7Ydol/3WrWbP98djmztLpBH9oW
QDqKMEGcWUQbBUoi10FWjwIwmiycH6jv+N4A3uSd2S4xbMW8UCpQA3MIs9da22WB3SUHEj1Imj2W
ICo4JspTCjGnSPDctzah51+wuPKzpSTBENFhecVs89tsekQFgY1aFiRdbSuJBcNdm1OU8mCnL4kf
KEtcYlEwM87miNAwnm4V6WeV+6oobSqC4CxTqptekRaIqZDvWYIHMCPwW0ipChZucRq8azwfCmeH
ac/ysmPAaa2Nlf3oJK9WvLD4reon1Fm70eTkUP0QUZKsnKswE5DcgWQHIQTfkzSPQ4a4G6hyXdmy
/Nl3jZ3nUC57HAMU4YmEEFdc2QUc58r6Ikb1jYzrjxrWdxVjrtYmfo8+WVzuBBO6cgpcQHGmMeO2
aA7GctPqc69u0z2EbbzrayYaDWcadS9RdWoB0ee3s/w6yY/m/Mj+xZURAzEMFfpnaGbm+0WqQbOM
YgkIxuERRTh6vGMiGaC1Z7JzDL5DRJbagLUlzuXJzFw0SbtWmNtoK31vofushJXXxrM7x+O2iqf7
65O4duO6wOZO00lRRksfgE20t6T0hnSfldsifpkrr4meQ33bqiDX3g2lq5F7VURYtuKtLtA5i0wh
qaNVI2Y3D0GvTH7WYJ1Mo9AOCgJy515gMSI03iitLMrS5dbVWXey+kvrE8dkvU3yA4o5BfO6fDnn
UPDmidANWplgDed7tNSkVHozwMj0CeFyJR0JUrtDG95VqH8DzcB7wVBr2soPyHbdmhqYIdO365+w
uKxrX8CdBEVuSpacYrTJiMok0xxkFLjVskPlSqSKuzqxZ4PlriLgAco7wjDYLtYPkRT6pabvVQti
p0rmRPnPfzMwFJ/ghFXRecwtIwnnKGMyBqZXOw3ciAWKFjfXIdYH9AeC8y2QkagCaQSEjLrQkUJW
bcZ76zHtN0n6ch1qfQdCj+m/w1nW8ezElpUIfAIygq9pj8RZcJL95mT+RCbmjmW2vte22b3oVF2R
Usahs5Rhg6QK3DG85pAlj6ncx8BsnzovcaHkskUZrBTaYDPfUpBM5u7o5X5pR3vjBv9xhO0e1Dsx
K+NiGd+N9M+HcA6gSmGWQ4YP0W8z5yU9gOwFSnZK65pHlKU70/ZH6paVLT2xZ3UXCUL71eP3bBZ4
Q0LFb1zrWOUp24Idi6iHNnA0sLuD19MQiSCuxYYXc87ZVDHWqTUUy5z7pQtug81bMzr9NnGtB/mh
9aKFcl5EO7luXGBXRneBhcJ7PkmB2a0GhUAZcTQMu0FTVWEs9dAzCIf7U6Y3to6GPAX89EYcOpms
2IWSup3+hV4Fwb1wdUudfQm30lEkjw0kB+Aj0Ck3nDSLgdYKTdK1O0S+YEutWtUZFrewsVmmpTxh
1NqeHU/IyvR3yV27NZ5wkUptKK6DV7D7Kbn3kCwWOH7RMLlVJspgtUYEaImiasFAt02bunXd2Un/
Kxo0WzDSlfQtiJL/rC/nPMoECoJ6CbhJeh0j3e6qXU0hHAB6K+3JMu7AqGHHlWCMq5GXqZoyWP+R
buDbSKRZMbqiBmjQpfaE53rTKO9BLCFDUez6+JbP/+YezpCWLznzjbpegW5qEfYMkXiKwV6BVgxC
BW5gHQQkK6AwNdGUwp1esdm0qU5ykFm3CIXN0k8a04+IiK1ufdb+huGjvLQZpTmlgIE2aSK5LLhL
G3ewBCkOEQoXz5mgpovGjGHG0q0+/W6tu4S5oTULFkYEw+1mEx0NkwzGFogg9+2ONPGX1LPqlaXJ
L7lXI4HBrbx1omFIWewNzcG6xldRQj+9zmkao0qmh94KRRL9jlA37lEE3rhRAY+Fjpn2JQ5F6ivf
beMSmAuiFDTxoL4swnW62yjJYcx+jWgTv27k34+hSwzO/tDoUsh5BQxLsYf5bch3+bwxoUFWU8Wf
DYGUznffeIH2F6HC+ZaCZFXXj0DLTU+CTEfnEvZTglLLrKDXx0IoLIilVmr0LhE5kyxNcNVDDgk8
NDsUUCp7dCKVx/ZgeZkdnxofLSSq8zD5z9mm3w+2blP3+vwuLvfSiVzic7aqW3MQlSlGLKWtF6Ij
vWX+dYTvTn9BgOdAVQtYrXiCzb6TFnLkBG1txUsHtQ/r0FYvUeZRVTAUERB3uuijVBVILjag0fKj
8ac23rDRyQa3Qx/U9SF93+CXQ1o2xpmZGP2QRyOotRxSfIHmyqBOVlHoeAp87/ramBS9nIhRCH9N
mhL0yWYGmioSVCnnZoqYYHd9IOu76w8Ct4MnEoH1xYD1zXJiT9C2HuLCCah27Au09YW62wz04zrk
X+823y3uDya3o1E1HFmQEseRBZ+I9qzCzjNWebGpRX5GxhaaDmGu6HaM4vx3cM3lTtrk1cHIqIT3
3VhSP/OJFZ94d0YzrWaORzKM5YfWRtlDLyXaKY5RzWWbVh9v87lp3aREGFV1rfk7G0jw0k1k+tQU
FTUh1ai5oRrFgVuPlbKLlDL7MksrPdEegtR0msJdTIzxJWnbU9PGeCacCtypKkuNv3pzAjdPakEn
hDbar4hUCSrR0hzsS5LuJer4SEqab9JKf1RHydpqhaJ7tRTfFVYsCVZx1fBVkLctdP8U9BWX5igx
hdadwlDsJ7+jUWOSYpuqtpYeRyo6a76HVLD8M6jlU84tvx4sU5JyuONE2RlSYkfmtrTeJUh3yPSQ
RlCE0rzMcK7bzJpbNnUUJqGoViPkL86dM9SqGxKJadgI05jbdZP5E1skWrtdrbNNFCbbCUJnTUte
r8OuzasJGeCljh5pYr7FjKHSEB3VaKoKGuxwilKsBC11ZfOZBNaJyKJC97Xj9ByO819BRHWJLD1c
KbkfssZrzOcEd67rY1rb8ecgnOuitWnNRQ+QsPiFVEacun12X9WynRUHJTAELnklww6+V/h9urTC
IETh4CCVOiCBUqLzIQWjTPADOqllbblqYKfDUyctFMFoYZpsa2rtQP68PtbVCTVRXAh09Hnw4leZ
pJWJWbSgnFJ+6iZ14vm1rQTubHU+zzC4RatyXa3TscaiQSUlnjdDqLg0QdjwrnQ/NZGc2PqIULqn
4sw0cGW93H6mmhahPmCnMxUceRH1tM9RLwRB0Nqxg1z9f0F4hu500AhaeAs8TxfNS8R0n9WW929W
5g8EF/WALl1inYRxNGXsRaZkV1PrGP3P6yir+9cCcyLKmZCA4Y3PUlsrjhOsTS+/tKmjGAlMIHHN
EmEURAqvg60awhkY54TVVp2VIgWY1T8Gxp1slu6gf5pZ4ep0B3G862hrhgCHj+YeuCUTVdiXhhB0
rKSB3CFbAcLakNZ2MuoeSwUbaC3OOUfhgkN0tOuF3mADFdZNkOI9gm5S5S7JBDD/xw3m75CAtziI
0tPaaBASsNCTyqXD2s6TztHVt4rYlnSci2c0EFu9yBmuzeISXf0nwOIZL9kUyUpXII5DsxvS8ZIN
3S0nFRXciFC4WZRoxuZi4XWoJk/XocfW+1Hw67o9rE8hGGUJOufhy/jiMDTbaymbANIlj+G8IcPz
rG9S0HgF4SaPfan5rKPneLCvw64ZPV5n/0bljF6TlKKpR6AGzY+4eonlxNX6g9Tv1PQx1UU0PqsT
eYbGBR8ZRBDw5g00SXqP1S8ttWzIsV8fkXAilyGfxRrTWCRhsHQyJ+V90N0q1s1ICrsr9iACbsLW
ZoWDnv8ULBnXgdec1XlktQz+DLeMrCybW0RWtA428zg6eRzddEN4U9PpB21y/zrcWkh1vrW5V8Bu
AIOdNmNrQ8Z0m7Xapuk7u1ZNsI0pdgfOBDbeElnUh7u2gueo3GlppUFoQYwRqMq71f1W2r1iPV0f
mMhncfMYU0ttFBkQ3UK+NFkTGkhN5X1k2qGRH65jrQ4HqelFDAb073wLA6NZ3vZaj2ppeF8im/tB
09/rWFRKsDokVLL9deQvEr+cabRFMskdYHTc15zRtO66UvsNFphNPv5zBmfUXKJHFecK9hJYJS6x
6iTWKqjbo6LG3N4qqHAZ+hs1zgR+Y1ln7g54gcL5DTZpKNTX0TWa1dtybu1aFJatmDcAUHRICNQG
IKdwOYzJmOIpDQCg4x0xT0AKK2t+0T3NIGEigfQVNbndmIGg6HjFHYLBR7HQawkCcSiwXaJaQWSg
eqAF/xdF1EQCezS0ewrGg4Qd22OpJ/fX7W/FMC7weF8VIhMB+pIaL3++ilf0pthmkBNuUsG4VjIl
sIqzgXFxJ4sMI2siAMnVrtR2OjhpjA3kYVLrhQ6+gpKhLN2OyUafO7vtTFwCRW+qK1vt/AsoV2mN
i5E+lAq+YJpO2TTZCkSe2fb6dK7UGlwMk3JRVR52uB0t65dKkxeATkRLLPStQtPZwisETbwO3iSS
h8cCVx7Blvg/wC0TBc9oJ0VrxKXxpDOdp0HpakdFMKKDTEcy/Sx+Zdpjg2KpgO6gq2GjGev6mFc3
ivUHlTNZqcyUgdAePSWdL0MPWHFwOfRJtQkLuwTxj7Bkfn0h/wByNjsEKsulGcOsm1Nl3kKcuRoF
F5jVqQShhIxKTjSranxr+qTRoAzLAeZK4vZmtKLRJdUENnhZRe7WYqUNYv7OtiIlsXVtNuxeK1TB
eb7i4paLB8rdIOGqy3x7cEPhRWVLQwsZkdBKU7lhA4WJ64u3hqFoKPQEWdHSgs/Za5f2TTtZyP6A
xAk9q5PuQ89C4GPW1gvcDCD1hpSkgRFdmmVutJOUDnONTtIJwaQCav+bqPhxfSArwc9CAPE3CGf7
UgbRmLmHpjkYmJwxfcuUDQEBKnUGEavFSjkniCbOoDiDb4lVgxsJ4zFGLzScsbyP9deofBzbjQWK
3aH0svQUZZ/gwJ677ZA5s2rHsavQ9+tDXvPd59/B7YM2BjUFqqnhu3MIP6gvjEwuYk9Ioo8CK1ld
QR1EG2hUh7YF/wySog9LjyoFI1Z1lAr6kyI5ZeFfH85KcTjm9QxlsdWz+DWyyijTMqAkeu7KjTtO
nybZ9+QQVRtQJNd97U/DIU5PMnXG7l1PfwfzJ1iCrn/GMmt8YHH+FZy1TiUhQ9vJcKKxRycsZ+F0
lW63EUUyHe+vrWCXr84tunYN8JOBu4Zv4jTQkpdJFHjzbJVu1uhITlHlh97qolukurLZQTyEdwy0
/izdc9wZnCVVlJYRJlhHATKYkl3dRroPcsTpTWojQwXqgwE0411iZ7/rLTgLj8nrL3CM3Co3sStv
cCi/ot7oCKY09/qcr8/B3x/G526Neqi6ccCHVeZjGkAZed6lquC9Y81BKAs5Irr4lpccbl1ndZiy
jEHIKa9fKgIfkWzbaa/PnqyIalHW5vkcivNF8YQCoFnFcNrGI0i6pIoopylC4FxQXoFcLp2BUOQQ
85YrOxWlwlZPwPNBcN4lARdarPWAiNFlVx8izRvyHxHZJmgll/ZBc5RHQbJqzQoUsG+glXkhfObP
XHBh5FMiL1ag+cT0qvhoiSBW+Ow1GSXVeM0DeS76LTkrCLQIN6AEVoAGgH3jNxvLcpuv/yHty5bj
xrFtf6Wj3tmHBAmQvHHqPJDMSbMsWZL9grBlCZzn+evvglzdzoR5krfrRkVVt51SbgwbGxt7WCva
PU9Bh3qsLOA+B0u4l9mgHS3A7npe0ZdM9rF4RTO0IqPpJKcYlbWvw07Dw7eti2j+O3LwZpFdhegr
VUvHHTbocRNhmtN4GwGyMf7OiltKHs7PZnHDjqRILT0y2DrRBhedUzDY6PNk2p6J0m/WqqoN+dBS
DbIJvBAU1KERC8iqp1IGknZ2D/gX9DBkN5q+q8fRc544CAlmz6TFZeLeZZBvOVs33bhrJ21JPBjZ
EMpGuwESR2qcNJ2YCI1iArHFeNtYQzDa93b4TMdXkj9qYJiZg4ZdODgU5i0pVu7dhbsImL8I1ePK
RfZBZXrUB4MlNUCsfBo63hxt5tnyaucduI8NWsMiZ+XqW9DOE3HKkWchsEgjWYytDfEWWMrXJpqR
6x4+PR3351Xnw6QruwogOkmYCcxchtDH6a6GjtXX3EWFy3BReOF28DnKJCnKk4PuotihdBgMwJvv
TlB59FPvo3rPjz0RvGZBcmX6umd/WSOuXVrrowGpd5DmptYwy1qouQOu89tkhwFMXVinXi+AEDH9
jQfxBxIfBVkjyGVVn6oXtLBs8JT6hmy80/zMCjDr1+Yl3LuJ92UAQ7jtAVxuZd0XTtOJWOXMkrpH
SqCB2CcAlumeqLxuB+owjx+su+hq3rvb/jL1RiACuV8R+s28b+4BMCyoeDM9sW2+3xRz0G4nn2/O
D2zJ+8PAwBqBWkpovBpJF22kI1eJgfHP2ra8EkH72lWeE/ArsTFqcJ5MHu7uw1pP0cJNeiKWnOoh
F6lmzODJ8EUDaGgTuLrP5ye2wFaFWoCjiSn2y9QH2lc2JIyvfWDurU10U9zEL83nyOcPFHkXTzxY
LyXcMNQgBBfhJvHe/z+HoGx6ViZUpAK1cZPfeB3ArYwrUJ5+vsuuX7+U13Q3PAOd2fumBY5Hg+ly
rVtlqUTpZAmUW9clQiC3iiXQ9tfjbfbu+MWesr1zeH0pdnrs8dzTvloPzoO7s+8n78f56S892E7E
K7fuWKN4yIowfXp76/ggJPluBKNXeOL+1fBLkPqYfj16K5WCCwXJ2HcbnGv4H7zjVQvnJsDSzWZZ
kcs3TbmlJEJ0PEWlcIDEKECENXGBlBTYLBx0h3yNws24lnxbvLtMgAsAeEjHv+rLG+x2JbMHrPvc
4lFqtl6iWx6Msm9VO9M8FO6t03iiQ2lQfjM7N+Xau3HpQkEdq4X5U0kkrEQXtJHMhdVB/kAvnTgQ
8SEHHfTQP53f4DUxyhke0CBBGllhyjWYsKq4IgZ71erwk9HyFR+VLDwjiIned4YGWUnLokwpRBuG
QaUuubccreHhjt87m/QwPjqPxs7c96Bo0q7z9wf6A/GaLa6SbRNM3ug3z2unatliHg1FmXYdN/Yg
NKxuMuHYAu+pwZMu3mbAxYDAEfQEXr/TtzM48M6v99LbQEaLDFSPgRISj/5TozlOhh4aFmrt3Xby
Z3vcacT12xpbO2azF6JfEQHWb21rbghoqs8LXzLYCI1b0Cu8YH9LZaRabVbVhGNFxDXX33r+6fz3
Lzi1hKEVzUAedKHHVJ+oOwh5QZJwmkZPlIUttqMh0thvMjSLnZe2pE7H0hSXKxZVM1UjpIGp6ZDX
bAu+4c3kAL0hsrwpXIkYLa4dpoZSQMDNoB7wdN8a2xBDB7BwmJwoQKr3atTTlZfHUqCfgH/DdpFB
/oignsoQcTEB+7Js/aKYvAjEzDM3Pbd2NgkvLntgrXNgsWpWtLdry5ubDoyUKYJ0pg+AxLXDumQY
JBgw8l6yX17N4ZA+E2bf1Wj9BxldOaJhweWX2ZTuRj7ujZRs8zzd2sODxOTPdOCgdNMhJ4ZXOaVX
0/gKBe1+qBWHrhtgxb/G+bcESS3alX6epNdT5ABIoE1R1GCvKPniCQOjPPxjE9jwlvpOTSyCPi8d
IzeqF3u4MlyPtF9KZ9eFd7T0xvyS6Wv000uVVuRYplzNo+cc47TW9QYyRZN4ESpCclPzxbDJTG2r
F7ejew14ec/tUMW27f5G2O1EuKKaYcrJGE8Q3g3a57ZB54jz2Bgt+OYzb+QVmJ++nz95i17B8XTV
o5c7tBlbOd0SNXmIoYT5lwQBP2YFTDBvqAKz3uuA4DctPGtbL9V3kebn6RsIhG33bWU0S3758WiU
9xDyJ6nQR4zGjpvAHa9aVLYlNCDjZubJxuZoKH7RtczLk+cqfdOchxX5C2WZ6DOHKYJBB3OxGjGg
CXqkQ9Jh/cljDW/ICp/wuiXkQJlX21s3QU3aWg536cl1LFNxS63IMMrR6oHskj6E/daJLiaNea65
7cfSK8SKZVowta5j4ymNLCDQZNS2GmrrYY6eelTmN6lkuXioasePaOo5IIwr1xKecr+U9+2JNOUw
1dyomYhkmWsuoDTXwFzj3AZB3KdkAJZdc22ZK7fyskTEhm0d26irNEEoj7TypIFvaUfppqkRyrKe
Y7S7d5n5MHTvKRd+n6zVLyyZexdPNjzjUUuG0lqp10dGI7bivmUUdXgGtpHeEPQwEpJ7Vr3RhwNJ
N4CA9y0NdS/faAeA4ORQmfvzqrtwqZ2MQNGiEBA2mnCx0qZdvORNWR7clqzBlCwqz9E0FY/HigZN
FLJsEqQcByGAfEzvaxb5yMBsW+tvFEVhSkiXuQCvkmbxdFHtuLWzccZWupG+scnsO9GzEUWPYOvZ
TjG01ihXlGfB6zmWqPLFwm0z4r6TFZuo5y1JuueN8JP0b0TGIQb1OxYOBxDbFSuvod8NPZoo5tXw
JPNKbf6q6yuJwAWjciJCMevg4CkHImtP9TjfI6DosXEryw5yEYzg+SHay3n1W9QMl0hAQtA7wXSe
7pUJ2rkiAei8r+Ver5nbht/WEahKfTClBOdFLR+2I1mKqve5O9XNAFn2XOh3U1teuxG772Z3V/ao
jjaJ9kCsqPEMRGK9sUmnO454z6aiIJRIs/i2dbLs88qYFi4uII/+mr9yMlxQUvZuhDHxLH4yi+Zr
ppc3aZq88uEpQ+Is4TwYNL6jSezNVo7HvnhFR+zaXbLg6p0MQ7G3RUG72JFl4k1+07v0wmgsxPGf
7P8cWg6q66LbFzC7lg0cptPtnpu8QH4HctDQ6+g78BkdCjRbrVbXLbknJ4KUvbZoP0Zmh3XtnVc9
7HZsahES5fZnEeZ7M/0CUOW9Af5BgHQEWfPckP6uo+5ziRU28uQmnnRwi2QrZmLxcB3NXtnsAonv
UQ8xKJ16xL4C+GLUOLvMfuIN26Kw3DuvXItW6UicsqmapnVaTbDY3YTYdxuMYFhFPc15Icuag91E
+R36GtS006CPObChUO5XlX5ol1uONluK4qvEWHmOLC/eL0GKZSpixvsJHCx+kv+w6HxnR/eds6V5
0E2vJh9WtmptWsodUg9hE6G8GwfCNPFy9XS32WlGfQMeuvPrJ7/oN08HZMl/rZ96dRQZiI5phrL1
MPrSIGqe6kHWZn5Ln6swsJ3kchx25yUuhdZwNcJfBcAjAUSZco0kHJWLH8X/czaCsWv0DJQB5FEJ
ALHiJjFHX2PAYqQ/uu6d5m8kqTy8BD09dwPWZSuDWdLR47EouzpTUiV5hvumGeLcq5F3D4bKDAMr
CtdYO5e29FiUsqUlLVIntiAqGcQh7Q1PRN0hnjN/Hol/folXZqW2sU5dOZIRpdk+NbTrokLE3yR7
Zt+fl7J4oR3N6CNwfOQ9QmtSMB9BDNfSXRdZz1qBLgvabjRhemlLwD+CSraB7UYgtE19vLEB1dNY
lhcNawQFS6cTVp1IAlHwQH00HR4NxdGHTqso1LgRg58Wtcda229cejW03yNjfBiA07pieZZcB8BG
SL4QRNJMNbU4wEupQwfW1JzMz27dRV5TxCmE5lVQmWA2FMJYOazL+/pLJDm9vnjJUZueQqTtVDZo
jGZnU0fD6IU9XUtwyUioahdAooz8lo2DChyuU1GZMWiRbWJBs5ZdR+KHm3YXRO92ephs4uTdpjG8
QNezSXco9H7F+snb8TfhkokT7Kwgf1ELnh0jNs2hgvByirdRTD8l/bwS4F9cyiMRysEn8RjrxQwD
27EEfJLGXk/ToAjXWuSXQkGSiv7fU1FOvZljlz5otOL0ygw/D+AzGtl9Q4KkumBh7Kf6i4augvMn
c9HUACJccpmCbUgNc+eVC9aXBpci6/DWyfg2j7udXRCUlK5B6q2JUlSyowxtshZEhQ7bjOME7BTJ
9ubegqvt7vysFs84cjLAoQCsB1FbXMBU6iLvii3TUh/eKhrVcwAewKeqs+/UEX9rDX9JkxM/sii1
SBoL2DswbsY1c5DCjA9uGCGqs+JXLJqRo1kptyFw93Q7nTCrSWTgjhu8qHx39eZiDJ97zVi5GJZ3
69ekFK0vwqIiqeyI1NpNlLrXif295cNts6b2S16FezQpRetJHrUJidCe1k+RG1SCJ0hGt/etPbwI
Mtx00wAWNvSfXKYsBjD/eT1ZFI6qWKTOJIaTyr7Wo4RHNzIIp8Bv0MpgHF+15uBmkVc0D2n5Ltbg
MxdX9ZdAlYutFCaaXMG5hWD4bqi+dW3gJs/ZKhGWsTIxFdwVWdiK680g2VZwBMQm2vOgQwmrZ3l0
9027noLmdt5kgXjQrtagexbt5dEclXPeu308gbcUskmyoynYY4l7yMy1S3XZOTySo9w7MzUAUN1B
TvLN2rALsrGcDf1UbqZt/qkC5BYuu51+uYbRtpSNA1/7v3WGKe81ARBn6pRS7BMI08JA2/ONdT08
WW/ZLt9PKVhG/fodeEF0xagtriustGSdNlBupWQk0eAZFUD2l6TP166BJugqmOx6xW9YSg6gKu+X
FGX3QD4XmYbUnLje0eaWCkB2orh6bgK9DkpRbMS0q/A2w4Xk9o/nj+Pi6TiSrexontl9BKpC9Hy1
1uWUQoheXQH1ZFdHbH9e1KItPRKl7CJwJPS4FBCVa8NOA1AMmcAIlqFggaUezMXn8+LW9k5+fnRF
jCUvuzSHOMP9Uhr3haw3XjNma6snPz+SQVMEjRAkxerVEa6G+wxcwTZ4t1ds5uJUUKtm6ybquX5D
ZGxasw2dRMctlF+mWlCXr+EaO/2yKyTpFolEk7LUjogKyLSZQ+DV0fbZcEAmMJTAN5u/zFpzDfCH
TT+XL7kB4N/i4fw+LToOR4KVWy8Ct1COPmZEfRDgcyu/mGFIgDMyoC6KAdczZvRvZCvcI4nK/Qdm
YhDsONJV0dFsPhJ7GztfRt7fG5WsFdNXiAykXv/mL/8Sp15AYa6HYS99lbhFaX8nvvUTGrHOL+Ka
DMVQ5TVY4DMZ/7Cwa3gZcE+f9DWOi0VtP5qIYqeASketTvLcdl0JBCud+pw4m9k24H4Va87QUoEN
Op8k0gGq+FAkqpzfqqmMiUxYNlAvFvMuKu5i/gW10ZZ4bE0EIKdnQg9dfFeGh2Ytmb/UZ3wiXDnY
w9AWeSRbYa0UBNmXFrkW7JkCymT0UiTUqiuDgtBj5bZZ9CAkI6QFWGV4lsqM56q0myKC0FzLAImH
roA4CgZCNiW1vKZhXmnHvp6tEhUsviaP5CqTHZvQGZn0O2eU+EwR0rQMOLbOtBmLJ/Q2+8b0lIco
JnCeaLIW4Vpe6SPhiofdNalpAwgIrkvSo3bhushvbPo6xWAwtC86e1fxQNR7vhYeWdTlI7GK1dHE
LNywh1iNbJrYua865lFebQ376fzJXLTdR4IUY6NTfajbEIJCOzxMeEw6Wr6VzfHnxazM58O8H91E
cUvjsaRSzOhyrxrG59CcwS0OcO5ujfVhbc8+Pj8SFiYW8voVhMXk3Sg3o+lzceBI51ea60/DVu+2
Y+P1OCPnJ7nsCEpWT/QNg0JBLXorMpCj2AK+fAueCQHEiWQUqMDXdo6ZeWZd7Ek64e/rg6XHGwsL
rc32Q4rGsdR9msy3MusOKyNaPju/RqTYxLJGu+RUo/u7B46kvRn62z5Fn1x4QacSOE87DbkS1m5c
seJMLRV5u+7RUiiOW5MCqDh3sBRz9aUW5q5l4AUc2S2bLHSu2JsSkLhGfN9m00XvjMjY6QcaZgdT
fzDT8MKl/LFi3wfni6Sh1zsCNQkvehuJJLDc7drCeGvSeiNE4lWFoXt9g9yHROkZKvvT+SVcdAuP
JqK4hSBkTuhEMZG0vwMgo4hfK5QJWXogxmllt5YN7K/NUgxszcve5fLtWZHLljw0fNzp5b3R3lp4
U2g20i6P5+e2fPh/CVQsq6j1lFkDtKO0OCC/3H2jG2htHDfnxfwvB/KXHNWI5uiQ7QHBL6kTHHtT
OQCQyjyho/jrkCR+1nVBP3vAK96tCJZadurbUB3lEAA1QfsXYrvKipYuqvmIDge4jK4aDs5Z64JB
4/F86eLvCcJaY+z3+dWYBTX4w5G2XJH/+wJDviTmZCiXBGK5MnGN9WaDpDQc8ApQVQ3iW9tEv7Qi
EvDKCTI6+XZxV+t+neb+3ABF3AzS8Faf/nMYxdNxKNcJQZt/F1YYR9jO5RbBlQGYP6EeWHl9ywvQ
VwAFbtqen/zi3ClQSdA8Q+E0KBZgmAm4QakJd8y9Sa29qB6TYsXKyGH/tr2SjYqCWBgtr8ry9nOD
NOiEFmYO7OWpFzuQ9W06x0I7c0gCl1816GtZMfJL00L5qWmbBJC2aDo+fVNpIJzQBwvTGqcbVude
Nm3F+HZ+6X53l3GDHMlQzuXIXIG6eQsPqtB3NKjNav3V2iyUlYumKuWj3Jws9HvE6KebKn05Pwk5
SHVzjieh6FyHyICraRBh57ea3QHAbcPEVdusNHeuiVEcmAH7Ychj5o/VtTn+KNDQkN075kpKY3lH
UOuAKAugAVTmyWxig5hS7EhHBq8V26Rd2fLlafxbgApRwaPJmfQEAsrpoa5lXj3kD6TnK9r7+xUD
zSIM5TcgAnVA1HiqvcKOUGAtV4v3wiw8lLvD8M4lpz9Y3OXPgmrJj9kq28eZxwC9btKEr7wiFhDy
MQSUGqLI2gG4nlqJPMeMONMMapZ6W9ygvfsgvlLhNRQdPpv0ifq5z24u5x/mgx0MLw56f2IQbANe
67x2LuQf5TAsR+Je4n5Qm47MypxRKgOIeisNyMUYRF/ZF/SB7rmXXSWFl2/cR+0/pxM9lUlOV9/R
eiusXHTZ4Tpi/SP5z1O3p9+v7G7darERS2qM0Lyqyz1zP7txcH7dFg3H0bLJg3LkW2eRO2iWAxHM
udHoQTiJtwpUuHgWXBCVotNABnyUI9070ayzGDKySiJHfMPzUoIbADv8/FyW5ADUALyoKPeXh+J0
LnrSjdBy2abTs3TnzEn/kHInHPywxDvT4+EExTwvUtpV1SgiVouKSd3Av1RZPsQTErOtNZT3pQV8
2nfBQJNaQO3tHmAi4/N5aUtWCwXkOvJ4OgWOiLKQyC1Wg9nBqFgj4J4chmfPGo784oTQxoiUGqiq
UOB3uob2rMdmxnAFG2QMcraZaOLV6CoCwlr7cH42H/uuLh5aGBB5MNEl+Pt+NWWcpk0rac7dfftC
rk2AXnjjy3CTgO7LI6/OYdjON8z7nF+z2+luuv2C0oG9u7fRwYiuhM358Syt7vFwlNNcDbM+hyWG
Izdx5KD8nJ7OS1jonqPInv+asXKgoyIzCW8hwtzSG36Njrm7NrD39k120X3Rgv6ivGYe0L0xy+wq
37R8xcFaOiHH8hV1bUlTIR8G+RYghdL0yolueKEFBV5a52e6kGSQM3WAU41omtzfUz2KU2SimwEF
4Tg1Lxrc4WTKAzaiQZ7xXZqxvdW1sUdQFIsaeIS0A73o1jLfH88BVcGgV2BipmhL/i1JPFG7ndg4
oBL/ge2KjfGq3SL5aPniBsnbaQiMIA2inX5wOm+ePOtF7OYLlOi9hk/ONgrOrwiR6vP7YOS5QgM8
6oGVvW8jW7A5RMeOvqPbYsd3h8xnhmdvjZvKb9A6urGC5sp8Mw6oqMx38Y59Ziuh4SVjj3a3fw9B
2f5x5sC0p6A86OILxNgJOzhrkDpLGoZ6YMCswUwB4V1xRDOQZVZ6IWdZ/ujqd9fqAYT7wPr386u5
JMYwGYwhzC56vRUzlcfWoBcWLCERIUBdDpnuNSAsydYw0ZdWDDUnTLdcyUehgoCNdpVNDUC90bb/
1enRUswBI8juz09myeYeC1EMDwttrWqlEAu3VnQ3Dw9p/4Snrtd1zcp9tWTjjkUpSlgIbqSzBVEO
v2IAWci7bOXky5VX1fxYgqJj6P1hpdZDwmC9ZNF+jG7xGDHKzw2OfPxSDCulO0tPRtz4krgZfvxv
eEbt2NRFTF2Ec4rH3AROGjG9OvwRlq+W/TXKD+d3anH5jqSpkwPMwYCgI2pppn2VftfKlVTR4uIB
QwAnFNk3kMWfWs3ETMQgergTtH9uxZWp3yQlAnruFxucc5NfDa/n57Oo3ke+u2Kl816fMkf67nFv
bSpkVnAlo0lsLVyxJkae5iMns7YzNxtKiEnpwXKBP2DiKbL2kF/am2PvTzlFc2UKTWToZM2H5768
0N3P59dqyeQcf79ydObEKLNess4azb7s3wczAlD5rs/WcmtL1gCEvXASEGhCd7IiB2QxMdpZoQP6
GBhD6FGy73FFodUoXXMHlvblWJSizlqYpxavsC+lifj5nARm+Fw5azffmhT5+dHuaz1rRdxCCiDA
MqP3UQ/DAGJ4fneWhQAMiklsMxQqngqZO+Ky1pVTIT945dsWUCnDNYSJRRVAj/S/hCghkFqgClKE
EBKhVXQ2o4ABCSBJDC/sHs9PZ1GSjT5XNNiCVFOFiyEl0imxgaeMDeYvi9/G457rmz5fMdYLaXjE
DBA4kKwGDG08irKNyRSRCAkxv7ctv6L2U2zZnmXONRi5Gm+G3zZlAJXgYsuatXabpQN7LFvRPmdq
zWJADZNP8tnvaH03u8ZKmGfJngJyByzDQCzEJSE/P1I9Ec5hDn2R9XToaGi6vA+sBqD8MYi3fa0A
GHtb8yQgTg1ozaH7G+4WwhFQGOkM4fF7Kr23CbfnCLeFHcNzEMCKLp0r7rQrEZglXTElOR/6ywA+
o/IAdKnmWrh1cSnxDUFbr+iLoAWMoFttzyvl0hk7EqQis1dTMYSlfBuaemMMnlHz9gFswIOOKFqG
E3Fe2rJu/pqXGtFBDqiYsgKeBItGL4l0L431vTPikk/tyoujHBTEaEsYb7tyXvOTltwKRLrRt4dI
N5hGlK0zc4MbI/jOfI5Av+V+KssQoLrVVZiQwDJ+tMAVOz/bJat/HEhQBNpuN1ptLq0+HWpPb0Ph
Cxrle1IBY79Her56OS9wcXltNFzAVQdaIZJpp9qZcmOuLMnxGifdBQddb8YcL667bUeAcpEKr5/u
4hDwjeGP85KX1OhYsGJFUWhRIXwHwaPIvS7a5+hObscVT23pUNjYP4MhtI+UkXLp6KVbJ4zhttbs
3cyBTLNz2Hc6ry2i3BbV20XFCFgXDAfctSosS9INltUB7cg3xB0D9SkQE/woSfe90RxA4biP6PTA
yi9oyfZnkQMCwLggebhSNbw4VzAkAgbCAa6ZGszWNEI0FJZLWr7UR+V1XAgvqzfl2vW3dCjsX3LU
mPaY642D6iloTB5/MqN4Uxnl15nrQU+EV1Y/pmitFHPJfoOzUdcttAiheF2x39acoTdmBAIFj0yw
CZhztq8LPMHikd+ZZnE9Dn3ok0LjPjHIGuPW0pFEs4MkGdLxolFtAOiFmrie8JQ16fd4uOuzt3nw
x2Y7Ditnf2ldwRoDTjRbMqurj1m0pGgiIYjKMOe5bA5x/AUsgUn5pdNf1yBRFlK3aFGxgGNEUfgN
L0ixM/GQdxMsDFYU6YKu307IVw5bI7w16NYxtg4BFRZ5JmuvwsXw/LFc5bIfk8TUdCAUgz17+2P0
77V9U2+dr5+0J6feRM2mflqxMou7R4FdInt58Y9i3ticItMmURCcFE3X9MrSPdP4psefwzUkyqXj
5xxJUuxZSofCiaQkuFgemAlL/duQ+NYanvxChRq27kiOchjEaJujI+XkLaqgjX3vIU50Yd63yLYE
1V3Fffp43lKvzOzjCjlyn/gQ/7WGkcRZQDd08VwkIGHJPp2Xs9Ahi6kdBeqUyP3c2AVQt0fEJXfM
N/bG47bwLdNzbo2v4mH24111B6CWwZu/nBe8dBUdyyWnd2CbAjC/cAZoZfNd9AfAAwp3e17E/xL3
+xWEVE5cr6dmkWiQ0W9T4pGn6oIH48E5NAF/KB6NIch9EzCINBDfUv8SvSX+33lRHs9SOXtpbGum
lmJ1Z0LuzDEE0ZIWMBTrzM5dX9WHjwn/1+v4f8Rbcffz9mv+57/x59eiRMBQoJzs9I//c1u+5f+4
S7+9vjX/LX/x3z+o/Nzurbj5lv3+Qye/gy//S3jwrf128odN3kbtdN+91dOntwbwYx/fj2HKn/x/
/fAfbx/f8jiVb3/+8VrgDzn+5o+//vrw488/jJ+1X/91/O1/fSyH/+cfm64uyreFX3n71rR//sHY
P00b2A+gAMarHk8tHN3hTX6iEeufSHzoLjLFpsEs5K3++EdeoETvzz9s45+GTR3L/dfrBaeiQRQc
H5nWP3FbOC546NAcLnNqf/xrbCcb9GvD/oFI3l0R5W2D6din54DiPoB+WvKVgjSWhXrs03OQCl6Q
IjXsoDUKuzZuxloHZv5t2lV1MQUG7Trd2CZhEWs4KiieBTy5FfNZhy0yjR7V051NEtc82KJ2+086
KBzRk9IMSOR/0icnm58ArBHPT8UEBvN30NJH8xNIDerSBDDRx+8XcWH3n4ymztnN1A+ARIbHj76h
b1HUG1UFqvMan0dxmOJb0kafLps00/FB3ev4YlrXZLqctLlKvtmcpENxCfQtY7zEC7Zwxs2YjzW7
4U3WQ+TPP9gZi8W0MZJZDiO2OL6zK6OpiXZdac74avyunEZXsCR+59VoTJco8C/x00OiQVBmdPO0
N1HK2b9P85BxNDNM3VQcjHamzVYQHmEaJJ4mfFlLpmzsvEg3W574LfBx+0/5x6Rg81OImTuGVUFp
nzv2O0yOWXuj0NLk2xRlRfzeNQ5mMDdagkGDrYX2nzi4fNlNikpy1NSlVVRgjyqtK+P3OBNy0YhT
4McaEmLRcW80LjaPdjzMN5ZgI34pjmk4FqhdknNzO5rF71rZ4b+UCcxg7loG1tnKrLHDVpriy1ze
YwdiZDuTbzREld675cYJdAQNa/jZHCw4+MJS68IZ1rrkcm0HDSDXHLmerCSAezVndP56eWzKYSPw
Lkk+K1IOzo/ZbE3ubHQeY8F/akln2ULqws9Jxly0nbsRThyX5JALXUtvhd5i8BNLdPexaLu0RHYp
wuiAOWc129RiOf5/aADLLABRCwaMxLHcEJr0Wo/t4U2JATRAcAa/L6durvl2grMskRaZQP9iqBEd
I/35fUaV9ShR7lwRgUw5A04Nu/nrB/LBlHPHBZ7GzjbRNL0xg/KnllohG3CsDNEW+JGfOxqPepmM
XomM7ux69Zhj48IPBW+zOMSkTQRi43cbgEYZ+FfLak6eqjSpxHWW8gm8YWXZyaP3c2Nq0XWxeRGb
VaoVAShaBM4AamRj7ENBJrkd+cfps0gamajJAPlSbDwJq9K7H1mnYR6ggoeiDEBUh/CfU/v53TpI
crAQZj9X7Oav5dMMsM6RoEotRNvzj9NrOwKflzbgGguv0UREe+HRvpygl3MThrAdmLnASErDGqpy
25ZhrI8r0RDF00QriYHCQBwa2WYLXEdXP7Vl8TDDbwldA1n/gdMXrNTAt06TtOR2nOlo43WNwYyf
ocn9ZKCEL3HYhUmGEp9oVgKTZdRuTW67itf4/OdfuXHbx2vvqVMX9edIJbPSR/QN0J7S/Tpyr4q8
THhWoa/z5xirstLqjRGZqEb3qjDjNXKjILTcF10nV+28X3Lq23303MiAH1r2cSvh7aiY/Hycy3nO
M8PPgQbBLmb0IGC2TW+BMNbIiRg/T5Rba1ha6kUDuSgSQjAONYTARDEUX7mPQs6pWeg+h2ai2u6v
HXGAA4nlH5tpwl+en6hSxQ2JFEjESEUjFIfXAKKAp8ucJMxJc4lMoEehyR5SNkQV2RnCwIFzEaLj
l3h5tl2z6XvAOD+bfeS0k1fEVTplV3icZemdKFsHltSIXOtQNzF0xBaVHGo9aAx1rySzSidcGziu
/qPgghw4Gg3BT4zoAhBfURF5OvA5Yogv6CBCcftEoy9JkTF+2YUCI3bKuiG3dkdMFyU1WVwmW6fg
6D0PBMVb8uAUQ5k/UgayQUQC59ihL+dXVXFrMTiGwLEFIjL4DRITV1HeHsg8A4tBgJfNFYhdvSwB
7jPAvRHHMqJAJCj0vrWQyeg/4X0UpZY3pEmrPUQ0A3G1oQlq7TNmQ81m3HX9J2HHuPHcsNSbG61j
mGhZjlNzU9mz1BPXLHBK6zzhaJBpcjq0O8Cbj/jEnnKc7/OTk7r/K6rzMTck6RH/w+lEFYyrnI2o
Dw0Rxoi2R/E4Jc+NMOLoXod9XyvfU57jUpIBKjhJuYQgEsJHyhanWptlSYrndtc7WIU0NeLKAMtE
BLwcHzzEpPounBarNNqjO3yeyoHhA8dqhuTZTZIwuq/GuB6/np//b7YB0IHgbnBwRtEbhJaoU8WL
GhnToimAr1ojNz4jkqy17+AkHPmhBGpaeW3PwmQrhZ9KRzPWQpojAxiZJiCegaWhaBQt5kHYtQYU
5Ron9oZorj7vh2KCJzIOZpw8lDqTPJZWhr83w1g0d0LPCx1t/1PNzE1qTw7fxOAOn97nyEHjbpWw
hgFPdyTyGkQIKdIeeOhM6U1Cgfj5AtCOfA0DQb7CT3QHQRUUDKCLDK45wqryUB8Z9SRJIX8ewa4y
len8WI8hoJaCIdNKILKDH7BivtOLRr8ZYjLQLz2Af9GeV7Xgr9qc38XflAvAxlhKC5Er1IxhUIoa
SygBnkVA7auzlAD8MbJq6Ngwsk57YMgv4VC6EYdpQFQIN8/UmSF7IYUOfdJIZluHqbSSMDg/KlW3
5KAAOAyFR2j2d6MmisnpCrsCerYTsXD2+P8l7Ex37MaRbf1EAjQPf7WHHOx0Oj3bf4RyuUqUqIkS
KVF8+vspt+/FuT5ANxroLGfurYFDMGLFihVr6Dh4gkq0W1GqeWdlz3SiwJb85xsTtP0xNWl+yBoW
IahwHKf/azyMhM2RqY2iNjXGdfIMy0758n6MUjl6J4lmHrD+tK5Wq3tv6zcaioTz0FaPczS1y3Bp
EOuTcbkmM05ony3rhIZq02q60/YyMR79d7zQuPdB1+JNnNJpjYJPQTwo05UyLwSdvJtsiz41ngjd
Chy1j/vdVAiZfJchLYP6c0+YmN8l/j6l99sw9eHnLKnyFmHz3veLhzQLbf/TdPEOHU6FNa3tp2bY
h6qMEpk1KAGoPqhDmmc7SZcNpJ3bdnwQNo4xGrVMrf+2UtUSOIjofqIuxre1Rpd/9DwK7vLGy4v+
cRxd5M13uW4V3a6KLdrmpxz6ZnXNUjXAn/JRv2o+zU574p9wGhH9OvfImsXFpdWjzN7MfMBPzym4
/voGL02qfzkMTJDc1wZv/Ew/0zn8G5HLtPiZ2U66J5nPKm5KW9eT+3uO96OOjOMsb++jaqbLXd7S
QM2VcgyM/hHFa1N/myo9RM9egWKdQcAtSjdKIPq1quhJtsi1+jXIfteI4BujkzsyjFp056BamLSS
0uPFv5t00Y/NXRstIv2Um7lv+tLZxc9/jTbMKR/p9HHWlvNsvOzr4k3Ce+j3fk7eVKbznT05j8H/
WWzZEH83q1RtckesVVGnmgjPpx0ALbMJesrUWeePZ293qf2k6iRhBXpDGkfoJNl4oqJhD7ewSYCH
dFKRqFhixP1OEF2j/9YZI/qjjgsGE2Q4ohfYo0DqZH3/sAkMkKh3q4iCK4NPMXkxcasVbSqflgZR
pbsWCBhjqajSr64t/ARO8w6un4KomE0557ILrfwqZd1PH7yqnYp7t3U0Iy937cvohVLTGU6Er705
E9dgqkxtz/M8RO4+3IZ8/CxH4vO/IR73+iCsT/VySXRrh+W+XqJ9f6iCnXO/wI+xnyWVokt+XifC
6zdrS7H0XZa5jgsjJydsVlYFvttaGhcRtW4hxcEwP3ZLbWDad9tg79rRx3NLQr3aD9HOhM3XFqhk
WO76DqJSdxr9DlChTIrOpe9svG843+GxHcfTYHUQvMcqjBkito2ZqHXbRUjzWJNWu/nXubEF1zNx
O65PJLVwo5e9ttGD1U2913eoq2R79aholul9NG1P/Cx25Gwf+iEwRxyi2nS5GxLpxbQpGmyNEKGK
g6oACwy6aX1MLNPF5vebZsqRfM2a6ssUtdQnlaodmwjC4LRgp6fabM1bZDmqgm6GVRrgF/VJdvgQ
K714GMHRzAmeYmU9bX/0a8AIdy4a7ZvFEJeZE67ewKy32sTrB53PjFnViPWYuq4TyTeTtoTrd42Y
8YCnPVf2R/EaUnm2FwzLpNu9689jgoz8VMZ1ZfPuforQoXgcRWRxQuew7jDwVVDb6mrdsmDgu0AM
8lpU9cpoZ2qRXCntNUgPjQ5T9RO2KgzRa1RbyVnVYBs1UsqjE15cDum0Td0n7OKcfW40KttVWawh
Ncv3HfLTHHddXhfJt24Xqv2XFvPHCYhBXuyPds8t/zDLtNofmVKzav4BhOmal3AaRnmtxcQjUE9A
+LOg6sBya/Dv1/n55p/WbuSQ0q1cvI+Y4QU2k22aCnEZ4eL4fvWgNVzTVeA09umOQ1s3a9qgpoEq
Nm89FZlG+lmkNbTbYBxZuc6rspQkbMES8eLZLe+qFenb5+rQE1fl1C3V9EBRP9OGOigzjnRUpH6m
ScYjuELtjJ/KUnxVueR2eZd0rOrzIFygft6CudC6pnm5edZqpsL7PmywEfe2H7zul/BH632sfUdI
VAPhsOf7bcfjXkPjM6+wNPiL1EuQ3uXFNtDMJrNZRbiRTDR7actsmBjrBPki8JOht8SuxGOHL6tf
VyiNVI34lAZ6yh/3BtuAFraTbYT4bjdFj5EwWJbtdYv0Xb3Kr3m0jJiR1F8OJyGINKbJ6+i2+1AT
i6wfxrmTwych6N/wxmYkJuuSk03tA1CeJsIgt3+E0bfQSA87jz8sNW/EGUX8hPQqXs48jLyQ4SSD
XDftIYuxTxCP+ygnTrA7nMjjGXpaiPKmRIgRjxI5GK4/p3BkoXhMd3y/g/qqn9UyAtNFfjN7Hzva
yPNFLyTFrs9DHHHJyPHbf62KmdyRhsfpXTMkLLB6DXnd5tDbeLePnQvQkOyAJ8QWJiy/budpZ9MG
TX/ao3Fun9wMjvWIxNxrvFQ59TPO0hVzMsSLp8ZLpgbR/+qXcOhfAgSVOnVaw6DdH26LLN4jbwrv
XCvD9I52r8gsIhWjA0lBbB9O5z41y3Cf4ejIp/H1dJCcROZH5AMGvxBjsjUqmgJ4H+ka3q3fm1DR
371LEh215TDNq/eB1vND4Zdya8KQ5gsmqdn4RBQ+FffhcGzNJQXjegvIOAYfVLT2wZcmV7uqOGyb
WSD24Kn8PaHn0kjQWFrJfYz9Vcm7aN9sdgcnEoSMcuOgl9dlTCQbt2Iw7/EgD6c2rBsG2c3wh+/N
gGTKZa6rfXuXmVCor7GSCgL2PrFKGtEihlMOmR4NyfuQRNRchrOk7KasB0Tcv9VzV2BGf+Mieu+b
l3YJWN4rpF3vYxEV1sZn1dtN1Zc+zqcIrYplT9PHadnYovTd8rbP8y5oV+A61Oi/wVPsxTmsl9n8
JSH19O9FqtJ6LmNyzSGdxxxe+ETCG3tN7GDk1z0duWEiomPozFGI+RQNK2ajcuCEpIy7yeRPbQaR
AyXmbDTVVZlqD2jF4ynC7lK34bEvdVLjHmNAjSiuAqdjkpdAeDJ7n8zst/yksdr0yuK/GYbey2ji
CT4JL6XcqOH4b71H/nTHcUOo8cSj5X+Ulf6JICQZHkSu5VYWBVqRf/1GkEUEYHtD0P+z//+/Ag/a
BNLOgqaZNLNIoGz8/4EZ+PTUjXXc4LdZdp+1S8WYjK+Hsx+4A6JIm4Zd+J9v+yfIB/nEJ0XDXY/s
DvjTH7edW+fhQXI4baImzND5dsxssgRM02oT9nJc1xVndBPshoPyP9/+8Of+ZzhKjTIoAfYJ7jp4
wZ+90GRrC6+ItC1v2ZhbzgAkqQL7/s93+nN8M2qGSFXBlQKvQjz7D8+yseS+Mhzy0hurgPfohXfs
e1CT431VH67jd51OU/hfAd/XKsf/8ZLpa1MQYsoCtxZV1j9RlHFbg6Cx079h1OFYnMAXXUK8r5YJ
x03YyOzelZ6Ui3NwuTwXiSfP6Z2y9SSXaaLPXeT3enlahsCN36M28vKvc5UuiaDWdV3D7s0SbTlK
bshCaji/eVxN0fqYbQkZm9ju4VqcVlXEmYL0Xnf2JUVL3r5I4j58Kk/jLi0XZ+c2Ds5NMy7xeq6y
yHvqXLJm1bUYqgPelXmiKIuEejbGxRWqaeBoWQKs6erPmXVZCEVXNippkCMvZtJUvokR4idsQlgE
lKOuekKap6Pye07OcxxZXr6rWuBWhDmkIcIrKrRHtmszYfyyQ5B1Xsw5KyJZ7SdCt8YkFz/t8BGf
RSoYTHTBRL//la27Dj7m/H3ZLretOZNiEeLkOSCt7Icn4bJ/dQZV9vji9zmW902+ptBaHkF826qA
9WGFRoh1zsz6bwszl2LUOqmCeHzjUG0edTlSnafdPbnTJf2ow2bjlfYa2/Y8jTKcwourA8Ch8770
BQ3Yp7xQW1Y6kKyUmjGOQBdcPNo5Fd4pdluiA5SWYiubU17sgrtB3E+2/cpirIoX49fZqJD7HNSe
vHEMJEtUx3nDB1MV5Kq9TnXSaXnfmtnF9F+SCWd8sftzit5G20aDdwnhry2fijDa0HatBzVDBM5G
ALK8bPpKoixYrTRyaM/oyneqPdOyvpvAFBffJ5itYxPvFJPsASfxaSYw1u+Va4X4ZIeoGL95g4or
3mVNvQ2nZk0G4V9EOlf9UNJGUw/iyumxUt3IEZGkU+lNk+xQ90UjZFeXvNqPxSeMyYAAwPh3LL/n
IbeTnoqdAyzml/RbIBG2dcdrR7FnWUxRLZX+EKxEsyT1qiZlJwdpt2TLY6Jan8Oyz5lQuq7Kvgh+
YrI2+w2go1Uk2+p8MfGFAG1wzyt+ZbK/gJZZbe/HfROuOs/VEvr4qsGQjD5d48K5Ln6ABqydKHND
N4/pnpW5dMGdXbeddvOjGHZvv9vBJCJ1L8zStvObcIy0aa5Rb4TvwFwAD9oPHHCa78lNIUp4AeWh
vqtpVbbXpwqXLn005Ph0gmqD16dHX/EoG94p1NQC+RP33LLcbpO8Y1D1w1y3EQtLNMQhPxhloX/R
93xqRqjEHJPryRYx6+Zk3GiONNdsG4Z7WbBPolzQgmGDZs6jcwYy5173szIDeepUTCN/iBdTbRy0
pKO8/hIfkm7haa13sgEPM0ElV0qbAe8BnRJvm75v8RxM0YekERlXl3XcYX6S3E5TP5dYtY31ykEw
WndHibRa/XdiqHIYzyqbUr6RdT081nNRr8f3Hc4t+yIbs5yHWNleVpyJeFjg0LEPUzTnrucOjdbH
gy04YNg0eYRDAfJJXMmmYuADQeCOC96e1XL+HRldk26G2DlBuPGbVhVv0VlKHegexRTx6cquOT+S
RNYMhVPe4eZGZlw/+yPdP94HPa69vE9I6bov67zDHmgGcWxQtHOlfRkTt1ZP2q8hBl6Idc2i39ss
WA+wKiyORKVIPfILYKrC57YzYZF9uY3/aAVSDPdFV+APlo0pegfc7FI3r6T7j6v7eXXMu4v57QiI
0Hv6AfsTH/94nZLWo3aHt3Bb7n/1Zq++18PQMILbWEXyKSOjnqA6vfl9Pd81JH55cCpqY/VzHvLD
EO3eOvbubFE1i4pywrFl6XntEHKLzA188OY53vyh/ma2JE1ll6u3+kwSrQyaWZ/rpT52+JDrY0bm
CXROn9sKQsMXIgrJn25j26wR77V24ZFvB7M+pkJiu2Lm4DXND8Q/YQVNvh5/UlF2fHdH1p5F8vvz
OraNfVlmx7EGGAcFQN1eJhMpy5p0jsdSwm1UvItEG//4ag+c5HPudRGLfL4Z16XIK412rjoudDPM
qu2OzaCn+fhWJKpjPG4vLw3lMaL8PXBBvpPRT2RyLA+LQymfbm+4p4gtINBkCZ++dF5zjPVtF2VU
hnJtyOnH/bz5OFT0bXPCykqO1319p7H3LYdDgzMln3LPmznlOfqOUypF6Y7ho26y7Z86Vak4p39U
uHn/iIFO5+tbg5omL0gH55Bb3Y5HUR+eeYlP7dPqoa5Nm6z3aVSnWjyl8VCrz0HbB1Nf4kqs/X5m
GYvuA/iZdZLmBTGpsmuyLwpcCGdqod3OWISLCZ+8wXD2PyT+oruvkcwXvILbquhXSLFXmqYfMa5N
FR581fkEayarCr1el2E6coE69Th87/xe4epsoMHbZ4CAQnjUGcEC+B56NsctnrqdaHUv1nz+RUOZ
of61VhMbNaCsV7YPy6iLajstmkVM3xfhzV/rou5ZNzcYbJIBoQzWmbBbb6rQErGY/cDPcgd/iF58
6eoP9MUFIeNu2Ip88j9Ir+666bRaMLL7cGwN4U6o1JF4T+L12Nlrpw+jIceWgMh27kjQ/wYnl51n
hTwLty35tloCd0ilbm1wuQcV8bvfiXyb8NXQAFudx3qa7fxXPCeDN94F9FWBpVKkx416FRw5AX9A
UOl+0vkrLqOhR0xuxmPvivV4qiVuo+lbslPT/FGmoeFXHP/k6TY5m2Pt45PzDpNcBYgJjJH8iLii
yuOd6XWwMh8y3OEWXDq8rfFyM5dbYdjlXgxJ51ucyTlsHx2n2fGqW1AX321hsug+pdpxeKlykBl5
ycUAY0G5dQf5u8E+RCQHrahKMvCLU+d0w49gpGy2PnWsWdA1Qk0+DvhxPB19bcPmX/LMvv9c506P
zVuS8RnWS+fyOJGmQPrkPXzPHfDiqoY1fA5EE3L7OEyZ7l30HWMWLWE6tX91sY29oFyLnvREEDYH
16J4HXyTBfAy7F5H4m89qK4G0+g9v39Due9x6RqknJF0cjnwqUq4eoW5iIj5dBptsOXROaqhDy0U
49q9yk+ORuxdc2oXBexm9uiwgzndFdTP3NNF/Ev69TDhH5vd4TjSDNCHGb/M+FWf950c1XzK4PNE
+aXYs7Z5fwuUxsZfq2uji65GVHkfJyXKonZzjufDxmUhvIbxdtlYIDd0YEw87rkAS8ofeOvGd6VK
lxpTjaPLeA+Gmc8ew344Furcx3uzvenV2AlYl5FOxv0UpkIPIEbUmGaPTeuqWXyokvA4k53zTNHc
6d6kxbWTWzQBsg+9aZIHtYTrrsbT5AV13d17IvKj9bo2JCayC0ysLu0gAew7PJK/Ri+Ijh8rUX7d
QQOKqzzqLg22GMrAKVJFMQ0N3TdS0WzLVfHvrfibZJGMEDzWaz6N+d8dlVMuA5FNXbNX/8Zrpo9N
0+bWt7JibWQDiZarWYIu7ecnI4upEz9dlHsm+nmwqlIIWN4+90eAGNvZWezPZgNswlzKLhXBhGia
H8SWTs7SwK0EnMCVafERyzFt6EKcnactEFsv+H7cp8F0bsN1dfU7p42fbb/isdBt9lCjMlvQXiMK
8mkK/hoWHae2KbNmqHHry5wDV2Ts0GaSbXgaljkL/glwk6viASJTEKzPAfgRT5lIk/FjdUk7s2Bm
izP14CN7tuPtU2TWYjPFUekIqq97Md03JP3TN4HcybGdCd90pS9B3xs79CcpZx1EJ7vKOF4fGpdH
TfeQH8FzfOpxMzPvGbo0MpWP5JnkIsg8CsGPbT7439dRIGxQ3Xn7SiIaDW5ClTA5QciI/Pa5VjBR
6RmlmslV6T++C7NxvGwQ54h+GwXWGT8oS26OmLyOi/1+aTy1p7TPs3X1dVoTmQZfUAP1iq91rMOW
VppdUmseZU0JBp/I42UrXJqUF3oyvtnzH90YEnx+l6mw/nYqso7awaNJlOexjT0Wac+5Pq4FCEtm
VBp3T1uxjkH7jAs68A2hzRjjwvS5zKNHByTOoA5mqCU6g9Cw4EirATTuZx1nYq7LOu/GQ02iSkFh
L/nCwQKgltiIKVFpYHXxQcmehXCnW/DN/b6N/EwUT6NRRZ0/Gr8wrbuOsOtc+7b1WtozvWnzEfTl
WhiOlvw6GYkXS4lnvnrmLVQpkwg0SkNtRXUpnOf4htjQ1S2ejVs6fz/tc7s2VOpm6/HwMmT4cReg
t83yQvJmPdBBlxwbOdk9AGTw9CpV195b60xd40X4+KVV4g4/d9zSZe/PMUAsC6mF/Fh8jV1C99pT
5GRUZSeVJzu5SzspgweiPHrafST3IplH2/uhbMp12AavKJd1CBr/uceJAdgtR7dqnmSQrcAsLVPg
99QQ+GhcZnc785esMM/W3JgIM7ysTZH/vVFc5eBYxBUlFeqxr4CGaxp5omWli6bME+hB88U0LcnG
+5YuBfNcdntY2Q8WFFWGpVxTaKrV3If5j8TkEuHvTQG39V9mERT2w9QYMlc8cToHy0rrzqYy2/MW
wYxoaHeUzNotX3oKPNPvaENOtv1LreTlcFHzfhPJizJFqGOSK5lkg8KFOExRRoQPxDH6duSXSzEq
mnDWqCGn4ccpjPq1uaRWUyJy1t7Ue/1Dz1LJzBsAfT1R9erXZAf9x8WbbQ1o1IkgEOWK8pAYyFmq
Yi3u+30Nwv6Sh42jgA0ZrqAd7tJeFp26iDxBH/kxNlUzD+daYZmG67JuvQ9IkY6+H563jshrBTkO
Bp1dkwWl450CIJfvCfy7KTbzdVqN7ILSkRbfgwuxWR8VZ8p4R987mykb9h0mstJ8vQLticWHel4W
U1+X0JFffLdhByOfclCxVOFDWg89z6Ir/4g51yaZ+JuWqewpSZVwQsssWTbkvuXkcpPSsdjg951h
y+koK+Gw4PmdigCo4cdEGya+rJrtWMKTaQ8voemyiQtPDUioRyBMlHSBCqP5YJttlt9RzF7hzfsE
Gu1pEPPxu2UMj4+HyHfxo6irdfgc9/24qdM8hnmAeRJV77+RHG3aP3VtYiiJd47DvLvWlXJ8S8GG
5bqLwbb/OHJbPM0qMKrMWCJHHiDsQnIedLJc6iEvRT0FbXKKjD6GIKhxcsKHPp8GhifW6fE3540k
1hSpOD4BJdrvvXtc9TT9QeeKgpcuou24tb0N45Cv0o73frzx0rdXp545ZTjgheglvmAiiNzKNqmD
DW1K4RWDoAIjYueexrnHZTkRQjZkHUhno9F2MuKIjv5v/JmM7G+Rc/IMZ3zk4BgqQw7TK4XIjxcs
Xp/t/72tEnzw93DrsTrmHRNxIBONso4HqXXW8Utl4xbro6Yt4W8tcRX/GkJDuqoAquDCMLmJ12YM
gPeRfH3WvbMAXlyhC+j48c8YkaF1pzitZKvLvYL6kZy8dZqP8c0hpug7u7g0IvETBbJg5uBP8O3f
e4DWyySurihXyo5xTl2OruAeq9D/1O1RXbt7XIUjuKILqJmLEwzkMaBH1qCPye1uy0qNeHFNWWeL
JYGUrd3xeL9nxAuojVQotgiWRjupYwig+x6AdE9He8ptQfyFF53GxDYeUjV9Y52C1LOpSpzICXnJ
1xUejgDES0LmpNyjpJH9U3ODMFs5jZX/UGd4pS1IQwK59W1g0zmaS3DDHTwXWYIx/W5NHfl4SKmq
gQoCUGXeSm5Z6PknX1eUl7y0mkPGXvNNiW28UiSLD7JHXb8+x7MVyNx0A1J/4jzvUOlo8zENIQG9
VxMHPNlX7MHkbMn17biFG4fJbzwjG+U20Ad6Guv3lW1mZL1m4S/rk78ZSWZndMXuOTQQt1kPpxUU
a33coGA4UWpSjVjkbdg2eyWTuUY/wgBLP5Qg3mlGbAyLzH1c+i4eVmhBkGPgv48u0V+a0K/Nw/qK
hot8UcTTvQiOWNyzeu7/3ifRZW8rr182EDXfzHtd7n5TJ+nZX+CyP+xNdMAQalsOzChXZuJlwzE4
djrLC5ADWGEjxrpBNN26HXAFxqfjdwwKMv5l33c2/hv8UNTmuXXYiQ2UsQoSe3ZeumfPLppy/VVF
o0ihQKhpUPbZtfjH7ur1WzB/iFuT9uqil3RDQC4kWKPCVtzQKC1I8QffljGZKQOZwpUYlZ4Poe9w
aUKUotfh7Fp6xyWMMZy4scShL/SDWosDJxvy7CjBEK8DNceEi/mJQg9IA1fcx06gqTsrm/yz1nHk
fTaTR29SKjrgeNQXtw/giE8rPWBSKjnjebXbpRr7Ws6XbPHT5dvWkHrDK/Hwwb9OjaijBWgChVDv
KmMoUS/ZWuAilTRRA3B9aHvUTb5XO3nMF0MCRMNuQqYGudLfL0uiQAlz3sNuRnZuFoaM2WWiQslf
L1QUHUCJ39Mbjala+4xeiFFI7pK0iE62SbwMw2h3ca0GGkT9GBezhT8IPBJdvMwSPulLQQsQZrvu
R8b2t9ER8NvYp4ucjoUgSEtw9cNWMpKz0Ad+ZcYiAF6saT7X3K1rcBCXNkreu+gMXjJOmowJXB8g
vjAca3unluowyl5DzvjJb7dX5G2IogOt2sIDM/wNqvVegINz2sjse58z3aSmhj3O1n/aRLHJ9u3M
ixUDax7lWAIesiVpSMewPoILeEP79GRZpBVaeiz6eh8AT0GR+6CirWnuT1868ikbwbU0VbjeT07t
xDLhK7nghrCR4mUVXaCXKWdQEx5DC6XPhks6/8YJjZzwi9Bxq130AihNZe+byo66QtxskXlvz11r
DltHcckxNC0oHdBZgB/Dfkx2AwH74uJe1R3Z5cns/iXYg/jAdzHnnkdo5VvVn0S/HF/PFnXkmfD2
D/gR0s6Bgw50FWPK7G0wo3iedPa8xIFevHe58Q7MUdUK/YFz6/lYqmJIj60A4fBA+8wYHSfPHGY1
FzGQY91y1/KFPr0IC11XXJZsSIfm4mV+5V68NgypoKd8o39XVMlEowbZ7i0xASwaTZuIZdm2/Ues
TbC/lxSzCUkCu9vcj22CrgeHxjZKZA/paqVNTxnEkZAg+BXlraXEcT5VS4zOcSn0lKpDBcUKKc9k
GI6XvW1WVbcoNz2YQW18nrNlsC+/oXn6yB32PdmBcz7qiDz0J+MBxv0UNyC4bxBzHVGiFI6BIV7K
kbUI5p7I+ST8DcnYU7O7bks/DoGoJvnmhrrvZsiBJ10c7ZX7RTVfdxwivd0n9xEqcZMP35INlzNj
Pyuz/5N5knLaS55QfIKLriX1Fc9p0x8UL2j7cOvAVMdjbiJ6coWUP9k0jzwKKqOQi9hgrJLkMiVq
VJT9xHTLas9VuAf4ba231wtGEn//wdOkOZ5xIsam/qwjCAfqEkF9qcISJhqaZucoWTKW/9jOGff0
tcKp+NDZubfT90C05lgdt7UpXyGp36gybYIOxGmgS92R2XjFmH+D2a/mMhxjvJJJrez+2+Q10fKa
f3nddN1tlMcAytdIwqfS3KdC8Pf4cbM0RRcGTF5Ixs0BrpqIo6qMZkntDWqIr4h6ukSjudv7oMmK
Z/fbPDT9kVKY9E4HC8r91pTn86F+Hoh0HiYuvnIcL2I8UTPG9o83hCjaE23VIIi91UO3zuIqcJMi
WsW2VR9Vj1ThpOt09ifXS/8Eb7mb99KrrdHdOYIg2H8P5x249lor+ooNT2OUQUD+S8dq9MYLnoGh
WGWJYzy1pz5uzJDi9vZpo38sMPvIEm4I3q8J4gnzcfxSjxZrxNmszHp9Nbqmch1NBW35V91B3QRe
6Pq8/94tSoFdbqS8DBjbGCfVC5FOEoFwOIskyuZEQH/WpIM0/L2imU/4c+6Uyc1zrlOhjqNtd/qL
jKIte0+r4XZOT3hVR47hhu6PhToODHAlUggw0KCg4scelma6JVxUvR2LiC6+wjzcUG7PuMPcrDVR
FwYty47T4HcSGCQd5+P+6F20fgXyj+nyuff+UMXnqYj3ZT4vbjk8wLTdAE3A3uso+4Ufi+ba2REB
RdlZNlTdVQ9j0Ud1VbqZMpD6haS7l8p3RFWTl1+3gKoVe/XDRSh7IeMc0pCCtFEjJTC1SdrhjVeL
bsFfEFMMdjmHTdt972LMm72kldHhfjJVsnmiHF85Qn7skbgovFjw/11yjBApfUk/izzxQhKYQcrK
/GTlODc/bD+DDjf1qmZRUoYaNYeuJpBCex2q7nAr68ku8XR2CFVxCTJKS2h/Imo1YIRBU0Ai7ZAc
1rdvkldQvR5M9cXmSzDOp9aCtOOa3rJcVCgcsd0GFGNf4ng+jFc3+zyn7SrIDzbYs+nTOqfxsr+t
Y2Tv5ydr9kC+eGlGL8iT7VDxIXUWeMtQQMyaK/+div1h8d+adWgDat9UQePdO+lhp1H0SbsOnMrX
YQjUB/RNueVFcZqZnuU5VUN3T2mRnL1ru9PZkqASWg994NoJoqyjCMluwVfPW1q7fizGeHF1SS1L
H3zjgF7zD2AppG7KYizsCO14n8E2TkjOT1DT9haqxa9m6shxlB5qkIu8uCbrgm9BVGsuhBwRHsBh
3I/LwgSLdH8dUpLX2d268ajUvzbGTVPpU8FMs01nYKfqUzFPRnzXORlLpKbIJYjunsovKpZP4776
Nr5Ur3m9fsUUoDrbyiPrKscpAzLkxrneOP7mYPhnLMifoaPIUe38i3VDLbbHdRteDXrXH0fPvPbH
nAZHfR0WNCTmhV0wNUxWmtvjd/2QzMdcOI3UPuy81XafE1X49f7+lrz6vZ3qzRzJN28mt+3f4SZy
CpSjJK7Xj7uG1cQqqbwDbLd2aCAg1EUHHnAZp+j/UHcey3VkSZN+lbHZJy21WMxiUlwFTUJv0gCQ
SK11Pv18B2DVT1x2g1Nmv9lMt7GK7OLFTXUyToSHu4em9oE1IHu3t7Y9lcW0seqBd9mlgxCt1kHp
wNwWEDSDcydlnpLV2sEtJvO/7go9TdpvuRwv9rRbi1TupcKlTyDOdq5GrS4Dcm6M6A9jMvNkQ2WY
5NCTURiEz2YdLlG8MeRUMXpXyuslfJ5hltTXShzp9bVNTl0pPLxcXFsWI5mjKA5VGtw1+B23/71X
OLf54EigM1FrdG4lV1rBTKT3nucYt6KpCy96oCX4s43+3g7o2kZs7D9vnVGOouT4udvb0yryhZ8J
EC+gaNv+3KNKsDceDepIcT5GaouOrUxrm5oHpt981aKX4piQLcw+8eu2NjuM/kUHGeTlnb3wswNs
RDCd8eWnpTGErCwstNSNlBY1fQzBJtD3aV9a6sDWQU7fBHISzk63dUpZkv7AzHqbj/NfvCzTMWQy
STqOioXaRsOq9SP3zeociMkrrkAOKadFZ0oi2OdwZWzReJpKHR5wv/aZoW+siuasHAAaj/CNJ92i
FwcyIji8wMcLTauQCIqQ9y9eC61duoPIm8Rvb3pVI6aUz9mQFNEFsxODBrGUzSKARcY40RB9lx2+
twOXQqKpR6mHzEBPirfeXYWbEx0nIRiGNzE0gY7wQP8RApOZB+SxkCMhzYtn2lsTCX0742cgU4pX
iUobYIHCvqtTTVNkP2+RGiRuwTSWJAEEVxnU8QfC3UdqH3cX3iTVDvb6JsRCBgAc3d1Mt/oGSDJo
ukmtNvKagHYgrB87Cq/PuX3/6lA63lJCOwK97zdXX9g9sNyYvqY1VkXdlc29W6hZfvv5YT5q596v
6NfDHF1R8fdhaBxFpgVDSRcxjd5m5thgYrUjyz5Nmt4sDi3uAhLMPT2cIzfBWUj5g7OsIoxZPqxe
ajYM0CFwakILeqzkUwZaIfQrJtJi3pubpWjEGiLzo4yZ5lI0gEPbaui7KiFLjdYKrcD3tVKNVctn
1xRwsf2roTkNtWAFfX7LPrIuETQDLKtCpumQnkCoPZIb6lY7xpqFQsEIC2FrEAMVdYGt4WOQY+uZ
4WqBshvriM8P+/bq/npzhBuXajMbBQsSRXuzLflV5ghffDUZo8TwGZi2BLLOQan1WmcdyUk+Ad1B
hopi2u5rC3rus+2KV14nusKUeWtwf35CYml8OB/GgqiY9eEDbKgKhNCPL4NeG4Ng94ZBDekeqRmY
FhYdY20U2VMOWr2crJpcCjeKNyuQzKJF+vXzU/htwdgoqizeEYN/GCRz/EI2CAtMeDaC1quLDvZQ
WLPxiA5+FVPg+4l+vk2EaorNe/iw6tVAOPBekcC6mC67bhbeJR0lBN3697b65yf5kXTNQxPiWnGn
OCyL2jgKybh/QLmTetuTNXRoKUDBm+S+YKVWaN2alPXzhzh1vEQ5pK5gMMNC4fnwh4+PBrFZGzed
7XiSzRz59RoPhrLY5Y3SVfVJJJuTiNZNSrv980s9WqO8t6BXmoN3D1Jc7KGPXW3gRizJPPey3zoV
3w78BXWjSKJkvnn3WnjfA6K6HMRbOsssV5DTFD1OrGm1+odX9ciIQJwPyRGwuG0JRx/9WFYNLpPF
OqYCPn1DwbB/58oIjBA8ZZAyscu9E3hsMGasP+RJsCaWaMiYT0ayjoptw49KTgK/rkuneTsDomVn
A5IEXj5jmfiGNO6Q4nx+K1WxLP7r9eLULRjkpoFTBdpZGaeuj88wrFupBzLgVnbGgJHGMoj6Sx4W
+FIJvbziblpXOOhe7kRCD1QbSGp0ZKvzG1kkVeEZWbWRo7srZ0vQdiydIfEHxDyCBWNVuginyRt5
R6lgyLHfq0jiD9FKCgOX921T/vyifnseCg9E1xnmRUZvycax4HwpV6uN82Tw0C29E3Sg25wNbYO+
KCOQw4qJhZBicgcksijZurho6UxLuZ3QadRT+CkTbars7N0qQ43e2JMo3EQLylZpmbWezhSgP0Wa
t+kJvz4Omny8Ssy7UXXiHZjRx8ehrmA/kB9mj8HiosHRZRKspkanFLqxZ9pJzwhebCwjMCynJjAH
rt5tq4gSe7CgCf3oUqwHnunbGDp04qxZqpOkmIzxXKYNOZ/mWAJlKIqWIQJgBGVVkTA3pAAh2h36
FPLVzydWqCEbIE7FgjusVqoez4HtdNCxIZyUq/KQ1XDcXw1JKQzGJzZ5I5X+UiYiPMYQWbMz8Ew7
fukULdaSQKPNZ94vFpqwuz88bGEh9/GWQTe0iQhMD6bZJny2ft2w4DUX6MLqyUNbK4OR/EwJM6BH
Xq73hBOOR1oZkACyPH2mLUs26GjgXck2aseUj2VFu6Z/yJKPtg02DHI0cAqyQpW93Dy21VW0UtMJ
gqsnv6kAGREhyrREyRDLljYCO9LIUFsSRk22FmpRBIS6kl42E52SGxgG89D5eZRF5UEJI6UZvBj6
ADH18xv4UccizhKSBJu9himEgdTj6P5RYoXAHox1snV0gPdADT1WgEgwOw2VaTUq9ZNDpzhGs1dO
evMn24AjM4O345PemKqKxMOyGazz8fnRfFR5AknEZMGqJ3iqVih8A9auzPvk20IEwyjnTXhoCh4W
VWmohcTLlEF5fLyVaihqhVqIsPT5nfnt1Bjogn0hCwsvXfyGjoNji1+MFmeJ7q9lyg4D1gs1Di1Z
TgBxmGuiXmiwMjiXxZBD+X4xoDUVm3jKBTMP/XOXQSAP8/T7H87rOGjjXILHAiFOI09UjN+iRM8c
jmwa5gP6kpUutGxKaFqhsQjCTOtlOnYE64lRzXp+DrJid9EZjhGiw2a/t7cVMEc6BZ+f1sd0gIwR
RxUmw5Cqw4By+NPHB8nbbic53jt0ZeFePOSOjrcOhsNvZM5EYQ0cKhM5+J8y5TcL+F8igIoMS0QA
wzI1UpHfUsTJhgWc0/UEjZIhla/KLNpWCA1y6C0NgElHy7CfeiVFOVuEPRyIki5r52bIpVMGrY40
YF3olApeBRq1OZNvC60TPRG0PQDS+dDNw49yGuEyriUreZsVWA1AjGqJwlx0V92rKBiNl7ISrM0e
GvR42i/yuGiu3mKIQB/BofsegLwQGv/ZfVdkJhw67HWkHzKg/dEWjlmJw1HH7+9a+X5cWKQ/s6+f
7wgMcqLv50c9jm4qII9K5BVGrKjCfrvrtKyntQJdwlApmYn6TTSQf3WsArFHRo2IVOxOIgPr6ExB
v04UkRxJEb249aLNEPUqrt2WMh+MpYIdDkF7DFbw+YkeOSNQPhCADSZrUVKLfPHY3Tgz+1npnBHB
2HurMWXKePeAbg3bY3g2i+ATqWrnOEywC3Nk9IvT9eUrw/XSTiikLdaUndhzWID3m/RwvKRpzOSl
VkLBb1/ltuaLTPYAG2fTnjLEPpEWdB2CSWOojIRccstoVl+eYRVcgFULTj1OBCLTqipFaAfo6arF
CTpOBIwYBEiW5bVtvAw/aowm7Mw32H/L8A/x7Sjys2NyS2TTUC3Kht91mg3D/WJgeyikcJb0u3hK
pcQfG9RLhY9ySzzUAdnY8NItCRD8H/adjwULj8XQcPBVWZ6Q71lLR/sOepaeNsEUMS0ckZ6N/uut
YBmSrheF1Bt+8/lKOA5Q6AcJD7h5G6JyID38GKAAcfAvWDJ633kk8LVKz0RyWiWNWKTvHGZVnSl0
Pz+uJi7l1wDFGHaRy+HQoTMfSj/WauLZMoRsv/Q/Ik0pTkqIvNDz3ttfekaOdQXxk3girSvRZlDk
ibUj5YyklYFkGKWWbFta1oQg2DOCXNhGZm74ca1ozKRWpLiCFtKWc2yVXlX0kJeCeSIpD97LUfwk
1vDSguU+g5gtBSwge5kj+Svk7TKe/AleDgApXN6++YYPMA5j2Lfz5OVzdW6iVkfyIdlKdznJI6Fk
U/VLquZ/8DoXUerjPXrzypIp9XHLtvWjh9MYuUYqZjN9d0kdDLMkspX7dxLM50/jeNUTuKgdHbqm
BnwgTT5ad2Ez6oscks68K+1XFUrRV6j3PPb3ZDGWNBG7qGUI7p8f+zijUPkf8CVlIo1xS2du4scl
OEza0lg409FHzcQLr42iJUATiKf/vrNQiyDBV0qHlz98Ww/vTbXQkPmMVraii/T5Wf1268EbsQQz
ScCEYPsYYimGsseTAFIpRixRCDNDjWk0BSYCK/iMnx/ruHbHDdcm6yVLMERuDIv04x3o+zqtDTEk
gBFzBFa8Rpvqou46dDzlSAp6Zr51hVWtg8oRWaYI0qWzsuf24C3Fn7DA45hANFABsG0UCGIs4nEU
quwIWpqi4cpj0bU4t3mLp+smtUXqkNmyYIhrSIZVkoukyOX6VIM4w4aB4Q0LZgFsAvq3cFJBBkCY
HSW/rmnMpVvYe4L6MKmRAccwe7u0f3orAYdtsDoSQcvQ8Pn9eCvrpE16ZVqYSK2y3rb0oqdkxtpO
kJGc2GmyQF4zcQVhRLG87SS7MV5pP9WF5juzcNz9xydEXsomK7AEpoEeY5aQVNFhzVhDtJJDnCsU
+Mf7pp0FxWI1zZUdFH+5RgJMz0i4W/qfUcn5UV4wEMAtsDLhtn9+Uh/xQwsBHwkKyBhYL95tdC4+
3iTGizDbRGZy0ALQyqsTCyLM86BTB9OzwWFFROJlZn1FccGbh85UcGA/P4nfVpkAMakEeenFxnOc
giDbsEtcHwvvnT5nmS1HKmZg2OYv5uYgJKHfPj/sWzj5NagCRdmAMwgEOD6L4Cgl7yprtiZFx6Rn
xhqoRTQQzejWZMjB0Z0WYwV3gNFNl157I14MMb260tfSlOVSMlCQjQkHadhHuGFyiYFtSjKib30S
eqd6lNfhhxPF8CFQEgs+yIC3YnXxUyqXmKzD99U4pBB7clfGgIbf2hSpnoXMC938fPb+pn9+4R/7
DTx0YbtIdJeZhcDNPe5P4aNkJKmj1F4eC7MVan2x3/9koUk52tIfzkRATFyzyvsOPXwEyIdM800C
+XYu/8g2/Sx5aauueu2PTdP/X/qhE9aFu3qUVOWvBues3X/vh/6/8+enMnk6+vy7GbqqfJExiVBk
eIECLhfDAN7N0BXni8h+RCWCk4SmmESqn17ouvqFHJQCTuVNlRlyRJrYVcObF7rzhRkdlJL0IYDF
GK/5T7zQf0s3aaaRe4ktDnidffhjHGiGJmnKPgR+TOPximEneQOnOJWCKq/nP2EqQO983a9vHv67
vHbYjNJT4/zfhmv/4hbZYLmtRyLX7NtKvyciJ8+y1cTwqxF9okTVkftMdpm0ENzU6RncAKOjPFLH
8yVdTG1XlHmIrAfWycVM5zsPorgbHN/BBfwKgwFT8ePeTLDb1ZzipNP7Ar/Wsp724yCXWBE4Bp4F
M9RTkMKowkt6CaEWjyaUI49RkQxpttS0YPdtixqeWqpdUctWl85UjJxLk0K7zhJr9HTYNqPPIOnk
vg3raD+B4FGtrXZhe4gkJ2wek7qmfmlL1YHzGKqPjibhl7EsVnwLXm0qnqzkTo45O/HORRMAMXqV
eo35Q6YlWZ6d1eM5ZjzVXUeFdYJWLf0alVabIu5Z9NHL0UwMLlrTASrAqKuSK9HdvhxHS40Chd7t
+AOBSGMGvbL2jxGuhRcxXCNts8ytcW93g7S4Y5urTPDIVWo3iZ7NrTwxBGo3Y3KoQ/ZywlMLxjRF
z8J/8exaah6o5sK7xJnzyieTyS3XIBGByCqvzcKYrGl6BLPqFKhAin2nLuOs0UDsi+eiQPy3qfSl
T9yh6brI62RbuApEjnI1McdQ2+m90Rm+hZTjKp00E53DNBQMoxkSW6L/rI/yVlh5DszFoJJk1dYy
ZfLiXNs4+OFXV9gG0uOyhpptSpb5GCPQVwE4VP0J2rWEZTxU5ygwM7CgTdkuzeUy9eNz2k6D7g4O
8inheTczx13vxsbVqc1udBmys5ets70Zm2aNt9DG4SxWkC5v+noqS65fT2vX1M3xYgyFsV43Fm3D
OOfK8MkdLQgzlTJvtV5vfyS1XOFFr/YTZS5L5tQWUjtPhWL8PUKXResjX+TrMlK7xJfjtl2DpR47
eafIbRfESj4O9/pEl9bF4FxNXY1hEWqQZ9b0GMXz3GA1YGoduHcLCwddXCLIQItquKE+OUh+lk7P
98jRoDnjfaW84ogFZQkpa8lAgDJRb40wKW7wejQf0qZKmYddObXlynGY9n5mL4gTZ3z6KInMpfkW
JbbduklUICMbOEIWqBnmF56UJBixtDQzXhuIiRYyiQjkFK94mgi4FjT8fKLEGuSxDI6A1PeMxrRX
Q3tFFwAnOKrRoHoSezj877rHP95M4s4K2MoZkVJJUOm9SV7wPdGQ0ib7vpLr3h9L9FoBvXxhSQAl
B+VF1h44voIopU7WBHHbiOcVBpva7MZoezOvht72rcVH9Kmmk5XwrVFloWWa8sdp6XFrVAcc/f2Q
C2JYMSnaj0kziv4srRcLj14sqastpMDEODjSGl3H+VRPuKSgq9kYSdO/5PEKXX0YC1k7w8oua9Dz
jvYEoyweYF9iZIEJlpmbj6sp0RHLMrxNUaKP5dcIk1Q0h20+XmLUaCjB2thq4xuYeBTvlcd/zz78
8usoEzHk5Fvf/vjRnz3V/wE7No27z/bs06d+/Lhlv/3Az03b/oKV+JuBOpswhRkp4vumrcpfGI2M
d7XopVEZ6eyYPzdtw/4CLA7iyEYKuQOY/O9N2zC+mEAsfB5QkEXHzKt/MMCE/fLjPsrMEo0pJuAB
GE9R5LwV1L/so7B8ltKCNw/j2ChfC6d3HkrYsCsa/2GLUiT6kZVI1l3MSO2HcM2zIbCXYT6TG0wW
NgrS1FuzXTNePwXfUjdMzSgNFq1et+kKWO61tqXDdU3gDQRKpSpwwpiNUPqh01QPIXnkEOCxDkvI
mQdLwZIHNxUsgnHs9DIDr1AXcn21gV4TqicadKLJy6Y4u+au9Znb5uv8Aou6lbaFofc9Di12h3Cv
AuHxJGIrU920OWFD5TVKg4owwjAWHT0RBqEylPUiT+81xHbENxMtpdstyOB4+WOcKbVR0p7yZG5m
t2QHgC1b6a2MF2smHZClLy6qv/VydMLytcNY85AlFWgmVNWv2Hy0VyHGwpGPiribNwyvz5+KrLKH
u4XxD/hbIKU969ViOTfUZUH8kurL7bLMRhzMQx3vHSdLik3S2srDUhpj65m1PjobXITX+xYZHvCm
U9ZPSJxbEy2ixBi5TJPt3qdEwms9HqWWYiLtre8tzAEgwD5GtF3WiXFmDSYkzIb5E5EP02p4jY0o
YZwFhwlyGEwZYm6RN6QTXFwMOybpTIkdaz3gwRnho46yjzlW03o3JnlVozaOSXyScQwruLn4G/nk
+9FtL6czVVEBVXlLBJfJBVMTgWttVlN/SDo6TB7KXF0OyjzOMPLNFLn2wrW09hTc+KpGY6p8HwYH
i8taKmx3Utoo80ZkKeeYHcXqtlG5HB6vZlSuPoWzsanXcTgsBbHWa8Mh5JYwRwbrBhV3Y7/vLCOC
ENXX7W6sBuXe6VGjurTUIfpL6ugPbAhWoDDFRRZKusrxISoPkG1xi/BJ8TmH0YJYvRtMa8Gd0Cjv
9Rb/Wrezq/lZcpBUugsom+4Puh4nfj/oc+j1AJNoBpZk1WCMluVpS68y9uOka66o0bK7VFllQMXc
yL5P2Or1XpxY5k1RpGYcZDaOCzyqKM0CyKq9C0bp3PcgIhlOsbk5eoslHn0152SZmjO0TTBXg3Sn
Lxi478Z8iF5lO5uWbUkGZPoTXP/sYpYzORG2KHBryrletnEzFY4HFQvfMhLY+DZcI2avpgwqaunf
1g7TLXttvUU9Rt6aLEi0PXYhqj+pbSfQ3kIVvsLIo6jzdEXr3QGe+CmdcvyamcvdSliDOf3jPDTa
XWi3behryqozL6/G1uqMnRbxtOKkU7vJ8BCpT6oCA4Z9FOG9u9dsOo+bZI2KZ9nRk2xnSx0WvLhP
phfLJA3ybsLvTfG6buW5A9WqTINvQyzq8J9cDQanwFIXMhQbG1Q7RwJeO85ceg1c5PkwIxa5tpaK
t1nGm5ZeEzYkV3ZrV8ohkfTc2M3trE/f5lrOlMfOVlMliPHMLeBnK3PtY4LT3bcsBtJczPQwI24x
5fRUlDWNB71zSW0P94WshdjBaKL6AiILcoBoUq3EjUOpG321b53pdEC2p2wLGmXxeaY5yWuPfgZN
d4ZgmvCT40ugJZnWbUdzlW81UfEFsOmdH1hcJOVmAglUcZvuk2FLMm4jqkgpgcSsV+uAHVSq7iVB
J9sglJEZDKdWS+jDls7knW6mQ7bJ28x4rSRrfOnWbKxOwMgTK8D9o78rizBfWNStvrg9mU8ezB0T
WCg1YNt6eqX2WaCFqhldqQuqblPwjIuuWZ8h1s3UBhObiDfjCjD4NZm1ilFfol3TT406DzXcUPm4
7UBxrtKxzbB+lsNDXylkkhy2u2v0vHvWpqwPg7ZqOotpepVU44asVyU2OlK1uK0x2Hix48utBGD+
VbIZVhnyxsBMiL0kS9Zr3TWIlpI01BhbMxK796EZO1pgUKZEXkKObbGAspE6QG8seBijRmgBx6Mg
iWfE+kZsTj0dAN2+Twj7ylYCEHpm1hfkETqyJvQeFcnWAas2rPjiJGud/YiM7gVe80Ch2DfrtUQ7
67oDUOp2hW0/SJYoG+Fsr9s8jpgjE7YTtmVVdIJPiUoejdXZiLfQiNZrrq6xgerPpq4rXgdMi+2t
jL/bDiP5nqjJIV7q1KhfZ2kG38sZUcEWQs9JBQBc2b8g2xazi2HM/EjQxrbDYlHeG72uTNdUC/bX
1Tb7O1sQyxCyzsMlBI52CjIGAt1liVSlSCUH8lwekLG1Cp4L/m5Lvl+XsJFQocZLtWkbAEiURynD
usJsUVXqT9ksXaUft+gbjG/VkGPoUYxZFQYxPstYSJWSmbuQTpwHnOVjK6AmjJ+yblhtt6pTmVHh
Ga1XqMu2ontjPWu4qmIL+sr1jO1JiOu+s11SoN/TsJTTBn5MPGFhU7bzRUx3jxoNc3C0lHhAPpKz
oStNSn2tsJkfnXkfTyHM+P9GMOo/Ogkmb/0Etiq/Y2TwAbbi8+8ZsPKFsXbQFhyZLjbyDJFi/oSt
voBiAxph8AluRSTX/s6ABWxFAwOki/43Yy9Uvu4nbMVfkbPK4ovAfRCS/iPYyhG41K9AElxHSxR8
8HIBsaGFfcStVPi+lNQZlOSwkp+TMbUu9bmaIVmwUFYZMU0HeLIPe8u+Ga2834VDI92ETX0KjB1t
nVwKsG5nP6gQAy/jhQV46+rIJW/nFnglgRIURFRdG0gnJSqh8aWQ28c1ykd/lJarkDJta9GuJPFz
YjoNVbbPTXSrMvof5Fp6+9gqyWND9l1PKwSLSjtZ5vAGJpa2Kfsl3oZNe6LYhSQEgTc10Ov5OqU/
4K8xRmHF9SfSsV+dirtmGccATgBGSmrVb5GaMMSPFkKQSp3t9ri/vOiS/JVTKc7GrPSmamoDZ5pp
D2Fi57bYfF9Eq43Kmm3NFZ6wXuYkIFGTiS0rc9DYUPqTvlWkDcTLMiCmrJt+aqOgrrTvFS1SP5ns
1M2MYjvY8Xid5vVXLaq/hxkZyxiq3OnEeJVm5WDPSXwdZq2+A5LYOcw92EmZ03h1Ua+HdbTL9y7V
Pypdr6uCX8fV6IdX9t+izB8+9f/jaM5/A0W/Gf7++7f6rCqfXqpfsei3H3h/rS3eQjo/UMrAGAWV
/W80mr+RaQA7BnsZTVhVzCv6C43Wvlg0A/kpalteeDGa/q/Xmr9SEQOD60IhgUWu/JPCFuLe8XuN
alTD5F9FeSuLOPPxvbZi2WA63DIyIvGqa7zIH06usEf01k3spf64O1ssHyzXjb5B6T6gVfCLLc6j
Fyty4RSd5+Ke3GIxj7WAt8VNKRhRMNzPrXsYNsx2TzfT/bIzDmPQH6ZoZ5gHefDBX7vz2y7o3GJX
7MgjNmt7urSMIdCCwtypxa287AoPD3iXBBw3Dpc3zcDHxx05MWLIZvRtJZg3IXnHI5pD72rgLK4G
D+8kP9/Ge8Td28TP3OokvtImz1xOhxMGIwzu7eDGp9AJrvI9vhgHhJ4b9VCfYlS/rX3j4QTBB18i
+fKdvmsPeaA+J5swGHa31MnfNJdkiyOQj1gXmeVqp+EGTmkCYvd1fFDPBm9wr5DfB8qFiVTTvT1c
3d467tmJ+D+L157m+y541D36O2572p6iUz1kOWd1UriFe7+5vo7c59mvTyFrB8VXpGJudttAZINO
QUZ3IpP1uTyOZKVh6A63MXJAH0SYr3tM3GvulZvue585Ku7sWy+IDF0k6Lb73D5ofvYVMZhbnhZu
dI4joJfcKGr5NSHd26YgAgPZv1Uilr1qXtatvK93/Yme+kwjqrSNwkH4uVPjKrmEpbPtdoOrXPSM
GEIKEheBegHHeegO/DLtC9S47f26yX0cx0+jPevgdg6AAXzzMT8AkWj1Rsn9zodbVE6XjZ/nl0LB
1HnZVf2sT9BhXPhGFwwM0H8Ym+Zq2IKw+P2LWftt5p6UCY9NM/aPdEsMyVNIZ3jW1BTrj/HMcCVM
/EkKt5nr3JV14+IbcqNxNdy4sxHOd9A+Rvs597N4j/dlvL8s4/1DS5bzOqDypL2uu+kmCvoTeY8P
4Gn7sDxOnTurLhOqW5BUTIL1lA3H7yNfmbaN7FunnRyM490aIQ07d66wJPPrLZPWz+JT9Uz71p5O
2+HGtC6lZ+e5WmVfthPM1FzZ0/iDfMjOMS25QJeJ9v1smgIZHsYpXhyysSn4t40TMkJVutKuWW+n
U1RL2IsYnhKTB5LKgdOead1+YPwW5v2veOupMP9RPVLpXw9PMd6Wp/1Fx3dUYAYHyosq3ml+eIgv
0316agAdvYZXfKX/vHK3Li9PD5x/48nfGl8iBLDH9zgT3EvI0q/B+jUN3pnXvZqP5llxEm+dPX5m
zICQAu3AxAoWGLK0RAqMF2pj1oCy9WPqDa/wwmoTXVVYwdAwmHxpcOd7Vl1juMmdcgn8ajwww8gN
v8kv6cbtXTwgt8NOPxs1b/RNvNRfuDCqvE28GTaXy051XGZOnZD+cneAbUY/OtcuwhscSHzxBsva
zXIXZz5IV/fMeYUe5ti4aRI3LG+8D6/Sy+hk/m6ib/shPQ+ZCzQjqO7appl3xraM7pqIEvVa1Xxl
t5yVG93bLMGCtZXb71f/ot4YJ884TJ3x2uDv9j07Nw/MtjSfsEZysx9hyS0BX7Mf8mfmq7Y79eEy
OnOeKJmAmNJL9at2mTg3Wrof1Yd12feecqWdqQ/2ad32YHMuRNIXea+sZ/ZFsHrW1r4PXemsOKUb
5tbP6uVe+7plvst5/Kqd25ejpwXLN+1w3uzTHUhg48rRVyvbUwPqt3rLBbXnNfXILvMJy8HTU7xL
Gfy4l91v8a66PKSB5t0FkBPd88UPjCs1Dl5UX/VpHH1XT/mTK/v6ffn0oBHMK2SA7rLpg8GfNvHT
4COw4b8o3hzMAeJjbw2m03N1o3jnEJhuu9jXL9YDlwAC5hX76nTw+8C+qPYyH0Eo7zIzyzN9K3Id
PuNsc4brnBuHyeeE+HV3qnhgbNUuwTpJ2+ulBz3nIdvrlMCvhuHyx/z1wdq+ncV5f7uAc5zk29rN
b/GnJC6ObgEAddqcTpsB7wgYmC4u8eqh88uctqPLvLINI48GfuuDYs8fT53tmBNm2Kr6g0RH5wIy
IjPqle2wbAafnzFdY5sbGyn3sdGfWZ7ymf4SyWB3xkYLoktj+wAkyDU4uh+jsXHjLavSt7ZKwHRx
7ekmddPDN2/3Ku3LwVdPcLTf3JyXTIoCcKVD+WR42R756sE6U86zyVsuE27RsEHp5Wtb8U8fSFcW
6NIjeyynb20L1Y2uy6es8Dpn251yUvY96ovz6VTGR8WF5hmfOc3jEnrS91H3LXBQpI36RRhcOT6m
0oObb5fkYox2es0+ZzzknDIoAtZTHZ6F0k4bdxjE4ZOmVwcTcfw/Lwr/L9LL/6DE0fm0GtzS2nn5
8WveKD7/sx8iSAcGXGqoYDKSNpt6628SA0JM5g7T35AtSN60/P9KG6khdaQLKCc1mbxSplD8i8Sg
f4F0Sln5NjKSrPGfDXQ/Yv6rig1lzrAUmIOkroIS8UHsMk12JY9v/nravFxN2JucMusw3kmz0wfq
2g7nujWNVwlzzPwo18qTKUqU90YaRcK/nir/L5gUHFgM5VAUSGfHdMEQe/Ih7moEafROfDih5WYw
lugeBGb9Az3vqPvzdrm2Lca7oKuzcBX/eLlzIXXGKLPgW6tmhr3aWFgfME7sTwObtWPCEHQNQAAq
fR4WDLbfGLr9NKGjZ9+p8eXYTPSA9whSG/RBSuE8O3hws52HTaoBCqEK8eSlMKV9Yw3Li8E8qrNx
jqSbSMZ8wNfMll0cl3nnOluUWdlNY2koXmOC4G96Zrqbrmnh4x4wY25BihAOzGpA86xcIKKd8HXm
TOBGKVoXRGhLv1slZk7dPEXsy0wmqzzoh5gLqXRjFopYgcKhrapPcLrp5c2IV42DnUBsMRwJm279
QAECFPkLenL5Dj/8D6blXVYJGuj/9T9/ey7UTwqlFWI1gZvIx8+FflFoSTIu14n0pOEYhR+BlP2B
EfzGX/wV+hDgC3ogG/oP7FRMjT4+/abBTiyRMlSEUafspEifTpZwZlQf6+YGDBRsUzKW3jU7tNxG
oiW0LFTw0pZ4PMvlcDGl9nepiNQ/0fmO3wCodNDBVMg9YDNMcBbkn1+akqjWUZzglurhCQGyq0wC
Rx7mbhfnqXT9+a0WINMHAIiDEZAUhCGAVKiQBJ/5l4PNxcylhQtemtVI8VDQdcFSai12UZU3L1GG
lQEIyFjcWbBDqEQwcXmBx0fh4EQpyzaqVGfLnGNj9BRlGR/gkDNRQYtl3MTGrDANL291hvMCdyxP
driq8RYfUJp+ctfFZMt13djvG86/jSDH5ChxScjb0Z5SAUPIEpf8yyUNyKn6DJMTrqO4Wducmc96
lPhDr5/VqvP98xv4Lx4WAB5aUAA7zQAR+HgwKWlLJiJamJ7hsHsW6qu+hVy1XJRSqJ1+fij9Xzwr
hE9wihUxlpwC/+OxGM6RSQzhDd1yTOQqKPLaSSDUOGYAH0vCTBAP7gGlUY192WLo0Y/VaJ3LOVpg
FEPfUiBS5ZGMbfBipE6g9hbJek3P4Jk5Zyu8jQi/PS81GXLrMzOwR36fZvV5J8FcpREdWmcZtHFm
/ait+gQFKX7S2CYYYiuHC5ShIS8PMX4cIXPpO3nxIHs1EgBcqV72KEadi5Fd72paF+N5hvNE3xId
16EqW7ofBWo2WrlmxVyNKIll0eVc4t0YY2q5/fwuvkEfH997sf/a8HHp/oPTCOjkl+WRMQFIXU3a
cnpcQdxVVDENxVbnGP3aPBo3ZZUzv634P5ydWXOcSLdFfxERTMnwClSVSpNlSbYsvxCWB+Y5gYRf
fxeO76FVUqjCN/qlI9ptiik5ec7eawsf8Dw5pcvOZcTyQLRD/gsskaiDbLT6l77x428L2qJvtObK
G9eZcMSKfC7MPVDJ5ZdCC4trqfOKHx///k3nePrGbn0nHJ840oByn3ykJcOqqRRoe5q6yau9WOrp
ytLiJmJsycYTMHkZCPx9Byk2wIJtqKAUEFN6p4vDFXoSrdFkomVjeuMXy2mtaCY4NyftogBW/PGP
PV3JeRVf/daTpYxxJ6/qtsbmhTVHBgYoEszcfPfxUd7zPVAF4cHyMZpunsrXt3Toae6mJTUDU5/q
pbQ29J5hFp8qlXePSW95CAa9+LOdWeSDMwCjuiZgL4tMXYx3H/+W00890k+S2WHp0ePj6XIo/f77
dLWZcuAL40MnwpaxWjuM98nQY+ca/N+VqEB8YkmLwP5Ym8rf6c8c/u3aZzJtABaAptURqMJfH97t
YqGNhJUFWrrSohny7lo0HdGqS11gmKuN/418/mGx3VxvFLLwejyoPSeXHpjUNFk6QkS0dCQQLI1z
IR0IiI1CvqikW535YL19orbj0TvFXMYVFifrLUKGPB0Xud3qbopaY6KJhh/kn59bjkLgnxDMknnL
Tt6xUmHBL2fOaguuvRhmvY/QEbsXHz8r756Lg3kQWuU2zjmpQBDout7icy6bUSAUWkFrRudQ/34U
lFYU1cD/Ue6dfDWqGHnKZCODKTptjexujXdCIvn9fxyFhjdrOD404/SKiYSQZRR/VFMk3zK5lVZ5
MctR3X98mO31eb14W7zpLF8W659Fysbr51s3cZ85FTdmLmaEsJay9i1/FJxn4Rx5nZavfm6PoVHU
1pkT3FRnp4emzW+QTEd1hrb55NCtmq2uJ58N9Bx/OQE9zaPstHFfpnTrNhwyHT25IjYa2bHYP4fS
f6QsisM4Jv3r46uwPX4nV2GbPmxYAjaGuP9eXwVMMMQg26DiuNjtjwSCDIBpu73wQUef2SMxTzw9
FtJ6cEGbUo64i9OH1MmSXulb2neTrf5X3nafkVg+TlDyWwbl9NaGfjiM9WzeiB5Vd+CVeXxdwbuy
2DmM6dc8NjPjOGQVvUBljzQ8KceFtieGrSijsYcXHyxrJqvQtwYg0TZjC3y8RhEPwUDZm9DK0Sd4
eJ0ukoPtTfM50sw7p0jtZqK3wilKKbzd+f9UBKpv03mJaTwmkz7ta1yU8LHleLFazv9kov+wXFI3
UMKxv9dR8Osnd86QyABsQ9Lyq1r999ws8lqTScHm0//T4CA4U+y8PTMcCcgeTbYSfI68k+reF1Vl
rTOHA8yNjknbvAhSopDWBmQSZxbNdz7DnJRL9wxSkIcd6OTjU5FKaRdDHgcAQdegBd12Kb2hvVzb
Mt6jbtP3MzlwX6vSM+/Hwe+PkH2BYxiiOH78frxdJRwDSTQSUbBjuNdPbqg1edlkdzyz7rS0T2Yy
D4cM3/QW29VZdMateD3i6Rc74pHFmSr97SXflnPTwarCtt/+O5n7z8NULPYW18Ill2Qhh0SFAADM
0EOlmjp3wU+/H9v7yLARI8imk+Wf18/tGFfIm7WcCjwffxpg8cgHNZN/fIRszgVrMfcV7w1GzpOD
wOhrgYNMXZi7a3GbrDk8CnJ3riekh2cO9WYzyt3CScdRgG0j/vW2a/ufa5cXojErdOghVNsJhqTr
xwdCGggsmBalSDe0CmGh7AP5ftTghdQhiSPaEqlJGSQ15R6EIxvAOgsNT9YYtn3dXXeSHKEgndXk
fma1EbS1BeFfoay17Gkq/ToJ1n6dmzvCtN3ykDum9vTx4/j2PnFaeBewB8EKYGR8clpQdgk506g6
h0peKE3zI8An5ZnX76/H6L9fBa4eeAZEqkShAV3xTw6z4M92xrKX5KJN3bMqU7bnMeysfA9HwXxu
p5VGu+5P44NEXcEqPm1eCe6G8a1IyngKJ9teg9nPKBBEnO/gIaO07RFfgPoBDxcqTG9lONNIgHcf
673AOmszLca0YxhnnoW/JrqTs4GIhvpFZ03mQ3JyNv6cybUjtjPEWP5o+FX/Y5iZhpF+5V7ag80n
VwnzXrVV9hinU3ftmK316V/vG28YbxbHRyDD+/z6vo1VSSwEoeXhHE/lPovjlgVjTf6xPqPFSfm3
1TI2pjZACa+Pkkwyz+emZlDU4eZoTVMcJ8iuu4/P5Q1Qg8PgEDapAvHygvI4uZ7FSpbMZGDRp3iY
nzq38v+MYGoZvsTeIxTtIlpGPR13RYaeLxtsxdDS00N3EltGOPx93FDdwz//qO0zyOfChZWF2Olk
t5TS/lzzWqjQMkFnBSHu0YmcOWqsMy/HO48TKxifJfLGBQ/oX0fdf5YWrCZTlWjlFLp+I8brlZzK
CuSQoMs49KlbhHM6JXXYu3a9AAMcnTxyAPGZd6BnzcePT/vNekCJgRSdYhyoFP3+7b//57foFra4
PMMXKmG7XTt89lHOE3z28VHeNDrYV1h8HlwTAAbfw9Ot6EIJ27hotzHBmXXQeiYBcO3S/xKVaSK1
ItmqVjWKYOGQ7GIs+k2n5hnuu+1p33UUnQ/AZsVBNeYEei7W1qu09tPLsnSHw6A88WA7y7xLrNI5
80JsT+KrN3/73YJJBxULrVDHfX15ssYcvFrv6lDYi71r2lQPrLhJyXRCqfXxNXr7VtBPo9fKhoK6
BVDVScmiiAmKF9esQxP9+dYenzIM75qHbIzsznGXlLIfLogkHoFMD0b6ZcZrCUOZCo/xoKVnX4Xw
8FNJOOpnCol3nhIAOKh4+HTw4G5Tn/8+JWZOolmcZ0XoD3V+papZ3cSkGH98AbC6nF5tPDh83zeP
DuUoK8Prw4zVaMgkqUqeiHxgyhOvIg50vZ3ynVmP+lGlBIkQHU1OItplfgGRXt78DA0YCwrJP9oz
nF39C1ls5pNdO/lDVSyEbPp1+aUczbWMIMdnP7bo8AXZfobCx4J9cWOWKQHjFN24pBVHeLTjQUvu
MjWtv3RCkpeQClMlVwLu0Y3J3ftewKn9U1nA4kPGEGO5IxM2/iqXBkiJ2WKdGAzp/6S+9lrmwray
sKCtpK7iy0bc4PkpyYMpFRUDEkK2XtgOeDhZlLEEyxYQE7h0yX5nZjc/rLmECGpD5TMDcnTxeViZ
kt9mf07Wfe2m9fcOGTQSlJYoQSA2JT1y0+ndifn8In52rl/KaPG8bCSrGc7FHm66TqJZg18okg1x
hzzLTGOu1aSX2dGrFnCf6Txvfbu0/gpJvSDcInH06dJPoOwFk7m9mLOZWPVBgqwlX7zzUW8B77Jw
WaTAuKOV9OWnoSb3+pDleXs/Wk3/pYfadxc7idbhVYc4QizsWNwWKpNfLT4ybTR5QwEFaJbfvXTJ
r5t4IBk8IWuLnKlqrX/qykGKUi3VcrSTHickSXfOEPW+iNeoaxrtdye1ToVgi9evWq6VCNynRDOP
gzDlGE2mI0syy72hhjgj8LA4qbbiSSXy6oVEZvV5mclVF+6IQsZbDPTeTKzGH7Wl01LmgbTIrpM9
9iFRtwCU8nW9qYtqWA84keUtnab6W2qt1ncHZShxRUtv9CGpNWl5ZzgayOFUkqW8V0SWJ4HC42Cz
mWzIw2z6ylcQyE1njHDoEsVNrAnhIBXE0d0KWa/e6SUOjNtxtAjaLYsy6UPyHfM6Eq7EI5qTjQGJ
Ih44Y91ZfWNnNl2qR43l45iphtH9TaKRhqqjMeeKXm3RqyAm5dpBTR77xqeynnOCN+rBsC/QdDpO
oBaNBD5BILwMF2YIUVfkBnvgedEYyHmxw+Rttes+MjnZ20r5/Xb16nXXSEPqUS70Fc0aBuEisuth
uNIa3+72WlW4aq8Akz22ZFUx6CGf+FvTt9INgW9O3zE49F7ouKpDgeO48c0cs6m6jgmV/zKZMu2/
jpO+kLZrtXO+8zG6ELJZFQnWy9Srxx0BbjlzU0YKTpgWBn2QSQEdv6IZ3n7JMmZOoTGZFi/laraf
SzdlX08Vt/zGxOleFS1RKgcX+tljUdX9EBKbJkZ+TlU/S6J5kkAqd7hOPJgQ/D2VdsQo6j6XSTp+
Uy3+tmCr0jAtiRzymmNIJlPu6hePo7449lUBLc4MWunV19Pc+ukBCx8zhiy3Eeovts34Qg5YnSJD
jeq5ESnheG47ocpQtg6R3+1H+7JtS1O/hBE355cdtqqjRyp2fWjUlt5VoBa+h+Mdo8NqCW2JeIV9
68qvfRezt05oXRD3yESjbpD+QRKxQt6AKtt5PziqhLrYWVMfGW3a3CylkiT8zjmsMG0YK4Mk+lg/
+EZiuPs0b2cWRW9Jf6mkW0lj9GKivUlsvnRqX7s2LVqJJDfF7Qt7Ihf+eZqbd/4wKD/yHNbtkGgf
82eSgnsJrVbTvCitp0awdm4rbF73e5KMUgshNaCkXZIYamEqWueE43pu2h71VMZGAHSvai90vcq+
SDzhaSTIBySgkxBzixAckoKwYskOJY6vVubPFZRXQgHZ9EW2LGqGT34PCiM2OzSWqh2HXxm7EyRa
5myBcqscqV+ortC7XWeJ+t7FEP+7rN2s3LtSWt9sNN9dSCoaH495yFA8Dsr0iRRwCmiWDcnNUVUt
jR6w22MWJtdsKqJxKOz1jvjc9GV0S2++Fj6fvQuiFYYpFHJm/pP5bDmDnI10HOWj3kSFPkGLSuHV
/lkbBw8UCdczSRQiwTbnML0yljVKNO8w5WP3sBJgt08746bJuKIob69cXM1BV+m8p1sKUfKite5L
JTQEaG26y2MVVbzuhNepXWtrJFCMj3Xm3ilZP3qERAdMMcng+JR1oA7t4sjOckcI0289y/dU0kcx
6dsH8hNh5LcxBftI4jDq2SqqeJY90aB4VP6B2d5D3lVPRK2FdjtcLeQ7PADUu52X6Uo45UvuGoHo
mxuIq834SEAnCPCfBsJRlPFHm78BNtu+lCTJVtaeT6u7d9klR5ndG1xVpw9X4mFYZDkNmAGxhYGe
T1fd0tNuY/3TqJV6hUs8He/j2oWeSs2nLphCXNFj5c8iTQCwa4CmGPTqLoldFeldd8jc4RG7915P
eDHGqrmJ55JlFz0eKM3PtiqPpNESQqYqfNb9E7XG46Ch3PVkOn/XoTtc6It7aJb1u5OKXTf4N4kp
rrj/95ZZfRFacyHIlQ4Kad57bfI5Bxkvii9ecmOJqo9GtoQ42bLkiqdM7tr5T9Elly67pLjCJFsl
8ovRJjd2arZBrub1YK3pcVAMmZJsfqgG4zATZxq0tnvsESvGQ/4DmHHYSZMQrKnFjWjuY6ZPpJjX
ewY535Rm3hkp7bmUuY3e6A9mJiMfZ22IY4zOtoakq8fpqq3mQTbpg5Uid87JsyYEdnvN112nlQk/
486pyDA35iet+2bNRpho+c9clr+GeCZ5dah5y9X1Zqf08S0Sv/MpLtUYlppxzBPD+u5l3HgF8MnS
ZnVppCSQxmDgVzKmsF7Mpv6r4QHadSVxJ9b3mUn+LJZPcyKeSt6nYHSyaHX0i2QU3f1sbFiKlMDG
Lf8W9avX/LKpWxY13bp1chCkBAVWks9RK/tnUxuaqMmKuzLrLxqx2WUThNzr+MKL/6nxMFuR3Nvs
RpclrmvU/djPYBos+bMYi2lEl5oXkkyXnioJTytc2fpmlq2O3zR293yYvSdMvK591GdxgwzrAgjD
hR4r68Jr++sCTEXletedwOYsG9AaOL9v8S2CH3EoQJpMEbFrykM6FL/qHOoKcZS/c7N6xJH6DAta
YZ/7MU0OmrqhbV39OCdbnrWQNgEj5NjE10Ul1FentrTvpp8YvyqzTEjtNlwc3jo1SBJUQ46GoCSn
/bPvtUApBFtyikir9n3cu0sHQy7t/OMgU7MJdR0ASpgOGMpDwCpkBqUDQUSkwsv1W75uaXFLupDw
M8UtXtY+nYpb1+scY7cQHfpUWtu3ZTBBt4Q6dbuBS0C5gCByXJyh3zc6CciJzSyj1YzIHozsU+yL
jJBpXgvyHR1LI5Opwb0eisWvP4k8hxyi601nA9saVnvnVUTKB4huiEQzmozSR8dgm/AQWR2CIs9o
jh0h5e5uItaRwxPGmRFB6NIsldIbf7BnqD93gOLuQRxP+b5IUmYCsoYywq6waOPA1FpMyl3veb/I
U0m/Szw0PL1W0312J16vqCsLdNg9BmAWMKmJcG4tIpYnekeXUDS7gednrcuoXfJiDItU4lKFaxsT
6xUXDVLosozZ6/QdSXaKz8u9l2OC50uYAlz2hx25kbMR1IWltRHp1JMMvHlE5GnYikJEADBn5msr
/kjlOfe+6GriaGzHkUHPB0UF7dLgEnCn1lhg+rZUphVapT9LbAOvmc1+IlUQziuiYPAnY2TBzMj5
kOAED2ezqBZWXXyAV50LjiWAU2PdWyWqkFu3IjQrlPPInI+RVXLl5z0iPaAy8EGIpRZ/cnLimd50
Y4LxiIZJICDMvRi+ZrRgXWT/VZMGcaDLkEjuzLgwmsT1xWmvgy6DwRzyG9er+Lg7pP0RvJ64K6Gn
eYJjzDRyi/XbV+YLicR+t8uUsX4pc69KItoV8VcomfWL0DLTDPCQGz/MOPX511Fv0aeN8qZYQFge
iTSqKMloLQhU6du4L61HP99TaE7JZdNV/hJ5Y+KPPJwdogXIT/o1VjrpXdBOKmBxOX52X8xQ4rQO
9o9bQAGi0cBpL3/hQEwnAQVJEkpRAje6VyIA0TYZ3crASjQ1iKFxow2xcAMeio2Vr7o3Escc4AED
TgTGsqmB/8IsygmF/pao2gJklGdAjTxS1FiGTGt80e2kudM3/hH78hK+zUZFmosSQFJebjNf1DgC
ecZfiFJJvs23/C9aaSWjuia4FeLSYBnlVh3BBs7+Ipmsv3gmkcfZZy3ZoE34OJnmZs6Yf4qd2V+J
D9kQT2Ltp9v+L/iJpIT5hT0GOCjPWqXct9hQb4y/wCir0tKXlv/hm/OXiqJ3GyGlg8FM+7xqPOqH
AY+Ay9WWd0Zc1j9Wv2QEOI2a+aNx4uYGFcRohLAJXfIZKbp/Ejo1fs6MamVX4FaGd6hgOZXslTy6
j2Ax2zGKcxN6IRbUstgPRG/jnLH10tprTYNK3l8nY9gBNBDiImkRON4x3OzbyJ3X8SftFh2XK5nW
D04y13f8tdNzaTTs4wvyKR9SkHHsstlFFoFH9OQfA27EPRye4Vn2jpHsgDL3JclfNU6VuSVgMaD3
4083uPbTC6KSUxKi9SVpcVxD4wnIKGYU4fsZ7Y4FimwbzZmtYSoxV5nv8Glic4AV8RT7CGSxEOFC
Dpa26BlzOdWnXitLYn/skmJSaxOcKzV9Ajdoq5W8PktW83XWaymEg4U5L7mnSVeEVqJ4XyZKgKOX
sKFhG9Fih2R0r/+aXazp0ST0/qlp7UaGpjSIUl4wPV+uRVzbodJmeLduzgNAhIxSBpSkyjlUrriC
OEzzpJ9y0D9ZrV3p7FCZ69DhLfURsw/b2PEnLRiATDVTeMT5NVXjQMBFTgdIg7bTsYa2IeK0v3+6
6O8ZwlD+e/UcU9UWavxKNavhlbJxn/GyCMUHJRXp3bLUyWOiO8MXaNIpH6+kmu0d7QqeiS6HzB76
imYHueqLK/ep49hWiD/dP/LMFXhkiH6EJAFPGYSKEKlxEI2nXxoS/VGkBteYEa6RGBzNq5/cpUAN
htDMF8JI4c0vW6C9YB9CoPvkBautySvEEJa9Kys2IlGbTu4NabQayC+jc587okPjAOmo/mPp2LXu
p7bXn0dIL79hcbUvcRLbw3FVnXsjZyfFMjYn8eclzXzzUC69fNCoIui4DBmPWNw7bRnltpt0BzbQ
SxnQRKu/x84yqMBQU1tE80DrieSpan6J0xn5MWvWkkW26vwsGpIRq4uQI6ZVciD1cIb1QFSPM67L
zhmrtg+IU4sJBYzr/DOtAFu/lFtOSCTd2OgPnVusUQGb+JM0aIXtPD2msEmTieDOZqxLwXPFlytq
xgR3Q9/yMDgDou8AeyumlnxZ8VaMsIOBW/ZG+a2So/hl6CPWNXqeJvWy1bLDgcrGmgd0+mCTRvc9
L/zK2rkKHMRSkqlzMVZL8ZMJgHMDVFjeNoPDM0WOd+vsSavuvubt4D7U01rcFIJoPzQCtlad0du8
01gG84Os3NwmAYx2Xrc6pzyTDWgTcn1jwZaRlEtSXuWzXYjyzADaeDvKdNAto/feInM8Rg8nbVWb
9VgimKB2gPyM85lcu8fWTRYrrAqthMkDOIJNAZnJEHHrQv/lxgN9jtjQtTkATQcgRCSJWnaV1npP
pMvXik12P1D/Vi67Y09vYo1lZDHYYOU2u8UYWvxPN0tBaQ8Y/dtd49mDc7QUuqBAwER5pi3GSgtG
ZFE3RRazY6H4s6m2s7ZXIbGBHsfwcx1raEG6EIIhJW9S6Xb2bipm98EYIemEDIOdip9Ym/oVkMxt
vSL+RQTS1KkWgXInXyHXmH/WOWZvlaf205B12RTEtJD/DPU6vFQcBAsY7T/YaAVC+LDqK+f3qnck
2eOUV11ksyb6T1MvG2bophRu6OuNMCNF5mRHm3TOnuGtdc98DOUdKV/jErnCLp+INaU+X5q8RU5C
7Wfum4FJ4vUKdDln+26nWOxK+kpRXAvpk8Znl9/6rEC00PTCzSlyWIGhqvhSA+CfjlqYrZM8Dq3n
/7LdvrlPFgamu9ao12fmoTpSCrnWxl5fZkpj0x26GDn9lLF3YnEJFo9maLCg2X/SDXv+YtrNpNET
3DgR3eRgc3RpaxOWzlAqCXqleTh7NHDFoVtnxq1d1kxjSUSBHYGuqMzDaUzrh4LyiAKQavWas8v/
ZO1EQSiXatJ2w2hnf4qyGh9mL3Pv6Vost3liIbIpZi+5yqYS9HALRinoY5utt/Q7XHZj7ZYvAPTX
MJNievx4yLBZnk8mOjYWFQGEnPeBacbJILWAolozBWhDyIGtHdZ0j588xCLxjj7aKnZjYRljaNqO
Gu6MFdA/nW2muwGxL0iE3EJpLNXt1N1aWzudXdkswa14zuM05AN22Lhax4AGYfJ1lR3hsh///De6
a2bq1qbIB7KPfwMi8ut1I5VNRkBuKUOCudgTJN7M1Zdu0T/YzBme3XmYPvWeGu5bN1O37BDVl1Y5
1nyAHtQynECiwlhNQztGG1efL4YJugpGtFb/001rfxOvcelASCDlYz+YdnUX99PMrrs0CW/xNSFo
m5tF/I2EyymPkpTKPBiRHsNXSA35ZI7uAg6yGFNwhYNSN+NQCS9Maes7fEOT+DofmF8chdIVds26
m16q1lp/lo3K6GPxCjFtmPz6C2kwmByTikLu4yv4zsLLJB8lMNIEhPmnjgY2FbVmLCi8sqYRV4Ad
450zrZgAtL475554o0JCZ4HKUccstZE3LPdknu73ft8PftGE/pivam8svEEq98Y/oi2a8uh2TJfo
EngzbC5IsQ7R854cd7YRa1dmMSMH+fjkjbdnz+wdBxB6JPQE3OHXj49JAH1PQx4uV560NwtqO2r2
wX6CqK9HZloaV23uW5+smpEiE+d6p5XVozkqurn0MC4728e5Pww05Ow4PvPj3v9t/CwcN85GInn9
21TdeHVF0yJcRAZutCZnWjTxfe3lanfmMpyKsrb7sk0YPdNDC4NO+vWhkLrlZh8nLYXezFCIYGX3
D1m77C4rEDu+NTWR2DbhTe7IPfIqgK9jkTyvBFphSGeyD4FM6tdDYi27URX1pSd1phI5reGmN+Mv
Z37uO2sWmGGADIi5eGJP9RIKpVHJl6IBoZlWF1neyYBkAXiV/WAeCa/v93xNsyinNLx0+PEwDrLx
MtPjJ79K/Khgo3nPICGh/WTpN96QmBtM004ZaHsIapTRnVmmturl9dgcjAteHn41OkbyvV5fX1I2
jFnOOLjatXH3ZKsnYeI33FnT+dmMenbufm6L9snxUNsjp9h036zgJ/dz1DWab4ZqQkfE021OQb1r
bLvbzZXoj6jtMPlDorqfXbMNaW03EQnk/YGls/pHzTsP1pZ9gf4aXQdpSifPsG4slXKZLYXCGOVv
jSB5jGtzvXfoiR8rVTtnpEnbhTw5cVThiPtoznL2fz8X/5FvwE4Uab/Q7QA5V39y7KH+VjmTez3b
RX5mPP/eodBUs27YGxfEPpFCeFpKH3BmkKTDg7MD+O4yLGKqw6DOfP+MYOSNEoDX0iG8RAfJ6bB2
nlxHMjgJout4QXWX+U2mfLxbolj/uQjf1kKDIQUXj3M7kTVo5JLRq0uh1bmriEyltNusNmoq39H5
+vE7/PaNYP69EZSIOvXIC9j++39uVCN8csZIdQjXfl4vRvIVjjRIqiMlgh6OZCVG/368bWXDUIpR
983x8riJ25HGR+hltnVAa7wV+LJgwFx5n7IVc92Z1fvtGiWQdFGX8FlBMHMq7Z+kAf5v4LtaYlNg
62vGD9KM62Pf2vlVMRT0kcdEPiyGtzIoqIvyjETlnQtsUdkhcWGQCdPm5PEkV7212RRURMLX4taa
cxiTZtdfJtR7UWJR6X58gd8pJHFqcizsfeQXEil3ckfzehoBSbZh9P14//v+eDwEu/BiDqLPc3Dm
1fu7G3z9mr861qk7eAFRHuvbsa72j3sOdDgc/jxcfT5zmLcv3eujnJTGjHsqvZ84ihqetjBE2ldn
HpK/H9a3J2JTwiJl5CadlK8NPOaBzUMbdrvhi7qGWXU3XYirck8OZNiEQ6QO6BaOjIyTaL3T9v7z
x3ft7SK2aTgtng8HeD/2pNc3DcCm0bgLuFI5N5Da48k7+mbW7klzX/75anIocgAsHhBUZM7J89Hi
dqaklBkeDTN5Gvhq8Tny/1VVzzIJy9gWsJ8weGFVf31CZlcx7Vv6LGSKVz52SS3uF3Chu66AQPHx
tXurW9ysJqSwcBTTRhC7PT//WcNWZ0a8ImCOkmM/Xip0F2E/0RzvEDOUjDD05HtZaXOUYzvY57WZ
jlFmts6ZELj3biHRCuQUOqTC2KexOsyBWPXo2NC+NeSOsdV8tPP6q9+n+pmP69v3gW8rNjIMtfhO
+Ei8Pl+MSXnjZGzESQubj0hi12OrwMeeuaxvVy5wd+zqOJjnocs+OQySEc+c3KEASl9N48FdE7vC
Jk//KrCUCftoXPqvxCAmBurJSn+GOe89VDhrH1SCzspOOv9XXBlOHqLEns3AWOcUmlbTSXnmp75z
6WnZUZrjUMdaeHpBhpwBDFqWHKK5ELvcnfXAT+Vy7PJuPPOwbcv164UCEALXhfnbpr48vcuj7g/G
woyCee9UXcdO7X5OrWnYsSnOv/SkVFjMzNVw5tl6544bzgZA5Dl3N+fI6zsOC9fPUU3lIXF/9tHv
3BZ7ZFudea62d/Lk3Jin8q20WR34hJy8RwVY18JtEaCl+GOriAFtrsLE7nIaB5Uz+JTJcJWhyoJG
QNvR5Hfz3BXnUuneOVfT8jEVbkElJt/O1+eqZcVg/FUbAxutrpZm9nYlSIgzj8x7R8H7wl1kxeWf
k4e7U2bmV1mK11aoYYeqztw5s2WeeVre0Rdz2zZLg4lIg6X9pLxK/KlCSImaigT5Hu5XKr+rqkkG
4iRi44iyMNmNscp3BjMcmniZiCZcOfgfSMFgSOde5d6gbggxqA4Omh0t9Fuvi/rFk5flaIAX1poO
Yiojio9f/nfeKLZ0fCFo1FFJnHoILRSckI+NLDQHl2CJHjUfqqMrpmn/rjpH5G3SMmJHxv6EV+r1
/cYYOwkaqKze1kphvULW3eELbj9p7M8+55OdHM017T8X/eoc0cgzx9Nq//bj832nF823kPxSd1u9
bfcvCeM/35DWUahZPBq6CoT8QDpGu96IZrGRvsdDG2le+qdXqbXzqMgPTOYcpjWj/Ut5imjIurci
iW4iGpoKw21T2sd+y0uDmE0HpXS0BLKey9A2L8tsN6EcDvSqy7+qxTiXe/PO+mRt0n2srJhcIGS8
vpqyRqAEcaCAvG1lX5ggeA9ZgWamYjfGuLDQHgXzzjM17jtPC35TCI8UunzsNy7Pfz/AJXGEHr0i
otPtCTHEaOTXw9ghT/NS/cyh/oYenK5SBPrQKiLvnnn0ae+KoW6RotvTAtWhWgmEMTENSLeYiykv
EXHpU8OsesDxB76gKorHrFj9nZ5Y3WdJkJYWajpxiikjoQxKcj/WGW9nBqAhqo01f1wdLB/MkkoE
k/7a9dPOGlyzO+C1BTGsx40lLgmFU99WhCc/W2e1Xhp6R9VOk4t5OyEh1+jACwd/b8xAD3/VUAHW
MBqdKZI5Jz+6bK0BSZSA9AOXue6dTA0w6Mbol7eYSJ1vWlG7Vw3p3kWAg0jdFt1Kp27yOuMW6XUi
I3sytTR0Zdf+HmHaNIGqzKYPysUdepSzWlsG7Zg7j6MUxtOUqPabhRSbSJDWbZf71S5t89hpKW09
t+q0Szm3TPxYvvJL308Xph/MU+9LPXHsAJs86uk+nXswmeOqiU9NAcVjp8+r+xsXTNlfdMnS3aRs
WQFzDVB0IjgCA2+QN5MrhxA5TkPiFjBIGRSe7r6KK7RyfoUSibxrFymcQ1ABjQkzyXWcVhWMrgox
4ycvESIhb2HQ4Kgg8L0dnaWw9tLI9OfG8RPyhd1hue/jKlki5rz9D6epAFT05JHnO7fUUoh0Zc1f
6tdqNSMKt/4a/ZEH6XLt9ZTk7xo29qhJM4NlZjMd4LFqERPb7aRCj5g2eVj7BJ0eYvG1gXxWtZfs
jeMlaltv+kJ+KtoljcZEF80qb4+liN3qulJTcxlveP6goPHxizkLINxu0DPQi9JJb6Yxc5od6vjx
puz8xTwMKJ1QlCkdjTEKT+93yrSK+8mpXbutbrY7uxx9nk/SHAQ6wGlCg6g68H9q1hqSWu1W2btF
L7xfdGNUcdmbS2+CZETTIsZ20SKk2UrsPG1en1uVjCqU+jRnUUb/jnl8Td0cpHVGR8NUyB+Z23s0
Gef/4+y8luNGsnX9Kh19j9nwJmL3XKAci16iSJkbhCRS8CaR8E+/P3B6n+hC1ak6OhNzMRqJhEuz
cv3O8sIHtRkNWAhmYIDH9UQZrSodrcWmJJz0J+4lIRhNmRaKP/Xzqy5trWt2BEo0+UZL9aHaTqgK
xabFYF1cBWi4sD6mUZusAG7FtM3t3qxAVsrOvpro5QN5Sa3C9tCNIEQx+AirGyMcjadOMZu1UNPx
W11rQXdt6VXTrpSU2LtNSw5rQ+PcyjxE3tqQ+YrAkth3cPi3ViIK02lHQFQ9Jx5oZXVf26zLdxjH
x8OGotYGTawUR0fIFzvFfqo62LIhU3bcJLXbP4UOFslXbEym45P42N+WUNQ/A/KqP806N8tNyr4I
qylHfr2GX1lpGyW0W+OBtHsMrOJBDxEjxOFr3KjFp75MOYs4UrPKW1P2rJC12jJYEhuobON2Zgsn
ug6CH+Y4Ni/SSXUX2lTvvAnKLzCSTqaz8brSl+tatl340Lk0yX1AUROzvTbwvkIMDGDJdMmjBWnl
WaFa/xjlfbbN1Z5yDXYmAWVEHUyQF6xGu05aQgk2qWqHryOy9WcaMuXL+f31hIjIoaeNRhaakYrn
0KKqyz0liaRH/kPCjaI5kJFsOJqlVbqzEhxx1o3VBN/7HHYzfbsGziQI9Vdieu1rsmLMdhfqtdgV
WczbuXBrx6UgFsTICzFzo5dNw+1w9yojt60H7KRgR0jzeQSHUK/HzmqRTujJT5mb5s++zch5ymA3
qb4dkqbmW4QN4iOo2TVBUZFXfM7gveGiOEbF9/P3d6I0cUDVPPJ30CXSxF2U5QBqo6N10GO11EqK
23SEpoYbAMFN6yEOWZ5Tx+1eAzdwat8yZKatcCBiDysqxWpWTWJ039Hg1I9dJ6eZxamPBTtUU6EJ
1aZph/VJhv6NhAoS2IVQxE4hEmrfVIBnPiYKmJmJVlRyff6xjt+6Pcelz03p2RJl2XEhjAeDrImO
BzoIF3lspN/nipq+nr/KcWWCrm8eeXPCEhnQi3cXjwybbuAqitP4urgNsbwSyfb8RU7AaYdXWY4g
kNg+1rhK7v/46O+/rjYfPly4xKUHWZRYdeW0dThfgqLBz9ZvsOw2bx3Oo0/pNl6jsLpwcnn3EDw8
DB4+01xo/qMgtonlHaeGC+JStZmwVibK887AZJl00nWxFXfePSEXH8kRuSLaBftQb1dusw0Wn1tr
g/rJL+7GK3dTr9ULpfrxwKErbNJfmg0YWVIWFa7WGA3dfYq2CgHkxhEde4zhXVIWnnjf0KIQzTFE
PZpKi0+aSMiIEbZMK5go9d5qLHVrJ0P+KKuyXJ//tsfHboJbITfSG6AjR/b24Zume43z01Bnq7HT
sH62+obOTh2rXxqzre+KFj2Gr3IA/ySUmnShqrXdC3fwnkK7+NgARC76TnrGnH8W3brE85qhtwm9
GRu96ulgpMZdEcju1e7V9n4Mejxaulz32pWJM9TPQjIw1mTUZtdZCF9kTXxM9LmmVNwYvecqe0tL
24+RTcvb1+RMl09rQI1L027+0su7JunEhkECYux6i8lNK1G0gweWkM1Qp95405Nr5O1KOEX6JLt2
hLGqaj+ndIq/odBMtmPa6fmluzjG+MCB1NlFnvMPhoyLkdJWeN6EeLbQNUm74CalrSFWRKDMHEBL
AnDqnEhWqelguFtkbg0Vv5qGnhIhcj7UoWG+nR9OJwAAjkaYtZDmqoEjLe0KuwxfvTRB0xwkarcb
zdS7ymUJp7p3MIrWzeE6MSpnr7lC3aRFPD42ZAM/42+DAEZLlQenCIJ1j9p/A2g0XnG0SreeFti7
oQnMuwaA7cLwm9euxXek9c2URl9AS2ZpY6DixjXSk0bM3MbhthVBvm4ZTFsIJYTFjrX8cf4NzeNi
cT3AaqAgje0H6HrxxboWVWEeDGRZ0QO6hxtbXYlmHK7OX+XEtOYwTMCBh3MB9Db9cFpnvbCBYQhA
SkYr8tbEdpgC+LVJX/BL0KnuJlyKTSFJwEEbGZirCXnl8/l7OH6z7szJoZenAcRqS4bd5GQDUUB0
K5vWa7/EWuluZNaMLxYZmNfwIOML1zvB4+AUTP/hnQ0Aj2GxljX6SJoXGhDOt4bzw5u85JX1Vfsg
Es7XIsrMO8s2cFg3ybRtEivZO0ptw1ubGpwE3U6HATemjyYOffspiKMLW8eJdhzeRZz8Z5wAPHCJ
FXttAXvMoB3n1qVWPiZuP0WbvPbsnzahVPhjw654VLVUfjPAjj185VvYgA7Z3HdQmfoaAqCBK8gE
QRQGYTnrrYBAxPcwq8MP5NSJb3WLzmtl6NK6jtDERRemyolSA44zqxYflJYLS/XhqCI2zNPDiL6l
TEvInwUaCp1uBty9dRtMLbkRRe68ueQcf5RtH75goaD1kLzN7s4baxztzw+weaocTiWWGoLi55Ie
PHzZ35S6KpNh1LFpAAq/ahAzoXFqzBvgiEs0nCNTR6Ixgavo+wD2z3XwYkLpRjyi7MAeUU6JvTXC
Dl44AuZHGRSBtsJas4BZqRG4o+Wtn7qafMgMK7yRml1dOUXd7UH1i/uUAEs/jUW5V5RkutI4h6UX
ThTzWWbxUmZHAsxO2RdY2BYVShPB+Gywn1yNRq9+NQbZINNTm5sywcrKwSsUzWpX7T0sXS4Z9h63
/1yKCBrOrqHj5bHcEls1MOrJKHPMG9tK20aWF9ebFKIOEjMCiGgYu/Hw0KhhfEPofAOp0RHejy7p
+mdP7eY0BwjLeNUrhbwt4ohXOsncwZO+GyG02mGtGRdG9PFijBUjBzADdIx6brkYO7KbpiiOs5WR
utktXY1wbWtkZJ8fp6c+Cf1Q1kDL0mbyz+G0IUqUTlk3pCs3LLunNHfaKyos3spUldZ9I8WwjUPN
e00aU1w4v504+rKlAYViMIKTNjvP4bUdqzdICGQjmGQgdpx1m5sEVd9KRgoCcahACVYQZTBskfuO
D5kHecUniE48m6XLv6dD8tGSUX2pU3zqvizsw6n2CNeCbbKYT6Hu1WCWZbaieZKY6xyJzRN5UAiu
Us+AdKcnP8zaQliT6ynWCYX2qSXKeNhYuevsA5HDUsWT9vcJ6LAWmDtgJWwiTKPDt4UDmF6lEVqY
KWmnp5yGzIa+obVPXdDH84PixOLFEQJXyZltQ1jYYlDYo2ZgaBJIUDVsHmqCPdd6HKd3ZW9fwlPe
PT4P1wSMStz39sI7xr942VHQ8vEjs1kNVWaOD4jw8o0HwJrsI7Cfe9TWLe6TUYU4Sikbj9uxAwSa
0jM+p0lNv6bMp+iTgP2r+bHaRo+GW4auL2pdG9fk73UEWyeToDWdjJ8n3ZijsylyrJXj5apz73aN
YW8bqdjf4J9pn7GNkJ8z5I8vmqL91L1KfUHQpn6rbXkN8Jltp06k3Wbyuhh3kGIiMb4RJh2bJhPh
rkwcqW6DuDE+SE+qFhx5FYJ2I5gAtFUTb1onWo6HgZIpFMNK1QFYdkpOXuVQecGb1iM/3KWZN7BE
gcS1/oy00kgpckLJSjUk08bSinRadZne0P6Fr/YSBzUZJWhEhh9BUKe5r+n9SPJu3E2frXHAZkDL
0UHx4zGpFbKxwX4R9w2/SJ5H42HCvBkRbtrZJyO07UuHuOOFlznExjw7iEJtej9O/+O4jJwcDRSp
qgSMasFetpq5Nont3FappV9hDRKiGBzkhVXtBP+GWDyYjKwtTBVMuA4nS9oP7SRrCiqPEPGtBan+
1kKG/jglqk2ndnDstUQnibRB6a56AK51rGXtLjNy/UOtetMWKj45qgihONmpwrstaOFdKLpOrDPv
fHZnTgMj22tpHWmQ8qm0NNZXDlr3jaN66ZreZLIp8Of9FodOdw+P3UXEAfRgUJg+kLOr3GadPeym
XI9WqVaCFZyf+sbx3CcOwiTBAe8yunTL74VkMNAVSHyrwa7dO2uqQqTFiJxojeVq9oZaeiC7XbpJ
vE1kX5H54paxvnG1QgMSRHPwPRUlbjTI4WPo0VmMLYlXlcmnKJ6dvhW1Zyw0EGHvDI3EQD+oakVZ
axb+FQiMOYgCdxoghqZoY+8KMbxDYJXASgBinGe8xlOPkHJK0+ShHu3gp2zoA2xDzx4f8FUW1+CR
1dfWUWVzodF0YhyDrkE55MCC69YSjUUbEuKiIojInZQW9xqjeeWgqq3rPAz8BLANQCtKLtQARx/D
oTEMw2RGLfmfS75jIGO4w7h7kMir5PvASeQ1Cric+F/nUsF6XEVyAZDDGa7kAMiyfzhl2FdBV1hc
Vm6BM9MmGBTxCn6hfSLkNflGJG7LahRixY5FWv+UEo5Ny9errbtIn7RXlttfdt2qfj4a0ydLOONb
ZPMRwAmmz+eH6FH4Aij0XBjR35grffiDh3faBNIilFxUCBYsF0x8LPBravuReCtTE2N8pyWYl61L
3L8IkqKd2mMjMPTiQ+G2Ee0xTBSnVUmffyRumb75Q4fV94XJ/U5fPNjXHA55HG9VbaaUsY8e3mTR
NBVfz0BOTKPh+0Dr+Ndo5UidvFwPPjvWhAmuM9jjz7BKkpduUrERkrqkxKFhGhFuVBZFssqcTKAu
0vo83KtdBU+5bzEs3OMASQHvzac002u6B+jkmAAVEJwlxJQKFVYWdinhkpJ2y0YH2SRSSYFeufOM
cjIvDNPjw5dDnw5yHp+ezwFF5vBhTacpnD4dEL53ubknf5xEPWGa21zguVTDo11PKYBxq2GmFbWA
CR4q1Q0Z9JeK5tN3AvmLCTq3aZckz4b908gKlpiozb+64KK+bsldpCvXIXXsTu+GLfSdvTMWxIxN
ORBb5l04a7yv24tPT9eS/Q4+NESD5acPWKhK6cz3oMv+Hi4DG03UJepXGzOrwJdhThgVULkfOirY
U4j7Sq9q4TaA+vA4s0vWMiqmfV8EzpUMI/XOM8EkAxwWb+veardxERCRVw7DLhMGmSMBrT3ANcK4
7DTbEMFQb+H3hJtc1GjWZSO2boHRQKk2eISXrn7j1nXzcn5SHq9UPCgoDKz+mXD2boD9j20+SZA4
Sc+ippFe8GlSB+Idy9bZYrcqPv7+pTjkMtB0w6BJtahOMYlJ6yZGAtGaQH1aZg/bqkFmjSSwvDp/
qROfksMXnZe5h8mTGYuiu3GUMRSw5VZFYxH73YIQqZksdzhO6xvdIqvOwovB8G3U6H5AIbgOUHiT
kcPE7LXZi0shgAV80kHDaCQWZwYlvB4og1ZdX4rPuoF4Eok9mYpalD1lwxB+DKilNk0Kui3TKvTd
Ej62bnXldkjzFgS3LcghtEexLwj1uBVjWV2gkpzYCnRt3uTm6glu9vKc7qCsjvLCQH4LHSC6xtlI
eUwDWCVbeJedsst4ABS9dNDiK07HWG72WQV6hF18i0d0UDvU8GHBzUfA0FhcwEz5kLe1oc6jeKAX
o87Y8vlvddTSAywgjIa25TzvOOUfrkGGxwE/mt51sV18r8EeexCJHL86o2dv1Sm+tNScGPFcD8MA
hLowpJYFAaKwwRNdkK9UvQtMfxycYGX2Ns4nVp7ICw93ZCCP/yoH0hkopqZFhLw4JpmxCYydKsUK
PVywdRvZ3oRtrLy0WPHcoL3FeDJFHuoPSuGsx9kVplcjrCJarUb3WbiXLHaPuhPv0Ax7MAOFntvy
NJq7ba97WIOiIoSpIkD4d0qkG7vz3/TUYzPRbQAnG1yLLvjhRyU3Ik3zDuVhOdbuLT7w4fOoi2yF
Winao1S31kGam/clTl+Po5kDRSfdcGsNSodr3VB/PX878xA6XNh5YJRu1Eh0+I+iuNop7nucxdCE
4IBLGGNPf3yo9K2sRXslpOH9UkOPuuT8VU+86oOrLgozdBppgEVIDiAMvwSWrbruo0H8/7xqKOmw
cuhc0sNdLnVZCrsUB5QVfOH8KbFEtIEAZa4CL05YZWPnc4yE8Ek2Y7qJMYPaajIillUbtWc3CrTf
JfZCt6XyRbXEFsoIW/SGlLoTWmFEAGQaPJbQVqwrC1vuC+v7iVJS55wIZ9zkhDrr7Rfjy5wiPeo8
KA4cCb/I3JUfI13rX3CPDl+HYNS/6pXeZJsyz4udnk9oZbFUEViXOQlAn3BiHAPrcUi2yGMzsfnt
L/++w8Hfn/GSJUgftaw8hcMnCcHLcJfyshs7Fdb+/FVOLGQ0qfE2xq0bVuFyP0VqMzpmDNUB8iyJ
kF1MdluWQOS2vUv5fCeGMv7282HGRAKHMO3wdbulN0HPYNUYnTC+LcasZX9D1v90/omOj/+c095B
Y1rjlIJLwrYVxhXu4tjgDORtPEEaI10YS7/afAJrqsNdF4XBa6rGnbWP8gG/3jjTtA/0OYtum9ky
JuKyrUSMp19Oa1Ql/qryBaKNfE3o/OD9/gQ3YPQhcodYbBypRYl1wOmsQQlVTrBggSS8GxxdLmVX
nfjMNDRp86IFQHa1pI+XUam7TUzbMtHCAtc0VW4MxcwFTvnTpdl7DHfNag+dxgafm87uEk+qLYxy
oiyHGlH11P3z4SSvteKhyOnsZqWGm95kTGu3KJ073SClMC0LZRWEpvcwiVBZt2pHnVt7zYcBdteF
Av3U3aHrYwlX4bfT31xsplo1ehGiuAL/zDpo/Qk26Zs+hfYPinLNvRupwOx9gpfAfZUY0NiarOg+
2oYb4KzA/Ah8I1dzqOoONCPfQHRPoq1Qtb/DT/+veR8nZourw7vCixHEBHLH4WwpQ7ywZoLSio5E
vW919LCTcRGmN443NRBf2MnzSgvRex43/6jczRJArxjaelWoNZ6MeU9UuBfItU72HnTZmDxxLLDu
k1JG9yX+spgye1P0FXvZz5OmGGtYRtWlZXledhcbLeGNOurseexwjD68J6xFayirwMJd6fQfKrNB
u66K9BfGx9PW7Mf2ioiljZLkbw0H5405eMRg0w27sP4eMwYckCqT6sOhQ83NLLYHzDQLgecr+RVx
IT6WbVLuRJAkO6/Txb7Bnf6HWWWq37lJ9IIgbYTn3r+mrv5B7/G1QfmMcbNG2p6BQ+i2dNGtDRy9
No056Jt2SsP1+XXvuD4BX8ZOBmUs1C7TWoxr/GE9qyr4iooC2bWRpXuHCal3kxkDsUKxWu2UrHd/
N+jAgd3BxHh/R/SNFnVD34eza3AraHSozd1YWuY9dBzzUgF8XN6D3+mIfun+mDo19+GQaMK4c9NO
4owUeNmPqjH0jyVEpy9u1Zv3eCLiO4FXmvfdtiNsWENQHW1VWFhEYdwSZC921EQ/JAr7e4EBE3xc
OWAvSLqQ8/n8Nzhxn5w+ODjBrQO0W36DMmul0qgVpHInb7ZtaUY3osYtry+k8Q1O+qW4mhN7nQEL
C8sK0qUAnN8pTP+Yv8JSQpFYXNDs4FCzlxDHl2nm9MXV6xDyja3nP5D0jo8ElzjT1rE6o9zQZ003
Uhj8HyW1TbKpo6i6roMkfcvSIHd8FE7AFOdfzfEONG9u8DU5VKoUAItiPkMQB/mE/rtGF3hrTmF0
Hza0KFrXutSROnUpEt7o06Jh4pC2WEA6K6azZ9CC6fD82WAv6PmVm3T+iO/rhac6MelYNxEDAWPy
AexFTROl9OYUFajBKbHNhIVeuj8mQw+vFU8dccjFIRpSt1Grv22M4hDVQsvWnGspm4sfzojQizPM
AAm8KbRabELZeevCLFLfM7vwQol4TLXlWiYXwoWDOhGF/+G13CKBj2PO1wrSwl1VMKvfihpFoI8d
edP46WAo+Qo36MnbchC2+o3D8jNdVZmN1byiYA/pU2QS2moLT8H3FRBsZeduFK5wjKv1fUgY4C0u
n62gc6CLYK14ffCtsrGW9js48h7JARwKLlReJ74dEC/AN4xbBL9LUVCs5KRKhgHiqmwcvpqjWmKo
3+MkiYXxB2ghsNa1Ib1QnR5v65REFvxMSlQgsWU2gxvSlssm3iVci2BT0UokTb1XLxygThQ57/YF
M+ENARlJHoefbNDaPpWax2XwzvbrHCd/X43c0FdwE5joMofVnmOltffMSlxXqgV44iXxBp90c4/d
Il4g1E9+09XOzu7SUFyYNydukFQ/4GxyaxwaKMuJ40RzlzRDmSPU3O1wMLY9qJOVBbtI1yBXJ1EP
cZ9GlK0S/mA42zF0es3va4Fa1tYDJ/QLmTnfcLvHBqKLRo7Favpyfs06Xs5NSGqATGANxLwtgUQ3
M0GgKhX5ECkF3+wsQgCBU8l6tDFl9ZvMjnbnL3iMCnIW5b+4krCAAXTMd/SP9ZzVl1QfhRDQvBTG
BmMfG9PupFvJ0Ui/Iu0iirMKanejJaa4trKh39aS1MJuMMKPrSrtGzDli/S1E68B0gwEK+4HOGo5
/43JjZKw1Uk7B+4g8ES6zs+0ipKvATP+bZ5e7gbhVFxsY7PMLXgbqniiF5WX2yBwiRagIyNwx82A
7Q1YqMRZkcmQXDedwj59/g3O28hh8QhQxopI6UzfhM93+AJ7IefMTVWBMteRvtHJrF9pXa98Qsqo
I+lXMVdXw8olXTFCc+VrWu1sz9/C8fZjGTZsDdrGcOloSB7eQoU7LWU1vowyrL47iqfdeK3xsx9E
87ueBQQS2XBD2UwhfkE9PbyQEtGAYDBxoboPCNFOE7BQMIbzj3O8YrHqcwwxYU7NnKTFG1XCuAi9
hKsQPGhdoVMv/dAbnAvf7filsSYywkhvn5fipVhS70osM2yI3nFU4msIiXCLKWR4LXXr9Xefh+aA
DdjEq5lRhMVbExyFZwd2slPTorih3yfW2LJdNDk68UCUIIDoVAZU5e/pOf+YyY3XToYmAqSzferd
xdXQv4X0kVEnYebSt6P1mYSgxEc+S5xviyNbprXdGiNSaumiBqLEWfAmC2kx4c/mXNjSj2+OA4IG
GZoDA4e/ZXoWi7IWBFmGWtQUr0Ga6TiMSeNj4qbNt/Nv+wQmN3c32GEB5Sxm5mL4GDgfsmCkik9u
VbPV6klL/UTT5XVrTfWmScANgVMsY2Wrg74O7Eh+amUdvmBnrP+2RQRWCLPQyoX2OzPeFtVaUtAR
6AF12NygJ5jqNOxtPUwvHWDn08jhGuThaWOxVDJ60PEsHjlUiDxPBSldhV6nzx57vh+7WTG7EEM1
MdWEpgPO8WnTta8Gh8Y1njXdj/Pv/fgLw2DmvMR/EJDjIHe4NqA7RqcYoyzrcBfbRiPHP/oVLVb1
4tJbPbFpzZ46RPhSahPAupRqEHXHWps32cqF3NuurTKjezbFWaPdEBMCwb+PLOtXVk5O7NOjMu80
MRNfLEcUk2+S3KpDT+oSaIcwSy4tLCcGIMsjixe+IISfG0vRftQ3YRQYGYchy4ybFbFC5Q65a/Rp
0izlJ/aklYeGDbf/IWm6R7NISO2xCMn1Z/jht20c5kYfc0Gfqdb49yw+C7ELWaQ0ab6SQ5vBPDPz
vY0h9e/uQDNPEOEKLUXOhpChDj++xpOonEXp5luq8qPK4vIGtHvaupGlXminzTd8MNa5FGx6F1dd
k+stvz2en2YFwFSsvN6I1h02nTtO47/dOsYO10Ltx9aOVJI/HD5QESjxMPbYmYdxVl0NVOkrp3ad
9fk5c1Q70FGn7UTziYkLBXQxb+PMmQb8fctV5hbDs0hj4xnT6vDFMaS6h6Zs+6Gt1lcDBuVIFqby
978aDeA5N5Kpq3IThw8ZB51XFjYnKaqsuW3qFYzTlniUEnvf8096dPThe7kz7XdG6+eZe3gpGGB5
pEgS4nS9JGkn9wtdI6DpGmY01uIXs/Lmz7MYJC7pkzi3sSLZeB8dXk5iCuNVHSfhHNW3TwFQrG3y
WvfC7l2Kw8le62nS7VLRmiuS4qqtRYgEEXF44ONT3X08//DaezFxfD+AA8D7oEvLPcnt2WpcQUAH
DQEiHPoW2+OVKmrVhCyh997KSgfiHIbcCB+4AbtcjXDBv2c1nTcgecN8jUMIhLsIDsD3qTHGG8Dn
dicwPdFXePvoMO3zgo0urKwRuwAA88kvcNhv2BKyHN5wqLUfIUvYDXoToVpPpDu00ABwJchXNFyJ
woq0sf4UBTgYr8ywN2EQND1ew07dj/k1ZSeczoJld4WWm0ajGioEJzc9GS6bojHTeB3xhu+l4gUJ
5iGdvGmxnEr9ssHCxI8mHBt2kUgmnOkhoCKz7uz6HjjKTXyJMXsPJbQ1ohWwv/I9ceL+xotg4yGh
jw2GZhgSb932jvKttJvic+gEOul09fildaTxGial8q1SYwt6oGFFpd/qqYOKVmuVe+JsFXwSzL7C
r5maSNx2s1vQuuoafHzhUmGInKJ7wTGXolPZT2oU7wYTVHKXh3Y0kTdS4U3nlhU2AaS5qWtF6t63
HPo4hvuZoX+pSKhl7S6a8RalXZ74RmsFzUMRouxa6VpoQmwetQq9Zhf0+otZJTkPF2PAHqo2Fgm6
KVLNTwA68QNgm36oYBNLf6BS+QTNV0fejCXBM8EIebFuvYbsEKi6tcOrrSexDuoZy7C0Ef8n6Tl4
mvRj1b5U7AkvFLXSWCWVaIptxigJ1y7MMHw99WmYruHckwtXTUUO0NCynREawGxadxisdj6jzLZI
V81A6Yj0IXJqKCq88jgh68OaGy+LdepM2WsyyYE5TZ9T98OBmBlDK72CpIJRQiKOy/5bNeouTUHb
ue9QXsbbfOjLV3qZ7fBU5ln20gqHpJiqj22P7DCTHOQ6VbVVo0kI2DFFUwSDyugei6wmAzXNBxwO
cBAPHeh/EQEr5MYlLzWzKfLDoHee01JLypURee59NdXdrcG7RJni4LxJ3IbZD5uJL0WArZh6Pk42
ZwYwFJ2ZoJe6mxHn38FvpWD9Pb8QnNi7aC6yDEIZwz9qeX6C3zMBRJtYyKqV+1AW2fAkpepduMpx
eYQK02Vlpwq2501ssa3QO9BzNUpQn/TZJumnbWB6BPWqn6zQ2jqF9QLD5jZxJ9yQEFeNJhiMCNWH
Ou8udIWOakJ8nciNRZcEAMihcbEMa3rlNr2OsCcwxuAH4jq5LspJ3gg7GDe/+2oxSaO/42KSxEbj
LRr2vSn6jFJvjiCtnF1lZMGvSjqXMkiPPyAyBU4xlLkIJUGwD/cV0xuZUcRurDS7Sbe9GZqf4liG
F47ZJ14bdQdFJCAHZLAlnoy3OAE0FX64ddClJETU05ZArdlc3blwWDrxPBCYQCUh0uEGurQHrA3g
cIew6JXlsiemsTNugwq66vlvc8yr4YuAf0J9mDdlGk2Hr61FNyOTmFRxvK5r0nkKmNerSU0n6Obk
pJdkTnbR8yw2q30lGfvPwrD7cjVYfYI/UCXafWu0WXdhnpx4eGpicD8KBLon73X8Pw7MMhKZiXs5
Hhx1YW+Q6bmbVMMa5/zDn7gKmm7IVHBcQCKWzx5MQ1InKYCJFxJdoaoNNaVH8Mr5qxy3N2dFJfQo
dkw8VukzHL7i2vGGNLOdijI16B/1lLwZvzNYu5l+xgrILNqMoKkfSLM0UGVUYgsAa93T//M+SMJi
S5rq0xsCtaRg48yS5/P3d1zp8pY5mNID8SyAC/3w9szEtac2o9WgCWSDq3h272amstTHsflhGqzx
GVKfdR06CBZz0LT9+eufmFJ0El3QYZcaFOrN4fVTXUiCKOn+wh80rsqCBFaSpIaVmuHT8duXAken
006jjDPRkhNstand9YlGgoAd1fjXQItDnCCussAsLoytY8vNWTlP/xZIYaaJLamThLZm5ALXHCCS
Ue4j4lJekskbn9vYiq50vPof21ZLP4RBGIMF6/bnVhpJcmHsvZsTH1a33IUBARl2g4cAdfFxowrH
3yCG/2Jj+RVfj8GkfonStvmRuaMT+KgtnMbvRV+4N/h0GS95ndb5jQr+h4YDcfLLqFj6kyvt7BH3
Mr1ekSIqsE+Zqxe/myza0UYTOfd1n5vWZpp69TVt+sEgXDOkLU+ARv7LDfpaX5dhGSl+TK7LhfF7
PH50EBSAFNiHs33o4hGbxB4qLRjhqOJqteZAQTSESPQviBzdC5c6PirNbVwTcBIJCYzHBQvAUisD
+Q1OyaNhxPp1reqT61dJad67BkjYFS2HCqZ2b4lLtuwnrjz325Gd0BcE211c2a7FiNkISTqD3jcv
RUK0h6kNcms4wvimR+mwNQPx25AHZBNwTBt1PB3sI+odaR+S0YNfqztJMCM8LqzPeG1ZdzKIJyqY
9JIs+L1/fDBcZ4EL6z2fEcDDW6K1KWcKFe+1apWmmnjK3Yk0YA3BpbEVodsa+zE0wppQMkOBneeh
3XPTKntyvKJlNW2y6DHuA04TZaXgt5VxsPnkNLm5Ruigo2OqMbrda60QP0tZ1B+jqS/VdW5F8Vfi
iTxsScnceJQIkclbLFy1I/tJaTkzKEm2qcIyTW+HILUVn9xDgV6preraF66Sa2vIvpqy5phj/lKc
URZXCcHHpEQLicWtqHEXjKd0/FIrtROtqykJ2qshpDrxC1ap9ndXObzKmeogilBmOFbME+Yfm2dt
YSeCARJBXJOUt3TDWsQDJAWb6AbW5xfUees6/F5QROeSDiEOs28Jm4aon1zIcy1daye7S3VEbLN5
Vk1CZ9hczRQpBA2Ofh+UKV595699tHvTGcHQFudQ1KlAEot9AwkWcEQ3YWYCHHINpUCs+AHjP7vT
fx1wr+S//5s//ywrmHth1Cz++O+H6q14auq3t+bue/Xf84/+n396+IP/vot/EpRZ/mqW/+rgh/j9
f19//b35fvAHDuRYd31o3+rx45tss+b9AuFbOf/L/9e//OPt/bd8Gqu3v/4klaFo5t8WxmXx599/
tX/9689ZR/5f//z1f//d/fecH4P3UsTf//hevP5x9UYkGaLvePbl+s+v/t+ff/sum7/+1Lx/2VhU
zK10FimN082ff/Rv739j/YttHYodzC28rmm0//lHwfk7+utP0/qXjkGDTpuNTAJ8xVjSZElUCn+l
/wulBRU2WiJ4qEhi//zf+3z8z+j7zxfitfz95z+KNn8s46KRf/3J2F+MUrp3UMfp9s6HHTyRFgXY
gGu5lXec7cyulgDeAwwCP8B/5k5Tp8zE/bAi1m9o4QFNVugQ0lhPrb3KRcjpuRnotWwTtoSJnMi2
/x42vfYsI4cQHXSMhYXuuK4RqE+9E26ajiDizeA2Q+FjxCrcfWVnFJfIjeakeEkmpT/YgazvLXUo
grUnR/WXqmWcBpvODoZN22UZho94Kr0oliRADnZlOEFgShwoFhworx29Ua0NTQrvxVPM+HNNWvJt
7bWeBiPZtZ76HlcmP7DSmjS3aUAtmFVtvwksp+f/CHXtSovpv61F4anXLvTS+q4hWmDaEfpc37hd
bxB352b2JsRQ6yY2M+9JzT3tLh6DbA37hF9rFG5337dBck/JmqG/wawB42ujo3tIopzYNamqb7j7
9EsQhvVNlpdk6AnC6sD0UqySfBUCNSgw1O7KV4xEfKyVvvmF2ikH6DJ578TWQ5tZ40BMep3REy6/
ER1a76vJlCpRuHUad5QharDRsHkkXdOew6icyou/9aaKyKZvHO/BiFKLrLGmp5cZIU+5I9fD/qbU
uYsfmFN0P4ngdH4qZjWRN1+k4qYhWjqjcRM7V2GQuHRA3TyCPJQF0bOjGFbt904xEJ2opul97ubN
PVI9EGbd7XDLIZWeURZxsv4f5s6kN3JmuaK/iA+chy2LrFGlWS2pN4TUA5NjMsnk+Ot96hk24AfY
hnfefgO6uorMjLhx41xcDEwC73xCZn/a/Xhb5msL+4fdG+apKrvOi60VMmjD4lq/48sfNWsbt1vM
atzibarLWsW8F90bHJ78uxU+i7RjJgP22Ztme2/CntCtJu8aA446Wdb80aap4rpqK5JxgW48cvZy
MQE09e2kBQHJuptLwM3F90e7jjciMoOUPVbrUlJZ5HHXF4VHLVMKtufxyL1Mm8tHUwG5fc4alae6
B2d96lY1ftdlM98H/lZ9F4up7xd2xeu4mXLrbptrMllHzydCIupzP57agXX8yQ3GGVqn5TRn22Bh
JPU1DgresLK5kupkvg060GieWzf/vGXc+LttGRh8ui3RdLstHMSLwUBgi8diDX/BBjHeQ04Kh8u5
XJ5smVmP42LCDnBLexIJLUA9733+50MrkFCTJijB7joRScypmZXOdl5y3/rhqcDHsjQN+jW0M3fa
9RAlF+DRbWDtXLRQet41kGXi4fxmgZMbRz5G80J9u1Ju/zbBzCNrRMb2WFUQDoultn9FGbnOLcgr
K6X85Ytbqyd01Pmj8az5ozbt6tmZhbMegIm0hD4vopsPcqpCM7atLHzOJi7cOCOSgwLCW3LUPQu0
yN6BjIUXpjX1RMRz1j7N/goRgAbR3AU3JdAZu3dj0NsvARIziAnr6Ss+p9mhR3atQaUzTQeRTYRp
a/BCZz10tZ2EcEB/z13lfuroFipvr2So8DzPAWKz05OLSQKdS/ymXt/60loJ6AwrsSU+m2dI5OuI
fDoYVvtdr431nVcOgVzCXDDjLu44kiGctSExrP2txfDwiP3oR7Q9DDu3fNssiMSPxvHJMSchNfcS
Q7T+XSDHhRfNhrQYI0vPv7gnjJZZourIeaICvRjRhjOAlwAotu0zR0uN0FreB2m3M/HwBWNVvd6E
9m4mneyuxJDnkRhFiiFpCyUBvuVm6ua+yfv2FysXJeF68zw+scfVwA+k2n22A2X+GZbKMdnz3qwy
AV3BbbDpDcTCyPbCTYCN+uoc8G0g0nZZaexEIYUTt+ZmMRqgL4Cm0EUE002srRynzBmmnVp8wBOk
lpo/UOXq4CDwrrjH1snDF6OuekLjSfr09kZomvc8WE2083tddk+qyHzam2Eobk1YTsZzO0EVUjl0
lBcyB+r6DMDaMN58QKLdk+DCinaBobSVYhLW4SWPvJzY2Y6I5nTk0v4ZzQyzYmsuAkYUQaCDvTEa
NgnH1fYsJb9pEhliDHbw9pfvsW3rd3905Xgkijy4ZGxSaNASw/hLi2J+mAztq4vXBjniRvQgyDyZ
UjJpmykuhiqv2PcT4n+RyP61+rztwbk41vE6M0cN/lU5cNvZ4yQviFDS5fDIPiVIrJFcNEiWeWqX
rZfUU9RemNcE/157/p+qwv+21vsv9eH/WDv+f6wKKaP/h6rwT/3Vj8N/KQP5H/69DHTsf3CZsFOC
nogmj13xP8pA2/kH+FIKMAYJmPhZLPvPMtDz+Vc2cAOeOJbS0fv+swz0rH8gWNAQ8mohVsOh+L+U
gXit/uV5YeJIZ8mfQs15S3L61zrwZowjjcf2EsgWlZsWsI/3Fvm7h3rcuO+HjlRfPzh44QjNYTTC
k1fDDkb3cGKRbfVFsft2wFn7U5kbNzXLDzsivTX4OuMUbVzCzKP6hADKiBGF+dTm43psuKdeAqyD
aT27JOZO/VlVhKuGt9ZyMLmEF2oSzMKjkXhrPpzDtofErPO/nZzGpB1dtrlL4Z1I+eSmcfZRXW77
VZN/HYeaCWrDLI0QT695WjbYl1PTfXbugK5UMoIfB168fHho6+2HV81u0mfQlBnRlUc66WFvkpLc
zv1nYQXqUVXlcOLWnllHJ9R2nYcLUUA/ASBfBTHJ2B2DvyO3X+pNJkOi0uqPoaNeaqEZ7kXR1a4n
Pr5g0Za/MpFOX1pWQzJE4WW2oC179ZwY7tTc27Iw2DER42WpRqfm7BFiH7rteJBzZt/w5BspDsL2
d1NPBIAVktW6bo38vbqGv5/LuT9i3wgO4bTdWR2ssMZg730NLJnaaArIMgWY7tpfXxmcreccr8qp
AbASspwdnQx/pIprA8alo+wgaIt/zvfd31FV9BcdDHJP9KPPCC7rjtkWfXnG9tAOOUKXWxHizAJ9
bGyVehBtb6bG4sl49uYNQqF0Um31j4szVVdizH920onWuHbq6LQqqROE9mC3cOUdi208MQYZyVwe
p3iSxZx0N39JLmvylXRxKXrrZyTIwiNAN5EutyE+2Nsl1SSbIYzXNS81bL6o/2mZNWmruaqPYlbZ
JVce+gfV6gyOZTqY2v8qb6CdsYhXy7gjlyRxa5VUFUXAMjp7rxvuZrzXyvLvhETkbZt333BjnqJa
Qcyf3O1Y9tbbAtE8dr3bgi8qHkkdFJ/uccJ2/9AAyNxZvbUdM6dRqenVbHctxQisaOzBXLAoEvHG
ucMPvdReCHRJmue6mNWlWIz+baL0rVmsyXhbDpV22V/usktPS5WwjrZTLGDG5Wgfpn7mG+xI0lFu
eKR5DR8GJ3d+lQaPn+FgKLhlXKeuOXZ710TljYVa9U7ahr6zzMU5D54ipTjqVZBKi1atMZek0fPO
MUhXLcpldneDMxVXwGL+EwyDmcZQ+L8JC7+PGp2SO3yQhSOTtuZm7EJ7SkyvJHqT1NW0ZggLjMzi
Zpd5/6G7vHxsuk7F+LLW81wBCc4m0e9mZ1wO1TaSkjWOkLIRE5dH1ytg3tnjy5bnduxLQw5pNJQf
djYMu6HUR12O55rxRWLJNTu4JJpkOxVOdTyNtXceMwt4KiWVU8/zQeSLQPnK9Q7QhD47wVfgq+Ay
Tco8BiB4doDvl2tPZimPUxBG+wDPTsJyOOsC/mY8FfYwYvW+BdoI1jNB02dpX/hvPu/1NuAOYMBx
iMgsOOVTABw1HPFGRc++hHtTZoGxayIPQpDX4NIOTY7LcsnvisEo0yrMorNionWj5MFQkl1mPNuC
swDaTPYIo+U+sHnzPRO6O9jC+1JEf7uJzIEuL3ZTUf30et+5bpCvVg6HK4lJ3nEIxO3Pnbw7I8wK
Z2cw/Y/prEmSmMbxAcMb1Z/X6qNYsHVMqrnH2GUkUTSoexF69ZtFhtPOsMKKSDF9cyd387mPgi5V
vdMdHGegqcFbdzC5PTpwQ26VTnDtKa/hbMXgOlOXZSO9Y3V2KOJWQpFlclXv62z4GmiH7ZmMcGE9
EHLzWY9m6gdGFud9cF46My1b5M2ItbUx4DZadyVyJ26DXbOIcDf5A6TI4RvCZbxmAZ+5uMtyeISu
fV8v4SNrH2fwNwRAj7yN8okCVCXaNmBZWUTodRYH+Th5eHjGz6YwHvT0jo3+hQSA20jiyR17/UsC
poxryOYwKTq2/epHSP6UhKjLEAboCmggyHAxiW4oLSCIrETam45Jo9lwjqhCPAXCMR8iKZ07StCB
oY1cme/bo05WrFnU3ITlrpy7r10e/pbN0iSoF28Zdo+Dp6KJDztTIrazvRxWT02XyZoYG0wzUoop
/vJ4hcfIKys78VRX3BuGSarWMpc4YFw2unh9jHe3JFKjrPrsgaRVl5RXPvmwQPGnBbusrb7agr4v
tpilHWtdFVdbrTWByqHXHMQKgDSYVfjcyTD/MvzK+uGHBbeQKgN9cPumMJGKguK6OFZ1jgCuXDfH
tD506RwXkh++RYCHNB9K/7uvHBEPJC0cnGjm+ncWI0gHbXtH7hxO5crk+gFytR5VW6vXuSWjZ8UV
8kDYA0eFqCQcN99vD1XXKB642z9D/PkjGa7EReSf+pFQ2FiHROtUpfdhG8N6anyEVQ6Ds2Ay8inH
AbU7X4rjKgRvZt2PT33fbSnZGkRrGNuvbVuAZbMRRqY8ZJw7YQ0oJhz5e6TcF5mtGH1C/Z21uY63
VgxxU1drbE+bdcpDRpOBjPqULd7me5pEdOXB+ilRYWJ+IqytOGHNk2IdqYh7LyRSYQzuaxbWgM9s
REuYBSxh8dngZDot3fbZes2xXjSjuB5gVN/TpM1rZb7O5WKedBXVRzgr7b71FvneNJIkUS5kfnSh
rsZMClJcF1tGzT+HdwQ8RKnRcZV1QW/sAaGyJ2+KPO1avd3laHQHGEktb1T3UEZtE5PKZpKDPs6Y
fyO4dyXyB9tz/VE3kk4n8uIK0agh1CMP1q9iyuRnCyp07zLoOWeaJi0JB2blA1mLSekM+XGMvDrF
/f1UYaxiF6OpDrfxOos90XayyWA/jOCbfjSWPe08za01zU2YFlOfJYMiqoxNViw1Z2q2/jrk9L6K
GjGZXe9KcA4+YY0EZToJI6IXJZufSkwvdWWCUAn2Wk+PNUlZi/Czx9zKCvZ2NBqTC3ncshozFeb6
um2V9z7SAjdMmg8RK2O/QpX76AJje8Y6MT3KIXzwydDi1/SgcTaF/i63bL7fBsuYd6CJ6tTryCPF
4POo+6l6DwzXe3MaaT34XUPyhkVsut2ZkLSLXL7WfIt3LHFpYlQQp+QUVMk4rQSn2LMNxj2a9q0l
jARW0/K7ykLzwjRl72yuFWtRzyA+m1+5s8QaTSf2om4fVPM9dN8kWrLY9+cdzu2jDHlIva57Dpbt
5DJkkXl+8jGsUQW46eCHTLTds12GH8WyvM9ed+g98x51g4JuyQ+mPzH4gaYchytLRvkYHUhTmY6E
8vwofS9d2UKPJzU+zeNGvdYMZ6+IzhboDcaaQMCnYjps2/gcdn5aefV+mI1Utb/MMYDdZF4q0AYx
H6b/2RghW5/ZSdSg8qZQvk0ho9HV3me3HJyWt7Wdw3unA3u6Dca1nZaDQ4YZCxKpkHm6tfKFMEOu
C8vHGGbFMrOfc9bn/kxz7SdyCZazGkfvrqu4ZTbhlxcwuvKeWKCOE95NyiLrbvlPFEt5QHEUiOFK
BgtZoab/EOTmpzFw+ZKTZO9u/LwYo1jGRyrqI9Eu723Rq5jcGR7DCFj9VMgz0MFDsykT2Nj6WBN/
hvp1YuMobc0WfrAY8qQq1/qK9uAcp66wHjuCpI5t0FWPyyb2Yz7fG7N3Vw3+7XAE//uEgfg+XxCD
ynmxD1kjWFcr2vlAml7+3DSz+TWvPeTNqozS0hz/OMJQKXIsKC2Rj4nVj/gBs2B+WKtoTaNSYUXe
wCU2kGGcEH2nBpUpu9L6CvAO7ymfxJ+yIAiE86b8brfhfmknDrCAd2ea3s22bN8iq8NNhP7TioPV
CnBstx061v29yppv/szlvgnUb7+1utRxen3fblyljonBEi0Wtpnn/xGWpNqaZLQzO28/s23LejQ8
tpiFO+/i2ZlzLlr5BwJqkGzral8jJ38bbNT3zJW7Yhy+S8DIZ6BPTmoxxDoUVnW1dZl/RWXYCbye
Q8mWiNuzyYTDN63RC78QkIaLN/XFfgq3tHIKQirGwN5NVS0eliHYz0HDoIB7rzkS6XIcPHn1g21+
Wdf+yQ+JyApa9SQ98SJy8RHU+ooQtcT4Fb49Uak4z4t0NqKjUcoz95uIDXMszj1X8DWcKBg4j4qL
cNCDQlCjidmYfryU9V3GfPwYYfc/EIXG+VeGznvWL0xiXel/tcrRn72LWEvkMXPepJyigG5cp1Jh
hO1wyDUaryBlsTs7xxp5H5xHdMTIYx/Itpx2c4RBdgzlxZ3zt0kR37WE65NdF9++m7UpK4YVa4zd
1yQtZrjen9CrvvSM27BbnIAoNNvcex5F9NBxFmWMhYkb4mYrmuUOacyPVVU/GhyUGXAIhs7O0TK+
pob8OFBD3uz6x8LuzktjPHrI7l96mZBm7bI+he5MLWvwAua55wMpm6pjMXvOK0sUNydGH+59R1/6
QfNwBdg/VWeZO8Zav8aiPzHoby6sYZb37gYgMwrwKpftSG9t9y9RRT/jZUMUy6D7Gc5ZdAyn0D+i
SQNpIMCcq8TicI22R7Zz32A7Bunkdox0yDvg73N2CvUDba/Y9cbUH1EqkLULurkLLAx6Kir8NmEg
gEeI1zMGsFWSuGQ2lMqN+8Y+SP0WDNDErdo2Tnqoh3e3Dto7I2Cfqh9Q3zQr8E96XFWXoKZmqTsJ
S8SwVlw21L1h10IxfSw6kCDKKiTrm9Qc2munO8k9/ydam/K4arOMfbNY7xrPfyPAojs6+Ke/Mxgi
r5Xh26naivZPj5p8BjPb7oPFrQBgweVqnIaZQAa82LGdjEPHqfbSb6sPVZfRZ0cgxhfDSITKwvtT
2iMTmrBmHiMDtUdKrYgWifK9aELmYsKURxY1yHpduHbkzK68Ga7sNtZOlW7Ntn1DKDYO6oa499Zu
zuKsNrpnfpopGWp2cHOY/TuT7fNpN47KiM12Cl7csUTp9l3xNBNi+qydoOiT3liao54WGqkRqhd1
Y7+D1zo+OpPqHmnDwzvJnD82Ix1cFkOsOyYN9a4KR8SQcrFitQxUIFJuqOpdnrZbv+7rwC9OYWGY
r1NoFdestjPkk6C6kqyZIODrXZjBFi2zPBT8kc30oSZ+Br1EK3B4aZ5WDOpFrQ6dH/71tAz3Ye53
vDozJ2u7uPNlbO0HG5tD7E2EDqc6KEu+wVXTM6P7f7uB6g6UMDjWLVMcg94qn0exfThmc83nUd2b
dRemjgRZqfJgOcxkMPxWGc652Cq5/kHWNn1ctSTT7eQy1C9LvXx3FcbIiHntSz04dZKvuAaSKM8+
LejdZWxkaAc2jfWtoeejC6NJm1auyH0D0suCMfl+dSVE7yr/tIswo9wOJjuhwblGt1ik3DOcPpay
tD8zrHLH3NcTB1TH1+YWn27TAbLLzO/MWyUG8FpdqDcR0Nyt+NL4U0S2fhpzfxdlGVvL3tQkasJG
nvvr2WiB35hDQJ7bOLFEL1S+nVfw4ccpKM13duWYBbmLRV5jb7jLCSttDnAsZFcCi1aRWIOVJ8uK
bKEnMzz6cqzfndESx5bpH9+YtV1YVAgvGSL9Q5W7y3NRCuc9rPEUq86FNNplnMtqY14dDqaf6Lwt
UsPrYD50mX03m9vEQ7it915QefR0rXiSUjVn8xZf4OZkkIiI4A7KM/wuctZ/UGeyZLMwsbtw4I7Z
aPRJacwXv3SMg6ls62FtoG1Thqo23DtOtcQALLPXrpV/JWUagwLqhF05V1vcR8I7kBNapuMKfRi5
kOQdczBOvUXj+0+hOfYHiAu2kbdkn2ddukYWjeQyxOYsi0PVesW8K3Q43+Hq3Wcgw3dsje9Kh7+z
GVBvV7W7U5FT8BZ0ywtztfxuWDJ7PxpZftpsxogdfcinXw5prZ3t2LeivzTzShnleo8gJ+4rooBf
Ow8uF1ldaCfdHJ58r6bwXALnik3Fudhuxu25DOZZk6JyLWoo9gRtFhFNqH0gpq9JSuAkceX2x9HY
9BrPMtiTlcgP3ExfROf+zlYUOVFQ4bagdU31adWOcewin7cJHnOshIUoQRKrfygnGCw1ltPYccXP
xYY1mb0aFuDQ7ZwDysSi4LLEUG7Wk7vI04Ltcy8r4idbFUUHiMCSSk89RYVGZ9YPym+v5tY9zBGV
8Grmqas0FRE6S6QMm2OrG1O/GX/wSNM7Cu+pYRYEDcL8oDE7RzNFeOAlnDbTAfCN/IuGgShsvJDC
kVO3qvx35vND4DjYt8KN2Ifs7XjmBH/Hh3fWk/tsekTLtW71Fy5xRD560/5o4MCztNmqxN8sgjed
5dtqy2yfzdVzm+WMnupsfvd7u7rXNgaBXVkPQTw1t+gE8Ul4LoMw99kIWwhOZ2mUF9Pgi4zq6O8N
bok2Qm4iKwmsIdvxJoZL4Ds9bX033fva8pkHB83ZuVGSQu+OIEZQ8uVo7NS4vqwb2eZrvn6QDCAS
Oou/Vj/sJWa0Q9EF9V292rEw5vBA1lB3LMpWXRams+nUifNKJvp1HZr56IyCM2XM20sVBZ8BVNHf
NurmnG1vFqr4a+7Xxe0CdawLiYDftOYWxEN0gqEKuErWwtorbwXbvwG3cqfCfeyziH/NlF90CWkB
7UoArVn1iLZl94s22JCxE+jiwSw2jpwe8v9w1XAw9sPUr2NcM1JGhatGS6VrN4nm2wcPzYpGw3A1
HuXo2Lgi89DnD9+CmxBNrOqumIrtkDmeQVcwZ0Rkbarufvs6gtRY5kZ1zsKyHFNAueGnNTlDF3NE
yl9L1Edhouy++NZlu5ztIZ937ByJFdHapqevWv1j9fB8utvyU+elwPMQvZsMji1mkqU4h4bz7DH/
pUwSdxwZaG2MvO9MWpOXNlD5zl0c81AZlcm7qqP7PB+al7mtBMuRRaRjI/KYKYvMTKYMext8tI1G
B9QVIJ81eIws2rzQzMXF7HTJZVj6JxgOiSfKf3I13CeSYC8swP2EPF2jqLDSw3Jm3DnBYQ1+a5dX
abEkWtj6ZyzK5n0to+rqbygt7hrw67fBvtMEWvhrqw4koDLG2Yxot/UcZ5Howt3a5eJgDvPPOfKe
NAB1QjkbmebrnD9HcNSJNiWj1+AUMtqtessy9sWyjhlvxrzLpv7icJ3Lw+YNaRW0575y6/NU0ehh
8I1HVU4Jhq81tbK6PCw2o426Qd0udRYmHnYdS/lIbuLJWszoFytly9ewGtiBNq4/ZvYegJ2tlCkW
jDyxZ41NdmqzEfTr+si8mlPDuZUqlX+/6n5OXTnzEs+ynqnk7INTbOI05OUb3c0bzygb6Rb7So75
KVi1CML8dQy3U99GT62Ynb9oXopfDH9wYipeINECPx4hughcUP1rCJD1xCb473y+UXmmEKl7dsqj
dAv+Vplpk5IL1Wzx/rg3Ep0yRueBUI/Y9QsfCZQgmB2uaWqClQfaqPBgsTNTjYmkBokHG2OCPwoG
NJXlHcdeJtIflp3A57wbC4mvSZ+yIWMqRPTpjUDlxMXUTOlUKeuHtTjhwyrFeFIy9B91M4870n/H
vT/l+Se6N2ksS1/t3RuTMjKkz8FiZn/Hqja4uRvjo6yjhrjiFXMLVoj2ma3J+oMhGqE01LB0xe11
WIq/G+YVVRu/LKJcUidsi0+cKz/R4sdDJ9vfWMEfucpj7K7xpvwTKbNMSqpWkkcraZ31pqID7f4r
zKkReZtyRxbhb648ksY7woitLa3DrL2WjrdekNuXtDeH/gUKtX29/Ww6yMXO6x2XAIz62TTNgkds
c+PZQIqc64ztNIOFXgMHYxxm2wOroey7DsOQBJNfpFs+nQa/LGLZVL/wEr2Rw3eeWQCsjYo5poeE
LUi70HVY71XT/wiZBKUVXzVVcqn22H4YrSrjMXBlQ35W5zYP9tJMdNfF0WvIa89dZ423Ppx/Uog/
6WKq7wvVbD9IYuC/d8oscWdPPrdNFVGEVO5NMi9T1xbibg60eFZriSmDkdSTaTvj3aBv0PkpOiop
o327sP5XF7dM13br6teBAjFpVIazhszXU6ij8kWH5bDngRs1BKCVaGWOgX0TNF3Ceeck5uxXl9xX
OqGg/cUtaR9UOXOv94oPE962IInHOWhVvDih4V+cBgOJ31d3xDWoeO4EdWw9/Mi3m+pmd8ngqz+2
pU9WvXHHN0X31ovwqs3BSUJJ3eLpxO6MRGY96Q3210g+fdovYdKUuXVv56b81Xqjh4POqXf5WNcJ
fqn6TXdQk9Ysau9Dv/Au2cpFDzAndhtQ1nzwcz5Eu7W6Da6GAeeRWQEXnLbWvUQ1psKpKXdoM+9a
tbymZsC95eirXAz3rHxFqqMkxmXR7SvdIOELs/1qaKOIO08+ttYg07BgLJBDAt4FNFEx3IVTLgjw
dXt8O46Toek2Y0pn1AqulozWyFh+YYYrsLG0OnvyCRiKMY6bhx6tF5/3b2PMG/5qJUbFsdRxWSqG
3G2vNvRzm+1kVy1XNkQ9Tun5hx7HP3pm81S2tOZDTSsg5UeYQ/2m3zBTu3aGR7Et2NDFOcrmVA9Z
Og0W42uk4p1U9qsSDXjx8qKUH4GXZT3wKSfI657LXqab3bMvanYJnLE7NVgF4CYO0qwf8DoRCmCH
0O4Cn6es0swhMBpyYzrDSU81Pdn4FE1+dS4GeVdM6j5XfnEt2OFnCtrcOEIKsWNmhwM7gfs2MSQ5
5rNRPmQK31jQsyYVG1WPGto64VkvaMkRbdFSrJ8NowoCSvwT39BDOLvWLghbFF2TzSYbNnJ0m/e5
DGeO85C5B0uU4++V9OQj2D39XEUb61f15JEjLQmlHu1Mpx4s0C2erXLBNR/8JBxFXKxhQqjW/n6A
kL7wyCBokyBQUHWEEpprKAX7aOTYHl0tfUxx4FxCMZb3qrA0lRHG080wWTpfWys2FZqvtrb82DXW
Iz7Y/jKuXFTCw/sJTI1NaDmYIaBYV38T1Okeo9L/nG/HXQUlLPaDkUGFz5CRhdvm5Mq6TwPLzi/k
C5+trTVwHaJLVuHn0OmNT4WnEossKPdsTEm5NuJqNZzrvNUpkUXHXPS/B5u9kWUlD0UdSl0/Bz6e
rOmCrkZ2AEYGxSteMOMlqQ3y7IfFD1Rs5KmU9dULQbZ01kfdoSOH6sXwEE+KlefTGOjLUH21v6G4
l/vZRlRV9kFj1/Qn614v4byXE9mbdjS/87qeZ1O/bOGI36KzTwiz6GhTaq5T0kxtWvIeQcFMO1sf
ltm8vf5MgPHetbpa91XjICCAqBk6TuoNLLxq7FMXAQY3rO+ALV+bN6WEqrbL2QbuYS+xVZgqNuPb
jU8utDpsM3iSaNq1oXOiDUBWMM4zAaCxicThgwgG0nawKDBPm3StB7sZNc9MI4s3Sah7PBq6SEHh
mTv00ceJJvlQVfVyL3SW2nM3HkuSY2PUJL5D03zbZuMg5NI+5gYsEGsMOa7cUDzYo5JJF7HghIlm
TWw9mkc/Q4KqUBOv1mz/DIICE4i0iI/oS7e6K/JGPTqYF3a6KLOTViMVv+RGM4fhe/E948DR+LDh
AE4MhqFc3e6bDhmYdIWoP7gtcAawfbujg4kOoq8+2TFoeClFndZmt+H6M/+ELaFYRdDZuwLoPk1j
sSauNeYo1YH/vjUjL3DNPA8JXa3mwZdd3JcBrbfzyQbLTsr2EBE/YdNXtCHCgzOD41ekx6A37yqO
xdST1jELFOERPl9HWPymX0l7JQ8BBuAj6ypnqwtUGrKNmICTwck+ZKWNQplVsYMc9hGt1om9KCbS
c1JKjMNb2EV48GgZ+wr7/u1cLP+silVyl/xLKJUctWwSbaZzDVj2DDM3bQa8vrhOvIOtbJAwRjFd
2XPZeyaCvrSfA9Kjnga6Obqa8Lmqww9o+DP5toixWAzZtmdMU3rUqn0RPfJLGA8dDQKb7wMNNokE
4WF0Wxw27lDY93gf+RQIV505JgGmre6vQzvH6LBZwiNZ5sPOWFcXy7a5Gz2B4L9EhbwNft+YgF+G
nOG9bXGtlc46pqIO87vIqF8gFjaXMfNIM/VDeqQRN3eZFQaVjEC2qC85nb0ss51Z+o+YXx+CQj1v
RvGjM6bDMuSHsPcfCzd4tgtI9htaH8uRQwHMNHrJbcWYimUBuG9Rw2RNbJfWVYTSmfxe8eIJ8y+J
NCAuWZjt3y0JqM60hAPIAqLDGzyysQR7LfJyzwB6jHCxI3Zvyrk3GfChTQdPcriFyg77Bujvv3F3
JsuR69gZfiLeIAGSILeZzElKzTVvGDVyJsF52PvJ/GL+WN1uSypZ8vXOXnR3RN9bhSQIAgf/+QdM
ojn1fJOXOKbOUu2oQv10g3kM2LOqK7xxLOHHkLH4IgPIsYv7zodAHVQE2J+aITLfT8mUpgH3e8cP
GFxxL6ngOTt5xpduujh8dEt1l3lFdEE1qfalL1fsas0EHiwr+hmrEMZd6G3mZgmqLhcnLqN5MNR2
sVMrnmnBLcDIgYIIftm1g5fgtjWtG3IE2UQ1nyoM86Dyw4dMu+sWK7tta4vopOKouYohLO5UgsvG
1KYfi2SOg9ztPsLH5i4g++VUEex0N+MZVHo0G1LS9iBz/TTbOlhGkWxsw5t3sq3B9hFQblyC8nae
mxpY42nzUFjOOwr8W5NtCCHJXcqC28Zhc6Hz6tqcxI3Kqvcr7rlv4a+dVqn+Vo6EwaB4DDd+39Ha
wkDu/TxNDWYTxnWTCTYFF2ihp4NH47y5h1ZGG3PZTaDsGOtFeztabrws2i7u2hIeyNapLHlvGfMO
OFRBsMnfZSU0BdOpHiojXOgOK3+nDHQZQtZAW1zVG85wgLKibjHqaLuYUAe/NzYRiyWIq/lbAY86
0ERqbGuHXD4Zg6ilHRYeinq1rJcMH1K40KOaq3vqSfdS9WbP6VMaZyxznEMufn9SQ7TXdi32VYng
tPenh3Lm2taZ9SHxpmmnQhN1STy0mwGFBdVZRO8bpwo+KcQsuKRBfZeJDsgPEvs5mS6oS+pLrSvj
0GRVd2ZG1CbB8Olz1McCz27tEdpJxVfr8ZPGAOyYrl6mRthWgRmNUAKXZjnQpPOuk7b+OdBD2JQ6
GnfDlCS3xtAKuC9NtqPvviPe5ntR9tR0cRQQBd4ejYE4u2JYK1ecrDYAM+HZN8cvNFzbI+RMjk80
JIEhV4PW0oyO4+ICyS9jdNuDwwYp1n5Ey9BmCSvbvIY812xdrFTftVQtF4z1PpGJEywQTw+to82R
DlAd3i6G3eyclP2hEQ0h7GrI3lHpT4S2wOQTwDm3TZw0d3WV5xzslELcPuxvUWOOl7DplyvMV5AY
uT2e81gGOifb1ZRGfp8fUqvvafkX6Z3MHXHJdWi80rg8SDxQUI7SM1ddgJFvg/h2nu+KNut+jIWj
uTinoffOGcQtZSROZ2U3ZJjokIeo8aehJfJpjpup2+HCb+RBPueYt9AMpktB6zMw+PXB0OD9Mcum
/FVpQW6wDr3Z2Obwen+JoXbY1OBvbWJ/lhaXAPIbiBefrMsWFzXqI91eIUMbkn03r2yPnEVKaGsl
o9tMVMudFiVwDJo1irFqivwYcUes201JfhynGSGX9ACWwvTWLRo2Kr66Gm3vnu+5CaD/f8fMpzs4
SzxsmgKW/QY7sfzejtP26LhR0C/erSjzfUwe1rukX/y73rXaACqreWk3tMV2dlIO8pTZo+Vzm4QH
YoDrBX42XYZSvNMkPNzEI+XQPGTn0fb1nTWIfp/m/deqtm9sgxtOatMcLjyy7oqsMI5TSHe6wD8G
lAG4LLb5m3FB+9xVi3VldckpMqpqE3rWrSSQ+DhUuJGX6qb0gNzV8Cmmpg39fif9ad92w6XJ20nS
+mvlRx9ThCfk/7QBaMA5dP0ThmU7pMMcYPOw0+mEioY4oGzfczq2G9hW0UUd9cNWTU7CJWc2Lpc2
qoO0i+0DVZC3Q58jL6PUYcyJ3ji9ouGLaOe9rsyQVL9R7a14otKOKIFIbjQvhily7uuYvuemImTk
a6vSHj6DDocPC4KOKzKy0q8d0qognjvfDRoZ5rtGmv22o7iNoYo04dnKdfeJAuxOejX5RPA/vKOB
X/Ih4+ZCxkOFAJ9Lw08saLIdwPY99k4TV+D5JhbmzwpDJ5p7JzxYz2Za7Vmk17XGj3VsYO/ZZ6Nq
HsLS+YYHIkd0aXNvbLCF3MdeaGAoZ+j3rqAlTMT9cp3hgLgVddZAzS3SQ4pTqh4mDm148gi2em/K
PTymFA0B2ZEd1yyl/Ip8uPg8dVR2cZQg/WnEYHPJy09yLJ2dEOV0W5XWTT82/Rj4II9ndwRy3nC5
jz7Hy7pK88r9gABv2WRTmZ9ATSpqUEk9zJmoxu6miE3xvshIWsniBJJP3ceX+PPaNBWscC8NQ3wG
Xr036QFdqJzPgwuC8aPoHQMOe1L57wvNMskqfKlwmEmPk1MClxVy+RQnAtiDVvFPiBPVlV3M6bsE
jiztCMM4lbhAwByyvg6O+K59ql8vKdMbEZaf+7y3r7iuzGjPRXiEMt3czZB+Di3slW8ud4RTr+v6
xjS1fYtRkbhEEZSeWyb3hl2ZnkWTY32Y8SazphxPKs2yb13jwwCGkEGwQso7AN6Tc9OfS7HE1+Rs
Yu5bNHj7RhiiN5Z/JHDW/Eg0zLc0HrrLYQRndnNY3BMTfp06sx84k31XdFE2HrM6l1+isp0ChR7o
ge91S3eU6O3ENU+woc9ZMf4qnfG0dFF3OZtDCJlkSOdj3muy8Rx7+jmWML+SfC4BmeZ9FfZN4PTz
D0MN3a5NdHXn9zqiadMlnFhWfqeGGXTR9Kx9iLMuSDUGSQ9pxV88wjXY5mZFjIPKPkLRdL5gCZbN
gW7ToO28/odig4PN4aCkhr6abgD3AanaxdKHRAlxjfmTsbNk+q2KDBoIo+1duHH7s82TsDsCQBX7
yujVAzcwsbPcaNhXKbOTJPpLOtBaJB6SzwZ7oEAX8/vKQMSH0RRqLMc5CcOrCN7N7UswNrbj9duf
0+WzIiV9bRr7RGuI8kFZGUdBC6MfbwX3S9z7/rlY2xukXZXvi9y1N0tEasoy8FLLDMaJUhH7dzL8
rFyJslMUSGUr0N+lNMVe4soPEXCGMCLDLglKaSz7sTVh2Rdxro5dRSb4ZpJtuYMlVhzlMDj00dF0
jWpRn7l70Cnu3JMl+8uuFvCrdGj3R9d0wksrq+2DIn/hhMX5APpB1O1cIArtcXTd1356ifGBhwQC
QRYBpcU2G9WhLT215TjHkDPLsC5LY+82XDoLdokyDnwRC62nJXwnckqO0vM7VBbQKSkX8uOyeOl2
RGB9MCm4vsL9Wx1NwXsVcDp1nzWfa2hSO6eJOQUj6yMea9FBCh8W7wjKyL5tRl/ATCiM3MZ8KGja
byMj8ret67b3eetfYB1TbctkuqpU/D1ZdL+lCZmeaYL6Wysb5Q6v7kxjs8Z9R6rGPXrI8ncaNsSW
PPHv6D4+6IR7MPpq6HE4BrWIbI8dQaKIph1rX7XzO4LB5w9TbNxAuwaUVj4+KaLcpJX5eUDrt3pP
RNvEXEnDtX9yy/K6zO0HfJpaaExtGXACtqh0e9Tdg4MEDuvJsgwJa6+re8ExfTe2WXsoDBu9cGym
R2m4lbnxYEAFWZGP70Wp72AZONsUBBG27Np5nUFjzXT2N5HMrukd7EZcid7hpcriKEsHFSc7fNLO
y66KqdSEAIHyU5DGTed5xnaZ2zHAfnprYCXoJI0b+L1UmEyb3QnuZnKk1mbbcRfvA2Iqm7OsBs6r
jPpYj4m39d2shGOYoBsx1syrJnXOWBeUOy9CUwDTtuu5Szay/A5tRh0TBJxR0XJlqrIrk0jW6743
LHJt7HCNiJ5Rd5fu3keauK0cKhrYIFzLu579BurtJOssiNA0skq547qtuYlTS9+OopY3rQe9Xkbz
Kp7spv4DdPHx2Ax6OlN6NXTSjO/LEK/YkCWxfdU3uq2pdQgPA1daa62omA7+Isez26bzP+JV/5YS
7/+axk6+7rzQ59HXJnnitbD+iX+I7IT3l7vmT/LR/dbErW5S//BaEOIv6Sh8MLCosWyCQP5LZGfb
fwnL4X5vCnIwhLRR5v2n1wIiO4nlPjYaeLS5iuSbv+G1AM79zGsBjwdWK07XmIII2/ztxfDIfIR8
0hBjABbRGEXpzSBX5r5BdY5YtzIPFEYQn0giXb+PvhLWBgQHNUsme8TqickN3PVq16Ib7mTXjZ0Q
DjHDjioDinEr3KaiWz5ZtoHSw2kqBBdWNoiWdkm3qG02OXgVdmJqoNnnIYiKpMjn2I3WNM7fXZI4
try73nCUsbEmsXraNBXNbYw4YYBLP4JqRJ7uV8qx6UMaz+G5CxeGpZWdhZtGa2WelJPjRpiFNFAI
tO6ziHBLldUQvsfy41AUaOqcGyGLm9jpPhlLSMK6d2U4dKHBs/2ihTKc7deesoO8S0TTLhTFLtbT
MSSxQ7TWkX8Prn6Kt2Y+rWx6j7sZTDrZ3eKlL7854kPjVzRYzVhcpWCWsNK35ADs0FEeAbC+1p26
Do0xKL30Utc+DdSJesmtsG/rdvgcQ45UIyRgUkWxY7YmrjjTmAAzAGHwXztoV/jaxJ6JiYGc+SMY
X4SxQao1vp29/IRCZD+XxanzfG3tjRp82VuOU8JZYgCviNoyfs4LoghrKj4kwExd1twlbvUtgnGz
cTX475iXJ+3VWzcvTtoaN172zl7qfdLbMXzF+A4vz32X5ydHD3f4l26Z3k+N+yFFi1EZnyNP7tO2
goIkglyO26xzr6B4MUkT7OQqQQ02Rp88tnPy3ls0WJH5EKv7JJ7fD2IljceHqJyh+/UAB/QNAhhz
sHwyH45vvxZV7MkkGzpQ+0LcODa1uKzm9FTM9q0d+rtVbuXZya6CZ5eLkVaoe++a+aUaLUQEK+Th
98xcUkL2LLY0doNEQT9qEaBZ3JWc/ZJ+wNtsb2HsOyGTSnrxvo/0ZdvZBxKAof8ZX1zS0Cqdxdjg
fqcteeNY+A1THCW8tUS1t23U7KbGuaeZ9au3oaFM7QebSt+msRZ44PWKHHnL1jeAF0RRZXw42AhA
UrALX+1mIU/gUQnaH9Rc9x49CoPb3xDeh6Oxzdoyoq2Z3/qYXLyPSdnYTKhC8jA/utlAwxTyuTL1
TpjGhRsm9eemvurpxmzgTTkopJoPBv+aMKAAzmF/U1TxdsrnM4bh7/JioEfvpTcY9xwEGtrZiIKm
nE2UhKbG1qBuQYDHJaLPgatAXuytJLl06nALQtbuQmAM1JI03HN1cuLyCKfoSoSaezXsJTPxrsc1
KSxKrrLQOpo6v8CKY9qMnXur9HTCFpbo45kjN0ShQHVJI6jFqzq7RvVyEgNXaNf5NaVtQJNiP7BC
BFnr5gjTMG+uhTvWN5nR+bdygbLW9uehuJjo+myEEBizxg+ZuygAMn2H+ORS9iGWHeloHg1aclGT
/3Qb0sPmcLuKGbp8DnzINfS9s8+z2dibpkfmaM95kLrk5LR9tqWBeYwlM5rTW6aJVsHkRkl4KOmH
lFzwct++wVht28UiEDCUpxwSQlL0aI+hdas6e0gt96HoWH+heO+QhxtmzSEPeXQvulBWQTuk3SRG
zdWHduIlSMvtVETX87RcySo+m/2ENhmkqhbA2P4pxjevte2j8FetkltAohiuSDzaasp9PtxfE5IY
g46s63VHi+oVnePWKu4ofdZUPLpVdhV/mvPx0g7nG9HWF27ZQGaBkWeZl94MGcyBQ2qnJ/qdvJ7M
PcKFxo9hriEbdzPCSxMa+4Ajlwnfw6ucb7TsQYA8HgkHbRQhzZWZQ+dIkwtlWFemVcPR8lcT5Z9N
5uqPWjYuO3e0FzAL6O+cQzP9Yq8y0CQ+kciOk9TygHTyKraxg1YoTxooH3K8gLrPcipJ1uqdfW67
pEk2d2Yufy1etXdIcw841qbj7FIsUTpNrbfznOmjyrq9X1QgBPF4Vr17kmYHt3mhIzCS+W7xbKij
D6GhLjrV31V2fV63oymMAyerxWmyfxqhvx0csG+pfkxAzmZJCl9yi3nQsMd8CN1qu2lUvdFrh3Yx
fk3hFa2LCxs9e++lZ9oSNNYrMgMdXrucrskC3nMdym6INAVwKeDqcC/AVOJ2Ne2LbIyCquU+0Z+K
Wk/f8Yc+2tWD1yBa8JPLMDOv6s4ogjYktWnjW8XsXaipIiGIlCC0UIh62fZUNw5c+quw+tGBDH3C
dV9/FI3qy+PYhNGCvlD6AIopGT4dYYLAa67V/AAraT5Mi59/NHWXwwQbHOd2AuVvcRbCroJGRvux
mQvn21wy9AYdxMzlLW3LsyNTWop11vE1wo104OZDENNjQxJjPs5LAxNGAKL7xWBti4LQJWjZcfvN
b5TxIPvWWUNBLfMsqxntfho2otrBxPUTMkC58G8T7Y9nO+vScRfLzPjuirmTwBVTc0YmHJpb5PtM
wmDO7C655gs/V7ld/KQpPH5XJH7F1xjfuUjl5hoY2gcNPdRolJFlKEP3h9hDlL1XDW2RI+Q0WPHl
TDcRxZ4dNpdTO8tPndvxtFRIdNVqOkvETNs4VSXcEsAZxqGoznlB1NkJxqHbnqpOZd6VVRYO1lFL
Zt3lfYMmM8xgAOCYYnhQjVU70v2jd2twHcJR5Lyk6G4P49QV2IKw2aK3APYIkX9xP4SmYBoEmkO2
I5MLKQW7AboTJAfWgBtz12Tw+D1PrR97pg2C6AnTxOcYAaWxS/tpLiBurJRXD7n7UQ2LQELUjhn2
Qn6Ye+chTUfsDa1CuTvaPtV4PU4x8KpvaXKGOq/r2oMa2jS80YXduJ+yxCFlQlLULhscG7jItEME
oVkPVlfdZs7CRbhosYK5QtcRs4t0Lj1pkIvyUw3XoIOdVbdDwAqwOYdB6MHLh8yNd0tSoRRAdwhA
3JoVNU7eG6YTOD79za0tbGc50jSZ0t3gY4G1tSrETaDAC2Jwvh8C7UYQ+l8kqLnFzeiZ0Ax4+d3K
V0YCcoIeijUf2nvjAjjH6W8A2uX7sFpBmEw3utxrDUp4dEf+KiiH4YwTlx3yxbiekUSnLkxWlKSk
U3uoW1pSn/PCIXk7pBNoAchPvRsYmArOG1WF5S1rdtEX0G9mZC2oiS46XIQM7moV4BLNyU5fymVO
P2J8pBEIcbis/oqi+YgacTiH9UibV/h5f1FEuSvZZyU8bxUxy0DTLWKWZQIspuMCxhFSubOZmF2C
XXoDQnPCwovYEai0CmaJO+EzBTRif2nK1I4I4xvMHNvdGZOhvEQZLHGev+wnDRV1NDL3PPJhpoFJ
OFNPSg7+TBvD6jNkQcMEmBeJBnYPvW2kMk4C7Lj1KXv5f9Bs6qCeVDftpTcKtR3jxluFJ3KA2ezL
9svcK1TGvg7HkQoDoe/WS8NMkZqXWvYutOHwbiCexVC0ZAwW6YYu5BRV1Qqpar5UP4q2Hr71EnQb
zm/vAiW3oXNOQOV+tnWEZnQg2GFGeTiEfWCDfLeWeKiJJtlZRUx/wExj8yFzJG8pzvPi2K/O/WDW
1En0icaPNpwpD/hngknfplXQpqP45gCOF5SB42oXMVoJfM2ovcR0o80hWoZlfiiqIkkOxP0Yd7Mo
FpRfURV9dtSHiBWyjQu7/9HRuHeu8bzs77KhkSBZEbTyjedG/ncbwjl2+fDPb+bZwOY0xqoLFaTV
hFBoFKezQU4zJsCydB+UtuV3WXWIhsTodFiVmKP+7mH21OzCuqnkoQhp8W5GM8RQjo60eYpRpOBs
PhWA8PCt1ZZCif3Wh1GN4aInfznhKH+gq6epZNST/CJG6aS7zlYedMvZRdxtZ/HIroclZEGb1rN+
0bQDupd6ACcFUswo15fKhciFKoYigWw2jOmySt1XLTKKjb9k7fepXZ3W1Njz+rraHaB2VSYvSbqC
I8n0uSdJMaPT8aARdCrP72VT18UWHBlGXFX75H7HaiEVolU+By/0P6gNolgRt7acao7kxbIvBk1i
yAY2U+Ri15CN+1krL9m6Q2hMwSir+i6GE4C6pE/jL7Xb+D8sg8ZPwFTjnO/MXkODL8IxZoPl9pDu
6YJN97lpl3fcn/uvxjxC/tN8yMmuR0RNF4w9W+3iOKxOUJIaggJCghSDKRPNxB7p4G+oCvS3G3pk
i71bTKDpjYUEFyEiXbIbXbkOFA0XcGybFw0EcwJsEvsf9qR/C7H5/+mdpGzEEehIkDl7NE6lvZq2
//dmSv/+b/lqr3lq1/954qn04l/0T/zH+guE0MP7j1g7ywFm+U/8BxdOQtmImBKuwGufmulfJkuu
+Rdp3x5VOil4lsWl7l/4j+P/5eG/hNcYpki4oTvy7+A/ayzNIz9Yc02SWU9Ak7OMPM3f6NBj9KeB
1bxy/rmQTP4GSuR4bDv3ok5ZjCHm+W+YbL80HFPgSHYAV1i/3a8fDde59WryjRkdUDg6+8oTm6HD
lqwxi3DXpuKftl8Ydr1sJcrc/vF4JKYDmJEO5NLg5J8/Gi9rpePXDr1qrtdmMI5Wd+UQXb+yO+Zg
Zh8uAHDn7uTHsDB8sVjHR+vjBSvTZ5a3v6eXg8C1Fb8AQ63n4xd9Ynm6MAM31u6pNmtwXHyVDq+P
sv4tz16iYF1huKVMW7m/I2AfP2UTaSwKLF6iHkuESTgi9SUivwLx5e71oV6YUGE6rsKUVTGiWl/w
o6EamlCe1PMSZDaXxg6/u13h1NSIyKO53ccWJgEY6HWjsQQyHKs3nvS5Nf86oSxSzxGOcOnPSPl0
/BQmRU9dywIqtL9z4wKefI95HMID43bCyHY7LxkFGRXKmKBwdIeUmFTXL49tZeQ3rD1gfK/n3huG
xun1uQF5/fM98MOQ/5qelLTrn/640Sv8TscL8k2/6s2AmzpAjV+A+2BTI9uzAqFLwTB0elXYVNvr
2oO6WRp1/DC5WA0hsLAzaI5cKrcRZLYkwH8JX4XRnUF/wl59N3FtUNy5fe/+9R/PhvLHGgIBJnqM
DwWg+tnETonXlToM+e0WOtmxVvoQ9S02OSG3qVY1QZ2oMGhqMb2RQfbClkBAh7QxFsbmFOvhp5OG
qKMMZ4WOI9Sq36sOrmjXC2w0+uYXHLqH1x/zjw+SRcMDEtBKmjXlxrPRxDLY5GVMNmS0vr7I8zrF
a0q/kav+zPvdJLj6ySDrj3j0kUD+9y3yaIiaNYW3H0bno7acn2h9/ct0JFYirs1u+/pz/TGLDPl7
l3NNVh+e80+HXNBI4Kcb2sHUwUBDiVFcYRFMcrPGlHVZVP/GPvDyeD5mzzwqZTBH1+NHpKxv04EO
V0D053g7Yo9zNdjAIH7WEIxUWu2715/PWv/CJ3vc+oDkXdg+2bA2U/x0QJK+Jrt2GTApspkre5lt
ofnR9LO9JCDv6TOXyemyR3LxULArHAtC23eo5t7Mh3zxhxCCDldaYnX4fEt33LGYJ8+wA2cxliMm
Y/VVlMNIRBWTbApwvwtMObt91OaYjzpTfWqysdz1AyfrG1Py4jugfDF9ZZmKNf10StwS6h/ZXHaA
Q2+HjDwEtq3mjVmKGaA+jXdytMsDFWyJxUYeEmSLPVmTzVizjbUZxEpey7puLn03wqTGd7o33tmf
n4EF83iNqFs3bFKanv0+rXVcF4iQdV3QbU4QVFZ2twM6wagtIVxrhX/eOCBeGJOIQYeBJangNLae
jtnXNiF8NhaMfZ/fuzA+7iIZFvdQ7T9XXdJgvpV78RvP+ce271q+9D1vbdQJSRPt6ZiogCKscBCz
VVldX2ISjEmA48IXZkN9Z8bT98pgffj0N3B0roo3vvw/Tx2Gp4CzVxYfv+L56e8KvHLLFrpGjCz9
2NGUfuf1+JLlZmafBoskjzaX/T7BBW+XeDRNQlFh6pXa1WE2IWzwCp0dAmwk1JruesOl6JgR0bbD
yQacVmNh+PrCfWm+bGVDjXWpJMgwfDpf81zpJB8WExMmgWHTaDTXS9WJwBoGDRMpOREdARKU/6RW
zN6Ig/rjmFsnS+EmgP6X/ED1bH0MHJ/JuPCunMLLzxn3r20miujSK8TnyILvEHEOviv7bHpjw/yj
RlsHps3qEtjDf55Hprd67gVXVxbmCB0Vj1yoq+WQ7oxy/vr69L70CTgmMZO+vZada+v48dZcA8pb
9UL9MZlVhyuetgC7CfmOLCs+OEIkF6FY/nlH/J8X2jze40HXx3905PkceV0JYxhZuCwOlq3VEYDj
+2Lat64GS/KyuQ6maFCELeq/W0GsY0uXxQKBlLb4s6Oh71WbovLk+yPtJajZ0s4OuuFTVtr4VZHx
8cYaeulVEs+z7rhkuyhv7ag/elZYIi5RggrwsCjpCmQo00gZ+UbH9830uT8PGx6NisyjNOJQf75q
DFTM2L47ZlBiooP3QTTAQx5qri429mMz/ZqazuNh8gYsHOlZ71IfZ0KsWsUbc/y7MHp6/vJLlOLH
cPvksvFsVTm2WVQlpMqgAS/aSNr9eEopj9wVtLsKMOgGZ1S99Qp0kLlDKORcO+GFzCpzbwOLXUBs
Mk+vL/TnUWgUAaxyl5nhBktUl3r2m2KcDpPUR8U9OFG7iWNxAja8E/MiNk240Hydi/EUCxjYyglD
2NV1s/MbNr/SkuMb3/efhzG/hZpgrSl9CZX56aKQwDdYV/ZWEIk8JB8xTfbhgvmj64BWgYi/FQL2
0lf+eLxnG1nKJ1wDh8PBaOp0K/IUJUip7UC7Ojnib6zummXu3ihsX9q5XeoNGysqjxl/Fgzo9gPi
C7B+dKUuFy8EPUe3mHG786sNIgU8AxzwXBoX8A/rLnvjbLdemuPVdtqWLEFFTfF0jr0EpVvu8eFF
RO2in5Sa4h2HYZubF54xCNucfJiQfSDriNTYXHQynNakpwV0zAeDlRoPMZ27J7e1NaFTOn3jMPaf
pYf/XpIem7wnWI4mX+zTn9i2YbMsycg2X8wFwhEMsVBT4I5JJHyc3GaTwougM+/HbBroGaIKlKHh
X6Mw1p+0tVp0ip9p31pXzeQT+anjND4vQ9W1m1o2zoWk46MCvGFaeaH15COEqPCsqHS38zOzQW7r
Y5A7KmvqUSFN3N+wb0VmQ4LJIIDyy6Xc1rVWH8xuEsu2jkPnIgS5VVvLINQC7UE7wlpJmgs/Lws8
kgfZP2DdBJIPQy78DMkHvqPDvftTY3X+TZ6L3ISlKNyvTi4n6P+OtIYA7TWOQ5aCdAejXqADhPjX
A63OUcEfp836mRZS9ivNrWZtezg1KLCd+B8R+XgdrT13/lSIYhg25EY2e+3APNpaViOhw1C+FsJx
872PmXwPyKCJZU2gynwZ07p+sKNW7xdjyn6U7Jn3HYbzn/1kWe6RWvTcuKUNDVd7GtuWrz3hR5Zc
hImdFkqKciAZJTYm46tqAXpx2/VtiIrmjDmNGqr2o6eMki0Og6z3r+9kLy1s2D5QvThQHOd5ipZQ
MDdzkgvYmDLn5+DnNCjxb9vWQwUI3XjuG5vVn5vH75A5RSnCNdiz1n/+6ASrDFcSNpJZAX6WAwl+
/rbDLXq2a3lCv9ZDnHL+nvM/34XgALOpSBSlF5FsT0ccqdnhBygroEUYbvMODY/ZlNMpbCC0w0C6
8ukZ5ngjfXh9Zte/9+mxxbjAbw75RGtpsJ7lj57UDoVLeyHE6GMWyX3kY1U8sLO9sTP9uS8yCuip
LdcqnDvA01FEbaBnCR0LGYCjbj3tqq0vYYTgNoyZREa3Fd1dcdRO+APii/dGPfJnTcuBbIEuc0F2
XWb36ehhO4dRmLcisH1I6zWaC7zqWKjkgKTIDQuceRHpbJcRLtXrs/vSOpL0xMG7SBXjG346cpNX
pL+ZvFXkzphutKLY1573I28NOG+1/0O2hKC+PuT6wp6/UAcoALwapMPyni1de5jFkPk8bEqPeI/1
Ea7eaNHgS7lvJQy/PBTniU+wFSEEz47YusJOl9ayCHCiBBfDB+hQzqO1jxCABP+Lp4LwyafIOiId
4+lESjrpIYIKHMw0Amar0KhKCTwJejpjb0zgn3sNkA0qVguAkgWzJjs8/iLwxe9jm2cJBnOBRZ9n
32L0DEHidsC28xC9sURenESgNkAiwZ3Pefa+Fhde/OCUIqjTFsf3GsxE+EgHyYx/a6gXMCLiJAWC
DHotdMf8Z2MJA/Zk0VVceEfUwYOH605Eubc3upGzLpv8naNWhbVdhh+NEdmjLiCBWA0s8tdf58u/
hFQN5SrKld/BGo8nWSxoWaSDI93EVXI/htWwiz00rfjCzWsoAG1iz1e3OLboIPKjAZYlou4uNugX
v/5TXpr/FZ+jOcB9UPxOPX20AZZp4SdYl1hB6OPD7ut2CTCfg6hev7mIX9qHCPXkHmibLuEhz1ZW
4lqIVImZYa+dI2THhr4QIsZETNrNHY2mlRoSI3Rni3jjIV9a0z5ggm+vlbcvn734Opa97eiUTUGL
VWrazJASLVzy4yreDVH51kp7cVIJqLNoW9tkbT7b78duSu3R4FSRYZvusKN09olTxntLsfhef3/r
T3++35G1+6+hnm2xHmC1leCxFfRzksBHw92/IIiC5Wzam4wY481k0vd9fdDfm8CzUblxAvCQ80tb
0JdPNwmJydLorO4HbWtMV7qrTx0ShY1Eoh8UdUzKFia7qJ1Ofm75V7M2/XMjsH7ycCVpyQPYcEn2
7tyITn9cQSKOLRQMi6Pxip7S48gV6YDxvBtgCf7eDCN5NOHCvBfGEl8mmjRwpyNYoTS98RBiO4aS
yKfZ1AJulqayj3Wv0JBHyXeyp7I9ORsLHl2dh+zD6t/YLV9402TVcgKoFfIFv3k6EcNQimyZWNPx
WGSBq0V7B1L2m2y27F6f9N9V1x+T/misZ6s4SwoTjzDBdbaVxrnwZwJBrWwB8Xbr05SiJ/chdu01
3mb7EI+2/dBG+R63zvwECo1hAer3Q94hJRqaobys5xiHg3pw35iSFz42psS2LcmkYPz5bG3gQApd
THPrhiplXXj58o4I4uxDRweWTY7bzxuL8cXxlE8LncPKob56+gpMFQ0hobZE4xVoAQpz7I5t6Dv7
RkcCJ28CfF5/Dy++ck4Pmov0qP8YD2NKBFsukSEtkX1XGGIjN6cpsapipzeGeuHjhnlAWBJPt2ow
nj3aIkmDhSdtrmhsc8xKF4PbPtnJvrYQaWPzM9DBfmM67T83FDr+rmWxnJXlPq/9nbTEC5lIRpip
eCXUdeefrYa4r9cn8bmsZC34GYbbzNqPgvbwbN8qRNfVpDybQbbgivgf3J1Hc9y4n4a/ytbeOUUS
jIe9NDuoW8lJHtsXltMwJzCB/PT7ULPBTfVfXZ7bbtWEqvFIIAEQ+IU3BO2gUFrChAVd4n40jE8Q
SDIrKKBUaTi85elDLARZoPDM5BNSB/IvGym6uwzC/Q/PD6O3s0IFznTd9nNs2f7beo6RiYAZN35r
tNZ9UnVi/ehhhDpXrvJLu8GitLiUl0jordVRD3stxDmmo7jYs9vLWm8RvRH621zXtJvX5+xCfQPS
j0FqBh2IPsK6eGDGLElfg7hvfbBtmJTYt3qBJGsd+Xdt5faPXYExeK17MC/ayto7cZQHFgXOkwPS
bFeaRP5aysEwznZ3CE2k8V9/wkv7delvL2iKBdGwioixdVQm6bCORVVRbadM5iCuHCeouk6CwkXn
asAx6fUxL1QesSkmqSJ1IsOgdn/+/Y/YpyhwpAa0zwy6N+aw/R50uBpxukhhydQizZ5sD70IhMtU
9ITpifoIrjd8D/3PBipW5NqjPiCld+XJLhxMpHyuMEhsWa5nrMIvoZXtUXooC0U1THPdvZtMX9q6
twKFwfIeVTPz9ycf5INHEs2/yDKXx/llOG6SxTR9Zh5afBJyVzUBLgDg3sPYwc3STTZmGV/De1zY
/ia5JZ6/S0eBE+N8UDl7Q1O63aIFnaBTYlYtIiW+T4veaq7df+bLk4kGmgmu6bmSunZ7cxGnGeaE
FwQns2hCQ50JPepF0NyNjdAQvnYrJNj8cSZ8LrxbJK1K6ExT+gUPMHVlcS+k9ObzBUfLmUlfz3ba
jr4EDsnFX/qgQTFW3AxFPJ/qpJw2KRyT28FLIUTFY7Kt7fRaP/8l0IWrh/NGUOOlxsVFez7xo5va
ZhdTaoUC4f4ojD55D6/Lvm0RzD34hS0wLfEoemeFfPK8rH9foxl5qjtkZUWMYlXdlUAIE4dwuNWv
JeGXdj79Tu4sh2Af5Nr5w834DoUp6gpbrWgMpLLSezT7DpDD41MepdOVG+s5nF4FRqbPFbvEAGwQ
b3WX+IUUaLaTsi6C0VuaaCbAa0yLEx0OsUwEWuElpI3U6j5KLTyYrTVcaX9cuDT5woF7m7QNgRSs
nsBEUSUCZGxuo+XjTjDN3STjYF65AC7sOUGw6UIGddFBWo/iuPlgtPkIATN3jLdYPUH6jxYp3wFk
NMCoEnXiQR5LC1R5j7D4lTv70vCGIObgLy6fdWRA5yjOh6kVwLWtcgdgfgYijDAmri4omg65vfXd
ASdWrJDq2NXeXDnnLxw1gtV10RvimiU6Od9UcZ65Os4ZJuwniGZ5kwMt1xHemTyj2HeDhwIKpftt
i/D1zstVvieZz4M+JFNIR2gAVZ1nW+R2cHYZ6ytTc+HiIxoEybCgLSibrNY/8fFSqCJhbie3Hrbx
bBpvJMt4BJbLXhT5op47X8syLw0K54DSE4VhC6zN+YQgJAoyyoEsFk27XsrsAZXheZ+gn4TwxOze
YjByZQkEv3H1oRHYsweXUJuSwSoeTS0/HlTNiD6EH5B8Zbo3day9x0I2dxjQiKXdiNewiIvDPGk4
Iaa++pD58mvup1BU7fpaMH7hpBG0WQ2Pmg6VlOdCyy+XXl6UkECamhqcSuR7DZXFgzbUT20tnYNZ
QKB7fQYu7cHn5g0QOKJ/e/nzX4bLInJtkZdimxh2sUtrm8ZIT8zl+L135YK5tLrEyIC1iJCX1zsf
qk47O++aRmzViLaePqEVKVEj3mSV9pjhqQBSBama11/v0kkKGJUbnS+cNt4avmnzjWNHkIstLezu
FsYs5fC4Q49iEVWZBhR6KzgcQYoIMh2suTvWsVPuX3+Iiy8OFIL7w+FiXWNykwiObwkXD1ks1OBp
bsEdnN2nUvflRhrosOHD/O0fDEk2ajyjBBDsOJ/rFIsSBQOFg3WO8fsxxpyoCdFAP/KqLeAaOHfd
6LdXDo1LdzidSgqtNL34fP0l4PllNyFziqE31rVbkYnw2OQZhkP9JE/QweuTVSFqXoxyYTFYOXSg
LvX2Mxg+tAJLuUVH3N/180IfRvt2o7ks0OuTcunTInh1bLEEGkA+z5+uy2fSwCIWW2sysp0jxffE
q6ItBALt1kqVf+1wWY6r9eFC0qB72MfRCFojCJBCaK05g3rLInhHI6P/6KQG1HqvqpGcr39CjVOn
LCqixzqr2iMiRH5QD155Xyobk3C0cYhFx+Prs3Dpi6e9pqN5iHkmUfz5LNj12Jfk3NZ2tuQP6Bfl
AeTetO1cUV6Z70v7nrsV6IlLofIFlgOZkiRJQAoiWB65d66VY0wZze6hs2BSNZ2t30YiEf9gUA+0
PWtM0d9ax9SdnFoUp3trq8n4ySlN2FlgGrdVk3xge36ocmO+csZcmtBfR1xd47iyRHHYwIV0ch89
YCORaHPyAIWBMdHvrx3cKMrNROrLTj5fO2UMeVqi50qUhILk2KBl3MPm2mRtMl+5GJ7xG+vdS2Zi
Ud/++3s5HysRcWQbchQ07XXxBdUklMh1/7ZPox7P+J4jlEL7DgtX7yBd9H0Vlc67Eqb8HmpfxwcF
hRX4f32sidix9jHQ4MZgdoPW5JUFuBTGwZ7muuSfxkuIfNRGWdZ2KINrE35XTfS17A15iiV09nDI
slOPk9UGmVEDJQv66q+vyXJtvZgnC0UT2tkszZpQUlbYQsNhs4iUp2GfL8rFqLQO7xSCiQd4Bfq9
XqQfHE9N/+BDpsNB44ELnGNXnC8QLLM+scOcgWNkGySU+VvkN8ctGVF3ZajnyOvFS9JnoFizkDr0
1X0SezmEC8WmrkTaPhh13wOPb+edj3By7JXNvYr99KSX7lfRotPQOEhf2bOvDjkWJUXb7/RK0w8h
BK8tXnv5vgZqYeRS3zgUD8ApQbmPuC0OkVMgoBGHY6BpjXXl67l0Hvm0qJYaLnyiNfAercl8jtLB
ohBoqX0sCwDD6NKeGhd1yB6RPaICOGqvb49LEciC3uZGpABJZr2aOqFNfVbCweYI6pNbGhhiU4Sg
AZRbIYfZ6dNW5NbHvkDzqkI69hbVQ+PKFr1wQnFiWM+dIhLKNVY+pkkDd5QTqtbGFqBSgQCS535O
VJHcvf62Fz7FJZOhJQ/kyKH/eb4nVWfQhAS+tu0a3/uce/1TZCXa3kHp9OD2qg/0YiLDdzQNxBj8
4tdHv4CP42bngyC8XCgp6zS9KqZYS7KFnC56FLENqAej2dlon4oaAbth3gvCot1I0fGYY4UY1J7P
lRtDykftz7oS911+HDAnNrVhi8B3dVzbFiB4BFq4GYY0O4L1EIEbVhiN2ON4UwpsnWO3SfaOlWl3
VQdeqUgQIC4LPzxh3yiuPM6F8MdCQcknvKNlaXirtfFjd1IyYnKMOixvZoPzYsZJ9R7kPOzXBCmT
11fj0q4zqORQRKCAQEv2fC80idIl0o/454FxQiUPxTn8srm2JOZ2/2QoMniYLvRn3FVM0+J/iz+z
tLZSDzk/7Jij0B6wi8b+6cpRuDz16iS0cOr5n6FWIW455hMQNL6ltPLjDXQXfBPasdm+/kKXasD0
m7hNgBHZ/L0s5i+RtOuFbuuNRGlTOXVfHSpO6Ibr2aa1ff3YDuiJa4ZRHnWY3AdP4DPtaxSBkx7A
JyYAiF33WXrtJFtm8cWro+tFewMOp/e83X95pljJtlHLhcMaOMBuABPGoqZAYcpmbzqF/J6EEwYq
cznfj1VdHWPZxod07MwrB/mlnUyHheKUDiKeW/98clIx9rFWQTcyyo6eCArKENMRiaY6nBw1QWj0
T1Zj6SBRk2NNvNWHXAsbPQs1c4DqbywBPw0DmS8RasCHfko9sse5vK8LlPHTYXb2UE+04yhjf48O
fvYxlmN8BZZ6cQKW4JZKCQWadUfSniAryopPOU7rEdxjk95TwMAyoUwdrs/MvnKwXhxvaW3x+h5h
9eoOq5PKRlMA4+50Rm/dD5350OZNs21alLbs2O3zK3vtGTqx3mucmyzvUvqnGnK+xK6FyIAG/nEb
UQPe6XCQghrGP3JW4duhjNqtU1Gg9rMOwfaJmC7vCwOb1aS4BcNU3ttdXR/LsinuPAvCoZcD0s4W
pxB0w/PNYJkIvcRoFJrRKJBvy6tDYxf4tOJ2tI81t3nMG9nv46Q0wTm414prl05GjinSQqqrC4Dt
/OU0xHrqthpwzRFRdCryEi3cBn1GNPavhR8XYh6LHgolZFDjOkjE86GAihYa4AZEFKhhb7EDcg4N
5attnXfqkCa9xIRNi38fn0e6y4hkD9DMX4Q8tT7bMYhjCEG92nSIOOykFt+BbOiOrYWaVS/xf6mM
Sf4ttfgvSRmX9umvA69KTNnguIlpNXwX4PCQUVPOxqwi0IF1aKCCJpyb1w+GS+EOgFLWkJldQNrn
sxsjaV4WOp1zQJfZX55deqd0Ipj05ml8oomZ3RfsoSBp3Gg/pv41FNClHA2UE+PCAiHIEKt7T5P4
n2aUOrZz2qMVFlbJ55D7/4TCrjrGpTcGXWt2N4WyQvwQO/OmgUvxNbRsnLILHGN1G62qZGzdoPJ1
tGQdM8KtalI3Q5KVV+bqUrPXokQMCs+FQwL9/3yyUiNNe2tqTAoPZnrjDOUPoZoJUUC7RSYGeDra
E+MmXEQ5q16Zew8fBbLFXL9rTUduxslN78emFg96RGI92K7x/vXVvARi4wnpRCzJNZHS6pgzWq0x
XEZFUEyDQ6jm3Nrhx/UjmcW0HyU2J6C8vT/zKHMQmqb+y6edP6L+Iq9ccJf2FXU0KmkEjQheri44
O+uMTtkwxCyDjLYDZxYUqNIcPSSDcLJ2nEM/WJ/nTtf3yaToGL4+EZfOp1+HX22rIrblhLQU7SfV
Wk8hCTyyOxSxNtAknl4f6hLwCrDy8qYWXH7KROe7IhlSwKFxBbgmi8ztaKJr3SPIspWWXR1xRADD
7JntnVnPC9I3nQ6RXsZIM85ZoMrQfkdm8aMw0/fsX+tkZxoqSIZyPxGigTssNfuB3s/0VcsByzYp
3qqFJVqshrLuLkaX+rNe5sbOKNEkTCs0J5FnqQ7KH+pDY0blHaa+9h7VBG+PSIu4swkwTnZvNvs+
N/sdDNDxSqTxnLSv7z3Oali/oMfJGlbTUddaizMx6LfUaaePeKAkqIMa7rYdozCwPUvcDXXvnsxi
au4JNuo9arbj7Zx0Dm7Y1vxYubg40VfCuqhx3W1f9/PHZnTMxwjP2oNwUsylknT6iWfl4k9DHXiM
JvdK9Hpp/wDsJTzzXUiH62oBXc3RMAvP2HZYsWO5FMsDEW52WLS3rkRCl+43quo+ZGmPQHmd1NhW
Mnj9QA9tKrJsb4ANARDSFw81NfWNC3QCf22tv3990158v4XzBI+f2GSdZirdKwyrp0dju3m/F4Nd
fBxH96sBOeRKPn15JEiuHJs2bYzVBYPUGAmNxkhSjt1Rd6wTqFbzTeaK7h+smU+7wMS4b8ngVxsP
TmwDc5fTeUTZ7mhiPr2bEdTfmS6Cm78/fUu3lTN2AUivOX5zQzkL2gxrZlUwbpwm37ttgXRc7DVX
AtcL22MhQpCFgsxyXwCkiwkvFBnSkJBt1B27CNFtjJdkANYQBnhGO3XSrja6LiwaRFshMB7kqgNH
f36k+VYbeWXtm1tn9PxdHVkLZslWWBtg4vH6VF4qzCGbQxmQFj19dLGK71okR3y0QcV28GV5mBwY
VQmgkZ0e60jOJgIRVhjie02T45c0LtHF9BbRAi/OtvRD2wOmlhRJ/QjyEgIdWHTaqL82GLf3Se69
lcBVwbmK6ieOapQL8rA8ZEMVHZK2/vL6m1wCg4Jj0OlZLdwD31vdeUZtJn9DLMYKB/sEBDlmOm10
J3MZnYYQmy4TleWN2+bpvsmm6eAoPbtDzccNphESHGKF3VYWo7gXcGx2RCCLEhpGlq8/54XFdagy
wyOg1ktH0TpfXG9IUEyt2Lx9FWunOM7TwKKCcpNhoXjlGl5+1eouOBtqeZRf8m1qR/jJhxaY5Cma
d5ar5AlRtvDKEXMh1oBVyqQvBzWiB+J8lHyk6NRRMgX1YEewCLPh0DboDrfAU3Z4VYRvCXLTd34p
6iM8vOLKF3ppPuESseqAJxGkWi273k++70zoMSgpEyY1SU+z1X3XRtkefn/lwNUtMlL0oyian7+o
0QlgJAuGJ64iXKWEOx5kH1PIFmL8e+V+S0Ds/5rku8vM/2slMKpGVXmu+L78wP8ovsOzWD5eytw0
+5Zv+78U340/XOggyL9QMeI4XAAWJaJE8X/8O7JedMOhAHqQmoDnLsnTfym+2+4flBoEfwQ4jpPA
cn9H8eu50Hj2HdEbgb9L/YJ0G5jNaovNJoeXTFJwhL1u3rpz+6kmgzhoxmzfdfPknxKjKG9RvPAP
npG7B4GEKyA8F4rqJp5djFOwNzmVJXbPv0zhm78f4d/KvsA4sOza//j3F+kq3F7AjTwYUGifUuH5
jnTDlCQih8ffqLq5Lbu+QKq5HXlQ3EgDW0M6+PUBX5wohGPcEkjmADHB23t1olj6KJNWkeAg30ct
Xnq05oXWfXx9lCXL/nW+CfkgyBGQoQBmQhllYX89t+amVagrSQ/KjxIHFc4Cf9MmWUIzYT6hgdH8
SRWxDGy97t+/PvSLuqmg1E4qjpMAYQxvunrD0BNQSF0V7cTsZF8A7eandnJRsR6Ug+hhTrkUj9Zx
7zspDOrWK7sNAlswbOkrPORu6zx2ovQ+X3mq9SG3PBUnKz0gMBkLHOV8RtzainwBZ3EbKqHtIcS6
N41RtfhcooaxqdH4Qid9fEyavr2tJwyk4smIbxxn0P/MSgRMKOi/1fqCm1sKt7iGAXrRp3h+PEeA
9eJLIetcLZg3ux7M/TJEr8L3EMP3qUyBz/+qyMNv3Ckz/rQKDdV6J8EgwTDAfvrSjg+hcqrbmsDq
N8tHPM6Cf6JjwHXkkRqezxZ+JWE2qCbeOU7q7+GtzX9KvD123QDlpcpS+ZAUFOtwhcz3VxZq/UUu
Q0PvpKEKXmjp554PbbpNniZxk+wIk0EF5dTo+knlb1UucEuWcsK1rER2M65xLJM2dB2tYVkR2kRZ
3/TbwwRhfIdrRH3ScCR40kd1rTG/Dml5RLa46fAAnBhijSZSbWs3Zo7neAgX763swsXK3BzQcA3V
TZkMbeDKwr+yJOuDAzYWcokLn/kZpLsWIjD7WvR+mKS7yg3x/hTtcJjtvLqSzF0YhUB2EY3EbMlH
euN89hEykn6CushOZW0Yb5wuRdSnF8W711f5xQyCX19UFRCvAGTLgq+GSTg+ANbjq+NM+X1lxtax
dMIcJ07MLA9UuJ1DqhXOm9dHfea2nB2LDMs9yKvR2UEtb/V2nVX6dqPT0qmKWQtvtNjW/rIMFZf7
RXN7D38PU9MJF0N0GzU5oVFbVgvcd15ozIgRyApfRgvLJsOX3fsMDb0YpiEy7UgRpnYA/h7DSWlN
9TvplgiuU0NX79LUju7YSuIxHVPjbWOLFh+3jjL/ppnC9i6ahaGCtEckcoNsY3hPflCpQ88xcWj1
1KwemEYbB98h5gMkBtzTUoNXKZWJERcQnx7JwdjoPuIP4jzoWjGW+yFGOJt9Ao9Nuf7YBpkViybI
kqwaNyaAvPetl6Ci4BkNJZ9yhAFyzM3BKd8qSvs3tVPl3kEYE9q32TzkXzobqeydL6b8o/LJEgIv
07RhO3dcIIGdJWESGFbrNAfZWHhT9c2xrbFShWHcfMwt+BlJIctrWLdLm4gTChAOH8aC1zzfRHmb
zmZII2zrmgU+9AkEPyrhzs5pkOYWcz484LVb7l7fQy/ukWULwXkn++B30WI/H3QMw6gXUW1vC0Dy
+K0X/q4pMagztfIaF/zC+xEmMBiKrWDQ1zxAXOkyoimfofggbinV6/swjrMASRHrxBaf9o6jXWu0
XRp0wSzSNkUI1lv8gX6NHPII5puaM2drVH53n03qMYzdnCpoKLe6S8jidFL//Tl1gOcRGxIcgnVa
HfmVhfdYNFm8aJJYe8R1nKBOvHIvcJm5eX35XtwuoGfgWEAQAm9sERudvx4BXT+ooWLPzNTFhqlq
bsaodnZ6OtoPOe3VK+O9yKn5SqnDQepjvAUMt9ovuWs3VZ/F7rZwunGPh+z0A6Ev9S2J5+RDnxXm
J8vDqOOgVxIxVTDP8zs9dBW+uyh/uwFetNXBGcn4tziH6W/Q/a/jrVW207EtNXRLXp+eC7sbHJ2D
PSr0X27h5Xr4Jd8NW6TXNKzGKb+X/l1PMy9oaqwLnBqjwt8fihAVVAIcRG7R1Vk8DEPrN2Xkbo24
wEwY2fpjqmlekHMgX1mEC3uaFsbyxQKL4dhfBflTbLZYXcPCb2c7vOtnbClmOBH1xmsTvAe7PL3F
TGu4MuqFuVxo6YD3dYsOlb6ay8r3E7zqZirAblbilGklgTTbadNH6hpN6+WuJqmgfE9HhwIixajz
ZYvV7OZTOziAbjw6xFaIBtvcywMIQH1rZF1+pfq6PPr5PbowUtxnosCCkVht6hB/i8J3EO6rnMbe
t9rU3flcrld2yKW3AsIEdGU53SmLnr9Vk3RaTSUP+U0HE0HNSPqDKOL+ARHGKnCyxrsyHr/y5Xtx
Mjgcf6yX+aLlnWe+T2pWwo11BjyY00Rh61Ma1uDv6Qb55aasBMYW7YSeXKsaLIj6sXPwCWkNjIA8
r07fuaHnAwBBxyrfKscpPlT0VyiB0wLGzT7H/bBq6W4AK+7EjT93M0bo6M/TdKtzwBvVdIghF/1F
MbaiYUAnbN+4PZd2LuIR36mRu3XTAuKLdviJJQ9qLuQXlVJY2mquRRpc41m6Ke02/9ykiuarpUdI
IaW67H/GVQUwdqijPNmMwhy/hRWRF1iCChH8eE7Rkaxc/bsla4WhDS4NT23fN08Zq/1XFrfhQ2gi
00QcMofZxgM312ySRiuxp2zcIuZjMqwUSS5VfbPR3AxPvpvjV5CCSHlja8lieO2gjb9vswT35KUl
8WBpEsuEFGdQTF6yGWVsrUvcW2i6VbbxVaR+ol/oLk62TgECp2uKnaLo/4G0YfgzpwIZBVk+GtFd
jxBUhECAFn8tqgzDibb2rGrT4NGFZyLmTH/GOG7X+w76c7ZpkqootoRHcYfRI+LNh0S5NlGTEp3A
q11yICmZF99xZ9Te1ZmPM33VhDzISKwjERubHOjwecR/IRq0vxcyjP9yzGHkvbIkgiuajNE7DKvx
PzGbsX6UjlZ/JGrrOjTDEnsxoJxLjw5wgxNzU1Bk3YyZJiLMp81UYbEDzBjXnbbT0CpXWEU4AhWC
u3xWYX/sHa97yqvCIQnCVgIbMezYT51ZihQ7Jc9/54uy8Q8N8s63upGXeIxRWZ6C2vdbpjXByIcG
VBnesoIK+LI9YTo+zQXc7ynSaMGxtvyPbm0kc5CGon/ovaoDcqxJ90Oql1q9TarM8+6RQKuO6N3G
P8D0+tkhraAczB3K0bssbcpjIsB/BIPQo7eDM5sfGEjPA9XK6uOoyvkd+zrBtTOuh59NJf3+kFV4
Zm7QxjTACnph8+jIxM2vRBvrausSTSEoR3d5ASo+y+//esclCnth9O9Rh4l1+9CUTrXlCjbve0cb
ESvFCkLo48j2GOGG5Nbx9WvvZXmE4YH9U+yldk2Su6qBlqbRNCYO3Nu61OJyg899s5W5OePIhndW
0SFY0VuLIZujldu6lf6jb1Xuo8mCbz27H+9qbFo2rz/Uy6uKz3kRWCdKIRKzV1cVbk3eqAGW3zYe
iQUyDNkbzUNhHVmn/O3rQ70oBTL9hF3Ly/tLn38dYvhZhXCKC1R8CEV5i5nfHJRd0+3NQar3k6Pa
r7HtltsBlPDGkLgKk3tUweS5IZ9zGAduP3FQeXRUXn+wl9sCDj9SD2S+gGZgwp7fNknujK2RIiKp
y6rD12z0Ryw10BapvJrjMSvJwJLQAEmSG1icDtfEHF+WgBAQZm8QeZGAQ1hZXXdzWsOqj0c8lMIh
ekCu1txTIwRD1WMLhLlMvwcDgWqPlrlv3KRzj1hL480V6kn7RcNI99Pr80FpbH0bUk1GggSpT7hb
yJyuYmVDKhTkBxERSwz9CfO22d5nDrkhuoBhnQS6mhIT5kHfP2DjSWJi1mykTUhsdQKJb/wYJgqq
gT+X7lFlSJ4HRQ53eCNmuJi7RhJpBqGdyfpI3sypV/qhOkXggfutNGCiBXUk7I9Zr+s3ppONJjdx
MyDe2xryxkzjqN5wX6J43acGFyoCs0gPjpPt/BnbUelAb5uMFuqEKYAcdH3ykKMM1G4G06gwAPMy
ne57oWEqg7ApV4zRduqItXON6YstxyeM1oS5abVawznTGqOjwTp8ErVAIw/rSLyyZVOgrOTaSVt8
b6LKynfF1OveKadcxQ2XaJ6BX5SrjBzdBIFN9qMt6vbJmce52xuzaB57TmARhKBL4LmnExYD4KXk
h9alnrDrTVUYNyOo3XlLnn1fVNIp3wycLt1GKVq7QRXr+cemB9McK8tzDp0qqXrFNVw3CD80tAFc
dTC+FMoEdoDCB+6gVWf/SCuv1A7ckHnxE6sXvfuQzK4unmY/tgEoQQ/BQWiSqQ44H4H8E1d4e5zH
sHlQbe0Md42b+hZ2rOGcbadcVdYRhGkjD1PcZcke2K803pqZ1++12BLNtpd4dm+WenQS2H3d1EGV
t/FjMjS+A2c8HT/okbI9ihh0I1jNyEFstocOyOPXRrM1acCbeyn09nschuNbruzou8smwqobg69v
hL+L6ZRfTuamsrT6E2Q8rswSberPZJY9FaxU4sEVV6hSHb0Jk4aN044DBbsio2bgd0m6SbIW47Kx
ibsPbYsMyEaoKT90U+W1u7Es3A9VM4JCbGWu9nWSVGlQuaLvN3obZtmu01Sv72ekgUbMnrNabGJr
cB/TKfHMAF/yYkIdtoux6jK79iPxQ6sDkoAKuBg2FhNlemqi+6qOqi8NxvfTxlJpd5KUnFJcrccF
LAYF9Sdm2lV8U1t1PwZFaZh9AH8N81F823J5aPLYvktn6UNuTIDs3GEhx5DupLU3pbLifjMIC33L
ZJrCQ42pOQzEeRywPZg7Vd9BdNefYpx+sD70be2bM6Yutg+40YLtnVs7u6kwVvoU2Wq80Qrfi3ZJ
6KPL4Rq5+DSXk/O57/pJ23R96FhordF0QDNYEit2Kkn0JZXVmmCa9Akj+Qn07qhRWIRkm6tPyNqb
TRD5bLqNo6MS3ki1hDuR9wlNL4WFbpuh4kIzuOEt6lZ/6tsuaoOE/XUCFZz+hOmnvY1g/VDMz5Ph
m+HEUg9GN9c/Z42vfRhUgloFoab2tujEKDYJtZv3XdGEuC06Q/45Sz3n02D6/Qebnu9f4+AM95ic
pCY9ihp0d2G185Pp19G3vHOxBu71vi+CNINKF+CbDn+BT64vdsDgq3yXg7Dg1qiB1wVk20iVeI5C
+C3Ed8LejK7K/c3SkNqZFsyprRnmRsIXmhuPWA6GedAkTVUc0AIUX5CAyNwgz5rp5A1jzRdiR6l5
hJ0zoPHfYWW/Mb3E+94qOxp3wKoydevmLjrUM+nmm1A14ycFp9namE7pPWV9ZJ/apjEApKJcizFV
PEf3xhCmAqNk15iCJh+9HPOw1rSwbi/c5tSWk7BvuGOQLh+r0SyPUY4E2BEcFP7E2VAkD0UpmzGQ
HWlhILzcgw7lRPMie+yEb+u6qj4aMYCITeJbybwzzaH9ITSNo82LUu1x4MDEUKUp+yHomFi0xmSa
0q1Smf5x7DRwm4IPVOIQTsEzAGEaf9Txrcq5XSRSopWqpwPCkFWzHfWMNhck2yx7dK2udLZIK6np
MPt+9JeYGhxDx6rX/mSlZUOfQOAT0MQjsbeNeR3yuYORZJsB6clPPYnDpm6iNNulXkq9AHFLSP9+
1jtPQ1hyfUV9lf9IjFkvA6G52Z8dDmFvG53Gw9boy/KumQAuYrw8WzZ2rZYKg86y4mSrMAiC/lnM
ct5Ir1LfIiT1FytZu/wUoqT+TcZaONzEVcmF2mGQXW5ZzP4OPwq8v4DZULvtKrh20OmQvsXhHXe2
bgnZevSgPxUSRa6buBSLixyatiHIgmS0Ai3XYLSqgmZC8Bwt/Fa7/f+nX9fSRPjXTfmj/LkYc9GG
L7ukm44/aDHzA3835TX7D6C+LpHu0mYHIrc0s/7uymuG/sfS4qIZSei9KHHxU//dlrf/QHKK6h6s
HZcfdfmp/27LG38A6aNpQskb5drlj37DiP28wII6I21azhjqKwgBO+5a5czAz7JtJ1kHjWl+htY5
7/26MnfpXGgH5NSveTCsaqF/j8eTo+G09JbIN85D7Mz0ZlXGjNdyaJGuhzOUAjMy94NvlntqLt3B
xzgbD0wb3bmsyj9Jjwsl7azqiOzRdOpGhbJ1nZ2SvDe2Wm/yYeZAY34rHXp+Tpv80AZKQXUS9Nr5
c/p+Nc9lSgCauPJLU43xieaJjxFhcw0c93IFQMQtgjYsNEDNteKP0beGPiMsEQx+3GCqqlCYQG17
B6W3+uIq377yZueV0OXNcBBw2TgkYRfENjDzphFjgr4zl3h6SvFkILPh5omz6Z7jTm4SoV2rq114
SWpqSHuQVTs4Bq2qk3maY6yBLEFQChfhtZwDt2659CSZ3I2otL9++QAvQDqeM7X/rU7+/ZJsEZMP
C+CLvi68dq2MRJ5kGDEvYrqbNskG4pqMkLDSy/ZTSqclJmQycPWlxoE3ySyd93i02D8A7XIvj6JO
hyUANspdXo3V4oWuYzDPO6AChbCD9tT6hvwej6X+pUGEE+Ujc/bep0VlNDevv8yluWODAEKnGgme
YsncfynIS+gouR3XTaAG3bsrUWQ5FK2a74ooq3Zlb15T6T6vBCxzR2VykZ5jgxDyr3EIdlrVrh77
CzIkaW61KnSP6PzrO9m0zd9Xxr9kiixFhfNlQuYYVz40VGn50/k5fzXfyJXXFhX80InQA+hPeuN5
UXlllBWjgDdaNDg4M/FrACpI2eF8GPSPNTOXDIP0qEJexU83Rhp63xSZ1A7nF7mxs1Bty9iekfKH
JNvXQGI7OotXmDEvvj0P3hrQEz4+CwL3GkgcuY7UertA2ZHKx8Yb2KA1YvW3dJ3IKxIltiLyjSvl
Jm6R80lm0EXfjG43ZRf6EedvjyHB0CRSq4IyF2kg+Po3Ie3jwOoimIwmjOdBx/w9T8jnX9+5lyYe
fASHqI0CBY3E1WlvTIWg7Mv7kgS6G93ApDxNY3MTaoV5J7XICEbkzR9wdTBv+6FSWy91o41HkXn7
+pNcmnj2GIqQTDoMwlXFzehDrcuqtA6yImkDLanuChAmm7ht4yCKfO0065688t2+nHcSbjIVjls6
M6iWnc87gbZOERY0AaFafZgGshu4IvapTCNcz4EHB14lZoLNqLyy4hfmHZj6cptTyAITuHYE7HCK
b8bYqYLKcdPAL2R92/XY8IgySj4qLLgRUaRCjsdyDLhUAtHt8cnt5VVfrBdniceDoPkD1nOh8qyJ
FCr1kJ0ovIp1ltFGliOJ0tC0QbpYZ7y+xC/OEoaidEk3EVAwBatlOX45JvOxGSCZu1WQlV520/wn
e+exnDeybelX6bjjixswCTfoCYDf0ZOiRFITBClS8CbhE0/fH+qc7lsi1WJUj3tUFXIggESavdf6
Fm2GHTLJz8CEH6+yBb8ga9sKuDzhd1MJgrBUjMtMnIWu46fIquxu0aTzyXD9+NggwxDctNG32Bq+
35UNxrx4ydoD3cSNBSqpKg6pIH9Ohwu8+/Nj+/hlsKZgnqOVtyHM39ei41xO6WhxKa1L9XE3t0Lb
DxkSCs45E0erkSDGMumLT9qHHz8OFrQtDBEtBXPhe2dpJjutr82pCXtXK/bK1qzzBV37xWTM6qIf
TD2ompEazfDZbOj/1Qn9ddFhWUO+xe5nawb/9fH8baCstjNYlBaLsNfc/gyBTFMHnjTHGyoUNNYL
o88OUFdHOkjjkpwci9rG5DT+OeQkcrh1UVn5lVDeZNOeyesMP1YNMsvUnOxMo3KldpnrsOmQVKPe
rEraj3IUWnUidD69TPuKzCCSlkV/aNOuINo+yTFmKqOmJmQOc5DaXrocUrhkJU0g275EhoqVwK0H
86y1uuQ2x3ziBr3r4GkUHlCQAKUbZ7pNgATvZAUr0U/6s/SUYFcC30MLlN9lWBJU798NK1T8nTXU
iiM4qdxlOOmL6QWLGOQ3HwVtB9GuSGZILdm0l6wnSMA6UrKDNY+lfcRxo/0QY21+a4zKhPpYJPnD
SNzLgHCrp0wv3cw9ulIXtwTdz/mOEBr92LPRIPd8qcon8BoUMLxMly9x2XlfRee7qB7ShOhUy1q0
oHJjjP3LaC+UpeZY/zET8/AkCGwrb6SZWm6Uqn6pgrkpsCLPWKhANsRrg7wU8QiTutPppER5gi1e
R1d53jUyN+QO1YRsgrqd00uUWebXrmpdFWjZNKugAShOZRLUq9opNfdVqIhAvdToxKlgnRBvBE2Z
eNlxnFrNJd2CHuBO5DHQSb93x6+zSQYAJdhUawNqxOKJKAAPcFSrqz5UfTvZO5rz3fdKJ+Y0RADf
c35Z/Bxyj9vE+9UVehpkpsFytKayvWqJR+dJmHUuQqbyWSdlaRVi31sDEpJ86McsQNKdlDsTW3xK
eqqz6TTYrn4j9X0iCzPP8wpwuE/4DHnjFNkcodcPftuuc9T5nfZU1j7oWkb4TGEFJvMc+m5hXQBN
oqTp6fny0LWzoK7i+RTcLKXPTzOcVERnfr48uzDq6IXStrlJ7V45Lens2AGDEQ1ruhdCrlcqBeCw
00kX8KJ8XMoDnUo50K+spjWkArK0ERG66UknCdm5aW3pDqHIeuPGLP0ko6Q05H4Qx1R6d2OazZfg
L4ufmO2oZlv0Rh9Kx55vnFWnBLdMqwUAgALSlVkSfRAqhjQRNqVFZXRZzfl6dg3j66prctwpz2xP
aWWhLqdYOAbVNPsTUuRlzrFduc7LXE/1FcrpDIZQWxs2jfGeIZt0BFkGCj79qzuNxhrYUtZQsztp
3hhz44lA90onARKZEjoHqbItadPL5TQm619RxYtd7zICg5eAVolOIr3HjmsYWnuNcCobPxVRTXrY
WZM27IaxVH60umvX7OzCcuih2IZ2ng4e+QKzAIRMxgNJGiHWZtsPzKnmY08JYb9w7GICGguuuI80
4SxlOFSlkKB1dOh6laI+Fda2Nie7WisBnPVDq16gN1MP7TSZ3QxIirCLj/08UMeGex44XuM8mtpU
AFsuyq6O6sacdwjzpQi3Cv7raOAfieI00+7roVC31cwJ4jC1TkKtsCWARtdjVBHUvQ7w5STSrn6a
njTR+g/IcYosAKrfGAHd12QK65YOTKDayn/zvQE3VDfq8zldanwxqadMQeKaBMI9o0iuwj7BRZIN
41bTHptGY6DiUy3KwVYUB/TSCZTTObd9PTMnOEtdIOXs0+arOay0oXL086/2sA7fB47EzWGeepvk
HD7syEj01A4Ha+KwMMBssajzNuOdU2dE3IDKW8Y9qcq1GZAMRnrJPC/6dEp7GV8XIhP0mFqyxkPb
TZFIOPY2SxvpnB9SN8Y0uJSJ9WDOnXffqlgfDrYyx+/+iu75ZA2zLHbGrIlHlTams6F27W7HVLvW
QZKO8nJQHWXseu2LN9iY/iXfY/s9Rcf2w8nxLUR235gjE78LqbWk8ne+TLOmzjn3pdcwvOG/6U7d
kYA+J/bramtdTo5Va34fiy5NwhT913U+wPQPkIGqmoQuQ780Rg/YaMopvthPjk30lavE4v3kdc71
3TwUuN/JbRdDVJDEpxhUifmaxwn0sY5xEy125X7tNa38vqYuPa5UMxasw+U86mcNRbAhLIfUp01Q
5fMjR8AiZh1Z7eu17lKLOdutmmM8ZZ4eZLqaypBfpX0i/W65aAsPLAU0HfvH5Pl5uYsVH0NQ0CmG
6dqa8H1mb+GAXk1V4p7QK3Q2a5lGzXzRlXbCqUBpfwYsgjfZaKwGWblmAkbM1/oipyOs76iSZdTj
3VQwpbsruMoeioV2MEVTXBPwEqtIdgSdBr6K468bFqTHFi2R5nq2VSLbnwfm39ludy2VkDTMqQa/
wNnv0x0jVH2pRl3yNJCQJIEyUOfsV6exFtKbdJEwSZZ+x+86zQALuqBbWAxEM8CkIY6iinvER25V
uC+0xwuLlWBuiyAWwFkYcaTCBbxb86IB6NqFfbndAqWR7pukjJxGgAEJVsvSmL6EDxHjiS8QeT+Z
F+uj5awt35MoCYcRyrV+UkRGCW2mbaFRRlmrKhi1sn7CdaHliHAa74fhJynBcXTJvk/GKKtoRdN5
J1ZuIRgyK79gi9UtoRlPxg9XuvobAgccoDr7KLpoU/wzmbzGDQoeVbF3urW5QVTPuxCWhdyWKIz4
IvNG69Va52FX1mvzvRqVjTx18SWNQKu7KQvNvIRKk4OyFOWT62jLjZehsgjtLB5QKy06mXVTXeyr
vGOR0a10X7hJc6KdZwa+2+RzKK2a8MSk0cY3ImPXJ9tOxb3WiPkcZ0KWUCrtu3RH7Gj/NPdbW1Wm
1UjL3rKdS2HVoj/mqz0/kPfKgZMHp182i0s4spF748NUtuvzMvq9cUrlWtzHTW0yr5osNyHSGLWL
BXzWCwll+FHYMUULWiL93pQFciA6PQi3Etilm4Yw48PSi3I861q3JekPWRS9lO3PhCy96mc8VhVb
I8NqsUVMEtjbkE/Gl7VRMTTISq0PsnG0JqJrpK7yZmvFdsXCgXVkCPnUXBe/u1vEXDfBhEDsHhXT
hDRn6R07C9zUBiEITav39wiJhiWiNBY/j6bVvfZzX9xvbjTaJcZotoGeN/3XKt3qO3Hf2Y8MWvce
y3x7xjqXuITVw8yLjMUjSIxNofQjLOSOC4uWfm3kzh4kdt2UQ7qP87aNd7lRJnbgp2WWnuml15wI
s1iyg5ZrNEFMmvyP9EVYEJ1Ka4EHa2vhsqKY6QVZB1ZHv74wX6gTtGNg6GTL7DK/yl+ktyA09Dpl
sZPCG0Ptt5LZuVD6Uu66svTv9FE6/lEQxEK/Tbf7L0PMXwx9P52/YmPLjyO9xzzoRV49KTyOdxx8
/FcE/erecEmYR9GS6QthMlnBJqx1V8UZRI+f4nJC6cJCUMrAKjXwH5k/17c9Rp8sKl0Ij6xUqXUt
0x7WZOzFuR7oc8L87k3J/DXbYMXBkip2a0M+QqI02QigMrR97abLEzZqjqRhh2WYKYmWW/EqCp1t
3zqo9ha8v+nynszprO1apQfuOHlFwI4g8w+Lm0M4nyoa/7vCQkgV1X673uRa3JXsDtz2FZcuy3Vj
mOj/Y2CE9F6TyTh5ieMcsRD0h6XwzJ1gJSnCyVDOERmZwZsZx+lmUSl79HjqW+qyQC4KOlW9utac
eZpCZVKXuRU2SYnoScjBYSVZjTcx5rRXUnRoW6yHMwQikRTPlypGsZeBtUHvMTfpfGyKedn1YsiW
HZpDOg7uKMenrnOVFeqTzjOFLy7fpIf+eBKjIYM2L8BbeG6F4ojQl8zZO4SWuVFSx7Qq7KJWXTiY
Rc1Y6uLmGZpcGdPTLzghG13r5SG8X769skvdy1z2hbV3p2VhHnAyO+hctDIoWLuloNq8VeI0peu3
AmmkDfdNNiTleSN9jFINSkQzCSmXrrVF7SZ+xzJa9FNQWKz37M3500Hc2TO5kqhz3pxEIPtLKtug
BWlUvMKlW7tjXmTGsOfrHdimtaU8o5293OdeNV94XVNYwcKG/1QYLUKVCZrfCSwN4y0uW3GHQn4+
Q71lPEyGLjkm8GWirxjk8j02zYrIB0+XWNTZDtJCaM09dqih4xTHSr1rNbHcxq6GXGtwCvde4VGY
gqXxjIaSF9rrnUFDpQ/tiikn1NgWNKGeT8udUDUT25oJ4yZpVvttMAZ2+DJO86Czquqnbw39jyJN
vOUq79f2ya7zke2gmyeUtuJs6MJGNm11iybKehw7leHKEanQAhToAwCgDgNogCSEDydp9LHYpZtq
E8V0rsso7tv1oR86sZyb3UJHqs8X6wrtpF2GukVRnGxMTR7XTnGkWxj1DvlQrojx7BYK7SpuuP3s
dWYR+suaL/StVfdNU6Y/Rbx747rsDFVQ/eqmqBzxrUSt3tOFb8ZNKZFPKTde++mF3ydgWNLGIbuV
f65ga2I09X0BysmLqmEpfiA+8y+XvB4uhraZp0DKzllDipvlE13g5RZGifbGshDnQTrrunayANW5
gGInswkaNq6Xa7JNKXOcz8aObZKPxqlACUQKbOsdTEnYje/WZX/UVZ2dBqtfXn1IDergqW4ENIdO
P4nW1qCwgJEjeRGjpfPCmhpgOZsjK1ykh0JqKo252LkA/c9NaWgu52UJQE8UA4pQfibQiiyIvh5R
PtTy/YAL8ZgKGTfsl0XxvPIR24imx+qi1BKedppO2ZUpJvEz75R46zOzO/cygoGP7N04zC2zn30z
V9f+atYJ04UTV6Qvt2mdXyv2Cj66k77sid+FXNMNWeMETu6In8JamjWy+pYvYqWlYgVE1wrtoGpb
UJA2cUiQjNXpZxQrUCh1TbIi/zUqdpFLkatTIxcExkkPG2U/5bJdwibr8/LAIluW0bD5NjhAos4A
CNNp54vIBu4wSXOmoWzi4IxKKyMdr25/DGaaS3zOyXxVWMX6fRmG4aLPlPZdLpX2vaTW7IViaUwW
eAUK4CyR0mKDwCI6hNrcdvKsyEeVAMZR7XNXD7G7TQVE/LVDQ2bPSJyEdyWMWv9SZ7mrdpM3t9Qd
qk5/HRZPVAEntSUNhbF2X2ytcauDPczisecrRhg3SPGmiLG/k8Izk9AvRZpzmkrIlG9yg8ibxgaq
HSSSE0iANFs7R8PNKbIpGu8rduXKP2QIS5vIakbmlJTPAKOYgdk7nIWaitNsTR6KpSLjMU9perI6
PKIhagnJlrQerRcXv3AHTEz09Qm8lT1FbtvlZ31Ro2aouwZXR92U8EZlvOg4WAbf8PfuTOUt6POc
vk65aVPG3MEd1lW6vKIHloKzAzuKDHhY+28AH7trmVnUqPWiJTNWlU4t9pWkThPWldm9ZojFGSls
9vKgWvTxtloTLY0cNDyPNH44mWbz4FsnNCkUAeMG5s5OH9tCnqV5z1YyEB3ny8DuDYwAisVmhg9U
eMP1TLTJS2bQrUERpzQWw3rMH8yUFFX68aJzI6eKoR4midJwwTZaUxwM6n0/aZ55Fytb+z7gu65e
WOKWi95AHB5tlcmUDcdsg9WTsCUiGl/2LgHiU0diaCo/YF6KMec5Ir6RJKtyPMhNCDDUUvJzDhSq
DzRikFHj9MJZL7Rs3Vh9EzWFoECFhQm59TO298vkG8WXhXur9/OoIRuaXKzeg+VwOLI8AooSa0rn
naPM6YX1dxz2vmuml0sRJ/apanK3PuUN5oiAXkJj79Jkq+PkTplcl02+PP6njdpNr/GDhJJa4k07
YZOavWS4+s+aqNvVqWa6vWVtlpHOon3sSmok+z/Xyrfi/rvKMQPCooOOT80039vaHdn18TqDakkL
TVAsGOsLTbPGCMmEuMh6e+HsbaJYijv/EIOO+qTD8Q5i/FdXm5BggRgXqfaGePi1xSFkNY9xRfyP
L4ZyYSOg5mDOkf11QuY7XSvjk2GCsi2pDUdZDb2t6331T3sTxEbQvtTpaYkNuveuraXZXg9r3W7D
laSQM8zyBsVqC+ecvdT/yIn8r/tlh4xfl4o9PZd3zZbV9iZj4fgSEqxtnS1oFcIRmc3hz2/1Q0tn
uyG4+DQkNgnG+xTP3k57Q7ps963EWHegw7UvdVN0nxBWPl6F3SgMd5odvDjmpnfvjg0law47nbEb
i0NtxSaR3rrX/+PWEQH1vBfkrS4KdsCdv16nTsvYmtOhCRf+0FFuNwIWnTrhoLJPRsKH1hHafbRL
AElJ9iWs7l1TVeERX2K59bB1Jzlb1x4cboKRznArCqzrQJCE232Wy/ahccRFMYTpeES3/tt7rIVV
zWmLlUVS7OYkN07s0glgdw6dXb/I2FBRT7s1BLT9mWfknTj/r9HIQ6VjZIEdQKj/7g2i6Ntqi3x9
1mTORpCUM/EZtFaHk9moB6PVrQuNnLpLwyHfvWu78byhSaOHcvXaaNWSf+vt/q/iiXfcyX/9QNDg
4TTR8ATS8q7jafeEDnPY2PLYqp5TvIuoMFmqMB6XOAB58DZO83QBebQP+zUvghXLwmkSXXn0Bar0
IuU45wjPPdfxnL7oco3vMOBTSLDqz8I7P4z+zUu6fVsuwStonN79qEYJTNAbxiZ0zWW5h4uZRsrS
i+M//JK5ikcjk+9mM1t+UK7Emza9rRpE/aZ3WTfu45Jr7Sfuld/dyuY15y4QbgHW/vUDm8YNLzCW
HGWsQhxnXAo309p4n7Rl34W48HK3e0G7xH+FD6Dt3Xc8Wks3VXVc0yAdxZU1TxRemWAu2GxrAUps
lLo+bnCnF+ktQJ08XPuxkJz8iSNO87w+VraZnZOcqH1t7Ml7/vOTfmfh+deP5+OVMfka/wqK+/Up
AB/IzJhTUdhW9k+k5vIJVf+dM6/NueWzJSt71ZC8C5g5cGd3vMSJVe8Md5yvnATcYSMWyqdGPj/8
+ef6MDvw1GAVYe2GnbABsn/9sTp/xEPupk1YtaR3JU1GdWsySJepnOJsldNbUtbV3lD+65+vu337
v+wMeEvbkNg0m9Q7vXdzA0eRDf7LoCgc9qBT7LGJjKm9zjoO2T9f6uMu4K9rbdJPrMWCHtqv90iV
d9JW/ItkMVe0V1v8vVWpLPKZaSQPqtDDKcn8q6av3SvbX6ug9Fftk53QR4EdPwTSHpKakRKygL6b
+0tfseUeaA9MwoxDVJjmrkTuE7h633G+VfnJUGT5gIyonn0S8r4WZpkErlMlJz9p259l3/VAZ1Pz
puqAIGP4k86XVFHHSi0O1xGesEanmhXHxwVRN84QqX8mRv3NYCG7G5bDxjkheezdS6tQQc1xO9a8
tGR5spPMu4vZP+/swa7vVjfWHgyaLJca9s5Pvu7tFb0bLpg5ts0AYkgbu86vrzAV+tDqlFTCjWD5
MnuxftARwd4h3NHvpPI/+yx+M2dtNHiEJBvSBzHYr9er6buaempWYYmY8A5d23itamF9Ivf6zUcA
0s2EuGiDr4R48OtV0HSA9/Jpx9aplF/02pLMVkl27RWt8U93hqz9QBx4d4gH0VS/G352oiWJs3RV
uFpdfcL9s49dI/tHuJ1tjqMprKNa24znGzvg1/uhZJYU41RVodCM/CB6xFot8o1PPqWPYwHlDVJc
9oRMIYh+fr2Kbya0qTUibfFTZA81rNto6nySKZDhXjU15ZA/zx8f3xLXw0vPxGFxh+a7KVJooKqF
yfXAr2f7Ho4EjGcj3qcEdv7jAcGlIL2xfplwhN6rcAlUhPy4tGXojmN3AnpTh2vhLSc7o1j657v6
OMK5BoZJUARIHQ393YDwC9pUblmhZikzYPiVIw64OD5jpv72XfmAn9BROuyv370rz0j1Ypm5oZiu
Ia/J7s5rKjvhsIC8iZ3in/Ej/hqB3NV/X+/dDEXWro5lTnJX3bh+kY43BajF8326VJ9JcX83LCzW
LhZOC3PcX1yEv6miOp+EV83g1pK28/D/ukZIhEV3ro3JZ/7n312KhQu8FCI6Sq7bU/7bpRJzbhdj
olKet4M4TUMR47SrjKtGH7Toz8PiHe58e4IbxxRpG6wpbM3vIciVTZblNCAUwCpnvBAjidpV5N5N
iw863zf4KcOxEiPL00rvuu/Uftu+34xtzAmKJsqPmiDuaEA/Tr9jaInkRRP+yRf5cexuPyNjykCX
BqDu3TyjD2wD281J5ixFGy1GHO8T6safzDMfn7oHdxOaNfsjNKnvlYtU4tFfT6RymGgrDmlclScJ
HCEShS0/udSHg6GHmQXaI/tjtrAffNRNNjol7oKSnutaFxFtEvfb4tFSJIoPPYllrfRaSVb955tS
8KWUrkwQ3Mhe3yN/M08mHIpsKvBt6eZBnWAPLF1jOIJQPufBN3e8+/6Mkb5emZOYzlXhNofWieOI
crROuampm9cy9amC/Xkcfnz46JgdtkxwYFj23y/ACfazVh8QEXSmN37R9KS5HHWKAWmifaZ2//jw
YeaxZmElYd7liPzr1yWJIuBcnhVhqfn+dxMTbjDRhF5wxQktit2OerlKP6sKfRzDG5mTcQxcCYL8
+4133tJ3kS1i40aK/qs3W+rO61an+2Sa/1CB29S9Ftgm3d2CO977SFoSYBqvWJCxUz89W5cKZdpI
GRPhmEf6DpY3F12LN580yq6BX9Lz/vOL/M19Ul1h1wsuX+cwu/3+3+auol+J3KyMPGRL7O/8ZszB
+izJlz9f5TfDhZ0hlZztPAGPffv9v12F+RFRWU9Aqoyt6W5Q0y3ehuoRw+BnIQO/u58NhGHgyWGB
drbR9LcrKZlo2axN6Dd0P97HbTW9uLrf3v/5fn5zmkX7jQUBBT47N3OD1v79MishyaNREleINnsg
+rQnSoIg8SVyVZxHWeEnO2fLvxTmQPuoVOMOcskPsEXxHnOCSSB7jBYwV0No4BT5fxhUDKvtMAU9
icPArz9cYcw0HmjJhRJP5kWPDCqsC9oUa7/QMOOT5ljtxPW+dUoZ2j6JO39+Oh/ewQax56PF5ENM
14fJgZmxi0fbioM8n4qvqUZgidvH1Sd3+fHIzl55I/liQsSLwWbz3W1qc9mzGKehjjRBIa2GXJjP
MDODGuRq4BSFd/RzLMuJgeZsR+r8szDS6VAgr9tp2TjsiO5zv6Y0Vf71AP6/c/Q/DB/fw99GQ/Q8
PP/bJ3r1XL39z/+42jDM/+Py+cfb63uy87//7r/hztZ/UW8HJcaKCg8QlvP/tpGa+n+BlAMeTkEe
NTbGyv/jIhXmf1mMKBienF6gWW3+KhrKG/dZ6P+1HWkwn1LBwnzzj0yk/CXGzn8faCG4MK6EZ2C2
oxgEO+7doqMrBCbpgNZUc5vJo3GcGhe5Mt+y9ipN1GOe0IvOe0VFyPtu9O1jmmonx5md51XTFB73
7tVO8ASSInFjyAEKkava4mhVSC3sLg5G/8lKNHNfFcbBi41bQ/WRZcsbW7iPrd2KazsZ4Hp0nTwV
hJsSML3Xl/6qKX+iKA+qtuzjXYnk48swuM31imiIIEBVVF+K1C7aoMo3KX8Vaqz7vlDFXUOAW0qc
ReFVh8bJr5OFSctYhsCg+bpXnrZepirzL7OqhrQgpg7BVd3To4TJhLSuWi+Horg05jQ5rArDe63t
c4fTfobgfGxqa6fcvoiWpnGu6Qial26iDnpdnCp/olAfn2A5fCUmwT/0wgwBIv5A+KDCuGPrSU5x
ft038g0vuwsIZQ2nuENXMrQXgxwvKrd5TTPjVXrasSUuDOFQ9eBO+q7yMuNeytXaj4m3KbfFF8vQ
6mAcsQdUnbYvl/mhQ1wI5f5eFu0bjdHpAn3ffdG4T2vlntnVkuyt3HytqTHnNE6jRWm3dRafs2D0
N5M9ilMrhh1xww3ABFt80bzcP+tMcAXlCui7e4GqcVRe/FYZGrhtZHvB2kvkCIoY0iq9p+7vIDhE
cemOthkMhFTbi1m/AlumUQyL4i41y/u0uytNfiEuORsPmVy+ZIsHHcHv7ykZPA8IVeGN7pdGm4Oc
iCsigAdszTkCeatZN6qUoumedVc9fgv4AATKTWqYDlk1EU1rODjxIJOH5pgc0650dinef6sZ0JJI
jdYscqww00vjsKCqDRZDmIHju3Jn6poXaDVmEl2OiGvm9LvKbCAiGkeHdnZvbC3ZLQgczzVP83YD
wLeEG94Z5moSba8j7vQq8oqbnAp8W0GHbE4zBahjgY8/zrwrV63Xo6eBRDKng5I2id1jfJzzBDTQ
4oZ55qBtrlJgOAhAdbN5adzao8k70Y2ANIaKq4u5rSl2nkyvf3IJ78O7gtYoLvt+wX2JWiBtXIIG
+oe5tMAKGSIgSPYcJcOBMR51usQ16Ob3nr+u465YNildszoRGoz2G+2/nZYCK3EbQdyF9sXILWSU
vjYuCCuLYYrIluAb06obuwFxET+hDgtivz0D85mvD2NhRn4KWiGuTkY+kreguemVna63OIfVMfaM
+DrvjgLxcuiP6wltyo7sdmRhVfOmdaKEqaGpndvTyLP874mrhzqfrWGTCJFlT/bE7ltL4KrwVrrQ
0Qux40gQFQO+vFws6ugw5xxxMs43VmW7B3gSSVT1sjxYiCbL2tmhVUFllwJScfSd3rk/xWpd+ogB
r4p8fbZV7F6lrY23r7nyikQEVck/7SRdBDpov/ApxNNFlpjWUYegtsuryrgbSfkItiYFugVRsPdA
09XZfF8+OXEoZE4Nehd2tCOqH9wIFG/2bWcfHF+iRqC8GNBW9Pi/9ocyiR/xQKIEpf42ddnZmKY3
KT/GsVBNE5rLsz+k+A8okSTmpF97hGcIHAVxSjxZVsHOGQO76fhmEogXlmYcNH/5bkijDDxS69LA
8oajbGUecNAZg7y0ilD084OXrxf5LNECQ8AAIeee0RN8tJb0oNPzCtdc3U2F2ogZ2pFgRIMuVJKd
4yA4QEOZA1X2NmAT7QLFEG0NOUcadqDveqGdDZb7XVXV+aIn2RU8vnzn2hV4tkE9GZkb2cNykZQa
QkGx/PATPShEs8c9G3hivdTStIqwXbph19jHZOhvsnHOGM3M8u043ZMHi+Sbep7zPWmNOsBebV+6
zsFdtccldTea0nqUODVQiz170jsMcrpfDJiHannQGn/awc17UuN0mSNQ9RQKSHog0crm7TJx5/EK
sr52tsFZ1wwtGETlOhrknO3suq5/NFSmYPpgGyAp5TnDMRPySd26kBjQeJBHbF/bvXg1Jms4j2Vt
Ro1rwnZZLHRD30iKyi/pnS3fs3Hyo66h98lal6UTC18fh8gWzNCblQw7z5WYUnTvNl+SZ+mP5+yl
j5kzmKHRGCd3ltrBqvr5EU16HzRa4u9qwXLoOPJadCOSzJfSHsYoT6on119gWbtPNYKSg+CAv/fW
3TDokx+awIE0PbvKjPbG0PpzlFU/kxboje5M7C0JwiOsJQ586WdRkU8YmtrpR5she8ywlYWann5N
3ME4SMf5oRDg7X1biS8IkeRtQnUSrZVia2AMXnIqkCBFgMe0r+WQ9buxNlBqtkjDc9vNdt024HyR
tt9wAA+XUJnGG1tHergi5L1y4gI1c5prV9jE7FMz9fotFpz0Z2wO5cWAk+FG4kBMzwER9wffH9zH
FC44OrJxFRdG36/7KlXpQ8vh8OTLdqWxu1ov1M1iBGpZx7ai0MJeLQxachWNbi55YPX4kHhJ89xJ
TZxJ5tidNJzxrE8Xfefra3mXAH9AYaoPZOfUZXXszby8K9bYvPY0LTsrJ8xTZk2Od9nZx5ES1N5H
Q98GFvXan77X+KFOIE8oSOq5i6smyiYYowuxDxwg7TNRVf31AO/hfLXIX/Pj4bXwN+dDXsl7f+zH
iHmDWXgLtXHUHMk6n2/1ZE13dK7iHzhdY8wOVF1PUg1ulA9SRwlr9vWlTh/+3Cro4gh46tfcCoiM
EuZ5hFhI/2JXmbzUewekW1nu7fHZ9pZQWxBAB7pCeI/54Loy0/EaizCs/k46Movsrutu5wU7dt8O
a4C+xD4YSH+nAKHefIXPRQZaEffYUrPkTEPWhUo980kl1DKEZ56ZgkwrM+cxs8x6NxV5evDLujsg
qZ1fZtvUAjaRzWFIlM0/SRTytwZ/zt4oV3YK0vNysJ462wecROYe5Z4NNwpOY8Bc2VP+09ZDAkDs
nL/jhHVzFbvFeez1eyuONved3z8jV9EP41D9KJWOvteJ/hd157FbOZZl0S9igZ68U7rnnZ78hFAo
JHrv+fW9XhXQjS6gBzXscWZGhijy3mP2XnvKzIOFbFigS9qV/di/YPs75zxpUgs+0yI/SAuSdTOf
dmo7pRemgHCp+0inSqs5qox/Pt8eqTK57QjbPcjbx8IchBcb2qYnTNWZ2uxod6lnzX11s6pqONQ5
OUV59zRoYOpGUuntjtc45+4gZGPaoBj6a86K6g6zlb8s4fiKqmlwtQz+Ub/GJP8V8RZsZ8R4FNNr
pJRBU6vVRRLVqSrsLZvBl76gyXf1sbnN04RVz7yJ+DCpfJNryEQLuYjTlaV81juEm4WoA2Iirkia
Xbk9KVVGaTqFZNfzXSdkX7mdJlUvhiS7aF9dXV12Q4KDSbaCOq+TTSglT1PU6c7Eni6IJplc7vB1
XXtG8A2wRrgBSiO/hmZ9LlaLS6HloCx7XzWm7Wxi8xqHStzmCDIXQUobtO++bcSvmtk2R2viVK1j
Jed3Xy7vwijeudEPqVnPGG+MrWr/4gUQF0vNot1c4diZ+He/pNI2HUxFUFQnKIDz4rVm/x01yrof
xPOcRcdqkoJCIyJTzN207SWZYzUKkgb9GA+kQEAIqbV7gygcY7+ynbzD9CDEVZ3RoMs0PkXVXEJ7
2lv9IxGxCZMfMekMQUR6avrHTdSD02qko2Znp5JBqz+wzHTS6GR0L1rH5yCS8ST32XHR1722suZc
K8wjap7dQbvB/O33S0M/YlUY+hSxZ33LZSr3GJB+8gH/Lyiaz6xtko0urwcFdxOlG6QOm7dr6EXp
t22cBVmBvhBj414fqdS56KQIG1VZ9H6N/i3pWmgpEX+ENCMRbFFzlqV5xobEOb1euhUKgFXy1xR9
EAHze8uSVDu2S4OC5p9d9X80Yvh/lwXF2O//xk656893/G9ZUPwH/xoXKDbtPfAAFPq8NP/q/P9F
nVLUf0AjR1PyIFMIpFTaf48LDOUfCLmAETGgptMCJf4/4wL7HwarY6ZGbIeAkwIK/Q+gU4/cv/89
MOBvxJQAyqzB/pbdjP5vM7clymzJNMVDlF/Z9wqNNkgbsUVB95KWUsd1g6NrSWWU/xA+3XawvppM
o69c2re2lBsYrFq2Y8Sdeq39R9azW0JezEP9lNV6RzwnOm6p109rZZRncj4PVsEt2QoIpdJSblAo
7xjvcYJpNdrt+ZCD/ecYwBmI2NZIc4fDrmVKL+HISOPqxMHwaRbydzWFW71vfzsKPavT9nL9aErH
YND9OH+NxU81H0bx2q/y1gj30QTtIzkqIPca7dyl8uI05BDKxA2Fy0Zge2k041vUf9gqoto4Ec8J
BhwVYpEU117M+GEy3+bOTMjQGMvdks0+TE1CjA6dQcSMvrjpel/zkwrDhj0aB4X0nWbyy2quu0ms
Z1vUztwUW0k8T/C52ZzQQ30QI+siG3FqMIxrAeco3kdzdVp0tzWTjWX+0ZFnDa9MZDY8xoeTUCQn
zBBqv2/k1e1tHGGd8SNF0jMFQYdIH7+s1D230RfiREcJ2WXfQ+xhORHDSjMHC6hlwl2uUwxgJ1Yx
WcmnWK+3q/xok9jvn6ou3azZ/J2286YY6erGGfH/PB0tebrES+vgFdqOSfIna4M5+wJRoDmZ/LDp
58Q3JZ6qbpIIM1OpbMUouZp00Xvcd/gAkOfpcnqL+N/GEd5Jba+N11Z9TbFAwL126+ma9/uUE6cc
xwB6a+mwAYp38VAdx4xrMqOqNML2CWa6aynXsEScbGle3rbXyBzvrZ0NTmMsm06DD4yHaOAlLT5m
zFboXZZbVNkHbZQpBpG1l/YayD1ehFnWg3qSnzqDp7siHYc12rsq/AR9VX4V+UdXqLcAAp6W9FXu
ik2E67WzCrcd32qmgbsegEVqIBJP4Y02i/rShY8eniyDQnUL8oqXdSf60TH68sAeM3XHrrqYywkr
+W9qzedO5F7Z4nfrq00ITcDIPoq69cZh8jq7OCRD5+jlYYnvLT1Zo/beYHwtQ/7SRmIboV8n6t0z
5PHaYchzKhtmx4AiTmGMn6D/+Bsra6Ar+VuvDvcwKSFIwbtfbbJz2nOfFr6eGDfsYy4b512uS9tJ
m05LJX+L3PiIF4X34F2sW9C7XkglCMFmp1evfdUeRgrMqtw/nGxswQ6jOtOUC4SYsn5dzHFrZ+Et
HIvfODL4tSB6dfVJUXi/B/CJxnlYx/7LUttv0Vb7+J+/jT4AE0vvhE9jlvBAmHGzt5f0A/zim7D5
PCRD++2E/ANiitrQHgVSJw6IMPEh5h9UKfeHNnp0SVcixHx5tm/zIDVBYawolzO5DLhK75iUPoSR
rV7UZNaFqg+o6Grv4gpt7hIti8dUkSlBnF9I66k8ZWxfcOa5OJFOspxvZcqGsvxYaz8xjPcsu2ZT
sm1CxGaNhv/9WwkX7J3F6pklhXMd/1Hs5hxzvavI1GEurImT5VgYEjzYrhxy+eaDMT9xfk6eYi1H
peSbbmOqGrtiamipBzW3mjvpmseEsfSO41zfNMvLgI1v1dXxSi4LmMqiccZKv2eW6lhrkvh6j03N
xsHpyGF3X3AGFgj+b0VXXtLZjHY2ju/AjOp1G7Y4xSpFMilK+SZRBqaAS5PPTO0OICf8oQov9oih
X6K8rfTl2SjktzZfrmRGHVLLOBMX7Yb6YZAirFRj8gNn4mmdQh28qPnThigisefY7OvTeCvABvhT
bqf7Vi9mrzDmKzpO6UPrBcM5M7YhRhiY5rsF5szYpk1gwvSxFj4jXQqP7ItJO2saRskj9JZaz4+W
ETbbsF9wUdZL2Z9pTBPGwaHqZGLw7UQzHVxN40614ZLItfaCQ7fYpaFs7mwAqXepNQYPt1bMiS2f
Qnzj7/2AFMc05+QVdOcUGEtc33gxUgxmUXLEKDIfIp0oICrhamvmHRMgu278PGIqiSp69ZrFDLkC
08ylDj1ZrQiaFSTwAn9DGuJNpEku59m3IU/4XvFQOYWh5wc9WwFhQNr3WyjNfhTX1U5ZYVeo1d+6
j+6KJG21RqqCRX3CkaodQ8BhntrWg99yXl2BEfDNjMIsz62m94EW9+Mf5iAAY5jbKTt2z5FDKWJw
2qrl2ZrsFdrw2FzQUwHjMJ8lY653c2pxOoJ8dmcQrY9bL1I/9VKWvdhmLjhpxT6r+3mT09jqeGwK
jGLOMmfZrrdK3adHL8DCZB/9TEMXpzauFRGTEQ9JAl12NNfDDg/7PcmW8sQIM/vuCTFwamlK9yGB
CczRDNslLqP2FhyUjt6AmyV8V9lMeKQDHj7VgKn+KdK0wXGq8NY+ApOlqmMHIY2MdfLQ1WvAHUZd
9NiFHn+aNsiYW9viUpbqlwbrbmOAunQ6RohFYz9PGjRw2Z6YShvNcZCpD6xX5FRiw0Bcc9t0XtlI
LH/UtB44ImbUvHRNrtzZyzYzV30LdqNxpea0zMzaqJPW36hPFI+MBtnNzfZtLcu/oxndEHjIfmwX
nANqfmKB+qIl3a6LllNcKLdVsgJNK7e9MTyrbeEp+KbRrn7PVvZZNRRoUr1peexJkm9YVm9Me8BF
H4T6EVQlEVGPUsnY437ZiIw9CODcVJlIVwvdqYv3K3sHANfDJg8fWWfNqTKyvZiLSyQGN58uTWds
yxKhW11vQs30oYxgmqJUw+nsSxnfh67UZ5499cNd0hmi1nlpfeD0Gg/ruEYMfJjd+bE8Kpdckga3
K6Z0hSEE2h30mIA5LevhDh+DvSHafg7acpy9Pq4kzcHaxgy5b1aUpeskcl9fOyYMWjcyMmR08+DE
JSlkZ7qjptasw8PZ8SeTqBsJAK4OY2tmKDh6eVPVa3wDRcm9SOpaHnQjaWTSiqzTjHIRqIU+O+PY
G77WqeiqVm6lUjTrYcSc+qTEIt0M08p4J86U49hWKZuDtXmqqq7yiQ+iRurw1t91sNL0ZSZzevg8
mo6jax4vhoqLt6kNeZvmc/PW6mQd6pNmsgMYE6ajUlkCYKmX53RdSEsUBtMnvTd+CwWZdNVP/U3I
0peBTxjvcZP2Z7sntm6OKqqZAo7xOQU+HQx2mTzLwyTvNH50Z4xl68amkZHQiH0rV6x6C4MBmLLE
MozpVc/xx0DanGbDnZSp2LeJytVhNdoScH5o2larte0ML2c/iuRdZQOhB0ovG29KribuOiqxh/I9
vcLlYV4FgRwgiQnvxElrO3zBmC12ulSu/FLRDEdtSJECi8RVik46lNmEmzYV2puWFuF7oXX5nnhh
qG1FsVIo1ov1tcLUdqRGwdmtW92wmaxiOM2llL4DT7d3s2LM+Oingv1emdfj3xVb9Jb2FoJy3H/C
EJM5EDXJs6RBP6mV/ZQIY2PA1sefxwTXtIOmJZ5alvZNND7oE3Ox4UkC1IikE5mCAIbmVz1DlrNM
Z3Vm+g8JcJ4PVO2dB9ab2JVFgqeUhZ+aPgU5gk5YW+UxkZWjiLkGFzvfyUP1DP3kRctXoFAwVXWm
tHr1zOW6Zwbgy4AsiHSGXwAv/EMaFIXsCCWAg177jVyt/pR2VxUEg9swH2CNDFWK8xIhQnjK1epU
K/GOsRbvYMWQfqp9wQC6wpNcF+GlAyJJ+Sd3u6qK4z2oP+Fk6lg4PRQ0t4j0t3WSVX8YVR6+1bqw
f/+I2Ry5Bwg9MZck2aeLXj+raiM7CgT35zVPBtdA0sSyj6ZPTxU1wFnaenXavqz5Kp6yLCOuNVqR
XObmviAVeEisKAhDUjAbYLJOnfHiP/gxDkl1tT/X0j6y9ECtxdOifFYJGQh1/3Bhb0KA3dwovgXT
RMQ6FlSJlPj+qFo8pJSqUgCuGKR5M2PbRvj0Wy6MLSFFAUjCZht7csskRnmrlab5K5TxL/SzB/Cl
L704l9sgJ2XGVZg/T3xlSctPzAOgI5iyg7wOo0cEHWRuKxu8gaKUe0MqCB+O9ghEzpHUEXUsD9c6
xmmUWIa9yTG/M0+JN7XUYjPUiaACRA4aoexmP0elTNvC9DXgtrBO2Whkm1WNkq2RaNobuyr23bFp
AiHKOjPQCxm/Hlx0Hypvc4m1ZPSx4SYwTCL70A0qHwVUiCJQsXMFlZzrW0A28V5K8vJlliThowWI
rzlYWLcHyPamofjfmHLbbnpSQdhorbN4g6ywXk2gAy+MlvO7ZQzqVjbGPhjIQUhcOxfGm2oQTBaP
TXrKS0ncy5zBVFPl7FQ7mywaIvmanSInxdtUL+3zw7zxxdCy/zNSb+z7dZD2MrmXXTA0Sv8CFm+4
DFmZ7iV4S584chEkjNnIwqJsCQUwRCHOYjL7995Qw3sGGuNJGRIuphHe/uqAsCieB23RPldTjzMP
JROroVltQk8T9bwdyIF3VbW0ng3kWYFdZvM5M2r5sCoJDZnFi2pahXIP1eaRRdlKpxLuxa5oreYc
klLB8tSsOfrZnfXki62NeeQSWA+A3ejhbKMt3/qMe1MxlsUd5Va/48CJ38E0tK2nAb17G4TRq4G+
zir8nnzetVGq+3YBB1gyUmKXCNCbo6Rl69q36tOsAD6hqx0Mjw1CxqMZuajtjpWNncSvearrfmOW
0VWoY/w7EHGmOF2kAwQKq3Xg1bJigliNBrZhqCrBOlj0iWDNlgN6Le4Ikdn7bh7J9ahKH9Kp5qdT
eYx5axMx75SHSq9bHbRPnYdRcHL03nwupPbKvds5GJpaol8QPQ0se5g4N4A0vDykrVFmiVV9I7Fz
LFflryhGVAEt8+JMS9yR1cXPwiLkPObpLgmL0S9p1/3BQBsRslhnv/FeMSvfqFYcTEL3U40z3MqS
W2p0AoTYRBmWfZTVbNCoq+9tUZyBz6GEQJb5bGOPc2SD3NuxZAXGmHsC0buOh5xY1yL+XRmZIA1k
pCy/DXG4E0PuT7oyOCpIM6dVV1I5kZP2OX7VsgGtNK38d/l0rNQ8GCEAOOwuHK0uPFrTRzN5s60M
peI6jVszZK6P1s9cX1LywZac2QNjJRsuSjXEz3LSMyrQqsqjYt3JVrU1HoKQgfAzWj+lPqn1T69e
1orKi4AOJ08LWm1WoEpmGiw05QpGAHMNq2HFZ3tCHJIm0NQm5xsiDqWTo5+UWX9aWD/1nOQvZSGd
unlqfesBsRVFqG8VtaPqVmmysrS+0F7teJR/JVD2yDBDyY+6Psii+ctUzSuHHGc+0mt+2r8guXy5
fg8lkDeI4Lw0HCdWKI+NQ/Po1FIoXXaesdleZf76BCdwUUmv5Hv4BKTRnYr6MLTrcJAzUwkembtd
aAq/taPZA+Q2gh1jXmiE/O5acnTso5YHUZp+NKZyibL6W4rF5LG1hKMoZQvSWETdBSv3DbcQsIG8
ZAVVFUMQoweikKhxU1VFA1gCC0GhVt0tAubkNJ3N0QIlQelQxczHcLCpMrPqtWX3K2r7C6Ar4RVl
mWwUOTuN2VYM1n0gGcZRs/WktLITYyeJU5bEoayhPO8h1aYADeuQQOBOqxm+iAUupnwk6JlBeWxO
flR2B52wOFaKFRtaoUKvhvQDE/woMxXywb+kX9Ga8hKaTfW2VvOvMvVGsD66UbnNU58gmHPW63sB
Y5PJxlcOhuuoR+Zx6FAAZbKiXIbSBCoyafMl61prM1XE2cbLoQK2xC5G5VbC5meSzJZb4mTyHrDb
vIu2rl61aQXtkTPKJcxp4jGAKGDP1zpyXINtyGfjKDF/uiPKGN0ILLHbd/25zdaNmUS3onxIC0b1
daEB95tVnDU14nmVxSozn+mgtBLzVbDULKvoBTpHvhHlYB5Y5FDAQ/Lo1iqwyWnz23i+oiIynguG
jYlNwntUwEfU8xgtR9VYgVot6YZ0rxzxT2XfpBiUyhRd1VXf8zd55U48SR2xUJb9xdaQKdeichSm
3I1hlOBZAdOiEOA516XsA8e4NiEGa8zrkFezZEN8C8G48DD9RbcPggqoKeflk8uKnYdI/JG50HHI
FGapqgxoki3odWRlfqE0OCl9dzAf38U46ag4pvSWCclCqB79KGOc+UTnfQPdQmmkRPZ9zlc++6y6
MUzjkGxBEbLzqm5m1mTUHtXw4DGNNimLq7pHHmccF4ial0pSk22niCRIpoEBzVJiIcQExsV1zc0Q
3FVtvpK7uJkWdAuqVddXLp5N2chiq5BOdOkN6KolZ7BlpBfFLO62AYVu1P6O9frPW4nfSAj6klcU
9TmljVemzYthzdk20jlRlz6QCUEpcKj2Q8P+7TPBqYS4TtYu8bCLwsqz1NsYE50js2GL5btdGY+G
BxyFAtHIoRPT74u6ZBu7X8fnMoQzstrzcElLTQIqlO1aksdORjzA4E3tjwHlBuIWFHkMx5i2c/CS
yIIBYcKLmAvSxVDC85OSfJTKcJlEyD8c1Dg7xHXolfJlVI15n0pVAxiNpssafXWUGJs2IBRROWUx
H0RqaoKSd8kpVBjRknudiXAnK9JpQpk1srOoWX2rycuDzo6Rh3StVkp9w+ihetAgM4R9I2a6Aw0c
G45eWISIA1V4AJ82LWdulio1PD+7cVW6f63YtnCOZiLKou49a/qS3WBlIKhhlx8mg74tdREzQaDs
qvquAxRUGJDmF+7BtP6NpQbZYdYQcijHrErWNDBVpM+MvCUDVSQLitCw5KBjh61G1oEF85G5nbbL
huy9XSL5MA5mu8+yaVcUUb1FXWg5Qwgh96Gy9Fhd4HkdOuXHlvN+M6nDMX88drKiIvpqEFRJTt7m
AnlG1XiW7R+hhClbnZBYnNKYjpPNS56EiIimtGVprI+eBpV8Xyjd94BK+TkNzZ+4xCIX6fuBefIU
o62E0sWNFIkJtAvqV6fsZcWbs6KD6WZ8ZTVo3kyM2nNtT8+8BtehgI9Ra9EP1Y96RISy1ybTOMyG
dIjGtHDliHmwICTMJ2o9ouQI4TRmxOim0KYGadpFtVa66kpDWRXaKUvnK13DxYyiN2mA6VbogHPW
KN00qbovoqR02oZaAInjMdflvdAepASVLFlQXoXD+JNJNbHH2jr7RQHOZq4EJplTPOytYmtlz2V2
wtlwoW2FR2QF5EeZ3P1mHlhs1EvcDyWwLadpSZQs6IYZJAZ23Z5gCl9GXbkNDwUirGm/RyFDcSMu
IFaQXrLgDUT+w/IZtgpDnwldpNLYTCWm4QEx2iJKvM59ejd6bLvGMF0UCEPtVC2PHf15yNggNfLf
0Ew47ZMEgk7SR27Kv3CxBgjSmdlj0DSA7+TaAsfuU27lX8rtrSXZjzhcwuEW+y6a9EhrdenD4S+4
2SYAwICGsopCJ6uK2lcjY7osUnRoF1o7oHlvfWQQW19X3ODnQspvIuodZohusoq9pC3bstdTbxXd
xsSBrBGYhkAR0u7QsrVqlttoyxcEnsdJfoFVTZ0HkLOYNkXW2UjGiKAah/sEHZ+KCZbCSLXUheK6
PLaPteCIhiEWIUi96NV6GBbVI/j2GEVMykCyYnEOiUKNo5NS0g6rssp4OK92kSHeLO5PB2vx2Wpl
Iq+u5mNkr0hvg5GY/qzGF4T7i2drnAJDWq2XROHbmrQq9LLBMnYMW96R/d2qkfnIPItdObCjijbN
inowxk5fGKik+SMHXu5Jy1h/Dn9HxD2wuFGUBbl5FgJPvBk/wDunJkSb2MRBTvtYDxwAykeuKrNb
wD+Ow08USb5ZT/5a+iRaPC/tySylkz4Pe3bEgEskSNjWJUH8W4V2w52cptSCiVvgAPFbhnB34H/9
Rq9U28MNzFzOJCo5l9e7YNn73HSzcQe/DQUP6sqzVk1pzEoxQpbHJKs60DXvdbwi9GwYISJEynuM
/ZOn8TqnNCLMr/XOUxvCcZVV2sHqjLaNYv+IkjMS5DkcKHUFf1vF3OAjmJy0QfOZFYqr6suDzYto
8tEN4f7GBlekHr/0C0xvSit5ERSED2lqJd2yod1LeXRrUzwhtn6JpTzbt3GxwUULelD0B7Ac8V7o
0hSA7H8DGXVZ2mynRC3xafls+cz1LIeUpcFNuxx1tzwfwNBaL/A2f8mtQQFJXPQDJB9TnYu7xVFI
tG7P9KvM9Y2k6fVBUvttqudeNa5PBWpqm5blNkKZvMV9zF5NSPxMdUJVpQrpWMcdOvn+sjaqE4Nf
gNhEhuF3T5SubDyVVbgFwA17L6eha9kQ51WgduoG9h6OrdpRe0Fj97eDtUl9v+3x68C9ogBK0jQg
m22DyTxImMM1UcPW20RYTcak0gLplb2J8EFldK3q0Je1F+vPZtZdQEsfo7g5J6rkzZCiLG3inFkl
/YOQYkR8Xaa7PerfV6k3QXsjmFUcuO9AqdaBnw6bX5CYz9gI3Kx91fMlIDD0DMc2iNpdCkxvPkJ8
2OjRt6AfBwcLqeqhEwDD0KqOkf+q9ePaxR2WCVDaybvZz4HWf8d6IGv1O7mQX+EiXeXpoTfQvGh8
INgZDWGBaftjnqlg2r7A6rg1fWfKeUxQLWwnv4eoUjCdyc2PongcF2MCeEO4FIN7EDRebRH/3UCd
fa6bamCrz0gvwzXvmkMu71abnhvSnCk/pbkV3duoa65lwaSwBlOx61pJbJB3qK6qtckfvFn6BkZ7
ziKHc8htO8h9bO6JyG6YMbCVBJFwyOxQf2gL+FGXeDnV9UC8gVZOm34EPVwVpf5aJipd3Nxx5qeE
pXqi1TN/jusL2C7lY9RicqCKeWKim0e/nW5FO5S4Q5DqcvU2KP24ULjGs9+mdv1EXoPprnl6ySPF
dlDuwOBLdXvZAw0Fra1214y64HmmunejMvc0pWPNRxqCCLfwnO9pK71YfUjFLfIPss/9GiajZ+Uc
okgIb52s29xar+zRq021EOUdTiUwe/qFMpFcuCkRLoYq3JNk1HhZmH+rqXlllfeKtXOnxvEv5n1w
1jE9Jm73HlgPtctTb9t7ETLwrWfjIiyGvHKoXUBqMnLCUuHX7MXq8J1THrVqNTAs1ryCRmY0WBIS
CA2VWeZrmeJtzXpDV6vJkbT+tkzzY3VaXNup365CO0e5fgHi+ympxpM2SftU62G0tZvUmFqGBVPG
r3KVtlGWXnNSWigQo/ssp/tC6991rlgYoytXuR4b2zqXAganE96U+N7M2rWQIbtJjKsrTUPsyTZy
YH+jZKcwrCBkW8MfI/ttlUFyZap8l3YVZQmzXw26r0NL+tuT8cnj5GqDBY2oofbwjOVQ86lSc3It
Yik+69pws3tyh8M13Ghz9jmILAXuWv8MYfxHkyvqbBIvWmRf5MpIWzBuvTPF87ZEO67p3ONrtBcm
+yA8m+y5owPBFa9UiGd8JyllQnKdZfBz8XLGl+csoUFCRVEcU43rtNJsvr42YljwOJMV8NmAOsNp
WZyS2NYtnE8E32H2Xq/Wxo7HvaLPj01j6NSlQBFY5xu0kxu4xJ9LXVzSsCPNw47vcmzyUASl7zLe
B4AOcq5+lvqy0/vh0pdpEDG0II38V9UlOYhU8Yya2Zm6hqmv5bdEWnv60Gzs0ta21lIuQV/Mmo+d
mfAHPPPOlOtnfANuX2jXseh2JrxCCKfRlxIXtiOb0ieofAT9nfKbKotwy9TesxOPnAbnUzwrF+JU
z6ocXSCTeGbXg93vLuXYBlIS3pr4LcnlM0tEYLZ95hOoldDGCC+fHqR6UjjlcZunyY/BkpQMvQaV
YCqjMldH6gzlRIyLo3cMWgp1lzJiI5X4aRnutrUjxHlL6vltLu5qJnl9bz6kAQbyfdloXVpVmrcw
20ViPjSLBTd1UqFfxsAMyT85WGuXI2vGnpHgfoEEuTorcRxuRX/LXJkSV+47InMba5NaoMzJ30Rk
XcfEwNdIdArzr7QWRxQhd2NIfGlVCqcaRs0hcO3Wd2ippXQBecD0HEoqlN2of8/rZQ989W/U9vsy
1p/YsoPMNU9MOvY0rYujLWw76TKdymwrNxoLa6M1i2eV1WapjQ38bZsNUasgaR7UzQMOgBJ1rHnf
2EtSg+XA18fjYMt/9ZQ4DF17afDkhFZxWMT4M+TNX0kKN/IQRp6JwgC3UPvd2+lNMoCGcrE+2QY1
92jukhrYsRodRdqxnMrdeQATHf/KsLh83foBvPoCEvgMTFty+2xWz0qlYnmoL/G0ym4BLbYeBeLi
ikN0gK4EFRV80pwzhUrzdyrcndy0X/kQv0/dw6dTWId5Ul6XsfktWe9C6i0khuDSs8x3rTCG4lsm
RWMdqK7j3ylSbXewzS+GyOj7E33wk7i5chHvVXu52jZCTVCHD8GGlSsBq/7J05HB8yNmK6k51iO6
4JiWxYXBnQUXEfuRmOqjRM7Eg5KIw11ZfpOBbVZLmdpP9uDlMvvavKs9IC7HtqvhdDI3czq1Xzjh
qpXDXtrZzYhiFr0Mb/G8TyKgXqPO6BaZioIRV1wgKsjHMItjchOL4qUzc7dSpT9r36OPip8Hydoo
yVi41pjGvpbZ8SFBve9UNWsyPDgVr6JyKNk8uC3B3W7f1gy8+Ua5FsjFRumzaU28CqGa/BqpuC/6
wHQ6VRncFRsRjZ+9OXi2fixrdjBLyzOO08SziHgpySTQ6Q/ioNaX0NFrhBqm8UrCtMfW1GDM0Y3+
MkqJs5TxF+kLLwbBzIdyFvgN1dz4o0nyLwENnKXK1zTRZBV1/aEmwPMJFWcdET3WUn/6Tv2o0EEa
rFLT3nAlE1suPFikGO8rXlFvyimeNLU4kv6LsiHZAW298ps6SAJlGjula0r+bA3cv1ZZSuSIIHIE
xEt8GbqTiM+IhfowS/3eNHepWu/B3m6bZnyy87zeyTVflaGEz0ZvopYYkMYsCuJGMe1NbX430sY8
y7Nqeax072u9OJEoDso8nvsEjrzKI9SIto/bQGck5kyFKW16ieom0j7C6tYSscPGbg0kLYSfN7DQ
KuKnhuE0MzlHj8VNQd/YR/NbZOafzRojhZ/Seydl3yP6w9D60SgXOra+k0F6BHW+2v8Xe+e1IzeW
bulXGfR1U6A3wJm5CJpguAyTPm+ItPTe8+nnC6m6WqWernPqbmZwCo3qElIhRUaSm3v/a61vrYVx
XaWbWQP6HiPDptnhekckpZdFix0m973ce1Z/iRkI4GhXnbnhUCuiclTJimp0T5lxHs4Mjbo8lreF
RnOFOab7yMAgZorufWTZ0pGUGXv8gpkzq7Ue3cV1FFwakW8UV6q4lecu/jTSYvFzMG6fQApTN4uG
4nbBDfmlRCZPFpli+JQnUD7G0U2ca+PsgPNR0V7n7jHFr3WDo5ZeaOifWAz6ZDcLnbmZl1rxzKho
9wQ6oj0QjOiNMEvDo5zzqhI0OkemSfTyQGx8AfLAakQkfcJR/wrz6tBoyatRIybJXdkitnQoPYIh
u7gDq/0QLc0hS6L0xlBycSO1JAYKPkYxYAzqKkLxYFQp7Syy3CtbKTOprOjTjyZsbJZbQK6Ct0jX
QifdiQrpiIf+kfIsLG36QxvjNJXior4enk5GIcuOQAhmpaC239WJLpx7i8mn8lqyobCrmGqIXjwk
VXqqU+17/FFg+uAzSCLJZDS5WxPJ8+OhO9WxccHORnCAPCdRZlxUcjFtG0zTtK+00crI+ptSl57i
uNuV8nvSi3TZcPJAmqF2bOwQ6JN0nc5kZRCpAjF+MsXDCIVgGPcSTn4D0SXUT6Ux+KjkDE9Sx5A+
hRFxMRL8pBcAHNYvSvJG6TRD5AfuW5uBsIV7aHmhdGr2eoFxX0jNUyS3eGrMeXlVjGDXiThQNb3U
gViOFbtEY0tBBcXYyU2YVBvItHiaQuyDcvzYEOi5nlpqVhWQ3AlhHNq8paTAnyWcSnr3GhY+OYar
sCnz/FQbVIKbce8qmRg8AbHNPaVkQw1PeIJm6UxL+RgV66GKd2U8n5PrNGnkknAjKkO2c2txsp1o
qmqG26y39gGFK6uQLADl9fG0kZckdDOjeW5y45W1A/tvk74F5GIfGA5GnrJY7PirCD7LKHpDcZUC
8LOlVYo3lIy6Q+WeK6XXDUsT63Zt8lzNJt1YZRm14lp0CNPFGybpcemaXdth1i20dTyH2JYT68OS
WSQZrAjPhjRJ9hxp4SHRKUMgrU2L6bimYHydCrSlCDFMFGJ5AzsseaRJB1ymYQUfEQGGvsP4CvHt
UPfR3ug+41bEq6OyP1K1GfzslL3yvOXmGTHEldMTHSRuWeB5NXmeo5anq9EqCbJTYZHllJwk703V
YkWXrcNosPPv+QVYW2ulsb3OqqYDntoydM2yhKVkNN1YqaIbzHUkLHko5obBcLQv3dAK7+YuLF3Q
O8Yn1FFCIozbnFCqtjgADk0sPiByR3avZiMWbC2f3TRrc94FSu3//1kKi4DBv89SrOM39kjda/Nz
iff1Jb+XeDOcB61ATsEA1wdT4R/0Bfq9FWiTsBrYbRuyCD3r9zyFon+jb9RURMWErCV+hyT+hl+4
fkmk9ZBpmGbyZAbG8RfyFODNfmGIoA2pCn/ilfgDvU3/Dmj4ieMSkCFNtKr84pQXbZZNdZdfpCdA
8wQsAeNUju5+pNt8y2xjL/nXbfF6XKe+sbN286e2Hz66TXVqb4q7bCMcs4/kQ3I0P7vDzmy8jw9d
sKpfW1e0SSDYtWv5AOU3oU+Aerdsho9oxC+8qu1wy8DjXG/11+ikfsU+J8S9/GpFTp/5Es32D80d
OPut4BGKOnZO5uGUsbMNB/ZztR/d4JxsFK+8MPNws9Ps1meOHSW7rLvcjX0VCdorjuV5vKdElK+0
52Vvrqd9/9Bt6otwVN7lLVXWHuOOvb5mR+3Va4R4n7qrreFFtv6VnMot7/JG2Rl+8JBzwllZ7+YX
i1/IkBJx0u/1FTUItU4ayzG3NeWQxKRWzdHyNF+8D6djva2s01t/iLc5f2x4E53mrXWcH/gI93wP
X7JbeMFmWcVb3UYl3BVHY0VRiUcc4o4leM0btFv7jm2pS0/GXtwq+8ghdeVFN+ZdsC281MX35HSr
fD1+FoHX9G70pPnlVvIsT3A7vz8EDCOZb+2CF8NP1yrpD2c6c17ptFXg8dRucTWBc3dIuRX8/uhQ
Z6vwLZN2SBbjjjmyTXjRm3YU8lbTfh7t3Dafu9u5YLhqj/pKe6Ja2o/P1a5eXyvSNrWvObqd8H2R
LedjSTbRxvByv1yHOzZCd+2LcJMfzBN/w6PlSTiv3GiDkGTysafreI2R+qL4dbtKPii+FR7T3XAc
1+bXfMCoMjxaFx6xj8quu22O2M9pqV2GlSoinbNtXgm+eBN7kis61bq3Ja9/NbfzljIPh25BtpRH
4Zbrc7DjqDjGDOc8aVUeeL0T2zT2efqO3YTIKGIVrxnJPbcraVWfh1NcryJS7jd8aFA4dWfyo37F
WF66myAhFp6Qe6z7bH08NKV8lb9pzuTU68iByRQeTrm9Uu3yknjLChHGzz687g7PlP4gF06YHEaT
j+mF4r5oZbrQUe3WlV1OYQbvon7JD8uOqvvjFbWfrzjhcL9xGYn2tJnwm6Mj8dDC6UcjGJW5vSfp
T/3VN9J9CTKxDusrC3ZwJfB0TIo/KYdudXpvPQNNwC382oHn0DqdaCv3w3m+1e5zTGkFhj02FraG
CDXbdH6ipjnk9u4z15Rsn47BZbKpiaDxVcz2ORLu0K/AnWABxc8/Eg4UV93si++TSnsll67okqNs
VvNrvV0eC3GFLzd0a4eeKfzU7+Vdf5rSFbgBHeF+2tabgvKL12wbH7W7+iuWdR8vdnBDo4HbefO2
2KtrjOPip3YPRwOU9bG/rZwC54ritUciMCv0xeWgPWARtTmqOKhXYG4Lj7NgYXRQPiB+ECVVKTxk
5GEQjt5QdzFi9EsP+nKncsYc1spds+UOXun3IgF46u3K8zA4BhkZMkSmsUoO5Un9MBHZ3clrKTrb
gtKPpo2RHbLX+BZgzZpRdIFpdD19sb2zOcc+Muaw8Cuv0rPgck9vIgz9zIaVVz5f8QkWrqw+6gjL
dv5ZNY+MaFQnXVc07oycKnxVdwFVK5lbvI3CKtZ9A19HDAJiN+Wr9nmySRy446W2TR70jh7tFBwH
iytiwyLvxcdHJ5D0eK0gS8sXpA4KgGiWyoL3IM48xVNue04a0WminmbYym76gIImPas79J/ivs43
+WP/GC+kltgl+dVIOnc1rsVDY+r2y5WGEK/aBw6yuv7QpZ4lPl5Hsz7zB5Egb+y2VC2w9XvCtaRx
atdtjlfWK5/1fIv8ZPrj7XhrPHBN2QUX9013EQe7Bb1Czdi2O6fOrbGRNLun98YuTW8ePyJzH1rn
UHDGx/ZRPIvYrLyrgxR6zoryDsH2KVso7oWTeWn9D4u0OrEfh5bN6iCor8ZBxP/dP9UY3Tj9eVow
HqTwUnjKsQ/tSVsVLzS19vlIms5YyzqsOpJiRM5sCESEclfGhrYtu3M4NLizizxn0+OE62wV3fHn
PFG6co6wfpWjx80hOUK0bdwe2xWGmDfqaFexA44Zr1m0YdlgX2wX+qMSYzoAbYDBEnP0vCKBax5G
OC8sb4RnjMERHiipzJ8tFSIXGORD/CQWT9Kx6V6kcGN09Hbu2y8FRHJdvWvNvXXU0l2/zSGBi2un
djnNHomSDJN9P7ju+J63rk49GHciwb+V+hguH8NBAq5RVbITsk661QGzFWu7fe1GNVhXAa+E597r
EnlFCwu4olg88cDCgvV+nZKZxQONlh7q2aPgROOh6J30NkC5o/MV8x0H61Wy7TejQzPHm3kBVJPw
UXQHKg2Zuspv/Ks7ZNt5Hxw1O3fqN1KKG/4qfqjM29xsj8zXNqz01Ubn4aK+RJv+rapX465/U06j
r+4408MAYMCenso9w/76adROkq87vSN7fK9EKJhNTWv+AyOA6F/hQBEXWkmyy+daRZckT26Mvma6
Rrquq00Sb4PF6UtSD48jk7WPfhPQUrnYhuAW+ZbmyHTySmO9jbZcZFzNw4FkGP7e3o+dV3qKJvqR
PUzeo74NupNYbjmiQJv5EBmXquu/vt++K3P+9x/XvPN7idc1DqPu+47xn79af5ZXplj762/6w2va
//X9y+FneUWR/eEXbAdgp5z7z2a+fLZ99uPP/+13/le/+Bvc7G6ugJu9lz190fxp1LcWf9haww/7
k904b6FoP+dfX/HbZlxmV03ZLe1jIl5oKgV+R6EJ8jf24qbIP+SeQZFdCaDFlbAG8Mz6ZiiSrhpk
olUNdiNb+N8243wJhUGUeRXEH0n+Syw06YrR+ycKDeKYakBBMyRZ1bHt0HrP13/aiUct+dtW4gJJ
Te64rDVbgAx68SDUfcJQTYh2vZIrIGU1ww7CqjtYYttuGTsWP6h6/74f4lcS6PWd0NRicFzhkwBS
8cd30tGIl5hMPXg6pyXTx/glQDG4eo4lRrICbgRTjl7MWYuOKq1q3arnEESRxhg+d63A/DqcO+1M
KEb1u2HIaTTXpfiC/3f5T2je/4c3in/cMuCjArsEIvfHNzrorRKMSsgSN/SJd21xXGM0Mdh9E1qu
7dwMqv8E7S39Stjks6ElQCSHDiFPlH8lsAt1bg6BjPxeYgzJl8g3xDK6peoWg4w+AxLSZ7pUg/4p
Bg4P0iRUVqzBCiISghYiJzNY0oprGCHNjx/bXyIVHOJ3Ot3Lr+7Xe/kPt///azwDYOp/dttv3j+z
1+Lj57v++yt+u+0l5ZsKLgCWmoxLEMwhV8kPpIEgq980cKsmF/lvJ+3fb3td/6ZLoMcB4jIJl0WF
2/W3215XvnGPygb8gSsn+q8hEL9j03++7VVJUkCqSzqceJ16kF9AqlqlVotOGYeL075bE8YTDtx0
nJGiOvyU07nZ6YEeIeLXzciOZyqPagT1mpDkkO+ikrZyI5bGG0McCMfE4RTuiGHlZ7xu9TPkonBX
4FzXmDMO9emnT/n04z3+j6LPT2VcdO3//Jv864qF6UBVZRVgBDoLtWm/3H6aPtEdQwjPiaUUm4bC
ZY9GmhDMnpPgfuyN8Z56wHrTqfSrg2gsP4RYFd7CLqEJMYQ+RMEipaXH3BKH+4aONdwqg3jb4Ufb
JZIhvJbk4V6EttFeJ0o03T9/+9Kvq4cK+lJnIgKEkimI9Gvri7SUY5xTq07UVzF3ZVfBS5C7pNyZ
UqIBOVKWy7wUySPBfZnUjx4fx2XS+tVIf+6DnjWcUZVaOyxwmfx0qhp+ZJNwFMMcC9ufv1XwGr88
HFRZ0jXTICyt8oiS/4WTSc7NEHtRd0JMMGy1eciVr1JYRfmHoTdBheN2KOsDlkyisnIr0ayJ41Tk
R1GNjeh2cRKBxjXpRDh1zAwRSYWYphjkuDaOXvIsAKNO87yc3hOnYfo3aCEzGDrK2PEFixZvlAlE
kJ8Mo1pz1A1kcScRNS+cfI51QrOT3laCU4doElvImATU5wQgvD1XA/pXVZiJtldaiaNrFDN9fYTs
fUUH9g1mVgBEy/2MJb4B5x6Vt9CYxEteiNV9MpKXJBo4AqVYBDy8PIlNyafGyZzdSQ2Txac0trxX
yezdqsusQExLmuUZbmb5GbbVcIvC3jUryezmfQrECL9z7eeTHHDWTQJOEFFNj2Q6yuzQKVB/K6W6
Z4dZNxZ5yELcWFdX0UobFfXUVUH/mretuCGRKn5iEANxkUchxwJdr5t217cZ1smhqJ/ipRpx29Jh
4g5jpN+nIMj2sT6qsk/oeD5nwPkvU2cIF60r86el6Jsnvda6HUc4HUqgEr0PIQYR26DM8WmpcvUG
2FNG6t1SX0Rrmop1FDWArCZDxI2Y6EhRWXRLz2V1XhYdGV0vU9mPaHA9VlShbGXJXHZx1URHbWxl
juQhW3cjWSAoaWIw32SClHn9LCU0x7b5QYwVCSKSiklZw6yTOj0gzXt1rLSdQRT2Bi8tBdJ0M6y0
QS92lShY+ySIVc2JBBmvDmi/57Ko5ItuzT0td0WvwYUwpkOVzzInwNLCCTEmMbrfnPdrK+nUtT4M
+raKImj2k1BUD0GTlskaEx9eE1Osq8mdFE1oDkIN/PQcYyF5NOJB8StZYL9P9g/bomi+jk05HodS
Mk8Aoo3Wo1F1jnZBp4rzBXdffBtJzMoZn5uHZLTwaxqt+ES79SI4CbXqm1wqhmLdCKHsT0ZTbfDf
CXiw2Kc+LCwGD6UeN9f5lyl/LkOChSKK8fqI3F2RHaYdhuhxJGPLgIaMjBiZwetU1vK2TISEME4r
ZbuhMoJ12Um1V83K2O0bNeguhRpMKnYjeI8WfFlYewVzHKut6SElYDriLW1Ny29JeaubohLwtUyF
me1rQ2seWdpm+F5NuREVI7mIgSjtqDxGhCPvU/h8zkmHzcOkUYiKNxI8jZnjw9PIKliXurKir2kO
e8WtujYQnX7RGgE7yTwwDQpHgteTEl7KXoN6T35McoA6hq4QSMkXUib27KAM88Ocy5qDbRwbfmPM
L1HcV28lP4d1AkLsvRZaBpxGIT2imWDFUdI0QCyasN0QlMQAQaHwW61M4VkiAaYCyr0amrD334iV
QSwwELPKz7s4OHaJWR7aupoxNV+jsrVa4BFskhdJg+jKkKtqYg6nYbfF5zWse12q3lSaApeVFlF3
6WnUmz0FFI75KmDMO2UqEM2oeVayVaObKNGRnGZns9aUO83QuvslzipPbQiYukMRDjtYa5WvYKi/
KyFcjjabQQEjid4dYZi15w5T682sBd1ri7FujyWq/bACqfJZ8wI/jJfsJTZ0YddFg8Bqp4f5Sz1U
jNV72JqkZ5LCwolDlaQKY7OLat+oksoVzKvDv+2voqheMbcylSU+6W0UMPUBgLEJYs0kxo1h8j62
aGkF1zDkfMAlvDg9xupWZZL2qku1eD+OXUforBa1fT3EwbrrtHqrplq8GyPC10PQVYzqtQJiqy41
Su+1gsIMXh2ydiPqU33LTwjxTo8DvOF0X7SZNy9DcMmWoN2NYsE5nUTmqeuj8o4Y4bQfiOWci8zk
tE+o2twFAgbNshz6t7ggneVMhENw/i3GSh4ASbLkS50ddiG5DiidR1ahttstCyVVzgQw/zlsZJWK
ZcEYmV3F6lYYw8or5IaxNLdxeYX2pAwzyybY8TxIn3okN0wUrbKW2wawCpkfyCgEryADjOZwTNS0
2Ao0EDVrmebl0CE3lN5OWq6qq0W/Wn6UEHJv2enyJhczyIF6LVUPgloqBs57leSTxOPzNuc7Dq6u
9fa+TOP8XCtVt12iQTbumhmi7lYrh2gtKbN4U8p5cDdjbvZ4RJpY2EQNhCsh/pulLqtHLQol2AfC
WNzHYdDE+CXKwTe6UTgPc9rCuLMk4bQYXfuoqwSRI8I9GxNWnR1kJsYdqQnP8aznptOngulPwKbd
utakzVTIxaWbUStniuhuOmVsb7PBUj5l2YA9omVpZQuiMH9aQnDFV01D3PLRa6bX4FP2e3wBp2jB
zlOYobWVjImgF/XyyNEdi6+TLUZ4QFcU9gvVgbsOt+QlA3rQOBydIxJqetrvO6mn9jxoMWW4bUQl
TYCz6+qZnwTdTSstvsHwmK2ztO4PxF1UAqpNfENEoUBtN5W9ksrSQVNqWbZHYerulAhLxy7Vs+Cw
UHC9TfVZvOtpXlevSdrwzlAWMv2Z0IWX1hhad1QG0HWmOn50Ien0PUBBDJt1QOkuBs1C8/JsaU7V
KEn45Nk1McYLFLfVsBJuKtgJjQuaoA/IWuQFasgwtr6QQ94nwYQN1eb+ZxmikDu9a8TYIJMQq7vZ
JHdL/3OyUwjH+3BQmOgawiBuYuw8aODYrm24iFYGnSzN70S1FQCb4MDzBmlJHvjP/lDxQKRwKZQw
d+VJ/6iYhEtjEKEbqRcDaZUoPQ9kwuEBTwuhzDB5GuqtnGtMrJSk2qVLjjdoDsSUTCdWlJ0+tFCP
2SVtmAPTeqQTDs0tJGtbksflfWRTcJdWYvUSiCHDHpP7fiMY6ehGbKlFuzLVcssTY8JmagkjJM5o
2UYyC7CLV125DNkU7AT4Eu5YS5oXV1p4KmVcFnysAt7zjqcBBeTqqeLduV0gp1d2mK6T3mhDYx/z
dD21xSKshViiihxa3ZqEQ+jBtBpueOvZbdWrBFFyZPovSxkTj8bLmmgZ0zuhp1e3qdOYQHvQv6Rh
q+wpHi5ge7XJDQRXklFC1QKhKnKsAPIoDx9xI1W70opCv1TmcUuhcJe7RItpN6YxZlcHCaGXmB4T
Z6BoGtpkTDEh/MvlyHgsfJOKDqe3VJSeWqXCQUqJGOazWQNxlsyyJVNnxCB4JjN+MkxCgHKcCl6A
MjyumiAWX6dAIp+pBQZnKFVnKSik1PCrtK0hsHbpgdK5a0SrrDaxpTS7mYzhu6DPhhsMQbkVdJUc
v1AM8l0btJ1pSxj9xFtKlIobETvHgQSP/gIFeXkuxmrQdwm1dpUvlxH7aGEIv5qob49yBAcqTnqS
9Z0SPwAzCKFERtW9OnXiFh/S7A8k3DdEzGV1bYRGw5w5JGQKP2qjDS3EKijh+TklJknhkS7ghiiF
wG2mMjJ2S5LFDTfxNK/7SpwuplkYbwnsmsRLxDF706K4OvazILklW4OXlvXlHQQF/kutrHZZKYiE
9soycLt0uFLrmjh65TREvNJMjOE5FZKGnCRupsEyrNkOzb5+BiYFNUEUS8Ouc0wo4DJUMiIm1Pqo
U49Zk1PKsRRYejI1S9ENyRKihOBUvFmUzDqJERgAZ84joJtUQHHvykZ3uILwG29WrPohms3U1xa1
x/UziaLbFgBW9r3W5BugvdOtnpjJo6wtrC7kK8Q3wZDSjRbVn7nCd99BernEYW/djGmLB0Yy5Bgi
joo3FR7JOahg22JyWm6zpRLeWvoBBjDnFaozWQCajQP8MM81LN/CJ6lax7cwemZgVFH8oot9vZeJ
WqUuDM38bCSKNN6ZVS8e1SGQKBTKc/pKhNZM3oW5RglZytwCU0gdPLlUoDVqZigl3VpmvU/YylEW
WWrmTsRdtu5V2AmrYpSaVy2bSbmpmj5serHuvgLgK69JNra7Np6G54KbFx7PYOiiH83D5HUdxyqO
oNNtaXDpIuqY+VvUcsfBQ29OUiQxz6Zp/kuPCcnkY5NfBio5J5bwWjpHUtTtzJEfhSuogqmsZFDZ
G9zdubquqEJhNZD128mYxdjRTXV6ucJK1nARcjz4ehBuRo6m5U0is0F1woDZHTi+PCp2cKBgmLSE
K1R7KiwO9CS+2NL3QbWluBupi1BItsfbl08+BODhBSxh8Z5zZoD6gXftJTWnai1VVvlpVEvxFAtz
edPLyjDCFgeCG5vy6Fm8GtwsDx7QXgwv6WwQs21nkank0yxyTExmfZb1PDHWC4AJv5/bTLPn1ije
lKhBZmx6to3RnJ+rOJ4+FGmq7pKple9xAC81Y2FxMEiBzn27NhOLaW2oRCdKqdnZhQyM3oXCUDuw
xoLyKhsg3stSFTXXMBsF/1UrXzLlGpoQaQ1obLIGGlGZnKdM2Qs3ix7I67bXKj8lPlW6IhDW175W
y9TWljoZV9XQEipNCJQegi5RL3WGDKoLanUSojZvsXZzRuCUxuZ5JatqVdjhnM8w9ktt8TjWQ16s
m8a007bQbs3CUgYHK2SvQ4TpOAflc2Zyxh5khjKKGrtJoWfVbQPMQQG6Rhges+UUZB7MKLA0C/9X
uzrmdvTMaIoOZcpTdYUfhwiEPDbEd7Vm1jYBXLZHuc8rTwb0DsAmNRaP+sZ618u19FqrtfA6ycr8
IPezcafHVXhjSCFbQ2nRqk+5ieJdUizd21RXiQ9PoxKIsoDKWxXSqF6CMcp2pT4Ih8pISZlTlQMK
ZuzJfhRiB4iznDV9J86D+RRlCYc6+er3mhZteag50vtpXTanvomNdwzszT35JBAqhE0WyO6yhPtf
McPAH6zk0Wy09DHS52WHPXPw246Wq1aBaN2QYkKkVYPgVpHL9Mns6sqvuqJvHZEChLMoasKmGtRu
Q7LLVN28bpkXFaBVaiehTeimr+r6Ic1U6fpoUAukQVk1YLtYSXyeVNUkM6iBwCq7On/ShXGE7k8e
1SdStJx1o28ObAaHNym3OhR2EvgQEXpaULqp2CizwR3Ktv9JK5b8MbNK2EidJeCRjBsPSkpx249l
bzg4bTmkRGFT0zZZ6gA+IXztcMZCTarmkd2XOOnKMdWV0EvNGENNZ3CJzEINkwjju6Jug4RdBbmp
GVycRK1a7gGoThp09XokuMDS9WZ0/XiI5SE+wiTluBYbqYDsrdWoLrHQ1cJN1MNZcWBNp7sw+R6i
woh7khtz2vTjyHZKGjJZOQpywVVqtqNFXIHz1KUKMiFxegGqxmdYA/K4dPDVyK1QI4M1L9MZT8Dx
hjG1y7XKSk9oBMp8JDUWUFUKJkQPfF3gt75nSdhdSZOsWXas5HAGxFqACkvJeGM+/b2Uq/Iql1Tu
UktNsLamqnqsAxWN6O8gswwxwq3szo0+HYy8Nk6pIKiGPYKGvPw9hywY5FcrZkv3hTsQ/T81bcJT
klPKra727W2rgDUtAqH5MYr9b+nib+iMP416/6XFafvZ/KJXfn/B74KliCMPB6Cu0L4I8ukn5eLb
teCNTS/q3HeB4nfhAlFSJpNlgfihVkm6yhP/EC74kkRX47Uy0uB1V03jL5gH/2X8jyJ6bW6iAU1G
URWVX+o4mZ+m8dyo0GtEFBT6OcpW5jFdVpAsRoinWVmkz+VS9sDQ1cUC48AcdlVLCdG5cZw+KC2p
nycSslezeXoXjH3eMBHs9KdgNMMHugWI45ogXJ8pnHhVIyN4//5Z//dl9zeU6j+77PYxCPDuk8nJ
Z/wHff37635cfdY3nZ8rxlBNRJZSzGvD3w/ZDNX7qg8jRchcAiihXJb/EMuNb2gpmkrfGBBdnf3q
Py8+4woJp5kQyAuyC3r3X7n4NL6fn9RysIsoZjSQcAny91z1vT9Kv704AipvcFxWct44vT4zqWBH
X6bMWcegY7SiZcpNpMFi6tR6cpVpMRwFjc0RxV6/M1Klwwak9mx7W3VN4NSWu/BNULHr5wQQZOY/
RNpJeuoYo9IrIB8i/gCTCRN485jq4zXsbcqbtDLYLyfVjMexSUa3UkgKrOo4wLdI+OgrokyGaRTD
1AmVBShmv9wLOZVuIO8MJgrYDHUqkGHT0WZkmoQ/2YzjvCME6CRidBKEEjCuiOsrlfCyKEoSrwEF
kcWXimgd1IlxUetedf76nfHvbCF/kJL/C/aSf6tJ/1/oL8H08Kf3TT995m8lVOY/iM3XF/24afRv
GmvZ1R6gGSY3gsJl++Om0XCRqPDi+QfryfUG+P2m0cRvEheyalDjqNFFbfHH/eQw+V7oyZGV0PbV
FPIXVmxFuy7J/xSbuWu4U65auCKbBiYYEV39Z48JCUZQ5hQzr+S2w8baT7MLoqOAxJo173VVwRev
xtyPEviuMydNW6sF6GxiAiRXymGBM0VyW2aSq7gx5bWOtv5gyZzd26VbL/RhOnBPlBVgjdc417H0
BQ9loz7Tt2pHtWJ4phZ/KbJ+R7oY2Swi/S5FFe61RiEeVey7SLO2xhxeAH18qCreq1at6g1HGzSX
KMK3aE40kckZqE4Ltjshqbd6ssbnTmpme1qi+HYaY9DsYYK2F4rGgYJyOj10TMpFSGJtyNn+FB1n
lqnCUTgXlPOYjNScqMzVI8qJ5QfM9/ZWM6JQY8lxONOsDWW+NwvYFvnQbVM5PUeBAghI5F3aljbU
ZLPndNuTjyPNbnBg6aUXw5LPcpRMawTBdyOasq3V0RWSQ2alqHlnRlODrKSYHhiWNy0elXXcWa1d
MJj2SAUHqxHwhScy+yHCmdWY+IaWU00IYCXXrp0gaF2MpEkVEeYA6NhtpymH7t+ZL1VL/hn1Sn4r
xWTKHaCemk8NbLOLkqWFpVHicB6N++JaWVOQuDzQcyPYFXgpOwGhbEsCEbY5YxxoCvsxbiUvq5v6
hnC55JBVxQw4IyxYDJMjFXtkCzIFiVfPSRbJh0yjEJXjlwRYOKLSY2pzW6uaB2XGhBzUs8m/UCBi
q75XEvqvIB3iiO21B70vyZoGxIy1aWHLPzxUVQcWTpoPqJaSPVZTfwNqEaZSN3NMhEV6DYFf87ez
HwfYqNUgR1+WhsduLCmwk+vbVrrSntvh0Kl9tyoJgbqcerh6q9mrCsXTru8gMbPXoAqY4Ep7pn4q
SeQ8tuuaGdAQZE4byG/iHFLjVid8elVJJE987nVlYQkHI5LTGMZKsMs6LNkh1qdVYUlvzRCDLSmW
oxAW94upe2mpRyt5Eq5tZY9ZLQReF+g0HGhm7f5v9s5sN24k3dZPxA0ygmSQt5nMSfMsWTeEJFuc
ZzI4PP3+6OqNbbsGo3BuzgEOGg10l0tOJZMZ/Ie1vtVrQS9YT+22pXXYFezFH8baPOInVowHsSuP
DjbVcnxGKWKTNm0ap7ibGIp4WLf8dvjSyuihjqfw3jEafUyiVO4ksDvitt1gtsWZ6LwjD3lmhKAj
TlDNBELEIrH2IEPKnZ+jye7qiRUPiS4bL2m/dCpHPElIOiZVFeJLmwkdQwxs6mE66l6ezNTz4KNL
/PJletDcX89m3773BOQFjEGHoFo/hCiWI0OAZt4n2ns1h+jD082jloVAMhBBrcmhqXb8TsAcFv9g
DaiBY8Xvmev8qvYnfCe0k5uqAyk1WP5Ji3q5mOKoPusAtUAMc30yvFbs0RRrcCLJK2dCvEUfgJx2
wnVPz/3cem2+T+zMClQ33ksn/ZIk465f6gUskpbAUoCuIPxErWmB4+JsBNTQMTNk4LUAMGxiHF8W
60bP6K+cdtnNngA9sng01iU0YicZkn1T8yinwyL3wsvsu1l1zgPiGI80vjFnq5qzRVs4/QO2tefA
Gk5dKlq+ai6jDPpbQH9dCfM2uaXgOhflyKnC5HtbvtmoTu6aKD+FEiAJSbptQJsG2hjj9Gqyu/Kj
+R2OcXYw+sX1iJzAkRYlkiOD/ybq0ffT4TtAbyMibH+YqqHxq3cmtSwoke02FdE7VcrkNAyb55x2
ms0YaYVruHLRmO8rVfyQK7fZdnlK1nPKt7NFV1zBrIKobzjBOGJM60N+H6ufIkIn1besHcwN8KuG
ZaW+nMT0FXc2isIk37B2qk4yStQOLIb3h1TmX9X0/ydFyU/Vzd+VQP83Vi7uPzaal2+41H4qWtZ/
/4+ixUIFh5hNUtArFI3f43v+KFr4E8tbG0ZBuS84H6hM/lPpY0RDGydNVHUCV7j0/1cfJ53/8kwS
YehYYYjjL/tXRQsv9XPRIgRkIClR4Hprdjrd689FizlGhRFlHJwO2IrEUzsx2qSKAH5zh1tiBXkc
vfVSAnF8W+Ibb3gciGpjmeLO8a05pAf2S4BCL2Bm7rrufgwzjpNjaz5J9DgSm3xSWLuIXMw25RRY
jp51u6BScfEz1ZcgyshxgU9SP4jpACplq8+N+qOKoeXDoztGj+50a+YH1XJTBgXT15jBVh81+IE3
0GhQR4TkjhzZTR7c+sAIepvH7VnFP1K5yXL+5BVFAKmOOQ7q9/ZbDlOKWd7G7G7qiK2i/c2ublyQ
40nT3usyxfX6uaDnC/0XACWc4c07ER7XPQMkAxGDTbzNGB1bB7qcWewTVAZT8eJl71Se26SKtipx
NwYaJxenFzEh1QgMldAAM/sQdX1ROfcmY95Yv02yenI8gmfDNVGCskGO1bEIn3xNLEkd7YsqPo8a
bH6M3LDNnmhTuIj9frQ0kzW5AykcZMDdKRoCa/qcRvQI7EDU7Zy8IgnU6Jzt6ssQnccNGTIK9SxY
37m9QjezlRw8Ydhvx/CD50QBl8gRR9JJreXDWx4M/w3FHeAFubPWaIL53VnI/I2SGz+E3+DFWIaO
Thvt2iw74JGlFHoxE3JfjWY7YNFncbAZnP4ypKAip4G4IZJ6tx3GDL8k43TJDjoiXrDkkuMdFwBI
MmltB1gBsDEI/iS+otY72I9XEu1Ix4EuqCpy9qIw00YDixBP9Lh5KxlDGym3Dhsq83zU8VkSdwcq
MFiPaaDnBOGUoFK6l1Dz06+ljdSO2qpUkDL6E1q9Tdu+mhMRRfiuSocldgoSpoQqE8nDRI/oOvh/
FKgbSCclf5WM4MZ0B4NVDelwoIbUhcv0XlGQsw6HRpwcFg9BGChztYsSZtAiP4vcJ62/1AvJGNiV
iAEdYn4HvgnrK0bOqzVQcZYpbIIv2UwEwco9ktggPtREs9vOgZYY3Pi2ebXkIbMELAeR1WVsmsXW
sfFs8lyxk+VY4psr/JHfnum8Bausn4JSfhRZciwLRtlTCeqvhIATz3vwuVjpp8AGfJmrG7fljZsX
2rqvs+m6CP9odv9W774OJX7siv44YBxTiLUzs3Hq/nzASOUJP+7pNkT+mYwUCcVjNvJZhsXeHUn/
uSF2AFiaFSytdwGSFmAQqxqNI2aZ9kY4Hqo83E9uvdfYSTQP08i+KULsT77FjynWwu/ldLfkWGKC
/lsMtzjhZ6xma4FytGfcUNWecEVYoZD/NKSWu6XBRLIShOPtTAlmj9lGScIdyHuemAY8seDfsS/D
dwfGxOM7zmN2uXDtr8BEmLIb52533hDqiWgnjd/gjLITxAuH5eYBXkdQgh/2GDq47nUX3xU9KaHT
4YfG+C/EwdY6gPmh1fzTRf1lOjgodm7V2sIt+SNpgjd2lQZribVg8CtK6ErUNuYLur3FO1hzu5ub
4jef6yrR/tOvwHDS9ZAmwzz7tdsttWF4Y0euVmapnXRTGCVbghOi7gZkQeq+Lwg4aapitXPanUnl
JO5s91QaL406sdTMkFpzLoknM7ngW2/Mp8k5j1aifpC5xJG6x9oks2v4janhlx59vXAM1ajy1Pqb
e+IXH4jFHZNYfo6t1H8fekpHQkNJp5yJgPrnj2j9i375hNbpHRZwFNCIoX/9hKIhZ4xWYHDCOY1B
l8ylCNP3IfGOYKl/81rqT2/LokiAFgal2LUdXC4/f8lQRU6GCHHLEj3ple6dCq1TQsIlQ7KjdjUs
n7WcJ/82lS9jnfP8lSxuTyDqCXDaZONlDtKgLxe403P66HXYt7KV1Y2YKaf1wPwH5WIbGzgVzeKY
l3DioiIY5VPMl5cm+avRUl/jVfTzBt0NId/raT6QfRFdjd0HhOZD78w3ixV03ng5Aaudrm3zFr7W
TooWSwuucmuDgB8D8efskLMjfWLiwGUqPIs4STXeDpOENsYmr7qQp8qcLib8czarcsbdO9XmRxFh
2gOcFDenGqkZsefHKAfn+1kYN1HWQYg8eJ3acldsUniOvb5a/e+QVaICNjUe/YQHIqISCDsPiLsT
j1T6/qjKWzQrnOr1nm59Y6kOMSMnxhcdtfuxfjacp/UxrFCsO/NzbMN1IWWZJuLoxy14pBWouWWf
jCzsEnETkXlfLfOCVXTgLiOz+Yc5pR/Ov85ecWaShZo6ZyRYE1j16VlfFZdAmjujSbZj+cZKgP7t
Wll3aXGtsZGbZC/faZ4cLiDyxnhmOwmA4vsToKieeyygjedsTSthPVZvO3ExWoEkiWrlMBakeOUe
gvt4PiyQYN0Y3x/fVoJYNz1ZGjDcu2ri9JyREYxb4hsb2+St04sseIIWeYIi/+CBE40jb7VQOoGt
sbkqAlnshNEO844KRzGXjvRqn0fbMjA4Tj8E4eomzvcFLYolt35yjFH3g9VPQ+ug5o80ZjlKwSP5
nlSC855n39BunegCfWBQYeawqc14OZShtOc2uElyrNsnlstnGP9EdyjlYdV0sprfhO6TFUY7PaD2
dBFO2hzl6rg+UhE1gS1Mg5pCxijbo0lCbp67W9+9cpKv4RDeTtkuJL/eSnuSnPy9me0L8eJZdJMO
PzZERzkB4SJTSjvn2qN4nOMzqFTsemkdMc1nOBNjcgVaTJtld7cI5z7H/+3oS2kP5BW4ZxbxStEj
gCBIc7iYCEIkypaJCcipZFOEdxnvxDNu4tDCGn3bDB/k4lJ9kUqJChpmsZ4pCcJkM6r96HVnHY5m
ojEDUXwOo0s94u68SqB/bnc4FU4WKRai/qzMo9vf1S1hyzIA6LwJJbAnG7Y1ABY/ekk0+FNg6AjP
NlUlTrF/Q/k3et8WFyhBTF3nbxWAFWE9Nd71gGbLWY6SiquQPMQLnwe18eAkz8P0wPrtZHh8OmN8
n+VssaDIoOViEHMNgGan6vY4dB9Gxedlv4wDHAa4FPM4nsVhdL+WlCTh7AZSbQsM73as93H9UXbP
dYa6ilqT9AzGxft++GImMTqqLFg6E35utKO+k2gHw8vOh7P/RATJZkGQk0SfoqbUJGAS/eDWsLYe
kbwU3UC/2KCZGzK/NrJwt+OkuFVvcqYaEnaPnO8WylFveMajHXHMdvo5tNyNnXBfWkwrbLKdXba3
3kR090tlnnXE1rCCnjWO8+pUlnoTGpjpBQbZLB4CMj5E/ESYxlmEEXeusid/1LsxzLde4uzWVmKw
8msFYchlukPgxqEpcLoSnyzncqNZSRQxYC58y1POfjrsrhvL20Yu8hmfUGn3JBkyTgwNXZevcfsa
tfOeUcuJTwum0NOQPiICKqmVCAUCa5QHPmmCIRi/JH3qlLlbKhh89/n01aHtAZR6nGA+cxUMwwVb
ixSxAEnBBBuG1q3R3TWoG0PEdiXKd7e1t9CfkoUIQ0aoEaNBck6IyJh2XnnPowEb5ibv8wdzPI9b
7tL8pL1zdpDWuBKW8qCvenJLiVLMA0W/wtBv57b8plVLWQUr0fkYISt6Fl9bkwQW7lYYCvMEk5qX
axxjz420j6lqycjeDjyHCCjZMKTaRY6zEerZme8Luwy8LicHsiIh6atFmCVH3hBaePDFIUriTQzL
odmqd28hCes42nj5nUtbCNwOj5l5HIiRJ60IMYg2v4zkYmT9RYNurlblybGvDecwERMywkwj+v0Y
mYc6PLP7CzndAxlowmNOVeBZF5ggAgGO22c03gGE7oxv3fSCJNai9vHB1XZYSTJxDsgLov1hbF6X
8qleX6fIrwqE+UZI1KPTvAKp3oaERaVPTQUkhVkp1f2+mx5ahTmGHEvNTeub08ZMBdswE2TSdebA
jYUpTgYiTiJ1ZdB/92ND8iOxdbp69ZJjpkF/Tc15TwwkYVY2PWy2i8zpwapOlXulsy9avVoif7Ra
d2tbnwVKvnnZ12kVzLHc5BP36UJ8R7hZTBoTwl6X14koMohRYYlOOSSZ7iQH4E8hCKVuMzB9s4sA
yTYAZg5wAnjmmgXKLUL1IF0SVPMqmFiKC27VaUD2ROvKeBPg8ITqlKE5H3S/b9AZKh2xVTlrOUyd
+lD08qitx8W3b0Xl4NVCfeYCEms1jDN/U/vGc8NRP1bgq2iv4vp+6i4GrAPKZ9Ue1hdWft/xVO4R
2ntjvPPVC839lfSYkzSP4fTNMOarThYnwx5ZodiMxbNPM8EZ2Nc0bKfS3zGV4IP5gutr0/skhjDB
dvJpS+LhJSkuGxbymzAbAieknX8Y2UwUhcN4YSCAhH6F27qGK9GSXrW+f2+mP4qjjWVjsMBLXzXR
YYDgnRCKMFfrQy47W5i7+v1IOma4Sydj55poWEn5BV88kbnG9THxULFH2KQM7SeuruQdOsC+m6W8
FKLeuXG8y3nErPBZQ/M8J3+y8gsyGI4xRPzehO9fz0EWowbKqeQI3yt5+K6pZDbFybidSfZCr3xl
8F2Omav04WfDzqQTOf6pMHDUDSz42m0ZYxLKQ8qyi2rPXg6RTYQbI59MOIeCZYdXOUQiLxeSjt8I
02/adLZagzcmC5nt1tHGKFGYHvxpqhTZgTydHiXk6wSs8lzs2VGA/ebuMetLO6qCKrRp2isI7k8T
IHOSFuBKcKemG22QjpdOVznaHy8rLuv+usjWSJh2N61d61S+ibS5YoeJoog4syLug0xTSEDJ58jU
bn42aOsUgaJDBU+7SihEc0Oy4K4rUOLCR/QpRGO2AHW0U27xVRKHxB6EWBKLocsra4e9mDoooM2m
yp0gVDwd4KNngupzxXc4xVYTYY+m2zyX5hJMjH0jI9nb7pfCux96e6sjHn/lC3ezDXR9NoGPAvkB
XQ5ljXF5DIgE+S+ViVEc7ZlWuSL5k7AcsexLyeddPS7lI02BqDs2ZM7eztGm6X1bv0W5OhALXyzG
S9SykrOt8yZ9ibwXlFJg0vVhnC/lVCUbv8tB5bZXo+yIv2oOiRgPDOHINT3TlE5Fmdx9b4D+/1z6
N8QGax0M/z2ygUnCr9bt9Qf+GExjz0aQYqI9IXL++9L6f7bp62AaI4/7fSiNPGWFJfxnMO3Y/4W2
ybOUqQh84M+gPPzvNp3NvPRW0IONboRJ87/Ypq8m9B/7Z9NiZgo0T64ttPCAsv3c0ZpqsVqClMyt
wSZp2cklNSG8W3hPYHy4PeVgWDkt54/t3YTh4nKQCeYsYkAw+Jv2+k9qGOhyJlcK5c263/++9/+B
HaERMRKjZvLQzNsZnKAifalt0SBG4o/9yt8Oy373Sr8M47sqMuoywv/BkrM7NKZuIbbH8V3aKr39
4U7gg5+JAv3RX84H9ev1RU/oS1AUWPSE+8tYLlcWbqcCv0vElg+4F+Enk2XXgZ+MDD5j6tZJE16j
HBLJDM8Pv/zzy//VO/3x5X/5eNH0E5Ro8vKEhybXUkJmLKJB36mVqfPPL/XLbGS9k6SFzsO1JEJn
gAA/30nOrIsxrLmTvGUeLip09/TLXmbA10HmFG8txJzzbwZ06wf1w/Tn+2squBx8ESwYJr/evQ4R
f7YT8/bSLIOKZzR4eIRBjGJXdcYVMRUCFg5z239+p7/gDlCg8FahijBnFa7P/1s/9B/u1DkibTUb
WGwWQlfPHuNl/JvDAmZVj264r+QUMlqB6ErP5rV+YPuEmp3aufX067yYBQE2EeOlXWG6Lc13WS7Y
9OrUuO/6xbgpXTOqr7FKEQacFo3R3OHYSrLf3Jh/dWf4lkBDya4MqeU6d/zhPeRZWWmAEtZW2ZmY
NxU8ebZGPoh/KYfqN7eh9+t4er1kto3HyOc2hzTzfbL2w8vNi+1j9qV8jhd02yuHf4KeGsblrY2e
CWjZsKZOaTsnoR0utyJjHFH1pifBK9qQ/8uMNTKwhW1Z8FM5YqGgWDRsVwWjWiN7B6eU/VFz0pVB
05IcsE2XfnqY45aBE9e9etSTmgq8sHYC1jsaUEekxJUSShrZWh9DfCo0rSUzUcfyyhvw4UxZndVJ
7dAfpUTUSw/ok6qZax0NHbaUmSm+18AckjK5aTGqjce6oWpF/4KtlglBtrwStFhTM6W2cACLDfTG
mI2M+9bR9vtQOHGNfapcHBqQEOirbBAfmYSIpizGDe/Dikzs6zZfHGPTeY13Z00eaG5yJBoyD7u4
IU4bHUrgGnE/7IQYjQzSsJW9IAX3byDtsClnclM/OoInzeWoob45WeMUh7kaKsW2ZGGz3tfRRERv
Lq5V2yFmVRM4Y28Uw1fPkgpUr42SnbItzMNNpyLn2wiEOt+wJINyqwmL+XBJF39OisF9AULE2qOq
U3zwTr98dILgZeJ1KvniQH6+Ql1IqtssxltdtXAzF4IvXzPpobJoy2XxGM7M/e2Kgo+x6tTOE9jd
NXG5cmciM1BkkBBSAdU2jLX8Cit972W1d7covabzaUHYzZR6yF+ofeEqOBXqLJEXA/M301vlux7i
ok3ZqsYHdKtggXNR1IdbTmF6WDIj+cT1wRwP/0N2YYdNweorJz4rWGZTETcddYDx0mRk08RBdcfT
UpFBiGSIyUeF/G2h0sW/cnCNyXbPgBfYNqGjWoT0UMWo04MrvfSxDFuhtl5kd8OmTEcIwFWl2sdO
uEoS1unblNpo7ZyTTVhXtcfyiezG9mKQkWGSOgO7sKphhoNNo0vEFaYbpBSMaEmNsltQrTssYdNt
BEtZQCHDBkHnhahji46MOUUxVfmHjLNk2i3QNNNNi4WVr+Ss+9d6TIZmbxgG+P1eK2c+zh2mom1K
bDwk5171j5KH2Lz1mUTJ7dJrMKtLsmRqh/i2e8ubMLKYYDrobuqsJOxhSUdyaH1hXEVFHDpHETcM
IFo3csfLbKlbHMyipnC19cAiyivq3g0aGXIr9N4MKgN+k/LLc2d0nPQRzY/p0h2uk5nSXRr/MGeT
N1+Gah6NS9EO8/w8IRKAzFY3DnSCsp+mb2GHhu0UjTH/2Sg1snhFxzXl74IvmQ2POe+uKrsshqeO
oA19LXp8nNdmOzJZoiqrzpF3xV2APGswb2vEhM+O2ZNbtMBKIkoZk+nW7Lk7YyRgNZvw0u/wsrIi
afsrbgH/2axnBEtpMyp/o0onS7fCCv3lNE0tWcCGSrmD3XAiJUbF9j15DLG9GVRp9xw3rbxBWGWg
CctMaGx9MrM1rRrfGI7EqzuEyVkmJwiHZuVYz46BV4pJw/huOQQrv4QF3PAeoCaqmNfKdduFJnYk
Jti8jIVuRLc6rZ3iPJRho46AIVy2/1r3LkzAum1EbW1QUymb9gyhDGsDs8sZ9rdIc4R1Co3C1EES
Je5DPjh0tT4CZZ6CpWPXOLxcMV7i3ivAudo1N+Eg8LUGYRoBZBktfM8NZKL4WKQ4wFD0eRreH3+Z
ZKgyZc+zQ9+8seYakDdpXq7LwJPEryqcaBjtrgYO0s19V90POOMqvkel+5QNrn5wdelfGFYbX/IY
WtgEZFbIhs6xo3MMVdM+ztw4INYP/aQJ0zFedP3YVZKI+Rjn8SZqNGKgFYjDYKUo38J4XYzi/93M
YznfdXHdPcbDXF1omPSBi/3+KTRmcjOiCCKLokJGe7XD132Zxw2ckTR/q2xwNcyj3HaHc3VhaN8y
CevgMXQxmdq2GFfQdSSCmKAV4IltkT90idbmxhks83wmCLbJPFi+gAGXMf0SpWC5bJl75maIewi5
Bdoto/X9l2xgmoyF/VbXNoGXhfQgcPjhpdn2akfKRpD4cQFXtSShtzBfQyqzncjH9tEzkbCC3huP
npHqN0cj3OIw0Txxbc000/QihBmx7vZJBs28N+tjqJpn4geqNeZh8t6wx3l7VeXFES7ecMraMP/i
o5lCPWFrJkMcUdNElrcf5ZwfylrmHYntH6VfPUPSyOGwxrtZNhz2os62xDnpeq+cKb1MpxK8qcKN
n3W1NIPUCl9tBumHAnWevxk8Fb5TuJyIwQyPWSk+vLF26JQL65WBKcEic8JzGzLdgfkCJsUqHcnu
C6vncBrd57Bb6gfJ+balmiQYFWPejmwptCJq+Ezj2t0Zfnzedc3HpKAk6ia/rUrnRIxEejBE+gzR
7Wb00cgScNhssvVaZTk5j1FmM4Zr54GJocmU2MpLfQrj1tzDfTnrEutB5DCHSfSot37ZNCzPOwU7
KmQvlYk15qmRKO11BFYDIsXGBKr0EiayZ3bXRvPBKoW8Sj3c1NhNFvQ2YmRJ3GrBxDRrXjG5xfel
0EQZeGbfOEEbTp7AKl8Tdzq7+77RIQl6y4N0lHWFeYpni2hKIMQM8xL/WNTk7Hhd9R6P4ir1we+0
i7HpU6s7EYuwnFURAXg2eB9/6C5iwWwTBoKxdcr1ABnJKyOE0CwuagIGP6kJvXe1gKdBH8ks0vWn
rWnYy3m6uB2boEGwJ2Czw/ceJYiNmpfh2siTlwfnBYZb1K+5jT+3jU91siz3zgjUNFXfzIGf6ctZ
HFe5Lu7ez7F095Rj/XVtMK3TpXfQQsKENoqPkPVmYC8eyltpky8T6ZfJAVFgL/FttjTUlE06rDEO
iRG00tPM9Bdsl50iibNUweAxAlQdyFF3YmJKpss04hTCUrej3AtPiTPiZ8w9vUuAI1U2QcyxKl6j
Tnv3sgTp4LG1NczhUMSsWv3QuwxhDPaqfiM1mS7F6O4Z/Z16TN9dFL/0ErjGQNakbtpzmAwiYAz5
VqQ8wBg1QLRtwqsiZ9iY1M2u7Jr4vGbcz5ia70NvfXQNGOkG7epWYfw/xBn1sASsQTtCMHk+F8nO
7wT/Mkmi4YGsaLlecpyW1az6wJznT5OYZBIr5qADELhN2ve6kIz1QxjPnZug82VGmQDJIWYTSjfK
gsXwGbx7MwfqXF3aVLykySYRuSpLND56U0LOYz8bxFK1UrPvdMdxiymZpXkxtQQxD/gZKUNxWC6s
jKv2JXIiyV9mo40SQ4O2Z+rn6JZrTXyhl7UcboOx3Cao0e7nZCqf45FY5I1yEtbCuogKZChkiiCH
HYX5TRH6tTDbH9h0WNxqDaRhF2NkuBT4fXlWculLkqQCChC3PFlxR+CSYzjLQOykWpIDQ+bGP9UA
S65SPYewmEM0bZnZ1iFwMVA8hUkimuARSysXumyM2lZMBMgBhANxRewDqUMpd05XZnCu/Vi+RxbM
HthVeYd6Vsr2k8uYK54BJRuKePa/tshmmEWHg02caIOfFDsA2Wv7Dmfoqz9MNqlt5ezoU43x7ooI
c/09xz18SM117JzHStx5cwIgSxpWemX2TMuDFmDmugOylvuQMZPgpnZIcMCemYE2Tpw0RBElGi9A
CEGi9eKFlLaY/ysSggC8dYH2a/OJ3va+LjDxb33mM+hIxibPWEDFKZmFUc3/1rZGOVRrI/6swUJk
hD/Y7Lrrzqj7Q1Q1JizqwUhOlmQHgjZp3o1OKJ7IxOjFngSR7nn0VQuWdi65Skq0TKRQ9aoFaAf5
pUkuobUsQrf847jEcq206hTN21A8uWpOnohN4ka1RKkeLG/i6eX12Go3sUtseLCEIVPguku5VnMB
ID00BpQUsypv4rnx7R2m+ZhHQpRNvLjq81eVNuyadQkHiU3MPJx6YTffQCkkr8VY6lucXOOrVyEL
zAegWNzbZSN3Kved574NKfNyGAiHDHxcTzWNzRsoFtOwjUh9F2T9MljvOk78Zzv0OYZyJ0o5bjMj
WgKyd9xHyHRof1puTBYlMh/vbNVUXzNdgMxQUcNoe5ia+WKoqPq39tKCMK8G2yGvwIcFhJ7Oqr61
3gx6rQidB+kWdYe007Yrgl8cfAOZhwI/UOT7cnBNc45rxi/Hry6VQrtdIAR0m97V1h1Ahf42Cp0i
Oet4kbt8pCYgCjI09MF2+oyn5EgaVR93A0xo+C7vYeFUt0TY1gVIpih/CivRfGjCUK8zgIbV+i2r
He6FqHkgHLuns3Vjwk4btjdp4LDSYIA0dCwNpgpWI4r1JZKBHzr2q1uG3sz7FsmH0Zl4VkIzLOwN
bwhbTIgY7rNMJnk7yJomx+5V1wVUBsuLt1QY20ZPYQQnSWUuD52o88eJqh3xNzSVr8Yw2Mgp8Wp/
R8BUaGJKgk08TlpCXvLS/NqEtb1sw9kcYRWIyLV3Y8KIfwcZjJJzgdfTbxdnni8SqQ3o0M5kfMlR
uVlr+GeNTjdnmrrR3tRl+ykzJhDcWc5qru9nuiYnbI01aG7ATdHnntzT2q6RamMawWsiJ+tOskbx
2BY14jGfFaoCixgdWrG+RuDjm7Loj7Frls3OEBDg9KDnCFt6ZIGr7l3rVDhzZO2zOCUOdHH7tGfH
KnxMKvkaIe27In0yWEGR35Da8a2iLrU2hgOYbucsI+llTePBma5kUaLhb9fWx2iz5ZsnuyE++FVY
UsRrbdx5sTkR/YcRA98IHp5s79Tt+Ogarcvu0OdtUkGXza21JBGrqZFh6RHXlyoOJuGMtyj0fXu7
TB0ERULFdMKNJRgO66zvU5jWHcc5UuiGfkzv0URMQHNr13uGJVatSaw8oaAlhoRbdVaYvf3zGPBX
dSBjLEnoCO0n/NXv892fR2iEoLt1KAtWPeVk3sFSSE8FUx+sQn6FbEJCW9j00kcE03tm2gU0yNVV
PRnRftDCeEhpHy+7aImt/T//Yn+axPJ7+Z5YxevI14HG/vx7Jb7TZdm6ghJy/qJh4VCWsy6qhijZ
UYaZv0Go/sXL2Q7CeouFK1ku1i8j7ixqWneYAFD5TpEFIsRgpZkuHFHrf3qOL//tzNeXTJktD/OZ
rSzzVw2eLZjcJ6YDZH2Jw+6tc+tmfhqLzG3fhC4lqxo3L3YL2Wy/GWL+xcSUoQv1MBMUW9nOL5e1
NIuKCSJbg5nje+PxBEHL4pqomsrxN6uQP11SBaRbiNU3L0lwdX5ZUGg3zZZhfampZc8PuyFDTzbI
wOrd8dggyt798x3zF29tfVOoGiULJxycP98xCuyn6ayze6GwRZphPJ3zlecQNozfaWr/9FJEAjE3
lBY3vsJ18ctLSTmqNo5zXioiaEGZ1DOlQ0MgF8v5g3P9r9aVf2vc/ckj8/8aTFqsMuC/X0jeVcVb
mXCcfftOtT99hXu8/sR/NpLA4LmpJCmD9ne+AlLyP6wywgS7IDCBeR62eFwv6Fv/xxTv8Uc2ug/O
lNXDu94i/7ORlFCmme6hXQJAb/KV/jcbSSLbuNl+WOqg43W5M1gkCabS1J3ryvKHVUEOZpG8PbwA
CRsQwh91XqxGrWoxyIowmiYPr4VnWsVtsZBlOKH8rVU9IKCRJkLJkqXAVeukQmF4LHrySVwbBdUY
pTEZli19567yOsd/o8jBZeuS39xcqwUE38VsToQS92kxYXIdojaKH7I8HIxL5iu2D6imyKvqonRl
at5VDH6dG11Vljo1o+jvvWHE3sdA60YOSbeckiGzn6HzG9AhC7hx+zkai2sFNBCkYaQo1kivtlbf
bL9YKJt6SXr7RaiydsTJCxTJfDRnmYdXDVmH9cH2c7z1MvKRlNbOTLIVl2jV8Zpx+cWOi9Ddi1xr
Aoix9aEdTf083M1uX1OGDLDXgmVqGDqlzDiYOVulm209EGJ4YNyRjMIoUhWhM10HVzKn8roswHPj
VEgWJAlNN17gDcFxmyWrwIm3kLz2/dLfzS7l2WZOMJ5sDQ7f/dymrrcrRqO193aaJXHAlAoiqSmj
dRTBKlLn6Luq8YUVAYoiCYk22eVRm1jMuiAuImQb7G/J3M9PWYz1EoYr1iJwYrxs5N7mU1tdLG6h
MJb0bkTvlVjR17KwM6YxoXFXcI5hwbC77o11RY7tOEL2xe1+ESMeJHrR3KgGwZnDIOQMgqUg8DgF
x5UaWDwCaqX8MZYZHVXtAR9sAOZsaV4IdmSk9R7JZWZxS0eANDr/MJ3SIru4KItpm2Wpf60yx5o2
4TxmKOsseME4l9PXHCczYZDpFFLyF4CQg3acvM8oGYAYm0Y0NVjHjTw+OAbncCAX0d0zgIrNXevr
+gC3HAVtk5EWj37bnEARTf/N3nksR65k2fZX2t4caYC7Q01DRzAogjo5gZHMTGjh0MDXv4Urqm9m
v6q2az3p19Y1KLMqpmAyII7vs/favQUJKzJDbFNJR5teYpuUQ/HazAgZpUO8DlmjQM+pIoFu1GLw
BMTXEqjqZLfORN4Cbib4uLJir3yBxqXbdePx3dMNS1+0JJ4b4LXsU0yMrlPclLGxfKuj1xE0j/r6
sdBxTFdQbLeY/pL+ZYjozd20lZweu8ZxGVTrwMHsqnVrHKa4xeRH3j785vtR9FRbs8toEoyi3Adj
RIxoHKbqh25C9AlYQckFereE9cVR8aILO3GxVSkUXI+aW5Mfb599ZWmTUuadlHwAgrPNVd7C6MVx
Z2ApLgWg7DZKB7HyY+lcrCQNn6DAKGziThLsIyailIaaQL7S/UpLLdqm0W9NQ9Pmni3ee7vN7R95
ZIDNNjq+tmoyd1S4Dqm/DF0lH+MsKe/rzsV0qdwGgEbhI5Sy1GteDEak9uzqDs4g2x+y1UXgX8d5
ZuPXanSC9JF30KmUTqmHUrlj3rJXDPwdbA4WQWywqu4kNC7bFaex5lsFzO57KaH3HouWNOudXWm6
5mfLnIKtz0SvP+TU0NiUN27wtXSrmZ9RP4cFDzijttYRgKVPL8zVuAMOWTlI7Ib71I6UQuOgKzjc
A4FaykN7K32yHGOiNi7v8pcRdpm1rjllfNbFVNx5Q4abCaIkizf8G7LcAYvFXWhY2ngL7QAw2eRT
XEqlFDVQJlGJjFiRiH6waeEYgoWsfHXCsG1OLUI/Z0GW5OciLEdvV9nWzLHeYU+zbYB7ersWMaKh
w1ZqtJ5k4DPCYOs9SWHQJxqiX1FwBB34ZrlX/V1k9+IQjAl+wNAakztdATvg0ZIFF5hVdJArWeg7
3erw1aHPkzWNgj924C+lOGgywYodm0giQtp8YC1hMB8jmRaSgKTiZP2emwOY3HrgqbbR3MLE0CIv
oftsGAK9uN3scYOLvrk488IFgmUJWpyCcMtfq8RUnCmrzDhVcC8Zc6A1fFLu4T0RrGy/z7k3EwoR
Q75u/DB9a5JexYvzBgwvP3C+d2cw5nBT52H60PgWDdK1UBXMe9/q2ZrjC3xgnWMn+8E2UjAAKBj1
Bv2H9lCD+D6SnV8QAZOlRyYzjfzimU8NaygcruCb1yesuDJ78YvXkkcpJlVVsmUr6qsu9pb0wjhD
t6O5Oon2VZOa9+GM+Xrr5bIu1lWiuuM0uKLcOGLq70EoDNihoZQtrdB9+JKRlb91WSpk6ynPiU7m
cUkFuzmW861qBqj1ngyHmqfTMH/LwnA4xW7Ckh1ioDWurXFq2dSh0F3wQyNH80Z1XzVo+a+W02Li
t4FNALsesFjgxPTVS5dN1r1hFoQgBAo7J8S+cg+DVXSkNhNb6o1J4MzZEbDJML1T7h2vzUKa76ar
OJk3asCa4BW5c1dM9NyQpNA4HacwqyhAKdR0Z6R8O+va8gRogFA0z0AkxWXm/zB2vLOoJoNxbz3x
YirTk913grcaFHNqxSmWIESxMHiKvCFV3vC+rQiZLhA/TnEdvxCmyuvs9R3diI4ybnzEcoq1co+r
JtfVQPYld7wffZhB3os04xBNwR3tlLbRdJ/8GUG25TwhvoYqiu9gZMbwEIdKcH9Fs3XKx5Q2Ga+C
QLUJQJg8+HMbBVzyTe1tFSMCbW3oPFdBMDlyFTZ+RQx4yrjfWEGlHzObmBs9CvyFqtQKFrviU9xU
SdFeLJYQ0ymH171PqPzRuMQdrValN+GFdQNBY6MHJ2BcR2GQvloyIA9qgKQ7Zx3rERqrZ+SxnPMG
owTJ6Re7ZHXJrNFIKNS+Ne9Jmc1Ipy2Nz4ifY03KcGoitVUzisFqrPib1mgZgPQ6NdEvDbffzdcO
N00DEmGwYR7OJRyBiJ8/KWqSFokvY/KvVRer8yiccNzargNWBWw8IZvBYfRFG+7FR2eMWEZ9L2DB
lYbhW4u/Qp9SG62Rt3kGxy71GuMeh0OdbiIPdRGBZYopLkwT5bFS6btLFBkUHcw6N9xjrlhRnuvZ
W26lyaKemZdBcrYmpUb08t4Gv+zVE36PCbUNKKi8d3yZvg1uzh6XFFWyt7sOk2uVexl1hFXJ1Uq+
pgAWCzs0znfCsqm6Nst0wAHly0gTopwA+VeNZ0dfs5nuo3qlYIFQJN5lAQWZWCKUfcVd2hXPfT/U
w5alpUkE1nZyMT8DGxmNj9Fs5/S6FJnWjyOsZkj5XFvFtxH6QrS1ZV7Kr12Zt+I/OXUvkbqfTgPK
gkPkCJvTCtqCs3z9L6eBIBGGUyXkzHK+fK3qFJ2hdPPPv5yP7v6jTe9XHyRKp+XZ+C1tDkpEgn4N
LPp0CjdMe+mGnSTRDz8G7mq57ZItQbvBY2+J6uwgJFKYJ5n1cAdotr1x/fjbN/K/Z9b/wyf4l8/k
P1AEn9/b+PO9+Lc1NWw/HVyX3/YH40F8UTaQKaKlniJY4XBy/IPxwFeUzalW2LbDp4de8ue51fri
8/QGAYeugSlx+WD/PLcuX8I0uHzaS6sxX/obTlq1HEv/eqHSy8ahmcZj8ISQgH91uLUVLUDkxhb1
lY7w7hKrCxUK+C5WrNSa4oBF3B0fsK8k/uEWa/m9H98KCSSAuIaN59yA3ypDTrg+Oehlxn6W1bM9
PUXDkznfRPquawns7X1MIGybnYBQ9cUpPz33JhzPbnBvWw9//1L8r1BI/hsCRoSF1vHPdZOHrOy/
/yqcLL/lj+sPMhoXHsZPfG/4M5cypj+uP/nlNxcqWDQIZ4pL4N8vQOcLV5gD94P/YtH9V+HE/sLG
TAEY/M0XznPu71yA4Cp/CUNjC+dyNoULAdjB0qe4c/76rJz5Dnqnw641VWb+LIPO+5BezflFg1Di
oRYusZkp7Cea1gs/qTa0dOTU58xK4jqJi+Gzwd+AA9KvS0jXjC9bWbjixlRM3JsWB81nExYRo6U7
GzdsnHtqcbPFuNJVjRaQmgQhiMmis2BNPwDZShnidUhwv3VC7lXF0nlfoA0/hV5rlfg/ypbO6lwH
vJxVFbyLKsHV1tcyw340K5cueWb0Err5OMKv5dZP1oEuMUY1mWTzl4750GxSGaS0nDYQixtbNhab
jwA0mywk33qRCCAhNod+v/Hm7CSxs1+loaR/dNCD/1annsNq007iAgtBtriy0jFcSlnN6VttNSOm
iqCx3hMk9OskaIezzsb+7FolHTBt3zHWNFMBsws5mokTu6nhbquJY+OV5Njs792uBwnKIYH6mLEu
2tckDC2Dcc/pw4NmzAIRPSfjq5gVTt9ibHAKdSYZsmlKMXBxrIdWx3buNQ9t9dW1QvvZDcfhLdW+
vg2cuEdsGB0OEHYtI+JLZQlWVzOtSUh4cU96S0BfxG52qKj3bisfP1VbgrwLGygNhC4Nlv+FFe98
w1zpykCjes3Hu1plV0ElWHER8PLVge+i0M5aqxjoU41/QG2mWOx4T74TrL2Y1rnE4tV78wvgDAcq
/9zezAkv6xB9w8aFI3KX+TT/mA3x5AUxYA3AJxXiG/atNbTva8tu904+345d92gG/ikyrOes+Z5U
w51eIufxd4VQkYTma9wV57yPVwUokK5t15nBaTkOjhZtYZCG5T6ImledLmQ4htZh2teKFRPgbtxa
GHvgijASsRout4N7Kkf4TmFH65YjdnmN9cYLon2bVufZy+lTQXtP3PxMMRNCl/tgtt4xCfwYTlYr
Hn1k9Qcnm8vPxGyOcuQS9IZx3EQusGT2Y9Zj0LtwSJRFi5bpPtBRA+unaiO0OMOzFe69yXh1FGXD
EDB/iLS+drzkzva86qr4zdUyNMNjAypu2Z11QXeKwr6+cXuCGSGW6J5iOv9ci3jjqe7OaXAXyXmD
2frFt97N6WYCyJL6GxIH68F8cSxzC2jnhdzYNq/5TN3F0nE34RmakVakR71yjJbpQJQwupw3GchQ
Ggva+c1R/SWY2wfpDnRUOtAJIRdWSGb5SLj5JnPsnefrtemGtw0+INem/MeHOtPqXew5oAJNPHRt
uDKSK5QvykWMnaZOzYNO6DfRGoLagZdgt1V8L5xvD2WLsc94irJP0QVXVEIBWn+ltnhe+aAIOd2a
8VUMKZ1bdu2PB1TAz8hhJA+h+QACpEWw6b9G1NYuIqEbPQy+9ajHotxHyv8wwO9w1V31+cTNAXMN
r3m+MdLL4KsOs4t+dHVGG/gw4rDI5dr1qktOVDlwyC9rZ5BEhF+dtj33NG5zyvEhciS7nIH42DoV
3RrzXhmgYYJeb3r+ZQ5mh4hjRJdQSBQM3+1uisqV6oS4xDW7bvZ0el2G6V2sqEwfsvOYa1wj/NnZ
EOwDO802XKX5zoqpPx6zbrwH1LIZdP/VRfzicEVLeOLcyDl9QVfflxglcUwYe7AhR3v2HvIZS0wz
7JifWE3fmnF88smZlhhXoZtAlGyyGww/H36EAdtif43wS5OApAWJVpt+8neaFH3a185uDriLm1e0
oTdNi4Bb5MnDwnlTEzGHXF4qN77F92XH5jlMvX3VZ490uNygSigb6AUH8nUFBMpN+ntKz47Ka7dW
cwcoAZNReD8sZyOdnor2ve8LzOtNVz9k7nzdGz9YaDxNsr4Xw8kf6l1fo2JVzOs5NeHEQ0W7H4dU
QkUcxqtwPruLsdnguWwl8e2c6DNe7TN+WZzV3JhDs5v0JarYKzjG2c5n8IE3mcAwWZ+HyHOpZSIg
QLMKa+zQ3bjEeU3cz9vSNWewQAOuCvqfa5wqusIqU008alhTrGdA/p0IfjSjfUxo1YgHN7iiIqp+
z20HbG/v0YbFvqFHZZxJr6zTvn9SA2alCDQB6UscJ9syhQDQDHtqAPcs9M9tpvY2mQDes3N7i5x6
boLPOjPPFtqJR1tL2+fbdNk7J+O2pnwujgRm9u5Dx/bZnJw7DqeYoQgWDyP7dyqv7I9ZHP25uHVH
1EeQEc2dCZxjMK+U15MObTZWFR38Mme57hgK+s7cLiMqBgBUmOY2DTisZqja+B/e46o5c2L9UEn1
AxrjVTfB45OQUCa8UFMb7zSmBtSceudSKDIAMAmdx0Fl4sUbrJCV49mAWRWn1S3CKI9fXAVPXW1/
9eaaoLnzqV167cz2Y6673dAY5Uc6BfGJuAkNvog2geehGqodVSf0uNXlK6dtepqo8Z7mEHDkfOfj
d0BnaMyEm6vcGCiAFW8wmrUO2Ch4Csbv8bI9xt+EVeF29sS1aMeD5mFuWYgcrQNDi4B36Busbgb/
ACGROhAf71b8WhvUXIBVDgeqPYyMP356Ns22oVwd48ANDnte/tpOtnAJ7Jr8i6+WJY3N3QkhrZ+z
wyRfGwTBq3oej85gX0M9/WHzhkutmTiHBguGTGVPA/ZsXqu0gGferVW/KEgFPJie5lFchSVdqt7k
X9rgzgvdlzFJj9r3d3lAy/n44Vkxgf5yvNJmtSU/sDbCaK9lfEr88DHpqmQlxn6No2TXKaSYLsLJ
OhXUISXmCzVznzlhl57iHFjmN9gLcT1y+5TtMaU4BuKAvZN+9y0E57q27fgaI8qpbMO7pLJdmhZS
XDeT9eiEmK+cqJfHIdYDihaaXWOfQxkc6WlpYnvP42NtzbVxnfDvc8wNave+s3rzLqx57ZPnjq3t
nHwrA+ghFkNdiIVEJTnP3fE9dxziH/wjpwfaBXaafiidvsnEI6VTfK1IEOLWvvfAP8rpTbYg+ICr
ODO2LQqS0rBcQ3m3oUeMM9Caka4uj2kwOmcIkNQYrk3vgCXhW+eEB8IKx7S3zlnJZJuH9EkkvO0A
JQgsaA001rjY2cD4LLZbiTHeGfQaun28ldjrWs/h3Vw+OyVnuPjrXL1ESTPhSI3z2xhKhsu+ZnDU
bqHJpmm5yjIkWJD0NwCOXPgnCqanls7Ji0LyIHkTHmKhjwmE0KnnHzpRpeW+1tp+wPIYvGCrYl2T
HJhMWP1Yq0BY68wxthHO6zD47FQzkRHud1X4rReKhMtiH8b9iay0vGBHOe3QnyASl9uCtLrpOFyi
9PZN5vzE2Wg7y1DtvPoyMIpfSEg5lGwvoXbcXNisGIi1vMal/9zr74YKiRzd9uZVXrW0/xQbP8OB
lahdVn1440gE/uzC6yu3k+9Ra2pzieHvdjh+fA8wOKb5bVNBfWnLq4b6uleLMfgyDXL+3rWYkbBb
lzYizTgTxw7p1WFPGq3SDs5c0ccuh4VXiX9fGsVdTMkLvYDtc8x26mgDzMKfs6n5k/GtmqRKoLdy
YJcPqMAMRZsi1YfBhRIwGtCfoZWXif3uNizr/BVYxWIkCjO43xoU/8kwH202Qv5cYSzTUctLGR+d
cFuka1RffPnNR8xSgC6Wb23XD5eCRY7UC2aOusgQdIX7XXnTm65PgIYxNplABa4SL7qeLPsQT519
KUbaialBNcT3nPgUXSqbsQYkETDlFD4HBVNw/3Jj4C47CBxqrqm3uk62yygjSBEtQOYuErtBQzGg
pTKz82M0fgzZeKCE5poeg71b+Xsae/Z9/R3n+daOyeoHn+ioty0cXNqq1kmm1jRsrcnGXoVutnMQ
4JMIpmJPP90hz+/5Xn1aFCDuRfazw0sEY+tFgDQQnbUuRXGdgIDCuH9QYbqb+x8SIHIvpse6ca77
0Dx7PAdvFLWqqIKbbqjvrKRcJ3mCMiJBZEDD2jSWcZmc6N3qDDrvBrmxaysVK9nHcG9QYSYfbOQc
GA8S6bhy7TOxtreRkOohTNzDqKvgSLl5y77VuPXdjkkGrdpKXjP3Hhc35llzbaVE/wxDr0w7q98l
KQTtendFiFidnuhdIRBtutt+dqW5yiCQn4qs3nhhcS2rmsaWDgiPM+34hT/mEPscixQhNzjvgAKk
5k0QPoPu3gzxNpZZxVI9uQ5JK7B339II2kCaBD4UC5cEVDe8RR6PagE/aWbyyzkAh+Y7S+fk0Gc6
fxLcszmniam2/M2AckBDcX/KYHeD4PLPouZuamNoMXbXHLCH4Sq2s4echmv6hQxuRY/T51qBj5xz
MMPW8hYw/embmza4/KqgPrGhaa9Iucl1FpbGd8P36m1sGec01Z+6Cfas5mw+8XHvD9ANiPVMeATD
q0TCgGALikBfkRHDfj+eDdCScMSKfY9K7tAH0I3yyp5N0m5A6RrvulP1SzFNVBFBZfBwrmHPB0MZ
GmvhN+952O9dLYxNNY1iOyT9GkiJHPyZUX0+JqHs77VMHJz8mxE+pOuCLiGTVTv7yTu3AVQPlwCY
YNpUhekc4+pSNXvSp86WxR0Q+aMzdT/m+Lh8ZN1u9ir+kAQCEfdPnUwzxhBnfI4I1eBFxbH5NdYa
Nk7cBfSGCRWIA2ClBL+pb9YBBQe2l1PINHceK+8K9c8YO4Mhavb5TdNAdxJgv0ndLtI5tl8oNfwM
ClqUfHiTwU2hFh2eh9d43U4O968hzeaE7zoU65wp9DUILGDFoT0G5t4pHQuHpNbVbZ+PVFmXAJvP
AUkQZgjuVwBWllUZsNsn945WFgZ9lXSolWwixVtiuaFzbDAsgoFrpKKYoSw56tDWYF0YgTjVUpLK
QTL15+gVlgl/Hs2N8zZ1Kr8+/33t8X+odctig/EvJEgk8Ov3Oi7Kn0Tw5Tf9QwTH/EiniULsk9T5
/iSCm6Am+A+Sti99LFp/quDyi0/3AogJwRoF+9ZfVHD5xcMvKjzson94vv6OCv6LBLmQlyntASSu
bHAX7q+c4zaxC+EMnPVcl3ulcMZ473sL/LZovE1JmncvIrmleLm/NXp7b+n4qJK22pkifcwSse2K
4YERiiP5GOlzXdrPMmeLLfMJeCUsqW3ka9bhvayP1KUOK4JB4Jt0XxLrIxjiGsH3TAxqBRI9wVIA
rWg03R9uxcTX+/nB84sXl33uph89BsDOeugp9TNwA6007p8VfvqDZzdMjN2x0G/Y6YcVpkvEARU8
5r34HZP5t7Y9/xWJ/ScT4/9HoG+Mff/qJrguC4p9vof1zzfB8pv+sDCaXyT7cGAgjgdQwF0WPn8o
8d4XBWd78WTzNY/E2F9vApv1DPZFVnyAwpfF0r+vgjzb9C2X28lyBJyCv6PEo+L+ugtC6cYR6cJ3
WQzYv1oYDdsQeK0o48xkjymgKWviaF3fYpKJaAmGldxW4xtv2ZYrvp9wiFPFhrtxLLI2pDtbJA4a
8thse3J4NNlhlT03TdvMW4rQW9p2MwqClZhxaOVO7X4jQT/46ybP/exsC2I7A3MdLdZsaxHiVf3d
VSQxEaV8d5dPLTEnsoyQpMm2ArQMh/5WFRzfgWYG5EmUlUxP2WhjJIo1GdxOE/Pce53ydmU/o9So
oZJPeU76gJhiByvLnGdeedNYvzGpOtdKhh7n+MZtnqTSPukifgKIgoEiF62qksEwy0EJmzbw6xVW
gGohmBpL+7chwYAq9d3RlKWu8WyVJ6UNJm0jKuOcOFLsfW1xr7HNkC0L/yBxXYyLg4HUN9h2dWZ5
mJ5Is1bUoU6t8JgVyugg6wydyJ9Z/0JjEiEEYRmeYpPMOaeDzKVZM5X5TerMTo1NwXO+Gllrv+BA
onVyIu175c4jpctVV5bAxNid6G3ll1trEEvVeDLhs2TnspxIB9HfmV6l7VWpdP+k8ZqIFYFIknHY
pEaX8B81qSsOdPwjKjWlP9LOVtejPaa3Ya/kh11g09vnuWdz2Co7yi/KLvfr6ynMrZOIe84rrOqt
g59boPs8fyRu2EN4pZY+P4qU4DOZt8gxOEPVzR0Eip32O7JYOozSs4fn5YXub/8ZKxS1mV1gypPb
dUg1Wewb/Fuy1phWue3f0xyYPXOBE93oeuLpW89I+2xLrTZCSxPYlb9p67Sub+g4rO9mMs1XFFuA
ZvRjmtGpLsn0UrZcWc+5yBA/e9siPDMMTggikLJLDqFNWK1DI3w3nQAfoNEM1pOicfc9NkEpbJoR
IN4u0yHpmJTDr7Oe7BDJumK2Z4au3Pqrac5UfMxtN15D10dIDskr0WlSAmxNsfhdD8lk8ncwTRVg
I6McbFwZZ8eckEC9xm0EZ5UULEYbw+vSu8YvXGKvONYYic2qpJYXsjL5DVGrEQ9xyZkiMqhgx3TD
o2SVs6O+wXJM6N3CFHOr8NJBpByHHqfYaMZwsglIH2ez6q99owlPNk+gA9IsoGyH0pJ8U6ZTnZ9K
JasjZR25XrSDpCARHMpibZkYtHAhyespwBUc+lAdXFYYNqRPvKnsI1QO+S1qzEseQ3s4zrqggToJ
yOKshfYt9dhiG6mxSKM4/s77+Vvvrv+ZIxr914sp/Z8Paccm+/5v5Q8GtZ+L537/fb+/ogz1BRyS
q1gW//YeYFj78x3FlwhB2HJhbpDOsWCA/eMlBflLWa7vgWsHzOP81a/Al3hvEQaxXQXl1APZ8zcm
tZ9fUQxnjIk+kpzHdhr6jPmLr6YmOy9mWDSr3E2CQxu8jzXKsI8ismrL2L64YbL3Rj/a4lOzf790
/il/S/0//nLLWrhjvo0rWZi/hEBMfJy5GGRA1RDI0XJgz3o0Rk6rVcO5HERnJpFvNPR+zjSsppVJ
7U1nN7e0KrE1xNbbXKvcdckipxnYzJR9kG2+9hOCXIR6aV7xgyUzLV2LTUga3MW0L8MzNSAtB2ap
VvmSKAuRfV5qFJOJFQqBOWxS4lts9cO4LhvZRzsQDNjdjJhFoZdNFYzQejoHQeRfciLUb+2sWOOE
Rlqhq+D9eCZiQ09QZr/jQaQjJpFtR+6T2ACROo0YA/Wl/DG1ln3t2aya/veGxAu0hFd87hEGvX91
S16VDf3dfz0z/eM3/TEyWl94F3IqgpzHx84L5M/bkdSLaSmME9gmln4Y56eRETeFlL+Pkksk5eeR
ETifT+6N+xEbx9+5G9FHlxvuJ/+Qy0jKVcrJibeG/2u8jFaiJJ+dFLGZtO3d2MjpVFoZ6pyq6Byb
iW6X0D3pPCYGQMdwL5rs2bWrb2GZvfWTPHGIf09MCKhsNmemxwp6DJvAVWkzCsBlkZexZ/LsfGhG
bh48Av2N9vPwWVpwa7nT2c3q4TZM2hkQcvA84EsISZCusjq4K1yDQj1vMtaDFrhLQn9thtat6Ma7
3JziNWAp/BaGde3VsXioh1PpWSfWV+GpNqKnMW6/CyYmaieH7qYQHAyNoseG2hHYdizWIEZcdywH
fuN44N7QN8Von0c3fUX+OinS/FehIp+BMf1oVTmccT89B4zYSJ3VvTBFvqftY4kvj9lhmLObudEC
Ok12NU/uK0bu8ibmkdZN6qGYAfewEyvXk1+WLAoSlOUx3hJGiXZ12dzlhjROyhthoU+HpAcxrCxZ
7P0k33pps5903a17ggcMrAjOwnluGxPotY/o2OClZ3xI/BEKlZQPYTjeaNb9virvUdO2uqsOMTWe
9Vwf43FcU7t19Mzw3Jty68XdeSAiPWq65VD213my7POqx4xdG/Bb98lvcuqSA/k8uX65tgyTPZ5j
7amWfRKj2NlTQHZpRlvFSgqOH+43g0q8DbD2jEP4mS7+W3feU/LpojBFAMeX1SVe7WMRBQ8L/rXI
bYDG6UwHSkR9VsPKxYZpnkTJFvdpvp66bJN56ZFMxEEU+qAZ9ePMgwiT7AvG7E2ocGeGaXNVIf0N
ZGPhXtPbYdRU/7hu+Yr6xGa1aKHLwouuLTJLjfs99vAH4f7Zzj0Ek1JjR+lidx8k3WevrHPipyxx
G1TTFGhWlad7pT1+nZXtTUEftztHB0BsydqU03tmTm/+wLLB06yoWKLNWf5sNOld7nSwuyGzNv3j
EhIPFPT3sdhaAii1aNttk1j7uMJfECcVlgblfegs34/UoO2cQkB4sgq4z0MMk68rT4NrHgKLHE0v
jqZ0zrJkd2fAUaYlwODVZUpGe5nsuH6eg8K9YUzVG69z7mHL8Q8ZyrMREyUHHXJIR1mRXC+205zS
SgjEe20jhOZU3MyJwAyuwoeqSHdhVWJtCF4G1pr8KFq2u5xH5uhTCQMludAn9jEsgtTn7LrvddNe
hSL6dMFSrI3RfhS1m312Tvxg18FxdK2ztKcz2gpLeU2lQ+eup0lvBjveJ451WxfVnrb3i28sh5DJ
P5fZ+BTp5BJqATddPmgRXirLuI8LrhYUQ6GnFKZ/8SgSxPcgtXa8MfeOOSdrlfkvstQb2oduVBO8
z0R91rPUl5rtXBW0121VHeaEt7KZsFPlGIg6xD7dtw9BVX4DvsAq/ZvI8EaaTfkwWMapWXYjbahQ
guqu33kFD4i0a0kEOO0BnFGxdnKFNbLuj65y8101PkszvAqAEnNI5gdcc02JQjzyP9jBd+52arr1
MIuvXKIBXGVxQ8Qs3yaaY5zFw4Yg7AkiFLQ+kd3qxCqOTm3vnLJ71HPzRHzjtrc4y9Rjs0+XUpzW
bOmstEx7P/hQTOYqevLI0zpxzF7Sf4mpBPBEed1zHNh4PSyTqyGlk+PZL54i7yn3xhmbMSWNFjq6
McgLWw2e+3N/bbKJy0fxzLlr3/oBPR/TZzlBCVAhjoRJq13c+MmhadHGLRaly4Rns9Akigb4WhXd
WsbOFQLKNf29RMIhR0tu3VUyzBtGpifbLe7AvpF/nBPuEsFoMwUtanojjxjPv8auDQNixm+RHyzp
3AnVvTCYdZtA2mTpQjZBec1jLVc3EUZpcH39N+Ba1V6GOVpymVy6sX/LSWHsBxIvfH7eUz0UF78i
OjLBml07dv5OoAyAQF5fSm3uACFXWBZYWrhT/zJQsUFSA3KfWZTxoTX8j8EusmWJcBrM4o5HAe1C
xvDisD9/6MfoGf7FB7i5M5Slz0lRhJRnrzzOj3VgHrOevUFGHCyxOozu3UF0VBsEXX10aapc9TE/
7mQSrCnZjvLuGPDEsyjSQEvW5jSeHB1/GOAXl822xYIP0kPG3k94n1k/Fpt+6ICY1/KZYlHILg6L
yiCpbsdBnb2JA6gV+j8GsrW7STDWFtqCVgaxfJu4GGGAjb+Ng/lK1Og0q3xflzEmBg1KJfTdT+SI
q7KrbmMJHhw7VbWrejBqPk8GgCDFS2EleufQKBHL6Tk3je+9xRrAH9qjIiTDMgFCjeMeAt+9DG56
jRPzLs/0eznzQp0t0nZef4O4tW5l3G3aZrzyvAHBP4USN3Dy5VXebPPRP7QQz6IO+WOIEVsTKb5h
lrnj43ziwVWzH6oOqYTISikq1p+qu3eHCrC6Yc7c7jwyiJCuSyqLx9B6aAPWfND9rlq/uuHVkdJU
Cq6RSBhWBJaJbeOstChphJsuFFWP9Mt6eqfwRFieOuWVd4lLUozdTJzGh0y5wlIZ01MVfjQjzUC9
b9xKlQKl9GCDByEehzm5ZppJl7ZTPkOyJ0jXCYyRhlqCYYKYhom1isv7uMoJrmA/LCoBqUywjvLT
aotatIXRc5MvE1fbnUWWPWVl84PcxaGkLg/Xl/yRl+PWqD26SyLaaKuce2sAF676ntQYAJSOpeg1
QWcHI043057h6M1EBrW1zZu09fdRS9TAb1GqgKbxeGhwzE47qB8EdPz2CCaJtltYozGUrcnChOSG
nQcQ1bydXPzi1fy1DPicHIvaCaccV9WQ8JGk741Q0ZWciPqTnWS11t9L9Bs2RfleVh4+iKnhci7k
OW7oEVcGISi/6wjQlHm/Z6kU0ypqv0vJlryN/y9357Lctpad4Vdh9STdVaGbAAheBt1VEkXqSlkW
5UufCQsiYQIkCJC4kAJTqcokD5FxRj3ILMPM/CZ5knwbFHy4QVqSjd3HytGgq49lL2ws7L32uvzr
X4w28je17qph0rljRKfzViOCOY6ZaIBb31MEO0+X/mi5atBT2Hb75HSYtTJfU6uN3bMGvc89LXbq
jEGd3VXBjukmfJwYsqQ7XNFGM3lwl90JCNyOUwshmZ94015ISzQAuQhja9avmNuRMA0AqzHVLlJY
gTrMNvm4flhSwkuXxqkBrRD5UMEhH9eguDE97OKEjqOArqhZvW7w3i0AX8E1gGdLW1DsDbkLelAM
XmPnLlfG6gpLnmIS3T6zXS0AnhDTVpnVQ0KmyvhG/K14epLUIOGsxjHk8TOXeRXTB7O7hKe9kRr1
rme23sd6egsN1d/Wm7Svz13SulOrmdDbEzZjVmPOVowsARNgxpFxkrYhOGksF7gCQw+SNF8kmiZN
e2EkjS52EaLSWfp2zY3LRLezpL7sU9emuWy1flvVDfKES+Nd/IBh1vza9Tp8AEpkxJetB5BsSbU6
mK8fTtOH+HJOh/MkSINj0MbjBWwylwzGG2wWrfcRgMSw2vq8BlLagfnM7HiLXhwMe04D7N3GnAc9
WFI4WoCevTlXOFSucB/5swfA1ABfIzGnuZ2u/wb3TCepN4fHTnt9lYY1RlUMsfjxAv7IRjo8n3pD
up1ILy6TbBrw1Jo9JFeaFjHhW2uJAXbr6wbZlk40ndY7hsPMayruZ7Nanft7mbxj9zm0HurjeBm8
Hw7982manEznRnexYsZDPd3ckQkZHk+95Z1P1rE7S43LSE8/VZstAh9jBljwIb2DoubqYWrc0U7/
luket5GfXLKH53zWNSxS+rIz1cz7qL3qx7XpmtTlw4UxBcFlri/rjsE8AhBkq1j0XjbNbjrFoaoH
yc3KY15LOK/aerDs0y7u4A8wTmZFG9HEjGmv9FaXa6YodfSNaIGLmKWXwAlMIoH+6tnwzKy2b/RF
+zyOJp+HhgMqoklrH7fKtKr5x8MoMC+W8/XHWYuUjTeZ/5LAHQTUjCEZfuuq1ornp4wNTS5mTuO6
3p56DFUmu+lsepPZtE+e+gy3q2ssnE/Qm2B1aovkvAaW8azeaq5IZ9SSs+WiTV9bzTHPHRNz3Q7c
5CxNYrxxzOpF6sS1bjz01hc0hV7QKPh+uKxfprSRHy/dtrVKcFwjjwnNKSO2m03zYpHA8Od7ET2T
SdXDTamlx/APw/bcZqtGcfsCKocZkx1q7kltnX6KPHDoJJFuHFgA6A2ddmsMoGfcZ/TRiOdXJHQ/
tJY+cOAWlcWAuZCLxswyFpzGegBsqgml1UPYXvOvQtzAlXkcGn7Ym9JXdlKdQny3DL2b1calm040
NGvrpcuYtOk9NKyby3piXsxNY9JZLTGJD0b1tE7T5imEucPOsEEo2pzUrg1nfuM4phUDwYcVb3od
V4HaL8OgV4WpORBPXJNRAw0327Su63ixNAkipM62qC67tVbwia49l8CPOuTcYbrLFPYtvOf0l8aK
UR1z9z3HdUQr01sH0MXxLBQT1NJw3F64C5j7nUHDH0EW8bFhhPNeaMx7dXxrItgljbgM1OjGVW/e
m8022i+OFvhMl1qA0dCg/d4sqkYnnS28KyjkLObY48Np/Ku526iRcnEG0HY62GggRhva88m2Me81
rRJAtLtLbQoDOjPIFo2rtFX9NHXe0dp6EjNzDGYERqq7/t2GTm/CEJB/Id3KINY1rk6oTcetoLsB
twE6/mxonA/r8c1ixUzFeHHMHLH6mbOa3TaMt20fpr4lqZtjnYnR8zSCmCG9oAH1okETsUDQ91wI
PKHLa1y2awyN0fTwkz9hEA7ZAYxi0mCoURVIFKm6d3HtEzSuw3N9Ue/5BLkb5ts1/IQW/tby48OK
tpnhcvMBpDNeDJTCWO/hOr0mExj2hk3jrU6qPWg3T9v+/PwhALw1G5odPXavN0Fw6Ua1PhnffowL
5jR8+GTDO1g/Bu1Z8EFba2eRw+RQU4vOkk2dGavpXdDUIBRoRzeUpjU8Ex0vSGckgKf/bRgAsYTx
LCTYTT5Np9fzaPk+nJsUAJxodqY36EvZ1C+WEaFpHQ+M+dOE8Q6dqAt4rmvw4XcY1EB/BY3DXggb
RM3wL1ZtgG8b6hsAhxzq6SBoYxgaq8ORoX9cYxBXm+U7d5U6DI71Pl3OG+1+sJj3VyvtogYdCvyc
w7dOuPLOzdbwwuc54RySO7Ph2FFzebUAR9eozU+rC6LpGp29TVDI9Wb1GDfz02ZuLRNoCyxy5Z2H
eOYDqlr1aEQ5w4gy7SFyuUi14fk8vo7gVID8LLilBwT0gEsNExzAIDWa1cvaOonpQUpnveVqha/f
rF1DfHYXzOAFiJhIRJc+HkAYMvlrI1zKrmcEY6bqwpIhiMeZQ7bRk/VpEi7Oag3tehG14cNenTXC
6M51grDnpxZEGlZz2Wyezx4+T72Hc8jKT+d+7e1ykWyuTUifkqA6pr3W+VgHm1WrtT7B6RecJfEM
VCpv0Vqlq+uUIhWQp0YHuB1zWJcmCXUXZIMn+gIX7aHWa87mJzBKk6gTFG4wRkIWmFRPNVJ8xoPP
2iFXPW77rv45hKcUleHo1PV4eKozf7S/MlvVCzNqTi8bsaEB5iENsNZns5P6sLrpRIn5A22AP7fO
81iSEi2j3YzQ6F1ih+mtHSVeHOUlEPHbmwBu1zvgqBTO0+/9S08LeqRSem5QDEldqWyUrShbyVMC
PHpf42Rs/+UP9SYthvDb0YP8h4oXgCXc/rmYFUPjIQMZMnwPvOfZg3Y08613f/q1tkp8+u88tfId
gqntirY1oK8f4zte3ay9afCKJi2SdPjyI2ug/qbBjdSi84nClfihnIaqX5EGGqU1YL5hQgyQLtGE
Ln6oNuzsgRYYLnIB1DBe25sLkE2pbd8w3uh18DINUDsH3lwXigGeYza2v319u19rFgvG33vyTR0V
0C2oi67ina9uvmno1IhrgJK2P6/u5LdKG70G71hnoI6Ace28etbuT6c1DJuPP69t44siYqmNb2pv
2NeU+xtiNA4/sgY0cG6tWqvWzK3eq/v4mgYCtJQK6sYbE9oGgAVgmcUP77izCTT9Dc0+/OR2//Wp
oLT5M9tv2pooM+cvWVBB7Q30FOAct6p+RVceuZ2SX99ov2m0dAZCCY7Tnc9ebb6BLIGIlor99off
v677PrPU5bY+x5tpWIQbj+/IB97VAScDJjX8nldr+3WBaiqnA/gxapqe6UEcc+HX7egA2lEDnBKM
v692G+hbi1TC8+UMiFtOB9Kc/cjbAN8fhxDPVwwBzH5e3Umo46mW2gUmDQpg2xhD+fiKsgqqOieh
BvkT+Jjtz/aBLzKFL/hLX6NIBiF74yx+dO3oUAT5rb+Qh1D7v38MnwSOCbyfhhXH1tdNExrWtvkr
40v2D0V4uV3LNrAS//3XUZD4sYh3J27gZwHPzi/zAGj3nz++8P5SvoZL+7+SA8Hv//3OW+oGfOhf
wVC7C+OI7Cz96fd64u9GJZWwPanSO+af78y1QyscOWk3yyE8vtW1NSc271i+NbZ2IWYGkLRfX+gv
f5DeaOdEPCX1NLRtvzg/VlyrZQX37Qd3JCHiNEGYVVbswCLHUrlBT6FdYextpe8uExuLnYvesk0r
eNJ7H1zYuDKIrdiOJOl13O6y79FBQGh5laO5HUI8lgvMVt+stbAv33wCi/lq7J76tB36uO7v7QJI
mBtOYBCflX/oFP82B7iJOc8PxO/n+B55E7609KEVbKMjKGo9SagCm3AcxNEaa5PvEbEpxQjob+7I
F27IY8jN5HPKNVtaaMK4uLGbCxJrNRSI7TjWeFcm+NrSS721F8m9544Edj927EqHBKtkIQVjWll9
nNjzYBQKNsPK889TsAM7XE5hINtfAbgv+x6dYB4AeM0Fie9qPmW1XrgHv9rdz8Ls+l91JD2HfoDS
y7cWduWDHY7tXFb2BkSRZSWfTN37IImlHS+A4WXldidgsnMxYrECiF5a6DKx4gC751VOE9e3JZsi
JsOUfkDoxqEstqngqHZjxw0WsrluKjiddxz7U2t+L0tuKXBXTq17+RC2FHy+U6dwDYguiLKfbH8j
kF8oL7bz5b9juzL+p/NV4IbSqWO8eHnxlzYV2FyMOB6arkDqlXtf9AroBckfc7Dc9yLf78qO4K6U
Lhd6WBTIde8LWqgruGz7BDYTKxpZYb7CTMEqrpG+BRNULG8H0XlddhP3Lc9au7mcbLmmAv0itiBU
wSnuc5GOCrGY6O8pr4ME6+sm0iVNtlyV5OIQIVrjFYgONsL+EjTmsrKP11Cwja9dXHxJqoorI5Mq
3xeaYPEt+/W2Zpg2bIbRJLm4TBdtBRv59svfE5+EkSxYgZJviUzkNIgumkfLamNgpyPH9rxCqF9T
sOIB3ppTOcocznyhQs8Zb0P5dUNUYXmSXMEuX1quyLBYlSs78KWDQoeiAuEMCPPkLc3YLwVyk7Gc
7aCyU17qXSBHaXDYlBc6+PKfQQXulS9/z7JYN+GX//JH7kLWtaFA13ccw6iga0PBgbmz/E3RQJM+
L6+Z95O9Ay7I7stu6OOE2Qy+VelZkeQWgXooL5wMrVvw6XVTgZK75GFi15dcAl3FBfvLXgyiNxRs
tl/c+b11v5Z3sZiZUfbrbW3oYO98C9xLWdnHbli5w5mTjCi0OeUlH92ntvTtmjqzHigogl1vAyeD
Ce/ZA/Pz8rBEZdtUcdlk7O4rPJaYdv+oK2odeb1Lelb+m/wPn8p2H4XJvRyfKfh+rGySWJmFPrbC
e7ZfLjS7wPP/+PE4jfxt4npyBldTYJDEaq2xnD4TUJmyZ0XkL44tx5pbktOvK7gRr62VhStagd2E
CyBfqtCzoSCh07FShpI+CpfWLqCuZdXSKew9FaHgCRTffqE0pMJG53IP5z4bCjYfNcViqRKymNJK
Pk2sMZW+RHaSVAQrZxYGKF9gFgIJGEjZTXHBKSl8PwjZysuFn1H4BMUIVkV2XDDfRcLxj/NlZtoA
J1BaGzeA5uOgclsoCsOOUV72tih86cZxlNnqa3vlSmdcryk45NunXCWjgjetxK5CuemOrXG2/Lvg
3iqEHMzmKf0F7vCAt/rpsC+D6JAx1FUkNbeK+uD6I45Q9kai2rW1CtQA5C+jIn8IQ3nsRk7lA5N9
3INGHoap8gp8P3jyCQo28nHgW4Xktd5UIJdeO2tkyXGPitzUwJJ9LqiIyqt5IBAe3SQCeFHILTLf
TIH4DEGCgxQ7X/7u2fM0FylMnakmd8IL9C2eYEv5L4EkVGaHtrdA5Y+90OKc/Wn3JQwGCT4bvRzy
wH8bfAfzDbXyAK3d9f/Dggpc3ZDtsqtc0R9R1jOAoipMJDOoIh1/am0s4Eqhu8hXuHVlFNiPczaZ
JFRFtu48Ci1bCrqhJcuf8uMhFWtd5lIyBQiAbNkvdhGEhdRixtFYVuxlwnwa2ddSkXe4su8tv5B7
V5Gae0sIlesyU62K1M47OidDSaroQimr2YGVjN3KUWgV03KC7LG08BREQy5GKEJXEQA/Ag7Fmivd
uYsTXnCVVAQPH+0oJoL3Z9LyVTj4f7Pn8nUH/Vv+kB8/zddBhU33T1GlmBQwVQQOp4Dn/MoguR+7
EYZzJB3FOpwOz6bntmDepxJTJODvD7naou8CqlUFOjq6Tyr9JJJ25KN0Bbb/X267g+7th+7Jv1bE
5rFDFFbc//QOQP1viA5ZugUZUvp86X73/u4+ZgB/G/8D9nfwtXlO8UcRprvr/8f5H7bnbuz8FGWW
RoGDDX1sbIlIXNoxSuoVXmVgeSsyj5JFVxHCkP2JbcqG0prbCs4n49jHhEeSO8bpyZVewnSh4NAi
f5yLyq7MJ6HdLwQx3oDKmsti28+e9N0N+9seOJqrmJ3wkgOHHfC5nPcaLORujGAEqP2ZvyP1Qvyk
jo39kr+Athe8j8dXfuGXP2L0ZDgSo8pzOVs/bP8gfKfcYon4ALrt+yR2kzCQM7XQTe6jqL9P6HVA
1H6wZyJr+imnWjIOdGQUHDvuij0b831rfoR/7Pd5GJqxn7z+PtlvxUmQV9wwGDtC5yoDcIxmizt5
35v+vmfc4J8zSa3wFGiizTqtVnUdwgzyDaJ/9ptuNbb1RahF9oxV2IiNltGCHJup5pRLoZ8wnvTf
X/qgY8sTAPn93p5DLXLl36sPGnMRxIAEpGOL12QyKEaHVwKSfgPqEU2BEvvWxAnt+1ySsA9wiDMM
ie3QZDcwEUAXTe6lv9bX/qLKtU2CNxQeunSLthhzQ09lvS1YJWCQgG3/2cf+vFtqa55eckslT/RD
yjfVq7iFPJIB8sZT4Nwc+fh4obSdFZSXj4QNlteajR7DYsXpj3tix7bHVO95vvkyP/qpE/BCc8UI
IRSbFTjO7HBjT4IVCCPpKQqSDSzeKmQLVRRpmHk5oUFQWq6hYLkntj+3Qim9oCIPcB6iBhkWoAKy
242Y1SQrIRvzVXLDdTb2yCmIVaDbnrvXqivIP75pyV+4j3tWGNiHUhRP3kcvFU7qeCSFsIKwp+yS
T917fLVC4rCtoMZ3Spnaj+w0X6KwFc/HVs9ngU7tkDyWLFaFHmjflrUrWFrKarcTBtTeJNMAVK28
3LPEx+ZIShCz7kqv93y0ZxzgLFEgN7Y8ebUqav0XdljYYPCPlF/sRTa6M5VzsJoK4MCVFa8Ku0EF
IvfKjZ2k6JqIQTal98PAC1bWrLhkBTq+crHrVHVJgxaqgipQxFfwzM/p7QwnuQqy4F4FQK0feGN0
Isk193IRO47tC607gCGr2FmkwFDQBhXLi1WBfPtGmJKR55U1mWQm1pZsK1RczTeiQDGWPpuKisEN
eZSk0DaSkWmVVcMtnR0FfwoyyXz9P+7BixMNe4C0J3RNwQYeZFbz8MDjkk7gYFGADmSMXWU1PFhZ
BHShtCd0XYWK1/ZYvjx0FZXzwdqNN9vkQL4NsvhLxZX3fibQGZJzSZ4of8yP77bHSuyl60/GgRw2
7idwv99ofhDsDOy7DkFtvthMJ0/mR15ukbmgDg8vLruh7bBYTVfRa//MOMuSi96mjPvWyB4XIz2N
HgwFl9VTs/9KLv7Lvwvzfyg0a9aZOwFbGe0kjI4Wwzqf9aN/XmoNDvG9bHHZRNvu24iTDm/Z7h91
heZ/bSr55q9UEo+JmknZ13qF+cPPE1ggwEfI2B8F3vQR98K95U5lwQryJEchUBTZWVCQJgE1M/Fo
QYgcyWgrUEQ/tUTSTBKrYsEOMzclwJaKxs9j+JbkrjZDwVqhEboPxvI3UxFkDkK3cgXcSfIcVVzi
4EbkXK+KCBAswqRyKf5ncHS7ux00FT3u5+Tsgd/LStbA4pYOuJFclKrgWFxYC3n7aipgdpdpOEk3
RXNGV2Z5NWx9jcugQEikqWhg25aRD8hWkEW8BDk8c/ZVouBcX1mFJkQV5Gx4c1awd0RMBRuZfAaE
eoW9rAIZRUZj7K5kQKemotkOwVZaPNMq2gyu7YXMK6E1FTjLN0CiyNYecmm1lhL5sz1XRVNRGLiB
mtddLPb6l54spb8wZqPjZWItMBu5CcqiQRV9wHeO5RYzSLqYc1A2DXFnTd19TdPerkK0C8dLLidT
hQoPQ7S/CbewaOZ0FRbp/ebePqAOFanbD64dA/eT9KHC1L2l1B6sKucxBJqLyp8rXXj6gjh5PJm7
jxMDYRRsmccHXia+FTlwLvy5kv9f99BDm3UVOd/BAhy9lx6yN5Bhq/B9+u547NmVrhXFu0rbdjl9
+5xFL7QNj1obOO4MBJGP1r7+3/1OeabzACR6NhPwfLkyu1UsPlDoev/7b/8RzazUooMzhaiNFZzB
NUhv8yGlgpdrGCqY5u5c+D+r8NjJ5G1NOOoNFd3ZA5ugYJZv9+jPJ64VMDSSt3oHn6zcKynGQ+gq
+iVPAkaxocA7a0YY6coY3nZTpEme/XiHUhlP5D4UJjggj/9dJjgOYmrN5yHgP+9LiBaG3+WnOITB
VVHmITL7HHizA/dMwyRt12K8DVOu6mLA3fO8qT/vu28hw7/DHGM4EQ6pnFBRcTkfE8wVsAu6AvTj
cWhtZL4oFZxwHUIMKQRQcY92Ai8o8g2rcB+7I+hY5DYfFfMdenDHjBxBFl1gHlbB9NWzvNk3CyrP
XrzPe02nCYlcKdOoKQkP8cKIAKStoanA5olgnP6kdNdv1VoKEvA3dpjIQhXED+/DpLhYpjbmj/nx
au8HyqUbZohIHw7U+nOSf941cKjH43d4KWxbZmg3teaB9HFUYPuOAWQW+dwUpIAHwtwGBzloVGSY
O4Eg7vnjpU1jqD/506EITAWhTpbIFp2+sIwIQ3zoOSrgY8ySzn0y4uFtTkokfEwFaaQLK4QF6pDH
pyBj3nOn7u6CVaRGe+BvRNN/PnNIjAnJJl/v1WyeHN/zwrzC40ULwCzdl68AWHVMiBse0H5LQWHo
ce1ZSUTsUoGR+NoZKcp9hT4kBTca7cdSCm6/qy75tSvohZ/gzAbH9aii7B36oxPwlF7+Z9KRoD0p
33A/ftWdBesd/yeXJ06cpiLDdxE4QGOxfkdx4MnMLipyzgKPBbyQmS32Z2ntKpzvS5dpWQCzZMEK
NmvHCck5Q5h54DBoKjpubixvnsLVva90FYPKru11pWN5B9BTKhplrt0CD78KQNkHy4csQHZAVRCT
XVukyqX9ocIQCwX/YlPFK+B8VRjKGzceQSh30B2hmTZ/lx83KDfWAn5c8QoHprqI8dRl60xs7uJ0
AgV2ELcmcizvcBlyv5f++037lgLxzPZgQv3nylEEE2LENITMyt8Je4AZI5XeSXxH8mzpcS6vs7tg
RjQj7VSm2KqQS5kyF7Oty6lYbQKiubBYBTvzI58X90+4Br0kpuYkLVwFQe9HPJwDNl1X4bzuhTz6
84WB5/MTlKpoUti/KEDSK4FEiQK5YHnN7c2uyk1awJtN+sGZIgy9St18vj3iJwbYB1gHygbYu2/z
PGB1+zFFRvDrPOB8AU+RTZ3aARSo0l5Xgaq4TaICxERXUYO7+/I/DGVI7d19AqdE/p/fupZ2Ndl9
xPn+NhWwQ4wN+WfJvtXjh+Xr/Xrx/b+boHyIt+H395aHSDFe2Vse2ujyVHDxN0YeceRf/w8AAP//
</cx:binary>
              </cx:geoCache>
            </cx:geography>
          </cx:layoutPr>
          <cx:valueColorPositions count="3"/>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27" name="TextBox 19">
          <a:extLst>
            <a:ext uri="{FF2B5EF4-FFF2-40B4-BE49-F238E27FC236}">
              <a16:creationId xmlns:a16="http://schemas.microsoft.com/office/drawing/2014/main" id="{00000000-0008-0000-0000-00001B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manage an </a:t>
          </a:r>
          <a:r>
            <a:rPr lang="en-US" b="1">
              <a:solidFill>
                <a:schemeClr val="dk1"/>
              </a:solidFill>
            </a:rPr>
            <a:t>online retail company </a:t>
          </a:r>
          <a:r>
            <a:rPr lang="en-US">
              <a:solidFill>
                <a:schemeClr val="dk1"/>
              </a:solidFill>
            </a:rPr>
            <a:t>that ships specialty products to countries in Europe, and you are preparing a workbook to </a:t>
          </a:r>
          <a:r>
            <a:rPr lang="en-US" b="1">
              <a:solidFill>
                <a:schemeClr val="dk1"/>
              </a:solidFill>
            </a:rPr>
            <a:t>track key business metrics</a:t>
          </a:r>
        </a:p>
      </xdr:txBody>
    </xdr:sp>
    <xdr:clientData/>
  </xdr:twoCellAnchor>
  <xdr:twoCellAnchor>
    <xdr:from>
      <xdr:col>1</xdr:col>
      <xdr:colOff>0</xdr:colOff>
      <xdr:row>10</xdr:row>
      <xdr:rowOff>107983</xdr:rowOff>
    </xdr:from>
    <xdr:to>
      <xdr:col>15</xdr:col>
      <xdr:colOff>191548</xdr:colOff>
      <xdr:row>25</xdr:row>
      <xdr:rowOff>174360</xdr:rowOff>
    </xdr:to>
    <xdr:sp macro="" textlink="">
      <xdr:nvSpPr>
        <xdr:cNvPr id="28" name="TextBox 21">
          <a:extLst>
            <a:ext uri="{FF2B5EF4-FFF2-40B4-BE49-F238E27FC236}">
              <a16:creationId xmlns:a16="http://schemas.microsoft.com/office/drawing/2014/main" id="{00000000-0008-0000-0000-00001C000000}"/>
            </a:ext>
          </a:extLst>
        </xdr:cNvPr>
        <xdr:cNvSpPr txBox="1"/>
      </xdr:nvSpPr>
      <xdr:spPr>
        <a:xfrm>
          <a:off x="190500" y="2012983"/>
          <a:ext cx="8725948" cy="29238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Orders</a:t>
          </a:r>
          <a:r>
            <a:rPr lang="en-US" sz="1600">
              <a:solidFill>
                <a:schemeClr val="dk1"/>
              </a:solidFill>
            </a:rPr>
            <a:t> worksheet, use a formula to fill the </a:t>
          </a:r>
          <a:r>
            <a:rPr lang="en-US" sz="1600" b="1">
              <a:solidFill>
                <a:schemeClr val="dk1"/>
              </a:solidFill>
            </a:rPr>
            <a:t>Product Name </a:t>
          </a:r>
          <a:r>
            <a:rPr lang="en-US" sz="1600">
              <a:solidFill>
                <a:schemeClr val="dk1"/>
              </a:solidFill>
            </a:rPr>
            <a:t>column using the information in the </a:t>
          </a:r>
          <a:r>
            <a:rPr lang="en-US" sz="1600" b="1">
              <a:solidFill>
                <a:schemeClr val="dk1"/>
              </a:solidFill>
            </a:rPr>
            <a:t>Products</a:t>
          </a:r>
          <a:r>
            <a:rPr lang="en-US" sz="1600">
              <a:solidFill>
                <a:schemeClr val="dk1"/>
              </a:solidFill>
            </a:rPr>
            <a:t> worksheet</a:t>
          </a:r>
        </a:p>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L2</a:t>
          </a:r>
          <a:r>
            <a:rPr lang="en-US" sz="1600">
              <a:solidFill>
                <a:schemeClr val="dk1"/>
              </a:solidFill>
            </a:rPr>
            <a:t> on the </a:t>
          </a:r>
          <a:r>
            <a:rPr lang="en-US" sz="1600" b="1">
              <a:solidFill>
                <a:schemeClr val="dk1"/>
              </a:solidFill>
            </a:rPr>
            <a:t>Orders</a:t>
          </a:r>
          <a:r>
            <a:rPr lang="en-US" sz="1600">
              <a:solidFill>
                <a:schemeClr val="dk1"/>
              </a:solidFill>
            </a:rPr>
            <a:t> worksheet, use a formula to calculate the number of orders from the </a:t>
          </a:r>
          <a:r>
            <a:rPr lang="en-US" sz="1600" b="1">
              <a:solidFill>
                <a:schemeClr val="dk1"/>
              </a:solidFill>
            </a:rPr>
            <a:t>Country</a:t>
          </a:r>
          <a:r>
            <a:rPr lang="en-US" sz="1600">
              <a:solidFill>
                <a:schemeClr val="dk1"/>
              </a:solidFill>
            </a:rPr>
            <a:t> selected in cell </a:t>
          </a:r>
          <a:r>
            <a:rPr lang="en-US" sz="1600" b="1">
              <a:solidFill>
                <a:schemeClr val="dk1"/>
              </a:solidFill>
            </a:rPr>
            <a:t>K2</a:t>
          </a:r>
          <a:r>
            <a:rPr lang="en-US" sz="1600">
              <a:solidFill>
                <a:schemeClr val="dk1"/>
              </a:solidFill>
            </a:rPr>
            <a:t> with a </a:t>
          </a:r>
          <a:r>
            <a:rPr lang="en-US" sz="1600" b="1">
              <a:solidFill>
                <a:schemeClr val="dk1"/>
              </a:solidFill>
            </a:rPr>
            <a:t>Revenue</a:t>
          </a:r>
          <a:r>
            <a:rPr lang="en-US" sz="1600">
              <a:solidFill>
                <a:schemeClr val="dk1"/>
              </a:solidFill>
            </a:rPr>
            <a:t> greater than or equal to $100</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Countries</a:t>
          </a:r>
          <a:r>
            <a:rPr lang="en-US" sz="1600">
              <a:solidFill>
                <a:schemeClr val="dk1"/>
              </a:solidFill>
            </a:rPr>
            <a:t> worksheet, insert a </a:t>
          </a:r>
          <a:r>
            <a:rPr lang="en-US" sz="1600" b="1">
              <a:solidFill>
                <a:schemeClr val="dk1"/>
              </a:solidFill>
            </a:rPr>
            <a:t>Filled Map</a:t>
          </a:r>
          <a:r>
            <a:rPr lang="en-US" sz="1600">
              <a:solidFill>
                <a:schemeClr val="dk1"/>
              </a:solidFill>
            </a:rPr>
            <a:t> using the information in cells </a:t>
          </a:r>
          <a:r>
            <a:rPr lang="en-US" sz="1600" b="1">
              <a:solidFill>
                <a:schemeClr val="dk1"/>
              </a:solidFill>
            </a:rPr>
            <a:t>A1:B15</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B5</a:t>
          </a:r>
          <a:r>
            <a:rPr lang="en-US" sz="1600">
              <a:solidFill>
                <a:schemeClr val="dk1"/>
              </a:solidFill>
            </a:rPr>
            <a:t> of the </a:t>
          </a:r>
          <a:r>
            <a:rPr lang="en-US" sz="1600" b="1">
              <a:solidFill>
                <a:schemeClr val="dk1"/>
              </a:solidFill>
            </a:rPr>
            <a:t>Warehouse</a:t>
          </a:r>
          <a:r>
            <a:rPr lang="en-US" sz="1600">
              <a:solidFill>
                <a:schemeClr val="dk1"/>
              </a:solidFill>
            </a:rPr>
            <a:t> </a:t>
          </a:r>
          <a:r>
            <a:rPr lang="en-US" sz="1600" b="1">
              <a:solidFill>
                <a:schemeClr val="dk1"/>
              </a:solidFill>
            </a:rPr>
            <a:t>Extension</a:t>
          </a:r>
          <a:r>
            <a:rPr lang="en-US" sz="1600">
              <a:solidFill>
                <a:schemeClr val="dk1"/>
              </a:solidFill>
            </a:rPr>
            <a:t> worksheet, use a formula that calculates the monthly payment amount, assuming the payment is due at the beginning of each month</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Summary Chart </a:t>
          </a:r>
          <a:r>
            <a:rPr lang="en-US" sz="1600">
              <a:solidFill>
                <a:schemeClr val="dk1"/>
              </a:solidFill>
            </a:rPr>
            <a:t>worksheet, add a </a:t>
          </a:r>
          <a:r>
            <a:rPr lang="en-US" sz="1600" b="1">
              <a:solidFill>
                <a:schemeClr val="dk1"/>
              </a:solidFill>
            </a:rPr>
            <a:t>Line Pivot Chart </a:t>
          </a:r>
          <a:r>
            <a:rPr lang="en-US" sz="1600">
              <a:solidFill>
                <a:schemeClr val="dk1"/>
              </a:solidFill>
            </a:rPr>
            <a:t>and change the Pivot Chart formatting to </a:t>
          </a:r>
          <a:r>
            <a:rPr lang="en-US" sz="1600" b="1">
              <a:solidFill>
                <a:schemeClr val="dk1"/>
              </a:solidFill>
            </a:rPr>
            <a:t>Style 5</a:t>
          </a:r>
          <a:r>
            <a:rPr lang="en-US" sz="1600">
              <a:solidFill>
                <a:schemeClr val="dk1"/>
              </a:solidFill>
            </a:rPr>
            <a:t> and </a:t>
          </a:r>
          <a:r>
            <a:rPr lang="en-US" sz="1600" b="1">
              <a:solidFill>
                <a:schemeClr val="dk1"/>
              </a:solidFill>
            </a:rPr>
            <a:t>Layout 4</a:t>
          </a:r>
          <a:endParaRPr kumimoji="0" lang="en-US" sz="1600" i="0" u="none" strike="noStrike" kern="1200" cap="none" spc="0" normalizeH="0" baseline="0">
            <a:ln>
              <a:noFill/>
            </a:ln>
            <a:solidFill>
              <a:prstClr val="black">
                <a:lumMod val="85000"/>
                <a:lumOff val="15000"/>
              </a:prstClr>
            </a:solidFill>
            <a:effectLst/>
            <a:uLnTx/>
            <a:uFillTx/>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29" name="Google Shape;7890;p302">
          <a:extLst>
            <a:ext uri="{FF2B5EF4-FFF2-40B4-BE49-F238E27FC236}">
              <a16:creationId xmlns:a16="http://schemas.microsoft.com/office/drawing/2014/main" id="{00000000-0008-0000-0000-00001D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259101" y="332080"/>
          <a:ext cx="2531584" cy="692746"/>
          <a:chOff x="2656994" y="1676486"/>
          <a:chExt cx="2531584" cy="692746"/>
        </a:xfrm>
      </xdr:grpSpPr>
      <xdr:grpSp>
        <xdr:nvGrpSpPr>
          <xdr:cNvPr id="33" name="Google Shape;7887;p302">
            <a:extLst>
              <a:ext uri="{FF2B5EF4-FFF2-40B4-BE49-F238E27FC236}">
                <a16:creationId xmlns:a16="http://schemas.microsoft.com/office/drawing/2014/main" id="{00000000-0008-0000-0000-000021000000}"/>
              </a:ext>
            </a:extLst>
          </xdr:cNvPr>
          <xdr:cNvGrpSpPr/>
        </xdr:nvGrpSpPr>
        <xdr:grpSpPr>
          <a:xfrm>
            <a:off x="3318753" y="1676486"/>
            <a:ext cx="1869825" cy="692746"/>
            <a:chOff x="1613474" y="1288575"/>
            <a:chExt cx="2016340" cy="692746"/>
          </a:xfrm>
        </xdr:grpSpPr>
        <xdr:sp macro="" textlink="">
          <xdr:nvSpPr>
            <xdr:cNvPr id="37" name="Google Shape;7888;p302">
              <a:extLst>
                <a:ext uri="{FF2B5EF4-FFF2-40B4-BE49-F238E27FC236}">
                  <a16:creationId xmlns:a16="http://schemas.microsoft.com/office/drawing/2014/main" id="{00000000-0008-0000-0000-000025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38" name="Google Shape;7889;p302">
              <a:extLst>
                <a:ext uri="{FF2B5EF4-FFF2-40B4-BE49-F238E27FC236}">
                  <a16:creationId xmlns:a16="http://schemas.microsoft.com/office/drawing/2014/main" id="{00000000-0008-0000-0000-000026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34" name="Group 33">
            <a:extLst>
              <a:ext uri="{FF2B5EF4-FFF2-40B4-BE49-F238E27FC236}">
                <a16:creationId xmlns:a16="http://schemas.microsoft.com/office/drawing/2014/main" id="{00000000-0008-0000-0000-000022000000}"/>
              </a:ext>
            </a:extLst>
          </xdr:cNvPr>
          <xdr:cNvGrpSpPr/>
        </xdr:nvGrpSpPr>
        <xdr:grpSpPr>
          <a:xfrm>
            <a:off x="2656994" y="1764113"/>
            <a:ext cx="662579" cy="563931"/>
            <a:chOff x="620960" y="4111492"/>
            <a:chExt cx="644465" cy="548514"/>
          </a:xfrm>
        </xdr:grpSpPr>
        <xdr:sp macro="" textlink="">
          <xdr:nvSpPr>
            <xdr:cNvPr id="35" name="Google Shape;235;p18">
              <a:extLst>
                <a:ext uri="{FF2B5EF4-FFF2-40B4-BE49-F238E27FC236}">
                  <a16:creationId xmlns:a16="http://schemas.microsoft.com/office/drawing/2014/main" id="{00000000-0008-0000-0000-000023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36" name="Google Shape;239;p18">
              <a:extLst>
                <a:ext uri="{FF2B5EF4-FFF2-40B4-BE49-F238E27FC236}">
                  <a16:creationId xmlns:a16="http://schemas.microsoft.com/office/drawing/2014/main" id="{00000000-0008-0000-0000-000024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31" name="TextBox 35">
          <a:extLst>
            <a:ext uri="{FF2B5EF4-FFF2-40B4-BE49-F238E27FC236}">
              <a16:creationId xmlns:a16="http://schemas.microsoft.com/office/drawing/2014/main" id="{00000000-0008-0000-0000-00001F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32" name="Google Shape;7890;p302">
          <a:extLst>
            <a:ext uri="{FF2B5EF4-FFF2-40B4-BE49-F238E27FC236}">
              <a16:creationId xmlns:a16="http://schemas.microsoft.com/office/drawing/2014/main" id="{00000000-0008-0000-0000-000020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590550</xdr:colOff>
      <xdr:row>6</xdr:row>
      <xdr:rowOff>9525</xdr:rowOff>
    </xdr:from>
    <xdr:to>
      <xdr:col>17</xdr:col>
      <xdr:colOff>542925</xdr:colOff>
      <xdr:row>26</xdr:row>
      <xdr:rowOff>33337</xdr:rowOff>
    </xdr:to>
    <xdr:graphicFrame macro="">
      <xdr:nvGraphicFramePr>
        <xdr:cNvPr id="2" name="Chart 1">
          <a:extLst>
            <a:ext uri="{FF2B5EF4-FFF2-40B4-BE49-F238E27FC236}">
              <a16:creationId xmlns:a16="http://schemas.microsoft.com/office/drawing/2014/main" id="{34DA78E8-228D-9596-A745-A22AC7D49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266699</xdr:colOff>
      <xdr:row>3</xdr:row>
      <xdr:rowOff>95250</xdr:rowOff>
    </xdr:from>
    <xdr:to>
      <xdr:col>21</xdr:col>
      <xdr:colOff>104774</xdr:colOff>
      <xdr:row>33</xdr:row>
      <xdr:rowOff>38100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D9AEB01-8913-6B90-0DFE-AD6AE53198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76899" y="666750"/>
              <a:ext cx="7762875" cy="5657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514350</xdr:colOff>
      <xdr:row>3</xdr:row>
      <xdr:rowOff>4762</xdr:rowOff>
    </xdr:from>
    <xdr:to>
      <xdr:col>12</xdr:col>
      <xdr:colOff>209550</xdr:colOff>
      <xdr:row>17</xdr:row>
      <xdr:rowOff>80962</xdr:rowOff>
    </xdr:to>
    <xdr:graphicFrame macro="">
      <xdr:nvGraphicFramePr>
        <xdr:cNvPr id="2" name="Chart 1">
          <a:extLst>
            <a:ext uri="{FF2B5EF4-FFF2-40B4-BE49-F238E27FC236}">
              <a16:creationId xmlns:a16="http://schemas.microsoft.com/office/drawing/2014/main" id="{C65164B2-523A-B06D-0745-CF4A04DA7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15" name="TextBox 19">
          <a:extLst>
            <a:ext uri="{FF2B5EF4-FFF2-40B4-BE49-F238E27FC236}">
              <a16:creationId xmlns:a16="http://schemas.microsoft.com/office/drawing/2014/main" id="{00000000-0008-0000-0600-00000F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are the Sales Director of a </a:t>
          </a:r>
          <a:r>
            <a:rPr lang="en-US" b="1">
              <a:solidFill>
                <a:schemeClr val="dk1"/>
              </a:solidFill>
            </a:rPr>
            <a:t>beer manufacturing company </a:t>
          </a:r>
          <a:r>
            <a:rPr lang="en-US">
              <a:solidFill>
                <a:schemeClr val="dk1"/>
              </a:solidFill>
            </a:rPr>
            <a:t>that supplies the beer for all Major League Baseball stadiums, and you are preparing a workbook to </a:t>
          </a:r>
          <a:r>
            <a:rPr lang="en-US" b="1">
              <a:solidFill>
                <a:schemeClr val="dk1"/>
              </a:solidFill>
            </a:rPr>
            <a:t>help manage pricing</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25</xdr:row>
      <xdr:rowOff>20472</xdr:rowOff>
    </xdr:to>
    <xdr:sp macro="" textlink="">
      <xdr:nvSpPr>
        <xdr:cNvPr id="16" name="TextBox 21">
          <a:extLst>
            <a:ext uri="{FF2B5EF4-FFF2-40B4-BE49-F238E27FC236}">
              <a16:creationId xmlns:a16="http://schemas.microsoft.com/office/drawing/2014/main" id="{00000000-0008-0000-0600-000010000000}"/>
            </a:ext>
          </a:extLst>
        </xdr:cNvPr>
        <xdr:cNvSpPr txBox="1"/>
      </xdr:nvSpPr>
      <xdr:spPr>
        <a:xfrm>
          <a:off x="190500" y="2012983"/>
          <a:ext cx="8725948" cy="276998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Team Selector</a:t>
          </a:r>
          <a:r>
            <a:rPr lang="en-US" sz="1600">
              <a:solidFill>
                <a:schemeClr val="dk1"/>
              </a:solidFill>
            </a:rPr>
            <a:t> worksheet, add a data validation list to cell </a:t>
          </a:r>
          <a:r>
            <a:rPr lang="en-US" sz="1600" b="1">
              <a:solidFill>
                <a:schemeClr val="dk1"/>
              </a:solidFill>
            </a:rPr>
            <a:t>C6</a:t>
          </a:r>
          <a:r>
            <a:rPr lang="en-US" sz="1600">
              <a:solidFill>
                <a:schemeClr val="dk1"/>
              </a:solidFill>
            </a:rPr>
            <a:t> using range </a:t>
          </a:r>
          <a:r>
            <a:rPr lang="en-US" sz="1600" b="1">
              <a:solidFill>
                <a:schemeClr val="dk1"/>
              </a:solidFill>
            </a:rPr>
            <a:t>A2:A31 </a:t>
          </a:r>
          <a:r>
            <a:rPr lang="en-US" sz="1600">
              <a:solidFill>
                <a:schemeClr val="dk1"/>
              </a:solidFill>
            </a:rPr>
            <a:t>from the </a:t>
          </a:r>
          <a:r>
            <a:rPr lang="en-US" sz="1600" b="1">
              <a:solidFill>
                <a:schemeClr val="dk1"/>
              </a:solidFill>
            </a:rPr>
            <a:t>Beer Prices </a:t>
          </a:r>
          <a:r>
            <a:rPr lang="en-US" sz="1600">
              <a:solidFill>
                <a:schemeClr val="dk1"/>
              </a:solidFill>
            </a:rPr>
            <a:t>worksheet as the source; select the Philadelphia Phillies</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Beer Prices</a:t>
          </a:r>
          <a:r>
            <a:rPr lang="en-US" sz="1600">
              <a:solidFill>
                <a:schemeClr val="dk1"/>
              </a:solidFill>
            </a:rPr>
            <a:t> worksheet, group columns </a:t>
          </a:r>
          <a:r>
            <a:rPr lang="en-US" sz="1600" b="1">
              <a:solidFill>
                <a:schemeClr val="dk1"/>
              </a:solidFill>
            </a:rPr>
            <a:t>B:C</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Price per Ounce</a:t>
          </a:r>
          <a:r>
            <a:rPr lang="en-US" sz="1600">
              <a:solidFill>
                <a:schemeClr val="dk1"/>
              </a:solidFill>
            </a:rPr>
            <a:t> worksheet, use conditional formatting to apply a Red - White - Green color scale to range </a:t>
          </a:r>
          <a:r>
            <a:rPr lang="en-US" sz="1600" b="1">
              <a:solidFill>
                <a:schemeClr val="dk1"/>
              </a:solidFill>
            </a:rPr>
            <a:t>B2:F31</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Price per Ounce </a:t>
          </a:r>
          <a:r>
            <a:rPr lang="en-US" sz="1600">
              <a:solidFill>
                <a:schemeClr val="dk1"/>
              </a:solidFill>
            </a:rPr>
            <a:t>worksheet, add a formula in cell </a:t>
          </a:r>
          <a:r>
            <a:rPr lang="en-US" sz="1600" b="1">
              <a:solidFill>
                <a:schemeClr val="dk1"/>
              </a:solidFill>
            </a:rPr>
            <a:t>G2</a:t>
          </a:r>
          <a:r>
            <a:rPr lang="en-US" sz="1600">
              <a:solidFill>
                <a:schemeClr val="dk1"/>
              </a:solidFill>
            </a:rPr>
            <a:t> that displays “None” if the Price per Ounce in 2018 was equal to the Price per Ounce in 2013, displays “Increase” if the Price per Ounce in 2018 is greater than the Price per Ounce in 2016 or greater than the average Price per Ounce from 2013-2016. Otherwise, display “Decrease”.</a:t>
          </a:r>
          <a:endParaRPr lang="en-US" sz="1600" b="1">
            <a:solidFill>
              <a:prstClr val="black">
                <a:lumMod val="85000"/>
                <a:lumOff val="15000"/>
              </a:prstClr>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17" name="Google Shape;7890;p302">
          <a:extLst>
            <a:ext uri="{FF2B5EF4-FFF2-40B4-BE49-F238E27FC236}">
              <a16:creationId xmlns:a16="http://schemas.microsoft.com/office/drawing/2014/main" id="{00000000-0008-0000-0600-000011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18" name="Group 17">
          <a:extLst>
            <a:ext uri="{FF2B5EF4-FFF2-40B4-BE49-F238E27FC236}">
              <a16:creationId xmlns:a16="http://schemas.microsoft.com/office/drawing/2014/main" id="{00000000-0008-0000-0600-000012000000}"/>
            </a:ext>
          </a:extLst>
        </xdr:cNvPr>
        <xdr:cNvGrpSpPr/>
      </xdr:nvGrpSpPr>
      <xdr:grpSpPr>
        <a:xfrm>
          <a:off x="259101" y="332080"/>
          <a:ext cx="2531584" cy="692746"/>
          <a:chOff x="2656994" y="1676486"/>
          <a:chExt cx="2531584" cy="692746"/>
        </a:xfrm>
      </xdr:grpSpPr>
      <xdr:grpSp>
        <xdr:nvGrpSpPr>
          <xdr:cNvPr id="21" name="Google Shape;7887;p302">
            <a:extLst>
              <a:ext uri="{FF2B5EF4-FFF2-40B4-BE49-F238E27FC236}">
                <a16:creationId xmlns:a16="http://schemas.microsoft.com/office/drawing/2014/main" id="{00000000-0008-0000-0600-000015000000}"/>
              </a:ext>
            </a:extLst>
          </xdr:cNvPr>
          <xdr:cNvGrpSpPr/>
        </xdr:nvGrpSpPr>
        <xdr:grpSpPr>
          <a:xfrm>
            <a:off x="3318753" y="1676486"/>
            <a:ext cx="1869825" cy="692746"/>
            <a:chOff x="1613474" y="1288575"/>
            <a:chExt cx="2016340" cy="692746"/>
          </a:xfrm>
        </xdr:grpSpPr>
        <xdr:sp macro="" textlink="">
          <xdr:nvSpPr>
            <xdr:cNvPr id="25" name="Google Shape;7888;p302">
              <a:extLst>
                <a:ext uri="{FF2B5EF4-FFF2-40B4-BE49-F238E27FC236}">
                  <a16:creationId xmlns:a16="http://schemas.microsoft.com/office/drawing/2014/main" id="{00000000-0008-0000-0600-000019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26" name="Google Shape;7889;p302">
              <a:extLst>
                <a:ext uri="{FF2B5EF4-FFF2-40B4-BE49-F238E27FC236}">
                  <a16:creationId xmlns:a16="http://schemas.microsoft.com/office/drawing/2014/main" id="{00000000-0008-0000-0600-00001A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22" name="Group 21">
            <a:extLst>
              <a:ext uri="{FF2B5EF4-FFF2-40B4-BE49-F238E27FC236}">
                <a16:creationId xmlns:a16="http://schemas.microsoft.com/office/drawing/2014/main" id="{00000000-0008-0000-0600-000016000000}"/>
              </a:ext>
            </a:extLst>
          </xdr:cNvPr>
          <xdr:cNvGrpSpPr/>
        </xdr:nvGrpSpPr>
        <xdr:grpSpPr>
          <a:xfrm>
            <a:off x="2656994" y="1764113"/>
            <a:ext cx="662579" cy="563931"/>
            <a:chOff x="620960" y="4111492"/>
            <a:chExt cx="644465" cy="548514"/>
          </a:xfrm>
        </xdr:grpSpPr>
        <xdr:sp macro="" textlink="">
          <xdr:nvSpPr>
            <xdr:cNvPr id="23" name="Google Shape;235;p18">
              <a:extLst>
                <a:ext uri="{FF2B5EF4-FFF2-40B4-BE49-F238E27FC236}">
                  <a16:creationId xmlns:a16="http://schemas.microsoft.com/office/drawing/2014/main" id="{00000000-0008-0000-0600-000017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24" name="Google Shape;239;p18">
              <a:extLst>
                <a:ext uri="{FF2B5EF4-FFF2-40B4-BE49-F238E27FC236}">
                  <a16:creationId xmlns:a16="http://schemas.microsoft.com/office/drawing/2014/main" id="{00000000-0008-0000-0600-000018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19" name="TextBox 35">
          <a:extLst>
            <a:ext uri="{FF2B5EF4-FFF2-40B4-BE49-F238E27FC236}">
              <a16:creationId xmlns:a16="http://schemas.microsoft.com/office/drawing/2014/main" id="{00000000-0008-0000-0600-000013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20" name="Google Shape;7890;p302">
          <a:extLst>
            <a:ext uri="{FF2B5EF4-FFF2-40B4-BE49-F238E27FC236}">
              <a16:creationId xmlns:a16="http://schemas.microsoft.com/office/drawing/2014/main" id="{00000000-0008-0000-0600-000014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110490</xdr:colOff>
      <xdr:row>1</xdr:row>
      <xdr:rowOff>1213</xdr:rowOff>
    </xdr:from>
    <xdr:to>
      <xdr:col>1</xdr:col>
      <xdr:colOff>528666</xdr:colOff>
      <xdr:row>3</xdr:row>
      <xdr:rowOff>192232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 y="198640"/>
          <a:ext cx="1027776" cy="5858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374297</xdr:colOff>
      <xdr:row>1</xdr:row>
      <xdr:rowOff>0</xdr:rowOff>
    </xdr:from>
    <xdr:to>
      <xdr:col>15</xdr:col>
      <xdr:colOff>367808</xdr:colOff>
      <xdr:row>5</xdr:row>
      <xdr:rowOff>161330</xdr:rowOff>
    </xdr:to>
    <xdr:sp macro="" textlink="">
      <xdr:nvSpPr>
        <xdr:cNvPr id="4" name="TextBox 19">
          <a:extLst>
            <a:ext uri="{FF2B5EF4-FFF2-40B4-BE49-F238E27FC236}">
              <a16:creationId xmlns:a16="http://schemas.microsoft.com/office/drawing/2014/main" id="{00000000-0008-0000-0A00-000004000000}"/>
            </a:ext>
          </a:extLst>
        </xdr:cNvPr>
        <xdr:cNvSpPr txBox="1"/>
      </xdr:nvSpPr>
      <xdr:spPr>
        <a:xfrm>
          <a:off x="3003197" y="190500"/>
          <a:ext cx="6089511"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work for an </a:t>
          </a:r>
          <a:r>
            <a:rPr lang="en-US" b="1">
              <a:solidFill>
                <a:schemeClr val="dk1"/>
              </a:solidFill>
            </a:rPr>
            <a:t>international non-profit organization</a:t>
          </a:r>
          <a:r>
            <a:rPr lang="en-US">
              <a:solidFill>
                <a:schemeClr val="dk1"/>
              </a:solidFill>
            </a:rPr>
            <a:t> and you are preparing an Excel workbook to </a:t>
          </a:r>
          <a:r>
            <a:rPr lang="en-US" b="1">
              <a:solidFill>
                <a:schemeClr val="dk1"/>
              </a:solidFill>
            </a:rPr>
            <a:t>analyze development indicators</a:t>
          </a:r>
          <a:r>
            <a:rPr lang="en-US">
              <a:solidFill>
                <a:schemeClr val="dk1"/>
              </a:solidFill>
            </a:rPr>
            <a:t> by country</a:t>
          </a:r>
        </a:p>
      </xdr:txBody>
    </xdr:sp>
    <xdr:clientData/>
  </xdr:twoCellAnchor>
  <xdr:twoCellAnchor>
    <xdr:from>
      <xdr:col>1</xdr:col>
      <xdr:colOff>0</xdr:colOff>
      <xdr:row>10</xdr:row>
      <xdr:rowOff>107983</xdr:rowOff>
    </xdr:from>
    <xdr:to>
      <xdr:col>15</xdr:col>
      <xdr:colOff>191548</xdr:colOff>
      <xdr:row>25</xdr:row>
      <xdr:rowOff>174360</xdr:rowOff>
    </xdr:to>
    <xdr:sp macro="" textlink="">
      <xdr:nvSpPr>
        <xdr:cNvPr id="5" name="TextBox 21">
          <a:extLst>
            <a:ext uri="{FF2B5EF4-FFF2-40B4-BE49-F238E27FC236}">
              <a16:creationId xmlns:a16="http://schemas.microsoft.com/office/drawing/2014/main" id="{00000000-0008-0000-0A00-000005000000}"/>
            </a:ext>
          </a:extLst>
        </xdr:cNvPr>
        <xdr:cNvSpPr txBox="1"/>
      </xdr:nvSpPr>
      <xdr:spPr>
        <a:xfrm>
          <a:off x="190500" y="2012983"/>
          <a:ext cx="8725948" cy="29238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Indicators </a:t>
          </a:r>
          <a:r>
            <a:rPr lang="en-US" sz="1600">
              <a:solidFill>
                <a:schemeClr val="dk1"/>
              </a:solidFill>
            </a:rPr>
            <a:t>worksheet, remove duplicates from the Indicators table by only considering the values in the </a:t>
          </a:r>
          <a:r>
            <a:rPr lang="en-US" sz="1600" b="1">
              <a:solidFill>
                <a:schemeClr val="dk1"/>
              </a:solidFill>
            </a:rPr>
            <a:t>Country</a:t>
          </a:r>
          <a:r>
            <a:rPr lang="en-US" sz="1600">
              <a:solidFill>
                <a:schemeClr val="dk1"/>
              </a:solidFill>
            </a:rPr>
            <a:t> column</a:t>
          </a:r>
        </a:p>
        <a:p>
          <a:pPr marL="342900" lvl="0" indent="-342900">
            <a:spcAft>
              <a:spcPts val="1200"/>
            </a:spcAft>
            <a:buFont typeface="+mj-lt"/>
            <a:buAutoNum type="arabicPeriod"/>
            <a:defRPr/>
          </a:pPr>
          <a:r>
            <a:rPr lang="en-US" sz="1600">
              <a:solidFill>
                <a:schemeClr val="dk1"/>
              </a:solidFill>
            </a:rPr>
            <a:t>Add </a:t>
          </a:r>
          <a:r>
            <a:rPr lang="en-US" sz="1600" b="1">
              <a:solidFill>
                <a:schemeClr val="dk1"/>
              </a:solidFill>
            </a:rPr>
            <a:t>Spanish (Mexico)</a:t>
          </a:r>
          <a:r>
            <a:rPr lang="en-US" sz="1600">
              <a:solidFill>
                <a:schemeClr val="dk1"/>
              </a:solidFill>
            </a:rPr>
            <a:t> as an authoring language and modify the Proofing options to allow </a:t>
          </a:r>
          <a:r>
            <a:rPr lang="en-US" sz="1600" b="1">
              <a:solidFill>
                <a:schemeClr val="dk1"/>
              </a:solidFill>
            </a:rPr>
            <a:t>Spanish Tuteo verb forms only</a:t>
          </a:r>
        </a:p>
        <a:p>
          <a:pPr marL="342900" lvl="0" indent="-342900">
            <a:spcAft>
              <a:spcPts val="1200"/>
            </a:spcAft>
            <a:buFont typeface="+mj-lt"/>
            <a:buAutoNum type="arabicPeriod"/>
            <a:defRPr/>
          </a:pPr>
          <a:r>
            <a:rPr lang="en-US" sz="1600">
              <a:solidFill>
                <a:schemeClr val="dk1"/>
              </a:solidFill>
            </a:rPr>
            <a:t>Disable all macros </a:t>
          </a:r>
          <a:r>
            <a:rPr lang="en-US" sz="1600" b="1">
              <a:solidFill>
                <a:schemeClr val="dk1"/>
              </a:solidFill>
            </a:rPr>
            <a:t>except</a:t>
          </a:r>
          <a:r>
            <a:rPr lang="en-US" sz="1600">
              <a:solidFill>
                <a:schemeClr val="dk1"/>
              </a:solidFill>
            </a:rPr>
            <a:t> </a:t>
          </a:r>
          <a:r>
            <a:rPr lang="en-US" sz="1600" b="1">
              <a:solidFill>
                <a:schemeClr val="dk1"/>
              </a:solidFill>
            </a:rPr>
            <a:t>digitally signed macros </a:t>
          </a:r>
          <a:r>
            <a:rPr lang="en-US" sz="1600">
              <a:solidFill>
                <a:schemeClr val="dk1"/>
              </a:solidFill>
            </a:rPr>
            <a:t>in this workbook</a:t>
          </a:r>
        </a:p>
        <a:p>
          <a:pPr marL="342900" lvl="0" indent="-342900">
            <a:spcAft>
              <a:spcPts val="1200"/>
            </a:spcAft>
            <a:buFont typeface="+mj-lt"/>
            <a:buAutoNum type="arabicPeriod"/>
            <a:defRPr/>
          </a:pPr>
          <a:r>
            <a:rPr lang="en-US" sz="1600">
              <a:solidFill>
                <a:schemeClr val="dk1"/>
              </a:solidFill>
            </a:rPr>
            <a:t>For the Pivot Table on the </a:t>
          </a:r>
          <a:r>
            <a:rPr lang="en-US" sz="1600" b="1">
              <a:solidFill>
                <a:schemeClr val="dk1"/>
              </a:solidFill>
            </a:rPr>
            <a:t>Region Summary </a:t>
          </a:r>
          <a:r>
            <a:rPr lang="en-US" sz="1600">
              <a:solidFill>
                <a:schemeClr val="dk1"/>
              </a:solidFill>
            </a:rPr>
            <a:t>worksheet, sort the Region descending by </a:t>
          </a:r>
          <a:r>
            <a:rPr lang="en-US" sz="1600" b="1">
              <a:solidFill>
                <a:schemeClr val="dk1"/>
              </a:solidFill>
            </a:rPr>
            <a:t>Sum of Population</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Region Summary </a:t>
          </a:r>
          <a:r>
            <a:rPr lang="en-US" sz="1600">
              <a:solidFill>
                <a:schemeClr val="dk1"/>
              </a:solidFill>
            </a:rPr>
            <a:t>worksheet, add a calculated field called “Population Density” to the Pivot Table that is equal to </a:t>
          </a:r>
          <a:r>
            <a:rPr lang="en-US" sz="1600" b="1">
              <a:solidFill>
                <a:schemeClr val="dk1"/>
              </a:solidFill>
            </a:rPr>
            <a:t>Population</a:t>
          </a:r>
          <a:r>
            <a:rPr lang="en-US" sz="1600">
              <a:solidFill>
                <a:schemeClr val="dk1"/>
              </a:solidFill>
            </a:rPr>
            <a:t> divided by </a:t>
          </a:r>
          <a:r>
            <a:rPr lang="en-US" sz="1600" b="1">
              <a:solidFill>
                <a:schemeClr val="dk1"/>
              </a:solidFill>
            </a:rPr>
            <a:t>Area</a:t>
          </a:r>
          <a:endParaRPr lang="en-US" sz="1600" b="1">
            <a:solidFill>
              <a:prstClr val="black">
                <a:lumMod val="85000"/>
                <a:lumOff val="15000"/>
              </a:prstClr>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6" name="Google Shape;7890;p302">
          <a:extLst>
            <a:ext uri="{FF2B5EF4-FFF2-40B4-BE49-F238E27FC236}">
              <a16:creationId xmlns:a16="http://schemas.microsoft.com/office/drawing/2014/main" id="{00000000-0008-0000-0A00-000006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259101" y="332080"/>
          <a:ext cx="2531584" cy="692746"/>
          <a:chOff x="2656994" y="1676486"/>
          <a:chExt cx="2531584" cy="692746"/>
        </a:xfrm>
      </xdr:grpSpPr>
      <xdr:grpSp>
        <xdr:nvGrpSpPr>
          <xdr:cNvPr id="10" name="Google Shape;7887;p302">
            <a:extLst>
              <a:ext uri="{FF2B5EF4-FFF2-40B4-BE49-F238E27FC236}">
                <a16:creationId xmlns:a16="http://schemas.microsoft.com/office/drawing/2014/main" id="{00000000-0008-0000-0A00-00000A000000}"/>
              </a:ext>
            </a:extLst>
          </xdr:cNvPr>
          <xdr:cNvGrpSpPr/>
        </xdr:nvGrpSpPr>
        <xdr:grpSpPr>
          <a:xfrm>
            <a:off x="3318753" y="1676486"/>
            <a:ext cx="1869825" cy="692746"/>
            <a:chOff x="1613474" y="1288575"/>
            <a:chExt cx="2016340" cy="692746"/>
          </a:xfrm>
        </xdr:grpSpPr>
        <xdr:sp macro="" textlink="">
          <xdr:nvSpPr>
            <xdr:cNvPr id="14" name="Google Shape;7888;p302">
              <a:extLst>
                <a:ext uri="{FF2B5EF4-FFF2-40B4-BE49-F238E27FC236}">
                  <a16:creationId xmlns:a16="http://schemas.microsoft.com/office/drawing/2014/main" id="{00000000-0008-0000-0A00-00000E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5" name="Google Shape;7889;p302">
              <a:extLst>
                <a:ext uri="{FF2B5EF4-FFF2-40B4-BE49-F238E27FC236}">
                  <a16:creationId xmlns:a16="http://schemas.microsoft.com/office/drawing/2014/main" id="{00000000-0008-0000-0A00-00000F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1" name="Group 10">
            <a:extLst>
              <a:ext uri="{FF2B5EF4-FFF2-40B4-BE49-F238E27FC236}">
                <a16:creationId xmlns:a16="http://schemas.microsoft.com/office/drawing/2014/main" id="{00000000-0008-0000-0A00-00000B000000}"/>
              </a:ext>
            </a:extLst>
          </xdr:cNvPr>
          <xdr:cNvGrpSpPr/>
        </xdr:nvGrpSpPr>
        <xdr:grpSpPr>
          <a:xfrm>
            <a:off x="2656994" y="1764113"/>
            <a:ext cx="662579" cy="563931"/>
            <a:chOff x="620960" y="4111492"/>
            <a:chExt cx="644465" cy="548514"/>
          </a:xfrm>
        </xdr:grpSpPr>
        <xdr:sp macro="" textlink="">
          <xdr:nvSpPr>
            <xdr:cNvPr id="12" name="Google Shape;235;p18">
              <a:extLst>
                <a:ext uri="{FF2B5EF4-FFF2-40B4-BE49-F238E27FC236}">
                  <a16:creationId xmlns:a16="http://schemas.microsoft.com/office/drawing/2014/main" id="{00000000-0008-0000-0A00-00000C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3" name="Google Shape;239;p18">
              <a:extLst>
                <a:ext uri="{FF2B5EF4-FFF2-40B4-BE49-F238E27FC236}">
                  <a16:creationId xmlns:a16="http://schemas.microsoft.com/office/drawing/2014/main" id="{00000000-0008-0000-0A00-00000D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8" name="TextBox 35">
          <a:extLst>
            <a:ext uri="{FF2B5EF4-FFF2-40B4-BE49-F238E27FC236}">
              <a16:creationId xmlns:a16="http://schemas.microsoft.com/office/drawing/2014/main" id="{00000000-0008-0000-0A00-000008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9" name="Google Shape;7890;p302">
          <a:extLst>
            <a:ext uri="{FF2B5EF4-FFF2-40B4-BE49-F238E27FC236}">
              <a16:creationId xmlns:a16="http://schemas.microsoft.com/office/drawing/2014/main" id="{00000000-0008-0000-0A00-000009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374299</xdr:colOff>
      <xdr:row>1</xdr:row>
      <xdr:rowOff>0</xdr:rowOff>
    </xdr:from>
    <xdr:to>
      <xdr:col>15</xdr:col>
      <xdr:colOff>29885</xdr:colOff>
      <xdr:row>5</xdr:row>
      <xdr:rowOff>161330</xdr:rowOff>
    </xdr:to>
    <xdr:sp macro="" textlink="">
      <xdr:nvSpPr>
        <xdr:cNvPr id="3" name="TextBox 19">
          <a:extLst>
            <a:ext uri="{FF2B5EF4-FFF2-40B4-BE49-F238E27FC236}">
              <a16:creationId xmlns:a16="http://schemas.microsoft.com/office/drawing/2014/main" id="{00000000-0008-0000-0D00-000003000000}"/>
            </a:ext>
          </a:extLst>
        </xdr:cNvPr>
        <xdr:cNvSpPr txBox="1"/>
      </xdr:nvSpPr>
      <xdr:spPr>
        <a:xfrm>
          <a:off x="3003199" y="190500"/>
          <a:ext cx="5751586"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are the Head of Purchasing at a </a:t>
          </a:r>
          <a:r>
            <a:rPr lang="en-US" b="1">
              <a:solidFill>
                <a:schemeClr val="dk1"/>
              </a:solidFill>
            </a:rPr>
            <a:t>regional winery</a:t>
          </a:r>
          <a:r>
            <a:rPr lang="en-US">
              <a:solidFill>
                <a:schemeClr val="dk1"/>
              </a:solidFill>
            </a:rPr>
            <a:t> and you are preparing an Excel workbook to </a:t>
          </a:r>
          <a:r>
            <a:rPr lang="en-US" b="1">
              <a:solidFill>
                <a:schemeClr val="dk1"/>
              </a:solidFill>
            </a:rPr>
            <a:t>track your current inventory and orders</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20</xdr:row>
      <xdr:rowOff>105812</xdr:rowOff>
    </xdr:to>
    <xdr:sp macro="" textlink="">
      <xdr:nvSpPr>
        <xdr:cNvPr id="4" name="TextBox 21">
          <a:extLst>
            <a:ext uri="{FF2B5EF4-FFF2-40B4-BE49-F238E27FC236}">
              <a16:creationId xmlns:a16="http://schemas.microsoft.com/office/drawing/2014/main" id="{00000000-0008-0000-0D00-000004000000}"/>
            </a:ext>
          </a:extLst>
        </xdr:cNvPr>
        <xdr:cNvSpPr txBox="1"/>
      </xdr:nvSpPr>
      <xdr:spPr>
        <a:xfrm>
          <a:off x="190500" y="2012983"/>
          <a:ext cx="8725948" cy="190282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F2</a:t>
          </a:r>
          <a:r>
            <a:rPr lang="en-US" sz="1600">
              <a:solidFill>
                <a:schemeClr val="dk1"/>
              </a:solidFill>
            </a:rPr>
            <a:t> of the </a:t>
          </a:r>
          <a:r>
            <a:rPr lang="en-US" sz="1600" b="1">
              <a:solidFill>
                <a:schemeClr val="dk1"/>
              </a:solidFill>
            </a:rPr>
            <a:t>Inventory</a:t>
          </a:r>
          <a:r>
            <a:rPr lang="en-US" sz="1600">
              <a:solidFill>
                <a:schemeClr val="dk1"/>
              </a:solidFill>
            </a:rPr>
            <a:t> worksheet, write the year between parenthesis in the </a:t>
          </a:r>
          <a:r>
            <a:rPr lang="en-US" sz="1600" b="1">
              <a:solidFill>
                <a:schemeClr val="dk1"/>
              </a:solidFill>
            </a:rPr>
            <a:t>Name</a:t>
          </a:r>
          <a:r>
            <a:rPr lang="en-US" sz="1600">
              <a:solidFill>
                <a:schemeClr val="dk1"/>
              </a:solidFill>
            </a:rPr>
            <a:t> column and use Flash Fill to fill in the year for the rest of the wines in the inventory</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Inventory </a:t>
          </a:r>
          <a:r>
            <a:rPr lang="en-US" sz="1600">
              <a:solidFill>
                <a:schemeClr val="dk1"/>
              </a:solidFill>
            </a:rPr>
            <a:t>worksheet, create a formula based conditional formatting rule to range </a:t>
          </a:r>
          <a:r>
            <a:rPr lang="en-US" sz="1600" b="1">
              <a:solidFill>
                <a:schemeClr val="dk1"/>
              </a:solidFill>
            </a:rPr>
            <a:t>A2:I101</a:t>
          </a:r>
          <a:r>
            <a:rPr lang="en-US" sz="1600">
              <a:solidFill>
                <a:schemeClr val="dk1"/>
              </a:solidFill>
            </a:rPr>
            <a:t> that applies a bold font and light orange fill to rows where the </a:t>
          </a:r>
          <a:r>
            <a:rPr lang="en-US" sz="1600" b="1">
              <a:solidFill>
                <a:schemeClr val="dk1"/>
              </a:solidFill>
            </a:rPr>
            <a:t>Stock on Hand </a:t>
          </a:r>
          <a:r>
            <a:rPr lang="en-US" sz="1600">
              <a:solidFill>
                <a:schemeClr val="dk1"/>
              </a:solidFill>
            </a:rPr>
            <a:t>is less than or equal to the </a:t>
          </a:r>
          <a:r>
            <a:rPr lang="en-US" sz="1600" b="1">
              <a:solidFill>
                <a:schemeClr val="dk1"/>
              </a:solidFill>
            </a:rPr>
            <a:t>Reorder Quantity</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Order Tracker </a:t>
          </a:r>
          <a:r>
            <a:rPr lang="en-US" sz="1600">
              <a:solidFill>
                <a:schemeClr val="dk1"/>
              </a:solidFill>
            </a:rPr>
            <a:t>worksheet, add a formula in cell </a:t>
          </a:r>
          <a:r>
            <a:rPr lang="en-US" sz="1600" b="1">
              <a:solidFill>
                <a:schemeClr val="dk1"/>
              </a:solidFill>
            </a:rPr>
            <a:t>B5 </a:t>
          </a:r>
          <a:r>
            <a:rPr lang="en-US" sz="1600">
              <a:solidFill>
                <a:schemeClr val="dk1"/>
              </a:solidFill>
            </a:rPr>
            <a:t>to calculate the arrival date for the order</a:t>
          </a:r>
          <a:endParaRPr lang="en-US" sz="1600" b="1">
            <a:solidFill>
              <a:schemeClr val="dk1"/>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0D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0D00-000006000000}"/>
            </a:ext>
          </a:extLst>
        </xdr:cNvPr>
        <xdr:cNvGrpSpPr/>
      </xdr:nvGrpSpPr>
      <xdr:grpSpPr>
        <a:xfrm>
          <a:off x="259101" y="332080"/>
          <a:ext cx="2531584" cy="692746"/>
          <a:chOff x="2656994" y="1676486"/>
          <a:chExt cx="2531584" cy="692746"/>
        </a:xfrm>
      </xdr:grpSpPr>
      <xdr:grpSp>
        <xdr:nvGrpSpPr>
          <xdr:cNvPr id="9" name="Google Shape;7887;p302">
            <a:extLst>
              <a:ext uri="{FF2B5EF4-FFF2-40B4-BE49-F238E27FC236}">
                <a16:creationId xmlns:a16="http://schemas.microsoft.com/office/drawing/2014/main" id="{00000000-0008-0000-0D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0D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0D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0D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0D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0D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0D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0D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3" name="TextBox 19">
          <a:extLst>
            <a:ext uri="{FF2B5EF4-FFF2-40B4-BE49-F238E27FC236}">
              <a16:creationId xmlns:a16="http://schemas.microsoft.com/office/drawing/2014/main" id="{00000000-0008-0000-1000-000003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1800"/>
            </a:spcAft>
            <a:defRPr/>
          </a:pPr>
          <a:r>
            <a:rPr lang="en-US">
              <a:solidFill>
                <a:schemeClr val="dk1"/>
              </a:solidFill>
            </a:rPr>
            <a:t>You’ve been hired as an analyst by a </a:t>
          </a:r>
          <a:r>
            <a:rPr lang="en-US" b="1">
              <a:solidFill>
                <a:schemeClr val="dk1"/>
              </a:solidFill>
            </a:rPr>
            <a:t>coffee roasting company</a:t>
          </a:r>
          <a:r>
            <a:rPr lang="en-US">
              <a:solidFill>
                <a:schemeClr val="dk1"/>
              </a:solidFill>
            </a:rPr>
            <a:t> and you are preparing a workbook to </a:t>
          </a:r>
          <a:r>
            <a:rPr lang="en-US" b="1">
              <a:solidFill>
                <a:schemeClr val="dk1"/>
              </a:solidFill>
            </a:rPr>
            <a:t>compare sales across stores and product categories</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25</xdr:row>
      <xdr:rowOff>20472</xdr:rowOff>
    </xdr:to>
    <xdr:sp macro="" textlink="">
      <xdr:nvSpPr>
        <xdr:cNvPr id="4" name="TextBox 21">
          <a:extLst>
            <a:ext uri="{FF2B5EF4-FFF2-40B4-BE49-F238E27FC236}">
              <a16:creationId xmlns:a16="http://schemas.microsoft.com/office/drawing/2014/main" id="{00000000-0008-0000-1000-000004000000}"/>
            </a:ext>
          </a:extLst>
        </xdr:cNvPr>
        <xdr:cNvSpPr txBox="1"/>
      </xdr:nvSpPr>
      <xdr:spPr>
        <a:xfrm>
          <a:off x="190500" y="2012983"/>
          <a:ext cx="8725948" cy="276998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Product Sales</a:t>
          </a:r>
          <a:r>
            <a:rPr lang="en-US" sz="1600">
              <a:solidFill>
                <a:schemeClr val="dk1"/>
              </a:solidFill>
            </a:rPr>
            <a:t> worksheet, insert a Subtotal that calculates the Sum on the </a:t>
          </a:r>
          <a:r>
            <a:rPr lang="en-US" sz="1600" b="1">
              <a:solidFill>
                <a:schemeClr val="dk1"/>
              </a:solidFill>
            </a:rPr>
            <a:t>Units Sold </a:t>
          </a:r>
          <a:r>
            <a:rPr lang="en-US" sz="1600">
              <a:solidFill>
                <a:schemeClr val="dk1"/>
              </a:solidFill>
            </a:rPr>
            <a:t>and </a:t>
          </a:r>
          <a:r>
            <a:rPr lang="en-US" sz="1600" b="1">
              <a:solidFill>
                <a:schemeClr val="dk1"/>
              </a:solidFill>
            </a:rPr>
            <a:t>Sales</a:t>
          </a:r>
          <a:r>
            <a:rPr lang="en-US" sz="1600">
              <a:solidFill>
                <a:schemeClr val="dk1"/>
              </a:solidFill>
            </a:rPr>
            <a:t> columns for each </a:t>
          </a:r>
          <a:r>
            <a:rPr lang="en-US" sz="1600" b="1">
              <a:solidFill>
                <a:schemeClr val="dk1"/>
              </a:solidFill>
            </a:rPr>
            <a:t>Product Group</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Sales by Store </a:t>
          </a:r>
          <a:r>
            <a:rPr lang="en-US" sz="1600">
              <a:solidFill>
                <a:schemeClr val="dk1"/>
              </a:solidFill>
            </a:rPr>
            <a:t>worksheet, consolidate the quarterly sales figures for all 3 stores in the </a:t>
          </a:r>
          <a:r>
            <a:rPr lang="en-US" sz="1600" b="1">
              <a:solidFill>
                <a:schemeClr val="dk1"/>
              </a:solidFill>
            </a:rPr>
            <a:t>NYC Totals </a:t>
          </a:r>
          <a:r>
            <a:rPr lang="en-US" sz="1600">
              <a:solidFill>
                <a:schemeClr val="dk1"/>
              </a:solidFill>
            </a:rPr>
            <a:t>table using a Sum</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New Product </a:t>
          </a:r>
          <a:r>
            <a:rPr lang="en-US" sz="1600">
              <a:solidFill>
                <a:schemeClr val="dk1"/>
              </a:solidFill>
            </a:rPr>
            <a:t>worksheet, add a custom number format for cell </a:t>
          </a:r>
          <a:r>
            <a:rPr lang="en-US" sz="1600" b="1">
              <a:solidFill>
                <a:schemeClr val="dk1"/>
              </a:solidFill>
            </a:rPr>
            <a:t>B8</a:t>
          </a:r>
          <a:r>
            <a:rPr lang="en-US" sz="1600">
              <a:solidFill>
                <a:schemeClr val="dk1"/>
              </a:solidFill>
            </a:rPr>
            <a:t> so that positive values have a dollar sign ($), a thousand separator and no decimal points; for negative values use the same format but wrap the number in parenthesis and give it a red font</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Use an Excel forecasting tool in cell </a:t>
          </a:r>
          <a:r>
            <a:rPr lang="en-US" sz="1600" b="1">
              <a:solidFill>
                <a:schemeClr val="dk1"/>
              </a:solidFill>
            </a:rPr>
            <a:t>B6</a:t>
          </a:r>
          <a:r>
            <a:rPr lang="en-US" sz="1600">
              <a:solidFill>
                <a:schemeClr val="dk1"/>
              </a:solidFill>
            </a:rPr>
            <a:t> on the </a:t>
          </a:r>
          <a:r>
            <a:rPr lang="en-US" sz="1600" b="1">
              <a:solidFill>
                <a:schemeClr val="dk1"/>
              </a:solidFill>
            </a:rPr>
            <a:t>New Product</a:t>
          </a:r>
          <a:r>
            <a:rPr lang="en-US" sz="1600">
              <a:solidFill>
                <a:schemeClr val="dk1"/>
              </a:solidFill>
            </a:rPr>
            <a:t> worksheet to calculate the </a:t>
          </a:r>
          <a:r>
            <a:rPr lang="en-US" sz="1600" b="1">
              <a:solidFill>
                <a:schemeClr val="dk1"/>
              </a:solidFill>
            </a:rPr>
            <a:t>Units Sold </a:t>
          </a:r>
          <a:r>
            <a:rPr lang="en-US" sz="1600">
              <a:solidFill>
                <a:schemeClr val="dk1"/>
              </a:solidFill>
            </a:rPr>
            <a:t>that will result in a </a:t>
          </a:r>
          <a:r>
            <a:rPr lang="en-US" sz="1600" b="1">
              <a:solidFill>
                <a:schemeClr val="dk1"/>
              </a:solidFill>
            </a:rPr>
            <a:t>Profit</a:t>
          </a:r>
          <a:r>
            <a:rPr lang="en-US" sz="1600">
              <a:solidFill>
                <a:schemeClr val="dk1"/>
              </a:solidFill>
            </a:rPr>
            <a:t> of </a:t>
          </a:r>
          <a:r>
            <a:rPr lang="en-US" sz="1600" b="1">
              <a:solidFill>
                <a:schemeClr val="dk1"/>
              </a:solidFill>
            </a:rPr>
            <a:t>$3,000</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10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1000-000006000000}"/>
            </a:ext>
          </a:extLst>
        </xdr:cNvPr>
        <xdr:cNvGrpSpPr/>
      </xdr:nvGrpSpPr>
      <xdr:grpSpPr>
        <a:xfrm>
          <a:off x="259101" y="332080"/>
          <a:ext cx="2531584" cy="692746"/>
          <a:chOff x="2656994" y="1676486"/>
          <a:chExt cx="2531584" cy="692746"/>
        </a:xfrm>
      </xdr:grpSpPr>
      <xdr:grpSp>
        <xdr:nvGrpSpPr>
          <xdr:cNvPr id="9" name="Google Shape;7887;p302">
            <a:extLst>
              <a:ext uri="{FF2B5EF4-FFF2-40B4-BE49-F238E27FC236}">
                <a16:creationId xmlns:a16="http://schemas.microsoft.com/office/drawing/2014/main" id="{00000000-0008-0000-10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10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10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10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10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10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10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10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3" name="TextBox 19">
          <a:extLst>
            <a:ext uri="{FF2B5EF4-FFF2-40B4-BE49-F238E27FC236}">
              <a16:creationId xmlns:a16="http://schemas.microsoft.com/office/drawing/2014/main" id="{00000000-0008-0000-1400-000003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1800"/>
            </a:spcAft>
            <a:defRPr/>
          </a:pPr>
          <a:r>
            <a:rPr lang="en-US">
              <a:solidFill>
                <a:schemeClr val="dk1"/>
              </a:solidFill>
            </a:rPr>
            <a:t>You’ve been contracted to </a:t>
          </a:r>
          <a:r>
            <a:rPr lang="en-US" b="1">
              <a:solidFill>
                <a:schemeClr val="dk1"/>
              </a:solidFill>
            </a:rPr>
            <a:t>track traffic accidents in New York City, </a:t>
          </a:r>
          <a:r>
            <a:rPr lang="en-US">
              <a:solidFill>
                <a:schemeClr val="dk1"/>
              </a:solidFill>
            </a:rPr>
            <a:t>and you are preparing a workbook to </a:t>
          </a:r>
          <a:r>
            <a:rPr lang="en-US" b="1">
              <a:solidFill>
                <a:schemeClr val="dk1"/>
              </a:solidFill>
            </a:rPr>
            <a:t>analyze monthly trends and contributing factors</a:t>
          </a:r>
          <a:endParaRPr lang="en-US">
            <a:solidFill>
              <a:schemeClr val="dk1"/>
            </a:solidFill>
          </a:endParaRPr>
        </a:p>
      </xdr:txBody>
    </xdr:sp>
    <xdr:clientData/>
  </xdr:twoCellAnchor>
  <xdr:twoCellAnchor>
    <xdr:from>
      <xdr:col>1</xdr:col>
      <xdr:colOff>0</xdr:colOff>
      <xdr:row>10</xdr:row>
      <xdr:rowOff>107983</xdr:rowOff>
    </xdr:from>
    <xdr:to>
      <xdr:col>15</xdr:col>
      <xdr:colOff>49760</xdr:colOff>
      <xdr:row>21</xdr:row>
      <xdr:rowOff>136141</xdr:rowOff>
    </xdr:to>
    <xdr:sp macro="" textlink="">
      <xdr:nvSpPr>
        <xdr:cNvPr id="4" name="TextBox 21">
          <a:extLst>
            <a:ext uri="{FF2B5EF4-FFF2-40B4-BE49-F238E27FC236}">
              <a16:creationId xmlns:a16="http://schemas.microsoft.com/office/drawing/2014/main" id="{00000000-0008-0000-1400-000004000000}"/>
            </a:ext>
          </a:extLst>
        </xdr:cNvPr>
        <xdr:cNvSpPr txBox="1"/>
      </xdr:nvSpPr>
      <xdr:spPr>
        <a:xfrm>
          <a:off x="190500" y="2012983"/>
          <a:ext cx="8584160" cy="212365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Van Collisions</a:t>
          </a:r>
          <a:r>
            <a:rPr lang="en-US" sz="1600">
              <a:solidFill>
                <a:schemeClr val="dk1"/>
              </a:solidFill>
            </a:rPr>
            <a:t> worksheet, record a macro named “TableHeader” with Ctrl+Shift+T as the Shortcut key that selects range </a:t>
          </a:r>
          <a:r>
            <a:rPr lang="en-US" sz="1600" b="1">
              <a:solidFill>
                <a:schemeClr val="dk1"/>
              </a:solidFill>
            </a:rPr>
            <a:t>A1:F1</a:t>
          </a:r>
          <a:r>
            <a:rPr lang="en-US" sz="1600">
              <a:solidFill>
                <a:schemeClr val="dk1"/>
              </a:solidFill>
            </a:rPr>
            <a:t>, makes the </a:t>
          </a:r>
          <a:r>
            <a:rPr lang="en-US" sz="1600" b="1">
              <a:solidFill>
                <a:schemeClr val="dk1"/>
              </a:solidFill>
            </a:rPr>
            <a:t>font bold</a:t>
          </a:r>
          <a:r>
            <a:rPr lang="en-US" sz="1600">
              <a:solidFill>
                <a:schemeClr val="dk1"/>
              </a:solidFill>
            </a:rPr>
            <a:t> and </a:t>
          </a:r>
          <a:r>
            <a:rPr lang="en-US" sz="1600" b="1">
              <a:solidFill>
                <a:schemeClr val="dk1"/>
              </a:solidFill>
            </a:rPr>
            <a:t>size 14pt</a:t>
          </a:r>
          <a:r>
            <a:rPr lang="en-US" sz="1600">
              <a:solidFill>
                <a:schemeClr val="dk1"/>
              </a:solidFill>
            </a:rPr>
            <a:t>, and </a:t>
          </a:r>
          <a:r>
            <a:rPr lang="en-US" sz="1600" b="1">
              <a:solidFill>
                <a:schemeClr val="dk1"/>
              </a:solidFill>
            </a:rPr>
            <a:t>merges &amp; centers </a:t>
          </a:r>
          <a:r>
            <a:rPr lang="en-US" sz="1600">
              <a:solidFill>
                <a:schemeClr val="dk1"/>
              </a:solidFill>
            </a:rPr>
            <a:t>the selection; run the macro using the Shortcut on the </a:t>
          </a:r>
          <a:r>
            <a:rPr lang="en-US" sz="1600" b="1">
              <a:solidFill>
                <a:schemeClr val="dk1"/>
              </a:solidFill>
            </a:rPr>
            <a:t>Taxi Collisions</a:t>
          </a:r>
          <a:r>
            <a:rPr lang="en-US" sz="1600">
              <a:solidFill>
                <a:schemeClr val="dk1"/>
              </a:solidFill>
            </a:rPr>
            <a:t> worksheet</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Monthly Trend </a:t>
          </a:r>
          <a:r>
            <a:rPr lang="en-US" sz="1600">
              <a:solidFill>
                <a:schemeClr val="dk1"/>
              </a:solidFill>
            </a:rPr>
            <a:t>worksheet, add a chart that shows the </a:t>
          </a:r>
          <a:r>
            <a:rPr lang="en-US" sz="1600" b="1">
              <a:solidFill>
                <a:schemeClr val="dk1"/>
              </a:solidFill>
            </a:rPr>
            <a:t>Collisions,</a:t>
          </a:r>
          <a:r>
            <a:rPr lang="en-US" sz="1600">
              <a:solidFill>
                <a:schemeClr val="dk1"/>
              </a:solidFill>
            </a:rPr>
            <a:t> as a clustered column chart, and the </a:t>
          </a:r>
          <a:r>
            <a:rPr lang="en-US" sz="1600" b="1">
              <a:solidFill>
                <a:schemeClr val="dk1"/>
              </a:solidFill>
            </a:rPr>
            <a:t>Injury %</a:t>
          </a:r>
          <a:r>
            <a:rPr lang="en-US" sz="1600">
              <a:solidFill>
                <a:schemeClr val="dk1"/>
              </a:solidFill>
            </a:rPr>
            <a:t>,</a:t>
          </a:r>
          <a:r>
            <a:rPr lang="en-US" sz="1600" b="1">
              <a:solidFill>
                <a:schemeClr val="dk1"/>
              </a:solidFill>
            </a:rPr>
            <a:t> </a:t>
          </a:r>
          <a:r>
            <a:rPr lang="en-US" sz="1600">
              <a:solidFill>
                <a:schemeClr val="dk1"/>
              </a:solidFill>
            </a:rPr>
            <a:t>as a line chart on a secondary axis, by </a:t>
          </a:r>
          <a:r>
            <a:rPr lang="en-US" sz="1600" b="1">
              <a:solidFill>
                <a:schemeClr val="dk1"/>
              </a:solidFill>
            </a:rPr>
            <a:t>Month</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Collision Causes </a:t>
          </a:r>
          <a:r>
            <a:rPr lang="en-US" sz="1600">
              <a:solidFill>
                <a:schemeClr val="dk1"/>
              </a:solidFill>
            </a:rPr>
            <a:t>worksheet, show values as </a:t>
          </a:r>
          <a:r>
            <a:rPr lang="en-US" sz="1600" b="1">
              <a:solidFill>
                <a:schemeClr val="dk1"/>
              </a:solidFill>
            </a:rPr>
            <a:t>% of Column Total </a:t>
          </a:r>
          <a:r>
            <a:rPr lang="en-US" sz="1600">
              <a:solidFill>
                <a:schemeClr val="dk1"/>
              </a:solidFill>
            </a:rPr>
            <a:t>for the </a:t>
          </a:r>
          <a:r>
            <a:rPr lang="en-US" sz="1600" b="1">
              <a:solidFill>
                <a:schemeClr val="dk1"/>
              </a:solidFill>
            </a:rPr>
            <a:t>Sum of # of Persons Injured</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14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1400-000006000000}"/>
            </a:ext>
          </a:extLst>
        </xdr:cNvPr>
        <xdr:cNvGrpSpPr/>
      </xdr:nvGrpSpPr>
      <xdr:grpSpPr>
        <a:xfrm>
          <a:off x="259101" y="332080"/>
          <a:ext cx="2531584" cy="692746"/>
          <a:chOff x="2656994" y="1676486"/>
          <a:chExt cx="2531584" cy="692746"/>
        </a:xfrm>
      </xdr:grpSpPr>
      <xdr:grpSp>
        <xdr:nvGrpSpPr>
          <xdr:cNvPr id="9" name="Google Shape;7887;p302">
            <a:extLst>
              <a:ext uri="{FF2B5EF4-FFF2-40B4-BE49-F238E27FC236}">
                <a16:creationId xmlns:a16="http://schemas.microsoft.com/office/drawing/2014/main" id="{00000000-0008-0000-14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14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14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14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14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14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14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14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11.413478009257" createdVersion="6" refreshedVersion="6" minRefreshableVersion="3" recordCount="200" xr:uid="{00000000-000A-0000-FFFF-FFFF06000000}">
  <cacheSource type="worksheet">
    <worksheetSource ref="A1:I201" sheet="Orders"/>
  </cacheSource>
  <cacheFields count="10">
    <cacheField name="Invoice" numFmtId="0">
      <sharedItems containsSemiMixedTypes="0" containsString="0" containsNumber="1" containsInteger="1" minValue="540546" maxValue="581476"/>
    </cacheField>
    <cacheField name="Order Date" numFmtId="166">
      <sharedItems containsSemiMixedTypes="0" containsNonDate="0" containsDate="1" containsString="0" minDate="2019-01-09T00:00:00" maxDate="2019-12-10T00:00:00" count="132">
        <d v="2019-01-09T00:00:00"/>
        <d v="2019-01-13T00:00:00"/>
        <d v="2019-01-14T00:00:00"/>
        <d v="2019-01-17T00:00:00"/>
        <d v="2019-01-18T00:00:00"/>
        <d v="2019-01-20T00:00:00"/>
        <d v="2019-01-21T00:00:00"/>
        <d v="2019-01-25T00:00:00"/>
        <d v="2019-01-27T00:00:00"/>
        <d v="2019-01-28T00:00:00"/>
        <d v="2019-01-30T00:00:00"/>
        <d v="2019-01-31T00:00:00"/>
        <d v="2019-02-01T00:00:00"/>
        <d v="2019-02-11T00:00:00"/>
        <d v="2019-02-14T00:00:00"/>
        <d v="2019-02-18T00:00:00"/>
        <d v="2019-02-21T00:00:00"/>
        <d v="2019-02-22T00:00:00"/>
        <d v="2019-02-23T00:00:00"/>
        <d v="2019-03-04T00:00:00"/>
        <d v="2019-03-08T00:00:00"/>
        <d v="2019-03-17T00:00:00"/>
        <d v="2019-03-18T00:00:00"/>
        <d v="2019-03-21T00:00:00"/>
        <d v="2019-03-23T00:00:00"/>
        <d v="2019-03-24T00:00:00"/>
        <d v="2019-03-28T00:00:00"/>
        <d v="2019-04-03T00:00:00"/>
        <d v="2019-04-04T00:00:00"/>
        <d v="2019-04-14T00:00:00"/>
        <d v="2019-04-20T00:00:00"/>
        <d v="2019-04-21T00:00:00"/>
        <d v="2019-05-09T00:00:00"/>
        <d v="2019-05-12T00:00:00"/>
        <d v="2019-05-13T00:00:00"/>
        <d v="2019-05-16T00:00:00"/>
        <d v="2019-05-17T00:00:00"/>
        <d v="2019-05-19T00:00:00"/>
        <d v="2019-05-24T00:00:00"/>
        <d v="2019-05-31T00:00:00"/>
        <d v="2019-06-01T00:00:00"/>
        <d v="2019-06-02T00:00:00"/>
        <d v="2019-06-05T00:00:00"/>
        <d v="2019-06-06T00:00:00"/>
        <d v="2019-06-09T00:00:00"/>
        <d v="2019-06-16T00:00:00"/>
        <d v="2019-06-20T00:00:00"/>
        <d v="2019-06-21T00:00:00"/>
        <d v="2019-06-22T00:00:00"/>
        <d v="2019-06-23T00:00:00"/>
        <d v="2019-06-28T00:00:00"/>
        <d v="2019-06-30T00:00:00"/>
        <d v="2019-07-05T00:00:00"/>
        <d v="2019-07-08T00:00:00"/>
        <d v="2019-07-10T00:00:00"/>
        <d v="2019-07-11T00:00:00"/>
        <d v="2019-07-13T00:00:00"/>
        <d v="2019-07-15T00:00:00"/>
        <d v="2019-07-19T00:00:00"/>
        <d v="2019-07-20T00:00:00"/>
        <d v="2019-07-21T00:00:00"/>
        <d v="2019-07-24T00:00:00"/>
        <d v="2019-07-25T00:00:00"/>
        <d v="2019-07-31T00:00:00"/>
        <d v="2019-08-08T00:00:00"/>
        <d v="2019-08-09T00:00:00"/>
        <d v="2019-08-19T00:00:00"/>
        <d v="2019-08-22T00:00:00"/>
        <d v="2019-08-23T00:00:00"/>
        <d v="2019-08-24T00:00:00"/>
        <d v="2019-08-25T00:00:00"/>
        <d v="2019-08-28T00:00:00"/>
        <d v="2019-08-31T00:00:00"/>
        <d v="2019-09-02T00:00:00"/>
        <d v="2019-09-04T00:00:00"/>
        <d v="2019-09-05T00:00:00"/>
        <d v="2019-09-06T00:00:00"/>
        <d v="2019-09-07T00:00:00"/>
        <d v="2019-09-08T00:00:00"/>
        <d v="2019-09-09T00:00:00"/>
        <d v="2019-09-13T00:00:00"/>
        <d v="2019-09-14T00:00:00"/>
        <d v="2019-09-18T00:00:00"/>
        <d v="2019-09-19T00:00:00"/>
        <d v="2019-09-21T00:00:00"/>
        <d v="2019-09-22T00:00:00"/>
        <d v="2019-09-23T00:00:00"/>
        <d v="2019-09-25T00:00:00"/>
        <d v="2019-09-28T00:00:00"/>
        <d v="2019-09-29T00:00:00"/>
        <d v="2019-10-03T00:00:00"/>
        <d v="2019-10-04T00:00:00"/>
        <d v="2019-10-05T00:00:00"/>
        <d v="2019-10-06T00:00:00"/>
        <d v="2019-10-10T00:00:00"/>
        <d v="2019-10-11T00:00:00"/>
        <d v="2019-10-12T00:00:00"/>
        <d v="2019-10-13T00:00:00"/>
        <d v="2019-10-14T00:00:00"/>
        <d v="2019-10-16T00:00:00"/>
        <d v="2019-10-17T00:00:00"/>
        <d v="2019-10-18T00:00:00"/>
        <d v="2019-10-19T00:00:00"/>
        <d v="2019-10-20T00:00:00"/>
        <d v="2019-10-24T00:00:00"/>
        <d v="2019-10-26T00:00:00"/>
        <d v="2019-10-30T00:00:00"/>
        <d v="2019-10-31T00:00:00"/>
        <d v="2019-11-01T00:00:00"/>
        <d v="2019-11-03T00:00:00"/>
        <d v="2019-11-04T00:00:00"/>
        <d v="2019-11-06T00:00:00"/>
        <d v="2019-11-08T00:00:00"/>
        <d v="2019-11-09T00:00:00"/>
        <d v="2019-11-10T00:00:00"/>
        <d v="2019-11-11T00:00:00"/>
        <d v="2019-11-14T00:00:00"/>
        <d v="2019-11-16T00:00:00"/>
        <d v="2019-11-17T00:00:00"/>
        <d v="2019-11-18T00:00:00"/>
        <d v="2019-11-20T00:00:00"/>
        <d v="2019-11-22T00:00:00"/>
        <d v="2019-11-23T00:00:00"/>
        <d v="2019-11-25T00:00:00"/>
        <d v="2019-11-27T00:00:00"/>
        <d v="2019-11-28T00:00:00"/>
        <d v="2019-11-29T00:00:00"/>
        <d v="2019-11-30T00:00:00"/>
        <d v="2019-12-02T00:00:00"/>
        <d v="2019-12-06T00:00:00"/>
        <d v="2019-12-08T00:00:00"/>
        <d v="2019-12-09T00:00:00"/>
      </sharedItems>
      <fieldGroup par="9" base="1">
        <rangePr groupBy="days" startDate="2019-01-09T00:00:00" endDate="2019-12-10T00:00:00"/>
        <groupItems count="368">
          <s v="&lt;1/9/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0/2019"/>
        </groupItems>
      </fieldGroup>
    </cacheField>
    <cacheField name="Country" numFmtId="0">
      <sharedItems/>
    </cacheField>
    <cacheField name="Client ID" numFmtId="0">
      <sharedItems containsSemiMixedTypes="0" containsString="0" containsNumber="1" containsInteger="1" minValue="12357" maxValue="18252"/>
    </cacheField>
    <cacheField name="Product ID" numFmtId="0">
      <sharedItems containsSemiMixedTypes="0" containsString="0" containsNumber="1" containsInteger="1" minValue="20713" maxValue="62018"/>
    </cacheField>
    <cacheField name="Product Name" numFmtId="0">
      <sharedItems containsNonDate="0" containsString="0" containsBlank="1"/>
    </cacheField>
    <cacheField name="Quantity" numFmtId="0">
      <sharedItems containsSemiMixedTypes="0" containsString="0" containsNumber="1" containsInteger="1" minValue="1" maxValue="400"/>
    </cacheField>
    <cacheField name="Unit Price" numFmtId="167">
      <sharedItems containsSemiMixedTypes="0" containsString="0" containsNumber="1" minValue="0.72" maxValue="4.95"/>
    </cacheField>
    <cacheField name="Revenue" numFmtId="167">
      <sharedItems containsSemiMixedTypes="0" containsString="0" containsNumber="1" minValue="1.65" maxValue="500"/>
    </cacheField>
    <cacheField name="Months" numFmtId="0" databaseField="0">
      <fieldGroup base="1">
        <rangePr groupBy="months" startDate="2019-01-09T00:00:00" endDate="2019-12-10T00:00:00"/>
        <groupItems count="14">
          <s v="&lt;1/9/2019"/>
          <s v="Jan"/>
          <s v="Feb"/>
          <s v="Mar"/>
          <s v="Apr"/>
          <s v="May"/>
          <s v="Jun"/>
          <s v="Jul"/>
          <s v="Aug"/>
          <s v="Sep"/>
          <s v="Oct"/>
          <s v="Nov"/>
          <s v="Dec"/>
          <s v="&gt;12/10/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51.556533101852" createdVersion="6" refreshedVersion="6" minRefreshableVersion="3" recordCount="181" xr:uid="{6003A164-A64E-4AC6-B3E4-D5BCA080BC64}">
  <cacheSource type="worksheet">
    <worksheetSource name="Indicators"/>
  </cacheSource>
  <cacheFields count="5">
    <cacheField name="Country" numFmtId="0">
      <sharedItems/>
    </cacheField>
    <cacheField name="Region" numFmtId="0">
      <sharedItems count="7">
        <s v="South Asia"/>
        <s v="Europe &amp; Central Asia"/>
        <s v="Middle East &amp; North Africa"/>
        <s v="Sub-Saharan Africa"/>
        <s v="Latin America &amp; Caribbean"/>
        <s v="East Asia &amp; Pacific"/>
        <s v="North America"/>
      </sharedItems>
    </cacheField>
    <cacheField name="Population" numFmtId="3">
      <sharedItems containsSemiMixedTypes="0" containsString="0" containsNumber="1" containsInteger="1" minValue="11646" maxValue="1397715000"/>
    </cacheField>
    <cacheField name="Area" numFmtId="3">
      <sharedItems containsSemiMixedTypes="0" containsString="0" containsNumber="1" minValue="26" maxValue="17098240"/>
    </cacheField>
    <cacheField name="Population Desity" numFmtId="0" formula="Population/Area"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52.371141203701" createdVersion="6" refreshedVersion="6" minRefreshableVersion="3" recordCount="149" xr:uid="{83BF80C3-325C-4021-A43C-DDDAC9E80F49}">
  <cacheSource type="worksheet">
    <worksheetSource ref="A2:F151" sheet="Taxi Collisions"/>
  </cacheSource>
  <cacheFields count="6">
    <cacheField name="Date" numFmtId="166">
      <sharedItems containsSemiMixedTypes="0" containsNonDate="0" containsDate="1" containsString="0" minDate="2020-01-01T00:00:00" maxDate="2020-07-12T00:00:00"/>
    </cacheField>
    <cacheField name="Time" numFmtId="21">
      <sharedItems containsSemiMixedTypes="0" containsNonDate="0" containsDate="1" containsString="0" minDate="1899-12-30T00:00:00" maxDate="1899-12-30T23:56:00"/>
    </cacheField>
    <cacheField name="District" numFmtId="0">
      <sharedItems/>
    </cacheField>
    <cacheField name="Collision Cause" numFmtId="0">
      <sharedItems count="18">
        <s v="Driver Inattention/Distraction"/>
        <s v="Traffic Control Disregarded"/>
        <s v="Passing Too Closely"/>
        <s v="Other Vehicular"/>
        <s v="Passing or Lane Usage Improper"/>
        <s v="Unsafe Lane Changing"/>
        <s v="Driver Inexperience"/>
        <s v="Unsafe Speed"/>
        <s v="Failure to Yield Right-of-Way"/>
        <s v="Turning Improperly"/>
        <s v="Pedestrian/Bicyclist/Other Pedestrian Error/Confusion"/>
        <s v="Following Too Closely"/>
        <s v="Passenger Distraction"/>
        <s v="Reaction to Uninvolved Vehicle"/>
        <s v="Outside Car Distraction"/>
        <s v="Backing Unsafely"/>
        <s v="Alcohol Involvement"/>
        <s v="View Obstructed/Limited"/>
      </sharedItems>
    </cacheField>
    <cacheField name="Vehicle" numFmtId="0">
      <sharedItems/>
    </cacheField>
    <cacheField name="# of Persons Injured"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n v="540546"/>
    <x v="0"/>
    <s v="Portugal"/>
    <n v="12766"/>
    <n v="22740"/>
    <m/>
    <n v="48"/>
    <n v="0.85"/>
    <n v="40.799999999999997"/>
  </r>
  <r>
    <n v="541115"/>
    <x v="1"/>
    <s v="Italy"/>
    <n v="12578"/>
    <n v="21260"/>
    <m/>
    <n v="6"/>
    <n v="3.25"/>
    <n v="19.5"/>
  </r>
  <r>
    <n v="541115"/>
    <x v="1"/>
    <s v="Italy"/>
    <n v="12578"/>
    <n v="22190"/>
    <m/>
    <n v="12"/>
    <n v="2.1"/>
    <n v="25.200000000000003"/>
  </r>
  <r>
    <n v="541224"/>
    <x v="2"/>
    <s v="Germany"/>
    <n v="12474"/>
    <n v="21025"/>
    <m/>
    <n v="10"/>
    <n v="1.25"/>
    <n v="12.5"/>
  </r>
  <r>
    <n v="541269"/>
    <x v="3"/>
    <s v="Germany"/>
    <n v="12626"/>
    <n v="22174"/>
    <m/>
    <n v="12"/>
    <n v="1.65"/>
    <n v="19.799999999999997"/>
  </r>
  <r>
    <n v="541509"/>
    <x v="4"/>
    <s v="United Kingdom"/>
    <n v="13263"/>
    <n v="22694"/>
    <m/>
    <n v="1"/>
    <n v="2.1"/>
    <n v="2.1"/>
  </r>
  <r>
    <n v="541631"/>
    <x v="5"/>
    <s v="France"/>
    <n v="12637"/>
    <n v="22174"/>
    <m/>
    <n v="12"/>
    <n v="1.65"/>
    <n v="19.799999999999997"/>
  </r>
  <r>
    <n v="541711"/>
    <x v="6"/>
    <s v="Netherlands"/>
    <n v="14646"/>
    <n v="22653"/>
    <m/>
    <n v="10"/>
    <n v="1.95"/>
    <n v="19.5"/>
  </r>
  <r>
    <n v="542080"/>
    <x v="7"/>
    <s v="Germany"/>
    <n v="13815"/>
    <n v="20713"/>
    <m/>
    <n v="10"/>
    <n v="1.95"/>
    <n v="19.5"/>
  </r>
  <r>
    <n v="542080"/>
    <x v="7"/>
    <s v="Germany"/>
    <n v="13815"/>
    <n v="22740"/>
    <m/>
    <n v="48"/>
    <n v="0.85"/>
    <n v="40.799999999999997"/>
  </r>
  <r>
    <n v="542080"/>
    <x v="7"/>
    <s v="Germany"/>
    <n v="13815"/>
    <n v="22741"/>
    <m/>
    <n v="48"/>
    <n v="0.85"/>
    <n v="40.799999999999997"/>
  </r>
  <r>
    <n v="542371"/>
    <x v="8"/>
    <s v="Germany"/>
    <n v="12468"/>
    <n v="62018"/>
    <m/>
    <n v="6"/>
    <n v="1.95"/>
    <n v="11.7"/>
  </r>
  <r>
    <n v="542428"/>
    <x v="9"/>
    <s v="Sweden"/>
    <n v="17404"/>
    <n v="21260"/>
    <m/>
    <n v="48"/>
    <n v="3.25"/>
    <n v="156"/>
  </r>
  <r>
    <n v="542535"/>
    <x v="9"/>
    <s v="France"/>
    <n v="12735"/>
    <n v="21888"/>
    <m/>
    <n v="4"/>
    <n v="3.75"/>
    <n v="15"/>
  </r>
  <r>
    <n v="542612"/>
    <x v="10"/>
    <s v="United Kingdom"/>
    <n v="17841"/>
    <n v="20713"/>
    <m/>
    <n v="1"/>
    <n v="1.95"/>
    <n v="1.95"/>
  </r>
  <r>
    <n v="542648"/>
    <x v="11"/>
    <s v="Germany"/>
    <n v="12476"/>
    <n v="21116"/>
    <m/>
    <n v="3"/>
    <n v="4.95"/>
    <n v="14.850000000000001"/>
  </r>
  <r>
    <n v="542887"/>
    <x v="12"/>
    <s v="Austria"/>
    <n v="12373"/>
    <n v="20713"/>
    <m/>
    <n v="10"/>
    <n v="1.95"/>
    <n v="19.5"/>
  </r>
  <r>
    <n v="543731"/>
    <x v="13"/>
    <s v="United Kingdom"/>
    <n v="17677"/>
    <n v="20713"/>
    <m/>
    <n v="100"/>
    <n v="1.65"/>
    <n v="165"/>
  </r>
  <r>
    <n v="543733"/>
    <x v="13"/>
    <s v="Belgium"/>
    <n v="12395"/>
    <n v="22740"/>
    <m/>
    <n v="48"/>
    <n v="0.85"/>
    <n v="40.799999999999997"/>
  </r>
  <r>
    <n v="543737"/>
    <x v="13"/>
    <s v="Germany"/>
    <n v="12477"/>
    <n v="21116"/>
    <m/>
    <n v="3"/>
    <n v="4.95"/>
    <n v="14.850000000000001"/>
  </r>
  <r>
    <n v="543831"/>
    <x v="14"/>
    <s v="United Kingdom"/>
    <n v="15769"/>
    <n v="20713"/>
    <m/>
    <n v="100"/>
    <n v="1.65"/>
    <n v="165"/>
  </r>
  <r>
    <n v="544355"/>
    <x v="15"/>
    <s v="France"/>
    <n v="12714"/>
    <n v="22741"/>
    <m/>
    <n v="48"/>
    <n v="0.85"/>
    <n v="40.799999999999997"/>
  </r>
  <r>
    <n v="544355"/>
    <x v="15"/>
    <s v="France"/>
    <n v="12714"/>
    <n v="22740"/>
    <m/>
    <n v="96"/>
    <n v="0.85"/>
    <n v="81.599999999999994"/>
  </r>
  <r>
    <n v="544399"/>
    <x v="15"/>
    <s v="Italy"/>
    <n v="12594"/>
    <n v="20713"/>
    <m/>
    <n v="10"/>
    <n v="1.95"/>
    <n v="19.5"/>
  </r>
  <r>
    <n v="544480"/>
    <x v="16"/>
    <s v="Netherlands"/>
    <n v="14646"/>
    <n v="20713"/>
    <m/>
    <n v="100"/>
    <n v="1.65"/>
    <n v="165"/>
  </r>
  <r>
    <n v="544480"/>
    <x v="16"/>
    <s v="Netherlands"/>
    <n v="14646"/>
    <n v="22653"/>
    <m/>
    <n v="200"/>
    <n v="1.65"/>
    <n v="330"/>
  </r>
  <r>
    <n v="544657"/>
    <x v="17"/>
    <s v="United Kingdom"/>
    <n v="14895"/>
    <n v="22174"/>
    <m/>
    <n v="12"/>
    <n v="1.65"/>
    <n v="19.799999999999997"/>
  </r>
  <r>
    <n v="544672"/>
    <x v="17"/>
    <s v="Netherlands"/>
    <n v="14646"/>
    <n v="22653"/>
    <m/>
    <n v="20"/>
    <n v="1.95"/>
    <n v="39"/>
  </r>
  <r>
    <n v="544672"/>
    <x v="17"/>
    <s v="Netherlands"/>
    <n v="14646"/>
    <n v="20713"/>
    <m/>
    <n v="100"/>
    <n v="1.65"/>
    <n v="165"/>
  </r>
  <r>
    <n v="544811"/>
    <x v="18"/>
    <s v="Germany"/>
    <n v="12471"/>
    <n v="22741"/>
    <m/>
    <n v="48"/>
    <n v="0.85"/>
    <n v="40.799999999999997"/>
  </r>
  <r>
    <n v="545664"/>
    <x v="19"/>
    <s v="Italy"/>
    <n v="12584"/>
    <n v="21260"/>
    <m/>
    <n v="6"/>
    <n v="3.25"/>
    <n v="19.5"/>
  </r>
  <r>
    <n v="545937"/>
    <x v="20"/>
    <s v="Portugal"/>
    <n v="12758"/>
    <n v="22740"/>
    <m/>
    <n v="48"/>
    <n v="0.85"/>
    <n v="40.799999999999997"/>
  </r>
  <r>
    <n v="545988"/>
    <x v="20"/>
    <s v="Germany"/>
    <n v="12662"/>
    <n v="20713"/>
    <m/>
    <n v="10"/>
    <n v="1.95"/>
    <n v="19.5"/>
  </r>
  <r>
    <n v="546780"/>
    <x v="21"/>
    <s v="Denmark"/>
    <n v="12435"/>
    <n v="20713"/>
    <m/>
    <n v="20"/>
    <n v="1.95"/>
    <n v="39"/>
  </r>
  <r>
    <n v="546843"/>
    <x v="21"/>
    <s v="Germany"/>
    <n v="12472"/>
    <n v="20713"/>
    <m/>
    <n v="10"/>
    <n v="1.95"/>
    <n v="19.5"/>
  </r>
  <r>
    <n v="546843"/>
    <x v="21"/>
    <s v="Germany"/>
    <n v="12472"/>
    <n v="22740"/>
    <m/>
    <n v="48"/>
    <n v="0.85"/>
    <n v="40.799999999999997"/>
  </r>
  <r>
    <n v="546920"/>
    <x v="22"/>
    <s v="Germany"/>
    <n v="12471"/>
    <n v="22741"/>
    <m/>
    <n v="48"/>
    <n v="0.85"/>
    <n v="40.799999999999997"/>
  </r>
  <r>
    <n v="547194"/>
    <x v="23"/>
    <s v="France"/>
    <n v="12637"/>
    <n v="20713"/>
    <m/>
    <n v="2"/>
    <n v="1.95"/>
    <n v="3.9"/>
  </r>
  <r>
    <n v="547517"/>
    <x v="24"/>
    <s v="Belgium"/>
    <n v="12395"/>
    <n v="22740"/>
    <m/>
    <n v="48"/>
    <n v="0.85"/>
    <n v="40.799999999999997"/>
  </r>
  <r>
    <n v="547685"/>
    <x v="25"/>
    <s v="Belgium"/>
    <n v="12408"/>
    <n v="20713"/>
    <m/>
    <n v="10"/>
    <n v="1.95"/>
    <n v="19.5"/>
  </r>
  <r>
    <n v="547897"/>
    <x v="26"/>
    <s v="Portugal"/>
    <n v="12792"/>
    <n v="21888"/>
    <m/>
    <n v="4"/>
    <n v="3.75"/>
    <n v="15"/>
  </r>
  <r>
    <n v="548711"/>
    <x v="27"/>
    <s v="United Kingdom"/>
    <n v="18116"/>
    <n v="22694"/>
    <m/>
    <n v="1"/>
    <n v="2.1"/>
    <n v="2.1"/>
  </r>
  <r>
    <n v="548745"/>
    <x v="28"/>
    <s v="Germany"/>
    <n v="12471"/>
    <n v="22741"/>
    <m/>
    <n v="48"/>
    <n v="0.85"/>
    <n v="40.799999999999997"/>
  </r>
  <r>
    <n v="550188"/>
    <x v="29"/>
    <s v="Switzerland"/>
    <n v="12457"/>
    <n v="21888"/>
    <m/>
    <n v="4"/>
    <n v="3.75"/>
    <n v="15"/>
  </r>
  <r>
    <n v="550665"/>
    <x v="30"/>
    <s v="Germany"/>
    <n v="12530"/>
    <n v="22740"/>
    <m/>
    <n v="48"/>
    <n v="0.85"/>
    <n v="40.799999999999997"/>
  </r>
  <r>
    <n v="550827"/>
    <x v="31"/>
    <s v="France"/>
    <n v="12670"/>
    <n v="22740"/>
    <m/>
    <n v="48"/>
    <n v="0.85"/>
    <n v="40.799999999999997"/>
  </r>
  <r>
    <n v="552337"/>
    <x v="32"/>
    <s v="Germany"/>
    <n v="12621"/>
    <n v="21116"/>
    <m/>
    <n v="3"/>
    <n v="4.95"/>
    <n v="14.850000000000001"/>
  </r>
  <r>
    <n v="552978"/>
    <x v="33"/>
    <s v="Germany"/>
    <n v="12590"/>
    <n v="22740"/>
    <m/>
    <n v="48"/>
    <n v="0.85"/>
    <n v="40.799999999999997"/>
  </r>
  <r>
    <n v="553037"/>
    <x v="34"/>
    <s v="Germany"/>
    <n v="12471"/>
    <n v="22741"/>
    <m/>
    <n v="48"/>
    <n v="0.85"/>
    <n v="40.799999999999997"/>
  </r>
  <r>
    <n v="553377"/>
    <x v="35"/>
    <s v="United Kingdom"/>
    <n v="14888"/>
    <n v="21888"/>
    <m/>
    <n v="6"/>
    <n v="3.75"/>
    <n v="22.5"/>
  </r>
  <r>
    <n v="553540"/>
    <x v="36"/>
    <s v="United Kingdom"/>
    <n v="17511"/>
    <n v="21888"/>
    <m/>
    <n v="4"/>
    <n v="3.75"/>
    <n v="15"/>
  </r>
  <r>
    <n v="553832"/>
    <x v="37"/>
    <s v="United Kingdom"/>
    <n v="12957"/>
    <n v="21025"/>
    <m/>
    <n v="10"/>
    <n v="1.25"/>
    <n v="12.5"/>
  </r>
  <r>
    <n v="554356"/>
    <x v="38"/>
    <s v="France"/>
    <n v="12670"/>
    <n v="22740"/>
    <m/>
    <n v="48"/>
    <n v="0.85"/>
    <n v="40.799999999999997"/>
  </r>
  <r>
    <n v="555095"/>
    <x v="39"/>
    <s v="Spain"/>
    <n v="12540"/>
    <n v="21116"/>
    <m/>
    <n v="3"/>
    <n v="4.95"/>
    <n v="14.850000000000001"/>
  </r>
  <r>
    <n v="555162"/>
    <x v="40"/>
    <s v="Germany"/>
    <n v="12473"/>
    <n v="22740"/>
    <m/>
    <n v="48"/>
    <n v="0.85"/>
    <n v="40.799999999999997"/>
  </r>
  <r>
    <n v="555162"/>
    <x v="40"/>
    <s v="Germany"/>
    <n v="12473"/>
    <n v="22741"/>
    <m/>
    <n v="48"/>
    <n v="0.85"/>
    <n v="40.799999999999997"/>
  </r>
  <r>
    <n v="555284"/>
    <x v="41"/>
    <s v="United Kingdom"/>
    <n v="14298"/>
    <n v="62018"/>
    <m/>
    <n v="48"/>
    <n v="1.25"/>
    <n v="60"/>
  </r>
  <r>
    <n v="555572"/>
    <x v="42"/>
    <s v="Belgium"/>
    <n v="12449"/>
    <n v="21888"/>
    <m/>
    <n v="4"/>
    <n v="3.75"/>
    <n v="15"/>
  </r>
  <r>
    <n v="555637"/>
    <x v="43"/>
    <s v="France"/>
    <n v="12535"/>
    <n v="21116"/>
    <m/>
    <n v="3"/>
    <n v="4.95"/>
    <n v="14.850000000000001"/>
  </r>
  <r>
    <n v="556258"/>
    <x v="44"/>
    <s v="France"/>
    <n v="12694"/>
    <n v="21888"/>
    <m/>
    <n v="4"/>
    <n v="3.75"/>
    <n v="15"/>
  </r>
  <r>
    <n v="557007"/>
    <x v="45"/>
    <s v="Spain"/>
    <n v="12484"/>
    <n v="22197"/>
    <m/>
    <n v="5"/>
    <n v="0.85"/>
    <n v="4.25"/>
  </r>
  <r>
    <n v="557466"/>
    <x v="46"/>
    <s v="Germany"/>
    <n v="13815"/>
    <n v="22740"/>
    <m/>
    <n v="48"/>
    <n v="0.85"/>
    <n v="40.799999999999997"/>
  </r>
  <r>
    <n v="557509"/>
    <x v="46"/>
    <s v="United Kingdom"/>
    <n v="15389"/>
    <n v="62018"/>
    <m/>
    <n v="400"/>
    <n v="1.25"/>
    <n v="500"/>
  </r>
  <r>
    <n v="557525"/>
    <x v="47"/>
    <s v="Netherlands"/>
    <n v="12759"/>
    <n v="21260"/>
    <m/>
    <n v="6"/>
    <n v="3.25"/>
    <n v="19.5"/>
  </r>
  <r>
    <n v="557789"/>
    <x v="48"/>
    <s v="Belgium"/>
    <n v="12379"/>
    <n v="22740"/>
    <m/>
    <n v="48"/>
    <n v="0.85"/>
    <n v="40.799999999999997"/>
  </r>
  <r>
    <n v="557885"/>
    <x v="49"/>
    <s v="Belgium"/>
    <n v="12465"/>
    <n v="22740"/>
    <m/>
    <n v="48"/>
    <n v="0.85"/>
    <n v="40.799999999999997"/>
  </r>
  <r>
    <n v="558262"/>
    <x v="50"/>
    <s v="Netherlands"/>
    <n v="14646"/>
    <n v="20713"/>
    <m/>
    <n v="200"/>
    <n v="1.79"/>
    <n v="358"/>
  </r>
  <r>
    <n v="558628"/>
    <x v="51"/>
    <s v="Germany"/>
    <n v="12626"/>
    <n v="20713"/>
    <m/>
    <n v="10"/>
    <n v="2.08"/>
    <n v="20.8"/>
  </r>
  <r>
    <n v="559036"/>
    <x v="52"/>
    <s v="France"/>
    <n v="12637"/>
    <n v="22174"/>
    <m/>
    <n v="12"/>
    <n v="1.65"/>
    <n v="19.799999999999997"/>
  </r>
  <r>
    <n v="559366"/>
    <x v="53"/>
    <s v="United Kingdom"/>
    <n v="13102"/>
    <n v="22197"/>
    <m/>
    <n v="24"/>
    <n v="0.85"/>
    <n v="20.399999999999999"/>
  </r>
  <r>
    <n v="559418"/>
    <x v="53"/>
    <s v="France"/>
    <n v="12681"/>
    <n v="22197"/>
    <m/>
    <n v="12"/>
    <n v="0.85"/>
    <n v="10.199999999999999"/>
  </r>
  <r>
    <n v="559550"/>
    <x v="54"/>
    <s v="United Kingdom"/>
    <n v="17757"/>
    <n v="22197"/>
    <m/>
    <n v="10"/>
    <n v="0.85"/>
    <n v="8.5"/>
  </r>
  <r>
    <n v="559665"/>
    <x v="55"/>
    <s v="Spain"/>
    <n v="12556"/>
    <n v="22197"/>
    <m/>
    <n v="4"/>
    <n v="0.85"/>
    <n v="3.4"/>
  </r>
  <r>
    <n v="559862"/>
    <x v="56"/>
    <s v="Portugal"/>
    <n v="12782"/>
    <n v="22740"/>
    <m/>
    <n v="48"/>
    <n v="0.85"/>
    <n v="40.799999999999997"/>
  </r>
  <r>
    <n v="559907"/>
    <x v="56"/>
    <s v="Portugal"/>
    <n v="12766"/>
    <n v="22740"/>
    <m/>
    <n v="96"/>
    <n v="0.85"/>
    <n v="81.599999999999994"/>
  </r>
  <r>
    <n v="560211"/>
    <x v="57"/>
    <s v="Germany"/>
    <n v="12621"/>
    <n v="20713"/>
    <m/>
    <n v="10"/>
    <n v="2.08"/>
    <n v="20.8"/>
  </r>
  <r>
    <n v="560590"/>
    <x v="58"/>
    <s v="Germany"/>
    <n v="12560"/>
    <n v="22740"/>
    <m/>
    <n v="48"/>
    <n v="0.85"/>
    <n v="40.799999999999997"/>
  </r>
  <r>
    <n v="560694"/>
    <x v="59"/>
    <s v="Portugal"/>
    <n v="12757"/>
    <n v="20713"/>
    <m/>
    <n v="10"/>
    <n v="2.08"/>
    <n v="20.8"/>
  </r>
  <r>
    <n v="560901"/>
    <x v="60"/>
    <s v="Germany"/>
    <n v="12476"/>
    <n v="21116"/>
    <m/>
    <n v="3"/>
    <n v="4.95"/>
    <n v="14.850000000000001"/>
  </r>
  <r>
    <n v="561066"/>
    <x v="61"/>
    <s v="United Kingdom"/>
    <n v="16710"/>
    <n v="22197"/>
    <m/>
    <n v="12"/>
    <n v="0.85"/>
    <n v="10.199999999999999"/>
  </r>
  <r>
    <n v="561093"/>
    <x v="62"/>
    <s v="Spain"/>
    <n v="12540"/>
    <n v="21116"/>
    <m/>
    <n v="6"/>
    <n v="4.95"/>
    <n v="29.700000000000003"/>
  </r>
  <r>
    <n v="561093"/>
    <x v="62"/>
    <s v="Spain"/>
    <n v="12540"/>
    <n v="22740"/>
    <m/>
    <n v="48"/>
    <n v="0.85"/>
    <n v="40.799999999999997"/>
  </r>
  <r>
    <n v="561902"/>
    <x v="63"/>
    <s v="Sweden"/>
    <n v="17404"/>
    <n v="21260"/>
    <m/>
    <n v="48"/>
    <n v="3.25"/>
    <n v="156"/>
  </r>
  <r>
    <n v="562605"/>
    <x v="64"/>
    <s v="Germany"/>
    <n v="12530"/>
    <n v="20713"/>
    <m/>
    <n v="10"/>
    <n v="2.08"/>
    <n v="20.8"/>
  </r>
  <r>
    <n v="562789"/>
    <x v="65"/>
    <s v="Netherlands"/>
    <n v="14646"/>
    <n v="20713"/>
    <m/>
    <n v="100"/>
    <n v="1.79"/>
    <n v="179"/>
  </r>
  <r>
    <n v="563749"/>
    <x v="66"/>
    <s v="Austria"/>
    <n v="12360"/>
    <n v="20713"/>
    <m/>
    <n v="10"/>
    <n v="2.08"/>
    <n v="20.8"/>
  </r>
  <r>
    <n v="563756"/>
    <x v="66"/>
    <s v="Switzerland"/>
    <n v="12418"/>
    <n v="21888"/>
    <m/>
    <n v="4"/>
    <n v="3.75"/>
    <n v="15"/>
  </r>
  <r>
    <n v="563808"/>
    <x v="66"/>
    <s v="Germany"/>
    <n v="12626"/>
    <n v="20713"/>
    <m/>
    <n v="20"/>
    <n v="2.08"/>
    <n v="41.6"/>
  </r>
  <r>
    <n v="563950"/>
    <x v="67"/>
    <s v="Germany"/>
    <n v="12471"/>
    <n v="22741"/>
    <m/>
    <n v="96"/>
    <n v="0.85"/>
    <n v="81.599999999999994"/>
  </r>
  <r>
    <n v="564140"/>
    <x v="68"/>
    <s v="Germany"/>
    <n v="12621"/>
    <n v="21116"/>
    <m/>
    <n v="3"/>
    <n v="4.95"/>
    <n v="14.850000000000001"/>
  </r>
  <r>
    <n v="564328"/>
    <x v="69"/>
    <s v="Germany"/>
    <n v="12662"/>
    <n v="20713"/>
    <m/>
    <n v="10"/>
    <n v="2.08"/>
    <n v="20.8"/>
  </r>
  <r>
    <n v="564360"/>
    <x v="69"/>
    <s v="Germany"/>
    <n v="12471"/>
    <n v="22741"/>
    <m/>
    <n v="96"/>
    <n v="0.85"/>
    <n v="81.599999999999994"/>
  </r>
  <r>
    <n v="564438"/>
    <x v="70"/>
    <s v="United Kingdom"/>
    <n v="16628"/>
    <n v="20713"/>
    <m/>
    <n v="20"/>
    <n v="2.08"/>
    <n v="41.6"/>
  </r>
  <r>
    <n v="564479"/>
    <x v="70"/>
    <s v="France"/>
    <n v="12682"/>
    <n v="22197"/>
    <m/>
    <n v="12"/>
    <n v="0.85"/>
    <n v="10.199999999999999"/>
  </r>
  <r>
    <n v="564539"/>
    <x v="70"/>
    <s v="Sweden"/>
    <n v="12715"/>
    <n v="20713"/>
    <m/>
    <n v="10"/>
    <n v="2.08"/>
    <n v="20.8"/>
  </r>
  <r>
    <n v="564734"/>
    <x v="71"/>
    <s v="Spain"/>
    <n v="12484"/>
    <n v="22197"/>
    <m/>
    <n v="18"/>
    <n v="0.85"/>
    <n v="15.299999999999999"/>
  </r>
  <r>
    <n v="564965"/>
    <x v="72"/>
    <s v="United Kingdom"/>
    <n v="17677"/>
    <n v="22197"/>
    <m/>
    <n v="12"/>
    <n v="0.85"/>
    <n v="10.199999999999999"/>
  </r>
  <r>
    <n v="565333"/>
    <x v="73"/>
    <s v="Finland"/>
    <n v="12375"/>
    <n v="20713"/>
    <m/>
    <n v="10"/>
    <n v="2.08"/>
    <n v="20.8"/>
  </r>
  <r>
    <n v="565386"/>
    <x v="73"/>
    <s v="United Kingdom"/>
    <n v="17997"/>
    <n v="22174"/>
    <m/>
    <n v="6"/>
    <n v="1.65"/>
    <n v="9.8999999999999986"/>
  </r>
  <r>
    <n v="565416"/>
    <x v="74"/>
    <s v="Germany"/>
    <n v="12710"/>
    <n v="22197"/>
    <m/>
    <n v="12"/>
    <n v="0.85"/>
    <n v="10.199999999999999"/>
  </r>
  <r>
    <n v="565430"/>
    <x v="74"/>
    <s v="Germany"/>
    <n v="14335"/>
    <n v="22174"/>
    <m/>
    <n v="12"/>
    <n v="1.65"/>
    <n v="19.799999999999997"/>
  </r>
  <r>
    <n v="565519"/>
    <x v="75"/>
    <s v="Spain"/>
    <n v="12502"/>
    <n v="22741"/>
    <m/>
    <n v="48"/>
    <n v="0.85"/>
    <n v="40.799999999999997"/>
  </r>
  <r>
    <n v="565765"/>
    <x v="76"/>
    <s v="Germany"/>
    <n v="12526"/>
    <n v="20713"/>
    <m/>
    <n v="10"/>
    <n v="2.08"/>
    <n v="20.8"/>
  </r>
  <r>
    <n v="565854"/>
    <x v="77"/>
    <s v="France"/>
    <n v="12490"/>
    <n v="22197"/>
    <m/>
    <n v="36"/>
    <n v="0.85"/>
    <n v="30.599999999999998"/>
  </r>
  <r>
    <n v="565865"/>
    <x v="77"/>
    <s v="France"/>
    <n v="12637"/>
    <n v="22174"/>
    <m/>
    <n v="12"/>
    <n v="1.65"/>
    <n v="19.799999999999997"/>
  </r>
  <r>
    <n v="565930"/>
    <x v="78"/>
    <s v="France"/>
    <n v="12685"/>
    <n v="22174"/>
    <m/>
    <n v="12"/>
    <n v="1.65"/>
    <n v="19.799999999999997"/>
  </r>
  <r>
    <n v="565967"/>
    <x v="78"/>
    <s v="Netherlands"/>
    <n v="14646"/>
    <n v="20713"/>
    <m/>
    <n v="10"/>
    <n v="2.08"/>
    <n v="20.8"/>
  </r>
  <r>
    <n v="565967"/>
    <x v="78"/>
    <s v="Netherlands"/>
    <n v="14646"/>
    <n v="22653"/>
    <m/>
    <n v="20"/>
    <n v="1.95"/>
    <n v="39"/>
  </r>
  <r>
    <n v="566076"/>
    <x v="79"/>
    <s v="Belgium"/>
    <n v="12449"/>
    <n v="21888"/>
    <m/>
    <n v="4"/>
    <n v="3.75"/>
    <n v="15"/>
  </r>
  <r>
    <n v="566163"/>
    <x v="79"/>
    <s v="France"/>
    <n v="12637"/>
    <n v="22174"/>
    <m/>
    <n v="12"/>
    <n v="1.65"/>
    <n v="19.799999999999997"/>
  </r>
  <r>
    <n v="566195"/>
    <x v="79"/>
    <s v="Norway"/>
    <n v="12433"/>
    <n v="22197"/>
    <m/>
    <n v="100"/>
    <n v="0.72"/>
    <n v="72"/>
  </r>
  <r>
    <n v="566567"/>
    <x v="80"/>
    <s v="United Kingdom"/>
    <n v="16161"/>
    <n v="20713"/>
    <m/>
    <n v="10"/>
    <n v="2.08"/>
    <n v="20.8"/>
  </r>
  <r>
    <n v="566721"/>
    <x v="81"/>
    <s v="United Kingdom"/>
    <n v="12921"/>
    <n v="22653"/>
    <m/>
    <n v="10"/>
    <n v="1.95"/>
    <n v="19.5"/>
  </r>
  <r>
    <n v="567185"/>
    <x v="82"/>
    <s v="United Kingdom"/>
    <n v="16370"/>
    <n v="20713"/>
    <m/>
    <n v="4"/>
    <n v="2.08"/>
    <n v="8.32"/>
  </r>
  <r>
    <n v="567280"/>
    <x v="83"/>
    <s v="Netherlands"/>
    <n v="14646"/>
    <n v="20713"/>
    <m/>
    <n v="100"/>
    <n v="1.79"/>
    <n v="179"/>
  </r>
  <r>
    <n v="567526"/>
    <x v="84"/>
    <s v="Denmark"/>
    <n v="12435"/>
    <n v="20713"/>
    <m/>
    <n v="100"/>
    <n v="1.79"/>
    <n v="179"/>
  </r>
  <r>
    <n v="567552"/>
    <x v="84"/>
    <s v="France"/>
    <n v="12583"/>
    <n v="22197"/>
    <m/>
    <n v="24"/>
    <n v="0.85"/>
    <n v="20.399999999999999"/>
  </r>
  <r>
    <n v="567795"/>
    <x v="85"/>
    <s v="Netherlands"/>
    <n v="14646"/>
    <n v="20713"/>
    <m/>
    <n v="100"/>
    <n v="1.79"/>
    <n v="179"/>
  </r>
  <r>
    <n v="567915"/>
    <x v="85"/>
    <s v="France"/>
    <n v="12579"/>
    <n v="62018"/>
    <m/>
    <n v="6"/>
    <n v="1.95"/>
    <n v="11.7"/>
  </r>
  <r>
    <n v="567924"/>
    <x v="85"/>
    <s v="Germany"/>
    <n v="12471"/>
    <n v="22741"/>
    <m/>
    <n v="48"/>
    <n v="0.85"/>
    <n v="40.799999999999997"/>
  </r>
  <r>
    <n v="567928"/>
    <x v="85"/>
    <s v="Belgium"/>
    <n v="12380"/>
    <n v="20713"/>
    <m/>
    <n v="10"/>
    <n v="2.08"/>
    <n v="20.8"/>
  </r>
  <r>
    <n v="567938"/>
    <x v="85"/>
    <s v="Finland"/>
    <n v="12704"/>
    <n v="22694"/>
    <m/>
    <n v="6"/>
    <n v="2.1"/>
    <n v="12.600000000000001"/>
  </r>
  <r>
    <n v="568040"/>
    <x v="86"/>
    <s v="France"/>
    <n v="12681"/>
    <n v="22197"/>
    <m/>
    <n v="12"/>
    <n v="0.85"/>
    <n v="10.199999999999999"/>
  </r>
  <r>
    <n v="568179"/>
    <x v="87"/>
    <s v="Spain"/>
    <n v="12545"/>
    <n v="22197"/>
    <m/>
    <n v="12"/>
    <n v="0.85"/>
    <n v="10.199999999999999"/>
  </r>
  <r>
    <n v="568650"/>
    <x v="88"/>
    <s v="Switzerland"/>
    <n v="13505"/>
    <n v="22653"/>
    <m/>
    <n v="10"/>
    <n v="1.95"/>
    <n v="19.5"/>
  </r>
  <r>
    <n v="568650"/>
    <x v="88"/>
    <s v="Switzerland"/>
    <n v="13505"/>
    <n v="22174"/>
    <m/>
    <n v="12"/>
    <n v="1.65"/>
    <n v="19.799999999999997"/>
  </r>
  <r>
    <n v="568953"/>
    <x v="89"/>
    <s v="France"/>
    <n v="12728"/>
    <n v="22197"/>
    <m/>
    <n v="12"/>
    <n v="0.85"/>
    <n v="10.199999999999999"/>
  </r>
  <r>
    <n v="568953"/>
    <x v="89"/>
    <s v="France"/>
    <n v="12728"/>
    <n v="22741"/>
    <m/>
    <n v="48"/>
    <n v="0.85"/>
    <n v="40.799999999999997"/>
  </r>
  <r>
    <n v="569332"/>
    <x v="90"/>
    <s v="France"/>
    <n v="12637"/>
    <n v="20713"/>
    <m/>
    <n v="3"/>
    <n v="2.08"/>
    <n v="6.24"/>
  </r>
  <r>
    <n v="569486"/>
    <x v="91"/>
    <s v="United Kingdom"/>
    <n v="15339"/>
    <n v="22694"/>
    <m/>
    <n v="2"/>
    <n v="2.1"/>
    <n v="4.2"/>
  </r>
  <r>
    <n v="569562"/>
    <x v="92"/>
    <s v="Germany"/>
    <n v="12720"/>
    <n v="22197"/>
    <m/>
    <n v="12"/>
    <n v="0.85"/>
    <n v="10.199999999999999"/>
  </r>
  <r>
    <n v="569640"/>
    <x v="92"/>
    <s v="Germany"/>
    <n v="12471"/>
    <n v="22741"/>
    <m/>
    <n v="96"/>
    <n v="0.85"/>
    <n v="81.599999999999994"/>
  </r>
  <r>
    <n v="569653"/>
    <x v="92"/>
    <s v="Switzerland"/>
    <n v="12451"/>
    <n v="20713"/>
    <m/>
    <n v="10"/>
    <n v="2.08"/>
    <n v="20.8"/>
  </r>
  <r>
    <n v="569844"/>
    <x v="93"/>
    <s v="Germany"/>
    <n v="12626"/>
    <n v="20713"/>
    <m/>
    <n v="10"/>
    <n v="2.08"/>
    <n v="20.8"/>
  </r>
  <r>
    <n v="569848"/>
    <x v="93"/>
    <s v="United Kingdom"/>
    <n v="16316"/>
    <n v="22197"/>
    <m/>
    <n v="24"/>
    <n v="0.85"/>
    <n v="20.399999999999999"/>
  </r>
  <r>
    <n v="569860"/>
    <x v="93"/>
    <s v="Germany"/>
    <n v="13812"/>
    <n v="22197"/>
    <m/>
    <n v="12"/>
    <n v="0.85"/>
    <n v="10.199999999999999"/>
  </r>
  <r>
    <n v="569866"/>
    <x v="93"/>
    <s v="Portugal"/>
    <n v="12757"/>
    <n v="20713"/>
    <m/>
    <n v="10"/>
    <n v="2.08"/>
    <n v="20.8"/>
  </r>
  <r>
    <n v="569866"/>
    <x v="93"/>
    <s v="Portugal"/>
    <n v="12757"/>
    <n v="22741"/>
    <m/>
    <n v="12"/>
    <n v="0.85"/>
    <n v="10.199999999999999"/>
  </r>
  <r>
    <n v="570249"/>
    <x v="94"/>
    <s v="United Kingdom"/>
    <n v="17509"/>
    <n v="21888"/>
    <m/>
    <n v="4"/>
    <n v="3.75"/>
    <n v="15"/>
  </r>
  <r>
    <n v="570653"/>
    <x v="95"/>
    <s v="United Kingdom"/>
    <n v="14710"/>
    <n v="22197"/>
    <m/>
    <n v="6"/>
    <n v="0.85"/>
    <n v="5.0999999999999996"/>
  </r>
  <r>
    <n v="570672"/>
    <x v="95"/>
    <s v="France"/>
    <n v="12536"/>
    <n v="21888"/>
    <m/>
    <n v="4"/>
    <n v="3.75"/>
    <n v="15"/>
  </r>
  <r>
    <n v="570833"/>
    <x v="96"/>
    <s v="United Kingdom"/>
    <n v="14834"/>
    <n v="22197"/>
    <m/>
    <n v="24"/>
    <n v="0.85"/>
    <n v="20.399999999999999"/>
  </r>
  <r>
    <n v="570851"/>
    <x v="96"/>
    <s v="France"/>
    <n v="12583"/>
    <n v="22197"/>
    <m/>
    <n v="12"/>
    <n v="0.85"/>
    <n v="10.199999999999999"/>
  </r>
  <r>
    <n v="570964"/>
    <x v="97"/>
    <s v="Portugal"/>
    <n v="12766"/>
    <n v="21888"/>
    <m/>
    <n v="4"/>
    <n v="3.75"/>
    <n v="15"/>
  </r>
  <r>
    <n v="571227"/>
    <x v="98"/>
    <s v="Germany"/>
    <n v="12477"/>
    <n v="21116"/>
    <m/>
    <n v="6"/>
    <n v="4.95"/>
    <n v="29.700000000000003"/>
  </r>
  <r>
    <n v="571280"/>
    <x v="99"/>
    <s v="United Kingdom"/>
    <n v="18122"/>
    <n v="22197"/>
    <m/>
    <n v="6"/>
    <n v="0.85"/>
    <n v="5.0999999999999996"/>
  </r>
  <r>
    <n v="571328"/>
    <x v="100"/>
    <s v="Germany"/>
    <n v="12473"/>
    <n v="22741"/>
    <m/>
    <n v="48"/>
    <n v="0.85"/>
    <n v="40.799999999999997"/>
  </r>
  <r>
    <n v="571670"/>
    <x v="101"/>
    <s v="Italy"/>
    <n v="12611"/>
    <n v="22197"/>
    <m/>
    <n v="12"/>
    <n v="0.85"/>
    <n v="10.199999999999999"/>
  </r>
  <r>
    <n v="571904"/>
    <x v="102"/>
    <s v="Germany"/>
    <n v="12522"/>
    <n v="21116"/>
    <m/>
    <n v="3"/>
    <n v="4.95"/>
    <n v="14.850000000000001"/>
  </r>
  <r>
    <n v="572058"/>
    <x v="103"/>
    <s v="United Kingdom"/>
    <n v="18252"/>
    <n v="23417"/>
    <m/>
    <n v="1"/>
    <n v="1.65"/>
    <n v="1.65"/>
  </r>
  <r>
    <n v="572065"/>
    <x v="103"/>
    <s v="Spain"/>
    <n v="12556"/>
    <n v="22197"/>
    <m/>
    <n v="3"/>
    <n v="0.85"/>
    <n v="2.5499999999999998"/>
  </r>
  <r>
    <n v="572327"/>
    <x v="104"/>
    <s v="United Kingdom"/>
    <n v="15277"/>
    <n v="21888"/>
    <m/>
    <n v="8"/>
    <n v="3.75"/>
    <n v="30"/>
  </r>
  <r>
    <n v="572887"/>
    <x v="105"/>
    <s v="Belgium"/>
    <n v="12362"/>
    <n v="22174"/>
    <m/>
    <n v="12"/>
    <n v="1.65"/>
    <n v="19.799999999999997"/>
  </r>
  <r>
    <n v="573333"/>
    <x v="106"/>
    <s v="Sweden"/>
    <n v="12483"/>
    <n v="21888"/>
    <m/>
    <n v="4"/>
    <n v="3.75"/>
    <n v="15"/>
  </r>
  <r>
    <n v="573343"/>
    <x v="106"/>
    <s v="United Kingdom"/>
    <n v="13566"/>
    <n v="21888"/>
    <m/>
    <n v="2"/>
    <n v="3.75"/>
    <n v="7.5"/>
  </r>
  <r>
    <n v="573656"/>
    <x v="107"/>
    <s v="Belgium"/>
    <n v="12417"/>
    <n v="22741"/>
    <m/>
    <n v="48"/>
    <n v="0.85"/>
    <n v="40.799999999999997"/>
  </r>
  <r>
    <n v="573814"/>
    <x v="108"/>
    <s v="United Kingdom"/>
    <n v="13268"/>
    <n v="23417"/>
    <m/>
    <n v="4"/>
    <n v="1.65"/>
    <n v="6.6"/>
  </r>
  <r>
    <n v="573889"/>
    <x v="108"/>
    <s v="United Kingdom"/>
    <n v="13571"/>
    <n v="22197"/>
    <m/>
    <n v="15"/>
    <n v="0.85"/>
    <n v="12.75"/>
  </r>
  <r>
    <n v="574093"/>
    <x v="109"/>
    <s v="France"/>
    <n v="12437"/>
    <n v="22197"/>
    <m/>
    <n v="12"/>
    <n v="0.85"/>
    <n v="10.199999999999999"/>
  </r>
  <r>
    <n v="574329"/>
    <x v="110"/>
    <s v="Belgium"/>
    <n v="12362"/>
    <n v="22197"/>
    <m/>
    <n v="36"/>
    <n v="0.85"/>
    <n v="30.599999999999998"/>
  </r>
  <r>
    <n v="574501"/>
    <x v="110"/>
    <s v="France"/>
    <n v="12577"/>
    <n v="22174"/>
    <m/>
    <n v="3"/>
    <n v="1.65"/>
    <n v="4.9499999999999993"/>
  </r>
  <r>
    <n v="574506"/>
    <x v="110"/>
    <s v="France"/>
    <n v="12577"/>
    <n v="22197"/>
    <m/>
    <n v="2"/>
    <n v="0.85"/>
    <n v="1.7"/>
  </r>
  <r>
    <n v="574506"/>
    <x v="110"/>
    <s v="France"/>
    <n v="12577"/>
    <n v="22197"/>
    <m/>
    <n v="4"/>
    <n v="0.85"/>
    <n v="3.4"/>
  </r>
  <r>
    <n v="574550"/>
    <x v="110"/>
    <s v="Spain"/>
    <n v="12484"/>
    <n v="22197"/>
    <m/>
    <n v="12"/>
    <n v="0.85"/>
    <n v="10.199999999999999"/>
  </r>
  <r>
    <n v="574575"/>
    <x v="110"/>
    <s v="United Kingdom"/>
    <n v="14971"/>
    <n v="22694"/>
    <m/>
    <n v="2"/>
    <n v="2.1"/>
    <n v="4.2"/>
  </r>
  <r>
    <n v="574709"/>
    <x v="111"/>
    <s v="United Kingdom"/>
    <n v="17768"/>
    <n v="22197"/>
    <m/>
    <n v="22"/>
    <n v="0.85"/>
    <n v="18.7"/>
  </r>
  <r>
    <n v="574714"/>
    <x v="111"/>
    <s v="United Kingdom"/>
    <n v="15427"/>
    <n v="22197"/>
    <m/>
    <n v="4"/>
    <n v="0.85"/>
    <n v="3.4"/>
  </r>
  <r>
    <n v="574740"/>
    <x v="111"/>
    <s v="Switzerland"/>
    <n v="12357"/>
    <n v="22190"/>
    <m/>
    <n v="12"/>
    <n v="2.1"/>
    <n v="25.200000000000003"/>
  </r>
  <r>
    <n v="574740"/>
    <x v="111"/>
    <s v="Switzerland"/>
    <n v="12357"/>
    <n v="21116"/>
    <m/>
    <n v="16"/>
    <n v="4.25"/>
    <n v="68"/>
  </r>
  <r>
    <n v="575067"/>
    <x v="112"/>
    <s v="France"/>
    <n v="12583"/>
    <n v="22197"/>
    <m/>
    <n v="24"/>
    <n v="0.85"/>
    <n v="20.399999999999999"/>
  </r>
  <r>
    <n v="575331"/>
    <x v="113"/>
    <s v="United Kingdom"/>
    <n v="13209"/>
    <n v="22197"/>
    <m/>
    <n v="12"/>
    <n v="0.85"/>
    <n v="10.199999999999999"/>
  </r>
  <r>
    <n v="575507"/>
    <x v="114"/>
    <s v="United Kingdom"/>
    <n v="17197"/>
    <n v="21888"/>
    <m/>
    <n v="4"/>
    <n v="3.75"/>
    <n v="15"/>
  </r>
  <r>
    <n v="575514"/>
    <x v="114"/>
    <s v="Spain"/>
    <n v="12541"/>
    <n v="22197"/>
    <m/>
    <n v="24"/>
    <n v="0.85"/>
    <n v="20.399999999999999"/>
  </r>
  <r>
    <n v="575880"/>
    <x v="115"/>
    <s v="France"/>
    <n v="12726"/>
    <n v="21888"/>
    <m/>
    <n v="4"/>
    <n v="3.75"/>
    <n v="15"/>
  </r>
  <r>
    <n v="575886"/>
    <x v="115"/>
    <s v="Germany"/>
    <n v="12517"/>
    <n v="20713"/>
    <m/>
    <n v="3"/>
    <n v="2.08"/>
    <n v="6.24"/>
  </r>
  <r>
    <n v="576215"/>
    <x v="116"/>
    <s v="United Kingdom"/>
    <n v="17652"/>
    <n v="22197"/>
    <m/>
    <n v="24"/>
    <n v="0.85"/>
    <n v="20.399999999999999"/>
  </r>
  <r>
    <n v="576255"/>
    <x v="116"/>
    <s v="United Kingdom"/>
    <n v="15993"/>
    <n v="22197"/>
    <m/>
    <n v="10"/>
    <n v="0.85"/>
    <n v="8.5"/>
  </r>
  <r>
    <n v="576629"/>
    <x v="117"/>
    <s v="Germany"/>
    <n v="12621"/>
    <n v="62018"/>
    <m/>
    <n v="6"/>
    <n v="1.95"/>
    <n v="11.7"/>
  </r>
  <r>
    <n v="577033"/>
    <x v="118"/>
    <s v="United Kingdom"/>
    <n v="17797"/>
    <n v="22694"/>
    <m/>
    <n v="4"/>
    <n v="2.1"/>
    <n v="8.4"/>
  </r>
  <r>
    <n v="577046"/>
    <x v="118"/>
    <s v="Belgium"/>
    <n v="12449"/>
    <n v="22174"/>
    <m/>
    <n v="12"/>
    <n v="1.65"/>
    <n v="19.799999999999997"/>
  </r>
  <r>
    <n v="577121"/>
    <x v="118"/>
    <s v="France"/>
    <n v="12681"/>
    <n v="22197"/>
    <m/>
    <n v="12"/>
    <n v="0.85"/>
    <n v="10.199999999999999"/>
  </r>
  <r>
    <n v="577152"/>
    <x v="119"/>
    <s v="France"/>
    <n v="14277"/>
    <n v="22741"/>
    <m/>
    <n v="48"/>
    <n v="0.85"/>
    <n v="40.799999999999997"/>
  </r>
  <r>
    <n v="577314"/>
    <x v="119"/>
    <s v="Norway"/>
    <n v="12444"/>
    <n v="22694"/>
    <m/>
    <n v="6"/>
    <n v="2.1"/>
    <n v="12.600000000000001"/>
  </r>
  <r>
    <n v="577316"/>
    <x v="119"/>
    <s v="Italy"/>
    <n v="12578"/>
    <n v="21888"/>
    <m/>
    <n v="4"/>
    <n v="3.75"/>
    <n v="15"/>
  </r>
  <r>
    <n v="577476"/>
    <x v="120"/>
    <s v="Spain"/>
    <n v="12540"/>
    <n v="21116"/>
    <m/>
    <n v="6"/>
    <n v="4.95"/>
    <n v="29.700000000000003"/>
  </r>
  <r>
    <n v="577476"/>
    <x v="120"/>
    <s v="Spain"/>
    <n v="12540"/>
    <n v="22741"/>
    <m/>
    <n v="48"/>
    <n v="0.85"/>
    <n v="40.799999999999997"/>
  </r>
  <r>
    <n v="577938"/>
    <x v="121"/>
    <s v="United Kingdom"/>
    <n v="15525"/>
    <n v="22197"/>
    <m/>
    <n v="2"/>
    <n v="0.85"/>
    <n v="1.7"/>
  </r>
  <r>
    <n v="578108"/>
    <x v="122"/>
    <s v="Italy"/>
    <n v="14912"/>
    <n v="22197"/>
    <m/>
    <n v="100"/>
    <n v="0.72"/>
    <n v="72"/>
  </r>
  <r>
    <n v="578147"/>
    <x v="122"/>
    <s v="United Kingdom"/>
    <n v="12748"/>
    <n v="22197"/>
    <m/>
    <n v="4"/>
    <n v="0.85"/>
    <n v="3.4"/>
  </r>
  <r>
    <n v="578781"/>
    <x v="123"/>
    <s v="United Kingdom"/>
    <n v="15872"/>
    <n v="62018"/>
    <m/>
    <n v="1"/>
    <n v="1.95"/>
    <n v="1.95"/>
  </r>
  <r>
    <n v="578949"/>
    <x v="124"/>
    <s v="United Kingdom"/>
    <n v="14954"/>
    <n v="21260"/>
    <m/>
    <n v="1"/>
    <n v="3.25"/>
    <n v="3.25"/>
  </r>
  <r>
    <n v="579135"/>
    <x v="125"/>
    <s v="United Kingdom"/>
    <n v="18096"/>
    <n v="22197"/>
    <m/>
    <n v="20"/>
    <n v="0.85"/>
    <n v="17"/>
  </r>
  <r>
    <n v="579503"/>
    <x v="126"/>
    <s v="Spain"/>
    <n v="17097"/>
    <n v="20713"/>
    <m/>
    <n v="1"/>
    <n v="2.08"/>
    <n v="2.08"/>
  </r>
  <r>
    <n v="579692"/>
    <x v="127"/>
    <s v="Norway"/>
    <n v="12433"/>
    <n v="22197"/>
    <m/>
    <n v="100"/>
    <n v="0.72"/>
    <n v="72"/>
  </r>
  <r>
    <n v="580265"/>
    <x v="128"/>
    <s v="Finland"/>
    <n v="12587"/>
    <n v="20713"/>
    <m/>
    <n v="10"/>
    <n v="2.08"/>
    <n v="20.8"/>
  </r>
  <r>
    <n v="580998"/>
    <x v="129"/>
    <s v="United Kingdom"/>
    <n v="16987"/>
    <n v="22694"/>
    <m/>
    <n v="2"/>
    <n v="2.1"/>
    <n v="4.2"/>
  </r>
  <r>
    <n v="581246"/>
    <x v="130"/>
    <s v="United Kingdom"/>
    <n v="15453"/>
    <n v="22694"/>
    <m/>
    <n v="1"/>
    <n v="2.1"/>
    <n v="2.1"/>
  </r>
  <r>
    <n v="581253"/>
    <x v="130"/>
    <s v="United Kingdom"/>
    <n v="16891"/>
    <n v="22694"/>
    <m/>
    <n v="4"/>
    <n v="2.1"/>
    <n v="8.4"/>
  </r>
  <r>
    <n v="581412"/>
    <x v="130"/>
    <s v="United Kingdom"/>
    <n v="14415"/>
    <n v="20713"/>
    <m/>
    <n v="5"/>
    <n v="2.08"/>
    <n v="10.4"/>
  </r>
  <r>
    <n v="581476"/>
    <x v="131"/>
    <s v="Norway"/>
    <n v="12433"/>
    <n v="22197"/>
    <m/>
    <n v="100"/>
    <n v="0.72"/>
    <n v="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s v="Afghanistan"/>
    <x v="0"/>
    <n v="38041754"/>
    <n v="652230"/>
  </r>
  <r>
    <s v="Albania"/>
    <x v="1"/>
    <n v="2854191"/>
    <n v="28748"/>
  </r>
  <r>
    <s v="Algeria"/>
    <x v="2"/>
    <n v="43053054"/>
    <n v="2381741"/>
  </r>
  <r>
    <s v="Andorra"/>
    <x v="1"/>
    <n v="77142"/>
    <n v="468"/>
  </r>
  <r>
    <s v="Angola"/>
    <x v="3"/>
    <n v="31825295"/>
    <n v="1246700"/>
  </r>
  <r>
    <s v="Antigua and Barbuda"/>
    <x v="4"/>
    <n v="97118"/>
    <n v="442.6"/>
  </r>
  <r>
    <s v="Argentina"/>
    <x v="4"/>
    <n v="44938712"/>
    <n v="2780400"/>
  </r>
  <r>
    <s v="Armenia"/>
    <x v="1"/>
    <n v="2957731"/>
    <n v="29743"/>
  </r>
  <r>
    <s v="Australia"/>
    <x v="5"/>
    <n v="25364307"/>
    <n v="7741220"/>
  </r>
  <r>
    <s v="Austria"/>
    <x v="1"/>
    <n v="8877067"/>
    <n v="83871"/>
  </r>
  <r>
    <s v="Azerbaijan"/>
    <x v="1"/>
    <n v="10023318"/>
    <n v="86600"/>
  </r>
  <r>
    <s v="Bahrain"/>
    <x v="2"/>
    <n v="1641172"/>
    <n v="765.3"/>
  </r>
  <r>
    <s v="Bangladesh"/>
    <x v="0"/>
    <n v="163046161"/>
    <n v="148460"/>
  </r>
  <r>
    <s v="Belarus"/>
    <x v="1"/>
    <n v="9466856"/>
    <n v="207600"/>
  </r>
  <r>
    <s v="Belgium"/>
    <x v="1"/>
    <n v="11484055"/>
    <n v="30528"/>
  </r>
  <r>
    <s v="Belize"/>
    <x v="4"/>
    <n v="390353"/>
    <n v="22966"/>
  </r>
  <r>
    <s v="Benin"/>
    <x v="3"/>
    <n v="11801151"/>
    <n v="112622"/>
  </r>
  <r>
    <s v="Bhutan"/>
    <x v="0"/>
    <n v="763092"/>
    <n v="38394"/>
  </r>
  <r>
    <s v="Bolivia"/>
    <x v="4"/>
    <n v="11513100"/>
    <n v="1098581"/>
  </r>
  <r>
    <s v="Bosnia and Herzegovina"/>
    <x v="1"/>
    <n v="3301000"/>
    <n v="51197"/>
  </r>
  <r>
    <s v="Botswana"/>
    <x v="3"/>
    <n v="2303697"/>
    <n v="581730"/>
  </r>
  <r>
    <s v="Brazil"/>
    <x v="4"/>
    <n v="212559417"/>
    <n v="8515770"/>
  </r>
  <r>
    <s v="Brunei Darussalam"/>
    <x v="5"/>
    <n v="433285"/>
    <n v="5765"/>
  </r>
  <r>
    <s v="Bulgaria"/>
    <x v="1"/>
    <n v="6975761"/>
    <n v="110879"/>
  </r>
  <r>
    <s v="Burkina Faso"/>
    <x v="3"/>
    <n v="20321378"/>
    <n v="274200"/>
  </r>
  <r>
    <s v="Burundi"/>
    <x v="3"/>
    <n v="11530580"/>
    <n v="27830"/>
  </r>
  <r>
    <s v="Cabo Verde"/>
    <x v="3"/>
    <n v="549935"/>
    <n v="4033"/>
  </r>
  <r>
    <s v="Cambodia"/>
    <x v="5"/>
    <n v="16486542"/>
    <n v="181035"/>
  </r>
  <r>
    <s v="Cameroon"/>
    <x v="3"/>
    <n v="25876380"/>
    <n v="475440"/>
  </r>
  <r>
    <s v="Canada"/>
    <x v="6"/>
    <n v="37589262"/>
    <n v="9984670"/>
  </r>
  <r>
    <s v="Central African Republic"/>
    <x v="3"/>
    <n v="4745185"/>
    <n v="622984"/>
  </r>
  <r>
    <s v="Chad"/>
    <x v="3"/>
    <n v="15946876"/>
    <n v="1284000"/>
  </r>
  <r>
    <s v="Chile"/>
    <x v="4"/>
    <n v="18952038"/>
    <n v="756096.3"/>
  </r>
  <r>
    <s v="China"/>
    <x v="5"/>
    <n v="1397715000"/>
    <n v="9596960"/>
  </r>
  <r>
    <s v="Colombia"/>
    <x v="4"/>
    <n v="50339443"/>
    <n v="1138910"/>
  </r>
  <r>
    <s v="Comoros"/>
    <x v="3"/>
    <n v="850886"/>
    <n v="2235"/>
  </r>
  <r>
    <s v="Congo, Dem. Rep."/>
    <x v="3"/>
    <n v="86790567"/>
    <n v="2344858"/>
  </r>
  <r>
    <s v="Congo, Rep."/>
    <x v="3"/>
    <n v="5380508"/>
    <n v="342000"/>
  </r>
  <r>
    <s v="Costa Rica"/>
    <x v="4"/>
    <n v="5047561"/>
    <n v="51100"/>
  </r>
  <r>
    <s v="Cote d'Ivoire"/>
    <x v="3"/>
    <n v="25716544"/>
    <n v="322463"/>
  </r>
  <r>
    <s v="Croatia"/>
    <x v="1"/>
    <n v="4067500"/>
    <n v="56594"/>
  </r>
  <r>
    <s v="Cyprus"/>
    <x v="1"/>
    <n v="1198575"/>
    <n v="9251"/>
  </r>
  <r>
    <s v="Czech Republic"/>
    <x v="1"/>
    <n v="10669709"/>
    <n v="78867"/>
  </r>
  <r>
    <s v="Denmark"/>
    <x v="1"/>
    <n v="5818553"/>
    <n v="43094"/>
  </r>
  <r>
    <s v="Djibouti"/>
    <x v="2"/>
    <n v="973560"/>
    <n v="23200"/>
  </r>
  <r>
    <s v="Dominica"/>
    <x v="4"/>
    <n v="71808"/>
    <n v="751"/>
  </r>
  <r>
    <s v="Dominican Republic"/>
    <x v="4"/>
    <n v="10738958"/>
    <n v="48670"/>
  </r>
  <r>
    <s v="Ecuador"/>
    <x v="4"/>
    <n v="17373662"/>
    <n v="283561"/>
  </r>
  <r>
    <s v="Egypt, Arab Rep."/>
    <x v="2"/>
    <n v="100388073"/>
    <n v="1001450"/>
  </r>
  <r>
    <s v="El Salvador"/>
    <x v="4"/>
    <n v="6453553"/>
    <n v="21041"/>
  </r>
  <r>
    <s v="Equatorial Guinea"/>
    <x v="3"/>
    <n v="1355986"/>
    <n v="28051"/>
  </r>
  <r>
    <s v="Estonia"/>
    <x v="1"/>
    <n v="1326590"/>
    <n v="45228"/>
  </r>
  <r>
    <s v="Eswatini"/>
    <x v="3"/>
    <n v="1093238"/>
    <n v="17364"/>
  </r>
  <r>
    <s v="Ethiopia"/>
    <x v="3"/>
    <n v="112078730"/>
    <n v="1104300"/>
  </r>
  <r>
    <s v="Fiji"/>
    <x v="5"/>
    <n v="889953"/>
    <n v="18274"/>
  </r>
  <r>
    <s v="Finland"/>
    <x v="1"/>
    <n v="5520314"/>
    <n v="338145"/>
  </r>
  <r>
    <s v="France"/>
    <x v="1"/>
    <n v="67059887"/>
    <n v="643801"/>
  </r>
  <r>
    <s v="Gabon"/>
    <x v="3"/>
    <n v="2172579"/>
    <n v="267667"/>
  </r>
  <r>
    <s v="Gambia, The"/>
    <x v="3"/>
    <n v="2347706"/>
    <n v="11300"/>
  </r>
  <r>
    <s v="Georgia"/>
    <x v="1"/>
    <n v="3720382"/>
    <n v="69700"/>
  </r>
  <r>
    <s v="Germany"/>
    <x v="1"/>
    <n v="83132799"/>
    <n v="357022"/>
  </r>
  <r>
    <s v="Ghana"/>
    <x v="3"/>
    <n v="30417856"/>
    <n v="238533"/>
  </r>
  <r>
    <s v="Greece"/>
    <x v="1"/>
    <n v="10716322"/>
    <n v="131957"/>
  </r>
  <r>
    <s v="Grenada"/>
    <x v="4"/>
    <n v="112003"/>
    <n v="348.5"/>
  </r>
  <r>
    <s v="Guatemala"/>
    <x v="4"/>
    <n v="16604026"/>
    <n v="108889"/>
  </r>
  <r>
    <s v="Guinea"/>
    <x v="3"/>
    <n v="12771246"/>
    <n v="245857"/>
  </r>
  <r>
    <s v="Guinea-Bissau"/>
    <x v="3"/>
    <n v="1920922"/>
    <n v="36125"/>
  </r>
  <r>
    <s v="Guyana"/>
    <x v="4"/>
    <n v="782766"/>
    <n v="214969"/>
  </r>
  <r>
    <s v="Haiti"/>
    <x v="4"/>
    <n v="11263077"/>
    <n v="27750"/>
  </r>
  <r>
    <s v="Honduras"/>
    <x v="4"/>
    <n v="9746117"/>
    <n v="112090"/>
  </r>
  <r>
    <s v="Hong Kong SAR, China"/>
    <x v="5"/>
    <n v="7507400"/>
    <n v="1108"/>
  </r>
  <r>
    <s v="Hungary"/>
    <x v="1"/>
    <n v="9769949"/>
    <n v="93028"/>
  </r>
  <r>
    <s v="Iceland"/>
    <x v="1"/>
    <n v="361313"/>
    <n v="103000"/>
  </r>
  <r>
    <s v="India"/>
    <x v="0"/>
    <n v="1366417754"/>
    <n v="3287263"/>
  </r>
  <r>
    <s v="Indonesia"/>
    <x v="5"/>
    <n v="270625568"/>
    <n v="1904569"/>
  </r>
  <r>
    <s v="Iraq"/>
    <x v="2"/>
    <n v="39309783"/>
    <n v="438317"/>
  </r>
  <r>
    <s v="Ireland"/>
    <x v="1"/>
    <n v="4941444"/>
    <n v="70273"/>
  </r>
  <r>
    <s v="Israel"/>
    <x v="2"/>
    <n v="9053300"/>
    <n v="20770"/>
  </r>
  <r>
    <s v="Italy"/>
    <x v="1"/>
    <n v="60297396"/>
    <n v="301340"/>
  </r>
  <r>
    <s v="Jamaica"/>
    <x v="4"/>
    <n v="2948279"/>
    <n v="10991"/>
  </r>
  <r>
    <s v="Japan"/>
    <x v="5"/>
    <n v="126264931"/>
    <n v="377944"/>
  </r>
  <r>
    <s v="Jordan"/>
    <x v="2"/>
    <n v="10101694"/>
    <n v="89342"/>
  </r>
  <r>
    <s v="Kazakhstan"/>
    <x v="1"/>
    <n v="18513930"/>
    <n v="2724900"/>
  </r>
  <r>
    <s v="Kenya"/>
    <x v="3"/>
    <n v="52573973"/>
    <n v="580367"/>
  </r>
  <r>
    <s v="Kiribati"/>
    <x v="5"/>
    <n v="117606"/>
    <n v="811"/>
  </r>
  <r>
    <s v="Korea, Rep."/>
    <x v="5"/>
    <n v="51709098"/>
    <n v="99720"/>
  </r>
  <r>
    <s v="Kuwait"/>
    <x v="2"/>
    <n v="4207083"/>
    <n v="17818"/>
  </r>
  <r>
    <s v="Kyrgyz Republic"/>
    <x v="1"/>
    <n v="6456900"/>
    <n v="199951"/>
  </r>
  <r>
    <s v="Latvia"/>
    <x v="1"/>
    <n v="1912789"/>
    <n v="64589"/>
  </r>
  <r>
    <s v="Lebanon"/>
    <x v="2"/>
    <n v="6855713"/>
    <n v="10400"/>
  </r>
  <r>
    <s v="Lesotho"/>
    <x v="3"/>
    <n v="2125268"/>
    <n v="30355"/>
  </r>
  <r>
    <s v="Liberia"/>
    <x v="3"/>
    <n v="4937374"/>
    <n v="111369"/>
  </r>
  <r>
    <s v="Libya"/>
    <x v="2"/>
    <n v="6777452"/>
    <n v="1759540"/>
  </r>
  <r>
    <s v="Lithuania"/>
    <x v="1"/>
    <n v="2786844"/>
    <n v="65300"/>
  </r>
  <r>
    <s v="Luxembourg"/>
    <x v="1"/>
    <n v="619896"/>
    <n v="2586"/>
  </r>
  <r>
    <s v="Macao SAR, China"/>
    <x v="5"/>
    <n v="696100"/>
    <n v="28.2"/>
  </r>
  <r>
    <s v="Madagascar"/>
    <x v="3"/>
    <n v="26969307"/>
    <n v="587041"/>
  </r>
  <r>
    <s v="Malawi"/>
    <x v="3"/>
    <n v="18628747"/>
    <n v="118484"/>
  </r>
  <r>
    <s v="Malaysia"/>
    <x v="5"/>
    <n v="31949777"/>
    <n v="329847"/>
  </r>
  <r>
    <s v="Maldives"/>
    <x v="0"/>
    <n v="530953"/>
    <n v="298"/>
  </r>
  <r>
    <s v="Mali"/>
    <x v="3"/>
    <n v="19658031"/>
    <n v="1240192"/>
  </r>
  <r>
    <s v="Malta"/>
    <x v="2"/>
    <n v="502653"/>
    <n v="316"/>
  </r>
  <r>
    <s v="Marshall Islands"/>
    <x v="5"/>
    <n v="58791"/>
    <n v="181"/>
  </r>
  <r>
    <s v="Mauritania"/>
    <x v="3"/>
    <n v="4525696"/>
    <n v="1030700"/>
  </r>
  <r>
    <s v="Mauritius"/>
    <x v="3"/>
    <n v="1265711"/>
    <n v="2040"/>
  </r>
  <r>
    <s v="Mexico"/>
    <x v="4"/>
    <n v="127575529"/>
    <n v="1964375"/>
  </r>
  <r>
    <s v="Moldova"/>
    <x v="1"/>
    <n v="2657637"/>
    <n v="33851"/>
  </r>
  <r>
    <s v="Mongolia"/>
    <x v="5"/>
    <n v="3225167"/>
    <n v="1564116"/>
  </r>
  <r>
    <s v="Montenegro"/>
    <x v="1"/>
    <n v="622137"/>
    <n v="13812"/>
  </r>
  <r>
    <s v="Morocco"/>
    <x v="2"/>
    <n v="36471769"/>
    <n v="446550"/>
  </r>
  <r>
    <s v="Mozambique"/>
    <x v="3"/>
    <n v="30366036"/>
    <n v="799380"/>
  </r>
  <r>
    <s v="Myanmar"/>
    <x v="5"/>
    <n v="54045420"/>
    <n v="676578"/>
  </r>
  <r>
    <s v="Namibia"/>
    <x v="3"/>
    <n v="2494530"/>
    <n v="824292"/>
  </r>
  <r>
    <s v="Nepal"/>
    <x v="0"/>
    <n v="28608710"/>
    <n v="147181"/>
  </r>
  <r>
    <s v="Netherlands"/>
    <x v="1"/>
    <n v="17332850"/>
    <n v="41543"/>
  </r>
  <r>
    <s v="New Zealand"/>
    <x v="5"/>
    <n v="4699755"/>
    <n v="268838"/>
  </r>
  <r>
    <s v="Nicaragua"/>
    <x v="4"/>
    <n v="6545502"/>
    <n v="130370"/>
  </r>
  <r>
    <s v="Niger"/>
    <x v="3"/>
    <n v="23310715"/>
    <n v="1267000"/>
  </r>
  <r>
    <s v="Nigeria"/>
    <x v="3"/>
    <n v="200963599"/>
    <n v="923768"/>
  </r>
  <r>
    <s v="North Macedonia"/>
    <x v="1"/>
    <n v="2107158"/>
    <n v="25713"/>
  </r>
  <r>
    <s v="Norway"/>
    <x v="1"/>
    <n v="5347896"/>
    <n v="323802"/>
  </r>
  <r>
    <s v="Oman"/>
    <x v="2"/>
    <n v="4974986"/>
    <n v="309500"/>
  </r>
  <r>
    <s v="Pakistan"/>
    <x v="0"/>
    <n v="216565318"/>
    <n v="796095"/>
  </r>
  <r>
    <s v="Palau"/>
    <x v="5"/>
    <n v="18008"/>
    <n v="459"/>
  </r>
  <r>
    <s v="Panama"/>
    <x v="4"/>
    <n v="4246439"/>
    <n v="75420"/>
  </r>
  <r>
    <s v="Papua New Guinea"/>
    <x v="5"/>
    <n v="8776109"/>
    <n v="462840"/>
  </r>
  <r>
    <s v="Paraguay"/>
    <x v="4"/>
    <n v="7044636"/>
    <n v="406752"/>
  </r>
  <r>
    <s v="Peru"/>
    <x v="4"/>
    <n v="32510453"/>
    <n v="1285216"/>
  </r>
  <r>
    <s v="Philippines"/>
    <x v="5"/>
    <n v="108116615"/>
    <n v="300000"/>
  </r>
  <r>
    <s v="Poland"/>
    <x v="1"/>
    <n v="37970874"/>
    <n v="312685"/>
  </r>
  <r>
    <s v="Portugal"/>
    <x v="1"/>
    <n v="10269417"/>
    <n v="92212"/>
  </r>
  <r>
    <s v="Puerto Rico"/>
    <x v="4"/>
    <n v="3193694"/>
    <n v="13791"/>
  </r>
  <r>
    <s v="Qatar"/>
    <x v="2"/>
    <n v="2832067"/>
    <n v="11586"/>
  </r>
  <r>
    <s v="Romania"/>
    <x v="1"/>
    <n v="19356544"/>
    <n v="238391"/>
  </r>
  <r>
    <s v="Russian Federation"/>
    <x v="1"/>
    <n v="144373535"/>
    <n v="17098240"/>
  </r>
  <r>
    <s v="Rwanda"/>
    <x v="3"/>
    <n v="12626950"/>
    <n v="26338"/>
  </r>
  <r>
    <s v="Samoa"/>
    <x v="5"/>
    <n v="202506"/>
    <n v="2831"/>
  </r>
  <r>
    <s v="Sao Tome and Principe"/>
    <x v="3"/>
    <n v="215056"/>
    <n v="964"/>
  </r>
  <r>
    <s v="Saudi Arabia"/>
    <x v="2"/>
    <n v="34268528"/>
    <n v="2149690"/>
  </r>
  <r>
    <s v="Senegal"/>
    <x v="3"/>
    <n v="16296364"/>
    <n v="196722"/>
  </r>
  <r>
    <s v="Serbia"/>
    <x v="1"/>
    <n v="6944975"/>
    <n v="77474"/>
  </r>
  <r>
    <s v="Seychelles"/>
    <x v="3"/>
    <n v="97625"/>
    <n v="455"/>
  </r>
  <r>
    <s v="Sierra Leone"/>
    <x v="3"/>
    <n v="7813215"/>
    <n v="71740"/>
  </r>
  <r>
    <s v="Singapore"/>
    <x v="5"/>
    <n v="5703569"/>
    <n v="716.1"/>
  </r>
  <r>
    <s v="Slovak Republic"/>
    <x v="1"/>
    <n v="5454073"/>
    <n v="49035"/>
  </r>
  <r>
    <s v="Slovenia"/>
    <x v="1"/>
    <n v="2087946"/>
    <n v="20273"/>
  </r>
  <r>
    <s v="Solomon Islands"/>
    <x v="5"/>
    <n v="669823"/>
    <n v="28896"/>
  </r>
  <r>
    <s v="Somalia"/>
    <x v="3"/>
    <n v="15442905"/>
    <n v="637657"/>
  </r>
  <r>
    <s v="South Africa"/>
    <x v="3"/>
    <n v="58558270"/>
    <n v="1219090"/>
  </r>
  <r>
    <s v="Spain"/>
    <x v="1"/>
    <n v="47076781"/>
    <n v="505370"/>
  </r>
  <r>
    <s v="Sri Lanka"/>
    <x v="0"/>
    <n v="21803000"/>
    <n v="65610"/>
  </r>
  <r>
    <s v="St. Kitts and Nevis"/>
    <x v="4"/>
    <n v="52823"/>
    <n v="261"/>
  </r>
  <r>
    <s v="St. Lucia"/>
    <x v="4"/>
    <n v="182790"/>
    <n v="616"/>
  </r>
  <r>
    <s v="St. Vincent and the Grenadines"/>
    <x v="4"/>
    <n v="110589"/>
    <n v="389"/>
  </r>
  <r>
    <s v="Suriname"/>
    <x v="4"/>
    <n v="581372"/>
    <n v="163820"/>
  </r>
  <r>
    <s v="Sweden"/>
    <x v="1"/>
    <n v="10285453"/>
    <n v="450295"/>
  </r>
  <r>
    <s v="Switzerland"/>
    <x v="1"/>
    <n v="8574832"/>
    <n v="41277"/>
  </r>
  <r>
    <s v="Tajikistan"/>
    <x v="1"/>
    <n v="9321018"/>
    <n v="144100"/>
  </r>
  <r>
    <s v="Tanzania"/>
    <x v="3"/>
    <n v="58005463"/>
    <n v="947300"/>
  </r>
  <r>
    <s v="Thailand"/>
    <x v="5"/>
    <n v="69625582"/>
    <n v="513120"/>
  </r>
  <r>
    <s v="Timor-Leste"/>
    <x v="5"/>
    <n v="3500000"/>
    <n v="14874"/>
  </r>
  <r>
    <s v="Togo"/>
    <x v="3"/>
    <n v="8082366"/>
    <n v="56785"/>
  </r>
  <r>
    <s v="Tonga"/>
    <x v="5"/>
    <n v="104494"/>
    <n v="747"/>
  </r>
  <r>
    <s v="Trinidad and Tobago"/>
    <x v="4"/>
    <n v="1394973"/>
    <n v="5128"/>
  </r>
  <r>
    <s v="Tunisia"/>
    <x v="2"/>
    <n v="11694719"/>
    <n v="163610"/>
  </r>
  <r>
    <s v="Turkey"/>
    <x v="1"/>
    <n v="83429615"/>
    <n v="783562"/>
  </r>
  <r>
    <s v="Turkmenistan"/>
    <x v="1"/>
    <n v="5942089"/>
    <n v="488100"/>
  </r>
  <r>
    <s v="Turks and Caicos Islands"/>
    <x v="4"/>
    <n v="42953"/>
    <n v="948"/>
  </r>
  <r>
    <s v="Tuvalu"/>
    <x v="5"/>
    <n v="11646"/>
    <n v="26"/>
  </r>
  <r>
    <s v="Uganda"/>
    <x v="3"/>
    <n v="44269594"/>
    <n v="241038"/>
  </r>
  <r>
    <s v="Ukraine"/>
    <x v="1"/>
    <n v="44385155"/>
    <n v="603550"/>
  </r>
  <r>
    <s v="United Arab Emirates"/>
    <x v="2"/>
    <n v="9770529"/>
    <n v="83600"/>
  </r>
  <r>
    <s v="United Kingdom"/>
    <x v="1"/>
    <n v="66834405"/>
    <n v="243610"/>
  </r>
  <r>
    <s v="United States"/>
    <x v="6"/>
    <n v="328239523"/>
    <n v="9833517"/>
  </r>
  <r>
    <s v="Uruguay"/>
    <x v="4"/>
    <n v="3461734"/>
    <n v="176215"/>
  </r>
  <r>
    <s v="Uzbekistan"/>
    <x v="1"/>
    <n v="33580650"/>
    <n v="447400"/>
  </r>
  <r>
    <s v="Vanuatu"/>
    <x v="5"/>
    <n v="299882"/>
    <n v="12189"/>
  </r>
  <r>
    <s v="Vietnam"/>
    <x v="5"/>
    <n v="96462106"/>
    <n v="331210"/>
  </r>
  <r>
    <s v="Yemen, Rep."/>
    <x v="2"/>
    <n v="29161922"/>
    <n v="527968"/>
  </r>
  <r>
    <s v="Zambia"/>
    <x v="3"/>
    <n v="17861030"/>
    <n v="752618"/>
  </r>
  <r>
    <s v="Zimbabwe"/>
    <x v="3"/>
    <n v="14645468"/>
    <n v="39075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d v="2020-01-01T00:00:00"/>
    <d v="1899-12-30T02:24:00"/>
    <s v="Bronx"/>
    <x v="0"/>
    <s v="Taxi"/>
    <n v="3"/>
  </r>
  <r>
    <d v="2020-01-03T00:00:00"/>
    <d v="1899-12-30T05:20:00"/>
    <s v="Manhattan"/>
    <x v="0"/>
    <s v="Pick-up Truck"/>
    <n v="1"/>
  </r>
  <r>
    <d v="2020-01-04T00:00:00"/>
    <d v="1899-12-30T04:42:00"/>
    <s v="Manhattan"/>
    <x v="0"/>
    <s v="Sedan"/>
    <n v="0"/>
  </r>
  <r>
    <d v="2020-01-05T00:00:00"/>
    <d v="1899-12-30T06:48:00"/>
    <s v="Bronx"/>
    <x v="1"/>
    <s v="Sedan"/>
    <n v="2"/>
  </r>
  <r>
    <d v="2020-01-05T00:00:00"/>
    <d v="1899-12-30T08:00:00"/>
    <s v="Queens"/>
    <x v="2"/>
    <s v="Taxi"/>
    <n v="0"/>
  </r>
  <r>
    <d v="2020-01-05T00:00:00"/>
    <d v="1899-12-30T17:05:00"/>
    <s v="Manhattan"/>
    <x v="3"/>
    <s v="Sedan"/>
    <n v="0"/>
  </r>
  <r>
    <d v="2020-01-07T00:00:00"/>
    <d v="1899-12-30T21:00:00"/>
    <s v="Brooklyn"/>
    <x v="4"/>
    <s v="Sedan"/>
    <n v="0"/>
  </r>
  <r>
    <d v="2020-01-08T00:00:00"/>
    <d v="1899-12-30T18:00:00"/>
    <s v="Brooklyn"/>
    <x v="0"/>
    <s v="Sedan"/>
    <n v="0"/>
  </r>
  <r>
    <d v="2020-01-08T00:00:00"/>
    <d v="1899-12-30T22:39:00"/>
    <s v="Bronx"/>
    <x v="3"/>
    <s v="Sedan"/>
    <n v="0"/>
  </r>
  <r>
    <d v="2020-01-09T00:00:00"/>
    <d v="1899-12-30T00:02:00"/>
    <s v="Manhattan"/>
    <x v="1"/>
    <s v="Sedan"/>
    <n v="1"/>
  </r>
  <r>
    <d v="2020-01-09T00:00:00"/>
    <d v="1899-12-30T14:00:00"/>
    <s v="Manhattan"/>
    <x v="0"/>
    <s v="Bike"/>
    <n v="0"/>
  </r>
  <r>
    <d v="2020-01-10T00:00:00"/>
    <d v="1899-12-30T13:10:00"/>
    <s v="Manhattan"/>
    <x v="5"/>
    <s v="Van"/>
    <n v="0"/>
  </r>
  <r>
    <d v="2020-01-10T00:00:00"/>
    <d v="1899-12-30T20:25:00"/>
    <s v="Queens"/>
    <x v="0"/>
    <s v="Bike"/>
    <n v="1"/>
  </r>
  <r>
    <d v="2020-01-10T00:00:00"/>
    <d v="1899-12-30T20:31:00"/>
    <s v="Manhattan"/>
    <x v="0"/>
    <s v="Taxi"/>
    <n v="0"/>
  </r>
  <r>
    <d v="2020-01-10T00:00:00"/>
    <d v="1899-12-30T23:36:00"/>
    <s v="Brooklyn"/>
    <x v="0"/>
    <s v="Sedan"/>
    <n v="0"/>
  </r>
  <r>
    <d v="2020-01-11T00:00:00"/>
    <d v="1899-12-30T11:20:00"/>
    <s v="Queens"/>
    <x v="0"/>
    <s v="Taxi"/>
    <n v="1"/>
  </r>
  <r>
    <d v="2020-01-12T00:00:00"/>
    <d v="1899-12-30T17:05:00"/>
    <s v="Manhattan"/>
    <x v="0"/>
    <s v="Sedan"/>
    <n v="0"/>
  </r>
  <r>
    <d v="2020-01-12T00:00:00"/>
    <d v="1899-12-30T19:00:00"/>
    <s v="Queens"/>
    <x v="0"/>
    <s v="Sedan"/>
    <n v="0"/>
  </r>
  <r>
    <d v="2020-01-13T00:00:00"/>
    <d v="1899-12-30T01:40:00"/>
    <s v="Queens"/>
    <x v="6"/>
    <s v="Taxi"/>
    <n v="1"/>
  </r>
  <r>
    <d v="2020-01-14T00:00:00"/>
    <d v="1899-12-30T07:20:00"/>
    <s v="Bronx"/>
    <x v="3"/>
    <s v="Sedan"/>
    <n v="0"/>
  </r>
  <r>
    <d v="2020-01-14T00:00:00"/>
    <d v="1899-12-30T13:49:00"/>
    <s v="Queens"/>
    <x v="5"/>
    <s v="Sedan"/>
    <n v="0"/>
  </r>
  <r>
    <d v="2020-01-15T00:00:00"/>
    <d v="1899-12-30T19:32:00"/>
    <s v="Manhattan"/>
    <x v="5"/>
    <s v="E-Bike"/>
    <n v="1"/>
  </r>
  <r>
    <d v="2020-01-15T00:00:00"/>
    <d v="1899-12-30T19:45:00"/>
    <s v="Queens"/>
    <x v="0"/>
    <s v="Sedan"/>
    <n v="1"/>
  </r>
  <r>
    <d v="2020-01-16T00:00:00"/>
    <d v="1899-12-30T11:15:00"/>
    <s v="Queens"/>
    <x v="3"/>
    <s v="Sedan"/>
    <n v="0"/>
  </r>
  <r>
    <d v="2020-01-16T00:00:00"/>
    <d v="1899-12-30T12:35:00"/>
    <s v="Manhattan"/>
    <x v="0"/>
    <s v="Sedan"/>
    <n v="0"/>
  </r>
  <r>
    <d v="2020-01-16T00:00:00"/>
    <d v="1899-12-30T15:29:00"/>
    <s v="Bronx"/>
    <x v="7"/>
    <s v="Sedan"/>
    <n v="0"/>
  </r>
  <r>
    <d v="2020-01-19T00:00:00"/>
    <d v="1899-12-30T05:07:00"/>
    <s v="Bronx"/>
    <x v="3"/>
    <s v="Taxi"/>
    <n v="0"/>
  </r>
  <r>
    <d v="2020-01-19T00:00:00"/>
    <d v="1899-12-30T15:30:00"/>
    <s v="Manhattan"/>
    <x v="0"/>
    <s v="Sedan"/>
    <n v="0"/>
  </r>
  <r>
    <d v="2020-01-21T00:00:00"/>
    <d v="1899-12-30T11:30:00"/>
    <s v="Manhattan"/>
    <x v="0"/>
    <s v="Bike"/>
    <n v="0"/>
  </r>
  <r>
    <d v="2020-01-22T00:00:00"/>
    <d v="1899-12-30T04:30:00"/>
    <s v="Manhattan"/>
    <x v="3"/>
    <s v="Sedan"/>
    <n v="0"/>
  </r>
  <r>
    <d v="2020-01-22T00:00:00"/>
    <d v="1899-12-30T18:25:00"/>
    <s v="Manhattan"/>
    <x v="0"/>
    <s v="Taxi"/>
    <n v="0"/>
  </r>
  <r>
    <d v="2020-01-22T00:00:00"/>
    <d v="1899-12-30T19:42:00"/>
    <s v="Manhattan"/>
    <x v="0"/>
    <s v="Sedan"/>
    <n v="0"/>
  </r>
  <r>
    <d v="2020-01-23T00:00:00"/>
    <d v="1899-12-30T08:22:00"/>
    <s v="Manhattan"/>
    <x v="0"/>
    <s v="Sedan"/>
    <n v="0"/>
  </r>
  <r>
    <d v="2020-01-24T00:00:00"/>
    <d v="1899-12-30T22:10:00"/>
    <s v="Manhattan"/>
    <x v="0"/>
    <s v="Taxi"/>
    <n v="0"/>
  </r>
  <r>
    <d v="2020-01-24T00:00:00"/>
    <d v="1899-12-30T23:55:00"/>
    <s v="Manhattan"/>
    <x v="4"/>
    <s v="Sedan"/>
    <n v="0"/>
  </r>
  <r>
    <d v="2020-01-25T00:00:00"/>
    <d v="1899-12-30T16:39:00"/>
    <s v="Bronx"/>
    <x v="3"/>
    <s v="Taxi"/>
    <n v="0"/>
  </r>
  <r>
    <d v="2020-01-27T00:00:00"/>
    <d v="1899-12-30T15:50:00"/>
    <s v="Manhattan"/>
    <x v="0"/>
    <s v="Bike"/>
    <n v="1"/>
  </r>
  <r>
    <d v="2020-01-28T00:00:00"/>
    <d v="1899-12-30T08:10:00"/>
    <s v="Manhattan"/>
    <x v="8"/>
    <s v="Pick-up Truck"/>
    <n v="0"/>
  </r>
  <r>
    <d v="2020-01-28T00:00:00"/>
    <d v="1899-12-30T18:41:00"/>
    <s v="Manhattan"/>
    <x v="0"/>
    <s v="Taxi"/>
    <n v="0"/>
  </r>
  <r>
    <d v="2020-01-29T00:00:00"/>
    <d v="1899-12-30T19:35:00"/>
    <s v="Manhattan"/>
    <x v="0"/>
    <s v="Box Truck"/>
    <n v="0"/>
  </r>
  <r>
    <d v="2020-02-01T00:00:00"/>
    <d v="1899-12-30T00:24:00"/>
    <s v="Brooklyn"/>
    <x v="0"/>
    <s v="Taxi"/>
    <n v="1"/>
  </r>
  <r>
    <d v="2020-02-01T00:00:00"/>
    <d v="1899-12-30T09:55:00"/>
    <s v="Manhattan"/>
    <x v="0"/>
    <s v="Taxi"/>
    <n v="0"/>
  </r>
  <r>
    <d v="2020-02-02T00:00:00"/>
    <d v="1899-12-30T02:00:00"/>
    <s v="Manhattan"/>
    <x v="4"/>
    <s v="Taxi"/>
    <n v="0"/>
  </r>
  <r>
    <d v="2020-02-02T00:00:00"/>
    <d v="1899-12-30T14:30:00"/>
    <s v="Manhattan"/>
    <x v="8"/>
    <s v="Taxi"/>
    <n v="0"/>
  </r>
  <r>
    <d v="2020-02-02T00:00:00"/>
    <d v="1899-12-30T16:16:00"/>
    <s v="Manhattan"/>
    <x v="0"/>
    <s v="Sedan"/>
    <n v="0"/>
  </r>
  <r>
    <d v="2020-02-03T00:00:00"/>
    <d v="1899-12-30T23:33:00"/>
    <s v="Queens"/>
    <x v="0"/>
    <s v="Sedan"/>
    <n v="0"/>
  </r>
  <r>
    <d v="2020-02-04T00:00:00"/>
    <d v="1899-12-30T18:20:00"/>
    <s v="Manhattan"/>
    <x v="6"/>
    <s v="Bus"/>
    <n v="0"/>
  </r>
  <r>
    <d v="2020-02-05T00:00:00"/>
    <d v="1899-12-30T09:30:00"/>
    <s v="Bronx"/>
    <x v="9"/>
    <s v="Taxi"/>
    <n v="1"/>
  </r>
  <r>
    <d v="2020-02-06T00:00:00"/>
    <d v="1899-12-30T12:00:00"/>
    <s v="Manhattan"/>
    <x v="0"/>
    <s v="Sedan"/>
    <n v="0"/>
  </r>
  <r>
    <d v="2020-02-06T00:00:00"/>
    <d v="1899-12-30T18:06:00"/>
    <s v="Bronx"/>
    <x v="0"/>
    <s v="Taxi"/>
    <n v="0"/>
  </r>
  <r>
    <d v="2020-02-06T00:00:00"/>
    <d v="1899-12-30T20:55:00"/>
    <s v="Manhattan"/>
    <x v="0"/>
    <s v="Bike"/>
    <n v="1"/>
  </r>
  <r>
    <d v="2020-02-06T00:00:00"/>
    <d v="1899-12-30T23:30:00"/>
    <s v="Manhattan"/>
    <x v="5"/>
    <s v="Sedan"/>
    <n v="0"/>
  </r>
  <r>
    <d v="2020-02-07T00:00:00"/>
    <d v="1899-12-30T13:12:00"/>
    <s v="Manhattan"/>
    <x v="0"/>
    <s v="Sedan"/>
    <n v="0"/>
  </r>
  <r>
    <d v="2020-02-07T00:00:00"/>
    <d v="1899-12-30T19:45:00"/>
    <s v="Manhattan"/>
    <x v="3"/>
    <s v="Taxi"/>
    <n v="0"/>
  </r>
  <r>
    <d v="2020-02-08T00:00:00"/>
    <d v="1899-12-30T17:20:00"/>
    <s v="Bronx"/>
    <x v="10"/>
    <s v="Bike"/>
    <n v="1"/>
  </r>
  <r>
    <d v="2020-02-09T00:00:00"/>
    <d v="1899-12-30T01:15:00"/>
    <s v="Manhattan"/>
    <x v="5"/>
    <s v="Taxi"/>
    <n v="0"/>
  </r>
  <r>
    <d v="2020-02-09T00:00:00"/>
    <d v="1899-12-30T14:55:00"/>
    <s v="Brooklyn"/>
    <x v="0"/>
    <s v="Taxi"/>
    <n v="0"/>
  </r>
  <r>
    <d v="2020-02-10T00:00:00"/>
    <d v="1899-12-30T01:10:00"/>
    <s v="Manhattan"/>
    <x v="0"/>
    <s v="Taxi"/>
    <n v="0"/>
  </r>
  <r>
    <d v="2020-02-10T00:00:00"/>
    <d v="1899-12-30T09:00:00"/>
    <s v="Bronx"/>
    <x v="3"/>
    <s v="Taxi"/>
    <n v="0"/>
  </r>
  <r>
    <d v="2020-02-12T00:00:00"/>
    <d v="1899-12-30T10:47:00"/>
    <s v="Manhattan"/>
    <x v="0"/>
    <s v="Taxi"/>
    <n v="0"/>
  </r>
  <r>
    <d v="2020-02-12T00:00:00"/>
    <d v="1899-12-30T21:16:00"/>
    <s v="Manhattan"/>
    <x v="0"/>
    <s v="Pick-up Truck"/>
    <n v="0"/>
  </r>
  <r>
    <d v="2020-02-13T00:00:00"/>
    <d v="1899-12-30T15:10:00"/>
    <s v="Manhattan"/>
    <x v="4"/>
    <s v="Taxi"/>
    <n v="0"/>
  </r>
  <r>
    <d v="2020-02-13T00:00:00"/>
    <d v="1899-12-30T20:02:00"/>
    <s v="Manhattan"/>
    <x v="0"/>
    <s v="Sedan"/>
    <n v="2"/>
  </r>
  <r>
    <d v="2020-02-14T00:00:00"/>
    <d v="1899-12-30T11:53:00"/>
    <s v="Manhattan"/>
    <x v="11"/>
    <s v="Taxi"/>
    <n v="0"/>
  </r>
  <r>
    <d v="2020-02-14T00:00:00"/>
    <d v="1899-12-30T15:45:00"/>
    <s v="Queens"/>
    <x v="0"/>
    <s v="Sedan"/>
    <n v="0"/>
  </r>
  <r>
    <d v="2020-02-15T00:00:00"/>
    <d v="1899-12-30T00:47:00"/>
    <s v="Manhattan"/>
    <x v="4"/>
    <s v="Taxi"/>
    <n v="0"/>
  </r>
  <r>
    <d v="2020-02-15T00:00:00"/>
    <d v="1899-12-30T13:46:00"/>
    <s v="Brooklyn"/>
    <x v="5"/>
    <s v="Sedan"/>
    <n v="0"/>
  </r>
  <r>
    <d v="2020-02-19T00:00:00"/>
    <d v="1899-12-30T00:00:00"/>
    <s v="Manhattan"/>
    <x v="4"/>
    <s v="Bike"/>
    <n v="0"/>
  </r>
  <r>
    <d v="2020-02-19T00:00:00"/>
    <d v="1899-12-30T12:30:00"/>
    <s v="Brooklyn"/>
    <x v="3"/>
    <s v="Sedan"/>
    <n v="0"/>
  </r>
  <r>
    <d v="2020-02-19T00:00:00"/>
    <d v="1899-12-30T16:55:00"/>
    <s v="Queens"/>
    <x v="0"/>
    <s v="Sedan"/>
    <n v="0"/>
  </r>
  <r>
    <d v="2020-02-22T00:00:00"/>
    <d v="1899-12-30T21:29:00"/>
    <s v="Manhattan"/>
    <x v="3"/>
    <s v="Sedan"/>
    <n v="0"/>
  </r>
  <r>
    <d v="2020-02-24T00:00:00"/>
    <d v="1899-12-30T11:41:00"/>
    <s v="Manhattan"/>
    <x v="11"/>
    <s v="Sedan"/>
    <n v="0"/>
  </r>
  <r>
    <d v="2020-02-25T00:00:00"/>
    <d v="1899-12-30T11:39:00"/>
    <s v="Queens"/>
    <x v="0"/>
    <s v="Taxi"/>
    <n v="0"/>
  </r>
  <r>
    <d v="2020-02-26T00:00:00"/>
    <d v="1899-12-30T08:50:00"/>
    <s v="Manhattan"/>
    <x v="0"/>
    <s v="Sedan"/>
    <n v="0"/>
  </r>
  <r>
    <d v="2020-02-26T00:00:00"/>
    <d v="1899-12-30T10:30:00"/>
    <s v="Manhattan"/>
    <x v="5"/>
    <s v="Pick-up Truck"/>
    <n v="0"/>
  </r>
  <r>
    <d v="2020-02-27T00:00:00"/>
    <d v="1899-12-30T10:15:00"/>
    <s v="Manhattan"/>
    <x v="0"/>
    <s v="Sedan"/>
    <n v="0"/>
  </r>
  <r>
    <d v="2020-02-27T00:00:00"/>
    <d v="1899-12-30T21:30:00"/>
    <s v="Manhattan"/>
    <x v="3"/>
    <s v="Taxi"/>
    <n v="0"/>
  </r>
  <r>
    <d v="2020-02-28T00:00:00"/>
    <d v="1899-12-30T12:41:00"/>
    <s v="Bronx"/>
    <x v="0"/>
    <s v="Sedan"/>
    <n v="0"/>
  </r>
  <r>
    <d v="2020-02-28T00:00:00"/>
    <d v="1899-12-30T17:30:00"/>
    <s v="Manhattan"/>
    <x v="3"/>
    <s v="Taxi"/>
    <n v="0"/>
  </r>
  <r>
    <d v="2020-02-28T00:00:00"/>
    <d v="1899-12-30T20:00:00"/>
    <s v="Queens"/>
    <x v="0"/>
    <s v="Sedan"/>
    <n v="0"/>
  </r>
  <r>
    <d v="2020-02-29T00:00:00"/>
    <d v="1899-12-30T02:10:00"/>
    <s v="Brooklyn"/>
    <x v="0"/>
    <s v="Sedan"/>
    <n v="0"/>
  </r>
  <r>
    <d v="2020-02-29T00:00:00"/>
    <d v="1899-12-30T15:53:00"/>
    <s v="Manhattan"/>
    <x v="0"/>
    <s v="Bike"/>
    <n v="0"/>
  </r>
  <r>
    <d v="2020-02-29T00:00:00"/>
    <d v="1899-12-30T23:10:00"/>
    <s v="Manhattan"/>
    <x v="0"/>
    <s v="Taxi"/>
    <n v="0"/>
  </r>
  <r>
    <d v="2020-03-01T00:00:00"/>
    <d v="1899-12-30T01:54:00"/>
    <s v="Manhattan"/>
    <x v="0"/>
    <s v="Sedan"/>
    <n v="0"/>
  </r>
  <r>
    <d v="2020-03-01T00:00:00"/>
    <d v="1899-12-30T19:18:00"/>
    <s v="Bronx"/>
    <x v="5"/>
    <s v="Pick-up Truck"/>
    <n v="0"/>
  </r>
  <r>
    <d v="2020-03-01T00:00:00"/>
    <d v="1899-12-30T20:10:00"/>
    <s v="Queens"/>
    <x v="4"/>
    <s v="Sedan"/>
    <n v="0"/>
  </r>
  <r>
    <d v="2020-03-01T00:00:00"/>
    <d v="1899-12-30T22:00:00"/>
    <s v="Manhattan"/>
    <x v="0"/>
    <s v="Taxi"/>
    <n v="0"/>
  </r>
  <r>
    <d v="2020-03-02T00:00:00"/>
    <d v="1899-12-30T11:31:00"/>
    <s v="Manhattan"/>
    <x v="0"/>
    <s v="Sedan"/>
    <n v="0"/>
  </r>
  <r>
    <d v="2020-03-02T00:00:00"/>
    <d v="1899-12-30T12:00:00"/>
    <s v="Manhattan"/>
    <x v="12"/>
    <s v="Van"/>
    <n v="0"/>
  </r>
  <r>
    <d v="2020-03-02T00:00:00"/>
    <d v="1899-12-30T14:50:00"/>
    <s v="Manhattan"/>
    <x v="3"/>
    <s v="Taxi"/>
    <n v="0"/>
  </r>
  <r>
    <d v="2020-03-03T00:00:00"/>
    <d v="1899-12-30T08:40:00"/>
    <s v="Brooklyn"/>
    <x v="13"/>
    <s v="Sedan"/>
    <n v="0"/>
  </r>
  <r>
    <d v="2020-03-03T00:00:00"/>
    <d v="1899-12-30T20:25:00"/>
    <s v="Manhattan"/>
    <x v="0"/>
    <s v="Taxi"/>
    <n v="0"/>
  </r>
  <r>
    <d v="2020-03-04T00:00:00"/>
    <d v="1899-12-30T00:05:00"/>
    <s v="Queens"/>
    <x v="2"/>
    <s v="Bus"/>
    <n v="0"/>
  </r>
  <r>
    <d v="2020-03-05T00:00:00"/>
    <d v="1899-12-30T11:30:00"/>
    <s v="Manhattan"/>
    <x v="4"/>
    <s v="Bus"/>
    <n v="0"/>
  </r>
  <r>
    <d v="2020-03-06T00:00:00"/>
    <d v="1899-12-30T00:32:00"/>
    <s v="Manhattan"/>
    <x v="10"/>
    <s v="Taxi"/>
    <n v="0"/>
  </r>
  <r>
    <d v="2020-03-06T00:00:00"/>
    <d v="1899-12-30T02:21:00"/>
    <s v="Manhattan"/>
    <x v="14"/>
    <s v="Box Truck"/>
    <n v="0"/>
  </r>
  <r>
    <d v="2020-03-06T00:00:00"/>
    <d v="1899-12-30T21:10:00"/>
    <s v="Queens"/>
    <x v="0"/>
    <s v="Sedan"/>
    <n v="1"/>
  </r>
  <r>
    <d v="2020-03-06T00:00:00"/>
    <d v="1899-12-30T21:35:00"/>
    <s v="Manhattan"/>
    <x v="15"/>
    <s v="Sedan"/>
    <n v="0"/>
  </r>
  <r>
    <d v="2020-03-07T00:00:00"/>
    <d v="1899-12-30T13:51:00"/>
    <s v="Manhattan"/>
    <x v="2"/>
    <s v="Sedan"/>
    <n v="0"/>
  </r>
  <r>
    <d v="2020-03-08T00:00:00"/>
    <d v="1899-12-30T03:34:00"/>
    <s v="Manhattan"/>
    <x v="3"/>
    <s v="Taxi"/>
    <n v="0"/>
  </r>
  <r>
    <d v="2020-03-08T00:00:00"/>
    <d v="1899-12-30T05:22:00"/>
    <s v="Queens"/>
    <x v="4"/>
    <s v="Sedan"/>
    <n v="0"/>
  </r>
  <r>
    <d v="2020-03-08T00:00:00"/>
    <d v="1899-12-30T20:00:00"/>
    <s v="Manhattan"/>
    <x v="13"/>
    <s v="Taxi"/>
    <n v="0"/>
  </r>
  <r>
    <d v="2020-03-08T00:00:00"/>
    <d v="1899-12-30T21:50:00"/>
    <s v="Manhattan"/>
    <x v="0"/>
    <s v="Sedan"/>
    <n v="0"/>
  </r>
  <r>
    <d v="2020-03-09T00:00:00"/>
    <d v="1899-12-30T00:29:00"/>
    <s v="Manhattan"/>
    <x v="0"/>
    <s v="Sedan"/>
    <n v="1"/>
  </r>
  <r>
    <d v="2020-03-09T00:00:00"/>
    <d v="1899-12-30T17:48:00"/>
    <s v="Bronx"/>
    <x v="5"/>
    <s v="Sedan"/>
    <n v="0"/>
  </r>
  <r>
    <d v="2020-03-10T00:00:00"/>
    <d v="1899-12-30T18:46:00"/>
    <s v="Manhattan"/>
    <x v="4"/>
    <s v="Sedan"/>
    <n v="0"/>
  </r>
  <r>
    <d v="2020-03-11T00:00:00"/>
    <d v="1899-12-30T12:44:00"/>
    <s v="Manhattan"/>
    <x v="7"/>
    <s v="Sedan"/>
    <n v="0"/>
  </r>
  <r>
    <d v="2020-03-11T00:00:00"/>
    <d v="1899-12-30T16:25:00"/>
    <s v="Manhattan"/>
    <x v="0"/>
    <s v="Sedan"/>
    <n v="0"/>
  </r>
  <r>
    <d v="2020-03-11T00:00:00"/>
    <d v="1899-12-30T17:00:00"/>
    <s v="Manhattan"/>
    <x v="3"/>
    <s v="Sedan"/>
    <n v="2"/>
  </r>
  <r>
    <d v="2020-03-11T00:00:00"/>
    <d v="1899-12-30T22:20:00"/>
    <s v="Manhattan"/>
    <x v="0"/>
    <s v="Bike"/>
    <n v="1"/>
  </r>
  <r>
    <d v="2020-03-12T00:00:00"/>
    <d v="1899-12-30T13:40:00"/>
    <s v="Bronx"/>
    <x v="0"/>
    <s v="Sedan"/>
    <n v="0"/>
  </r>
  <r>
    <d v="2020-03-12T00:00:00"/>
    <d v="1899-12-30T23:56:00"/>
    <s v="Manhattan"/>
    <x v="0"/>
    <s v="Taxi"/>
    <n v="0"/>
  </r>
  <r>
    <d v="2020-03-13T00:00:00"/>
    <d v="1899-12-30T17:18:00"/>
    <s v="Manhattan"/>
    <x v="0"/>
    <s v="Taxi"/>
    <n v="0"/>
  </r>
  <r>
    <d v="2020-03-13T00:00:00"/>
    <d v="1899-12-30T18:35:00"/>
    <s v="Manhattan"/>
    <x v="6"/>
    <s v="Bike"/>
    <n v="1"/>
  </r>
  <r>
    <d v="2020-03-14T00:00:00"/>
    <d v="1899-12-30T10:40:00"/>
    <s v="Brooklyn"/>
    <x v="16"/>
    <s v="Pick-up Truck"/>
    <n v="0"/>
  </r>
  <r>
    <d v="2020-03-14T00:00:00"/>
    <d v="1899-12-30T22:17:00"/>
    <s v="Bronx"/>
    <x v="0"/>
    <s v="E-Bike"/>
    <n v="2"/>
  </r>
  <r>
    <d v="2020-03-15T00:00:00"/>
    <d v="1899-12-30T16:40:00"/>
    <s v="Queens"/>
    <x v="0"/>
    <s v="Sedan"/>
    <n v="0"/>
  </r>
  <r>
    <d v="2020-03-16T00:00:00"/>
    <d v="1899-12-30T00:44:00"/>
    <s v="Manhattan"/>
    <x v="0"/>
    <s v="Box Truck"/>
    <n v="0"/>
  </r>
  <r>
    <d v="2020-03-20T00:00:00"/>
    <d v="1899-12-30T00:00:00"/>
    <s v="Manhattan"/>
    <x v="8"/>
    <s v="Bike"/>
    <n v="1"/>
  </r>
  <r>
    <d v="2020-03-20T00:00:00"/>
    <d v="1899-12-30T08:50:00"/>
    <s v="Manhattan"/>
    <x v="0"/>
    <s v="Sedan"/>
    <n v="1"/>
  </r>
  <r>
    <d v="2020-03-21T00:00:00"/>
    <d v="1899-12-30T15:40:00"/>
    <s v="Manhattan"/>
    <x v="11"/>
    <s v="Bus"/>
    <n v="0"/>
  </r>
  <r>
    <d v="2020-03-21T00:00:00"/>
    <d v="1899-12-30T21:00:00"/>
    <s v="Bronx"/>
    <x v="0"/>
    <s v="Sedan"/>
    <n v="0"/>
  </r>
  <r>
    <d v="2020-03-22T00:00:00"/>
    <d v="1899-12-30T09:20:00"/>
    <s v="Bronx"/>
    <x v="3"/>
    <s v="Sedan"/>
    <n v="1"/>
  </r>
  <r>
    <d v="2020-03-27T00:00:00"/>
    <d v="1899-12-30T17:37:00"/>
    <s v="Manhattan"/>
    <x v="0"/>
    <s v="E-Bike"/>
    <n v="0"/>
  </r>
  <r>
    <d v="2020-03-28T00:00:00"/>
    <d v="1899-12-30T15:00:00"/>
    <s v="Brooklyn"/>
    <x v="0"/>
    <s v="Sedan"/>
    <n v="0"/>
  </r>
  <r>
    <d v="2020-03-28T00:00:00"/>
    <d v="1899-12-30T22:20:00"/>
    <s v="Manhattan"/>
    <x v="9"/>
    <s v="Taxi"/>
    <n v="0"/>
  </r>
  <r>
    <d v="2020-04-14T00:00:00"/>
    <d v="1899-12-30T20:30:00"/>
    <s v="Brooklyn"/>
    <x v="0"/>
    <s v="Bike"/>
    <n v="1"/>
  </r>
  <r>
    <d v="2020-04-16T00:00:00"/>
    <d v="1899-12-30T12:25:00"/>
    <s v="Bronx"/>
    <x v="17"/>
    <s v="E-Scooter"/>
    <n v="1"/>
  </r>
  <r>
    <d v="2020-04-30T00:00:00"/>
    <d v="1899-12-30T06:29:00"/>
    <s v="Manhattan"/>
    <x v="0"/>
    <s v="Taxi"/>
    <n v="0"/>
  </r>
  <r>
    <d v="2020-05-02T00:00:00"/>
    <d v="1899-12-30T14:47:00"/>
    <s v="Manhattan"/>
    <x v="0"/>
    <s v="Bike"/>
    <n v="1"/>
  </r>
  <r>
    <d v="2020-05-13T00:00:00"/>
    <d v="1899-12-30T21:30:00"/>
    <s v="Bronx"/>
    <x v="3"/>
    <s v="Sedan"/>
    <n v="3"/>
  </r>
  <r>
    <d v="2020-05-13T00:00:00"/>
    <d v="1899-12-30T22:38:00"/>
    <s v="Brooklyn"/>
    <x v="5"/>
    <s v="Sedan"/>
    <n v="0"/>
  </r>
  <r>
    <d v="2020-05-16T00:00:00"/>
    <d v="1899-12-30T17:00:00"/>
    <s v="Bronx"/>
    <x v="10"/>
    <s v="Bike"/>
    <n v="1"/>
  </r>
  <r>
    <d v="2020-05-18T00:00:00"/>
    <d v="1899-12-30T15:41:00"/>
    <s v="Bronx"/>
    <x v="15"/>
    <s v="Sedan"/>
    <n v="0"/>
  </r>
  <r>
    <d v="2020-05-20T00:00:00"/>
    <d v="1899-12-30T03:43:00"/>
    <s v="Brooklyn"/>
    <x v="2"/>
    <s v="Dump"/>
    <n v="0"/>
  </r>
  <r>
    <d v="2020-05-22T00:00:00"/>
    <d v="1899-12-30T23:56:00"/>
    <s v="Brooklyn"/>
    <x v="0"/>
    <s v="Sedan"/>
    <n v="1"/>
  </r>
  <r>
    <d v="2020-05-23T00:00:00"/>
    <d v="1899-12-30T17:30:00"/>
    <s v="Queens"/>
    <x v="13"/>
    <s v="Sedan"/>
    <n v="0"/>
  </r>
  <r>
    <d v="2020-05-25T00:00:00"/>
    <d v="1899-12-30T18:55:00"/>
    <s v="Bronx"/>
    <x v="3"/>
    <s v="Sedan"/>
    <n v="0"/>
  </r>
  <r>
    <d v="2020-05-31T00:00:00"/>
    <d v="1899-12-30T00:45:00"/>
    <s v="Queens"/>
    <x v="3"/>
    <s v="Sedan"/>
    <n v="0"/>
  </r>
  <r>
    <d v="2020-05-31T00:00:00"/>
    <d v="1899-12-30T02:19:00"/>
    <s v="Brooklyn"/>
    <x v="3"/>
    <s v="Sedan"/>
    <n v="2"/>
  </r>
  <r>
    <d v="2020-06-13T00:00:00"/>
    <d v="1899-12-30T21:05:00"/>
    <s v="Manhattan"/>
    <x v="10"/>
    <s v="Bike"/>
    <n v="1"/>
  </r>
  <r>
    <d v="2020-06-16T00:00:00"/>
    <d v="1899-12-30T22:15:00"/>
    <s v="Manhattan"/>
    <x v="5"/>
    <s v="Sedan"/>
    <n v="2"/>
  </r>
  <r>
    <d v="2020-06-25T00:00:00"/>
    <d v="1899-12-30T03:37:00"/>
    <s v="Manhattan"/>
    <x v="0"/>
    <s v="Bike"/>
    <n v="1"/>
  </r>
  <r>
    <d v="2020-06-25T00:00:00"/>
    <d v="1899-12-30T21:47:00"/>
    <s v="Manhattan"/>
    <x v="0"/>
    <s v="Sedan"/>
    <n v="1"/>
  </r>
  <r>
    <d v="2020-07-01T00:00:00"/>
    <d v="1899-12-30T01:35:00"/>
    <s v="Manhattan"/>
    <x v="1"/>
    <s v="Sedan"/>
    <n v="2"/>
  </r>
  <r>
    <d v="2020-07-04T00:00:00"/>
    <d v="1899-12-30T17:08:00"/>
    <s v="Bronx"/>
    <x v="0"/>
    <s v="E-Bike"/>
    <n v="1"/>
  </r>
  <r>
    <d v="2020-07-09T00:00:00"/>
    <d v="1899-12-30T13:20:00"/>
    <s v="Brooklyn"/>
    <x v="11"/>
    <s v="Sedan"/>
    <n v="2"/>
  </r>
  <r>
    <d v="2020-07-09T00:00:00"/>
    <d v="1899-12-30T22:08:00"/>
    <s v="Manhattan"/>
    <x v="0"/>
    <s v="Sedan"/>
    <n v="5"/>
  </r>
  <r>
    <d v="2020-07-11T00:00:00"/>
    <d v="1899-12-30T22:19:00"/>
    <s v="Manhattan"/>
    <x v="10"/>
    <s v="Bike"/>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7">
  <location ref="A1:B14" firstHeaderRow="1" firstDataRow="1" firstDataCol="1"/>
  <pivotFields count="10">
    <pivotField compact="0" showAll="0"/>
    <pivotField compact="0" numFmtId="166"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numFmtId="167" showAll="0"/>
    <pivotField dataField="1" compact="0" numFmtId="167" showAll="0"/>
    <pivotField axis="axisRow" compact="0"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Revenue" fld="8" baseField="0" baseItem="0" numFmtId="169"/>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68319-9CCF-427F-9241-7208F63F3690}" name="PivotTable2" cacheId="1"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A3:D11" firstHeaderRow="0" firstDataRow="1" firstDataCol="1"/>
  <pivotFields count="5">
    <pivotField compact="0" showAll="0"/>
    <pivotField axis="axisRow" compact="0" showAll="0" sortType="descending">
      <items count="8">
        <item x="5"/>
        <item x="1"/>
        <item x="4"/>
        <item x="2"/>
        <item x="6"/>
        <item x="0"/>
        <item x="3"/>
        <item t="default"/>
      </items>
      <autoSortScope>
        <pivotArea dataOnly="0" outline="0" fieldPosition="0">
          <references count="1">
            <reference field="4294967294" count="1" selected="0">
              <x v="0"/>
            </reference>
          </references>
        </pivotArea>
      </autoSortScope>
    </pivotField>
    <pivotField dataField="1" compact="0" numFmtId="3" showAll="0"/>
    <pivotField dataField="1" compact="0" numFmtId="3" showAll="0"/>
    <pivotField dataField="1" compact="0" dragToRow="0" dragToCol="0" dragToPage="0" showAll="0" defaultSubtotal="0"/>
  </pivotFields>
  <rowFields count="1">
    <field x="1"/>
  </rowFields>
  <rowItems count="8">
    <i>
      <x/>
    </i>
    <i>
      <x v="5"/>
    </i>
    <i>
      <x v="6"/>
    </i>
    <i>
      <x v="1"/>
    </i>
    <i>
      <x v="2"/>
    </i>
    <i>
      <x v="4"/>
    </i>
    <i>
      <x v="3"/>
    </i>
    <i t="grand">
      <x/>
    </i>
  </rowItems>
  <colFields count="1">
    <field x="-2"/>
  </colFields>
  <colItems count="3">
    <i>
      <x/>
    </i>
    <i i="1">
      <x v="1"/>
    </i>
    <i i="2">
      <x v="2"/>
    </i>
  </colItems>
  <dataFields count="3">
    <dataField name="Sum of Population" fld="2" baseField="0" baseItem="0" numFmtId="3"/>
    <dataField name="Sum of Area" fld="3" baseField="0" baseItem="0" numFmtId="3"/>
    <dataField name="Sum of Population Desity" fld="4" baseField="1"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60AC7-C100-45DE-B936-375296B5EDC8}" name="PivotTable11" cacheId="2"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A3:B22" firstHeaderRow="1" firstDataRow="1" firstDataCol="1"/>
  <pivotFields count="6">
    <pivotField compact="0" numFmtId="166" showAll="0"/>
    <pivotField compact="0" numFmtId="21" showAll="0"/>
    <pivotField compact="0" showAll="0"/>
    <pivotField axis="axisRow" compact="0" showAll="0" sortType="descending">
      <items count="19">
        <item x="16"/>
        <item x="15"/>
        <item x="0"/>
        <item x="6"/>
        <item x="8"/>
        <item x="11"/>
        <item x="3"/>
        <item x="14"/>
        <item x="12"/>
        <item x="4"/>
        <item x="2"/>
        <item x="10"/>
        <item x="13"/>
        <item x="1"/>
        <item x="9"/>
        <item x="5"/>
        <item x="7"/>
        <item x="17"/>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s>
  <rowFields count="1">
    <field x="3"/>
  </rowFields>
  <rowItems count="19">
    <i>
      <x v="2"/>
    </i>
    <i>
      <x v="6"/>
    </i>
    <i>
      <x v="13"/>
    </i>
    <i>
      <x v="11"/>
    </i>
    <i>
      <x v="15"/>
    </i>
    <i>
      <x v="5"/>
    </i>
    <i>
      <x v="3"/>
    </i>
    <i>
      <x v="4"/>
    </i>
    <i>
      <x v="14"/>
    </i>
    <i>
      <x v="17"/>
    </i>
    <i>
      <x v="10"/>
    </i>
    <i>
      <x v="12"/>
    </i>
    <i>
      <x v="1"/>
    </i>
    <i>
      <x v="9"/>
    </i>
    <i>
      <x v="16"/>
    </i>
    <i>
      <x v="7"/>
    </i>
    <i>
      <x/>
    </i>
    <i>
      <x v="8"/>
    </i>
    <i t="grand">
      <x/>
    </i>
  </rowItems>
  <colItems count="1">
    <i/>
  </colItems>
  <dataFields count="1">
    <dataField name="Sum of # of Persons Injured" fld="5" showDataAs="percentOfCol" baseField="0" baseItem="0" numFmtId="10"/>
  </dataFields>
  <formats count="2">
    <format dxfId="2">
      <pivotArea grandRow="1" outline="0" collapsedLevelsAreSubtotals="1" fieldPosition="0"/>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8BBE5F-ECE8-4F34-99F9-EB46F8EDEF64}" name="Orders" displayName="Orders" ref="A1:I201" totalsRowShown="0" headerRowDxfId="27">
  <tableColumns count="9">
    <tableColumn id="1" xr3:uid="{253DEC1F-2114-42D1-9400-718FDA8B2D69}" name="Order #" dataDxfId="26"/>
    <tableColumn id="2" xr3:uid="{3249B105-5C02-4571-B3DB-EDA39EFB7002}" name="Order Date" dataDxfId="25"/>
    <tableColumn id="3" xr3:uid="{2F3D3C83-F599-4AD6-BAF9-20FA1181D535}" name="Country"/>
    <tableColumn id="4" xr3:uid="{F029C4F8-1E85-4C9C-A395-EC8D88AAB8D6}" name="Client ID" dataDxfId="24"/>
    <tableColumn id="5" xr3:uid="{8819422A-EA97-44E3-BDAD-5AE2CA8C94FF}" name="Product ID" dataDxfId="23"/>
    <tableColumn id="6" xr3:uid="{A4197599-9FAC-4CDD-84C4-74EF858EAC34}" name="Product Name" dataDxfId="22">
      <calculatedColumnFormula>VLOOKUP(Orders[[#This Row],[Product ID]],Products[],2)</calculatedColumnFormula>
    </tableColumn>
    <tableColumn id="7" xr3:uid="{BD7625F2-896F-4E9E-92FC-C15CA1876863}" name="Quantity" dataDxfId="21"/>
    <tableColumn id="8" xr3:uid="{39FB4A89-48B9-4C24-8193-1D3CBAF8ECE3}" name="Unit Price" dataDxfId="20"/>
    <tableColumn id="9" xr3:uid="{12D49EA0-508E-4705-9567-F9C502883F9D}" name="Revenue" dataDxfId="1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3576D-BC45-433F-92C0-1303B33DC064}" name="Products" displayName="Products" ref="A1:B15" totalsRowShown="0" headerRowDxfId="18">
  <tableColumns count="2">
    <tableColumn id="1" xr3:uid="{C474EA5F-C83B-4834-B50F-5A975D97C746}" name="Product ID" dataDxfId="17"/>
    <tableColumn id="2" xr3:uid="{BAEA2952-1E49-42E6-80BC-BA56A13A8113}" name="Product Nam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BE63AE-B112-4D33-8570-B2BEE4487560}" name="Countries" displayName="Countries" ref="A1:B15" totalsRowShown="0" headerRowDxfId="16">
  <tableColumns count="2">
    <tableColumn id="1" xr3:uid="{2FA72F14-FDA2-4370-89A0-E48FE1726282}" name="Country"/>
    <tableColumn id="2" xr3:uid="{D19A61EF-F1A2-4838-AB70-E53821484D86}" name="Orders" dataDxfId="1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D557C25-6F33-4F5D-B9FB-913AECF9A28A}" name="PricePerOunce" displayName="PricePerOunce" ref="A1:G31" totalsRowShown="0" headerRowDxfId="14" dataDxfId="13">
  <tableColumns count="7">
    <tableColumn id="1" xr3:uid="{CB6B1193-531E-435A-95F3-92180CA20C25}" name="Team"/>
    <tableColumn id="2" xr3:uid="{D7A04607-F18B-4258-BD5A-E3DE6A39DC4D}" name="2013" dataDxfId="12"/>
    <tableColumn id="3" xr3:uid="{4C4C6E51-5069-4273-8A10-972DCFFB86CE}" name="2014" dataDxfId="11"/>
    <tableColumn id="4" xr3:uid="{C0B1B17B-D4E8-4197-BC82-63C519D40983}" name="2015" dataDxfId="10"/>
    <tableColumn id="5" xr3:uid="{9DD8C667-C884-4FFD-976B-EA42DA175676}" name="2016" dataDxfId="9"/>
    <tableColumn id="6" xr3:uid="{159094D7-662A-481F-828D-E033B7D87902}" name="2018" dataDxfId="8"/>
    <tableColumn id="7" xr3:uid="{159125B0-AD3F-4CB6-A91C-0460390447D1}" name="Change" dataDxfId="7">
      <calculatedColumnFormula>_xlfn.IFS(PricePerOunce[[#This Row],[2018]]=PricePerOunce[[#This Row],[2013]],"None",PricePerOunce[[#This Row],[2018]]&gt;PricePerOunce[[#This Row],[2013]],"increase",PricePerOunce[[#This Row],[2018]]&lt;PricePerOunce[[#This Row],[2013]],"Decrease")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455AE1B-8B90-484B-B3B2-E098B0A0400A}" name="Indicators" displayName="Indicators" ref="A1:D182" totalsRowShown="0" headerRowDxfId="6">
  <tableColumns count="4">
    <tableColumn id="1" xr3:uid="{F0E34CBA-BB15-4CCE-90F3-F4802FDF3939}" name="Country" dataDxfId="5"/>
    <tableColumn id="2" xr3:uid="{5D17D228-9A18-4BBF-9C16-B497D7A6553F}" name="Region"/>
    <tableColumn id="5" xr3:uid="{30CFD427-ECCC-45D7-AE78-484F4B8FEFC9}" name="Population" dataDxfId="4"/>
    <tableColumn id="6" xr3:uid="{5506DAA7-FE51-40FB-98E3-449FB3B50206}" name="Area"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BED2-E873-4914-9525-5880DC245935}">
  <sheetPr>
    <tabColor theme="3"/>
  </sheetPr>
  <dimension ref="A1"/>
  <sheetViews>
    <sheetView showGridLines="0" workbookViewId="0">
      <selection activeCell="G27" sqref="G27"/>
    </sheetView>
  </sheetViews>
  <sheetFormatPr defaultRowHeight="15" x14ac:dyDescent="0.25"/>
  <cols>
    <col min="1" max="1" width="2.85546875" customWidth="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37877-E444-4725-9857-A307A1D29154}">
  <sheetPr>
    <tabColor theme="5" tint="0.59999389629810485"/>
  </sheetPr>
  <dimension ref="A1:G31"/>
  <sheetViews>
    <sheetView workbookViewId="0">
      <selection activeCell="G2" sqref="G2"/>
    </sheetView>
  </sheetViews>
  <sheetFormatPr defaultRowHeight="15" x14ac:dyDescent="0.25"/>
  <cols>
    <col min="1" max="1" width="21.42578125" bestFit="1" customWidth="1"/>
    <col min="7" max="7" width="11.42578125" customWidth="1"/>
  </cols>
  <sheetData>
    <row r="1" spans="1:7" x14ac:dyDescent="0.25">
      <c r="A1" s="18" t="s">
        <v>45</v>
      </c>
      <c r="B1" s="18" t="s">
        <v>138</v>
      </c>
      <c r="C1" s="18" t="s">
        <v>139</v>
      </c>
      <c r="D1" s="18" t="s">
        <v>140</v>
      </c>
      <c r="E1" s="18" t="s">
        <v>141</v>
      </c>
      <c r="F1" s="18" t="s">
        <v>142</v>
      </c>
      <c r="G1" s="18" t="s">
        <v>143</v>
      </c>
    </row>
    <row r="2" spans="1:7" x14ac:dyDescent="0.25">
      <c r="A2" t="s">
        <v>48</v>
      </c>
      <c r="B2" s="19">
        <v>0.28999999999999998</v>
      </c>
      <c r="C2" s="19">
        <v>0.28999999999999998</v>
      </c>
      <c r="D2" s="19">
        <v>0.28999999999999998</v>
      </c>
      <c r="E2" s="19">
        <v>0.28999999999999998</v>
      </c>
      <c r="F2" s="19">
        <v>0.28999999999999998</v>
      </c>
      <c r="G2" t="str">
        <f>_xlfn.IFS(PricePerOunce[[#This Row],[2018]]=PricePerOunce[[#This Row],[2013]],"None",PricePerOunce[[#This Row],[2018]]&gt;PricePerOunce[[#This Row],[2013]],"increase",PricePerOunce[[#This Row],[2018]]&lt;PricePerOunce[[#This Row],[2013]],"Decrease")</f>
        <v>None</v>
      </c>
    </row>
    <row r="3" spans="1:7" x14ac:dyDescent="0.25">
      <c r="A3" t="s">
        <v>51</v>
      </c>
      <c r="B3" s="19">
        <v>0.45</v>
      </c>
      <c r="C3" s="19">
        <v>0.45</v>
      </c>
      <c r="D3" s="19">
        <v>0.45</v>
      </c>
      <c r="E3" s="19">
        <v>0.48</v>
      </c>
      <c r="F3" s="19">
        <v>0.42</v>
      </c>
      <c r="G3" t="str">
        <f>_xlfn.IFS(PricePerOunce[[#This Row],[2018]]=PricePerOunce[[#This Row],[2013]],"None",PricePerOunce[[#This Row],[2018]]&gt;PricePerOunce[[#This Row],[2013]],"increase",PricePerOunce[[#This Row],[2018]]&lt;PricePerOunce[[#This Row],[2013]],"Decrease")</f>
        <v>Decrease</v>
      </c>
    </row>
    <row r="4" spans="1:7" x14ac:dyDescent="0.25">
      <c r="A4" t="s">
        <v>54</v>
      </c>
      <c r="B4" s="19">
        <v>0.38</v>
      </c>
      <c r="C4" s="19">
        <v>0.42</v>
      </c>
      <c r="D4" s="19">
        <v>0.42</v>
      </c>
      <c r="E4" s="19">
        <v>0.42</v>
      </c>
      <c r="F4" s="19">
        <v>0.33</v>
      </c>
      <c r="G4" t="str">
        <f>_xlfn.IFS(PricePerOunce[[#This Row],[2018]]=PricePerOunce[[#This Row],[2013]],"None",PricePerOunce[[#This Row],[2018]]&gt;PricePerOunce[[#This Row],[2013]],"increase",PricePerOunce[[#This Row],[2018]]&lt;PricePerOunce[[#This Row],[2013]],"Decrease")</f>
        <v>Decrease</v>
      </c>
    </row>
    <row r="5" spans="1:7" x14ac:dyDescent="0.25">
      <c r="A5" t="s">
        <v>57</v>
      </c>
      <c r="B5" s="19">
        <v>0.6</v>
      </c>
      <c r="C5" s="19">
        <v>0.65</v>
      </c>
      <c r="D5" s="19">
        <v>0.65</v>
      </c>
      <c r="E5" s="19">
        <v>0.65</v>
      </c>
      <c r="F5" s="19">
        <v>0.67</v>
      </c>
      <c r="G5" t="str">
        <f>_xlfn.IFS(PricePerOunce[[#This Row],[2018]]=PricePerOunce[[#This Row],[2013]],"None",PricePerOunce[[#This Row],[2018]]&gt;PricePerOunce[[#This Row],[2013]],"increase",PricePerOunce[[#This Row],[2018]]&lt;PricePerOunce[[#This Row],[2013]],"Decrease")</f>
        <v>increase</v>
      </c>
    </row>
    <row r="6" spans="1:7" x14ac:dyDescent="0.25">
      <c r="A6" t="s">
        <v>60</v>
      </c>
      <c r="B6" s="19">
        <v>0.45</v>
      </c>
      <c r="C6" s="19">
        <v>0.47</v>
      </c>
      <c r="D6" s="19">
        <v>0.47</v>
      </c>
      <c r="E6" s="19">
        <v>0.47</v>
      </c>
      <c r="F6" s="19">
        <v>0.45</v>
      </c>
      <c r="G6" t="str">
        <f>_xlfn.IFS(PricePerOunce[[#This Row],[2018]]=PricePerOunce[[#This Row],[2013]],"None",PricePerOunce[[#This Row],[2018]]&gt;PricePerOunce[[#This Row],[2013]],"increase",PricePerOunce[[#This Row],[2018]]&lt;PricePerOunce[[#This Row],[2013]],"Decrease")</f>
        <v>None</v>
      </c>
    </row>
    <row r="7" spans="1:7" x14ac:dyDescent="0.25">
      <c r="A7" t="s">
        <v>63</v>
      </c>
      <c r="B7" s="19">
        <v>0.41</v>
      </c>
      <c r="C7" s="19">
        <v>0.41</v>
      </c>
      <c r="D7" s="19">
        <v>0.41</v>
      </c>
      <c r="E7" s="19">
        <v>0.41</v>
      </c>
      <c r="F7" s="19">
        <v>0.44</v>
      </c>
      <c r="G7" t="str">
        <f>_xlfn.IFS(PricePerOunce[[#This Row],[2018]]=PricePerOunce[[#This Row],[2013]],"None",PricePerOunce[[#This Row],[2018]]&gt;PricePerOunce[[#This Row],[2013]],"increase",PricePerOunce[[#This Row],[2018]]&lt;PricePerOunce[[#This Row],[2013]],"Decrease")</f>
        <v>increase</v>
      </c>
    </row>
    <row r="8" spans="1:7" x14ac:dyDescent="0.25">
      <c r="A8" t="s">
        <v>65</v>
      </c>
      <c r="B8" s="19">
        <v>0.46</v>
      </c>
      <c r="C8" s="19">
        <v>0.46</v>
      </c>
      <c r="D8" s="19">
        <v>0.46</v>
      </c>
      <c r="E8" s="19">
        <v>0.38</v>
      </c>
      <c r="F8" s="19">
        <v>0.45</v>
      </c>
      <c r="G8" t="str">
        <f>_xlfn.IFS(PricePerOunce[[#This Row],[2018]]=PricePerOunce[[#This Row],[2013]],"None",PricePerOunce[[#This Row],[2018]]&gt;PricePerOunce[[#This Row],[2013]],"increase",PricePerOunce[[#This Row],[2018]]&lt;PricePerOunce[[#This Row],[2013]],"Decrease")</f>
        <v>Decrease</v>
      </c>
    </row>
    <row r="9" spans="1:7" x14ac:dyDescent="0.25">
      <c r="A9" t="s">
        <v>68</v>
      </c>
      <c r="B9" s="19">
        <v>0.33</v>
      </c>
      <c r="C9" s="19">
        <v>0.33</v>
      </c>
      <c r="D9" s="19">
        <v>0.33</v>
      </c>
      <c r="E9" s="19">
        <v>0.33</v>
      </c>
      <c r="F9" s="19">
        <v>0.42</v>
      </c>
      <c r="G9" t="str">
        <f>_xlfn.IFS(PricePerOunce[[#This Row],[2018]]=PricePerOunce[[#This Row],[2013]],"None",PricePerOunce[[#This Row],[2018]]&gt;PricePerOunce[[#This Row],[2013]],"increase",PricePerOunce[[#This Row],[2018]]&lt;PricePerOunce[[#This Row],[2013]],"Decrease")</f>
        <v>increase</v>
      </c>
    </row>
    <row r="10" spans="1:7" x14ac:dyDescent="0.25">
      <c r="A10" t="s">
        <v>71</v>
      </c>
      <c r="B10" s="19">
        <v>0.38</v>
      </c>
      <c r="C10" s="19">
        <v>0.38</v>
      </c>
      <c r="D10" s="19">
        <v>0.38</v>
      </c>
      <c r="E10" s="19">
        <v>0.25</v>
      </c>
      <c r="F10" s="19">
        <v>0.25</v>
      </c>
      <c r="G10" t="str">
        <f>_xlfn.IFS(PricePerOunce[[#This Row],[2018]]=PricePerOunce[[#This Row],[2013]],"None",PricePerOunce[[#This Row],[2018]]&gt;PricePerOunce[[#This Row],[2013]],"increase",PricePerOunce[[#This Row],[2018]]&lt;PricePerOunce[[#This Row],[2013]],"Decrease")</f>
        <v>Decrease</v>
      </c>
    </row>
    <row r="11" spans="1:7" x14ac:dyDescent="0.25">
      <c r="A11" t="s">
        <v>74</v>
      </c>
      <c r="B11" s="19">
        <v>0.42</v>
      </c>
      <c r="C11" s="19">
        <v>0.42</v>
      </c>
      <c r="D11" s="19">
        <v>0.42</v>
      </c>
      <c r="E11" s="19">
        <v>0.42</v>
      </c>
      <c r="F11" s="19">
        <v>0.42</v>
      </c>
      <c r="G11" t="str">
        <f>_xlfn.IFS(PricePerOunce[[#This Row],[2018]]=PricePerOunce[[#This Row],[2013]],"None",PricePerOunce[[#This Row],[2018]]&gt;PricePerOunce[[#This Row],[2013]],"increase",PricePerOunce[[#This Row],[2018]]&lt;PricePerOunce[[#This Row],[2013]],"Decrease")</f>
        <v>None</v>
      </c>
    </row>
    <row r="12" spans="1:7" x14ac:dyDescent="0.25">
      <c r="A12" t="s">
        <v>77</v>
      </c>
      <c r="B12" s="19">
        <v>0.36</v>
      </c>
      <c r="C12" s="19">
        <v>0.36</v>
      </c>
      <c r="D12" s="19">
        <v>0.36</v>
      </c>
      <c r="E12" s="19">
        <v>0.36</v>
      </c>
      <c r="F12" s="19">
        <v>0.43</v>
      </c>
      <c r="G12" t="str">
        <f>_xlfn.IFS(PricePerOunce[[#This Row],[2018]]=PricePerOunce[[#This Row],[2013]],"None",PricePerOunce[[#This Row],[2018]]&gt;PricePerOunce[[#This Row],[2013]],"increase",PricePerOunce[[#This Row],[2018]]&lt;PricePerOunce[[#This Row],[2013]],"Decrease")</f>
        <v>increase</v>
      </c>
    </row>
    <row r="13" spans="1:7" x14ac:dyDescent="0.25">
      <c r="A13" t="s">
        <v>80</v>
      </c>
      <c r="B13" s="19">
        <v>0.41</v>
      </c>
      <c r="C13" s="19">
        <v>0.41</v>
      </c>
      <c r="D13" s="19">
        <v>0.41</v>
      </c>
      <c r="E13" s="19">
        <v>0.41</v>
      </c>
      <c r="F13" s="19">
        <v>0.33</v>
      </c>
      <c r="G13" t="str">
        <f>_xlfn.IFS(PricePerOunce[[#This Row],[2018]]=PricePerOunce[[#This Row],[2013]],"None",PricePerOunce[[#This Row],[2018]]&gt;PricePerOunce[[#This Row],[2013]],"increase",PricePerOunce[[#This Row],[2018]]&lt;PricePerOunce[[#This Row],[2013]],"Decrease")</f>
        <v>Decrease</v>
      </c>
    </row>
    <row r="14" spans="1:7" x14ac:dyDescent="0.25">
      <c r="A14" t="s">
        <v>83</v>
      </c>
      <c r="B14" s="19">
        <v>0.28000000000000003</v>
      </c>
      <c r="C14" s="19">
        <v>0.28000000000000003</v>
      </c>
      <c r="D14" s="19">
        <v>0.28000000000000003</v>
      </c>
      <c r="E14" s="19">
        <v>0.28000000000000003</v>
      </c>
      <c r="F14" s="19">
        <v>0.38</v>
      </c>
      <c r="G14" t="str">
        <f>_xlfn.IFS(PricePerOunce[[#This Row],[2018]]=PricePerOunce[[#This Row],[2013]],"None",PricePerOunce[[#This Row],[2018]]&gt;PricePerOunce[[#This Row],[2013]],"increase",PricePerOunce[[#This Row],[2018]]&lt;PricePerOunce[[#This Row],[2013]],"Decrease")</f>
        <v>increase</v>
      </c>
    </row>
    <row r="15" spans="1:7" x14ac:dyDescent="0.25">
      <c r="A15" t="s">
        <v>86</v>
      </c>
      <c r="B15" s="19">
        <v>0.39</v>
      </c>
      <c r="C15" s="19">
        <v>0.34</v>
      </c>
      <c r="D15" s="19">
        <v>0.34</v>
      </c>
      <c r="E15" s="19">
        <v>0.31</v>
      </c>
      <c r="F15" s="19">
        <v>0.39</v>
      </c>
      <c r="G15" t="str">
        <f>_xlfn.IFS(PricePerOunce[[#This Row],[2018]]=PricePerOunce[[#This Row],[2013]],"None",PricePerOunce[[#This Row],[2018]]&gt;PricePerOunce[[#This Row],[2013]],"increase",PricePerOunce[[#This Row],[2018]]&lt;PricePerOunce[[#This Row],[2013]],"Decrease")</f>
        <v>None</v>
      </c>
    </row>
    <row r="16" spans="1:7" x14ac:dyDescent="0.25">
      <c r="A16" t="s">
        <v>89</v>
      </c>
      <c r="B16" s="19">
        <v>0.4</v>
      </c>
      <c r="C16" s="19">
        <v>0.5</v>
      </c>
      <c r="D16" s="19">
        <v>0.5</v>
      </c>
      <c r="E16" s="19">
        <v>0.5</v>
      </c>
      <c r="F16" s="19">
        <v>0.5</v>
      </c>
      <c r="G16" t="str">
        <f>_xlfn.IFS(PricePerOunce[[#This Row],[2018]]=PricePerOunce[[#This Row],[2013]],"None",PricePerOunce[[#This Row],[2018]]&gt;PricePerOunce[[#This Row],[2013]],"increase",PricePerOunce[[#This Row],[2018]]&lt;PricePerOunce[[#This Row],[2013]],"Decrease")</f>
        <v>increase</v>
      </c>
    </row>
    <row r="17" spans="1:7" x14ac:dyDescent="0.25">
      <c r="A17" t="s">
        <v>92</v>
      </c>
      <c r="B17" s="19">
        <v>0.38</v>
      </c>
      <c r="C17" s="19">
        <v>0.38</v>
      </c>
      <c r="D17" s="19">
        <v>0.38</v>
      </c>
      <c r="E17" s="19">
        <v>0.38</v>
      </c>
      <c r="F17" s="19">
        <v>0.44</v>
      </c>
      <c r="G17" t="str">
        <f>_xlfn.IFS(PricePerOunce[[#This Row],[2018]]=PricePerOunce[[#This Row],[2013]],"None",PricePerOunce[[#This Row],[2018]]&gt;PricePerOunce[[#This Row],[2013]],"increase",PricePerOunce[[#This Row],[2018]]&lt;PricePerOunce[[#This Row],[2013]],"Decrease")</f>
        <v>increase</v>
      </c>
    </row>
    <row r="18" spans="1:7" x14ac:dyDescent="0.25">
      <c r="A18" t="s">
        <v>95</v>
      </c>
      <c r="B18" s="19">
        <v>0.38</v>
      </c>
      <c r="C18" s="19">
        <v>0.38</v>
      </c>
      <c r="D18" s="19">
        <v>0.38</v>
      </c>
      <c r="E18" s="19">
        <v>0.38</v>
      </c>
      <c r="F18" s="19">
        <v>0.43</v>
      </c>
      <c r="G18" t="str">
        <f>_xlfn.IFS(PricePerOunce[[#This Row],[2018]]=PricePerOunce[[#This Row],[2013]],"None",PricePerOunce[[#This Row],[2018]]&gt;PricePerOunce[[#This Row],[2013]],"increase",PricePerOunce[[#This Row],[2018]]&lt;PricePerOunce[[#This Row],[2013]],"Decrease")</f>
        <v>increase</v>
      </c>
    </row>
    <row r="19" spans="1:7" x14ac:dyDescent="0.25">
      <c r="A19" t="s">
        <v>98</v>
      </c>
      <c r="B19" s="19">
        <v>0.48</v>
      </c>
      <c r="C19" s="19">
        <v>0.48</v>
      </c>
      <c r="D19" s="19">
        <v>0.48</v>
      </c>
      <c r="E19" s="19">
        <v>0.48</v>
      </c>
      <c r="F19" s="19">
        <v>0.53</v>
      </c>
      <c r="G19" t="str">
        <f>_xlfn.IFS(PricePerOunce[[#This Row],[2018]]=PricePerOunce[[#This Row],[2013]],"None",PricePerOunce[[#This Row],[2018]]&gt;PricePerOunce[[#This Row],[2013]],"increase",PricePerOunce[[#This Row],[2018]]&lt;PricePerOunce[[#This Row],[2013]],"Decrease")</f>
        <v>increase</v>
      </c>
    </row>
    <row r="20" spans="1:7" x14ac:dyDescent="0.25">
      <c r="A20" t="s">
        <v>101</v>
      </c>
      <c r="B20" s="19">
        <v>0.5</v>
      </c>
      <c r="C20" s="19">
        <v>0.5</v>
      </c>
      <c r="D20" s="19">
        <v>0.5</v>
      </c>
      <c r="E20" s="19">
        <v>0.5</v>
      </c>
      <c r="F20" s="19">
        <v>0.5</v>
      </c>
      <c r="G20" t="str">
        <f>_xlfn.IFS(PricePerOunce[[#This Row],[2018]]=PricePerOunce[[#This Row],[2013]],"None",PricePerOunce[[#This Row],[2018]]&gt;PricePerOunce[[#This Row],[2013]],"increase",PricePerOunce[[#This Row],[2018]]&lt;PricePerOunce[[#This Row],[2013]],"Decrease")</f>
        <v>None</v>
      </c>
    </row>
    <row r="21" spans="1:7" x14ac:dyDescent="0.25">
      <c r="A21" t="s">
        <v>103</v>
      </c>
      <c r="B21" s="19">
        <v>0.36</v>
      </c>
      <c r="C21" s="19">
        <v>0.42</v>
      </c>
      <c r="D21" s="19">
        <v>0.42</v>
      </c>
      <c r="E21" s="19">
        <v>0.42</v>
      </c>
      <c r="F21" s="19">
        <v>0.46</v>
      </c>
      <c r="G21" t="str">
        <f>_xlfn.IFS(PricePerOunce[[#This Row],[2018]]=PricePerOunce[[#This Row],[2013]],"None",PricePerOunce[[#This Row],[2018]]&gt;PricePerOunce[[#This Row],[2013]],"increase",PricePerOunce[[#This Row],[2018]]&lt;PricePerOunce[[#This Row],[2013]],"Decrease")</f>
        <v>increase</v>
      </c>
    </row>
    <row r="22" spans="1:7" x14ac:dyDescent="0.25">
      <c r="A22" t="s">
        <v>106</v>
      </c>
      <c r="B22" s="19">
        <v>0.37</v>
      </c>
      <c r="C22" s="19">
        <v>0.37</v>
      </c>
      <c r="D22" s="19">
        <v>0.37</v>
      </c>
      <c r="E22" s="19">
        <v>0.37</v>
      </c>
      <c r="F22" s="19">
        <v>0.5</v>
      </c>
      <c r="G22" t="str">
        <f>_xlfn.IFS(PricePerOunce[[#This Row],[2018]]=PricePerOunce[[#This Row],[2013]],"None",PricePerOunce[[#This Row],[2018]]&gt;PricePerOunce[[#This Row],[2013]],"increase",PricePerOunce[[#This Row],[2018]]&lt;PricePerOunce[[#This Row],[2013]],"Decrease")</f>
        <v>increase</v>
      </c>
    </row>
    <row r="23" spans="1:7" x14ac:dyDescent="0.25">
      <c r="A23" t="s">
        <v>109</v>
      </c>
      <c r="B23" s="19">
        <v>0.34</v>
      </c>
      <c r="C23" s="19">
        <v>0.34</v>
      </c>
      <c r="D23" s="19">
        <v>0.34</v>
      </c>
      <c r="E23" s="19">
        <v>0.34</v>
      </c>
      <c r="F23" s="19">
        <v>0.38</v>
      </c>
      <c r="G23" t="str">
        <f>_xlfn.IFS(PricePerOunce[[#This Row],[2018]]=PricePerOunce[[#This Row],[2013]],"None",PricePerOunce[[#This Row],[2018]]&gt;PricePerOunce[[#This Row],[2013]],"increase",PricePerOunce[[#This Row],[2018]]&lt;PricePerOunce[[#This Row],[2013]],"Decrease")</f>
        <v>increase</v>
      </c>
    </row>
    <row r="24" spans="1:7" x14ac:dyDescent="0.25">
      <c r="A24" t="s">
        <v>112</v>
      </c>
      <c r="B24" s="19">
        <v>0.36</v>
      </c>
      <c r="C24" s="19">
        <v>0.36</v>
      </c>
      <c r="D24" s="19">
        <v>0.36</v>
      </c>
      <c r="E24" s="19">
        <v>0.36</v>
      </c>
      <c r="F24" s="19">
        <v>0.42</v>
      </c>
      <c r="G24" t="str">
        <f>_xlfn.IFS(PricePerOunce[[#This Row],[2018]]=PricePerOunce[[#This Row],[2013]],"None",PricePerOunce[[#This Row],[2018]]&gt;PricePerOunce[[#This Row],[2013]],"increase",PricePerOunce[[#This Row],[2018]]&lt;PricePerOunce[[#This Row],[2013]],"Decrease")</f>
        <v>increase</v>
      </c>
    </row>
    <row r="25" spans="1:7" x14ac:dyDescent="0.25">
      <c r="A25" t="s">
        <v>115</v>
      </c>
      <c r="B25" s="19">
        <v>0.42</v>
      </c>
      <c r="C25" s="19">
        <v>0.5</v>
      </c>
      <c r="D25" s="19">
        <v>0.5</v>
      </c>
      <c r="E25" s="19">
        <v>0.54</v>
      </c>
      <c r="F25" s="19">
        <v>0.59</v>
      </c>
      <c r="G25" t="str">
        <f>_xlfn.IFS(PricePerOunce[[#This Row],[2018]]=PricePerOunce[[#This Row],[2013]],"None",PricePerOunce[[#This Row],[2018]]&gt;PricePerOunce[[#This Row],[2013]],"increase",PricePerOunce[[#This Row],[2018]]&lt;PricePerOunce[[#This Row],[2013]],"Decrease")</f>
        <v>increase</v>
      </c>
    </row>
    <row r="26" spans="1:7" x14ac:dyDescent="0.25">
      <c r="A26" t="s">
        <v>118</v>
      </c>
      <c r="B26" s="19">
        <v>0.46</v>
      </c>
      <c r="C26" s="19">
        <v>0.5</v>
      </c>
      <c r="D26" s="19">
        <v>0.5</v>
      </c>
      <c r="E26" s="19">
        <v>0.38</v>
      </c>
      <c r="F26" s="19">
        <v>0.42</v>
      </c>
      <c r="G26" t="str">
        <f>_xlfn.IFS(PricePerOunce[[#This Row],[2018]]=PricePerOunce[[#This Row],[2013]],"None",PricePerOunce[[#This Row],[2018]]&gt;PricePerOunce[[#This Row],[2013]],"increase",PricePerOunce[[#This Row],[2018]]&lt;PricePerOunce[[#This Row],[2013]],"Decrease")</f>
        <v>Decrease</v>
      </c>
    </row>
    <row r="27" spans="1:7" x14ac:dyDescent="0.25">
      <c r="A27" t="s">
        <v>121</v>
      </c>
      <c r="B27" s="19">
        <v>0.56000000000000005</v>
      </c>
      <c r="C27" s="19">
        <v>0.56000000000000005</v>
      </c>
      <c r="D27" s="19">
        <v>0.56000000000000005</v>
      </c>
      <c r="E27" s="19">
        <v>0.42</v>
      </c>
      <c r="F27" s="19">
        <v>0.42</v>
      </c>
      <c r="G27" t="str">
        <f>_xlfn.IFS(PricePerOunce[[#This Row],[2018]]=PricePerOunce[[#This Row],[2013]],"None",PricePerOunce[[#This Row],[2018]]&gt;PricePerOunce[[#This Row],[2013]],"increase",PricePerOunce[[#This Row],[2018]]&lt;PricePerOunce[[#This Row],[2013]],"Decrease")</f>
        <v>Decrease</v>
      </c>
    </row>
    <row r="28" spans="1:7" x14ac:dyDescent="0.25">
      <c r="A28" t="s">
        <v>124</v>
      </c>
      <c r="B28" s="19">
        <v>0.42</v>
      </c>
      <c r="C28" s="19">
        <v>0.42</v>
      </c>
      <c r="D28" s="19">
        <v>0.42</v>
      </c>
      <c r="E28" s="19">
        <v>0.42</v>
      </c>
      <c r="F28" s="19">
        <v>0.42</v>
      </c>
      <c r="G28" t="str">
        <f>_xlfn.IFS(PricePerOunce[[#This Row],[2018]]=PricePerOunce[[#This Row],[2013]],"None",PricePerOunce[[#This Row],[2018]]&gt;PricePerOunce[[#This Row],[2013]],"increase",PricePerOunce[[#This Row],[2018]]&lt;PricePerOunce[[#This Row],[2013]],"Decrease")</f>
        <v>None</v>
      </c>
    </row>
    <row r="29" spans="1:7" x14ac:dyDescent="0.25">
      <c r="A29" t="s">
        <v>127</v>
      </c>
      <c r="B29" s="19">
        <v>0.31</v>
      </c>
      <c r="C29" s="19">
        <v>0.31</v>
      </c>
      <c r="D29" s="19">
        <v>0.31</v>
      </c>
      <c r="E29" s="19">
        <v>0.38</v>
      </c>
      <c r="F29" s="19">
        <v>0.38</v>
      </c>
      <c r="G29" t="str">
        <f>_xlfn.IFS(PricePerOunce[[#This Row],[2018]]=PricePerOunce[[#This Row],[2013]],"None",PricePerOunce[[#This Row],[2018]]&gt;PricePerOunce[[#This Row],[2013]],"increase",PricePerOunce[[#This Row],[2018]]&lt;PricePerOunce[[#This Row],[2013]],"Decrease")</f>
        <v>increase</v>
      </c>
    </row>
    <row r="30" spans="1:7" x14ac:dyDescent="0.25">
      <c r="A30" t="s">
        <v>130</v>
      </c>
      <c r="B30" s="19">
        <v>0.52</v>
      </c>
      <c r="C30" s="19">
        <v>0.49</v>
      </c>
      <c r="D30" s="19">
        <v>0.49</v>
      </c>
      <c r="E30" s="19">
        <v>0.49</v>
      </c>
      <c r="F30" s="19">
        <v>0.41</v>
      </c>
      <c r="G30" t="str">
        <f>_xlfn.IFS(PricePerOunce[[#This Row],[2018]]=PricePerOunce[[#This Row],[2013]],"None",PricePerOunce[[#This Row],[2018]]&gt;PricePerOunce[[#This Row],[2013]],"increase",PricePerOunce[[#This Row],[2018]]&lt;PricePerOunce[[#This Row],[2013]],"Decrease")</f>
        <v>Decrease</v>
      </c>
    </row>
    <row r="31" spans="1:7" x14ac:dyDescent="0.25">
      <c r="A31" t="s">
        <v>133</v>
      </c>
      <c r="B31" s="19">
        <v>0.52</v>
      </c>
      <c r="C31" s="19">
        <v>0.41</v>
      </c>
      <c r="D31" s="19">
        <v>0.41</v>
      </c>
      <c r="E31" s="19">
        <v>0.41</v>
      </c>
      <c r="F31" s="19">
        <v>0.5</v>
      </c>
      <c r="G31" t="str">
        <f>_xlfn.IFS(PricePerOunce[[#This Row],[2018]]=PricePerOunce[[#This Row],[2013]],"None",PricePerOunce[[#This Row],[2018]]&gt;PricePerOunce[[#This Row],[2013]],"increase",PricePerOunce[[#This Row],[2018]]&lt;PricePerOunce[[#This Row],[2013]],"Decrease")</f>
        <v>Decrease</v>
      </c>
    </row>
  </sheetData>
  <conditionalFormatting sqref="B2:F31">
    <cfRule type="colorScale" priority="1">
      <colorScale>
        <cfvo type="min"/>
        <cfvo type="percentile" val="50"/>
        <cfvo type="max"/>
        <color rgb="FF63BE7B"/>
        <color rgb="FFFCFCFF"/>
        <color rgb="FFF8696B"/>
      </colorScale>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DC98-164E-4A7E-B87A-D3F50E324558}">
  <sheetPr>
    <tabColor theme="9" tint="-0.249977111117893"/>
  </sheetPr>
  <dimension ref="A1"/>
  <sheetViews>
    <sheetView showGridLines="0" workbookViewId="0">
      <selection activeCell="B1" sqref="B1"/>
    </sheetView>
  </sheetViews>
  <sheetFormatPr defaultRowHeight="15" x14ac:dyDescent="0.25"/>
  <cols>
    <col min="1" max="1" width="2.85546875" customWidth="1"/>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218F-302D-441B-9B0B-FB1DF647E442}">
  <sheetPr>
    <tabColor theme="9" tint="0.59999389629810485"/>
  </sheetPr>
  <dimension ref="A1:D182"/>
  <sheetViews>
    <sheetView workbookViewId="0">
      <selection activeCell="A3" sqref="A3"/>
    </sheetView>
  </sheetViews>
  <sheetFormatPr defaultRowHeight="15" x14ac:dyDescent="0.25"/>
  <cols>
    <col min="1" max="1" width="28.5703125" customWidth="1"/>
    <col min="2" max="2" width="25.7109375" customWidth="1"/>
    <col min="3" max="3" width="13.42578125" bestFit="1" customWidth="1"/>
    <col min="4" max="4" width="11.42578125" customWidth="1"/>
  </cols>
  <sheetData>
    <row r="1" spans="1:4" x14ac:dyDescent="0.25">
      <c r="A1" s="23" t="s">
        <v>0</v>
      </c>
      <c r="B1" s="23" t="s">
        <v>144</v>
      </c>
      <c r="C1" s="23" t="s">
        <v>319</v>
      </c>
      <c r="D1" s="23" t="s">
        <v>321</v>
      </c>
    </row>
    <row r="2" spans="1:4" x14ac:dyDescent="0.25">
      <c r="A2" t="s">
        <v>145</v>
      </c>
      <c r="B2" t="s">
        <v>146</v>
      </c>
      <c r="C2" s="22">
        <v>38041754</v>
      </c>
      <c r="D2" s="22">
        <v>652230</v>
      </c>
    </row>
    <row r="3" spans="1:4" x14ac:dyDescent="0.25">
      <c r="A3" t="s">
        <v>147</v>
      </c>
      <c r="B3" t="s">
        <v>148</v>
      </c>
      <c r="C3" s="22">
        <v>2854191</v>
      </c>
      <c r="D3" s="22">
        <v>28748</v>
      </c>
    </row>
    <row r="4" spans="1:4" x14ac:dyDescent="0.25">
      <c r="A4" t="s">
        <v>149</v>
      </c>
      <c r="B4" t="s">
        <v>150</v>
      </c>
      <c r="C4" s="22">
        <v>43053054</v>
      </c>
      <c r="D4" s="22">
        <v>2381741</v>
      </c>
    </row>
    <row r="5" spans="1:4" x14ac:dyDescent="0.25">
      <c r="A5" t="s">
        <v>151</v>
      </c>
      <c r="B5" t="s">
        <v>148</v>
      </c>
      <c r="C5" s="22">
        <v>77142</v>
      </c>
      <c r="D5" s="22">
        <v>468</v>
      </c>
    </row>
    <row r="6" spans="1:4" x14ac:dyDescent="0.25">
      <c r="A6" t="s">
        <v>152</v>
      </c>
      <c r="B6" t="s">
        <v>153</v>
      </c>
      <c r="C6" s="22">
        <v>31825295</v>
      </c>
      <c r="D6" s="22">
        <v>1246700</v>
      </c>
    </row>
    <row r="7" spans="1:4" x14ac:dyDescent="0.25">
      <c r="A7" t="s">
        <v>154</v>
      </c>
      <c r="B7" t="s">
        <v>155</v>
      </c>
      <c r="C7" s="22">
        <v>97118</v>
      </c>
      <c r="D7" s="22">
        <v>442.6</v>
      </c>
    </row>
    <row r="8" spans="1:4" x14ac:dyDescent="0.25">
      <c r="A8" t="s">
        <v>156</v>
      </c>
      <c r="B8" t="s">
        <v>155</v>
      </c>
      <c r="C8" s="22">
        <v>44938712</v>
      </c>
      <c r="D8" s="22">
        <v>2780400</v>
      </c>
    </row>
    <row r="9" spans="1:4" x14ac:dyDescent="0.25">
      <c r="A9" t="s">
        <v>157</v>
      </c>
      <c r="B9" t="s">
        <v>148</v>
      </c>
      <c r="C9" s="22">
        <v>2957731</v>
      </c>
      <c r="D9" s="22">
        <v>29743</v>
      </c>
    </row>
    <row r="10" spans="1:4" x14ac:dyDescent="0.25">
      <c r="A10" t="s">
        <v>158</v>
      </c>
      <c r="B10" t="s">
        <v>159</v>
      </c>
      <c r="C10" s="22">
        <v>25364307</v>
      </c>
      <c r="D10" s="22">
        <v>7741220</v>
      </c>
    </row>
    <row r="11" spans="1:4" x14ac:dyDescent="0.25">
      <c r="A11" t="s">
        <v>15</v>
      </c>
      <c r="B11" t="s">
        <v>148</v>
      </c>
      <c r="C11" s="22">
        <v>8877067</v>
      </c>
      <c r="D11" s="22">
        <v>83871</v>
      </c>
    </row>
    <row r="12" spans="1:4" x14ac:dyDescent="0.25">
      <c r="A12" t="s">
        <v>160</v>
      </c>
      <c r="B12" t="s">
        <v>148</v>
      </c>
      <c r="C12" s="22">
        <v>10023318</v>
      </c>
      <c r="D12" s="22">
        <v>86600</v>
      </c>
    </row>
    <row r="13" spans="1:4" x14ac:dyDescent="0.25">
      <c r="A13" t="s">
        <v>161</v>
      </c>
      <c r="B13" t="s">
        <v>150</v>
      </c>
      <c r="C13" s="22">
        <v>1641172</v>
      </c>
      <c r="D13" s="22">
        <v>765.3</v>
      </c>
    </row>
    <row r="14" spans="1:4" x14ac:dyDescent="0.25">
      <c r="A14" t="s">
        <v>162</v>
      </c>
      <c r="B14" t="s">
        <v>146</v>
      </c>
      <c r="C14" s="22">
        <v>163046161</v>
      </c>
      <c r="D14" s="22">
        <v>148460</v>
      </c>
    </row>
    <row r="15" spans="1:4" x14ac:dyDescent="0.25">
      <c r="A15" t="s">
        <v>163</v>
      </c>
      <c r="B15" t="s">
        <v>148</v>
      </c>
      <c r="C15" s="22">
        <v>9466856</v>
      </c>
      <c r="D15" s="22">
        <v>207600</v>
      </c>
    </row>
    <row r="16" spans="1:4" x14ac:dyDescent="0.25">
      <c r="A16" t="s">
        <v>11</v>
      </c>
      <c r="B16" t="s">
        <v>148</v>
      </c>
      <c r="C16" s="22">
        <v>11484055</v>
      </c>
      <c r="D16" s="22">
        <v>30528</v>
      </c>
    </row>
    <row r="17" spans="1:4" x14ac:dyDescent="0.25">
      <c r="A17" t="s">
        <v>164</v>
      </c>
      <c r="B17" t="s">
        <v>155</v>
      </c>
      <c r="C17" s="22">
        <v>390353</v>
      </c>
      <c r="D17" s="22">
        <v>22966</v>
      </c>
    </row>
    <row r="18" spans="1:4" x14ac:dyDescent="0.25">
      <c r="A18" t="s">
        <v>165</v>
      </c>
      <c r="B18" t="s">
        <v>153</v>
      </c>
      <c r="C18" s="22">
        <v>11801151</v>
      </c>
      <c r="D18" s="22">
        <v>112622</v>
      </c>
    </row>
    <row r="19" spans="1:4" x14ac:dyDescent="0.25">
      <c r="A19" t="s">
        <v>166</v>
      </c>
      <c r="B19" t="s">
        <v>146</v>
      </c>
      <c r="C19" s="22">
        <v>763092</v>
      </c>
      <c r="D19" s="22">
        <v>38394</v>
      </c>
    </row>
    <row r="20" spans="1:4" x14ac:dyDescent="0.25">
      <c r="A20" t="s">
        <v>167</v>
      </c>
      <c r="B20" t="s">
        <v>155</v>
      </c>
      <c r="C20" s="22">
        <v>11513100</v>
      </c>
      <c r="D20" s="22">
        <v>1098581</v>
      </c>
    </row>
    <row r="21" spans="1:4" x14ac:dyDescent="0.25">
      <c r="A21" t="s">
        <v>168</v>
      </c>
      <c r="B21" t="s">
        <v>148</v>
      </c>
      <c r="C21" s="22">
        <v>3301000</v>
      </c>
      <c r="D21" s="22">
        <v>51197</v>
      </c>
    </row>
    <row r="22" spans="1:4" x14ac:dyDescent="0.25">
      <c r="A22" t="s">
        <v>169</v>
      </c>
      <c r="B22" t="s">
        <v>153</v>
      </c>
      <c r="C22" s="22">
        <v>2303697</v>
      </c>
      <c r="D22" s="22">
        <v>581730</v>
      </c>
    </row>
    <row r="23" spans="1:4" x14ac:dyDescent="0.25">
      <c r="A23" t="s">
        <v>170</v>
      </c>
      <c r="B23" t="s">
        <v>155</v>
      </c>
      <c r="C23" s="22">
        <v>212559417</v>
      </c>
      <c r="D23" s="22">
        <v>8515770</v>
      </c>
    </row>
    <row r="24" spans="1:4" x14ac:dyDescent="0.25">
      <c r="A24" t="s">
        <v>171</v>
      </c>
      <c r="B24" t="s">
        <v>159</v>
      </c>
      <c r="C24" s="22">
        <v>433285</v>
      </c>
      <c r="D24" s="22">
        <v>5765</v>
      </c>
    </row>
    <row r="25" spans="1:4" x14ac:dyDescent="0.25">
      <c r="A25" t="s">
        <v>172</v>
      </c>
      <c r="B25" t="s">
        <v>148</v>
      </c>
      <c r="C25" s="22">
        <v>6975761</v>
      </c>
      <c r="D25" s="22">
        <v>110879</v>
      </c>
    </row>
    <row r="26" spans="1:4" x14ac:dyDescent="0.25">
      <c r="A26" t="s">
        <v>173</v>
      </c>
      <c r="B26" t="s">
        <v>153</v>
      </c>
      <c r="C26" s="22">
        <v>20321378</v>
      </c>
      <c r="D26" s="22">
        <v>274200</v>
      </c>
    </row>
    <row r="27" spans="1:4" x14ac:dyDescent="0.25">
      <c r="A27" t="s">
        <v>174</v>
      </c>
      <c r="B27" t="s">
        <v>153</v>
      </c>
      <c r="C27" s="22">
        <v>11530580</v>
      </c>
      <c r="D27" s="22">
        <v>27830</v>
      </c>
    </row>
    <row r="28" spans="1:4" x14ac:dyDescent="0.25">
      <c r="A28" t="s">
        <v>175</v>
      </c>
      <c r="B28" t="s">
        <v>153</v>
      </c>
      <c r="C28" s="22">
        <v>549935</v>
      </c>
      <c r="D28" s="22">
        <v>4033</v>
      </c>
    </row>
    <row r="29" spans="1:4" x14ac:dyDescent="0.25">
      <c r="A29" t="s">
        <v>176</v>
      </c>
      <c r="B29" t="s">
        <v>159</v>
      </c>
      <c r="C29" s="22">
        <v>16486542</v>
      </c>
      <c r="D29" s="22">
        <v>181035</v>
      </c>
    </row>
    <row r="30" spans="1:4" x14ac:dyDescent="0.25">
      <c r="A30" t="s">
        <v>177</v>
      </c>
      <c r="B30" t="s">
        <v>153</v>
      </c>
      <c r="C30" s="22">
        <v>25876380</v>
      </c>
      <c r="D30" s="22">
        <v>475440</v>
      </c>
    </row>
    <row r="31" spans="1:4" x14ac:dyDescent="0.25">
      <c r="A31" t="s">
        <v>178</v>
      </c>
      <c r="B31" t="s">
        <v>179</v>
      </c>
      <c r="C31" s="22">
        <v>37589262</v>
      </c>
      <c r="D31" s="22">
        <v>9984670</v>
      </c>
    </row>
    <row r="32" spans="1:4" x14ac:dyDescent="0.25">
      <c r="A32" t="s">
        <v>180</v>
      </c>
      <c r="B32" t="s">
        <v>153</v>
      </c>
      <c r="C32" s="22">
        <v>4745185</v>
      </c>
      <c r="D32" s="22">
        <v>622984</v>
      </c>
    </row>
    <row r="33" spans="1:4" x14ac:dyDescent="0.25">
      <c r="A33" t="s">
        <v>181</v>
      </c>
      <c r="B33" t="s">
        <v>153</v>
      </c>
      <c r="C33" s="22">
        <v>15946876</v>
      </c>
      <c r="D33" s="22">
        <v>1284000</v>
      </c>
    </row>
    <row r="34" spans="1:4" x14ac:dyDescent="0.25">
      <c r="A34" t="s">
        <v>182</v>
      </c>
      <c r="B34" t="s">
        <v>155</v>
      </c>
      <c r="C34" s="22">
        <v>18952038</v>
      </c>
      <c r="D34" s="22">
        <v>756096.3</v>
      </c>
    </row>
    <row r="35" spans="1:4" x14ac:dyDescent="0.25">
      <c r="A35" t="s">
        <v>183</v>
      </c>
      <c r="B35" t="s">
        <v>159</v>
      </c>
      <c r="C35" s="22">
        <v>1397715000</v>
      </c>
      <c r="D35" s="22">
        <v>9596960</v>
      </c>
    </row>
    <row r="36" spans="1:4" x14ac:dyDescent="0.25">
      <c r="A36" t="s">
        <v>184</v>
      </c>
      <c r="B36" t="s">
        <v>155</v>
      </c>
      <c r="C36" s="22">
        <v>50339443</v>
      </c>
      <c r="D36" s="22">
        <v>1138910</v>
      </c>
    </row>
    <row r="37" spans="1:4" x14ac:dyDescent="0.25">
      <c r="A37" t="s">
        <v>185</v>
      </c>
      <c r="B37" t="s">
        <v>153</v>
      </c>
      <c r="C37" s="22">
        <v>850886</v>
      </c>
      <c r="D37" s="22">
        <v>2235</v>
      </c>
    </row>
    <row r="38" spans="1:4" x14ac:dyDescent="0.25">
      <c r="A38" t="s">
        <v>186</v>
      </c>
      <c r="B38" t="s">
        <v>153</v>
      </c>
      <c r="C38" s="22">
        <v>86790567</v>
      </c>
      <c r="D38" s="22">
        <v>2344858</v>
      </c>
    </row>
    <row r="39" spans="1:4" x14ac:dyDescent="0.25">
      <c r="A39" t="s">
        <v>187</v>
      </c>
      <c r="B39" t="s">
        <v>153</v>
      </c>
      <c r="C39" s="22">
        <v>5380508</v>
      </c>
      <c r="D39" s="22">
        <v>342000</v>
      </c>
    </row>
    <row r="40" spans="1:4" x14ac:dyDescent="0.25">
      <c r="A40" t="s">
        <v>188</v>
      </c>
      <c r="B40" t="s">
        <v>155</v>
      </c>
      <c r="C40" s="22">
        <v>5047561</v>
      </c>
      <c r="D40" s="22">
        <v>51100</v>
      </c>
    </row>
    <row r="41" spans="1:4" x14ac:dyDescent="0.25">
      <c r="A41" t="s">
        <v>189</v>
      </c>
      <c r="B41" t="s">
        <v>153</v>
      </c>
      <c r="C41" s="22">
        <v>25716544</v>
      </c>
      <c r="D41" s="22">
        <v>322463</v>
      </c>
    </row>
    <row r="42" spans="1:4" x14ac:dyDescent="0.25">
      <c r="A42" t="s">
        <v>190</v>
      </c>
      <c r="B42" t="s">
        <v>148</v>
      </c>
      <c r="C42" s="22">
        <v>4067500</v>
      </c>
      <c r="D42" s="22">
        <v>56594</v>
      </c>
    </row>
    <row r="43" spans="1:4" x14ac:dyDescent="0.25">
      <c r="A43" t="s">
        <v>191</v>
      </c>
      <c r="B43" t="s">
        <v>148</v>
      </c>
      <c r="C43" s="22">
        <v>1198575</v>
      </c>
      <c r="D43" s="22">
        <v>9251</v>
      </c>
    </row>
    <row r="44" spans="1:4" x14ac:dyDescent="0.25">
      <c r="A44" t="s">
        <v>192</v>
      </c>
      <c r="B44" t="s">
        <v>148</v>
      </c>
      <c r="C44" s="22">
        <v>10669709</v>
      </c>
      <c r="D44" s="22">
        <v>78867</v>
      </c>
    </row>
    <row r="45" spans="1:4" x14ac:dyDescent="0.25">
      <c r="A45" t="s">
        <v>12</v>
      </c>
      <c r="B45" t="s">
        <v>148</v>
      </c>
      <c r="C45" s="22">
        <v>5818553</v>
      </c>
      <c r="D45" s="22">
        <v>43094</v>
      </c>
    </row>
    <row r="46" spans="1:4" x14ac:dyDescent="0.25">
      <c r="A46" t="s">
        <v>193</v>
      </c>
      <c r="B46" t="s">
        <v>150</v>
      </c>
      <c r="C46" s="22">
        <v>973560</v>
      </c>
      <c r="D46" s="22">
        <v>23200</v>
      </c>
    </row>
    <row r="47" spans="1:4" x14ac:dyDescent="0.25">
      <c r="A47" t="s">
        <v>194</v>
      </c>
      <c r="B47" t="s">
        <v>155</v>
      </c>
      <c r="C47" s="22">
        <v>71808</v>
      </c>
      <c r="D47" s="22">
        <v>751</v>
      </c>
    </row>
    <row r="48" spans="1:4" x14ac:dyDescent="0.25">
      <c r="A48" t="s">
        <v>195</v>
      </c>
      <c r="B48" t="s">
        <v>155</v>
      </c>
      <c r="C48" s="22">
        <v>10738958</v>
      </c>
      <c r="D48" s="22">
        <v>48670</v>
      </c>
    </row>
    <row r="49" spans="1:4" x14ac:dyDescent="0.25">
      <c r="A49" t="s">
        <v>196</v>
      </c>
      <c r="B49" t="s">
        <v>155</v>
      </c>
      <c r="C49" s="22">
        <v>17373662</v>
      </c>
      <c r="D49" s="22">
        <v>283561</v>
      </c>
    </row>
    <row r="50" spans="1:4" x14ac:dyDescent="0.25">
      <c r="A50" t="s">
        <v>197</v>
      </c>
      <c r="B50" t="s">
        <v>150</v>
      </c>
      <c r="C50" s="22">
        <v>100388073</v>
      </c>
      <c r="D50" s="22">
        <v>1001450</v>
      </c>
    </row>
    <row r="51" spans="1:4" x14ac:dyDescent="0.25">
      <c r="A51" t="s">
        <v>198</v>
      </c>
      <c r="B51" t="s">
        <v>155</v>
      </c>
      <c r="C51" s="22">
        <v>6453553</v>
      </c>
      <c r="D51" s="22">
        <v>21041</v>
      </c>
    </row>
    <row r="52" spans="1:4" x14ac:dyDescent="0.25">
      <c r="A52" t="s">
        <v>199</v>
      </c>
      <c r="B52" t="s">
        <v>153</v>
      </c>
      <c r="C52" s="22">
        <v>1355986</v>
      </c>
      <c r="D52" s="22">
        <v>28051</v>
      </c>
    </row>
    <row r="53" spans="1:4" x14ac:dyDescent="0.25">
      <c r="A53" t="s">
        <v>200</v>
      </c>
      <c r="B53" t="s">
        <v>148</v>
      </c>
      <c r="C53" s="22">
        <v>1326590</v>
      </c>
      <c r="D53" s="22">
        <v>45228</v>
      </c>
    </row>
    <row r="54" spans="1:4" x14ac:dyDescent="0.25">
      <c r="A54" t="s">
        <v>201</v>
      </c>
      <c r="B54" t="s">
        <v>153</v>
      </c>
      <c r="C54" s="22">
        <v>1093238</v>
      </c>
      <c r="D54" s="22">
        <v>17364</v>
      </c>
    </row>
    <row r="55" spans="1:4" x14ac:dyDescent="0.25">
      <c r="A55" t="s">
        <v>202</v>
      </c>
      <c r="B55" t="s">
        <v>153</v>
      </c>
      <c r="C55" s="22">
        <v>112078730</v>
      </c>
      <c r="D55" s="22">
        <v>1104300</v>
      </c>
    </row>
    <row r="56" spans="1:4" x14ac:dyDescent="0.25">
      <c r="A56" t="s">
        <v>203</v>
      </c>
      <c r="B56" t="s">
        <v>159</v>
      </c>
      <c r="C56" s="22">
        <v>889953</v>
      </c>
      <c r="D56" s="22">
        <v>18274</v>
      </c>
    </row>
    <row r="57" spans="1:4" x14ac:dyDescent="0.25">
      <c r="A57" t="s">
        <v>14</v>
      </c>
      <c r="B57" t="s">
        <v>148</v>
      </c>
      <c r="C57" s="22">
        <v>5520314</v>
      </c>
      <c r="D57" s="22">
        <v>338145</v>
      </c>
    </row>
    <row r="58" spans="1:4" x14ac:dyDescent="0.25">
      <c r="A58" t="s">
        <v>3</v>
      </c>
      <c r="B58" t="s">
        <v>148</v>
      </c>
      <c r="C58" s="22">
        <v>67059887</v>
      </c>
      <c r="D58" s="22">
        <v>643801</v>
      </c>
    </row>
    <row r="59" spans="1:4" x14ac:dyDescent="0.25">
      <c r="A59" t="s">
        <v>204</v>
      </c>
      <c r="B59" t="s">
        <v>153</v>
      </c>
      <c r="C59" s="22">
        <v>2172579</v>
      </c>
      <c r="D59" s="22">
        <v>267667</v>
      </c>
    </row>
    <row r="60" spans="1:4" x14ac:dyDescent="0.25">
      <c r="A60" t="s">
        <v>205</v>
      </c>
      <c r="B60" t="s">
        <v>153</v>
      </c>
      <c r="C60" s="22">
        <v>2347706</v>
      </c>
      <c r="D60" s="22">
        <v>11300</v>
      </c>
    </row>
    <row r="61" spans="1:4" x14ac:dyDescent="0.25">
      <c r="A61" t="s">
        <v>206</v>
      </c>
      <c r="B61" t="s">
        <v>148</v>
      </c>
      <c r="C61" s="22">
        <v>3720382</v>
      </c>
      <c r="D61" s="22">
        <v>69700</v>
      </c>
    </row>
    <row r="62" spans="1:4" x14ac:dyDescent="0.25">
      <c r="A62" t="s">
        <v>5</v>
      </c>
      <c r="B62" t="s">
        <v>148</v>
      </c>
      <c r="C62" s="22">
        <v>83132799</v>
      </c>
      <c r="D62" s="22">
        <v>357022</v>
      </c>
    </row>
    <row r="63" spans="1:4" x14ac:dyDescent="0.25">
      <c r="A63" t="s">
        <v>207</v>
      </c>
      <c r="B63" t="s">
        <v>153</v>
      </c>
      <c r="C63" s="22">
        <v>30417856</v>
      </c>
      <c r="D63" s="22">
        <v>238533</v>
      </c>
    </row>
    <row r="64" spans="1:4" x14ac:dyDescent="0.25">
      <c r="A64" t="s">
        <v>208</v>
      </c>
      <c r="B64" t="s">
        <v>148</v>
      </c>
      <c r="C64" s="22">
        <v>10716322</v>
      </c>
      <c r="D64" s="22">
        <v>131957</v>
      </c>
    </row>
    <row r="65" spans="1:4" x14ac:dyDescent="0.25">
      <c r="A65" t="s">
        <v>209</v>
      </c>
      <c r="B65" t="s">
        <v>155</v>
      </c>
      <c r="C65" s="22">
        <v>112003</v>
      </c>
      <c r="D65" s="22">
        <v>348.5</v>
      </c>
    </row>
    <row r="66" spans="1:4" x14ac:dyDescent="0.25">
      <c r="A66" t="s">
        <v>210</v>
      </c>
      <c r="B66" t="s">
        <v>155</v>
      </c>
      <c r="C66" s="22">
        <v>16604026</v>
      </c>
      <c r="D66" s="22">
        <v>108889</v>
      </c>
    </row>
    <row r="67" spans="1:4" x14ac:dyDescent="0.25">
      <c r="A67" t="s">
        <v>211</v>
      </c>
      <c r="B67" t="s">
        <v>153</v>
      </c>
      <c r="C67" s="22">
        <v>12771246</v>
      </c>
      <c r="D67" s="22">
        <v>245857</v>
      </c>
    </row>
    <row r="68" spans="1:4" x14ac:dyDescent="0.25">
      <c r="A68" t="s">
        <v>212</v>
      </c>
      <c r="B68" t="s">
        <v>153</v>
      </c>
      <c r="C68" s="22">
        <v>1920922</v>
      </c>
      <c r="D68" s="22">
        <v>36125</v>
      </c>
    </row>
    <row r="69" spans="1:4" x14ac:dyDescent="0.25">
      <c r="A69" t="s">
        <v>213</v>
      </c>
      <c r="B69" t="s">
        <v>155</v>
      </c>
      <c r="C69" s="22">
        <v>782766</v>
      </c>
      <c r="D69" s="22">
        <v>214969</v>
      </c>
    </row>
    <row r="70" spans="1:4" x14ac:dyDescent="0.25">
      <c r="A70" t="s">
        <v>214</v>
      </c>
      <c r="B70" t="s">
        <v>155</v>
      </c>
      <c r="C70" s="22">
        <v>11263077</v>
      </c>
      <c r="D70" s="22">
        <v>27750</v>
      </c>
    </row>
    <row r="71" spans="1:4" x14ac:dyDescent="0.25">
      <c r="A71" t="s">
        <v>215</v>
      </c>
      <c r="B71" t="s">
        <v>155</v>
      </c>
      <c r="C71" s="22">
        <v>9746117</v>
      </c>
      <c r="D71" s="22">
        <v>112090</v>
      </c>
    </row>
    <row r="72" spans="1:4" x14ac:dyDescent="0.25">
      <c r="A72" t="s">
        <v>216</v>
      </c>
      <c r="B72" t="s">
        <v>159</v>
      </c>
      <c r="C72" s="22">
        <v>7507400</v>
      </c>
      <c r="D72" s="22">
        <v>1108</v>
      </c>
    </row>
    <row r="73" spans="1:4" x14ac:dyDescent="0.25">
      <c r="A73" t="s">
        <v>217</v>
      </c>
      <c r="B73" t="s">
        <v>148</v>
      </c>
      <c r="C73" s="22">
        <v>9769949</v>
      </c>
      <c r="D73" s="22">
        <v>93028</v>
      </c>
    </row>
    <row r="74" spans="1:4" x14ac:dyDescent="0.25">
      <c r="A74" t="s">
        <v>218</v>
      </c>
      <c r="B74" t="s">
        <v>148</v>
      </c>
      <c r="C74" s="22">
        <v>361313</v>
      </c>
      <c r="D74" s="22">
        <v>103000</v>
      </c>
    </row>
    <row r="75" spans="1:4" x14ac:dyDescent="0.25">
      <c r="A75" t="s">
        <v>219</v>
      </c>
      <c r="B75" t="s">
        <v>146</v>
      </c>
      <c r="C75" s="22">
        <v>1366417754</v>
      </c>
      <c r="D75" s="22">
        <v>3287263</v>
      </c>
    </row>
    <row r="76" spans="1:4" x14ac:dyDescent="0.25">
      <c r="A76" t="s">
        <v>220</v>
      </c>
      <c r="B76" t="s">
        <v>159</v>
      </c>
      <c r="C76" s="22">
        <v>270625568</v>
      </c>
      <c r="D76" s="22">
        <v>1904569</v>
      </c>
    </row>
    <row r="77" spans="1:4" x14ac:dyDescent="0.25">
      <c r="A77" t="s">
        <v>221</v>
      </c>
      <c r="B77" t="s">
        <v>150</v>
      </c>
      <c r="C77" s="22">
        <v>39309783</v>
      </c>
      <c r="D77" s="22">
        <v>438317</v>
      </c>
    </row>
    <row r="78" spans="1:4" x14ac:dyDescent="0.25">
      <c r="A78" t="s">
        <v>222</v>
      </c>
      <c r="B78" t="s">
        <v>148</v>
      </c>
      <c r="C78" s="22">
        <v>4941444</v>
      </c>
      <c r="D78" s="22">
        <v>70273</v>
      </c>
    </row>
    <row r="79" spans="1:4" x14ac:dyDescent="0.25">
      <c r="A79" t="s">
        <v>223</v>
      </c>
      <c r="B79" t="s">
        <v>150</v>
      </c>
      <c r="C79" s="22">
        <v>9053300</v>
      </c>
      <c r="D79" s="22">
        <v>20770</v>
      </c>
    </row>
    <row r="80" spans="1:4" x14ac:dyDescent="0.25">
      <c r="A80" t="s">
        <v>10</v>
      </c>
      <c r="B80" t="s">
        <v>148</v>
      </c>
      <c r="C80" s="22">
        <v>60297396</v>
      </c>
      <c r="D80" s="22">
        <v>301340</v>
      </c>
    </row>
    <row r="81" spans="1:4" x14ac:dyDescent="0.25">
      <c r="A81" t="s">
        <v>224</v>
      </c>
      <c r="B81" t="s">
        <v>155</v>
      </c>
      <c r="C81" s="22">
        <v>2948279</v>
      </c>
      <c r="D81" s="22">
        <v>10991</v>
      </c>
    </row>
    <row r="82" spans="1:4" x14ac:dyDescent="0.25">
      <c r="A82" t="s">
        <v>225</v>
      </c>
      <c r="B82" t="s">
        <v>159</v>
      </c>
      <c r="C82" s="22">
        <v>126264931</v>
      </c>
      <c r="D82" s="22">
        <v>377944</v>
      </c>
    </row>
    <row r="83" spans="1:4" x14ac:dyDescent="0.25">
      <c r="A83" t="s">
        <v>226</v>
      </c>
      <c r="B83" t="s">
        <v>150</v>
      </c>
      <c r="C83" s="22">
        <v>10101694</v>
      </c>
      <c r="D83" s="22">
        <v>89342</v>
      </c>
    </row>
    <row r="84" spans="1:4" x14ac:dyDescent="0.25">
      <c r="A84" t="s">
        <v>227</v>
      </c>
      <c r="B84" t="s">
        <v>148</v>
      </c>
      <c r="C84" s="22">
        <v>18513930</v>
      </c>
      <c r="D84" s="22">
        <v>2724900</v>
      </c>
    </row>
    <row r="85" spans="1:4" x14ac:dyDescent="0.25">
      <c r="A85" t="s">
        <v>228</v>
      </c>
      <c r="B85" t="s">
        <v>153</v>
      </c>
      <c r="C85" s="22">
        <v>52573973</v>
      </c>
      <c r="D85" s="22">
        <v>580367</v>
      </c>
    </row>
    <row r="86" spans="1:4" x14ac:dyDescent="0.25">
      <c r="A86" t="s">
        <v>229</v>
      </c>
      <c r="B86" t="s">
        <v>159</v>
      </c>
      <c r="C86" s="22">
        <v>117606</v>
      </c>
      <c r="D86" s="22">
        <v>811</v>
      </c>
    </row>
    <row r="87" spans="1:4" x14ac:dyDescent="0.25">
      <c r="A87" t="s">
        <v>230</v>
      </c>
      <c r="B87" t="s">
        <v>159</v>
      </c>
      <c r="C87" s="22">
        <v>51709098</v>
      </c>
      <c r="D87" s="22">
        <v>99720</v>
      </c>
    </row>
    <row r="88" spans="1:4" x14ac:dyDescent="0.25">
      <c r="A88" t="s">
        <v>231</v>
      </c>
      <c r="B88" t="s">
        <v>150</v>
      </c>
      <c r="C88" s="22">
        <v>4207083</v>
      </c>
      <c r="D88" s="22">
        <v>17818</v>
      </c>
    </row>
    <row r="89" spans="1:4" x14ac:dyDescent="0.25">
      <c r="A89" t="s">
        <v>232</v>
      </c>
      <c r="B89" t="s">
        <v>148</v>
      </c>
      <c r="C89" s="22">
        <v>6456900</v>
      </c>
      <c r="D89" s="22">
        <v>199951</v>
      </c>
    </row>
    <row r="90" spans="1:4" x14ac:dyDescent="0.25">
      <c r="A90" t="s">
        <v>233</v>
      </c>
      <c r="B90" t="s">
        <v>148</v>
      </c>
      <c r="C90" s="22">
        <v>1912789</v>
      </c>
      <c r="D90" s="22">
        <v>64589</v>
      </c>
    </row>
    <row r="91" spans="1:4" x14ac:dyDescent="0.25">
      <c r="A91" t="s">
        <v>234</v>
      </c>
      <c r="B91" t="s">
        <v>150</v>
      </c>
      <c r="C91" s="22">
        <v>6855713</v>
      </c>
      <c r="D91" s="22">
        <v>10400</v>
      </c>
    </row>
    <row r="92" spans="1:4" x14ac:dyDescent="0.25">
      <c r="A92" t="s">
        <v>235</v>
      </c>
      <c r="B92" t="s">
        <v>153</v>
      </c>
      <c r="C92" s="22">
        <v>2125268</v>
      </c>
      <c r="D92" s="22">
        <v>30355</v>
      </c>
    </row>
    <row r="93" spans="1:4" x14ac:dyDescent="0.25">
      <c r="A93" t="s">
        <v>236</v>
      </c>
      <c r="B93" t="s">
        <v>153</v>
      </c>
      <c r="C93" s="22">
        <v>4937374</v>
      </c>
      <c r="D93" s="22">
        <v>111369</v>
      </c>
    </row>
    <row r="94" spans="1:4" x14ac:dyDescent="0.25">
      <c r="A94" t="s">
        <v>237</v>
      </c>
      <c r="B94" t="s">
        <v>150</v>
      </c>
      <c r="C94" s="22">
        <v>6777452</v>
      </c>
      <c r="D94" s="22">
        <v>1759540</v>
      </c>
    </row>
    <row r="95" spans="1:4" x14ac:dyDescent="0.25">
      <c r="A95" t="s">
        <v>238</v>
      </c>
      <c r="B95" t="s">
        <v>148</v>
      </c>
      <c r="C95" s="22">
        <v>2786844</v>
      </c>
      <c r="D95" s="22">
        <v>65300</v>
      </c>
    </row>
    <row r="96" spans="1:4" x14ac:dyDescent="0.25">
      <c r="A96" t="s">
        <v>239</v>
      </c>
      <c r="B96" t="s">
        <v>148</v>
      </c>
      <c r="C96" s="22">
        <v>619896</v>
      </c>
      <c r="D96" s="22">
        <v>2586</v>
      </c>
    </row>
    <row r="97" spans="1:4" x14ac:dyDescent="0.25">
      <c r="A97" t="s">
        <v>240</v>
      </c>
      <c r="B97" t="s">
        <v>159</v>
      </c>
      <c r="C97" s="22">
        <v>696100</v>
      </c>
      <c r="D97" s="22">
        <v>28.2</v>
      </c>
    </row>
    <row r="98" spans="1:4" x14ac:dyDescent="0.25">
      <c r="A98" t="s">
        <v>241</v>
      </c>
      <c r="B98" t="s">
        <v>153</v>
      </c>
      <c r="C98" s="22">
        <v>26969307</v>
      </c>
      <c r="D98" s="22">
        <v>587041</v>
      </c>
    </row>
    <row r="99" spans="1:4" x14ac:dyDescent="0.25">
      <c r="A99" t="s">
        <v>242</v>
      </c>
      <c r="B99" t="s">
        <v>153</v>
      </c>
      <c r="C99" s="22">
        <v>18628747</v>
      </c>
      <c r="D99" s="22">
        <v>118484</v>
      </c>
    </row>
    <row r="100" spans="1:4" x14ac:dyDescent="0.25">
      <c r="A100" t="s">
        <v>243</v>
      </c>
      <c r="B100" t="s">
        <v>159</v>
      </c>
      <c r="C100" s="22">
        <v>31949777</v>
      </c>
      <c r="D100" s="22">
        <v>329847</v>
      </c>
    </row>
    <row r="101" spans="1:4" x14ac:dyDescent="0.25">
      <c r="A101" t="s">
        <v>244</v>
      </c>
      <c r="B101" t="s">
        <v>146</v>
      </c>
      <c r="C101" s="22">
        <v>530953</v>
      </c>
      <c r="D101" s="22">
        <v>298</v>
      </c>
    </row>
    <row r="102" spans="1:4" x14ac:dyDescent="0.25">
      <c r="A102" t="s">
        <v>245</v>
      </c>
      <c r="B102" t="s">
        <v>153</v>
      </c>
      <c r="C102" s="22">
        <v>19658031</v>
      </c>
      <c r="D102" s="22">
        <v>1240192</v>
      </c>
    </row>
    <row r="103" spans="1:4" x14ac:dyDescent="0.25">
      <c r="A103" t="s">
        <v>246</v>
      </c>
      <c r="B103" t="s">
        <v>150</v>
      </c>
      <c r="C103" s="22">
        <v>502653</v>
      </c>
      <c r="D103" s="22">
        <v>316</v>
      </c>
    </row>
    <row r="104" spans="1:4" x14ac:dyDescent="0.25">
      <c r="A104" t="s">
        <v>247</v>
      </c>
      <c r="B104" t="s">
        <v>159</v>
      </c>
      <c r="C104" s="22">
        <v>58791</v>
      </c>
      <c r="D104" s="22">
        <v>181</v>
      </c>
    </row>
    <row r="105" spans="1:4" x14ac:dyDescent="0.25">
      <c r="A105" t="s">
        <v>248</v>
      </c>
      <c r="B105" t="s">
        <v>153</v>
      </c>
      <c r="C105" s="22">
        <v>4525696</v>
      </c>
      <c r="D105" s="22">
        <v>1030700</v>
      </c>
    </row>
    <row r="106" spans="1:4" x14ac:dyDescent="0.25">
      <c r="A106" t="s">
        <v>249</v>
      </c>
      <c r="B106" t="s">
        <v>153</v>
      </c>
      <c r="C106" s="22">
        <v>1265711</v>
      </c>
      <c r="D106" s="22">
        <v>2040</v>
      </c>
    </row>
    <row r="107" spans="1:4" x14ac:dyDescent="0.25">
      <c r="A107" t="s">
        <v>250</v>
      </c>
      <c r="B107" t="s">
        <v>155</v>
      </c>
      <c r="C107" s="22">
        <v>127575529</v>
      </c>
      <c r="D107" s="22">
        <v>1964375</v>
      </c>
    </row>
    <row r="108" spans="1:4" x14ac:dyDescent="0.25">
      <c r="A108" t="s">
        <v>251</v>
      </c>
      <c r="B108" t="s">
        <v>148</v>
      </c>
      <c r="C108" s="22">
        <v>2657637</v>
      </c>
      <c r="D108" s="22">
        <v>33851</v>
      </c>
    </row>
    <row r="109" spans="1:4" x14ac:dyDescent="0.25">
      <c r="A109" t="s">
        <v>252</v>
      </c>
      <c r="B109" t="s">
        <v>159</v>
      </c>
      <c r="C109" s="22">
        <v>3225167</v>
      </c>
      <c r="D109" s="22">
        <v>1564116</v>
      </c>
    </row>
    <row r="110" spans="1:4" x14ac:dyDescent="0.25">
      <c r="A110" t="s">
        <v>253</v>
      </c>
      <c r="B110" t="s">
        <v>148</v>
      </c>
      <c r="C110" s="22">
        <v>622137</v>
      </c>
      <c r="D110" s="22">
        <v>13812</v>
      </c>
    </row>
    <row r="111" spans="1:4" x14ac:dyDescent="0.25">
      <c r="A111" t="s">
        <v>254</v>
      </c>
      <c r="B111" t="s">
        <v>150</v>
      </c>
      <c r="C111" s="22">
        <v>36471769</v>
      </c>
      <c r="D111" s="22">
        <v>446550</v>
      </c>
    </row>
    <row r="112" spans="1:4" x14ac:dyDescent="0.25">
      <c r="A112" t="s">
        <v>255</v>
      </c>
      <c r="B112" t="s">
        <v>153</v>
      </c>
      <c r="C112" s="22">
        <v>30366036</v>
      </c>
      <c r="D112" s="22">
        <v>799380</v>
      </c>
    </row>
    <row r="113" spans="1:4" x14ac:dyDescent="0.25">
      <c r="A113" t="s">
        <v>256</v>
      </c>
      <c r="B113" t="s">
        <v>159</v>
      </c>
      <c r="C113" s="22">
        <v>54045420</v>
      </c>
      <c r="D113" s="22">
        <v>676578</v>
      </c>
    </row>
    <row r="114" spans="1:4" x14ac:dyDescent="0.25">
      <c r="A114" t="s">
        <v>257</v>
      </c>
      <c r="B114" t="s">
        <v>153</v>
      </c>
      <c r="C114" s="22">
        <v>2494530</v>
      </c>
      <c r="D114" s="22">
        <v>824292</v>
      </c>
    </row>
    <row r="115" spans="1:4" x14ac:dyDescent="0.25">
      <c r="A115" t="s">
        <v>258</v>
      </c>
      <c r="B115" t="s">
        <v>146</v>
      </c>
      <c r="C115" s="22">
        <v>28608710</v>
      </c>
      <c r="D115" s="22">
        <v>147181</v>
      </c>
    </row>
    <row r="116" spans="1:4" x14ac:dyDescent="0.25">
      <c r="A116" t="s">
        <v>4</v>
      </c>
      <c r="B116" t="s">
        <v>148</v>
      </c>
      <c r="C116" s="22">
        <v>17332850</v>
      </c>
      <c r="D116" s="22">
        <v>41543</v>
      </c>
    </row>
    <row r="117" spans="1:4" x14ac:dyDescent="0.25">
      <c r="A117" t="s">
        <v>259</v>
      </c>
      <c r="B117" t="s">
        <v>159</v>
      </c>
      <c r="C117" s="22">
        <v>4699755</v>
      </c>
      <c r="D117" s="22">
        <v>268838</v>
      </c>
    </row>
    <row r="118" spans="1:4" x14ac:dyDescent="0.25">
      <c r="A118" t="s">
        <v>260</v>
      </c>
      <c r="B118" t="s">
        <v>155</v>
      </c>
      <c r="C118" s="22">
        <v>6545502</v>
      </c>
      <c r="D118" s="22">
        <v>130370</v>
      </c>
    </row>
    <row r="119" spans="1:4" x14ac:dyDescent="0.25">
      <c r="A119" t="s">
        <v>261</v>
      </c>
      <c r="B119" t="s">
        <v>153</v>
      </c>
      <c r="C119" s="22">
        <v>23310715</v>
      </c>
      <c r="D119" s="22">
        <v>1267000</v>
      </c>
    </row>
    <row r="120" spans="1:4" x14ac:dyDescent="0.25">
      <c r="A120" t="s">
        <v>262</v>
      </c>
      <c r="B120" t="s">
        <v>153</v>
      </c>
      <c r="C120" s="22">
        <v>200963599</v>
      </c>
      <c r="D120" s="22">
        <v>923768</v>
      </c>
    </row>
    <row r="121" spans="1:4" x14ac:dyDescent="0.25">
      <c r="A121" t="s">
        <v>263</v>
      </c>
      <c r="B121" t="s">
        <v>148</v>
      </c>
      <c r="C121" s="22">
        <v>2107158</v>
      </c>
      <c r="D121" s="22">
        <v>25713</v>
      </c>
    </row>
    <row r="122" spans="1:4" x14ac:dyDescent="0.25">
      <c r="A122" t="s">
        <v>6</v>
      </c>
      <c r="B122" t="s">
        <v>148</v>
      </c>
      <c r="C122" s="22">
        <v>5347896</v>
      </c>
      <c r="D122" s="22">
        <v>323802</v>
      </c>
    </row>
    <row r="123" spans="1:4" x14ac:dyDescent="0.25">
      <c r="A123" t="s">
        <v>264</v>
      </c>
      <c r="B123" t="s">
        <v>150</v>
      </c>
      <c r="C123" s="22">
        <v>4974986</v>
      </c>
      <c r="D123" s="22">
        <v>309500</v>
      </c>
    </row>
    <row r="124" spans="1:4" x14ac:dyDescent="0.25">
      <c r="A124" t="s">
        <v>265</v>
      </c>
      <c r="B124" t="s">
        <v>146</v>
      </c>
      <c r="C124" s="22">
        <v>216565318</v>
      </c>
      <c r="D124" s="22">
        <v>796095</v>
      </c>
    </row>
    <row r="125" spans="1:4" x14ac:dyDescent="0.25">
      <c r="A125" t="s">
        <v>266</v>
      </c>
      <c r="B125" t="s">
        <v>159</v>
      </c>
      <c r="C125" s="22">
        <v>18008</v>
      </c>
      <c r="D125" s="22">
        <v>459</v>
      </c>
    </row>
    <row r="126" spans="1:4" x14ac:dyDescent="0.25">
      <c r="A126" t="s">
        <v>267</v>
      </c>
      <c r="B126" t="s">
        <v>155</v>
      </c>
      <c r="C126" s="22">
        <v>4246439</v>
      </c>
      <c r="D126" s="22">
        <v>75420</v>
      </c>
    </row>
    <row r="127" spans="1:4" x14ac:dyDescent="0.25">
      <c r="A127" t="s">
        <v>268</v>
      </c>
      <c r="B127" t="s">
        <v>159</v>
      </c>
      <c r="C127" s="22">
        <v>8776109</v>
      </c>
      <c r="D127" s="22">
        <v>462840</v>
      </c>
    </row>
    <row r="128" spans="1:4" x14ac:dyDescent="0.25">
      <c r="A128" t="s">
        <v>269</v>
      </c>
      <c r="B128" t="s">
        <v>155</v>
      </c>
      <c r="C128" s="22">
        <v>7044636</v>
      </c>
      <c r="D128" s="22">
        <v>406752</v>
      </c>
    </row>
    <row r="129" spans="1:4" x14ac:dyDescent="0.25">
      <c r="A129" t="s">
        <v>270</v>
      </c>
      <c r="B129" t="s">
        <v>155</v>
      </c>
      <c r="C129" s="22">
        <v>32510453</v>
      </c>
      <c r="D129" s="22">
        <v>1285216</v>
      </c>
    </row>
    <row r="130" spans="1:4" x14ac:dyDescent="0.25">
      <c r="A130" t="s">
        <v>271</v>
      </c>
      <c r="B130" t="s">
        <v>159</v>
      </c>
      <c r="C130" s="22">
        <v>108116615</v>
      </c>
      <c r="D130" s="22">
        <v>300000</v>
      </c>
    </row>
    <row r="131" spans="1:4" x14ac:dyDescent="0.25">
      <c r="A131" t="s">
        <v>272</v>
      </c>
      <c r="B131" t="s">
        <v>148</v>
      </c>
      <c r="C131" s="22">
        <v>37970874</v>
      </c>
      <c r="D131" s="22">
        <v>312685</v>
      </c>
    </row>
    <row r="132" spans="1:4" x14ac:dyDescent="0.25">
      <c r="A132" t="s">
        <v>9</v>
      </c>
      <c r="B132" t="s">
        <v>148</v>
      </c>
      <c r="C132" s="22">
        <v>10269417</v>
      </c>
      <c r="D132" s="22">
        <v>92212</v>
      </c>
    </row>
    <row r="133" spans="1:4" x14ac:dyDescent="0.25">
      <c r="A133" t="s">
        <v>273</v>
      </c>
      <c r="B133" t="s">
        <v>155</v>
      </c>
      <c r="C133" s="22">
        <v>3193694</v>
      </c>
      <c r="D133" s="22">
        <v>13791</v>
      </c>
    </row>
    <row r="134" spans="1:4" x14ac:dyDescent="0.25">
      <c r="A134" t="s">
        <v>274</v>
      </c>
      <c r="B134" t="s">
        <v>150</v>
      </c>
      <c r="C134" s="22">
        <v>2832067</v>
      </c>
      <c r="D134" s="22">
        <v>11586</v>
      </c>
    </row>
    <row r="135" spans="1:4" x14ac:dyDescent="0.25">
      <c r="A135" t="s">
        <v>275</v>
      </c>
      <c r="B135" t="s">
        <v>148</v>
      </c>
      <c r="C135" s="22">
        <v>19356544</v>
      </c>
      <c r="D135" s="22">
        <v>238391</v>
      </c>
    </row>
    <row r="136" spans="1:4" x14ac:dyDescent="0.25">
      <c r="A136" t="s">
        <v>276</v>
      </c>
      <c r="B136" t="s">
        <v>148</v>
      </c>
      <c r="C136" s="22">
        <v>144373535</v>
      </c>
      <c r="D136" s="22">
        <v>17098240</v>
      </c>
    </row>
    <row r="137" spans="1:4" x14ac:dyDescent="0.25">
      <c r="A137" t="s">
        <v>277</v>
      </c>
      <c r="B137" t="s">
        <v>153</v>
      </c>
      <c r="C137" s="22">
        <v>12626950</v>
      </c>
      <c r="D137" s="22">
        <v>26338</v>
      </c>
    </row>
    <row r="138" spans="1:4" x14ac:dyDescent="0.25">
      <c r="A138" t="s">
        <v>278</v>
      </c>
      <c r="B138" t="s">
        <v>159</v>
      </c>
      <c r="C138" s="22">
        <v>202506</v>
      </c>
      <c r="D138" s="22">
        <v>2831</v>
      </c>
    </row>
    <row r="139" spans="1:4" x14ac:dyDescent="0.25">
      <c r="A139" t="s">
        <v>279</v>
      </c>
      <c r="B139" t="s">
        <v>153</v>
      </c>
      <c r="C139" s="22">
        <v>215056</v>
      </c>
      <c r="D139" s="22">
        <v>964</v>
      </c>
    </row>
    <row r="140" spans="1:4" x14ac:dyDescent="0.25">
      <c r="A140" t="s">
        <v>280</v>
      </c>
      <c r="B140" t="s">
        <v>150</v>
      </c>
      <c r="C140" s="22">
        <v>34268528</v>
      </c>
      <c r="D140" s="22">
        <v>2149690</v>
      </c>
    </row>
    <row r="141" spans="1:4" x14ac:dyDescent="0.25">
      <c r="A141" t="s">
        <v>281</v>
      </c>
      <c r="B141" t="s">
        <v>153</v>
      </c>
      <c r="C141" s="22">
        <v>16296364</v>
      </c>
      <c r="D141" s="22">
        <v>196722</v>
      </c>
    </row>
    <row r="142" spans="1:4" x14ac:dyDescent="0.25">
      <c r="A142" t="s">
        <v>282</v>
      </c>
      <c r="B142" t="s">
        <v>148</v>
      </c>
      <c r="C142" s="22">
        <v>6944975</v>
      </c>
      <c r="D142" s="22">
        <v>77474</v>
      </c>
    </row>
    <row r="143" spans="1:4" x14ac:dyDescent="0.25">
      <c r="A143" t="s">
        <v>283</v>
      </c>
      <c r="B143" t="s">
        <v>153</v>
      </c>
      <c r="C143" s="22">
        <v>97625</v>
      </c>
      <c r="D143" s="22">
        <v>455</v>
      </c>
    </row>
    <row r="144" spans="1:4" x14ac:dyDescent="0.25">
      <c r="A144" t="s">
        <v>284</v>
      </c>
      <c r="B144" t="s">
        <v>153</v>
      </c>
      <c r="C144" s="22">
        <v>7813215</v>
      </c>
      <c r="D144" s="22">
        <v>71740</v>
      </c>
    </row>
    <row r="145" spans="1:4" x14ac:dyDescent="0.25">
      <c r="A145" t="s">
        <v>285</v>
      </c>
      <c r="B145" t="s">
        <v>159</v>
      </c>
      <c r="C145" s="22">
        <v>5703569</v>
      </c>
      <c r="D145" s="22">
        <v>716.1</v>
      </c>
    </row>
    <row r="146" spans="1:4" x14ac:dyDescent="0.25">
      <c r="A146" t="s">
        <v>286</v>
      </c>
      <c r="B146" t="s">
        <v>148</v>
      </c>
      <c r="C146" s="22">
        <v>5454073</v>
      </c>
      <c r="D146" s="22">
        <v>49035</v>
      </c>
    </row>
    <row r="147" spans="1:4" x14ac:dyDescent="0.25">
      <c r="A147" t="s">
        <v>287</v>
      </c>
      <c r="B147" t="s">
        <v>148</v>
      </c>
      <c r="C147" s="22">
        <v>2087946</v>
      </c>
      <c r="D147" s="22">
        <v>20273</v>
      </c>
    </row>
    <row r="148" spans="1:4" x14ac:dyDescent="0.25">
      <c r="A148" t="s">
        <v>288</v>
      </c>
      <c r="B148" t="s">
        <v>159</v>
      </c>
      <c r="C148" s="22">
        <v>669823</v>
      </c>
      <c r="D148" s="22">
        <v>28896</v>
      </c>
    </row>
    <row r="149" spans="1:4" x14ac:dyDescent="0.25">
      <c r="A149" t="s">
        <v>289</v>
      </c>
      <c r="B149" t="s">
        <v>153</v>
      </c>
      <c r="C149" s="22">
        <v>15442905</v>
      </c>
      <c r="D149" s="22">
        <v>637657</v>
      </c>
    </row>
    <row r="150" spans="1:4" x14ac:dyDescent="0.25">
      <c r="A150" t="s">
        <v>290</v>
      </c>
      <c r="B150" t="s">
        <v>153</v>
      </c>
      <c r="C150" s="22">
        <v>58558270</v>
      </c>
      <c r="D150" s="22">
        <v>1219090</v>
      </c>
    </row>
    <row r="151" spans="1:4" x14ac:dyDescent="0.25">
      <c r="A151" t="s">
        <v>8</v>
      </c>
      <c r="B151" t="s">
        <v>148</v>
      </c>
      <c r="C151" s="22">
        <v>47076781</v>
      </c>
      <c r="D151" s="22">
        <v>505370</v>
      </c>
    </row>
    <row r="152" spans="1:4" x14ac:dyDescent="0.25">
      <c r="A152" t="s">
        <v>291</v>
      </c>
      <c r="B152" t="s">
        <v>146</v>
      </c>
      <c r="C152" s="22">
        <v>21803000</v>
      </c>
      <c r="D152" s="22">
        <v>65610</v>
      </c>
    </row>
    <row r="153" spans="1:4" x14ac:dyDescent="0.25">
      <c r="A153" t="s">
        <v>292</v>
      </c>
      <c r="B153" t="s">
        <v>155</v>
      </c>
      <c r="C153" s="22">
        <v>52823</v>
      </c>
      <c r="D153" s="22">
        <v>261</v>
      </c>
    </row>
    <row r="154" spans="1:4" x14ac:dyDescent="0.25">
      <c r="A154" t="s">
        <v>293</v>
      </c>
      <c r="B154" t="s">
        <v>155</v>
      </c>
      <c r="C154" s="22">
        <v>182790</v>
      </c>
      <c r="D154" s="22">
        <v>616</v>
      </c>
    </row>
    <row r="155" spans="1:4" x14ac:dyDescent="0.25">
      <c r="A155" t="s">
        <v>294</v>
      </c>
      <c r="B155" t="s">
        <v>155</v>
      </c>
      <c r="C155" s="22">
        <v>110589</v>
      </c>
      <c r="D155" s="22">
        <v>389</v>
      </c>
    </row>
    <row r="156" spans="1:4" x14ac:dyDescent="0.25">
      <c r="A156" t="s">
        <v>295</v>
      </c>
      <c r="B156" t="s">
        <v>155</v>
      </c>
      <c r="C156" s="22">
        <v>581372</v>
      </c>
      <c r="D156" s="22">
        <v>163820</v>
      </c>
    </row>
    <row r="157" spans="1:4" x14ac:dyDescent="0.25">
      <c r="A157" t="s">
        <v>13</v>
      </c>
      <c r="B157" t="s">
        <v>148</v>
      </c>
      <c r="C157" s="22">
        <v>10285453</v>
      </c>
      <c r="D157" s="22">
        <v>450295</v>
      </c>
    </row>
    <row r="158" spans="1:4" x14ac:dyDescent="0.25">
      <c r="A158" t="s">
        <v>7</v>
      </c>
      <c r="B158" t="s">
        <v>148</v>
      </c>
      <c r="C158" s="22">
        <v>8574832</v>
      </c>
      <c r="D158" s="22">
        <v>41277</v>
      </c>
    </row>
    <row r="159" spans="1:4" x14ac:dyDescent="0.25">
      <c r="A159" t="s">
        <v>296</v>
      </c>
      <c r="B159" t="s">
        <v>148</v>
      </c>
      <c r="C159" s="22">
        <v>9321018</v>
      </c>
      <c r="D159" s="22">
        <v>144100</v>
      </c>
    </row>
    <row r="160" spans="1:4" x14ac:dyDescent="0.25">
      <c r="A160" t="s">
        <v>297</v>
      </c>
      <c r="B160" t="s">
        <v>153</v>
      </c>
      <c r="C160" s="22">
        <v>58005463</v>
      </c>
      <c r="D160" s="22">
        <v>947300</v>
      </c>
    </row>
    <row r="161" spans="1:4" x14ac:dyDescent="0.25">
      <c r="A161" t="s">
        <v>298</v>
      </c>
      <c r="B161" t="s">
        <v>159</v>
      </c>
      <c r="C161" s="22">
        <v>69625582</v>
      </c>
      <c r="D161" s="22">
        <v>513120</v>
      </c>
    </row>
    <row r="162" spans="1:4" x14ac:dyDescent="0.25">
      <c r="A162" t="s">
        <v>299</v>
      </c>
      <c r="B162" t="s">
        <v>159</v>
      </c>
      <c r="C162" s="22">
        <v>3500000</v>
      </c>
      <c r="D162" s="22">
        <v>14874</v>
      </c>
    </row>
    <row r="163" spans="1:4" x14ac:dyDescent="0.25">
      <c r="A163" t="s">
        <v>300</v>
      </c>
      <c r="B163" t="s">
        <v>153</v>
      </c>
      <c r="C163" s="22">
        <v>8082366</v>
      </c>
      <c r="D163" s="22">
        <v>56785</v>
      </c>
    </row>
    <row r="164" spans="1:4" x14ac:dyDescent="0.25">
      <c r="A164" t="s">
        <v>301</v>
      </c>
      <c r="B164" t="s">
        <v>159</v>
      </c>
      <c r="C164" s="22">
        <v>104494</v>
      </c>
      <c r="D164" s="22">
        <v>747</v>
      </c>
    </row>
    <row r="165" spans="1:4" x14ac:dyDescent="0.25">
      <c r="A165" t="s">
        <v>302</v>
      </c>
      <c r="B165" t="s">
        <v>155</v>
      </c>
      <c r="C165" s="22">
        <v>1394973</v>
      </c>
      <c r="D165" s="22">
        <v>5128</v>
      </c>
    </row>
    <row r="166" spans="1:4" x14ac:dyDescent="0.25">
      <c r="A166" t="s">
        <v>303</v>
      </c>
      <c r="B166" t="s">
        <v>150</v>
      </c>
      <c r="C166" s="22">
        <v>11694719</v>
      </c>
      <c r="D166" s="22">
        <v>163610</v>
      </c>
    </row>
    <row r="167" spans="1:4" x14ac:dyDescent="0.25">
      <c r="A167" t="s">
        <v>304</v>
      </c>
      <c r="B167" t="s">
        <v>148</v>
      </c>
      <c r="C167" s="22">
        <v>83429615</v>
      </c>
      <c r="D167" s="22">
        <v>783562</v>
      </c>
    </row>
    <row r="168" spans="1:4" x14ac:dyDescent="0.25">
      <c r="A168" t="s">
        <v>305</v>
      </c>
      <c r="B168" t="s">
        <v>148</v>
      </c>
      <c r="C168" s="22">
        <v>5942089</v>
      </c>
      <c r="D168" s="22">
        <v>488100</v>
      </c>
    </row>
    <row r="169" spans="1:4" x14ac:dyDescent="0.25">
      <c r="A169" t="s">
        <v>306</v>
      </c>
      <c r="B169" t="s">
        <v>155</v>
      </c>
      <c r="C169" s="22">
        <v>42953</v>
      </c>
      <c r="D169" s="22">
        <v>948</v>
      </c>
    </row>
    <row r="170" spans="1:4" x14ac:dyDescent="0.25">
      <c r="A170" t="s">
        <v>307</v>
      </c>
      <c r="B170" t="s">
        <v>159</v>
      </c>
      <c r="C170" s="22">
        <v>11646</v>
      </c>
      <c r="D170" s="22">
        <v>26</v>
      </c>
    </row>
    <row r="171" spans="1:4" x14ac:dyDescent="0.25">
      <c r="A171" t="s">
        <v>308</v>
      </c>
      <c r="B171" t="s">
        <v>153</v>
      </c>
      <c r="C171" s="22">
        <v>44269594</v>
      </c>
      <c r="D171" s="22">
        <v>241038</v>
      </c>
    </row>
    <row r="172" spans="1:4" x14ac:dyDescent="0.25">
      <c r="A172" t="s">
        <v>309</v>
      </c>
      <c r="B172" t="s">
        <v>148</v>
      </c>
      <c r="C172" s="22">
        <v>44385155</v>
      </c>
      <c r="D172" s="22">
        <v>603550</v>
      </c>
    </row>
    <row r="173" spans="1:4" x14ac:dyDescent="0.25">
      <c r="A173" t="s">
        <v>310</v>
      </c>
      <c r="B173" t="s">
        <v>150</v>
      </c>
      <c r="C173" s="22">
        <v>9770529</v>
      </c>
      <c r="D173" s="22">
        <v>83600</v>
      </c>
    </row>
    <row r="174" spans="1:4" x14ac:dyDescent="0.25">
      <c r="A174" t="s">
        <v>2</v>
      </c>
      <c r="B174" t="s">
        <v>148</v>
      </c>
      <c r="C174" s="22">
        <v>66834405</v>
      </c>
      <c r="D174" s="22">
        <v>243610</v>
      </c>
    </row>
    <row r="175" spans="1:4" x14ac:dyDescent="0.25">
      <c r="A175" t="s">
        <v>311</v>
      </c>
      <c r="B175" t="s">
        <v>179</v>
      </c>
      <c r="C175" s="22">
        <v>328239523</v>
      </c>
      <c r="D175" s="22">
        <v>9833517</v>
      </c>
    </row>
    <row r="176" spans="1:4" x14ac:dyDescent="0.25">
      <c r="A176" t="s">
        <v>312</v>
      </c>
      <c r="B176" t="s">
        <v>155</v>
      </c>
      <c r="C176" s="22">
        <v>3461734</v>
      </c>
      <c r="D176" s="22">
        <v>176215</v>
      </c>
    </row>
    <row r="177" spans="1:4" x14ac:dyDescent="0.25">
      <c r="A177" t="s">
        <v>313</v>
      </c>
      <c r="B177" t="s">
        <v>148</v>
      </c>
      <c r="C177" s="22">
        <v>33580650</v>
      </c>
      <c r="D177" s="22">
        <v>447400</v>
      </c>
    </row>
    <row r="178" spans="1:4" x14ac:dyDescent="0.25">
      <c r="A178" t="s">
        <v>314</v>
      </c>
      <c r="B178" t="s">
        <v>159</v>
      </c>
      <c r="C178" s="22">
        <v>299882</v>
      </c>
      <c r="D178" s="22">
        <v>12189</v>
      </c>
    </row>
    <row r="179" spans="1:4" x14ac:dyDescent="0.25">
      <c r="A179" t="s">
        <v>315</v>
      </c>
      <c r="B179" t="s">
        <v>159</v>
      </c>
      <c r="C179" s="22">
        <v>96462106</v>
      </c>
      <c r="D179" s="22">
        <v>331210</v>
      </c>
    </row>
    <row r="180" spans="1:4" x14ac:dyDescent="0.25">
      <c r="A180" t="s">
        <v>316</v>
      </c>
      <c r="B180" t="s">
        <v>150</v>
      </c>
      <c r="C180" s="22">
        <v>29161922</v>
      </c>
      <c r="D180" s="22">
        <v>527968</v>
      </c>
    </row>
    <row r="181" spans="1:4" x14ac:dyDescent="0.25">
      <c r="A181" t="s">
        <v>317</v>
      </c>
      <c r="B181" t="s">
        <v>153</v>
      </c>
      <c r="C181" s="22">
        <v>17861030</v>
      </c>
      <c r="D181" s="22">
        <v>752618</v>
      </c>
    </row>
    <row r="182" spans="1:4" x14ac:dyDescent="0.25">
      <c r="A182" t="s">
        <v>318</v>
      </c>
      <c r="B182" t="s">
        <v>153</v>
      </c>
      <c r="C182" s="22">
        <v>14645468</v>
      </c>
      <c r="D182" s="22">
        <v>390757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94E2-723D-4954-81B3-83B1097F9523}">
  <sheetPr>
    <tabColor theme="9" tint="0.59999389629810485"/>
  </sheetPr>
  <dimension ref="A3:D11"/>
  <sheetViews>
    <sheetView workbookViewId="0">
      <selection activeCell="B3" sqref="B3"/>
    </sheetView>
  </sheetViews>
  <sheetFormatPr defaultRowHeight="15" x14ac:dyDescent="0.25"/>
  <cols>
    <col min="1" max="1" width="24.7109375" bestFit="1" customWidth="1"/>
    <col min="2" max="2" width="17.5703125" bestFit="1" customWidth="1"/>
    <col min="3" max="3" width="11.7109375" bestFit="1" customWidth="1"/>
    <col min="4" max="4" width="23.7109375" bestFit="1" customWidth="1"/>
  </cols>
  <sheetData>
    <row r="3" spans="1:4" x14ac:dyDescent="0.25">
      <c r="A3" s="11" t="s">
        <v>144</v>
      </c>
      <c r="B3" t="s">
        <v>320</v>
      </c>
      <c r="C3" t="s">
        <v>322</v>
      </c>
      <c r="D3" t="s">
        <v>654</v>
      </c>
    </row>
    <row r="4" spans="1:4" x14ac:dyDescent="0.25">
      <c r="A4" t="s">
        <v>159</v>
      </c>
      <c r="B4" s="22">
        <v>2285279040</v>
      </c>
      <c r="C4" s="22">
        <v>24434902.300000001</v>
      </c>
      <c r="D4" s="22">
        <v>93.525196538232109</v>
      </c>
    </row>
    <row r="5" spans="1:4" x14ac:dyDescent="0.25">
      <c r="A5" t="s">
        <v>146</v>
      </c>
      <c r="B5" s="22">
        <v>1835776742</v>
      </c>
      <c r="C5" s="22">
        <v>5135531</v>
      </c>
      <c r="D5" s="22">
        <v>357.46580869631595</v>
      </c>
    </row>
    <row r="6" spans="1:4" x14ac:dyDescent="0.25">
      <c r="A6" t="s">
        <v>153</v>
      </c>
      <c r="B6" s="22">
        <v>1049530538</v>
      </c>
      <c r="C6" s="22">
        <v>21646744</v>
      </c>
      <c r="D6" s="22">
        <v>48.484452811933288</v>
      </c>
    </row>
    <row r="7" spans="1:4" x14ac:dyDescent="0.25">
      <c r="A7" t="s">
        <v>148</v>
      </c>
      <c r="B7" s="22">
        <v>918863253</v>
      </c>
      <c r="C7" s="22">
        <v>28062555</v>
      </c>
      <c r="D7" s="22">
        <v>32.743392502927833</v>
      </c>
    </row>
    <row r="8" spans="1:4" x14ac:dyDescent="0.25">
      <c r="A8" t="s">
        <v>155</v>
      </c>
      <c r="B8" s="22">
        <v>606875478</v>
      </c>
      <c r="C8" s="22">
        <v>19416627.399999999</v>
      </c>
      <c r="D8" s="22">
        <v>31.255452633344554</v>
      </c>
    </row>
    <row r="9" spans="1:4" x14ac:dyDescent="0.25">
      <c r="A9" t="s">
        <v>179</v>
      </c>
      <c r="B9" s="22">
        <v>365828785</v>
      </c>
      <c r="C9" s="22">
        <v>19818187</v>
      </c>
      <c r="D9" s="22">
        <v>18.459245792766009</v>
      </c>
    </row>
    <row r="10" spans="1:4" x14ac:dyDescent="0.25">
      <c r="A10" t="s">
        <v>150</v>
      </c>
      <c r="B10" s="22">
        <v>352038057</v>
      </c>
      <c r="C10" s="22">
        <v>9436163.3000000007</v>
      </c>
      <c r="D10" s="22">
        <v>37.307329876328019</v>
      </c>
    </row>
    <row r="11" spans="1:4" x14ac:dyDescent="0.25">
      <c r="A11" t="s">
        <v>28</v>
      </c>
      <c r="B11" s="22">
        <v>7414191893</v>
      </c>
      <c r="C11" s="22">
        <v>127950709.99999999</v>
      </c>
      <c r="D11" s="22">
        <v>57.945687780865001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28BE-B4AC-4DE5-9D0B-3ED73CCA27E0}">
  <sheetPr>
    <tabColor theme="6" tint="-0.249977111117893"/>
  </sheetPr>
  <dimension ref="A1"/>
  <sheetViews>
    <sheetView showGridLines="0" workbookViewId="0"/>
  </sheetViews>
  <sheetFormatPr defaultRowHeight="15" x14ac:dyDescent="0.25"/>
  <cols>
    <col min="1" max="1" width="2.85546875" customWidth="1"/>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2ECD-AB14-41B7-80C9-840AFDD63E48}">
  <sheetPr>
    <tabColor theme="6" tint="0.59999389629810485"/>
  </sheetPr>
  <dimension ref="A1:I101"/>
  <sheetViews>
    <sheetView topLeftCell="A2" workbookViewId="0">
      <selection activeCell="I11" sqref="I11"/>
    </sheetView>
  </sheetViews>
  <sheetFormatPr defaultRowHeight="15" x14ac:dyDescent="0.25"/>
  <cols>
    <col min="1" max="1" width="9.140625" customWidth="1"/>
    <col min="2" max="2" width="11.42578125" customWidth="1"/>
    <col min="3" max="4" width="17.140625" customWidth="1"/>
    <col min="5" max="5" width="41.42578125" bestFit="1" customWidth="1"/>
    <col min="6" max="6" width="9.140625" customWidth="1"/>
    <col min="7" max="7" width="14.28515625" customWidth="1"/>
    <col min="8" max="8" width="17.140625" customWidth="1"/>
    <col min="9" max="9" width="9.140625" customWidth="1"/>
  </cols>
  <sheetData>
    <row r="1" spans="1:9" x14ac:dyDescent="0.25">
      <c r="A1" s="24" t="s">
        <v>0</v>
      </c>
      <c r="B1" s="24" t="s">
        <v>323</v>
      </c>
      <c r="C1" s="24" t="s">
        <v>324</v>
      </c>
      <c r="D1" s="24" t="s">
        <v>325</v>
      </c>
      <c r="E1" s="24" t="s">
        <v>326</v>
      </c>
      <c r="F1" s="24" t="s">
        <v>439</v>
      </c>
      <c r="G1" s="24" t="s">
        <v>437</v>
      </c>
      <c r="H1" s="24" t="s">
        <v>438</v>
      </c>
      <c r="I1" s="24" t="s">
        <v>137</v>
      </c>
    </row>
    <row r="2" spans="1:9" x14ac:dyDescent="0.25">
      <c r="A2" t="s">
        <v>3</v>
      </c>
      <c r="B2" t="s">
        <v>358</v>
      </c>
      <c r="C2" t="s">
        <v>359</v>
      </c>
      <c r="D2" t="s">
        <v>329</v>
      </c>
      <c r="E2" t="s">
        <v>367</v>
      </c>
      <c r="F2" s="1">
        <v>2009</v>
      </c>
      <c r="G2" s="1">
        <v>26</v>
      </c>
      <c r="H2" s="1">
        <v>15</v>
      </c>
      <c r="I2" s="25">
        <v>10</v>
      </c>
    </row>
    <row r="3" spans="1:9" x14ac:dyDescent="0.25">
      <c r="A3" t="s">
        <v>3</v>
      </c>
      <c r="B3" t="s">
        <v>358</v>
      </c>
      <c r="C3" t="s">
        <v>359</v>
      </c>
      <c r="D3" t="s">
        <v>329</v>
      </c>
      <c r="E3" t="s">
        <v>401</v>
      </c>
      <c r="F3" s="1">
        <v>2009</v>
      </c>
      <c r="G3" s="1">
        <v>50</v>
      </c>
      <c r="H3" s="1">
        <v>10</v>
      </c>
      <c r="I3" s="25">
        <v>22</v>
      </c>
    </row>
    <row r="4" spans="1:9" x14ac:dyDescent="0.25">
      <c r="A4" t="s">
        <v>3</v>
      </c>
      <c r="B4" t="s">
        <v>358</v>
      </c>
      <c r="C4" t="s">
        <v>359</v>
      </c>
      <c r="D4" t="s">
        <v>329</v>
      </c>
      <c r="E4" t="s">
        <v>368</v>
      </c>
      <c r="F4" s="1">
        <v>2010</v>
      </c>
      <c r="G4" s="1">
        <v>34</v>
      </c>
      <c r="H4" s="1">
        <v>15</v>
      </c>
      <c r="I4" s="25">
        <v>12</v>
      </c>
    </row>
    <row r="5" spans="1:9" x14ac:dyDescent="0.25">
      <c r="A5" t="s">
        <v>3</v>
      </c>
      <c r="B5" t="s">
        <v>358</v>
      </c>
      <c r="C5" t="s">
        <v>359</v>
      </c>
      <c r="D5" t="s">
        <v>329</v>
      </c>
      <c r="E5" t="s">
        <v>360</v>
      </c>
      <c r="F5" s="1">
        <v>2010</v>
      </c>
      <c r="G5" s="1">
        <v>15</v>
      </c>
      <c r="H5" s="1">
        <v>10</v>
      </c>
      <c r="I5" s="25">
        <v>20</v>
      </c>
    </row>
    <row r="6" spans="1:9" x14ac:dyDescent="0.25">
      <c r="A6" t="s">
        <v>3</v>
      </c>
      <c r="B6" t="s">
        <v>358</v>
      </c>
      <c r="C6" t="s">
        <v>359</v>
      </c>
      <c r="D6" t="s">
        <v>329</v>
      </c>
      <c r="E6" t="s">
        <v>411</v>
      </c>
      <c r="F6" s="1">
        <v>2010</v>
      </c>
      <c r="G6" s="1">
        <v>28</v>
      </c>
      <c r="H6" s="1">
        <v>15</v>
      </c>
      <c r="I6" s="25">
        <v>13</v>
      </c>
    </row>
    <row r="7" spans="1:9" x14ac:dyDescent="0.25">
      <c r="A7" t="s">
        <v>3</v>
      </c>
      <c r="B7" t="s">
        <v>358</v>
      </c>
      <c r="C7" t="s">
        <v>359</v>
      </c>
      <c r="D7" t="s">
        <v>329</v>
      </c>
      <c r="E7" t="s">
        <v>369</v>
      </c>
      <c r="F7" s="1">
        <v>2012</v>
      </c>
      <c r="G7" s="1">
        <v>36</v>
      </c>
      <c r="H7" s="1">
        <v>15</v>
      </c>
      <c r="I7" s="25">
        <v>12</v>
      </c>
    </row>
    <row r="8" spans="1:9" x14ac:dyDescent="0.25">
      <c r="A8" t="s">
        <v>3</v>
      </c>
      <c r="B8" t="s">
        <v>358</v>
      </c>
      <c r="C8" t="s">
        <v>359</v>
      </c>
      <c r="D8" t="s">
        <v>329</v>
      </c>
      <c r="E8" t="s">
        <v>370</v>
      </c>
      <c r="F8" s="1">
        <v>2014</v>
      </c>
      <c r="G8" s="1">
        <v>42</v>
      </c>
      <c r="H8" s="1">
        <v>15</v>
      </c>
      <c r="I8" s="25">
        <v>12</v>
      </c>
    </row>
    <row r="9" spans="1:9" x14ac:dyDescent="0.25">
      <c r="A9" t="s">
        <v>3</v>
      </c>
      <c r="B9" t="s">
        <v>358</v>
      </c>
      <c r="C9" t="s">
        <v>359</v>
      </c>
      <c r="D9" t="s">
        <v>329</v>
      </c>
      <c r="E9" t="s">
        <v>398</v>
      </c>
      <c r="F9" s="1">
        <v>2014</v>
      </c>
      <c r="G9" s="1">
        <v>16</v>
      </c>
      <c r="H9" s="1">
        <v>10</v>
      </c>
      <c r="I9" s="25">
        <v>20</v>
      </c>
    </row>
    <row r="10" spans="1:9" x14ac:dyDescent="0.25">
      <c r="A10" t="s">
        <v>3</v>
      </c>
      <c r="B10" t="s">
        <v>358</v>
      </c>
      <c r="C10" t="s">
        <v>359</v>
      </c>
      <c r="D10" t="s">
        <v>329</v>
      </c>
      <c r="E10" t="s">
        <v>400</v>
      </c>
      <c r="F10" s="1">
        <v>2014</v>
      </c>
      <c r="G10" s="1">
        <v>25</v>
      </c>
      <c r="H10" s="1">
        <v>15</v>
      </c>
      <c r="I10" s="25">
        <v>17</v>
      </c>
    </row>
    <row r="11" spans="1:9" x14ac:dyDescent="0.25">
      <c r="A11" t="s">
        <v>3</v>
      </c>
      <c r="B11" t="s">
        <v>358</v>
      </c>
      <c r="C11" t="s">
        <v>359</v>
      </c>
      <c r="D11" t="s">
        <v>329</v>
      </c>
      <c r="E11" t="s">
        <v>380</v>
      </c>
      <c r="F11" s="1">
        <v>2015</v>
      </c>
      <c r="G11" s="1">
        <v>31</v>
      </c>
      <c r="H11" s="1">
        <v>15</v>
      </c>
      <c r="I11" s="25">
        <v>13</v>
      </c>
    </row>
    <row r="12" spans="1:9" x14ac:dyDescent="0.25">
      <c r="A12" t="s">
        <v>3</v>
      </c>
      <c r="B12" t="s">
        <v>358</v>
      </c>
      <c r="C12" t="s">
        <v>359</v>
      </c>
      <c r="D12" t="s">
        <v>329</v>
      </c>
      <c r="E12" t="s">
        <v>361</v>
      </c>
      <c r="F12" s="1">
        <v>2015</v>
      </c>
      <c r="G12" s="1">
        <v>22</v>
      </c>
      <c r="H12" s="1">
        <v>10</v>
      </c>
      <c r="I12" s="25">
        <v>25</v>
      </c>
    </row>
    <row r="13" spans="1:9" x14ac:dyDescent="0.25">
      <c r="A13" t="s">
        <v>3</v>
      </c>
      <c r="B13" t="s">
        <v>340</v>
      </c>
      <c r="C13" t="s">
        <v>341</v>
      </c>
      <c r="D13" t="s">
        <v>342</v>
      </c>
      <c r="E13" t="s">
        <v>394</v>
      </c>
      <c r="F13" s="1">
        <v>2008</v>
      </c>
      <c r="G13" s="1">
        <v>36</v>
      </c>
      <c r="H13" s="1">
        <v>0</v>
      </c>
      <c r="I13" s="25">
        <v>255</v>
      </c>
    </row>
    <row r="14" spans="1:9" x14ac:dyDescent="0.25">
      <c r="A14" t="s">
        <v>3</v>
      </c>
      <c r="B14" t="s">
        <v>340</v>
      </c>
      <c r="C14" t="s">
        <v>341</v>
      </c>
      <c r="D14" t="s">
        <v>342</v>
      </c>
      <c r="E14" t="s">
        <v>412</v>
      </c>
      <c r="F14" s="1">
        <v>2008</v>
      </c>
      <c r="G14" s="1">
        <v>1</v>
      </c>
      <c r="H14" s="1">
        <v>3</v>
      </c>
      <c r="I14" s="25">
        <v>69</v>
      </c>
    </row>
    <row r="15" spans="1:9" x14ac:dyDescent="0.25">
      <c r="A15" t="s">
        <v>3</v>
      </c>
      <c r="B15" t="s">
        <v>340</v>
      </c>
      <c r="C15" t="s">
        <v>341</v>
      </c>
      <c r="D15" t="s">
        <v>342</v>
      </c>
      <c r="E15" t="s">
        <v>345</v>
      </c>
      <c r="F15" s="1">
        <v>2008</v>
      </c>
      <c r="G15" s="1">
        <v>29</v>
      </c>
      <c r="H15" s="1">
        <v>15</v>
      </c>
      <c r="I15" s="25">
        <v>16</v>
      </c>
    </row>
    <row r="16" spans="1:9" x14ac:dyDescent="0.25">
      <c r="A16" t="s">
        <v>3</v>
      </c>
      <c r="B16" t="s">
        <v>340</v>
      </c>
      <c r="C16" t="s">
        <v>341</v>
      </c>
      <c r="D16" t="s">
        <v>342</v>
      </c>
      <c r="E16" t="s">
        <v>397</v>
      </c>
      <c r="F16" s="1">
        <v>2009</v>
      </c>
      <c r="G16" s="1">
        <v>50</v>
      </c>
      <c r="H16" s="1">
        <v>0</v>
      </c>
      <c r="I16" s="25">
        <v>299</v>
      </c>
    </row>
    <row r="17" spans="1:9" x14ac:dyDescent="0.25">
      <c r="A17" t="s">
        <v>3</v>
      </c>
      <c r="B17" t="s">
        <v>340</v>
      </c>
      <c r="C17" t="s">
        <v>341</v>
      </c>
      <c r="D17" t="s">
        <v>342</v>
      </c>
      <c r="E17" t="s">
        <v>343</v>
      </c>
      <c r="F17" s="1">
        <v>2009</v>
      </c>
      <c r="G17" s="1">
        <v>45</v>
      </c>
      <c r="H17" s="1">
        <v>3</v>
      </c>
      <c r="I17" s="25">
        <v>75</v>
      </c>
    </row>
    <row r="18" spans="1:9" x14ac:dyDescent="0.25">
      <c r="A18" t="s">
        <v>3</v>
      </c>
      <c r="B18" t="s">
        <v>340</v>
      </c>
      <c r="C18" t="s">
        <v>341</v>
      </c>
      <c r="D18" t="s">
        <v>342</v>
      </c>
      <c r="E18" t="s">
        <v>350</v>
      </c>
      <c r="F18" s="1">
        <v>2009</v>
      </c>
      <c r="G18" s="1">
        <v>35</v>
      </c>
      <c r="H18" s="1">
        <v>3</v>
      </c>
      <c r="I18" s="25">
        <v>70</v>
      </c>
    </row>
    <row r="19" spans="1:9" x14ac:dyDescent="0.25">
      <c r="A19" t="s">
        <v>3</v>
      </c>
      <c r="B19" t="s">
        <v>340</v>
      </c>
      <c r="C19" t="s">
        <v>341</v>
      </c>
      <c r="D19" t="s">
        <v>342</v>
      </c>
      <c r="E19" t="s">
        <v>391</v>
      </c>
      <c r="F19" s="1">
        <v>2009</v>
      </c>
      <c r="G19" s="1">
        <v>14</v>
      </c>
      <c r="H19" s="1">
        <v>0</v>
      </c>
      <c r="I19" s="25">
        <v>320</v>
      </c>
    </row>
    <row r="20" spans="1:9" x14ac:dyDescent="0.25">
      <c r="A20" t="s">
        <v>3</v>
      </c>
      <c r="B20" t="s">
        <v>340</v>
      </c>
      <c r="C20" t="s">
        <v>341</v>
      </c>
      <c r="D20" t="s">
        <v>342</v>
      </c>
      <c r="E20" t="s">
        <v>419</v>
      </c>
      <c r="F20" s="1">
        <v>2010</v>
      </c>
      <c r="G20" s="1">
        <v>30</v>
      </c>
      <c r="H20" s="1">
        <v>3</v>
      </c>
      <c r="I20" s="25">
        <v>70</v>
      </c>
    </row>
    <row r="21" spans="1:9" x14ac:dyDescent="0.25">
      <c r="A21" t="s">
        <v>3</v>
      </c>
      <c r="B21" t="s">
        <v>340</v>
      </c>
      <c r="C21" t="s">
        <v>341</v>
      </c>
      <c r="D21" t="s">
        <v>342</v>
      </c>
      <c r="E21" t="s">
        <v>425</v>
      </c>
      <c r="F21" s="1">
        <v>2011</v>
      </c>
      <c r="G21" s="1">
        <v>43</v>
      </c>
      <c r="H21" s="1">
        <v>10</v>
      </c>
      <c r="I21" s="25">
        <v>45</v>
      </c>
    </row>
    <row r="22" spans="1:9" x14ac:dyDescent="0.25">
      <c r="A22" t="s">
        <v>3</v>
      </c>
      <c r="B22" t="s">
        <v>340</v>
      </c>
      <c r="C22" t="s">
        <v>341</v>
      </c>
      <c r="D22" t="s">
        <v>342</v>
      </c>
      <c r="E22" t="s">
        <v>392</v>
      </c>
      <c r="F22" s="1">
        <v>2011</v>
      </c>
      <c r="G22" s="1">
        <v>33</v>
      </c>
      <c r="H22" s="1">
        <v>0</v>
      </c>
      <c r="I22" s="25">
        <v>380</v>
      </c>
    </row>
    <row r="23" spans="1:9" x14ac:dyDescent="0.25">
      <c r="A23" t="s">
        <v>3</v>
      </c>
      <c r="B23" t="s">
        <v>340</v>
      </c>
      <c r="C23" t="s">
        <v>341</v>
      </c>
      <c r="D23" t="s">
        <v>342</v>
      </c>
      <c r="E23" t="s">
        <v>418</v>
      </c>
      <c r="F23" s="1">
        <v>2011</v>
      </c>
      <c r="G23" s="1">
        <v>45</v>
      </c>
      <c r="H23" s="1">
        <v>3</v>
      </c>
      <c r="I23" s="25">
        <v>75</v>
      </c>
    </row>
    <row r="24" spans="1:9" x14ac:dyDescent="0.25">
      <c r="A24" t="s">
        <v>3</v>
      </c>
      <c r="B24" t="s">
        <v>340</v>
      </c>
      <c r="C24" t="s">
        <v>341</v>
      </c>
      <c r="D24" t="s">
        <v>342</v>
      </c>
      <c r="E24" t="s">
        <v>348</v>
      </c>
      <c r="F24" s="1">
        <v>2012</v>
      </c>
      <c r="G24" s="1">
        <v>15</v>
      </c>
      <c r="H24" s="1">
        <v>10</v>
      </c>
      <c r="I24" s="25">
        <v>24</v>
      </c>
    </row>
    <row r="25" spans="1:9" x14ac:dyDescent="0.25">
      <c r="A25" t="s">
        <v>3</v>
      </c>
      <c r="B25" t="s">
        <v>340</v>
      </c>
      <c r="C25" t="s">
        <v>341</v>
      </c>
      <c r="D25" t="s">
        <v>342</v>
      </c>
      <c r="E25" t="s">
        <v>399</v>
      </c>
      <c r="F25" s="1">
        <v>2012</v>
      </c>
      <c r="G25" s="1">
        <v>47</v>
      </c>
      <c r="H25" s="1">
        <v>10</v>
      </c>
      <c r="I25" s="25">
        <v>23</v>
      </c>
    </row>
    <row r="26" spans="1:9" x14ac:dyDescent="0.25">
      <c r="A26" t="s">
        <v>3</v>
      </c>
      <c r="B26" t="s">
        <v>340</v>
      </c>
      <c r="C26" t="s">
        <v>341</v>
      </c>
      <c r="D26" t="s">
        <v>342</v>
      </c>
      <c r="E26" t="s">
        <v>396</v>
      </c>
      <c r="F26" s="1">
        <v>2014</v>
      </c>
      <c r="G26" s="1">
        <v>36</v>
      </c>
      <c r="H26" s="1">
        <v>0</v>
      </c>
      <c r="I26" s="25">
        <v>430</v>
      </c>
    </row>
    <row r="27" spans="1:9" x14ac:dyDescent="0.25">
      <c r="A27" t="s">
        <v>3</v>
      </c>
      <c r="B27" t="s">
        <v>340</v>
      </c>
      <c r="C27" t="s">
        <v>341</v>
      </c>
      <c r="D27" t="s">
        <v>342</v>
      </c>
      <c r="E27" t="s">
        <v>349</v>
      </c>
      <c r="F27" s="1">
        <v>2014</v>
      </c>
      <c r="G27" s="1">
        <v>35</v>
      </c>
      <c r="H27" s="1">
        <v>10</v>
      </c>
      <c r="I27" s="25">
        <v>25</v>
      </c>
    </row>
    <row r="28" spans="1:9" x14ac:dyDescent="0.25">
      <c r="A28" t="s">
        <v>3</v>
      </c>
      <c r="B28" t="s">
        <v>340</v>
      </c>
      <c r="C28" t="s">
        <v>341</v>
      </c>
      <c r="D28" t="s">
        <v>342</v>
      </c>
      <c r="E28" t="s">
        <v>378</v>
      </c>
      <c r="F28" s="1">
        <v>2014</v>
      </c>
      <c r="G28" s="1">
        <v>14</v>
      </c>
      <c r="H28" s="1">
        <v>0</v>
      </c>
      <c r="I28" s="25">
        <v>630</v>
      </c>
    </row>
    <row r="29" spans="1:9" x14ac:dyDescent="0.25">
      <c r="A29" t="s">
        <v>3</v>
      </c>
      <c r="B29" t="s">
        <v>340</v>
      </c>
      <c r="C29" t="s">
        <v>341</v>
      </c>
      <c r="D29" t="s">
        <v>342</v>
      </c>
      <c r="E29" t="s">
        <v>395</v>
      </c>
      <c r="F29" s="1">
        <v>2015</v>
      </c>
      <c r="G29" s="1">
        <v>15</v>
      </c>
      <c r="H29" s="1">
        <v>0</v>
      </c>
      <c r="I29" s="25">
        <v>400</v>
      </c>
    </row>
    <row r="30" spans="1:9" x14ac:dyDescent="0.25">
      <c r="A30" t="s">
        <v>3</v>
      </c>
      <c r="B30" t="s">
        <v>340</v>
      </c>
      <c r="C30" t="s">
        <v>341</v>
      </c>
      <c r="D30" t="s">
        <v>342</v>
      </c>
      <c r="E30" t="s">
        <v>393</v>
      </c>
      <c r="F30" s="1">
        <v>2015</v>
      </c>
      <c r="G30" s="1">
        <v>24</v>
      </c>
      <c r="H30" s="1">
        <v>0</v>
      </c>
      <c r="I30" s="25">
        <v>450</v>
      </c>
    </row>
    <row r="31" spans="1:9" x14ac:dyDescent="0.25">
      <c r="A31" t="s">
        <v>3</v>
      </c>
      <c r="B31" t="s">
        <v>340</v>
      </c>
      <c r="C31" t="s">
        <v>341</v>
      </c>
      <c r="D31" t="s">
        <v>342</v>
      </c>
      <c r="E31" t="s">
        <v>420</v>
      </c>
      <c r="F31" s="1">
        <v>2015</v>
      </c>
      <c r="G31" s="1">
        <v>24</v>
      </c>
      <c r="H31" s="1">
        <v>3</v>
      </c>
      <c r="I31" s="25">
        <v>90</v>
      </c>
    </row>
    <row r="32" spans="1:9" x14ac:dyDescent="0.25">
      <c r="A32" t="s">
        <v>3</v>
      </c>
      <c r="B32" t="s">
        <v>340</v>
      </c>
      <c r="C32" t="s">
        <v>341</v>
      </c>
      <c r="D32" t="s">
        <v>342</v>
      </c>
      <c r="E32" t="s">
        <v>420</v>
      </c>
      <c r="F32" s="1">
        <v>2015</v>
      </c>
      <c r="G32" s="1">
        <v>3</v>
      </c>
      <c r="H32" s="1">
        <v>3</v>
      </c>
      <c r="I32" s="25">
        <v>90</v>
      </c>
    </row>
    <row r="33" spans="1:9" x14ac:dyDescent="0.25">
      <c r="A33" t="s">
        <v>3</v>
      </c>
      <c r="B33" t="s">
        <v>340</v>
      </c>
      <c r="C33" t="s">
        <v>341</v>
      </c>
      <c r="D33" t="s">
        <v>346</v>
      </c>
      <c r="E33" t="s">
        <v>382</v>
      </c>
      <c r="F33" s="1">
        <v>2005</v>
      </c>
      <c r="G33" s="1">
        <v>32</v>
      </c>
      <c r="H33" s="1">
        <v>1</v>
      </c>
      <c r="I33" s="25">
        <v>240</v>
      </c>
    </row>
    <row r="34" spans="1:9" x14ac:dyDescent="0.25">
      <c r="A34" t="s">
        <v>3</v>
      </c>
      <c r="B34" t="s">
        <v>340</v>
      </c>
      <c r="C34" t="s">
        <v>341</v>
      </c>
      <c r="D34" t="s">
        <v>346</v>
      </c>
      <c r="E34" t="s">
        <v>386</v>
      </c>
      <c r="F34" s="1">
        <v>2005</v>
      </c>
      <c r="G34" s="1">
        <v>15</v>
      </c>
      <c r="H34" s="1">
        <v>3</v>
      </c>
      <c r="I34" s="25">
        <v>50</v>
      </c>
    </row>
    <row r="35" spans="1:9" x14ac:dyDescent="0.25">
      <c r="A35" t="s">
        <v>3</v>
      </c>
      <c r="B35" t="s">
        <v>340</v>
      </c>
      <c r="C35" t="s">
        <v>341</v>
      </c>
      <c r="D35" t="s">
        <v>346</v>
      </c>
      <c r="E35" t="s">
        <v>402</v>
      </c>
      <c r="F35" s="1">
        <v>2005</v>
      </c>
      <c r="G35" s="1">
        <v>50</v>
      </c>
      <c r="H35" s="1">
        <v>3</v>
      </c>
      <c r="I35" s="25">
        <v>60</v>
      </c>
    </row>
    <row r="36" spans="1:9" x14ac:dyDescent="0.25">
      <c r="A36" t="s">
        <v>3</v>
      </c>
      <c r="B36" t="s">
        <v>340</v>
      </c>
      <c r="C36" t="s">
        <v>341</v>
      </c>
      <c r="D36" t="s">
        <v>346</v>
      </c>
      <c r="E36" t="s">
        <v>381</v>
      </c>
      <c r="F36" s="1">
        <v>2008</v>
      </c>
      <c r="G36" s="1">
        <v>43</v>
      </c>
      <c r="H36" s="1">
        <v>1</v>
      </c>
      <c r="I36" s="25">
        <v>229</v>
      </c>
    </row>
    <row r="37" spans="1:9" x14ac:dyDescent="0.25">
      <c r="A37" t="s">
        <v>3</v>
      </c>
      <c r="B37" t="s">
        <v>340</v>
      </c>
      <c r="C37" t="s">
        <v>341</v>
      </c>
      <c r="D37" t="s">
        <v>346</v>
      </c>
      <c r="E37" t="s">
        <v>410</v>
      </c>
      <c r="F37" s="1">
        <v>2009</v>
      </c>
      <c r="G37" s="1">
        <v>40</v>
      </c>
      <c r="H37" s="1">
        <v>0</v>
      </c>
      <c r="I37" s="25">
        <v>359</v>
      </c>
    </row>
    <row r="38" spans="1:9" x14ac:dyDescent="0.25">
      <c r="A38" t="s">
        <v>3</v>
      </c>
      <c r="B38" t="s">
        <v>340</v>
      </c>
      <c r="C38" t="s">
        <v>341</v>
      </c>
      <c r="D38" t="s">
        <v>346</v>
      </c>
      <c r="E38" t="s">
        <v>347</v>
      </c>
      <c r="F38" s="1">
        <v>2009</v>
      </c>
      <c r="G38" s="1">
        <v>31</v>
      </c>
      <c r="H38" s="1">
        <v>3</v>
      </c>
      <c r="I38" s="25">
        <v>65</v>
      </c>
    </row>
    <row r="39" spans="1:9" x14ac:dyDescent="0.25">
      <c r="A39" t="s">
        <v>3</v>
      </c>
      <c r="B39" t="s">
        <v>340</v>
      </c>
      <c r="C39" t="s">
        <v>341</v>
      </c>
      <c r="D39" t="s">
        <v>346</v>
      </c>
      <c r="E39" t="s">
        <v>379</v>
      </c>
      <c r="F39" s="1">
        <v>2009</v>
      </c>
      <c r="G39" s="1">
        <v>30</v>
      </c>
      <c r="H39" s="1">
        <v>1</v>
      </c>
      <c r="I39" s="25">
        <v>135</v>
      </c>
    </row>
    <row r="40" spans="1:9" x14ac:dyDescent="0.25">
      <c r="A40" t="s">
        <v>3</v>
      </c>
      <c r="B40" t="s">
        <v>340</v>
      </c>
      <c r="C40" t="s">
        <v>341</v>
      </c>
      <c r="D40" t="s">
        <v>346</v>
      </c>
      <c r="E40" t="s">
        <v>351</v>
      </c>
      <c r="F40" s="1">
        <v>2009</v>
      </c>
      <c r="G40" s="1">
        <v>42</v>
      </c>
      <c r="H40" s="1">
        <v>1</v>
      </c>
      <c r="I40" s="25">
        <v>115</v>
      </c>
    </row>
    <row r="41" spans="1:9" x14ac:dyDescent="0.25">
      <c r="A41" t="s">
        <v>3</v>
      </c>
      <c r="B41" t="s">
        <v>340</v>
      </c>
      <c r="C41" t="s">
        <v>341</v>
      </c>
      <c r="D41" t="s">
        <v>346</v>
      </c>
      <c r="E41" t="s">
        <v>415</v>
      </c>
      <c r="F41" s="1">
        <v>2009</v>
      </c>
      <c r="G41" s="1">
        <v>28</v>
      </c>
      <c r="H41" s="1">
        <v>0</v>
      </c>
      <c r="I41" s="25">
        <v>425</v>
      </c>
    </row>
    <row r="42" spans="1:9" x14ac:dyDescent="0.25">
      <c r="A42" t="s">
        <v>3</v>
      </c>
      <c r="B42" t="s">
        <v>340</v>
      </c>
      <c r="C42" t="s">
        <v>341</v>
      </c>
      <c r="D42" t="s">
        <v>346</v>
      </c>
      <c r="E42" t="s">
        <v>383</v>
      </c>
      <c r="F42" s="1">
        <v>2010</v>
      </c>
      <c r="G42" s="1">
        <v>12</v>
      </c>
      <c r="H42" s="1">
        <v>0</v>
      </c>
      <c r="I42" s="25">
        <v>260</v>
      </c>
    </row>
    <row r="43" spans="1:9" x14ac:dyDescent="0.25">
      <c r="A43" t="s">
        <v>3</v>
      </c>
      <c r="B43" t="s">
        <v>340</v>
      </c>
      <c r="C43" t="s">
        <v>341</v>
      </c>
      <c r="D43" t="s">
        <v>346</v>
      </c>
      <c r="E43" t="s">
        <v>384</v>
      </c>
      <c r="F43" s="1">
        <v>2011</v>
      </c>
      <c r="G43" s="1">
        <v>25</v>
      </c>
      <c r="H43" s="1">
        <v>0</v>
      </c>
      <c r="I43" s="25">
        <v>280</v>
      </c>
    </row>
    <row r="44" spans="1:9" x14ac:dyDescent="0.25">
      <c r="A44" t="s">
        <v>3</v>
      </c>
      <c r="B44" t="s">
        <v>340</v>
      </c>
      <c r="C44" t="s">
        <v>341</v>
      </c>
      <c r="D44" t="s">
        <v>346</v>
      </c>
      <c r="E44" t="s">
        <v>413</v>
      </c>
      <c r="F44" s="1">
        <v>2011</v>
      </c>
      <c r="G44" s="1">
        <v>45</v>
      </c>
      <c r="H44" s="1">
        <v>3</v>
      </c>
      <c r="I44" s="25">
        <v>95</v>
      </c>
    </row>
    <row r="45" spans="1:9" x14ac:dyDescent="0.25">
      <c r="A45" t="s">
        <v>3</v>
      </c>
      <c r="B45" t="s">
        <v>340</v>
      </c>
      <c r="C45" t="s">
        <v>341</v>
      </c>
      <c r="D45" t="s">
        <v>346</v>
      </c>
      <c r="E45" t="s">
        <v>418</v>
      </c>
      <c r="F45" s="1">
        <v>2011</v>
      </c>
      <c r="G45" s="1">
        <v>44</v>
      </c>
      <c r="H45" s="1">
        <v>3</v>
      </c>
      <c r="I45" s="25">
        <v>60</v>
      </c>
    </row>
    <row r="46" spans="1:9" x14ac:dyDescent="0.25">
      <c r="A46" t="s">
        <v>3</v>
      </c>
      <c r="B46" t="s">
        <v>340</v>
      </c>
      <c r="C46" t="s">
        <v>341</v>
      </c>
      <c r="D46" t="s">
        <v>346</v>
      </c>
      <c r="E46" t="s">
        <v>406</v>
      </c>
      <c r="F46" s="1">
        <v>2012</v>
      </c>
      <c r="G46" s="1">
        <v>33</v>
      </c>
      <c r="H46" s="1">
        <v>3</v>
      </c>
      <c r="I46" s="25">
        <v>80</v>
      </c>
    </row>
    <row r="47" spans="1:9" x14ac:dyDescent="0.25">
      <c r="A47" t="s">
        <v>3</v>
      </c>
      <c r="B47" t="s">
        <v>340</v>
      </c>
      <c r="C47" t="s">
        <v>341</v>
      </c>
      <c r="D47" t="s">
        <v>346</v>
      </c>
      <c r="E47" t="s">
        <v>385</v>
      </c>
      <c r="F47" s="1">
        <v>2014</v>
      </c>
      <c r="G47" s="1">
        <v>34</v>
      </c>
      <c r="H47" s="1">
        <v>0</v>
      </c>
      <c r="I47" s="25">
        <v>330</v>
      </c>
    </row>
    <row r="48" spans="1:9" x14ac:dyDescent="0.25">
      <c r="A48" t="s">
        <v>3</v>
      </c>
      <c r="B48" t="s">
        <v>340</v>
      </c>
      <c r="C48" t="s">
        <v>341</v>
      </c>
      <c r="D48" t="s">
        <v>346</v>
      </c>
      <c r="E48" t="s">
        <v>414</v>
      </c>
      <c r="F48" s="1">
        <v>2014</v>
      </c>
      <c r="G48" s="1">
        <v>15</v>
      </c>
      <c r="H48" s="1">
        <v>1</v>
      </c>
      <c r="I48" s="25">
        <v>120</v>
      </c>
    </row>
    <row r="49" spans="1:9" x14ac:dyDescent="0.25">
      <c r="A49" t="s">
        <v>3</v>
      </c>
      <c r="B49" t="s">
        <v>340</v>
      </c>
      <c r="C49" t="s">
        <v>341</v>
      </c>
      <c r="D49" t="s">
        <v>346</v>
      </c>
      <c r="E49" t="s">
        <v>416</v>
      </c>
      <c r="F49" s="1">
        <v>2014</v>
      </c>
      <c r="G49" s="1">
        <v>7</v>
      </c>
      <c r="H49" s="1">
        <v>0</v>
      </c>
      <c r="I49" s="25">
        <v>580</v>
      </c>
    </row>
    <row r="50" spans="1:9" x14ac:dyDescent="0.25">
      <c r="A50" t="s">
        <v>3</v>
      </c>
      <c r="B50" t="s">
        <v>340</v>
      </c>
      <c r="C50" t="s">
        <v>341</v>
      </c>
      <c r="D50" t="s">
        <v>346</v>
      </c>
      <c r="E50" t="s">
        <v>404</v>
      </c>
      <c r="F50" s="1">
        <v>2014</v>
      </c>
      <c r="G50" s="1">
        <v>43</v>
      </c>
      <c r="H50" s="1">
        <v>3</v>
      </c>
      <c r="I50" s="25">
        <v>80</v>
      </c>
    </row>
    <row r="51" spans="1:9" x14ac:dyDescent="0.25">
      <c r="A51" t="s">
        <v>3</v>
      </c>
      <c r="B51" t="s">
        <v>340</v>
      </c>
      <c r="C51" t="s">
        <v>341</v>
      </c>
      <c r="D51" t="s">
        <v>346</v>
      </c>
      <c r="E51" t="s">
        <v>404</v>
      </c>
      <c r="F51" s="1">
        <v>2014</v>
      </c>
      <c r="G51" s="1">
        <v>7</v>
      </c>
      <c r="H51" s="1">
        <v>3</v>
      </c>
      <c r="I51" s="25">
        <v>80</v>
      </c>
    </row>
    <row r="52" spans="1:9" x14ac:dyDescent="0.25">
      <c r="A52" t="s">
        <v>3</v>
      </c>
      <c r="B52" t="s">
        <v>340</v>
      </c>
      <c r="C52" t="s">
        <v>341</v>
      </c>
      <c r="D52" t="s">
        <v>346</v>
      </c>
      <c r="E52" t="s">
        <v>387</v>
      </c>
      <c r="F52" s="1">
        <v>2015</v>
      </c>
      <c r="G52" s="1">
        <v>0</v>
      </c>
      <c r="H52" s="1">
        <v>3</v>
      </c>
      <c r="I52" s="25">
        <v>75</v>
      </c>
    </row>
    <row r="53" spans="1:9" x14ac:dyDescent="0.25">
      <c r="A53" t="s">
        <v>3</v>
      </c>
      <c r="B53" t="s">
        <v>340</v>
      </c>
      <c r="C53" t="s">
        <v>341</v>
      </c>
      <c r="D53" t="s">
        <v>346</v>
      </c>
      <c r="E53" t="s">
        <v>387</v>
      </c>
      <c r="F53" s="1">
        <v>2015</v>
      </c>
      <c r="G53" s="1">
        <v>36</v>
      </c>
      <c r="H53" s="1">
        <v>3</v>
      </c>
      <c r="I53" s="25">
        <v>75</v>
      </c>
    </row>
    <row r="54" spans="1:9" x14ac:dyDescent="0.25">
      <c r="A54" t="s">
        <v>3</v>
      </c>
      <c r="B54" t="s">
        <v>340</v>
      </c>
      <c r="C54" t="s">
        <v>341</v>
      </c>
      <c r="D54" t="s">
        <v>346</v>
      </c>
      <c r="E54" t="s">
        <v>417</v>
      </c>
      <c r="F54" s="1">
        <v>2015</v>
      </c>
      <c r="G54" s="1">
        <v>0</v>
      </c>
      <c r="H54" s="1">
        <v>0</v>
      </c>
      <c r="I54" s="25">
        <v>650</v>
      </c>
    </row>
    <row r="55" spans="1:9" x14ac:dyDescent="0.25">
      <c r="A55" t="s">
        <v>3</v>
      </c>
      <c r="B55" t="s">
        <v>340</v>
      </c>
      <c r="C55" t="s">
        <v>341</v>
      </c>
      <c r="D55" t="s">
        <v>346</v>
      </c>
      <c r="E55" t="s">
        <v>403</v>
      </c>
      <c r="F55" s="1">
        <v>2015</v>
      </c>
      <c r="G55" s="1">
        <v>7</v>
      </c>
      <c r="H55" s="1">
        <v>3</v>
      </c>
      <c r="I55" s="25">
        <v>79</v>
      </c>
    </row>
    <row r="56" spans="1:9" x14ac:dyDescent="0.25">
      <c r="A56" t="s">
        <v>3</v>
      </c>
      <c r="B56" t="s">
        <v>340</v>
      </c>
      <c r="C56" t="s">
        <v>341</v>
      </c>
      <c r="D56" t="s">
        <v>346</v>
      </c>
      <c r="E56" t="s">
        <v>405</v>
      </c>
      <c r="F56" s="1">
        <v>2015</v>
      </c>
      <c r="G56" s="1">
        <v>5</v>
      </c>
      <c r="H56" s="1">
        <v>3</v>
      </c>
      <c r="I56" s="25">
        <v>79</v>
      </c>
    </row>
    <row r="57" spans="1:9" x14ac:dyDescent="0.25">
      <c r="A57" t="s">
        <v>3</v>
      </c>
      <c r="B57" t="s">
        <v>334</v>
      </c>
      <c r="C57" t="s">
        <v>335</v>
      </c>
      <c r="D57" t="s">
        <v>346</v>
      </c>
      <c r="E57" t="s">
        <v>377</v>
      </c>
      <c r="F57" s="1">
        <v>2012</v>
      </c>
      <c r="G57" s="1">
        <v>28</v>
      </c>
      <c r="H57" s="1">
        <v>10</v>
      </c>
      <c r="I57" s="25">
        <v>45</v>
      </c>
    </row>
    <row r="58" spans="1:9" x14ac:dyDescent="0.25">
      <c r="A58" t="s">
        <v>3</v>
      </c>
      <c r="B58" t="s">
        <v>334</v>
      </c>
      <c r="C58" t="s">
        <v>335</v>
      </c>
      <c r="D58" t="s">
        <v>346</v>
      </c>
      <c r="E58" t="s">
        <v>366</v>
      </c>
      <c r="F58" s="1">
        <v>2013</v>
      </c>
      <c r="G58" s="1">
        <v>41</v>
      </c>
      <c r="H58" s="1">
        <v>10</v>
      </c>
      <c r="I58" s="25">
        <v>27</v>
      </c>
    </row>
    <row r="59" spans="1:9" x14ac:dyDescent="0.25">
      <c r="A59" t="s">
        <v>3</v>
      </c>
      <c r="B59" t="s">
        <v>334</v>
      </c>
      <c r="C59" t="s">
        <v>335</v>
      </c>
      <c r="D59" t="s">
        <v>346</v>
      </c>
      <c r="E59" t="s">
        <v>366</v>
      </c>
      <c r="F59" s="1">
        <v>2013</v>
      </c>
      <c r="G59" s="1">
        <v>21</v>
      </c>
      <c r="H59" s="1">
        <v>10</v>
      </c>
      <c r="I59" s="25">
        <v>27</v>
      </c>
    </row>
    <row r="60" spans="1:9" x14ac:dyDescent="0.25">
      <c r="A60" t="s">
        <v>3</v>
      </c>
      <c r="B60" t="s">
        <v>334</v>
      </c>
      <c r="C60" t="s">
        <v>335</v>
      </c>
      <c r="D60" t="s">
        <v>346</v>
      </c>
      <c r="E60" t="s">
        <v>362</v>
      </c>
      <c r="F60" s="1">
        <v>2014</v>
      </c>
      <c r="G60" s="1">
        <v>45</v>
      </c>
      <c r="H60" s="1">
        <v>10</v>
      </c>
      <c r="I60" s="25">
        <v>27</v>
      </c>
    </row>
    <row r="61" spans="1:9" x14ac:dyDescent="0.25">
      <c r="A61" t="s">
        <v>3</v>
      </c>
      <c r="B61" t="s">
        <v>334</v>
      </c>
      <c r="C61" t="s">
        <v>335</v>
      </c>
      <c r="D61" t="s">
        <v>336</v>
      </c>
      <c r="E61" t="s">
        <v>426</v>
      </c>
      <c r="F61" s="1">
        <v>2008</v>
      </c>
      <c r="G61" s="1">
        <v>17</v>
      </c>
      <c r="H61" s="1">
        <v>10</v>
      </c>
      <c r="I61" s="25">
        <v>36</v>
      </c>
    </row>
    <row r="62" spans="1:9" x14ac:dyDescent="0.25">
      <c r="A62" t="s">
        <v>3</v>
      </c>
      <c r="B62" t="s">
        <v>334</v>
      </c>
      <c r="C62" t="s">
        <v>335</v>
      </c>
      <c r="D62" t="s">
        <v>336</v>
      </c>
      <c r="E62" t="s">
        <v>374</v>
      </c>
      <c r="F62" s="1">
        <v>2009</v>
      </c>
      <c r="G62" s="1">
        <v>10</v>
      </c>
      <c r="H62" s="1">
        <v>10</v>
      </c>
      <c r="I62" s="25">
        <v>35</v>
      </c>
    </row>
    <row r="63" spans="1:9" x14ac:dyDescent="0.25">
      <c r="A63" t="s">
        <v>3</v>
      </c>
      <c r="B63" t="s">
        <v>334</v>
      </c>
      <c r="C63" t="s">
        <v>335</v>
      </c>
      <c r="D63" t="s">
        <v>336</v>
      </c>
      <c r="E63" t="s">
        <v>409</v>
      </c>
      <c r="F63" s="1">
        <v>2009</v>
      </c>
      <c r="G63" s="1">
        <v>8</v>
      </c>
      <c r="H63" s="1">
        <v>3</v>
      </c>
      <c r="I63" s="25">
        <v>59</v>
      </c>
    </row>
    <row r="64" spans="1:9" x14ac:dyDescent="0.25">
      <c r="A64" t="s">
        <v>3</v>
      </c>
      <c r="B64" t="s">
        <v>334</v>
      </c>
      <c r="C64" t="s">
        <v>335</v>
      </c>
      <c r="D64" t="s">
        <v>336</v>
      </c>
      <c r="E64" t="s">
        <v>337</v>
      </c>
      <c r="F64" s="1">
        <v>2010</v>
      </c>
      <c r="G64" s="1">
        <v>35</v>
      </c>
      <c r="H64" s="1">
        <v>3</v>
      </c>
      <c r="I64" s="25">
        <v>50</v>
      </c>
    </row>
    <row r="65" spans="1:9" x14ac:dyDescent="0.25">
      <c r="A65" t="s">
        <v>3</v>
      </c>
      <c r="B65" t="s">
        <v>334</v>
      </c>
      <c r="C65" t="s">
        <v>335</v>
      </c>
      <c r="D65" t="s">
        <v>336</v>
      </c>
      <c r="E65" t="s">
        <v>371</v>
      </c>
      <c r="F65" s="1">
        <v>2011</v>
      </c>
      <c r="G65" s="1">
        <v>1</v>
      </c>
      <c r="H65" s="1">
        <v>3</v>
      </c>
      <c r="I65" s="25">
        <v>53</v>
      </c>
    </row>
    <row r="66" spans="1:9" x14ac:dyDescent="0.25">
      <c r="A66" t="s">
        <v>3</v>
      </c>
      <c r="B66" t="s">
        <v>334</v>
      </c>
      <c r="C66" t="s">
        <v>335</v>
      </c>
      <c r="D66" t="s">
        <v>336</v>
      </c>
      <c r="E66" t="s">
        <v>407</v>
      </c>
      <c r="F66" s="1">
        <v>2011</v>
      </c>
      <c r="G66" s="1">
        <v>44</v>
      </c>
      <c r="H66" s="1">
        <v>3</v>
      </c>
      <c r="I66" s="25">
        <v>50</v>
      </c>
    </row>
    <row r="67" spans="1:9" x14ac:dyDescent="0.25">
      <c r="A67" t="s">
        <v>3</v>
      </c>
      <c r="B67" t="s">
        <v>334</v>
      </c>
      <c r="C67" t="s">
        <v>335</v>
      </c>
      <c r="D67" t="s">
        <v>336</v>
      </c>
      <c r="E67" t="s">
        <v>390</v>
      </c>
      <c r="F67" s="1">
        <v>2011</v>
      </c>
      <c r="G67" s="1">
        <v>22</v>
      </c>
      <c r="H67" s="1">
        <v>3</v>
      </c>
      <c r="I67" s="25">
        <v>50</v>
      </c>
    </row>
    <row r="68" spans="1:9" x14ac:dyDescent="0.25">
      <c r="A68" t="s">
        <v>3</v>
      </c>
      <c r="B68" t="s">
        <v>334</v>
      </c>
      <c r="C68" t="s">
        <v>335</v>
      </c>
      <c r="D68" t="s">
        <v>336</v>
      </c>
      <c r="E68" t="s">
        <v>356</v>
      </c>
      <c r="F68" s="1">
        <v>2012</v>
      </c>
      <c r="G68" s="1">
        <v>35</v>
      </c>
      <c r="H68" s="1">
        <v>10</v>
      </c>
      <c r="I68" s="25">
        <v>25</v>
      </c>
    </row>
    <row r="69" spans="1:9" x14ac:dyDescent="0.25">
      <c r="A69" t="s">
        <v>3</v>
      </c>
      <c r="B69" t="s">
        <v>334</v>
      </c>
      <c r="C69" t="s">
        <v>335</v>
      </c>
      <c r="D69" t="s">
        <v>336</v>
      </c>
      <c r="E69" t="s">
        <v>338</v>
      </c>
      <c r="F69" s="1">
        <v>2012</v>
      </c>
      <c r="G69" s="1">
        <v>19</v>
      </c>
      <c r="H69" s="1">
        <v>3</v>
      </c>
      <c r="I69" s="25">
        <v>55</v>
      </c>
    </row>
    <row r="70" spans="1:9" x14ac:dyDescent="0.25">
      <c r="A70" t="s">
        <v>3</v>
      </c>
      <c r="B70" t="s">
        <v>334</v>
      </c>
      <c r="C70" t="s">
        <v>335</v>
      </c>
      <c r="D70" t="s">
        <v>336</v>
      </c>
      <c r="E70" t="s">
        <v>377</v>
      </c>
      <c r="F70" s="1">
        <v>2012</v>
      </c>
      <c r="G70" s="1">
        <v>50</v>
      </c>
      <c r="H70" s="1">
        <v>10</v>
      </c>
      <c r="I70" s="25">
        <v>40</v>
      </c>
    </row>
    <row r="71" spans="1:9" x14ac:dyDescent="0.25">
      <c r="A71" t="s">
        <v>3</v>
      </c>
      <c r="B71" t="s">
        <v>334</v>
      </c>
      <c r="C71" t="s">
        <v>335</v>
      </c>
      <c r="D71" t="s">
        <v>336</v>
      </c>
      <c r="E71" t="s">
        <v>363</v>
      </c>
      <c r="F71" s="1">
        <v>2012</v>
      </c>
      <c r="G71" s="1">
        <v>27</v>
      </c>
      <c r="H71" s="1">
        <v>10</v>
      </c>
      <c r="I71" s="25">
        <v>23</v>
      </c>
    </row>
    <row r="72" spans="1:9" x14ac:dyDescent="0.25">
      <c r="A72" t="s">
        <v>3</v>
      </c>
      <c r="B72" t="s">
        <v>334</v>
      </c>
      <c r="C72" t="s">
        <v>335</v>
      </c>
      <c r="D72" t="s">
        <v>336</v>
      </c>
      <c r="E72" t="s">
        <v>408</v>
      </c>
      <c r="F72" s="1">
        <v>2012</v>
      </c>
      <c r="G72" s="1">
        <v>37</v>
      </c>
      <c r="H72" s="1">
        <v>3</v>
      </c>
      <c r="I72" s="25">
        <v>50</v>
      </c>
    </row>
    <row r="73" spans="1:9" x14ac:dyDescent="0.25">
      <c r="A73" t="s">
        <v>3</v>
      </c>
      <c r="B73" t="s">
        <v>334</v>
      </c>
      <c r="C73" t="s">
        <v>335</v>
      </c>
      <c r="D73" t="s">
        <v>336</v>
      </c>
      <c r="E73" t="s">
        <v>373</v>
      </c>
      <c r="F73" s="1">
        <v>2013</v>
      </c>
      <c r="G73" s="1">
        <v>3</v>
      </c>
      <c r="H73" s="1">
        <v>3</v>
      </c>
      <c r="I73" s="25">
        <v>65</v>
      </c>
    </row>
    <row r="74" spans="1:9" x14ac:dyDescent="0.25">
      <c r="A74" t="s">
        <v>3</v>
      </c>
      <c r="B74" t="s">
        <v>334</v>
      </c>
      <c r="C74" t="s">
        <v>335</v>
      </c>
      <c r="D74" t="s">
        <v>336</v>
      </c>
      <c r="E74" t="s">
        <v>376</v>
      </c>
      <c r="F74" s="1">
        <v>2013</v>
      </c>
      <c r="G74" s="1">
        <v>22</v>
      </c>
      <c r="H74" s="1">
        <v>10</v>
      </c>
      <c r="I74" s="25">
        <v>40</v>
      </c>
    </row>
    <row r="75" spans="1:9" x14ac:dyDescent="0.25">
      <c r="A75" t="s">
        <v>3</v>
      </c>
      <c r="B75" t="s">
        <v>334</v>
      </c>
      <c r="C75" t="s">
        <v>335</v>
      </c>
      <c r="D75" t="s">
        <v>336</v>
      </c>
      <c r="E75" t="s">
        <v>366</v>
      </c>
      <c r="F75" s="1">
        <v>2013</v>
      </c>
      <c r="G75" s="1">
        <v>41</v>
      </c>
      <c r="H75" s="1">
        <v>10</v>
      </c>
      <c r="I75" s="25">
        <v>25</v>
      </c>
    </row>
    <row r="76" spans="1:9" x14ac:dyDescent="0.25">
      <c r="A76" t="s">
        <v>3</v>
      </c>
      <c r="B76" t="s">
        <v>334</v>
      </c>
      <c r="C76" t="s">
        <v>335</v>
      </c>
      <c r="D76" t="s">
        <v>336</v>
      </c>
      <c r="E76" t="s">
        <v>372</v>
      </c>
      <c r="F76" s="1">
        <v>2014</v>
      </c>
      <c r="G76" s="1">
        <v>8</v>
      </c>
      <c r="H76" s="1">
        <v>3</v>
      </c>
      <c r="I76" s="25">
        <v>65</v>
      </c>
    </row>
    <row r="77" spans="1:9" x14ac:dyDescent="0.25">
      <c r="A77" t="s">
        <v>3</v>
      </c>
      <c r="B77" t="s">
        <v>334</v>
      </c>
      <c r="C77" t="s">
        <v>335</v>
      </c>
      <c r="D77" t="s">
        <v>336</v>
      </c>
      <c r="E77" t="s">
        <v>389</v>
      </c>
      <c r="F77" s="1">
        <v>2014</v>
      </c>
      <c r="G77" s="1">
        <v>39</v>
      </c>
      <c r="H77" s="1">
        <v>15</v>
      </c>
      <c r="I77" s="25">
        <v>18</v>
      </c>
    </row>
    <row r="78" spans="1:9" x14ac:dyDescent="0.25">
      <c r="A78" t="s">
        <v>3</v>
      </c>
      <c r="B78" t="s">
        <v>334</v>
      </c>
      <c r="C78" t="s">
        <v>335</v>
      </c>
      <c r="D78" t="s">
        <v>336</v>
      </c>
      <c r="E78" t="s">
        <v>339</v>
      </c>
      <c r="F78" s="1">
        <v>2014</v>
      </c>
      <c r="G78" s="1">
        <v>30</v>
      </c>
      <c r="H78" s="1">
        <v>3</v>
      </c>
      <c r="I78" s="25">
        <v>60</v>
      </c>
    </row>
    <row r="79" spans="1:9" x14ac:dyDescent="0.25">
      <c r="A79" t="s">
        <v>3</v>
      </c>
      <c r="B79" t="s">
        <v>334</v>
      </c>
      <c r="C79" t="s">
        <v>335</v>
      </c>
      <c r="D79" t="s">
        <v>336</v>
      </c>
      <c r="E79" t="s">
        <v>375</v>
      </c>
      <c r="F79" s="1">
        <v>2014</v>
      </c>
      <c r="G79" s="1">
        <v>11</v>
      </c>
      <c r="H79" s="1">
        <v>10</v>
      </c>
      <c r="I79" s="25">
        <v>40</v>
      </c>
    </row>
    <row r="80" spans="1:9" x14ac:dyDescent="0.25">
      <c r="A80" t="s">
        <v>3</v>
      </c>
      <c r="B80" t="s">
        <v>334</v>
      </c>
      <c r="C80" t="s">
        <v>335</v>
      </c>
      <c r="D80" t="s">
        <v>336</v>
      </c>
      <c r="E80" t="s">
        <v>362</v>
      </c>
      <c r="F80" s="1">
        <v>2014</v>
      </c>
      <c r="G80" s="1">
        <v>7</v>
      </c>
      <c r="H80" s="1">
        <v>10</v>
      </c>
      <c r="I80" s="25">
        <v>23</v>
      </c>
    </row>
    <row r="81" spans="1:9" x14ac:dyDescent="0.25">
      <c r="A81" t="s">
        <v>3</v>
      </c>
      <c r="B81" t="s">
        <v>334</v>
      </c>
      <c r="C81" t="s">
        <v>335</v>
      </c>
      <c r="D81" t="s">
        <v>336</v>
      </c>
      <c r="E81" t="s">
        <v>357</v>
      </c>
      <c r="F81" s="1">
        <v>2015</v>
      </c>
      <c r="G81" s="1">
        <v>14</v>
      </c>
      <c r="H81" s="1">
        <v>10</v>
      </c>
      <c r="I81" s="25">
        <v>25</v>
      </c>
    </row>
    <row r="82" spans="1:9" x14ac:dyDescent="0.25">
      <c r="A82" t="s">
        <v>3</v>
      </c>
      <c r="B82" t="s">
        <v>334</v>
      </c>
      <c r="C82" t="s">
        <v>335</v>
      </c>
      <c r="D82" t="s">
        <v>336</v>
      </c>
      <c r="E82" t="s">
        <v>388</v>
      </c>
      <c r="F82" s="1">
        <v>2015</v>
      </c>
      <c r="G82" s="1">
        <v>25</v>
      </c>
      <c r="H82" s="1">
        <v>15</v>
      </c>
      <c r="I82" s="25">
        <v>18</v>
      </c>
    </row>
    <row r="83" spans="1:9" x14ac:dyDescent="0.25">
      <c r="A83" t="s">
        <v>3</v>
      </c>
      <c r="B83" t="s">
        <v>334</v>
      </c>
      <c r="C83" t="s">
        <v>335</v>
      </c>
      <c r="D83" t="s">
        <v>336</v>
      </c>
      <c r="E83" t="s">
        <v>364</v>
      </c>
      <c r="F83" s="1">
        <v>2015</v>
      </c>
      <c r="G83" s="1">
        <v>28</v>
      </c>
      <c r="H83" s="1">
        <v>10</v>
      </c>
      <c r="I83" s="25">
        <v>25</v>
      </c>
    </row>
    <row r="84" spans="1:9" x14ac:dyDescent="0.25">
      <c r="A84" t="s">
        <v>3</v>
      </c>
      <c r="B84" t="s">
        <v>334</v>
      </c>
      <c r="C84" t="s">
        <v>335</v>
      </c>
      <c r="D84" t="s">
        <v>336</v>
      </c>
      <c r="E84" t="s">
        <v>365</v>
      </c>
      <c r="F84" s="1">
        <v>2016</v>
      </c>
      <c r="G84" s="1">
        <v>30</v>
      </c>
      <c r="H84" s="1">
        <v>10</v>
      </c>
      <c r="I84" s="25">
        <v>25</v>
      </c>
    </row>
    <row r="85" spans="1:9" x14ac:dyDescent="0.25">
      <c r="A85" t="s">
        <v>327</v>
      </c>
      <c r="B85" t="s">
        <v>135</v>
      </c>
      <c r="C85" t="s">
        <v>328</v>
      </c>
      <c r="D85" t="s">
        <v>329</v>
      </c>
      <c r="E85" t="s">
        <v>421</v>
      </c>
      <c r="F85" s="1">
        <v>2011</v>
      </c>
      <c r="G85" s="1">
        <v>10</v>
      </c>
      <c r="H85" s="1">
        <v>3</v>
      </c>
      <c r="I85" s="25">
        <v>60</v>
      </c>
    </row>
    <row r="86" spans="1:9" x14ac:dyDescent="0.25">
      <c r="A86" t="s">
        <v>327</v>
      </c>
      <c r="B86" t="s">
        <v>135</v>
      </c>
      <c r="C86" t="s">
        <v>328</v>
      </c>
      <c r="D86" t="s">
        <v>329</v>
      </c>
      <c r="E86" t="s">
        <v>421</v>
      </c>
      <c r="F86" s="1">
        <v>2011</v>
      </c>
      <c r="G86" s="1">
        <v>0</v>
      </c>
      <c r="H86" s="1">
        <v>3</v>
      </c>
      <c r="I86" s="25">
        <v>60</v>
      </c>
    </row>
    <row r="87" spans="1:9" x14ac:dyDescent="0.25">
      <c r="A87" t="s">
        <v>327</v>
      </c>
      <c r="B87" t="s">
        <v>135</v>
      </c>
      <c r="C87" t="s">
        <v>328</v>
      </c>
      <c r="D87" t="s">
        <v>329</v>
      </c>
      <c r="E87" t="s">
        <v>355</v>
      </c>
      <c r="F87" s="1">
        <v>2011</v>
      </c>
      <c r="G87" s="1">
        <v>41</v>
      </c>
      <c r="H87" s="1">
        <v>10</v>
      </c>
      <c r="I87" s="25">
        <v>45</v>
      </c>
    </row>
    <row r="88" spans="1:9" x14ac:dyDescent="0.25">
      <c r="A88" t="s">
        <v>327</v>
      </c>
      <c r="B88" t="s">
        <v>135</v>
      </c>
      <c r="C88" t="s">
        <v>328</v>
      </c>
      <c r="D88" t="s">
        <v>329</v>
      </c>
      <c r="E88" t="s">
        <v>424</v>
      </c>
      <c r="F88" s="1">
        <v>2012</v>
      </c>
      <c r="G88" s="1">
        <v>5</v>
      </c>
      <c r="H88" s="1">
        <v>3</v>
      </c>
      <c r="I88" s="25">
        <v>60</v>
      </c>
    </row>
    <row r="89" spans="1:9" x14ac:dyDescent="0.25">
      <c r="A89" t="s">
        <v>327</v>
      </c>
      <c r="B89" t="s">
        <v>135</v>
      </c>
      <c r="C89" t="s">
        <v>328</v>
      </c>
      <c r="D89" t="s">
        <v>329</v>
      </c>
      <c r="E89" t="s">
        <v>331</v>
      </c>
      <c r="F89" s="1">
        <v>2012</v>
      </c>
      <c r="G89" s="1">
        <v>28</v>
      </c>
      <c r="H89" s="1">
        <v>10</v>
      </c>
      <c r="I89" s="25">
        <v>25</v>
      </c>
    </row>
    <row r="90" spans="1:9" x14ac:dyDescent="0.25">
      <c r="A90" t="s">
        <v>327</v>
      </c>
      <c r="B90" t="s">
        <v>135</v>
      </c>
      <c r="C90" t="s">
        <v>328</v>
      </c>
      <c r="D90" t="s">
        <v>329</v>
      </c>
      <c r="E90" t="s">
        <v>352</v>
      </c>
      <c r="F90" s="1">
        <v>2012</v>
      </c>
      <c r="G90" s="1">
        <v>17</v>
      </c>
      <c r="H90" s="1">
        <v>10</v>
      </c>
      <c r="I90" s="25">
        <v>45</v>
      </c>
    </row>
    <row r="91" spans="1:9" x14ac:dyDescent="0.25">
      <c r="A91" t="s">
        <v>327</v>
      </c>
      <c r="B91" t="s">
        <v>135</v>
      </c>
      <c r="C91" t="s">
        <v>328</v>
      </c>
      <c r="D91" t="s">
        <v>329</v>
      </c>
      <c r="E91" t="s">
        <v>422</v>
      </c>
      <c r="F91" s="1">
        <v>2013</v>
      </c>
      <c r="G91" s="1">
        <v>30</v>
      </c>
      <c r="H91" s="1">
        <v>3</v>
      </c>
      <c r="I91" s="25">
        <v>60</v>
      </c>
    </row>
    <row r="92" spans="1:9" x14ac:dyDescent="0.25">
      <c r="A92" t="s">
        <v>327</v>
      </c>
      <c r="B92" t="s">
        <v>135</v>
      </c>
      <c r="C92" t="s">
        <v>328</v>
      </c>
      <c r="D92" t="s">
        <v>329</v>
      </c>
      <c r="E92" t="s">
        <v>344</v>
      </c>
      <c r="F92" s="1">
        <v>2013</v>
      </c>
      <c r="G92" s="1">
        <v>21</v>
      </c>
      <c r="H92" s="1">
        <v>10</v>
      </c>
      <c r="I92" s="25">
        <v>45</v>
      </c>
    </row>
    <row r="93" spans="1:9" x14ac:dyDescent="0.25">
      <c r="A93" t="s">
        <v>327</v>
      </c>
      <c r="B93" t="s">
        <v>135</v>
      </c>
      <c r="C93" t="s">
        <v>328</v>
      </c>
      <c r="D93" t="s">
        <v>329</v>
      </c>
      <c r="E93" t="s">
        <v>330</v>
      </c>
      <c r="F93" s="1">
        <v>2013</v>
      </c>
      <c r="G93" s="1">
        <v>47</v>
      </c>
      <c r="H93" s="1">
        <v>10</v>
      </c>
      <c r="I93" s="25">
        <v>25</v>
      </c>
    </row>
    <row r="94" spans="1:9" x14ac:dyDescent="0.25">
      <c r="A94" t="s">
        <v>327</v>
      </c>
      <c r="B94" t="s">
        <v>135</v>
      </c>
      <c r="C94" t="s">
        <v>328</v>
      </c>
      <c r="D94" t="s">
        <v>329</v>
      </c>
      <c r="E94" t="s">
        <v>354</v>
      </c>
      <c r="F94" s="1">
        <v>2013</v>
      </c>
      <c r="G94" s="1">
        <v>27</v>
      </c>
      <c r="H94" s="1">
        <v>10</v>
      </c>
      <c r="I94" s="25">
        <v>45</v>
      </c>
    </row>
    <row r="95" spans="1:9" x14ac:dyDescent="0.25">
      <c r="A95" t="s">
        <v>327</v>
      </c>
      <c r="B95" t="s">
        <v>135</v>
      </c>
      <c r="C95" t="s">
        <v>328</v>
      </c>
      <c r="D95" t="s">
        <v>329</v>
      </c>
      <c r="E95" t="s">
        <v>423</v>
      </c>
      <c r="F95" s="1">
        <v>2014</v>
      </c>
      <c r="G95" s="1">
        <v>36</v>
      </c>
      <c r="H95" s="1">
        <v>3</v>
      </c>
      <c r="I95" s="25">
        <v>60</v>
      </c>
    </row>
    <row r="96" spans="1:9" x14ac:dyDescent="0.25">
      <c r="A96" t="s">
        <v>327</v>
      </c>
      <c r="B96" t="s">
        <v>135</v>
      </c>
      <c r="C96" t="s">
        <v>328</v>
      </c>
      <c r="D96" t="s">
        <v>329</v>
      </c>
      <c r="E96" t="s">
        <v>333</v>
      </c>
      <c r="F96" s="1">
        <v>2014</v>
      </c>
      <c r="G96" s="1">
        <v>24</v>
      </c>
      <c r="H96" s="1">
        <v>10</v>
      </c>
      <c r="I96" s="25">
        <v>28</v>
      </c>
    </row>
    <row r="97" spans="1:9" x14ac:dyDescent="0.25">
      <c r="A97" t="s">
        <v>327</v>
      </c>
      <c r="B97" t="s">
        <v>135</v>
      </c>
      <c r="C97" t="s">
        <v>328</v>
      </c>
      <c r="D97" t="s">
        <v>329</v>
      </c>
      <c r="E97" t="s">
        <v>353</v>
      </c>
      <c r="F97" s="1">
        <v>2014</v>
      </c>
      <c r="G97" s="1">
        <v>35</v>
      </c>
      <c r="H97" s="1">
        <v>10</v>
      </c>
      <c r="I97" s="25">
        <v>45</v>
      </c>
    </row>
    <row r="98" spans="1:9" x14ac:dyDescent="0.25">
      <c r="A98" t="s">
        <v>327</v>
      </c>
      <c r="B98" t="s">
        <v>135</v>
      </c>
      <c r="C98" t="s">
        <v>328</v>
      </c>
      <c r="D98" t="s">
        <v>329</v>
      </c>
      <c r="E98" t="s">
        <v>353</v>
      </c>
      <c r="F98" s="1">
        <v>2014</v>
      </c>
      <c r="G98" s="1">
        <v>1</v>
      </c>
      <c r="H98" s="1">
        <v>10</v>
      </c>
      <c r="I98" s="25">
        <v>45</v>
      </c>
    </row>
    <row r="99" spans="1:9" x14ac:dyDescent="0.25">
      <c r="A99" t="s">
        <v>327</v>
      </c>
      <c r="B99" t="s">
        <v>135</v>
      </c>
      <c r="C99" t="s">
        <v>328</v>
      </c>
      <c r="D99" t="s">
        <v>329</v>
      </c>
      <c r="E99" t="s">
        <v>332</v>
      </c>
      <c r="F99" s="1">
        <v>2015</v>
      </c>
      <c r="G99" s="1">
        <v>44</v>
      </c>
      <c r="H99" s="1">
        <v>10</v>
      </c>
      <c r="I99" s="25">
        <v>28</v>
      </c>
    </row>
    <row r="100" spans="1:9" x14ac:dyDescent="0.25">
      <c r="A100" t="s">
        <v>327</v>
      </c>
      <c r="B100" t="s">
        <v>135</v>
      </c>
      <c r="C100" t="s">
        <v>427</v>
      </c>
      <c r="D100" t="s">
        <v>428</v>
      </c>
      <c r="E100" t="s">
        <v>429</v>
      </c>
      <c r="F100" s="1">
        <v>2013</v>
      </c>
      <c r="G100" s="1">
        <v>16</v>
      </c>
      <c r="H100" s="1">
        <v>15</v>
      </c>
      <c r="I100" s="25">
        <v>15</v>
      </c>
    </row>
    <row r="101" spans="1:9" x14ac:dyDescent="0.25">
      <c r="A101" t="s">
        <v>327</v>
      </c>
      <c r="B101" t="s">
        <v>135</v>
      </c>
      <c r="C101" t="s">
        <v>427</v>
      </c>
      <c r="D101" t="s">
        <v>428</v>
      </c>
      <c r="E101" t="s">
        <v>430</v>
      </c>
      <c r="F101" s="1">
        <v>2014</v>
      </c>
      <c r="G101" s="1">
        <v>25</v>
      </c>
      <c r="H101" s="1">
        <v>15</v>
      </c>
      <c r="I101" s="25">
        <v>15</v>
      </c>
    </row>
  </sheetData>
  <conditionalFormatting sqref="A2:I101">
    <cfRule type="expression" dxfId="0" priority="1">
      <formula xml:space="preserve"> $G2 &lt;=$H2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6800D-CDBC-4C67-8FD0-509CE997BD3D}">
  <sheetPr>
    <tabColor theme="6" tint="0.59999389629810485"/>
  </sheetPr>
  <dimension ref="A1:B5"/>
  <sheetViews>
    <sheetView workbookViewId="0">
      <selection activeCell="B5" sqref="B5"/>
    </sheetView>
  </sheetViews>
  <sheetFormatPr defaultRowHeight="15" x14ac:dyDescent="0.25"/>
  <cols>
    <col min="1" max="1" width="28.85546875" bestFit="1" customWidth="1"/>
    <col min="2" max="2" width="11.42578125" customWidth="1"/>
  </cols>
  <sheetData>
    <row r="1" spans="1:2" x14ac:dyDescent="0.25">
      <c r="A1" s="55" t="s">
        <v>431</v>
      </c>
      <c r="B1" s="55"/>
    </row>
    <row r="2" spans="1:2" x14ac:dyDescent="0.25">
      <c r="A2" s="4" t="s">
        <v>435</v>
      </c>
      <c r="B2" s="27" t="s">
        <v>436</v>
      </c>
    </row>
    <row r="3" spans="1:2" x14ac:dyDescent="0.25">
      <c r="A3" s="4" t="s">
        <v>432</v>
      </c>
      <c r="B3" s="26">
        <v>44149</v>
      </c>
    </row>
    <row r="4" spans="1:2" x14ac:dyDescent="0.25">
      <c r="A4" s="7" t="s">
        <v>433</v>
      </c>
      <c r="B4" s="8">
        <v>12</v>
      </c>
    </row>
    <row r="5" spans="1:2" x14ac:dyDescent="0.25">
      <c r="A5" s="9" t="s">
        <v>434</v>
      </c>
      <c r="B5" s="28">
        <f>WORKDAY(B3,B4)</f>
        <v>44166</v>
      </c>
    </row>
  </sheetData>
  <mergeCells count="1">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97CA5-3978-47E0-9BE9-7BF73605D03B}">
  <sheetPr>
    <tabColor theme="8" tint="-0.249977111117893"/>
  </sheetPr>
  <dimension ref="A1"/>
  <sheetViews>
    <sheetView showGridLines="0" workbookViewId="0"/>
  </sheetViews>
  <sheetFormatPr defaultRowHeight="15" x14ac:dyDescent="0.25"/>
  <cols>
    <col min="1" max="1" width="2.85546875" customWidth="1"/>
  </cols>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CBC98-8499-4B83-BB96-FF226E78403D}">
  <sheetPr>
    <tabColor theme="8" tint="0.59999389629810485"/>
  </sheetPr>
  <dimension ref="A1:G87"/>
  <sheetViews>
    <sheetView topLeftCell="A40" workbookViewId="0">
      <selection activeCell="F6" sqref="F6"/>
    </sheetView>
  </sheetViews>
  <sheetFormatPr defaultRowHeight="15" outlineLevelRow="2" x14ac:dyDescent="0.25"/>
  <cols>
    <col min="1" max="1" width="14.7109375" style="1" bestFit="1" customWidth="1"/>
    <col min="2" max="2" width="18.5703125" bestFit="1" customWidth="1"/>
    <col min="3" max="3" width="20.85546875" bestFit="1" customWidth="1"/>
    <col min="4" max="4" width="23" bestFit="1" customWidth="1"/>
    <col min="5" max="5" width="29.140625" bestFit="1" customWidth="1"/>
    <col min="6" max="6" width="14.5703125" bestFit="1" customWidth="1"/>
    <col min="7" max="7" width="15" bestFit="1" customWidth="1"/>
  </cols>
  <sheetData>
    <row r="1" spans="1:7" x14ac:dyDescent="0.25">
      <c r="A1" s="29" t="s">
        <v>17</v>
      </c>
      <c r="B1" s="29" t="s">
        <v>561</v>
      </c>
      <c r="C1" s="29" t="s">
        <v>562</v>
      </c>
      <c r="D1" s="29" t="s">
        <v>563</v>
      </c>
      <c r="E1" s="29" t="s">
        <v>18</v>
      </c>
      <c r="F1" s="29" t="s">
        <v>564</v>
      </c>
      <c r="G1" s="29" t="s">
        <v>565</v>
      </c>
    </row>
    <row r="2" spans="1:7" outlineLevel="2" x14ac:dyDescent="0.25">
      <c r="A2" s="1">
        <v>63</v>
      </c>
      <c r="B2" t="s">
        <v>529</v>
      </c>
      <c r="C2" t="s">
        <v>530</v>
      </c>
      <c r="D2" t="s">
        <v>531</v>
      </c>
      <c r="E2" t="s">
        <v>532</v>
      </c>
      <c r="F2" s="22">
        <v>15458</v>
      </c>
      <c r="G2" s="6">
        <v>12366.400000000001</v>
      </c>
    </row>
    <row r="3" spans="1:7" outlineLevel="2" x14ac:dyDescent="0.25">
      <c r="A3" s="1">
        <v>64</v>
      </c>
      <c r="B3" t="s">
        <v>529</v>
      </c>
      <c r="C3" t="s">
        <v>530</v>
      </c>
      <c r="D3" t="s">
        <v>531</v>
      </c>
      <c r="E3" t="s">
        <v>533</v>
      </c>
      <c r="F3" s="22">
        <v>14552</v>
      </c>
      <c r="G3" s="6">
        <v>11641.6</v>
      </c>
    </row>
    <row r="4" spans="1:7" outlineLevel="2" x14ac:dyDescent="0.25">
      <c r="A4" s="1">
        <v>65</v>
      </c>
      <c r="B4" t="s">
        <v>529</v>
      </c>
      <c r="C4" t="s">
        <v>530</v>
      </c>
      <c r="D4" t="s">
        <v>534</v>
      </c>
      <c r="E4" t="s">
        <v>535</v>
      </c>
      <c r="F4" s="22">
        <v>17764</v>
      </c>
      <c r="G4" s="6">
        <v>14211.2</v>
      </c>
    </row>
    <row r="5" spans="1:7" outlineLevel="2" x14ac:dyDescent="0.25">
      <c r="A5" s="1">
        <v>84</v>
      </c>
      <c r="B5" t="s">
        <v>529</v>
      </c>
      <c r="C5" t="s">
        <v>530</v>
      </c>
      <c r="D5" t="s">
        <v>531</v>
      </c>
      <c r="E5" t="s">
        <v>559</v>
      </c>
      <c r="F5" s="22">
        <v>16051</v>
      </c>
      <c r="G5" s="6">
        <v>12840.800000000001</v>
      </c>
    </row>
    <row r="6" spans="1:7" outlineLevel="1" x14ac:dyDescent="0.25">
      <c r="B6" s="45" t="s">
        <v>655</v>
      </c>
      <c r="F6" s="22">
        <f>SUBTOTAL(9,F2:F5)</f>
        <v>63825</v>
      </c>
      <c r="G6" s="6">
        <f>SUBTOTAL(9,G2:G5)</f>
        <v>51060</v>
      </c>
    </row>
    <row r="7" spans="1:7" outlineLevel="2" x14ac:dyDescent="0.25">
      <c r="A7" s="1">
        <v>22</v>
      </c>
      <c r="B7" t="s">
        <v>476</v>
      </c>
      <c r="C7" t="s">
        <v>477</v>
      </c>
      <c r="D7" t="s">
        <v>478</v>
      </c>
      <c r="E7" t="s">
        <v>479</v>
      </c>
      <c r="F7" s="22">
        <v>26768</v>
      </c>
      <c r="G7" s="6">
        <v>53536</v>
      </c>
    </row>
    <row r="8" spans="1:7" outlineLevel="2" x14ac:dyDescent="0.25">
      <c r="A8" s="1">
        <v>23</v>
      </c>
      <c r="B8" t="s">
        <v>476</v>
      </c>
      <c r="C8" t="s">
        <v>477</v>
      </c>
      <c r="D8" t="s">
        <v>478</v>
      </c>
      <c r="E8" t="s">
        <v>480</v>
      </c>
      <c r="F8" s="22">
        <v>26831</v>
      </c>
      <c r="G8" s="6">
        <v>67077.5</v>
      </c>
    </row>
    <row r="9" spans="1:7" outlineLevel="2" x14ac:dyDescent="0.25">
      <c r="A9" s="1">
        <v>24</v>
      </c>
      <c r="B9" t="s">
        <v>476</v>
      </c>
      <c r="C9" t="s">
        <v>477</v>
      </c>
      <c r="D9" t="s">
        <v>478</v>
      </c>
      <c r="E9" t="s">
        <v>481</v>
      </c>
      <c r="F9" s="22">
        <v>24888</v>
      </c>
      <c r="G9" s="6">
        <v>74664</v>
      </c>
    </row>
    <row r="10" spans="1:7" outlineLevel="2" x14ac:dyDescent="0.25">
      <c r="A10" s="1">
        <v>25</v>
      </c>
      <c r="B10" t="s">
        <v>476</v>
      </c>
      <c r="C10" t="s">
        <v>477</v>
      </c>
      <c r="D10" t="s">
        <v>482</v>
      </c>
      <c r="E10" t="s">
        <v>483</v>
      </c>
      <c r="F10" s="22">
        <v>26671</v>
      </c>
      <c r="G10" s="6">
        <v>58676.200000000004</v>
      </c>
    </row>
    <row r="11" spans="1:7" outlineLevel="2" x14ac:dyDescent="0.25">
      <c r="A11" s="1">
        <v>26</v>
      </c>
      <c r="B11" t="s">
        <v>476</v>
      </c>
      <c r="C11" t="s">
        <v>477</v>
      </c>
      <c r="D11" t="s">
        <v>482</v>
      </c>
      <c r="E11" t="s">
        <v>484</v>
      </c>
      <c r="F11" s="22">
        <v>26852</v>
      </c>
      <c r="G11" s="6">
        <v>80556</v>
      </c>
    </row>
    <row r="12" spans="1:7" outlineLevel="2" x14ac:dyDescent="0.25">
      <c r="A12" s="1">
        <v>27</v>
      </c>
      <c r="B12" t="s">
        <v>476</v>
      </c>
      <c r="C12" t="s">
        <v>477</v>
      </c>
      <c r="D12" t="s">
        <v>482</v>
      </c>
      <c r="E12" t="s">
        <v>485</v>
      </c>
      <c r="F12" s="22">
        <v>26001</v>
      </c>
      <c r="G12" s="6">
        <v>91003.5</v>
      </c>
    </row>
    <row r="13" spans="1:7" outlineLevel="2" x14ac:dyDescent="0.25">
      <c r="A13" s="1">
        <v>28</v>
      </c>
      <c r="B13" t="s">
        <v>476</v>
      </c>
      <c r="C13" t="s">
        <v>477</v>
      </c>
      <c r="D13" t="s">
        <v>486</v>
      </c>
      <c r="E13" t="s">
        <v>487</v>
      </c>
      <c r="F13" s="22">
        <v>25236</v>
      </c>
      <c r="G13" s="6">
        <v>50472</v>
      </c>
    </row>
    <row r="14" spans="1:7" outlineLevel="2" x14ac:dyDescent="0.25">
      <c r="A14" s="1">
        <v>29</v>
      </c>
      <c r="B14" t="s">
        <v>476</v>
      </c>
      <c r="C14" t="s">
        <v>477</v>
      </c>
      <c r="D14" t="s">
        <v>486</v>
      </c>
      <c r="E14" t="s">
        <v>488</v>
      </c>
      <c r="F14" s="22">
        <v>27514</v>
      </c>
      <c r="G14" s="6">
        <v>68785</v>
      </c>
    </row>
    <row r="15" spans="1:7" outlineLevel="2" x14ac:dyDescent="0.25">
      <c r="A15" s="1">
        <v>30</v>
      </c>
      <c r="B15" t="s">
        <v>476</v>
      </c>
      <c r="C15" t="s">
        <v>477</v>
      </c>
      <c r="D15" t="s">
        <v>486</v>
      </c>
      <c r="E15" t="s">
        <v>489</v>
      </c>
      <c r="F15" s="22">
        <v>25970</v>
      </c>
      <c r="G15" s="6">
        <v>77910</v>
      </c>
    </row>
    <row r="16" spans="1:7" outlineLevel="2" x14ac:dyDescent="0.25">
      <c r="A16" s="1">
        <v>31</v>
      </c>
      <c r="B16" t="s">
        <v>476</v>
      </c>
      <c r="C16" t="s">
        <v>477</v>
      </c>
      <c r="D16" t="s">
        <v>486</v>
      </c>
      <c r="E16" t="s">
        <v>490</v>
      </c>
      <c r="F16" s="22">
        <v>27061</v>
      </c>
      <c r="G16" s="6">
        <v>59534.200000000004</v>
      </c>
    </row>
    <row r="17" spans="1:7" outlineLevel="2" x14ac:dyDescent="0.25">
      <c r="A17" s="1">
        <v>32</v>
      </c>
      <c r="B17" t="s">
        <v>476</v>
      </c>
      <c r="C17" t="s">
        <v>477</v>
      </c>
      <c r="D17" t="s">
        <v>486</v>
      </c>
      <c r="E17" t="s">
        <v>491</v>
      </c>
      <c r="F17" s="22">
        <v>27287</v>
      </c>
      <c r="G17" s="6">
        <v>81861</v>
      </c>
    </row>
    <row r="18" spans="1:7" outlineLevel="2" x14ac:dyDescent="0.25">
      <c r="A18" s="1">
        <v>33</v>
      </c>
      <c r="B18" t="s">
        <v>476</v>
      </c>
      <c r="C18" t="s">
        <v>477</v>
      </c>
      <c r="D18" t="s">
        <v>486</v>
      </c>
      <c r="E18" t="s">
        <v>492</v>
      </c>
      <c r="F18" s="22">
        <v>26146</v>
      </c>
      <c r="G18" s="6">
        <v>91511</v>
      </c>
    </row>
    <row r="19" spans="1:7" outlineLevel="2" x14ac:dyDescent="0.25">
      <c r="A19" s="1">
        <v>34</v>
      </c>
      <c r="B19" t="s">
        <v>476</v>
      </c>
      <c r="C19" t="s">
        <v>477</v>
      </c>
      <c r="D19" t="s">
        <v>493</v>
      </c>
      <c r="E19" t="s">
        <v>494</v>
      </c>
      <c r="F19" s="22">
        <v>24566</v>
      </c>
      <c r="G19" s="6">
        <v>60186.700000000004</v>
      </c>
    </row>
    <row r="20" spans="1:7" outlineLevel="2" x14ac:dyDescent="0.25">
      <c r="A20" s="1">
        <v>35</v>
      </c>
      <c r="B20" t="s">
        <v>476</v>
      </c>
      <c r="C20" t="s">
        <v>477</v>
      </c>
      <c r="D20" t="s">
        <v>493</v>
      </c>
      <c r="E20" t="s">
        <v>495</v>
      </c>
      <c r="F20" s="22">
        <v>24877</v>
      </c>
      <c r="G20" s="6">
        <v>77118.7</v>
      </c>
    </row>
    <row r="21" spans="1:7" outlineLevel="2" x14ac:dyDescent="0.25">
      <c r="A21" s="1">
        <v>36</v>
      </c>
      <c r="B21" t="s">
        <v>476</v>
      </c>
      <c r="C21" t="s">
        <v>477</v>
      </c>
      <c r="D21" t="s">
        <v>493</v>
      </c>
      <c r="E21" t="s">
        <v>496</v>
      </c>
      <c r="F21" s="22">
        <v>26489</v>
      </c>
      <c r="G21" s="6">
        <v>99333.75</v>
      </c>
    </row>
    <row r="22" spans="1:7" outlineLevel="2" x14ac:dyDescent="0.25">
      <c r="A22" s="1">
        <v>37</v>
      </c>
      <c r="B22" t="s">
        <v>476</v>
      </c>
      <c r="C22" t="s">
        <v>477</v>
      </c>
      <c r="D22" t="s">
        <v>497</v>
      </c>
      <c r="E22" t="s">
        <v>498</v>
      </c>
      <c r="F22" s="22">
        <v>25726</v>
      </c>
      <c r="G22" s="6">
        <v>77178</v>
      </c>
    </row>
    <row r="23" spans="1:7" outlineLevel="2" x14ac:dyDescent="0.25">
      <c r="A23" s="1">
        <v>38</v>
      </c>
      <c r="B23" t="s">
        <v>476</v>
      </c>
      <c r="C23" t="s">
        <v>477</v>
      </c>
      <c r="D23" t="s">
        <v>497</v>
      </c>
      <c r="E23" t="s">
        <v>499</v>
      </c>
      <c r="F23" s="22">
        <v>27754</v>
      </c>
      <c r="G23" s="6">
        <v>104077.5</v>
      </c>
    </row>
    <row r="24" spans="1:7" outlineLevel="2" x14ac:dyDescent="0.25">
      <c r="A24" s="1">
        <v>39</v>
      </c>
      <c r="B24" t="s">
        <v>476</v>
      </c>
      <c r="C24" t="s">
        <v>477</v>
      </c>
      <c r="D24" t="s">
        <v>497</v>
      </c>
      <c r="E24" t="s">
        <v>500</v>
      </c>
      <c r="F24" s="22">
        <v>27141</v>
      </c>
      <c r="G24" s="6">
        <v>115349.25</v>
      </c>
    </row>
    <row r="25" spans="1:7" outlineLevel="2" x14ac:dyDescent="0.25">
      <c r="A25" s="1">
        <v>40</v>
      </c>
      <c r="B25" t="s">
        <v>476</v>
      </c>
      <c r="C25" t="s">
        <v>477</v>
      </c>
      <c r="D25" t="s">
        <v>497</v>
      </c>
      <c r="E25" t="s">
        <v>501</v>
      </c>
      <c r="F25" s="22">
        <v>26355</v>
      </c>
      <c r="G25" s="6">
        <v>98831.25</v>
      </c>
    </row>
    <row r="26" spans="1:7" outlineLevel="2" x14ac:dyDescent="0.25">
      <c r="A26" s="1">
        <v>41</v>
      </c>
      <c r="B26" t="s">
        <v>476</v>
      </c>
      <c r="C26" t="s">
        <v>477</v>
      </c>
      <c r="D26" t="s">
        <v>497</v>
      </c>
      <c r="E26" t="s">
        <v>502</v>
      </c>
      <c r="F26" s="22">
        <v>25836</v>
      </c>
      <c r="G26" s="6">
        <v>109803</v>
      </c>
    </row>
    <row r="27" spans="1:7" outlineLevel="2" x14ac:dyDescent="0.25">
      <c r="A27" s="1">
        <v>42</v>
      </c>
      <c r="B27" t="s">
        <v>476</v>
      </c>
      <c r="C27" t="s">
        <v>503</v>
      </c>
      <c r="D27" t="s">
        <v>504</v>
      </c>
      <c r="E27" t="s">
        <v>505</v>
      </c>
      <c r="F27" s="22">
        <v>26553</v>
      </c>
      <c r="G27" s="6">
        <v>66382.5</v>
      </c>
    </row>
    <row r="28" spans="1:7" outlineLevel="2" x14ac:dyDescent="0.25">
      <c r="A28" s="1">
        <v>43</v>
      </c>
      <c r="B28" t="s">
        <v>476</v>
      </c>
      <c r="C28" t="s">
        <v>503</v>
      </c>
      <c r="D28" t="s">
        <v>504</v>
      </c>
      <c r="E28" t="s">
        <v>506</v>
      </c>
      <c r="F28" s="22">
        <v>24917</v>
      </c>
      <c r="G28" s="6">
        <v>74751</v>
      </c>
    </row>
    <row r="29" spans="1:7" outlineLevel="2" x14ac:dyDescent="0.25">
      <c r="A29" s="1">
        <v>44</v>
      </c>
      <c r="B29" t="s">
        <v>476</v>
      </c>
      <c r="C29" t="s">
        <v>503</v>
      </c>
      <c r="D29" t="s">
        <v>504</v>
      </c>
      <c r="E29" t="s">
        <v>507</v>
      </c>
      <c r="F29" s="22">
        <v>27449</v>
      </c>
      <c r="G29" s="6">
        <v>68622.5</v>
      </c>
    </row>
    <row r="30" spans="1:7" outlineLevel="2" x14ac:dyDescent="0.25">
      <c r="A30" s="1">
        <v>45</v>
      </c>
      <c r="B30" t="s">
        <v>476</v>
      </c>
      <c r="C30" t="s">
        <v>503</v>
      </c>
      <c r="D30" t="s">
        <v>504</v>
      </c>
      <c r="E30" t="s">
        <v>508</v>
      </c>
      <c r="F30" s="22">
        <v>25770</v>
      </c>
      <c r="G30" s="6">
        <v>77310</v>
      </c>
    </row>
    <row r="31" spans="1:7" outlineLevel="2" x14ac:dyDescent="0.25">
      <c r="A31" s="1">
        <v>46</v>
      </c>
      <c r="B31" t="s">
        <v>476</v>
      </c>
      <c r="C31" t="s">
        <v>503</v>
      </c>
      <c r="D31" t="s">
        <v>509</v>
      </c>
      <c r="E31" t="s">
        <v>510</v>
      </c>
      <c r="F31" s="22">
        <v>27295</v>
      </c>
      <c r="G31" s="6">
        <v>68237.5</v>
      </c>
    </row>
    <row r="32" spans="1:7" outlineLevel="2" x14ac:dyDescent="0.25">
      <c r="A32" s="1">
        <v>47</v>
      </c>
      <c r="B32" t="s">
        <v>476</v>
      </c>
      <c r="C32" t="s">
        <v>503</v>
      </c>
      <c r="D32" t="s">
        <v>509</v>
      </c>
      <c r="E32" t="s">
        <v>511</v>
      </c>
      <c r="F32" s="22">
        <v>25483</v>
      </c>
      <c r="G32" s="6">
        <v>76449</v>
      </c>
    </row>
    <row r="33" spans="1:7" outlineLevel="2" x14ac:dyDescent="0.25">
      <c r="A33" s="1">
        <v>48</v>
      </c>
      <c r="B33" t="s">
        <v>476</v>
      </c>
      <c r="C33" t="s">
        <v>503</v>
      </c>
      <c r="D33" t="s">
        <v>512</v>
      </c>
      <c r="E33" t="s">
        <v>513</v>
      </c>
      <c r="F33" s="22">
        <v>25337</v>
      </c>
      <c r="G33" s="6">
        <v>63342.5</v>
      </c>
    </row>
    <row r="34" spans="1:7" outlineLevel="2" x14ac:dyDescent="0.25">
      <c r="A34" s="1">
        <v>49</v>
      </c>
      <c r="B34" t="s">
        <v>476</v>
      </c>
      <c r="C34" t="s">
        <v>503</v>
      </c>
      <c r="D34" t="s">
        <v>512</v>
      </c>
      <c r="E34" t="s">
        <v>514</v>
      </c>
      <c r="F34" s="22">
        <v>26032</v>
      </c>
      <c r="G34" s="6">
        <v>78096</v>
      </c>
    </row>
    <row r="35" spans="1:7" outlineLevel="2" x14ac:dyDescent="0.25">
      <c r="A35" s="1">
        <v>50</v>
      </c>
      <c r="B35" t="s">
        <v>476</v>
      </c>
      <c r="C35" t="s">
        <v>503</v>
      </c>
      <c r="D35" t="s">
        <v>512</v>
      </c>
      <c r="E35" t="s">
        <v>515</v>
      </c>
      <c r="F35" s="22">
        <v>28388</v>
      </c>
      <c r="G35" s="6">
        <v>70970</v>
      </c>
    </row>
    <row r="36" spans="1:7" outlineLevel="2" x14ac:dyDescent="0.25">
      <c r="A36" s="1">
        <v>51</v>
      </c>
      <c r="B36" t="s">
        <v>476</v>
      </c>
      <c r="C36" t="s">
        <v>503</v>
      </c>
      <c r="D36" t="s">
        <v>512</v>
      </c>
      <c r="E36" t="s">
        <v>516</v>
      </c>
      <c r="F36" s="22">
        <v>25817</v>
      </c>
      <c r="G36" s="6">
        <v>77451</v>
      </c>
    </row>
    <row r="37" spans="1:7" outlineLevel="2" x14ac:dyDescent="0.25">
      <c r="A37" s="1">
        <v>52</v>
      </c>
      <c r="B37" t="s">
        <v>476</v>
      </c>
      <c r="C37" t="s">
        <v>503</v>
      </c>
      <c r="D37" t="s">
        <v>517</v>
      </c>
      <c r="E37" t="s">
        <v>518</v>
      </c>
      <c r="F37" s="22">
        <v>27258</v>
      </c>
      <c r="G37" s="6">
        <v>68145</v>
      </c>
    </row>
    <row r="38" spans="1:7" outlineLevel="2" x14ac:dyDescent="0.25">
      <c r="A38" s="1">
        <v>53</v>
      </c>
      <c r="B38" t="s">
        <v>476</v>
      </c>
      <c r="C38" t="s">
        <v>503</v>
      </c>
      <c r="D38" t="s">
        <v>517</v>
      </c>
      <c r="E38" t="s">
        <v>519</v>
      </c>
      <c r="F38" s="22">
        <v>25572</v>
      </c>
      <c r="G38" s="6">
        <v>76716</v>
      </c>
    </row>
    <row r="39" spans="1:7" outlineLevel="2" x14ac:dyDescent="0.25">
      <c r="A39" s="1">
        <v>54</v>
      </c>
      <c r="B39" t="s">
        <v>476</v>
      </c>
      <c r="C39" t="s">
        <v>503</v>
      </c>
      <c r="D39" t="s">
        <v>517</v>
      </c>
      <c r="E39" t="s">
        <v>520</v>
      </c>
      <c r="F39" s="22">
        <v>27762</v>
      </c>
      <c r="G39" s="6">
        <v>69405</v>
      </c>
    </row>
    <row r="40" spans="1:7" outlineLevel="2" x14ac:dyDescent="0.25">
      <c r="A40" s="1">
        <v>55</v>
      </c>
      <c r="B40" t="s">
        <v>476</v>
      </c>
      <c r="C40" t="s">
        <v>503</v>
      </c>
      <c r="D40" t="s">
        <v>517</v>
      </c>
      <c r="E40" t="s">
        <v>521</v>
      </c>
      <c r="F40" s="22">
        <v>26937</v>
      </c>
      <c r="G40" s="6">
        <v>107748</v>
      </c>
    </row>
    <row r="41" spans="1:7" outlineLevel="2" x14ac:dyDescent="0.25">
      <c r="A41" s="1">
        <v>56</v>
      </c>
      <c r="B41" t="s">
        <v>476</v>
      </c>
      <c r="C41" t="s">
        <v>503</v>
      </c>
      <c r="D41" t="s">
        <v>517</v>
      </c>
      <c r="E41" t="s">
        <v>522</v>
      </c>
      <c r="F41" s="22">
        <v>25358</v>
      </c>
      <c r="G41" s="6">
        <v>64662.899999999994</v>
      </c>
    </row>
    <row r="42" spans="1:7" outlineLevel="2" x14ac:dyDescent="0.25">
      <c r="A42" s="1">
        <v>57</v>
      </c>
      <c r="B42" t="s">
        <v>476</v>
      </c>
      <c r="C42" t="s">
        <v>503</v>
      </c>
      <c r="D42" t="s">
        <v>517</v>
      </c>
      <c r="E42" t="s">
        <v>523</v>
      </c>
      <c r="F42" s="22">
        <v>26460</v>
      </c>
      <c r="G42" s="6">
        <v>82026</v>
      </c>
    </row>
    <row r="43" spans="1:7" outlineLevel="2" x14ac:dyDescent="0.25">
      <c r="A43" s="1">
        <v>58</v>
      </c>
      <c r="B43" t="s">
        <v>476</v>
      </c>
      <c r="C43" t="s">
        <v>471</v>
      </c>
      <c r="D43" t="s">
        <v>524</v>
      </c>
      <c r="E43" t="s">
        <v>525</v>
      </c>
      <c r="F43" s="22">
        <v>24346</v>
      </c>
      <c r="G43" s="6">
        <v>85211</v>
      </c>
    </row>
    <row r="44" spans="1:7" outlineLevel="2" x14ac:dyDescent="0.25">
      <c r="A44" s="1">
        <v>59</v>
      </c>
      <c r="B44" t="s">
        <v>476</v>
      </c>
      <c r="C44" t="s">
        <v>471</v>
      </c>
      <c r="D44" t="s">
        <v>524</v>
      </c>
      <c r="E44" t="s">
        <v>526</v>
      </c>
      <c r="F44" s="22">
        <v>28133</v>
      </c>
      <c r="G44" s="6">
        <v>126598.5</v>
      </c>
    </row>
    <row r="45" spans="1:7" outlineLevel="2" x14ac:dyDescent="0.25">
      <c r="A45" s="1">
        <v>60</v>
      </c>
      <c r="B45" t="s">
        <v>476</v>
      </c>
      <c r="C45" t="s">
        <v>471</v>
      </c>
      <c r="D45" t="s">
        <v>524</v>
      </c>
      <c r="E45" t="s">
        <v>527</v>
      </c>
      <c r="F45" s="22">
        <v>26410</v>
      </c>
      <c r="G45" s="6">
        <v>99037.5</v>
      </c>
    </row>
    <row r="46" spans="1:7" outlineLevel="2" x14ac:dyDescent="0.25">
      <c r="A46" s="1">
        <v>61</v>
      </c>
      <c r="B46" t="s">
        <v>476</v>
      </c>
      <c r="C46" t="s">
        <v>471</v>
      </c>
      <c r="D46" t="s">
        <v>524</v>
      </c>
      <c r="E46" t="s">
        <v>528</v>
      </c>
      <c r="F46" s="22">
        <v>27178</v>
      </c>
      <c r="G46" s="6">
        <v>129095.5</v>
      </c>
    </row>
    <row r="47" spans="1:7" outlineLevel="2" x14ac:dyDescent="0.25">
      <c r="A47" s="1">
        <v>87</v>
      </c>
      <c r="B47" t="s">
        <v>476</v>
      </c>
      <c r="C47" t="s">
        <v>477</v>
      </c>
      <c r="D47" t="s">
        <v>497</v>
      </c>
      <c r="E47" t="s">
        <v>560</v>
      </c>
      <c r="F47" s="22">
        <v>19967</v>
      </c>
      <c r="G47" s="6">
        <v>59901</v>
      </c>
    </row>
    <row r="48" spans="1:7" outlineLevel="1" x14ac:dyDescent="0.25">
      <c r="B48" s="30" t="s">
        <v>656</v>
      </c>
      <c r="F48" s="22">
        <f>SUBTOTAL(9,F7:F47)</f>
        <v>1074391</v>
      </c>
      <c r="G48" s="6">
        <f>SUBTOTAL(9,G7:G47)</f>
        <v>3287622.9499999997</v>
      </c>
    </row>
    <row r="49" spans="1:7" outlineLevel="2" x14ac:dyDescent="0.25">
      <c r="A49" s="1">
        <v>69</v>
      </c>
      <c r="B49" t="s">
        <v>536</v>
      </c>
      <c r="C49" t="s">
        <v>537</v>
      </c>
      <c r="D49" t="s">
        <v>545</v>
      </c>
      <c r="E49" t="s">
        <v>547</v>
      </c>
      <c r="F49" s="22">
        <v>12290</v>
      </c>
      <c r="G49" s="6">
        <v>43015</v>
      </c>
    </row>
    <row r="50" spans="1:7" outlineLevel="2" x14ac:dyDescent="0.25">
      <c r="A50" s="1">
        <v>70</v>
      </c>
      <c r="B50" t="s">
        <v>536</v>
      </c>
      <c r="C50" t="s">
        <v>537</v>
      </c>
      <c r="D50" t="s">
        <v>540</v>
      </c>
      <c r="E50" t="s">
        <v>541</v>
      </c>
      <c r="F50" s="22">
        <v>12549</v>
      </c>
      <c r="G50" s="6">
        <v>40784.25</v>
      </c>
    </row>
    <row r="51" spans="1:7" outlineLevel="2" x14ac:dyDescent="0.25">
      <c r="A51" s="1">
        <v>71</v>
      </c>
      <c r="B51" t="s">
        <v>536</v>
      </c>
      <c r="C51" t="s">
        <v>537</v>
      </c>
      <c r="D51" t="s">
        <v>538</v>
      </c>
      <c r="E51" t="s">
        <v>542</v>
      </c>
      <c r="F51" s="22">
        <v>19213</v>
      </c>
      <c r="G51" s="6">
        <v>72048.75</v>
      </c>
    </row>
    <row r="52" spans="1:7" outlineLevel="2" x14ac:dyDescent="0.25">
      <c r="A52" s="1">
        <v>72</v>
      </c>
      <c r="B52" t="s">
        <v>536</v>
      </c>
      <c r="C52" t="s">
        <v>537</v>
      </c>
      <c r="D52" t="s">
        <v>540</v>
      </c>
      <c r="E52" t="s">
        <v>543</v>
      </c>
      <c r="F52" s="22">
        <v>15845</v>
      </c>
      <c r="G52" s="6">
        <v>51496.25</v>
      </c>
    </row>
    <row r="53" spans="1:7" outlineLevel="2" x14ac:dyDescent="0.25">
      <c r="A53" s="1">
        <v>73</v>
      </c>
      <c r="B53" t="s">
        <v>536</v>
      </c>
      <c r="C53" t="s">
        <v>537</v>
      </c>
      <c r="D53" t="s">
        <v>538</v>
      </c>
      <c r="E53" t="s">
        <v>544</v>
      </c>
      <c r="F53" s="22">
        <v>11753</v>
      </c>
      <c r="G53" s="6">
        <v>44073.75</v>
      </c>
    </row>
    <row r="54" spans="1:7" outlineLevel="2" x14ac:dyDescent="0.25">
      <c r="A54" s="1">
        <v>74</v>
      </c>
      <c r="B54" t="s">
        <v>536</v>
      </c>
      <c r="C54" t="s">
        <v>537</v>
      </c>
      <c r="D54" t="s">
        <v>545</v>
      </c>
      <c r="E54" t="s">
        <v>546</v>
      </c>
      <c r="F54" s="22">
        <v>11007</v>
      </c>
      <c r="G54" s="6">
        <v>38524.5</v>
      </c>
    </row>
    <row r="55" spans="1:7" outlineLevel="2" x14ac:dyDescent="0.25">
      <c r="A55" s="1">
        <v>75</v>
      </c>
      <c r="B55" t="s">
        <v>536</v>
      </c>
      <c r="C55" t="s">
        <v>537</v>
      </c>
      <c r="D55" t="s">
        <v>538</v>
      </c>
      <c r="E55" t="s">
        <v>539</v>
      </c>
      <c r="F55" s="22">
        <v>11837</v>
      </c>
      <c r="G55" s="6">
        <v>38470.25</v>
      </c>
    </row>
    <row r="56" spans="1:7" outlineLevel="2" x14ac:dyDescent="0.25">
      <c r="A56" s="1">
        <v>76</v>
      </c>
      <c r="B56" t="s">
        <v>536</v>
      </c>
      <c r="C56" t="s">
        <v>537</v>
      </c>
      <c r="D56" t="s">
        <v>545</v>
      </c>
      <c r="E56" t="s">
        <v>548</v>
      </c>
      <c r="F56" s="22">
        <v>11571</v>
      </c>
      <c r="G56" s="6">
        <v>40498.5</v>
      </c>
    </row>
    <row r="57" spans="1:7" outlineLevel="2" x14ac:dyDescent="0.25">
      <c r="A57" s="1">
        <v>77</v>
      </c>
      <c r="B57" t="s">
        <v>536</v>
      </c>
      <c r="C57" t="s">
        <v>537</v>
      </c>
      <c r="D57" t="s">
        <v>540</v>
      </c>
      <c r="E57" t="s">
        <v>549</v>
      </c>
      <c r="F57" s="22">
        <v>11065</v>
      </c>
      <c r="G57" s="6">
        <v>33195</v>
      </c>
    </row>
    <row r="58" spans="1:7" outlineLevel="2" x14ac:dyDescent="0.25">
      <c r="A58" s="1">
        <v>78</v>
      </c>
      <c r="B58" t="s">
        <v>536</v>
      </c>
      <c r="C58" t="s">
        <v>537</v>
      </c>
      <c r="D58" t="s">
        <v>540</v>
      </c>
      <c r="E58" t="s">
        <v>550</v>
      </c>
      <c r="F58" s="22">
        <v>11837</v>
      </c>
      <c r="G58" s="6">
        <v>53266.5</v>
      </c>
    </row>
    <row r="59" spans="1:7" outlineLevel="2" x14ac:dyDescent="0.25">
      <c r="A59" s="1">
        <v>79</v>
      </c>
      <c r="B59" t="s">
        <v>536</v>
      </c>
      <c r="C59" t="s">
        <v>537</v>
      </c>
      <c r="D59" t="s">
        <v>540</v>
      </c>
      <c r="E59" t="s">
        <v>551</v>
      </c>
      <c r="F59" s="22">
        <v>12466</v>
      </c>
      <c r="G59" s="6">
        <v>46747.5</v>
      </c>
    </row>
    <row r="60" spans="1:7" outlineLevel="1" x14ac:dyDescent="0.25">
      <c r="B60" s="30" t="s">
        <v>657</v>
      </c>
      <c r="F60" s="22">
        <f>SUBTOTAL(9,F49:F59)</f>
        <v>141433</v>
      </c>
      <c r="G60" s="6">
        <f>SUBTOTAL(9,G49:G59)</f>
        <v>502120.25</v>
      </c>
    </row>
    <row r="61" spans="1:7" outlineLevel="2" x14ac:dyDescent="0.25">
      <c r="A61" s="1">
        <v>81</v>
      </c>
      <c r="B61" t="s">
        <v>552</v>
      </c>
      <c r="C61" t="s">
        <v>553</v>
      </c>
      <c r="D61" t="s">
        <v>554</v>
      </c>
      <c r="E61" t="s">
        <v>555</v>
      </c>
      <c r="F61" s="22">
        <v>1429</v>
      </c>
      <c r="G61" s="6">
        <v>40012</v>
      </c>
    </row>
    <row r="62" spans="1:7" outlineLevel="2" x14ac:dyDescent="0.25">
      <c r="A62" s="1">
        <v>82</v>
      </c>
      <c r="B62" t="s">
        <v>552</v>
      </c>
      <c r="C62" t="s">
        <v>553</v>
      </c>
      <c r="D62" t="s">
        <v>556</v>
      </c>
      <c r="E62" t="s">
        <v>557</v>
      </c>
      <c r="F62" s="22">
        <v>1385</v>
      </c>
      <c r="G62" s="6">
        <v>16620</v>
      </c>
    </row>
    <row r="63" spans="1:7" outlineLevel="2" x14ac:dyDescent="0.25">
      <c r="A63" s="1">
        <v>83</v>
      </c>
      <c r="B63" t="s">
        <v>552</v>
      </c>
      <c r="C63" t="s">
        <v>553</v>
      </c>
      <c r="D63" t="s">
        <v>556</v>
      </c>
      <c r="E63" t="s">
        <v>558</v>
      </c>
      <c r="F63" s="22">
        <v>1883</v>
      </c>
      <c r="G63" s="6">
        <v>26362</v>
      </c>
    </row>
    <row r="64" spans="1:7" outlineLevel="1" x14ac:dyDescent="0.25">
      <c r="B64" s="30" t="s">
        <v>658</v>
      </c>
      <c r="F64" s="22">
        <f>SUBTOTAL(9,F61:F63)</f>
        <v>4697</v>
      </c>
      <c r="G64" s="6">
        <f>SUBTOTAL(9,G61:G63)</f>
        <v>82994</v>
      </c>
    </row>
    <row r="65" spans="1:7" outlineLevel="2" x14ac:dyDescent="0.25">
      <c r="A65" s="1">
        <v>1</v>
      </c>
      <c r="B65" t="s">
        <v>440</v>
      </c>
      <c r="C65" t="s">
        <v>441</v>
      </c>
      <c r="D65" t="s">
        <v>442</v>
      </c>
      <c r="E65" t="s">
        <v>443</v>
      </c>
      <c r="F65" s="22">
        <v>1289</v>
      </c>
      <c r="G65" s="6">
        <v>23202</v>
      </c>
    </row>
    <row r="66" spans="1:7" outlineLevel="2" x14ac:dyDescent="0.25">
      <c r="A66" s="1">
        <v>2</v>
      </c>
      <c r="B66" t="s">
        <v>440</v>
      </c>
      <c r="C66" t="s">
        <v>441</v>
      </c>
      <c r="D66" t="s">
        <v>444</v>
      </c>
      <c r="E66" t="s">
        <v>445</v>
      </c>
      <c r="F66" s="22">
        <v>1186</v>
      </c>
      <c r="G66" s="6">
        <v>21348</v>
      </c>
    </row>
    <row r="67" spans="1:7" outlineLevel="2" x14ac:dyDescent="0.25">
      <c r="A67" s="1">
        <v>3</v>
      </c>
      <c r="B67" t="s">
        <v>440</v>
      </c>
      <c r="C67" t="s">
        <v>441</v>
      </c>
      <c r="D67" t="s">
        <v>446</v>
      </c>
      <c r="E67" t="s">
        <v>447</v>
      </c>
      <c r="F67" s="22">
        <v>988</v>
      </c>
      <c r="G67" s="6">
        <v>14573</v>
      </c>
    </row>
    <row r="68" spans="1:7" outlineLevel="2" x14ac:dyDescent="0.25">
      <c r="A68" s="1">
        <v>4</v>
      </c>
      <c r="B68" t="s">
        <v>440</v>
      </c>
      <c r="C68" t="s">
        <v>441</v>
      </c>
      <c r="D68" t="s">
        <v>446</v>
      </c>
      <c r="E68" t="s">
        <v>448</v>
      </c>
      <c r="F68" s="22">
        <v>891</v>
      </c>
      <c r="G68" s="6">
        <v>18220.95</v>
      </c>
    </row>
    <row r="69" spans="1:7" outlineLevel="2" x14ac:dyDescent="0.25">
      <c r="A69" s="1">
        <v>5</v>
      </c>
      <c r="B69" t="s">
        <v>440</v>
      </c>
      <c r="C69" t="s">
        <v>441</v>
      </c>
      <c r="D69" t="s">
        <v>449</v>
      </c>
      <c r="E69" t="s">
        <v>450</v>
      </c>
      <c r="F69" s="22">
        <v>908</v>
      </c>
      <c r="G69" s="6">
        <v>13620</v>
      </c>
    </row>
    <row r="70" spans="1:7" outlineLevel="2" x14ac:dyDescent="0.25">
      <c r="A70" s="1">
        <v>6</v>
      </c>
      <c r="B70" t="s">
        <v>440</v>
      </c>
      <c r="C70" t="s">
        <v>441</v>
      </c>
      <c r="D70" t="s">
        <v>449</v>
      </c>
      <c r="E70" t="s">
        <v>202</v>
      </c>
      <c r="F70" s="22">
        <v>1326</v>
      </c>
      <c r="G70" s="6">
        <v>27846</v>
      </c>
    </row>
    <row r="71" spans="1:7" outlineLevel="2" x14ac:dyDescent="0.25">
      <c r="A71" s="1">
        <v>7</v>
      </c>
      <c r="B71" t="s">
        <v>440</v>
      </c>
      <c r="C71" t="s">
        <v>441</v>
      </c>
      <c r="D71" t="s">
        <v>451</v>
      </c>
      <c r="E71" t="s">
        <v>452</v>
      </c>
      <c r="F71" s="22">
        <v>926</v>
      </c>
      <c r="G71" s="6">
        <v>18288.5</v>
      </c>
    </row>
    <row r="72" spans="1:7" outlineLevel="2" x14ac:dyDescent="0.25">
      <c r="A72" s="1">
        <v>8</v>
      </c>
      <c r="B72" t="s">
        <v>440</v>
      </c>
      <c r="C72" t="s">
        <v>441</v>
      </c>
      <c r="D72" t="s">
        <v>451</v>
      </c>
      <c r="E72" t="s">
        <v>453</v>
      </c>
      <c r="F72" s="22">
        <v>1479</v>
      </c>
      <c r="G72" s="6">
        <v>66555</v>
      </c>
    </row>
    <row r="73" spans="1:7" outlineLevel="2" x14ac:dyDescent="0.25">
      <c r="A73" s="1">
        <v>9</v>
      </c>
      <c r="B73" t="s">
        <v>440</v>
      </c>
      <c r="C73" t="s">
        <v>441</v>
      </c>
      <c r="D73" t="s">
        <v>442</v>
      </c>
      <c r="E73" t="s">
        <v>454</v>
      </c>
      <c r="F73" s="22">
        <v>1233</v>
      </c>
      <c r="G73" s="6">
        <v>27742.5</v>
      </c>
    </row>
    <row r="74" spans="1:7" outlineLevel="2" x14ac:dyDescent="0.25">
      <c r="A74" s="1">
        <v>10</v>
      </c>
      <c r="B74" t="s">
        <v>440</v>
      </c>
      <c r="C74" t="s">
        <v>441</v>
      </c>
      <c r="D74" t="s">
        <v>455</v>
      </c>
      <c r="E74" t="s">
        <v>456</v>
      </c>
      <c r="F74" s="22">
        <v>869</v>
      </c>
      <c r="G74" s="6">
        <v>8690</v>
      </c>
    </row>
    <row r="75" spans="1:7" outlineLevel="2" x14ac:dyDescent="0.25">
      <c r="A75" s="1">
        <v>11</v>
      </c>
      <c r="B75" t="s">
        <v>440</v>
      </c>
      <c r="C75" t="s">
        <v>457</v>
      </c>
      <c r="D75" t="s">
        <v>458</v>
      </c>
      <c r="E75" t="s">
        <v>459</v>
      </c>
      <c r="F75" s="22">
        <v>981</v>
      </c>
      <c r="G75" s="6">
        <v>8779.9499999999989</v>
      </c>
    </row>
    <row r="76" spans="1:7" outlineLevel="2" x14ac:dyDescent="0.25">
      <c r="A76" s="1">
        <v>12</v>
      </c>
      <c r="B76" t="s">
        <v>440</v>
      </c>
      <c r="C76" t="s">
        <v>457</v>
      </c>
      <c r="D76" t="s">
        <v>458</v>
      </c>
      <c r="E76" t="s">
        <v>460</v>
      </c>
      <c r="F76" s="22">
        <v>861</v>
      </c>
      <c r="G76" s="6">
        <v>7705.95</v>
      </c>
    </row>
    <row r="77" spans="1:7" outlineLevel="2" x14ac:dyDescent="0.25">
      <c r="A77" s="1">
        <v>13</v>
      </c>
      <c r="B77" t="s">
        <v>440</v>
      </c>
      <c r="C77" t="s">
        <v>457</v>
      </c>
      <c r="D77" t="s">
        <v>461</v>
      </c>
      <c r="E77" t="s">
        <v>462</v>
      </c>
      <c r="F77" s="22">
        <v>1000</v>
      </c>
      <c r="G77" s="6">
        <v>8950</v>
      </c>
    </row>
    <row r="78" spans="1:7" outlineLevel="2" x14ac:dyDescent="0.25">
      <c r="A78" s="1">
        <v>14</v>
      </c>
      <c r="B78" t="s">
        <v>440</v>
      </c>
      <c r="C78" t="s">
        <v>457</v>
      </c>
      <c r="D78" t="s">
        <v>461</v>
      </c>
      <c r="E78" t="s">
        <v>463</v>
      </c>
      <c r="F78" s="22">
        <v>864</v>
      </c>
      <c r="G78" s="6">
        <v>7732.7999999999993</v>
      </c>
    </row>
    <row r="79" spans="1:7" outlineLevel="2" x14ac:dyDescent="0.25">
      <c r="A79" s="1">
        <v>15</v>
      </c>
      <c r="B79" t="s">
        <v>440</v>
      </c>
      <c r="C79" t="s">
        <v>457</v>
      </c>
      <c r="D79" t="s">
        <v>464</v>
      </c>
      <c r="E79" t="s">
        <v>465</v>
      </c>
      <c r="F79" s="22">
        <v>908</v>
      </c>
      <c r="G79" s="6">
        <v>8399</v>
      </c>
    </row>
    <row r="80" spans="1:7" outlineLevel="2" x14ac:dyDescent="0.25">
      <c r="A80" s="1">
        <v>16</v>
      </c>
      <c r="B80" t="s">
        <v>440</v>
      </c>
      <c r="C80" t="s">
        <v>457</v>
      </c>
      <c r="D80" t="s">
        <v>466</v>
      </c>
      <c r="E80" t="s">
        <v>467</v>
      </c>
      <c r="F80" s="22">
        <v>938</v>
      </c>
      <c r="G80" s="6">
        <v>8395.0999999999985</v>
      </c>
    </row>
    <row r="81" spans="1:7" outlineLevel="2" x14ac:dyDescent="0.25">
      <c r="A81" s="1">
        <v>17</v>
      </c>
      <c r="B81" t="s">
        <v>440</v>
      </c>
      <c r="C81" t="s">
        <v>457</v>
      </c>
      <c r="D81" t="s">
        <v>466</v>
      </c>
      <c r="E81" t="s">
        <v>468</v>
      </c>
      <c r="F81" s="22">
        <v>1061</v>
      </c>
      <c r="G81" s="6">
        <v>10079.5</v>
      </c>
    </row>
    <row r="82" spans="1:7" outlineLevel="2" x14ac:dyDescent="0.25">
      <c r="A82" s="1">
        <v>18</v>
      </c>
      <c r="B82" t="s">
        <v>440</v>
      </c>
      <c r="C82" t="s">
        <v>457</v>
      </c>
      <c r="D82" t="s">
        <v>466</v>
      </c>
      <c r="E82" t="s">
        <v>469</v>
      </c>
      <c r="F82" s="22">
        <v>768</v>
      </c>
      <c r="G82" s="6">
        <v>8409.5999999999985</v>
      </c>
    </row>
    <row r="83" spans="1:7" outlineLevel="2" x14ac:dyDescent="0.25">
      <c r="A83" s="1">
        <v>19</v>
      </c>
      <c r="B83" t="s">
        <v>440</v>
      </c>
      <c r="C83" t="s">
        <v>470</v>
      </c>
      <c r="D83" t="s">
        <v>471</v>
      </c>
      <c r="E83" t="s">
        <v>472</v>
      </c>
      <c r="F83" s="22">
        <v>672</v>
      </c>
      <c r="G83" s="6">
        <v>4300.8</v>
      </c>
    </row>
    <row r="84" spans="1:7" outlineLevel="2" x14ac:dyDescent="0.25">
      <c r="A84" s="1">
        <v>20</v>
      </c>
      <c r="B84" t="s">
        <v>440</v>
      </c>
      <c r="C84" t="s">
        <v>470</v>
      </c>
      <c r="D84" t="s">
        <v>473</v>
      </c>
      <c r="E84" t="s">
        <v>474</v>
      </c>
      <c r="F84" s="22">
        <v>1271</v>
      </c>
      <c r="G84" s="6">
        <v>9659.6</v>
      </c>
    </row>
    <row r="85" spans="1:7" outlineLevel="2" x14ac:dyDescent="0.25">
      <c r="A85" s="1">
        <v>21</v>
      </c>
      <c r="B85" t="s">
        <v>440</v>
      </c>
      <c r="C85" t="s">
        <v>470</v>
      </c>
      <c r="D85" t="s">
        <v>471</v>
      </c>
      <c r="E85" t="s">
        <v>475</v>
      </c>
      <c r="F85" s="22">
        <v>872</v>
      </c>
      <c r="G85" s="6">
        <v>11623.76</v>
      </c>
    </row>
    <row r="86" spans="1:7" outlineLevel="1" x14ac:dyDescent="0.25">
      <c r="B86" s="30" t="s">
        <v>659</v>
      </c>
      <c r="F86" s="22">
        <f>SUBTOTAL(9,F65:F85)</f>
        <v>21291</v>
      </c>
      <c r="G86" s="6">
        <f>SUBTOTAL(9,G65:G85)</f>
        <v>334122.00999999995</v>
      </c>
    </row>
    <row r="87" spans="1:7" x14ac:dyDescent="0.25">
      <c r="B87" s="30" t="s">
        <v>28</v>
      </c>
      <c r="F87" s="22">
        <f>SUBTOTAL(9,F2:F85)</f>
        <v>1305637</v>
      </c>
      <c r="G87" s="6">
        <f>SUBTOTAL(9,G2:G85)</f>
        <v>4257919.209999999</v>
      </c>
    </row>
  </sheetData>
  <autoFilter ref="A1:G1" xr:uid="{2C9CBC98-8499-4B83-BB96-FF226E78403D}"/>
  <sortState xmlns:xlrd2="http://schemas.microsoft.com/office/spreadsheetml/2017/richdata2" ref="A2:G85">
    <sortCondition ref="B1:B85"/>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94C2-5FFA-4B73-A28D-7C0D2680E060}">
  <sheetPr>
    <tabColor theme="8" tint="0.59999389629810485"/>
  </sheetPr>
  <dimension ref="A1:K26"/>
  <sheetViews>
    <sheetView workbookViewId="0">
      <selection activeCell="G3" sqref="G3:K8"/>
    </sheetView>
  </sheetViews>
  <sheetFormatPr defaultRowHeight="15" x14ac:dyDescent="0.25"/>
  <cols>
    <col min="1" max="1" width="16.7109375" bestFit="1" customWidth="1"/>
    <col min="7" max="7" width="16.7109375" bestFit="1" customWidth="1"/>
  </cols>
  <sheetData>
    <row r="1" spans="1:11" x14ac:dyDescent="0.25">
      <c r="A1" s="56" t="s">
        <v>574</v>
      </c>
      <c r="B1" s="56"/>
      <c r="C1" s="56"/>
      <c r="D1" s="56"/>
      <c r="E1" s="56"/>
      <c r="G1" s="56" t="s">
        <v>577</v>
      </c>
      <c r="H1" s="56"/>
      <c r="I1" s="56"/>
      <c r="J1" s="56"/>
      <c r="K1" s="56"/>
    </row>
    <row r="2" spans="1:11" x14ac:dyDescent="0.25">
      <c r="A2" s="29" t="s">
        <v>561</v>
      </c>
      <c r="B2" s="29" t="s">
        <v>570</v>
      </c>
      <c r="C2" s="29" t="s">
        <v>571</v>
      </c>
      <c r="D2" s="29" t="s">
        <v>572</v>
      </c>
      <c r="E2" s="29" t="s">
        <v>573</v>
      </c>
      <c r="G2" s="29" t="s">
        <v>561</v>
      </c>
      <c r="H2" s="29" t="s">
        <v>570</v>
      </c>
      <c r="I2" s="29" t="s">
        <v>571</v>
      </c>
      <c r="J2" s="29" t="s">
        <v>572</v>
      </c>
      <c r="K2" s="29" t="s">
        <v>573</v>
      </c>
    </row>
    <row r="3" spans="1:11" x14ac:dyDescent="0.25">
      <c r="A3" t="s">
        <v>476</v>
      </c>
      <c r="B3" s="6">
        <v>108110.89999999804</v>
      </c>
      <c r="C3" s="6">
        <v>131578.29999999728</v>
      </c>
      <c r="D3" s="6">
        <v>126159.04999999776</v>
      </c>
      <c r="E3" s="6">
        <v>140993.24999999837</v>
      </c>
      <c r="G3" t="s">
        <v>476</v>
      </c>
      <c r="H3" s="6">
        <v>316404.04999999539</v>
      </c>
      <c r="I3" s="6">
        <v>383907.29999999312</v>
      </c>
      <c r="J3" s="6">
        <v>367838.74999999383</v>
      </c>
      <c r="K3" s="6">
        <v>412387.64999999519</v>
      </c>
    </row>
    <row r="4" spans="1:11" x14ac:dyDescent="0.25">
      <c r="A4" t="s">
        <v>536</v>
      </c>
      <c r="B4" s="6">
        <v>15699.75</v>
      </c>
      <c r="C4" s="6">
        <v>19002.75</v>
      </c>
      <c r="D4" s="6">
        <v>18172.5</v>
      </c>
      <c r="E4" s="6">
        <v>20247.5</v>
      </c>
      <c r="G4" t="s">
        <v>536</v>
      </c>
      <c r="H4" s="6">
        <v>48326.939999999944</v>
      </c>
      <c r="I4" s="6">
        <v>58639.839999999982</v>
      </c>
      <c r="J4" s="6">
        <v>56064.759999999973</v>
      </c>
      <c r="K4" s="6">
        <v>62821.579999999987</v>
      </c>
    </row>
    <row r="5" spans="1:11" x14ac:dyDescent="0.25">
      <c r="A5" t="s">
        <v>440</v>
      </c>
      <c r="B5" s="6">
        <v>8926.5299999999916</v>
      </c>
      <c r="C5" s="6">
        <v>10767.760000000022</v>
      </c>
      <c r="D5" s="6">
        <v>10171.400000000014</v>
      </c>
      <c r="E5" s="6">
        <v>11000.110000000022</v>
      </c>
      <c r="G5" t="s">
        <v>440</v>
      </c>
      <c r="H5" s="6">
        <v>31288.050000000039</v>
      </c>
      <c r="I5" s="6">
        <v>38990.320000000153</v>
      </c>
      <c r="J5" s="6">
        <v>37774.970000000132</v>
      </c>
      <c r="K5" s="6">
        <v>41339.94000000017</v>
      </c>
    </row>
    <row r="6" spans="1:11" x14ac:dyDescent="0.25">
      <c r="A6" t="s">
        <v>552</v>
      </c>
      <c r="B6" s="6">
        <v>3248</v>
      </c>
      <c r="C6" s="6">
        <v>3829</v>
      </c>
      <c r="D6" s="6">
        <v>3779</v>
      </c>
      <c r="E6" s="6">
        <v>4371</v>
      </c>
      <c r="G6" t="s">
        <v>552</v>
      </c>
      <c r="H6" s="6">
        <v>7794</v>
      </c>
      <c r="I6" s="6">
        <v>9869</v>
      </c>
      <c r="J6" s="6">
        <v>9213</v>
      </c>
      <c r="K6" s="6">
        <v>10827</v>
      </c>
    </row>
    <row r="7" spans="1:11" x14ac:dyDescent="0.25">
      <c r="A7" s="8" t="s">
        <v>529</v>
      </c>
      <c r="B7" s="36">
        <v>1075.199999999996</v>
      </c>
      <c r="C7" s="36">
        <v>1259.1999999999848</v>
      </c>
      <c r="D7" s="36">
        <v>1220.7999999999877</v>
      </c>
      <c r="E7" s="36">
        <v>1395.999999999977</v>
      </c>
      <c r="G7" s="8" t="s">
        <v>529</v>
      </c>
      <c r="H7" s="6">
        <v>4977.5999999999131</v>
      </c>
      <c r="I7" s="6">
        <v>5980.7999999998974</v>
      </c>
      <c r="J7" s="6">
        <v>5686.3999999998996</v>
      </c>
      <c r="K7" s="6">
        <v>6412.799999999891</v>
      </c>
    </row>
    <row r="8" spans="1:11" x14ac:dyDescent="0.25">
      <c r="A8" s="30" t="s">
        <v>28</v>
      </c>
      <c r="B8" s="35">
        <v>137060.37999999803</v>
      </c>
      <c r="C8" s="35">
        <v>166437.00999999727</v>
      </c>
      <c r="D8" s="35">
        <v>159502.74999999779</v>
      </c>
      <c r="E8" s="35">
        <v>178007.85999999836</v>
      </c>
      <c r="G8" s="30" t="s">
        <v>28</v>
      </c>
      <c r="H8" s="35">
        <v>408790.63999999524</v>
      </c>
      <c r="I8" s="35">
        <v>497387.25999999314</v>
      </c>
      <c r="J8" s="35">
        <v>476577.87999999389</v>
      </c>
      <c r="K8" s="35">
        <v>533788.96999999532</v>
      </c>
    </row>
    <row r="10" spans="1:11" x14ac:dyDescent="0.25">
      <c r="A10" s="56" t="s">
        <v>575</v>
      </c>
      <c r="B10" s="56"/>
      <c r="C10" s="56"/>
      <c r="D10" s="56"/>
      <c r="E10" s="56"/>
    </row>
    <row r="11" spans="1:11" x14ac:dyDescent="0.25">
      <c r="A11" s="29" t="s">
        <v>561</v>
      </c>
      <c r="B11" s="29" t="s">
        <v>570</v>
      </c>
      <c r="C11" s="29" t="s">
        <v>571</v>
      </c>
      <c r="D11" s="29" t="s">
        <v>572</v>
      </c>
      <c r="E11" s="29" t="s">
        <v>573</v>
      </c>
    </row>
    <row r="12" spans="1:11" x14ac:dyDescent="0.25">
      <c r="A12" t="s">
        <v>476</v>
      </c>
      <c r="B12" s="6">
        <v>104200.19999999882</v>
      </c>
      <c r="C12" s="6">
        <v>125505.04999999799</v>
      </c>
      <c r="D12" s="6">
        <v>121090.94999999799</v>
      </c>
      <c r="E12" s="6">
        <v>134841.14999999831</v>
      </c>
    </row>
    <row r="13" spans="1:11" x14ac:dyDescent="0.25">
      <c r="A13" t="s">
        <v>536</v>
      </c>
      <c r="B13" s="6">
        <v>16615.78999999995</v>
      </c>
      <c r="C13" s="6">
        <v>20265.939999999984</v>
      </c>
      <c r="D13" s="6">
        <v>19442.159999999974</v>
      </c>
      <c r="E13" s="6">
        <v>21688.62999999999</v>
      </c>
    </row>
    <row r="14" spans="1:11" x14ac:dyDescent="0.25">
      <c r="A14" t="s">
        <v>440</v>
      </c>
      <c r="B14" s="6">
        <v>9852.7400000000052</v>
      </c>
      <c r="C14" s="6">
        <v>11884.090000000035</v>
      </c>
      <c r="D14" s="6">
        <v>11037.100000000024</v>
      </c>
      <c r="E14" s="6">
        <v>12762.770000000037</v>
      </c>
    </row>
    <row r="15" spans="1:11" x14ac:dyDescent="0.25">
      <c r="A15" t="s">
        <v>552</v>
      </c>
      <c r="B15" s="6">
        <v>3640</v>
      </c>
      <c r="C15" s="6">
        <v>4718</v>
      </c>
      <c r="D15" s="6">
        <v>4484</v>
      </c>
      <c r="E15" s="6">
        <v>4986</v>
      </c>
    </row>
    <row r="16" spans="1:11" x14ac:dyDescent="0.25">
      <c r="A16" s="8" t="s">
        <v>529</v>
      </c>
      <c r="B16" s="36">
        <v>2271.9999999999527</v>
      </c>
      <c r="C16" s="36">
        <v>2735.1999999999684</v>
      </c>
      <c r="D16" s="36">
        <v>2592.7999999999597</v>
      </c>
      <c r="E16" s="36">
        <v>2907.9999999999723</v>
      </c>
    </row>
    <row r="17" spans="1:5" x14ac:dyDescent="0.25">
      <c r="A17" s="30" t="s">
        <v>28</v>
      </c>
      <c r="B17" s="35">
        <v>136580.72999999873</v>
      </c>
      <c r="C17" s="35">
        <v>165108.27999999796</v>
      </c>
      <c r="D17" s="35">
        <v>158647.00999999797</v>
      </c>
      <c r="E17" s="35">
        <v>177186.54999999833</v>
      </c>
    </row>
    <row r="19" spans="1:5" x14ac:dyDescent="0.25">
      <c r="A19" s="56" t="s">
        <v>576</v>
      </c>
      <c r="B19" s="56"/>
      <c r="C19" s="56"/>
      <c r="D19" s="56"/>
      <c r="E19" s="56"/>
    </row>
    <row r="20" spans="1:5" x14ac:dyDescent="0.25">
      <c r="A20" s="29" t="s">
        <v>561</v>
      </c>
      <c r="B20" s="29" t="s">
        <v>570</v>
      </c>
      <c r="C20" s="29" t="s">
        <v>571</v>
      </c>
      <c r="D20" s="29" t="s">
        <v>572</v>
      </c>
      <c r="E20" s="29" t="s">
        <v>573</v>
      </c>
    </row>
    <row r="21" spans="1:5" x14ac:dyDescent="0.25">
      <c r="A21" t="s">
        <v>476</v>
      </c>
      <c r="B21" s="6">
        <v>104092.94999999853</v>
      </c>
      <c r="C21" s="6">
        <v>126823.94999999786</v>
      </c>
      <c r="D21" s="6">
        <v>120588.74999999809</v>
      </c>
      <c r="E21" s="6">
        <v>136553.24999999854</v>
      </c>
    </row>
    <row r="22" spans="1:5" x14ac:dyDescent="0.25">
      <c r="A22" t="s">
        <v>536</v>
      </c>
      <c r="B22" s="6">
        <v>16011.399999999998</v>
      </c>
      <c r="C22" s="6">
        <v>19371.149999999994</v>
      </c>
      <c r="D22" s="6">
        <v>18450.099999999999</v>
      </c>
      <c r="E22" s="6">
        <v>20885.449999999997</v>
      </c>
    </row>
    <row r="23" spans="1:5" x14ac:dyDescent="0.25">
      <c r="A23" t="s">
        <v>440</v>
      </c>
      <c r="B23" s="6">
        <v>12508.780000000042</v>
      </c>
      <c r="C23" s="6">
        <v>16338.470000000099</v>
      </c>
      <c r="D23" s="6">
        <v>16566.470000000099</v>
      </c>
      <c r="E23" s="6">
        <v>17577.06000000011</v>
      </c>
    </row>
    <row r="24" spans="1:5" x14ac:dyDescent="0.25">
      <c r="A24" t="s">
        <v>529</v>
      </c>
      <c r="B24" s="6">
        <v>1630.3999999999637</v>
      </c>
      <c r="C24" s="6">
        <v>1986.3999999999446</v>
      </c>
      <c r="D24" s="6">
        <v>1872.7999999999518</v>
      </c>
      <c r="E24" s="6">
        <v>2108.799999999942</v>
      </c>
    </row>
    <row r="25" spans="1:5" x14ac:dyDescent="0.25">
      <c r="A25" s="8" t="s">
        <v>552</v>
      </c>
      <c r="B25" s="36">
        <v>906</v>
      </c>
      <c r="C25" s="36">
        <v>1322</v>
      </c>
      <c r="D25" s="36">
        <v>950</v>
      </c>
      <c r="E25" s="36">
        <v>1470</v>
      </c>
    </row>
    <row r="26" spans="1:5" x14ac:dyDescent="0.25">
      <c r="A26" s="30" t="s">
        <v>28</v>
      </c>
      <c r="B26" s="35">
        <v>135149.52999999851</v>
      </c>
      <c r="C26" s="35">
        <v>165841.96999999788</v>
      </c>
      <c r="D26" s="35">
        <v>158428.11999999813</v>
      </c>
      <c r="E26" s="35">
        <v>178594.5599999986</v>
      </c>
    </row>
  </sheetData>
  <dataConsolidate>
    <dataRefs count="3">
      <dataRef ref="A3:E8" sheet="Sales by Store"/>
      <dataRef ref="A12:E17" sheet="Sales by Store"/>
      <dataRef ref="A21:E26" sheet="Sales by Store"/>
    </dataRefs>
  </dataConsolidate>
  <mergeCells count="4">
    <mergeCell ref="A1:E1"/>
    <mergeCell ref="A10:E10"/>
    <mergeCell ref="A19:E19"/>
    <mergeCell ref="G1:K1"/>
  </mergeCells>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A1:L201"/>
  <sheetViews>
    <sheetView workbookViewId="0">
      <selection activeCell="K2" sqref="K2"/>
    </sheetView>
  </sheetViews>
  <sheetFormatPr defaultRowHeight="15" x14ac:dyDescent="0.25"/>
  <cols>
    <col min="1" max="1" width="9.42578125" customWidth="1"/>
    <col min="2" max="2" width="14.28515625" customWidth="1"/>
    <col min="3" max="3" width="17.140625" customWidth="1"/>
    <col min="4" max="4" width="11.42578125" bestFit="1" customWidth="1"/>
    <col min="5" max="5" width="12.28515625" customWidth="1"/>
    <col min="6" max="6" width="18.5703125" customWidth="1"/>
    <col min="7" max="9" width="11.42578125" customWidth="1"/>
    <col min="11" max="11" width="17.140625" customWidth="1"/>
    <col min="12" max="12" width="11.42578125" customWidth="1"/>
  </cols>
  <sheetData>
    <row r="1" spans="1:12" x14ac:dyDescent="0.25">
      <c r="A1" s="3" t="s">
        <v>42</v>
      </c>
      <c r="B1" s="3" t="s">
        <v>16</v>
      </c>
      <c r="C1" s="3" t="s">
        <v>0</v>
      </c>
      <c r="D1" s="3" t="s">
        <v>21</v>
      </c>
      <c r="E1" s="3" t="s">
        <v>17</v>
      </c>
      <c r="F1" s="3" t="s">
        <v>18</v>
      </c>
      <c r="G1" s="3" t="s">
        <v>1</v>
      </c>
      <c r="H1" s="3" t="s">
        <v>19</v>
      </c>
      <c r="I1" s="3" t="s">
        <v>20</v>
      </c>
      <c r="K1" s="12" t="s">
        <v>0</v>
      </c>
      <c r="L1" s="13" t="s">
        <v>22</v>
      </c>
    </row>
    <row r="2" spans="1:12" x14ac:dyDescent="0.25">
      <c r="A2" s="1">
        <v>540546</v>
      </c>
      <c r="B2" s="2">
        <v>43474</v>
      </c>
      <c r="C2" t="s">
        <v>9</v>
      </c>
      <c r="D2" s="1">
        <v>12766</v>
      </c>
      <c r="E2" s="1">
        <v>22740</v>
      </c>
      <c r="F2" t="str">
        <f>VLOOKUP(Orders[[#This Row],[Product ID]],Products[],2)</f>
        <v>Polkadot Pen</v>
      </c>
      <c r="G2" s="1">
        <v>48</v>
      </c>
      <c r="H2" s="19">
        <v>0.85</v>
      </c>
      <c r="I2" s="19">
        <v>40.799999999999997</v>
      </c>
      <c r="K2" s="42" t="s">
        <v>2</v>
      </c>
      <c r="L2" s="14">
        <f>COUNTIFS(C:C,K2,I:I,"&gt;=100")</f>
        <v>3</v>
      </c>
    </row>
    <row r="3" spans="1:12" x14ac:dyDescent="0.25">
      <c r="A3" s="1">
        <v>541115</v>
      </c>
      <c r="B3" s="2">
        <v>43478</v>
      </c>
      <c r="C3" t="s">
        <v>10</v>
      </c>
      <c r="D3" s="1">
        <v>12578</v>
      </c>
      <c r="E3" s="1">
        <v>21260</v>
      </c>
      <c r="F3" t="str">
        <f>VLOOKUP(Orders[[#This Row],[Product ID]],Products[],2)</f>
        <v>First Aid Tin</v>
      </c>
      <c r="G3" s="1">
        <v>6</v>
      </c>
      <c r="H3" s="19">
        <v>3.25</v>
      </c>
      <c r="I3" s="19">
        <v>19.5</v>
      </c>
    </row>
    <row r="4" spans="1:12" x14ac:dyDescent="0.25">
      <c r="A4" s="1">
        <v>541115</v>
      </c>
      <c r="B4" s="2">
        <v>43478</v>
      </c>
      <c r="C4" t="s">
        <v>10</v>
      </c>
      <c r="D4" s="1">
        <v>12578</v>
      </c>
      <c r="E4" s="1">
        <v>22190</v>
      </c>
      <c r="F4" t="str">
        <f>VLOOKUP(Orders[[#This Row],[Product ID]],Products[],2)</f>
        <v>Local Cafe Mug</v>
      </c>
      <c r="G4" s="1">
        <v>12</v>
      </c>
      <c r="H4" s="19">
        <v>2.1</v>
      </c>
      <c r="I4" s="19">
        <v>25.200000000000003</v>
      </c>
    </row>
    <row r="5" spans="1:12" x14ac:dyDescent="0.25">
      <c r="A5" s="1">
        <v>541224</v>
      </c>
      <c r="B5" s="2">
        <v>43479</v>
      </c>
      <c r="C5" t="s">
        <v>5</v>
      </c>
      <c r="D5" s="1">
        <v>12474</v>
      </c>
      <c r="E5" s="1">
        <v>21025</v>
      </c>
      <c r="F5" t="str">
        <f>VLOOKUP(Orders[[#This Row],[Product ID]],Products[],2)</f>
        <v>Space Frog</v>
      </c>
      <c r="G5" s="1">
        <v>10</v>
      </c>
      <c r="H5" s="19">
        <v>1.25</v>
      </c>
      <c r="I5" s="19">
        <v>12.5</v>
      </c>
    </row>
    <row r="6" spans="1:12" x14ac:dyDescent="0.25">
      <c r="A6" s="1">
        <v>541269</v>
      </c>
      <c r="B6" s="2">
        <v>43482</v>
      </c>
      <c r="C6" t="s">
        <v>5</v>
      </c>
      <c r="D6" s="1">
        <v>12626</v>
      </c>
      <c r="E6" s="1">
        <v>22174</v>
      </c>
      <c r="F6" t="str">
        <f>VLOOKUP(Orders[[#This Row],[Product ID]],Products[],2)</f>
        <v>Photo Cube</v>
      </c>
      <c r="G6" s="1">
        <v>12</v>
      </c>
      <c r="H6" s="19">
        <v>1.65</v>
      </c>
      <c r="I6" s="19">
        <v>19.799999999999997</v>
      </c>
    </row>
    <row r="7" spans="1:12" x14ac:dyDescent="0.25">
      <c r="A7" s="1">
        <v>541509</v>
      </c>
      <c r="B7" s="2">
        <v>43483</v>
      </c>
      <c r="C7" t="s">
        <v>2</v>
      </c>
      <c r="D7" s="1">
        <v>13263</v>
      </c>
      <c r="E7" s="1">
        <v>22694</v>
      </c>
      <c r="F7" t="str">
        <f>VLOOKUP(Orders[[#This Row],[Product ID]],Products[],2)</f>
        <v xml:space="preserve">Wicker Star </v>
      </c>
      <c r="G7" s="1">
        <v>1</v>
      </c>
      <c r="H7" s="19">
        <v>2.1</v>
      </c>
      <c r="I7" s="19">
        <v>2.1</v>
      </c>
    </row>
    <row r="8" spans="1:12" x14ac:dyDescent="0.25">
      <c r="A8" s="1">
        <v>541631</v>
      </c>
      <c r="B8" s="2">
        <v>43485</v>
      </c>
      <c r="C8" t="s">
        <v>3</v>
      </c>
      <c r="D8" s="1">
        <v>12637</v>
      </c>
      <c r="E8" s="1">
        <v>22174</v>
      </c>
      <c r="F8" t="str">
        <f>VLOOKUP(Orders[[#This Row],[Product ID]],Products[],2)</f>
        <v>Photo Cube</v>
      </c>
      <c r="G8" s="1">
        <v>12</v>
      </c>
      <c r="H8" s="19">
        <v>1.65</v>
      </c>
      <c r="I8" s="19">
        <v>19.799999999999997</v>
      </c>
    </row>
    <row r="9" spans="1:12" x14ac:dyDescent="0.25">
      <c r="A9" s="1">
        <v>541711</v>
      </c>
      <c r="B9" s="2">
        <v>43486</v>
      </c>
      <c r="C9" t="s">
        <v>4</v>
      </c>
      <c r="D9" s="1">
        <v>14646</v>
      </c>
      <c r="E9" s="1">
        <v>22653</v>
      </c>
      <c r="F9" t="str">
        <f>VLOOKUP(Orders[[#This Row],[Product ID]],Products[],2)</f>
        <v xml:space="preserve">Button Box </v>
      </c>
      <c r="G9" s="1">
        <v>10</v>
      </c>
      <c r="H9" s="19">
        <v>1.95</v>
      </c>
      <c r="I9" s="19">
        <v>19.5</v>
      </c>
    </row>
    <row r="10" spans="1:12" x14ac:dyDescent="0.25">
      <c r="A10" s="1">
        <v>542080</v>
      </c>
      <c r="B10" s="2">
        <v>43490</v>
      </c>
      <c r="C10" t="s">
        <v>5</v>
      </c>
      <c r="D10" s="1">
        <v>13815</v>
      </c>
      <c r="E10" s="1">
        <v>20713</v>
      </c>
      <c r="F10" t="str">
        <f>VLOOKUP(Orders[[#This Row],[Product ID]],Products[],2)</f>
        <v>Jumbo Bag Owls</v>
      </c>
      <c r="G10" s="1">
        <v>10</v>
      </c>
      <c r="H10" s="19">
        <v>1.95</v>
      </c>
      <c r="I10" s="19">
        <v>19.5</v>
      </c>
    </row>
    <row r="11" spans="1:12" x14ac:dyDescent="0.25">
      <c r="A11" s="1">
        <v>542080</v>
      </c>
      <c r="B11" s="2">
        <v>43490</v>
      </c>
      <c r="C11" t="s">
        <v>5</v>
      </c>
      <c r="D11" s="1">
        <v>13815</v>
      </c>
      <c r="E11" s="1">
        <v>22740</v>
      </c>
      <c r="F11" t="str">
        <f>VLOOKUP(Orders[[#This Row],[Product ID]],Products[],2)</f>
        <v>Polkadot Pen</v>
      </c>
      <c r="G11" s="1">
        <v>48</v>
      </c>
      <c r="H11" s="19">
        <v>0.85</v>
      </c>
      <c r="I11" s="19">
        <v>40.799999999999997</v>
      </c>
    </row>
    <row r="12" spans="1:12" x14ac:dyDescent="0.25">
      <c r="A12" s="1">
        <v>542080</v>
      </c>
      <c r="B12" s="2">
        <v>43490</v>
      </c>
      <c r="C12" t="s">
        <v>5</v>
      </c>
      <c r="D12" s="1">
        <v>13815</v>
      </c>
      <c r="E12" s="1">
        <v>22741</v>
      </c>
      <c r="F12" t="str">
        <f>VLOOKUP(Orders[[#This Row],[Product ID]],Products[],2)</f>
        <v>Funky Diva Pen</v>
      </c>
      <c r="G12" s="1">
        <v>48</v>
      </c>
      <c r="H12" s="19">
        <v>0.85</v>
      </c>
      <c r="I12" s="19">
        <v>40.799999999999997</v>
      </c>
    </row>
    <row r="13" spans="1:12" x14ac:dyDescent="0.25">
      <c r="A13" s="1">
        <v>542371</v>
      </c>
      <c r="B13" s="2">
        <v>43492</v>
      </c>
      <c r="C13" t="s">
        <v>5</v>
      </c>
      <c r="D13" s="1">
        <v>12468</v>
      </c>
      <c r="E13" s="1">
        <v>62018</v>
      </c>
      <c r="F13" t="str">
        <f>VLOOKUP(Orders[[#This Row],[Product ID]],Products[],2)</f>
        <v xml:space="preserve">Sombrero </v>
      </c>
      <c r="G13" s="1">
        <v>6</v>
      </c>
      <c r="H13" s="19">
        <v>1.95</v>
      </c>
      <c r="I13" s="19">
        <v>11.7</v>
      </c>
    </row>
    <row r="14" spans="1:12" x14ac:dyDescent="0.25">
      <c r="A14" s="1">
        <v>542428</v>
      </c>
      <c r="B14" s="2">
        <v>43493</v>
      </c>
      <c r="C14" t="s">
        <v>13</v>
      </c>
      <c r="D14" s="1">
        <v>17404</v>
      </c>
      <c r="E14" s="1">
        <v>21260</v>
      </c>
      <c r="F14" t="str">
        <f>VLOOKUP(Orders[[#This Row],[Product ID]],Products[],2)</f>
        <v>First Aid Tin</v>
      </c>
      <c r="G14" s="1">
        <v>48</v>
      </c>
      <c r="H14" s="19">
        <v>3.25</v>
      </c>
      <c r="I14" s="19">
        <v>156</v>
      </c>
    </row>
    <row r="15" spans="1:12" x14ac:dyDescent="0.25">
      <c r="A15" s="1">
        <v>542535</v>
      </c>
      <c r="B15" s="2">
        <v>43493</v>
      </c>
      <c r="C15" t="s">
        <v>3</v>
      </c>
      <c r="D15" s="1">
        <v>12735</v>
      </c>
      <c r="E15" s="1">
        <v>21888</v>
      </c>
      <c r="F15" t="str">
        <f>VLOOKUP(Orders[[#This Row],[Product ID]],Products[],2)</f>
        <v>Bingo Set</v>
      </c>
      <c r="G15" s="1">
        <v>4</v>
      </c>
      <c r="H15" s="19">
        <v>3.75</v>
      </c>
      <c r="I15" s="19">
        <v>15</v>
      </c>
    </row>
    <row r="16" spans="1:12" x14ac:dyDescent="0.25">
      <c r="A16" s="1">
        <v>542612</v>
      </c>
      <c r="B16" s="2">
        <v>43495</v>
      </c>
      <c r="C16" t="s">
        <v>2</v>
      </c>
      <c r="D16" s="1">
        <v>17841</v>
      </c>
      <c r="E16" s="1">
        <v>20713</v>
      </c>
      <c r="F16" t="str">
        <f>VLOOKUP(Orders[[#This Row],[Product ID]],Products[],2)</f>
        <v>Jumbo Bag Owls</v>
      </c>
      <c r="G16" s="1">
        <v>1</v>
      </c>
      <c r="H16" s="19">
        <v>1.95</v>
      </c>
      <c r="I16" s="19">
        <v>1.95</v>
      </c>
    </row>
    <row r="17" spans="1:9" x14ac:dyDescent="0.25">
      <c r="A17" s="1">
        <v>542648</v>
      </c>
      <c r="B17" s="2">
        <v>43496</v>
      </c>
      <c r="C17" t="s">
        <v>5</v>
      </c>
      <c r="D17" s="1">
        <v>12476</v>
      </c>
      <c r="E17" s="1">
        <v>21116</v>
      </c>
      <c r="F17" t="str">
        <f>VLOOKUP(Orders[[#This Row],[Product ID]],Products[],2)</f>
        <v>Owl Doorstop</v>
      </c>
      <c r="G17" s="1">
        <v>3</v>
      </c>
      <c r="H17" s="19">
        <v>4.95</v>
      </c>
      <c r="I17" s="19">
        <v>14.850000000000001</v>
      </c>
    </row>
    <row r="18" spans="1:9" x14ac:dyDescent="0.25">
      <c r="A18" s="1">
        <v>542887</v>
      </c>
      <c r="B18" s="2">
        <v>43497</v>
      </c>
      <c r="C18" t="s">
        <v>15</v>
      </c>
      <c r="D18" s="1">
        <v>12373</v>
      </c>
      <c r="E18" s="1">
        <v>20713</v>
      </c>
      <c r="F18" t="str">
        <f>VLOOKUP(Orders[[#This Row],[Product ID]],Products[],2)</f>
        <v>Jumbo Bag Owls</v>
      </c>
      <c r="G18" s="1">
        <v>10</v>
      </c>
      <c r="H18" s="19">
        <v>1.95</v>
      </c>
      <c r="I18" s="19">
        <v>19.5</v>
      </c>
    </row>
    <row r="19" spans="1:9" x14ac:dyDescent="0.25">
      <c r="A19" s="1">
        <v>543731</v>
      </c>
      <c r="B19" s="2">
        <v>43507</v>
      </c>
      <c r="C19" t="s">
        <v>2</v>
      </c>
      <c r="D19" s="1">
        <v>17677</v>
      </c>
      <c r="E19" s="1">
        <v>20713</v>
      </c>
      <c r="F19" t="str">
        <f>VLOOKUP(Orders[[#This Row],[Product ID]],Products[],2)</f>
        <v>Jumbo Bag Owls</v>
      </c>
      <c r="G19" s="1">
        <v>100</v>
      </c>
      <c r="H19" s="19">
        <v>1.65</v>
      </c>
      <c r="I19" s="19">
        <v>165</v>
      </c>
    </row>
    <row r="20" spans="1:9" x14ac:dyDescent="0.25">
      <c r="A20" s="1">
        <v>543733</v>
      </c>
      <c r="B20" s="2">
        <v>43507</v>
      </c>
      <c r="C20" t="s">
        <v>11</v>
      </c>
      <c r="D20" s="1">
        <v>12395</v>
      </c>
      <c r="E20" s="1">
        <v>22740</v>
      </c>
      <c r="F20" t="str">
        <f>VLOOKUP(Orders[[#This Row],[Product ID]],Products[],2)</f>
        <v>Polkadot Pen</v>
      </c>
      <c r="G20" s="1">
        <v>48</v>
      </c>
      <c r="H20" s="19">
        <v>0.85</v>
      </c>
      <c r="I20" s="19">
        <v>40.799999999999997</v>
      </c>
    </row>
    <row r="21" spans="1:9" x14ac:dyDescent="0.25">
      <c r="A21" s="1">
        <v>543737</v>
      </c>
      <c r="B21" s="2">
        <v>43507</v>
      </c>
      <c r="C21" t="s">
        <v>5</v>
      </c>
      <c r="D21" s="1">
        <v>12477</v>
      </c>
      <c r="E21" s="1">
        <v>21116</v>
      </c>
      <c r="F21" t="str">
        <f>VLOOKUP(Orders[[#This Row],[Product ID]],Products[],2)</f>
        <v>Owl Doorstop</v>
      </c>
      <c r="G21" s="1">
        <v>3</v>
      </c>
      <c r="H21" s="19">
        <v>4.95</v>
      </c>
      <c r="I21" s="19">
        <v>14.850000000000001</v>
      </c>
    </row>
    <row r="22" spans="1:9" x14ac:dyDescent="0.25">
      <c r="A22" s="1">
        <v>543831</v>
      </c>
      <c r="B22" s="2">
        <v>43510</v>
      </c>
      <c r="C22" t="s">
        <v>2</v>
      </c>
      <c r="D22" s="1">
        <v>15769</v>
      </c>
      <c r="E22" s="1">
        <v>20713</v>
      </c>
      <c r="F22" t="str">
        <f>VLOOKUP(Orders[[#This Row],[Product ID]],Products[],2)</f>
        <v>Jumbo Bag Owls</v>
      </c>
      <c r="G22" s="1">
        <v>100</v>
      </c>
      <c r="H22" s="19">
        <v>1.65</v>
      </c>
      <c r="I22" s="19">
        <v>165</v>
      </c>
    </row>
    <row r="23" spans="1:9" x14ac:dyDescent="0.25">
      <c r="A23" s="1">
        <v>544355</v>
      </c>
      <c r="B23" s="2">
        <v>43514</v>
      </c>
      <c r="C23" t="s">
        <v>3</v>
      </c>
      <c r="D23" s="1">
        <v>12714</v>
      </c>
      <c r="E23" s="1">
        <v>22741</v>
      </c>
      <c r="F23" t="str">
        <f>VLOOKUP(Orders[[#This Row],[Product ID]],Products[],2)</f>
        <v>Funky Diva Pen</v>
      </c>
      <c r="G23" s="1">
        <v>48</v>
      </c>
      <c r="H23" s="19">
        <v>0.85</v>
      </c>
      <c r="I23" s="19">
        <v>40.799999999999997</v>
      </c>
    </row>
    <row r="24" spans="1:9" x14ac:dyDescent="0.25">
      <c r="A24" s="1">
        <v>544355</v>
      </c>
      <c r="B24" s="2">
        <v>43514</v>
      </c>
      <c r="C24" t="s">
        <v>3</v>
      </c>
      <c r="D24" s="1">
        <v>12714</v>
      </c>
      <c r="E24" s="1">
        <v>22740</v>
      </c>
      <c r="F24" t="str">
        <f>VLOOKUP(Orders[[#This Row],[Product ID]],Products[],2)</f>
        <v>Polkadot Pen</v>
      </c>
      <c r="G24" s="1">
        <v>96</v>
      </c>
      <c r="H24" s="19">
        <v>0.85</v>
      </c>
      <c r="I24" s="19">
        <v>81.599999999999994</v>
      </c>
    </row>
    <row r="25" spans="1:9" x14ac:dyDescent="0.25">
      <c r="A25" s="1">
        <v>544399</v>
      </c>
      <c r="B25" s="2">
        <v>43514</v>
      </c>
      <c r="C25" t="s">
        <v>10</v>
      </c>
      <c r="D25" s="1">
        <v>12594</v>
      </c>
      <c r="E25" s="1">
        <v>20713</v>
      </c>
      <c r="F25" t="str">
        <f>VLOOKUP(Orders[[#This Row],[Product ID]],Products[],2)</f>
        <v>Jumbo Bag Owls</v>
      </c>
      <c r="G25" s="1">
        <v>10</v>
      </c>
      <c r="H25" s="19">
        <v>1.95</v>
      </c>
      <c r="I25" s="19">
        <v>19.5</v>
      </c>
    </row>
    <row r="26" spans="1:9" x14ac:dyDescent="0.25">
      <c r="A26" s="1">
        <v>544480</v>
      </c>
      <c r="B26" s="2">
        <v>43517</v>
      </c>
      <c r="C26" t="s">
        <v>4</v>
      </c>
      <c r="D26" s="1">
        <v>14646</v>
      </c>
      <c r="E26" s="1">
        <v>20713</v>
      </c>
      <c r="F26" t="str">
        <f>VLOOKUP(Orders[[#This Row],[Product ID]],Products[],2)</f>
        <v>Jumbo Bag Owls</v>
      </c>
      <c r="G26" s="1">
        <v>100</v>
      </c>
      <c r="H26" s="19">
        <v>1.65</v>
      </c>
      <c r="I26" s="19">
        <v>165</v>
      </c>
    </row>
    <row r="27" spans="1:9" x14ac:dyDescent="0.25">
      <c r="A27" s="1">
        <v>544480</v>
      </c>
      <c r="B27" s="2">
        <v>43517</v>
      </c>
      <c r="C27" t="s">
        <v>4</v>
      </c>
      <c r="D27" s="1">
        <v>14646</v>
      </c>
      <c r="E27" s="1">
        <v>22653</v>
      </c>
      <c r="F27" t="str">
        <f>VLOOKUP(Orders[[#This Row],[Product ID]],Products[],2)</f>
        <v xml:space="preserve">Button Box </v>
      </c>
      <c r="G27" s="1">
        <v>200</v>
      </c>
      <c r="H27" s="19">
        <v>1.65</v>
      </c>
      <c r="I27" s="19">
        <v>330</v>
      </c>
    </row>
    <row r="28" spans="1:9" x14ac:dyDescent="0.25">
      <c r="A28" s="1">
        <v>544657</v>
      </c>
      <c r="B28" s="2">
        <v>43518</v>
      </c>
      <c r="C28" t="s">
        <v>2</v>
      </c>
      <c r="D28" s="1">
        <v>14895</v>
      </c>
      <c r="E28" s="1">
        <v>22174</v>
      </c>
      <c r="F28" t="str">
        <f>VLOOKUP(Orders[[#This Row],[Product ID]],Products[],2)</f>
        <v>Photo Cube</v>
      </c>
      <c r="G28" s="1">
        <v>12</v>
      </c>
      <c r="H28" s="19">
        <v>1.65</v>
      </c>
      <c r="I28" s="19">
        <v>19.799999999999997</v>
      </c>
    </row>
    <row r="29" spans="1:9" x14ac:dyDescent="0.25">
      <c r="A29" s="1">
        <v>544672</v>
      </c>
      <c r="B29" s="2">
        <v>43518</v>
      </c>
      <c r="C29" t="s">
        <v>4</v>
      </c>
      <c r="D29" s="1">
        <v>14646</v>
      </c>
      <c r="E29" s="1">
        <v>22653</v>
      </c>
      <c r="F29" t="str">
        <f>VLOOKUP(Orders[[#This Row],[Product ID]],Products[],2)</f>
        <v xml:space="preserve">Button Box </v>
      </c>
      <c r="G29" s="1">
        <v>20</v>
      </c>
      <c r="H29" s="19">
        <v>1.95</v>
      </c>
      <c r="I29" s="19">
        <v>39</v>
      </c>
    </row>
    <row r="30" spans="1:9" x14ac:dyDescent="0.25">
      <c r="A30" s="1">
        <v>544672</v>
      </c>
      <c r="B30" s="2">
        <v>43518</v>
      </c>
      <c r="C30" t="s">
        <v>4</v>
      </c>
      <c r="D30" s="1">
        <v>14646</v>
      </c>
      <c r="E30" s="1">
        <v>20713</v>
      </c>
      <c r="F30" t="str">
        <f>VLOOKUP(Orders[[#This Row],[Product ID]],Products[],2)</f>
        <v>Jumbo Bag Owls</v>
      </c>
      <c r="G30" s="1">
        <v>100</v>
      </c>
      <c r="H30" s="19">
        <v>1.65</v>
      </c>
      <c r="I30" s="19">
        <v>165</v>
      </c>
    </row>
    <row r="31" spans="1:9" x14ac:dyDescent="0.25">
      <c r="A31" s="1">
        <v>544811</v>
      </c>
      <c r="B31" s="2">
        <v>43519</v>
      </c>
      <c r="C31" t="s">
        <v>5</v>
      </c>
      <c r="D31" s="1">
        <v>12471</v>
      </c>
      <c r="E31" s="1">
        <v>22741</v>
      </c>
      <c r="F31" t="str">
        <f>VLOOKUP(Orders[[#This Row],[Product ID]],Products[],2)</f>
        <v>Funky Diva Pen</v>
      </c>
      <c r="G31" s="1">
        <v>48</v>
      </c>
      <c r="H31" s="19">
        <v>0.85</v>
      </c>
      <c r="I31" s="19">
        <v>40.799999999999997</v>
      </c>
    </row>
    <row r="32" spans="1:9" x14ac:dyDescent="0.25">
      <c r="A32" s="1">
        <v>545664</v>
      </c>
      <c r="B32" s="2">
        <v>43528</v>
      </c>
      <c r="C32" t="s">
        <v>10</v>
      </c>
      <c r="D32" s="1">
        <v>12584</v>
      </c>
      <c r="E32" s="1">
        <v>21260</v>
      </c>
      <c r="F32" t="str">
        <f>VLOOKUP(Orders[[#This Row],[Product ID]],Products[],2)</f>
        <v>First Aid Tin</v>
      </c>
      <c r="G32" s="1">
        <v>6</v>
      </c>
      <c r="H32" s="19">
        <v>3.25</v>
      </c>
      <c r="I32" s="19">
        <v>19.5</v>
      </c>
    </row>
    <row r="33" spans="1:9" x14ac:dyDescent="0.25">
      <c r="A33" s="1">
        <v>545937</v>
      </c>
      <c r="B33" s="2">
        <v>43532</v>
      </c>
      <c r="C33" t="s">
        <v>9</v>
      </c>
      <c r="D33" s="1">
        <v>12758</v>
      </c>
      <c r="E33" s="1">
        <v>22740</v>
      </c>
      <c r="F33" t="str">
        <f>VLOOKUP(Orders[[#This Row],[Product ID]],Products[],2)</f>
        <v>Polkadot Pen</v>
      </c>
      <c r="G33" s="1">
        <v>48</v>
      </c>
      <c r="H33" s="19">
        <v>0.85</v>
      </c>
      <c r="I33" s="19">
        <v>40.799999999999997</v>
      </c>
    </row>
    <row r="34" spans="1:9" x14ac:dyDescent="0.25">
      <c r="A34" s="1">
        <v>545988</v>
      </c>
      <c r="B34" s="2">
        <v>43532</v>
      </c>
      <c r="C34" t="s">
        <v>5</v>
      </c>
      <c r="D34" s="1">
        <v>12662</v>
      </c>
      <c r="E34" s="1">
        <v>20713</v>
      </c>
      <c r="F34" t="str">
        <f>VLOOKUP(Orders[[#This Row],[Product ID]],Products[],2)</f>
        <v>Jumbo Bag Owls</v>
      </c>
      <c r="G34" s="1">
        <v>10</v>
      </c>
      <c r="H34" s="19">
        <v>1.95</v>
      </c>
      <c r="I34" s="19">
        <v>19.5</v>
      </c>
    </row>
    <row r="35" spans="1:9" x14ac:dyDescent="0.25">
      <c r="A35" s="1">
        <v>546780</v>
      </c>
      <c r="B35" s="2">
        <v>43541</v>
      </c>
      <c r="C35" t="s">
        <v>12</v>
      </c>
      <c r="D35" s="1">
        <v>12435</v>
      </c>
      <c r="E35" s="1">
        <v>20713</v>
      </c>
      <c r="F35" t="str">
        <f>VLOOKUP(Orders[[#This Row],[Product ID]],Products[],2)</f>
        <v>Jumbo Bag Owls</v>
      </c>
      <c r="G35" s="1">
        <v>20</v>
      </c>
      <c r="H35" s="19">
        <v>1.95</v>
      </c>
      <c r="I35" s="19">
        <v>39</v>
      </c>
    </row>
    <row r="36" spans="1:9" x14ac:dyDescent="0.25">
      <c r="A36" s="1">
        <v>546843</v>
      </c>
      <c r="B36" s="2">
        <v>43541</v>
      </c>
      <c r="C36" t="s">
        <v>5</v>
      </c>
      <c r="D36" s="1">
        <v>12472</v>
      </c>
      <c r="E36" s="1">
        <v>20713</v>
      </c>
      <c r="F36" t="str">
        <f>VLOOKUP(Orders[[#This Row],[Product ID]],Products[],2)</f>
        <v>Jumbo Bag Owls</v>
      </c>
      <c r="G36" s="1">
        <v>10</v>
      </c>
      <c r="H36" s="19">
        <v>1.95</v>
      </c>
      <c r="I36" s="19">
        <v>19.5</v>
      </c>
    </row>
    <row r="37" spans="1:9" x14ac:dyDescent="0.25">
      <c r="A37" s="1">
        <v>546843</v>
      </c>
      <c r="B37" s="2">
        <v>43541</v>
      </c>
      <c r="C37" t="s">
        <v>5</v>
      </c>
      <c r="D37" s="1">
        <v>12472</v>
      </c>
      <c r="E37" s="1">
        <v>22740</v>
      </c>
      <c r="F37" t="str">
        <f>VLOOKUP(Orders[[#This Row],[Product ID]],Products[],2)</f>
        <v>Polkadot Pen</v>
      </c>
      <c r="G37" s="1">
        <v>48</v>
      </c>
      <c r="H37" s="19">
        <v>0.85</v>
      </c>
      <c r="I37" s="19">
        <v>40.799999999999997</v>
      </c>
    </row>
    <row r="38" spans="1:9" x14ac:dyDescent="0.25">
      <c r="A38" s="1">
        <v>546920</v>
      </c>
      <c r="B38" s="2">
        <v>43542</v>
      </c>
      <c r="C38" t="s">
        <v>5</v>
      </c>
      <c r="D38" s="1">
        <v>12471</v>
      </c>
      <c r="E38" s="1">
        <v>22741</v>
      </c>
      <c r="F38" t="str">
        <f>VLOOKUP(Orders[[#This Row],[Product ID]],Products[],2)</f>
        <v>Funky Diva Pen</v>
      </c>
      <c r="G38" s="1">
        <v>48</v>
      </c>
      <c r="H38" s="19">
        <v>0.85</v>
      </c>
      <c r="I38" s="19">
        <v>40.799999999999997</v>
      </c>
    </row>
    <row r="39" spans="1:9" x14ac:dyDescent="0.25">
      <c r="A39" s="1">
        <v>547194</v>
      </c>
      <c r="B39" s="2">
        <v>43545</v>
      </c>
      <c r="C39" t="s">
        <v>3</v>
      </c>
      <c r="D39" s="1">
        <v>12637</v>
      </c>
      <c r="E39" s="1">
        <v>20713</v>
      </c>
      <c r="F39" t="str">
        <f>VLOOKUP(Orders[[#This Row],[Product ID]],Products[],2)</f>
        <v>Jumbo Bag Owls</v>
      </c>
      <c r="G39" s="1">
        <v>2</v>
      </c>
      <c r="H39" s="19">
        <v>1.95</v>
      </c>
      <c r="I39" s="19">
        <v>3.9</v>
      </c>
    </row>
    <row r="40" spans="1:9" x14ac:dyDescent="0.25">
      <c r="A40" s="1">
        <v>547517</v>
      </c>
      <c r="B40" s="2">
        <v>43547</v>
      </c>
      <c r="C40" t="s">
        <v>11</v>
      </c>
      <c r="D40" s="1">
        <v>12395</v>
      </c>
      <c r="E40" s="1">
        <v>22740</v>
      </c>
      <c r="F40" t="str">
        <f>VLOOKUP(Orders[[#This Row],[Product ID]],Products[],2)</f>
        <v>Polkadot Pen</v>
      </c>
      <c r="G40" s="1">
        <v>48</v>
      </c>
      <c r="H40" s="19">
        <v>0.85</v>
      </c>
      <c r="I40" s="19">
        <v>40.799999999999997</v>
      </c>
    </row>
    <row r="41" spans="1:9" x14ac:dyDescent="0.25">
      <c r="A41" s="1">
        <v>547685</v>
      </c>
      <c r="B41" s="2">
        <v>43548</v>
      </c>
      <c r="C41" t="s">
        <v>11</v>
      </c>
      <c r="D41" s="1">
        <v>12408</v>
      </c>
      <c r="E41" s="1">
        <v>20713</v>
      </c>
      <c r="F41" t="str">
        <f>VLOOKUP(Orders[[#This Row],[Product ID]],Products[],2)</f>
        <v>Jumbo Bag Owls</v>
      </c>
      <c r="G41" s="1">
        <v>10</v>
      </c>
      <c r="H41" s="19">
        <v>1.95</v>
      </c>
      <c r="I41" s="19">
        <v>19.5</v>
      </c>
    </row>
    <row r="42" spans="1:9" x14ac:dyDescent="0.25">
      <c r="A42" s="1">
        <v>547897</v>
      </c>
      <c r="B42" s="2">
        <v>43552</v>
      </c>
      <c r="C42" t="s">
        <v>9</v>
      </c>
      <c r="D42" s="1">
        <v>12792</v>
      </c>
      <c r="E42" s="1">
        <v>21888</v>
      </c>
      <c r="F42" t="str">
        <f>VLOOKUP(Orders[[#This Row],[Product ID]],Products[],2)</f>
        <v>Bingo Set</v>
      </c>
      <c r="G42" s="1">
        <v>4</v>
      </c>
      <c r="H42" s="19">
        <v>3.75</v>
      </c>
      <c r="I42" s="19">
        <v>15</v>
      </c>
    </row>
    <row r="43" spans="1:9" x14ac:dyDescent="0.25">
      <c r="A43" s="1">
        <v>548711</v>
      </c>
      <c r="B43" s="2">
        <v>43558</v>
      </c>
      <c r="C43" t="s">
        <v>2</v>
      </c>
      <c r="D43" s="1">
        <v>18116</v>
      </c>
      <c r="E43" s="1">
        <v>22694</v>
      </c>
      <c r="F43" t="str">
        <f>VLOOKUP(Orders[[#This Row],[Product ID]],Products[],2)</f>
        <v xml:space="preserve">Wicker Star </v>
      </c>
      <c r="G43" s="1">
        <v>1</v>
      </c>
      <c r="H43" s="19">
        <v>2.1</v>
      </c>
      <c r="I43" s="19">
        <v>2.1</v>
      </c>
    </row>
    <row r="44" spans="1:9" x14ac:dyDescent="0.25">
      <c r="A44" s="1">
        <v>548745</v>
      </c>
      <c r="B44" s="2">
        <v>43559</v>
      </c>
      <c r="C44" t="s">
        <v>5</v>
      </c>
      <c r="D44" s="1">
        <v>12471</v>
      </c>
      <c r="E44" s="1">
        <v>22741</v>
      </c>
      <c r="F44" t="str">
        <f>VLOOKUP(Orders[[#This Row],[Product ID]],Products[],2)</f>
        <v>Funky Diva Pen</v>
      </c>
      <c r="G44" s="1">
        <v>48</v>
      </c>
      <c r="H44" s="19">
        <v>0.85</v>
      </c>
      <c r="I44" s="19">
        <v>40.799999999999997</v>
      </c>
    </row>
    <row r="45" spans="1:9" x14ac:dyDescent="0.25">
      <c r="A45" s="1">
        <v>550188</v>
      </c>
      <c r="B45" s="2">
        <v>43569</v>
      </c>
      <c r="C45" t="s">
        <v>7</v>
      </c>
      <c r="D45" s="1">
        <v>12457</v>
      </c>
      <c r="E45" s="1">
        <v>21888</v>
      </c>
      <c r="F45" t="str">
        <f>VLOOKUP(Orders[[#This Row],[Product ID]],Products[],2)</f>
        <v>Bingo Set</v>
      </c>
      <c r="G45" s="1">
        <v>4</v>
      </c>
      <c r="H45" s="19">
        <v>3.75</v>
      </c>
      <c r="I45" s="19">
        <v>15</v>
      </c>
    </row>
    <row r="46" spans="1:9" x14ac:dyDescent="0.25">
      <c r="A46" s="1">
        <v>550665</v>
      </c>
      <c r="B46" s="2">
        <v>43575</v>
      </c>
      <c r="C46" t="s">
        <v>5</v>
      </c>
      <c r="D46" s="1">
        <v>12530</v>
      </c>
      <c r="E46" s="1">
        <v>22740</v>
      </c>
      <c r="F46" t="str">
        <f>VLOOKUP(Orders[[#This Row],[Product ID]],Products[],2)</f>
        <v>Polkadot Pen</v>
      </c>
      <c r="G46" s="1">
        <v>48</v>
      </c>
      <c r="H46" s="19">
        <v>0.85</v>
      </c>
      <c r="I46" s="19">
        <v>40.799999999999997</v>
      </c>
    </row>
    <row r="47" spans="1:9" x14ac:dyDescent="0.25">
      <c r="A47" s="1">
        <v>550827</v>
      </c>
      <c r="B47" s="2">
        <v>43576</v>
      </c>
      <c r="C47" t="s">
        <v>3</v>
      </c>
      <c r="D47" s="1">
        <v>12670</v>
      </c>
      <c r="E47" s="1">
        <v>22740</v>
      </c>
      <c r="F47" t="str">
        <f>VLOOKUP(Orders[[#This Row],[Product ID]],Products[],2)</f>
        <v>Polkadot Pen</v>
      </c>
      <c r="G47" s="1">
        <v>48</v>
      </c>
      <c r="H47" s="19">
        <v>0.85</v>
      </c>
      <c r="I47" s="19">
        <v>40.799999999999997</v>
      </c>
    </row>
    <row r="48" spans="1:9" x14ac:dyDescent="0.25">
      <c r="A48" s="1">
        <v>552337</v>
      </c>
      <c r="B48" s="2">
        <v>43594</v>
      </c>
      <c r="C48" t="s">
        <v>5</v>
      </c>
      <c r="D48" s="1">
        <v>12621</v>
      </c>
      <c r="E48" s="1">
        <v>21116</v>
      </c>
      <c r="F48" t="str">
        <f>VLOOKUP(Orders[[#This Row],[Product ID]],Products[],2)</f>
        <v>Owl Doorstop</v>
      </c>
      <c r="G48" s="1">
        <v>3</v>
      </c>
      <c r="H48" s="19">
        <v>4.95</v>
      </c>
      <c r="I48" s="19">
        <v>14.850000000000001</v>
      </c>
    </row>
    <row r="49" spans="1:9" x14ac:dyDescent="0.25">
      <c r="A49" s="1">
        <v>552978</v>
      </c>
      <c r="B49" s="2">
        <v>43597</v>
      </c>
      <c r="C49" t="s">
        <v>5</v>
      </c>
      <c r="D49" s="1">
        <v>12590</v>
      </c>
      <c r="E49" s="1">
        <v>22740</v>
      </c>
      <c r="F49" t="str">
        <f>VLOOKUP(Orders[[#This Row],[Product ID]],Products[],2)</f>
        <v>Polkadot Pen</v>
      </c>
      <c r="G49" s="1">
        <v>48</v>
      </c>
      <c r="H49" s="19">
        <v>0.85</v>
      </c>
      <c r="I49" s="19">
        <v>40.799999999999997</v>
      </c>
    </row>
    <row r="50" spans="1:9" x14ac:dyDescent="0.25">
      <c r="A50" s="1">
        <v>553037</v>
      </c>
      <c r="B50" s="2">
        <v>43598</v>
      </c>
      <c r="C50" t="s">
        <v>5</v>
      </c>
      <c r="D50" s="1">
        <v>12471</v>
      </c>
      <c r="E50" s="1">
        <v>22741</v>
      </c>
      <c r="F50" t="str">
        <f>VLOOKUP(Orders[[#This Row],[Product ID]],Products[],2)</f>
        <v>Funky Diva Pen</v>
      </c>
      <c r="G50" s="1">
        <v>48</v>
      </c>
      <c r="H50" s="19">
        <v>0.85</v>
      </c>
      <c r="I50" s="19">
        <v>40.799999999999997</v>
      </c>
    </row>
    <row r="51" spans="1:9" x14ac:dyDescent="0.25">
      <c r="A51" s="1">
        <v>553377</v>
      </c>
      <c r="B51" s="2">
        <v>43601</v>
      </c>
      <c r="C51" t="s">
        <v>2</v>
      </c>
      <c r="D51" s="1">
        <v>14888</v>
      </c>
      <c r="E51" s="1">
        <v>21888</v>
      </c>
      <c r="F51" t="str">
        <f>VLOOKUP(Orders[[#This Row],[Product ID]],Products[],2)</f>
        <v>Bingo Set</v>
      </c>
      <c r="G51" s="1">
        <v>6</v>
      </c>
      <c r="H51" s="19">
        <v>3.75</v>
      </c>
      <c r="I51" s="19">
        <v>22.5</v>
      </c>
    </row>
    <row r="52" spans="1:9" x14ac:dyDescent="0.25">
      <c r="A52" s="1">
        <v>553540</v>
      </c>
      <c r="B52" s="2">
        <v>43602</v>
      </c>
      <c r="C52" t="s">
        <v>2</v>
      </c>
      <c r="D52" s="1">
        <v>17511</v>
      </c>
      <c r="E52" s="1">
        <v>21888</v>
      </c>
      <c r="F52" t="str">
        <f>VLOOKUP(Orders[[#This Row],[Product ID]],Products[],2)</f>
        <v>Bingo Set</v>
      </c>
      <c r="G52" s="1">
        <v>4</v>
      </c>
      <c r="H52" s="19">
        <v>3.75</v>
      </c>
      <c r="I52" s="19">
        <v>15</v>
      </c>
    </row>
    <row r="53" spans="1:9" x14ac:dyDescent="0.25">
      <c r="A53" s="1">
        <v>553832</v>
      </c>
      <c r="B53" s="2">
        <v>43604</v>
      </c>
      <c r="C53" t="s">
        <v>2</v>
      </c>
      <c r="D53" s="1">
        <v>12957</v>
      </c>
      <c r="E53" s="1">
        <v>21025</v>
      </c>
      <c r="F53" t="str">
        <f>VLOOKUP(Orders[[#This Row],[Product ID]],Products[],2)</f>
        <v>Space Frog</v>
      </c>
      <c r="G53" s="1">
        <v>10</v>
      </c>
      <c r="H53" s="19">
        <v>1.25</v>
      </c>
      <c r="I53" s="19">
        <v>12.5</v>
      </c>
    </row>
    <row r="54" spans="1:9" x14ac:dyDescent="0.25">
      <c r="A54" s="1">
        <v>554356</v>
      </c>
      <c r="B54" s="2">
        <v>43609</v>
      </c>
      <c r="C54" t="s">
        <v>3</v>
      </c>
      <c r="D54" s="1">
        <v>12670</v>
      </c>
      <c r="E54" s="1">
        <v>22740</v>
      </c>
      <c r="F54" t="str">
        <f>VLOOKUP(Orders[[#This Row],[Product ID]],Products[],2)</f>
        <v>Polkadot Pen</v>
      </c>
      <c r="G54" s="1">
        <v>48</v>
      </c>
      <c r="H54" s="19">
        <v>0.85</v>
      </c>
      <c r="I54" s="19">
        <v>40.799999999999997</v>
      </c>
    </row>
    <row r="55" spans="1:9" x14ac:dyDescent="0.25">
      <c r="A55" s="1">
        <v>555095</v>
      </c>
      <c r="B55" s="2">
        <v>43616</v>
      </c>
      <c r="C55" t="s">
        <v>8</v>
      </c>
      <c r="D55" s="1">
        <v>12540</v>
      </c>
      <c r="E55" s="1">
        <v>21116</v>
      </c>
      <c r="F55" t="str">
        <f>VLOOKUP(Orders[[#This Row],[Product ID]],Products[],2)</f>
        <v>Owl Doorstop</v>
      </c>
      <c r="G55" s="1">
        <v>3</v>
      </c>
      <c r="H55" s="19">
        <v>4.95</v>
      </c>
      <c r="I55" s="19">
        <v>14.850000000000001</v>
      </c>
    </row>
    <row r="56" spans="1:9" x14ac:dyDescent="0.25">
      <c r="A56" s="1">
        <v>555162</v>
      </c>
      <c r="B56" s="2">
        <v>43617</v>
      </c>
      <c r="C56" t="s">
        <v>5</v>
      </c>
      <c r="D56" s="1">
        <v>12473</v>
      </c>
      <c r="E56" s="1">
        <v>22740</v>
      </c>
      <c r="F56" t="str">
        <f>VLOOKUP(Orders[[#This Row],[Product ID]],Products[],2)</f>
        <v>Polkadot Pen</v>
      </c>
      <c r="G56" s="1">
        <v>48</v>
      </c>
      <c r="H56" s="19">
        <v>0.85</v>
      </c>
      <c r="I56" s="19">
        <v>40.799999999999997</v>
      </c>
    </row>
    <row r="57" spans="1:9" x14ac:dyDescent="0.25">
      <c r="A57" s="1">
        <v>555162</v>
      </c>
      <c r="B57" s="2">
        <v>43617</v>
      </c>
      <c r="C57" t="s">
        <v>5</v>
      </c>
      <c r="D57" s="1">
        <v>12473</v>
      </c>
      <c r="E57" s="1">
        <v>22741</v>
      </c>
      <c r="F57" t="str">
        <f>VLOOKUP(Orders[[#This Row],[Product ID]],Products[],2)</f>
        <v>Funky Diva Pen</v>
      </c>
      <c r="G57" s="1">
        <v>48</v>
      </c>
      <c r="H57" s="19">
        <v>0.85</v>
      </c>
      <c r="I57" s="19">
        <v>40.799999999999997</v>
      </c>
    </row>
    <row r="58" spans="1:9" x14ac:dyDescent="0.25">
      <c r="A58" s="1">
        <v>555284</v>
      </c>
      <c r="B58" s="2">
        <v>43618</v>
      </c>
      <c r="C58" t="s">
        <v>2</v>
      </c>
      <c r="D58" s="1">
        <v>14298</v>
      </c>
      <c r="E58" s="1">
        <v>62018</v>
      </c>
      <c r="F58" t="str">
        <f>VLOOKUP(Orders[[#This Row],[Product ID]],Products[],2)</f>
        <v xml:space="preserve">Sombrero </v>
      </c>
      <c r="G58" s="1">
        <v>48</v>
      </c>
      <c r="H58" s="19">
        <v>1.25</v>
      </c>
      <c r="I58" s="19">
        <v>60</v>
      </c>
    </row>
    <row r="59" spans="1:9" x14ac:dyDescent="0.25">
      <c r="A59" s="1">
        <v>555572</v>
      </c>
      <c r="B59" s="2">
        <v>43621</v>
      </c>
      <c r="C59" t="s">
        <v>11</v>
      </c>
      <c r="D59" s="1">
        <v>12449</v>
      </c>
      <c r="E59" s="1">
        <v>21888</v>
      </c>
      <c r="F59" t="str">
        <f>VLOOKUP(Orders[[#This Row],[Product ID]],Products[],2)</f>
        <v>Bingo Set</v>
      </c>
      <c r="G59" s="1">
        <v>4</v>
      </c>
      <c r="H59" s="19">
        <v>3.75</v>
      </c>
      <c r="I59" s="19">
        <v>15</v>
      </c>
    </row>
    <row r="60" spans="1:9" x14ac:dyDescent="0.25">
      <c r="A60" s="1">
        <v>555637</v>
      </c>
      <c r="B60" s="2">
        <v>43622</v>
      </c>
      <c r="C60" t="s">
        <v>3</v>
      </c>
      <c r="D60" s="1">
        <v>12535</v>
      </c>
      <c r="E60" s="1">
        <v>21116</v>
      </c>
      <c r="F60" t="str">
        <f>VLOOKUP(Orders[[#This Row],[Product ID]],Products[],2)</f>
        <v>Owl Doorstop</v>
      </c>
      <c r="G60" s="1">
        <v>3</v>
      </c>
      <c r="H60" s="19">
        <v>4.95</v>
      </c>
      <c r="I60" s="19">
        <v>14.850000000000001</v>
      </c>
    </row>
    <row r="61" spans="1:9" x14ac:dyDescent="0.25">
      <c r="A61" s="1">
        <v>556258</v>
      </c>
      <c r="B61" s="2">
        <v>43625</v>
      </c>
      <c r="C61" t="s">
        <v>3</v>
      </c>
      <c r="D61" s="1">
        <v>12694</v>
      </c>
      <c r="E61" s="1">
        <v>21888</v>
      </c>
      <c r="F61" t="str">
        <f>VLOOKUP(Orders[[#This Row],[Product ID]],Products[],2)</f>
        <v>Bingo Set</v>
      </c>
      <c r="G61" s="1">
        <v>4</v>
      </c>
      <c r="H61" s="19">
        <v>3.75</v>
      </c>
      <c r="I61" s="19">
        <v>15</v>
      </c>
    </row>
    <row r="62" spans="1:9" x14ac:dyDescent="0.25">
      <c r="A62" s="1">
        <v>557007</v>
      </c>
      <c r="B62" s="2">
        <v>43632</v>
      </c>
      <c r="C62" t="s">
        <v>8</v>
      </c>
      <c r="D62" s="1">
        <v>12484</v>
      </c>
      <c r="E62" s="1">
        <v>22197</v>
      </c>
      <c r="F62" t="str">
        <f>VLOOKUP(Orders[[#This Row],[Product ID]],Products[],2)</f>
        <v>Popcorn Holder</v>
      </c>
      <c r="G62" s="1">
        <v>5</v>
      </c>
      <c r="H62" s="19">
        <v>0.85</v>
      </c>
      <c r="I62" s="19">
        <v>4.25</v>
      </c>
    </row>
    <row r="63" spans="1:9" x14ac:dyDescent="0.25">
      <c r="A63" s="1">
        <v>557466</v>
      </c>
      <c r="B63" s="2">
        <v>43636</v>
      </c>
      <c r="C63" t="s">
        <v>5</v>
      </c>
      <c r="D63" s="1">
        <v>13815</v>
      </c>
      <c r="E63" s="1">
        <v>22740</v>
      </c>
      <c r="F63" t="str">
        <f>VLOOKUP(Orders[[#This Row],[Product ID]],Products[],2)</f>
        <v>Polkadot Pen</v>
      </c>
      <c r="G63" s="1">
        <v>48</v>
      </c>
      <c r="H63" s="19">
        <v>0.85</v>
      </c>
      <c r="I63" s="19">
        <v>40.799999999999997</v>
      </c>
    </row>
    <row r="64" spans="1:9" x14ac:dyDescent="0.25">
      <c r="A64" s="1">
        <v>557509</v>
      </c>
      <c r="B64" s="2">
        <v>43636</v>
      </c>
      <c r="C64" t="s">
        <v>2</v>
      </c>
      <c r="D64" s="1">
        <v>15389</v>
      </c>
      <c r="E64" s="1">
        <v>62018</v>
      </c>
      <c r="F64" t="str">
        <f>VLOOKUP(Orders[[#This Row],[Product ID]],Products[],2)</f>
        <v xml:space="preserve">Sombrero </v>
      </c>
      <c r="G64" s="1">
        <v>400</v>
      </c>
      <c r="H64" s="19">
        <v>1.25</v>
      </c>
      <c r="I64" s="19">
        <v>500</v>
      </c>
    </row>
    <row r="65" spans="1:9" x14ac:dyDescent="0.25">
      <c r="A65" s="1">
        <v>557525</v>
      </c>
      <c r="B65" s="2">
        <v>43637</v>
      </c>
      <c r="C65" t="s">
        <v>4</v>
      </c>
      <c r="D65" s="1">
        <v>12759</v>
      </c>
      <c r="E65" s="1">
        <v>21260</v>
      </c>
      <c r="F65" t="str">
        <f>VLOOKUP(Orders[[#This Row],[Product ID]],Products[],2)</f>
        <v>First Aid Tin</v>
      </c>
      <c r="G65" s="1">
        <v>6</v>
      </c>
      <c r="H65" s="19">
        <v>3.25</v>
      </c>
      <c r="I65" s="19">
        <v>19.5</v>
      </c>
    </row>
    <row r="66" spans="1:9" x14ac:dyDescent="0.25">
      <c r="A66" s="1">
        <v>557789</v>
      </c>
      <c r="B66" s="2">
        <v>43638</v>
      </c>
      <c r="C66" t="s">
        <v>11</v>
      </c>
      <c r="D66" s="1">
        <v>12379</v>
      </c>
      <c r="E66" s="1">
        <v>22740</v>
      </c>
      <c r="F66" t="str">
        <f>VLOOKUP(Orders[[#This Row],[Product ID]],Products[],2)</f>
        <v>Polkadot Pen</v>
      </c>
      <c r="G66" s="1">
        <v>48</v>
      </c>
      <c r="H66" s="19">
        <v>0.85</v>
      </c>
      <c r="I66" s="19">
        <v>40.799999999999997</v>
      </c>
    </row>
    <row r="67" spans="1:9" x14ac:dyDescent="0.25">
      <c r="A67" s="1">
        <v>557885</v>
      </c>
      <c r="B67" s="2">
        <v>43639</v>
      </c>
      <c r="C67" t="s">
        <v>11</v>
      </c>
      <c r="D67" s="1">
        <v>12465</v>
      </c>
      <c r="E67" s="1">
        <v>22740</v>
      </c>
      <c r="F67" t="str">
        <f>VLOOKUP(Orders[[#This Row],[Product ID]],Products[],2)</f>
        <v>Polkadot Pen</v>
      </c>
      <c r="G67" s="1">
        <v>48</v>
      </c>
      <c r="H67" s="19">
        <v>0.85</v>
      </c>
      <c r="I67" s="19">
        <v>40.799999999999997</v>
      </c>
    </row>
    <row r="68" spans="1:9" x14ac:dyDescent="0.25">
      <c r="A68" s="1">
        <v>558262</v>
      </c>
      <c r="B68" s="2">
        <v>43644</v>
      </c>
      <c r="C68" t="s">
        <v>4</v>
      </c>
      <c r="D68" s="1">
        <v>14646</v>
      </c>
      <c r="E68" s="1">
        <v>20713</v>
      </c>
      <c r="F68" t="str">
        <f>VLOOKUP(Orders[[#This Row],[Product ID]],Products[],2)</f>
        <v>Jumbo Bag Owls</v>
      </c>
      <c r="G68" s="1">
        <v>200</v>
      </c>
      <c r="H68" s="19">
        <v>1.79</v>
      </c>
      <c r="I68" s="19">
        <v>358</v>
      </c>
    </row>
    <row r="69" spans="1:9" x14ac:dyDescent="0.25">
      <c r="A69" s="1">
        <v>558628</v>
      </c>
      <c r="B69" s="2">
        <v>43646</v>
      </c>
      <c r="C69" t="s">
        <v>5</v>
      </c>
      <c r="D69" s="1">
        <v>12626</v>
      </c>
      <c r="E69" s="1">
        <v>20713</v>
      </c>
      <c r="F69" t="str">
        <f>VLOOKUP(Orders[[#This Row],[Product ID]],Products[],2)</f>
        <v>Jumbo Bag Owls</v>
      </c>
      <c r="G69" s="1">
        <v>10</v>
      </c>
      <c r="H69" s="19">
        <v>2.08</v>
      </c>
      <c r="I69" s="19">
        <v>20.8</v>
      </c>
    </row>
    <row r="70" spans="1:9" x14ac:dyDescent="0.25">
      <c r="A70" s="1">
        <v>559036</v>
      </c>
      <c r="B70" s="2">
        <v>43651</v>
      </c>
      <c r="C70" t="s">
        <v>3</v>
      </c>
      <c r="D70" s="1">
        <v>12637</v>
      </c>
      <c r="E70" s="1">
        <v>22174</v>
      </c>
      <c r="F70" t="str">
        <f>VLOOKUP(Orders[[#This Row],[Product ID]],Products[],2)</f>
        <v>Photo Cube</v>
      </c>
      <c r="G70" s="1">
        <v>12</v>
      </c>
      <c r="H70" s="19">
        <v>1.65</v>
      </c>
      <c r="I70" s="19">
        <v>19.799999999999997</v>
      </c>
    </row>
    <row r="71" spans="1:9" x14ac:dyDescent="0.25">
      <c r="A71" s="1">
        <v>559366</v>
      </c>
      <c r="B71" s="2">
        <v>43654</v>
      </c>
      <c r="C71" t="s">
        <v>2</v>
      </c>
      <c r="D71" s="1">
        <v>13102</v>
      </c>
      <c r="E71" s="1">
        <v>22197</v>
      </c>
      <c r="F71" t="str">
        <f>VLOOKUP(Orders[[#This Row],[Product ID]],Products[],2)</f>
        <v>Popcorn Holder</v>
      </c>
      <c r="G71" s="1">
        <v>24</v>
      </c>
      <c r="H71" s="19">
        <v>0.85</v>
      </c>
      <c r="I71" s="19">
        <v>20.399999999999999</v>
      </c>
    </row>
    <row r="72" spans="1:9" x14ac:dyDescent="0.25">
      <c r="A72" s="1">
        <v>559418</v>
      </c>
      <c r="B72" s="2">
        <v>43654</v>
      </c>
      <c r="C72" t="s">
        <v>3</v>
      </c>
      <c r="D72" s="1">
        <v>12681</v>
      </c>
      <c r="E72" s="1">
        <v>22197</v>
      </c>
      <c r="F72" t="str">
        <f>VLOOKUP(Orders[[#This Row],[Product ID]],Products[],2)</f>
        <v>Popcorn Holder</v>
      </c>
      <c r="G72" s="1">
        <v>12</v>
      </c>
      <c r="H72" s="19">
        <v>0.85</v>
      </c>
      <c r="I72" s="19">
        <v>10.199999999999999</v>
      </c>
    </row>
    <row r="73" spans="1:9" x14ac:dyDescent="0.25">
      <c r="A73" s="1">
        <v>559550</v>
      </c>
      <c r="B73" s="2">
        <v>43656</v>
      </c>
      <c r="C73" t="s">
        <v>2</v>
      </c>
      <c r="D73" s="1">
        <v>17757</v>
      </c>
      <c r="E73" s="1">
        <v>22197</v>
      </c>
      <c r="F73" t="str">
        <f>VLOOKUP(Orders[[#This Row],[Product ID]],Products[],2)</f>
        <v>Popcorn Holder</v>
      </c>
      <c r="G73" s="1">
        <v>10</v>
      </c>
      <c r="H73" s="19">
        <v>0.85</v>
      </c>
      <c r="I73" s="19">
        <v>8.5</v>
      </c>
    </row>
    <row r="74" spans="1:9" x14ac:dyDescent="0.25">
      <c r="A74" s="1">
        <v>559665</v>
      </c>
      <c r="B74" s="2">
        <v>43657</v>
      </c>
      <c r="C74" t="s">
        <v>8</v>
      </c>
      <c r="D74" s="1">
        <v>12556</v>
      </c>
      <c r="E74" s="1">
        <v>22197</v>
      </c>
      <c r="F74" t="str">
        <f>VLOOKUP(Orders[[#This Row],[Product ID]],Products[],2)</f>
        <v>Popcorn Holder</v>
      </c>
      <c r="G74" s="1">
        <v>4</v>
      </c>
      <c r="H74" s="19">
        <v>0.85</v>
      </c>
      <c r="I74" s="19">
        <v>3.4</v>
      </c>
    </row>
    <row r="75" spans="1:9" x14ac:dyDescent="0.25">
      <c r="A75" s="1">
        <v>559862</v>
      </c>
      <c r="B75" s="2">
        <v>43659</v>
      </c>
      <c r="C75" t="s">
        <v>9</v>
      </c>
      <c r="D75" s="1">
        <v>12782</v>
      </c>
      <c r="E75" s="1">
        <v>22740</v>
      </c>
      <c r="F75" t="str">
        <f>VLOOKUP(Orders[[#This Row],[Product ID]],Products[],2)</f>
        <v>Polkadot Pen</v>
      </c>
      <c r="G75" s="1">
        <v>48</v>
      </c>
      <c r="H75" s="19">
        <v>0.85</v>
      </c>
      <c r="I75" s="19">
        <v>40.799999999999997</v>
      </c>
    </row>
    <row r="76" spans="1:9" x14ac:dyDescent="0.25">
      <c r="A76" s="1">
        <v>559907</v>
      </c>
      <c r="B76" s="2">
        <v>43659</v>
      </c>
      <c r="C76" t="s">
        <v>9</v>
      </c>
      <c r="D76" s="1">
        <v>12766</v>
      </c>
      <c r="E76" s="1">
        <v>22740</v>
      </c>
      <c r="F76" t="str">
        <f>VLOOKUP(Orders[[#This Row],[Product ID]],Products[],2)</f>
        <v>Polkadot Pen</v>
      </c>
      <c r="G76" s="1">
        <v>96</v>
      </c>
      <c r="H76" s="19">
        <v>0.85</v>
      </c>
      <c r="I76" s="19">
        <v>81.599999999999994</v>
      </c>
    </row>
    <row r="77" spans="1:9" x14ac:dyDescent="0.25">
      <c r="A77" s="1">
        <v>560211</v>
      </c>
      <c r="B77" s="2">
        <v>43661</v>
      </c>
      <c r="C77" t="s">
        <v>5</v>
      </c>
      <c r="D77" s="1">
        <v>12621</v>
      </c>
      <c r="E77" s="1">
        <v>20713</v>
      </c>
      <c r="F77" t="str">
        <f>VLOOKUP(Orders[[#This Row],[Product ID]],Products[],2)</f>
        <v>Jumbo Bag Owls</v>
      </c>
      <c r="G77" s="1">
        <v>10</v>
      </c>
      <c r="H77" s="19">
        <v>2.08</v>
      </c>
      <c r="I77" s="19">
        <v>20.8</v>
      </c>
    </row>
    <row r="78" spans="1:9" x14ac:dyDescent="0.25">
      <c r="A78" s="1">
        <v>560590</v>
      </c>
      <c r="B78" s="2">
        <v>43665</v>
      </c>
      <c r="C78" t="s">
        <v>5</v>
      </c>
      <c r="D78" s="1">
        <v>12560</v>
      </c>
      <c r="E78" s="1">
        <v>22740</v>
      </c>
      <c r="F78" t="str">
        <f>VLOOKUP(Orders[[#This Row],[Product ID]],Products[],2)</f>
        <v>Polkadot Pen</v>
      </c>
      <c r="G78" s="1">
        <v>48</v>
      </c>
      <c r="H78" s="19">
        <v>0.85</v>
      </c>
      <c r="I78" s="19">
        <v>40.799999999999997</v>
      </c>
    </row>
    <row r="79" spans="1:9" x14ac:dyDescent="0.25">
      <c r="A79" s="1">
        <v>560694</v>
      </c>
      <c r="B79" s="2">
        <v>43666</v>
      </c>
      <c r="C79" t="s">
        <v>9</v>
      </c>
      <c r="D79" s="1">
        <v>12757</v>
      </c>
      <c r="E79" s="1">
        <v>20713</v>
      </c>
      <c r="F79" t="str">
        <f>VLOOKUP(Orders[[#This Row],[Product ID]],Products[],2)</f>
        <v>Jumbo Bag Owls</v>
      </c>
      <c r="G79" s="1">
        <v>10</v>
      </c>
      <c r="H79" s="19">
        <v>2.08</v>
      </c>
      <c r="I79" s="19">
        <v>20.8</v>
      </c>
    </row>
    <row r="80" spans="1:9" x14ac:dyDescent="0.25">
      <c r="A80" s="1">
        <v>560901</v>
      </c>
      <c r="B80" s="2">
        <v>43667</v>
      </c>
      <c r="C80" t="s">
        <v>5</v>
      </c>
      <c r="D80" s="1">
        <v>12476</v>
      </c>
      <c r="E80" s="1">
        <v>21116</v>
      </c>
      <c r="F80" t="str">
        <f>VLOOKUP(Orders[[#This Row],[Product ID]],Products[],2)</f>
        <v>Owl Doorstop</v>
      </c>
      <c r="G80" s="1">
        <v>3</v>
      </c>
      <c r="H80" s="19">
        <v>4.95</v>
      </c>
      <c r="I80" s="19">
        <v>14.850000000000001</v>
      </c>
    </row>
    <row r="81" spans="1:9" x14ac:dyDescent="0.25">
      <c r="A81" s="1">
        <v>561066</v>
      </c>
      <c r="B81" s="2">
        <v>43670</v>
      </c>
      <c r="C81" t="s">
        <v>2</v>
      </c>
      <c r="D81" s="1">
        <v>16710</v>
      </c>
      <c r="E81" s="1">
        <v>22197</v>
      </c>
      <c r="F81" t="str">
        <f>VLOOKUP(Orders[[#This Row],[Product ID]],Products[],2)</f>
        <v>Popcorn Holder</v>
      </c>
      <c r="G81" s="1">
        <v>12</v>
      </c>
      <c r="H81" s="19">
        <v>0.85</v>
      </c>
      <c r="I81" s="19">
        <v>10.199999999999999</v>
      </c>
    </row>
    <row r="82" spans="1:9" x14ac:dyDescent="0.25">
      <c r="A82" s="1">
        <v>561093</v>
      </c>
      <c r="B82" s="2">
        <v>43671</v>
      </c>
      <c r="C82" t="s">
        <v>8</v>
      </c>
      <c r="D82" s="1">
        <v>12540</v>
      </c>
      <c r="E82" s="1">
        <v>21116</v>
      </c>
      <c r="F82" t="str">
        <f>VLOOKUP(Orders[[#This Row],[Product ID]],Products[],2)</f>
        <v>Owl Doorstop</v>
      </c>
      <c r="G82" s="1">
        <v>6</v>
      </c>
      <c r="H82" s="19">
        <v>4.95</v>
      </c>
      <c r="I82" s="19">
        <v>29.700000000000003</v>
      </c>
    </row>
    <row r="83" spans="1:9" x14ac:dyDescent="0.25">
      <c r="A83" s="1">
        <v>561093</v>
      </c>
      <c r="B83" s="2">
        <v>43671</v>
      </c>
      <c r="C83" t="s">
        <v>8</v>
      </c>
      <c r="D83" s="1">
        <v>12540</v>
      </c>
      <c r="E83" s="1">
        <v>22740</v>
      </c>
      <c r="F83" t="str">
        <f>VLOOKUP(Orders[[#This Row],[Product ID]],Products[],2)</f>
        <v>Polkadot Pen</v>
      </c>
      <c r="G83" s="1">
        <v>48</v>
      </c>
      <c r="H83" s="19">
        <v>0.85</v>
      </c>
      <c r="I83" s="19">
        <v>40.799999999999997</v>
      </c>
    </row>
    <row r="84" spans="1:9" x14ac:dyDescent="0.25">
      <c r="A84" s="1">
        <v>561902</v>
      </c>
      <c r="B84" s="2">
        <v>43677</v>
      </c>
      <c r="C84" t="s">
        <v>13</v>
      </c>
      <c r="D84" s="1">
        <v>17404</v>
      </c>
      <c r="E84" s="1">
        <v>21260</v>
      </c>
      <c r="F84" t="str">
        <f>VLOOKUP(Orders[[#This Row],[Product ID]],Products[],2)</f>
        <v>First Aid Tin</v>
      </c>
      <c r="G84" s="1">
        <v>48</v>
      </c>
      <c r="H84" s="19">
        <v>3.25</v>
      </c>
      <c r="I84" s="19">
        <v>156</v>
      </c>
    </row>
    <row r="85" spans="1:9" x14ac:dyDescent="0.25">
      <c r="A85" s="1">
        <v>562605</v>
      </c>
      <c r="B85" s="2">
        <v>43685</v>
      </c>
      <c r="C85" t="s">
        <v>5</v>
      </c>
      <c r="D85" s="1">
        <v>12530</v>
      </c>
      <c r="E85" s="1">
        <v>20713</v>
      </c>
      <c r="F85" t="str">
        <f>VLOOKUP(Orders[[#This Row],[Product ID]],Products[],2)</f>
        <v>Jumbo Bag Owls</v>
      </c>
      <c r="G85" s="1">
        <v>10</v>
      </c>
      <c r="H85" s="19">
        <v>2.08</v>
      </c>
      <c r="I85" s="19">
        <v>20.8</v>
      </c>
    </row>
    <row r="86" spans="1:9" x14ac:dyDescent="0.25">
      <c r="A86" s="1">
        <v>562789</v>
      </c>
      <c r="B86" s="2">
        <v>43686</v>
      </c>
      <c r="C86" t="s">
        <v>4</v>
      </c>
      <c r="D86" s="1">
        <v>14646</v>
      </c>
      <c r="E86" s="1">
        <v>20713</v>
      </c>
      <c r="F86" t="str">
        <f>VLOOKUP(Orders[[#This Row],[Product ID]],Products[],2)</f>
        <v>Jumbo Bag Owls</v>
      </c>
      <c r="G86" s="1">
        <v>100</v>
      </c>
      <c r="H86" s="19">
        <v>1.79</v>
      </c>
      <c r="I86" s="19">
        <v>179</v>
      </c>
    </row>
    <row r="87" spans="1:9" x14ac:dyDescent="0.25">
      <c r="A87" s="1">
        <v>563749</v>
      </c>
      <c r="B87" s="2">
        <v>43696</v>
      </c>
      <c r="C87" t="s">
        <v>15</v>
      </c>
      <c r="D87" s="1">
        <v>12360</v>
      </c>
      <c r="E87" s="1">
        <v>20713</v>
      </c>
      <c r="F87" t="str">
        <f>VLOOKUP(Orders[[#This Row],[Product ID]],Products[],2)</f>
        <v>Jumbo Bag Owls</v>
      </c>
      <c r="G87" s="1">
        <v>10</v>
      </c>
      <c r="H87" s="19">
        <v>2.08</v>
      </c>
      <c r="I87" s="19">
        <v>20.8</v>
      </c>
    </row>
    <row r="88" spans="1:9" x14ac:dyDescent="0.25">
      <c r="A88" s="1">
        <v>563756</v>
      </c>
      <c r="B88" s="2">
        <v>43696</v>
      </c>
      <c r="C88" t="s">
        <v>7</v>
      </c>
      <c r="D88" s="1">
        <v>12418</v>
      </c>
      <c r="E88" s="1">
        <v>21888</v>
      </c>
      <c r="F88" t="str">
        <f>VLOOKUP(Orders[[#This Row],[Product ID]],Products[],2)</f>
        <v>Bingo Set</v>
      </c>
      <c r="G88" s="1">
        <v>4</v>
      </c>
      <c r="H88" s="19">
        <v>3.75</v>
      </c>
      <c r="I88" s="19">
        <v>15</v>
      </c>
    </row>
    <row r="89" spans="1:9" x14ac:dyDescent="0.25">
      <c r="A89" s="1">
        <v>563808</v>
      </c>
      <c r="B89" s="2">
        <v>43696</v>
      </c>
      <c r="C89" t="s">
        <v>5</v>
      </c>
      <c r="D89" s="1">
        <v>12626</v>
      </c>
      <c r="E89" s="1">
        <v>20713</v>
      </c>
      <c r="F89" t="str">
        <f>VLOOKUP(Orders[[#This Row],[Product ID]],Products[],2)</f>
        <v>Jumbo Bag Owls</v>
      </c>
      <c r="G89" s="1">
        <v>20</v>
      </c>
      <c r="H89" s="19">
        <v>2.08</v>
      </c>
      <c r="I89" s="19">
        <v>41.6</v>
      </c>
    </row>
    <row r="90" spans="1:9" x14ac:dyDescent="0.25">
      <c r="A90" s="1">
        <v>563950</v>
      </c>
      <c r="B90" s="2">
        <v>43699</v>
      </c>
      <c r="C90" t="s">
        <v>5</v>
      </c>
      <c r="D90" s="1">
        <v>12471</v>
      </c>
      <c r="E90" s="1">
        <v>22741</v>
      </c>
      <c r="F90" t="str">
        <f>VLOOKUP(Orders[[#This Row],[Product ID]],Products[],2)</f>
        <v>Funky Diva Pen</v>
      </c>
      <c r="G90" s="1">
        <v>96</v>
      </c>
      <c r="H90" s="19">
        <v>0.85</v>
      </c>
      <c r="I90" s="19">
        <v>81.599999999999994</v>
      </c>
    </row>
    <row r="91" spans="1:9" x14ac:dyDescent="0.25">
      <c r="A91" s="1">
        <v>564140</v>
      </c>
      <c r="B91" s="2">
        <v>43700</v>
      </c>
      <c r="C91" t="s">
        <v>5</v>
      </c>
      <c r="D91" s="1">
        <v>12621</v>
      </c>
      <c r="E91" s="1">
        <v>21116</v>
      </c>
      <c r="F91" t="str">
        <f>VLOOKUP(Orders[[#This Row],[Product ID]],Products[],2)</f>
        <v>Owl Doorstop</v>
      </c>
      <c r="G91" s="1">
        <v>3</v>
      </c>
      <c r="H91" s="19">
        <v>4.95</v>
      </c>
      <c r="I91" s="19">
        <v>14.850000000000001</v>
      </c>
    </row>
    <row r="92" spans="1:9" x14ac:dyDescent="0.25">
      <c r="A92" s="1">
        <v>564328</v>
      </c>
      <c r="B92" s="2">
        <v>43701</v>
      </c>
      <c r="C92" t="s">
        <v>5</v>
      </c>
      <c r="D92" s="1">
        <v>12662</v>
      </c>
      <c r="E92" s="1">
        <v>20713</v>
      </c>
      <c r="F92" t="str">
        <f>VLOOKUP(Orders[[#This Row],[Product ID]],Products[],2)</f>
        <v>Jumbo Bag Owls</v>
      </c>
      <c r="G92" s="1">
        <v>10</v>
      </c>
      <c r="H92" s="19">
        <v>2.08</v>
      </c>
      <c r="I92" s="19">
        <v>20.8</v>
      </c>
    </row>
    <row r="93" spans="1:9" x14ac:dyDescent="0.25">
      <c r="A93" s="1">
        <v>564360</v>
      </c>
      <c r="B93" s="2">
        <v>43701</v>
      </c>
      <c r="C93" t="s">
        <v>5</v>
      </c>
      <c r="D93" s="1">
        <v>12471</v>
      </c>
      <c r="E93" s="1">
        <v>22741</v>
      </c>
      <c r="F93" t="str">
        <f>VLOOKUP(Orders[[#This Row],[Product ID]],Products[],2)</f>
        <v>Funky Diva Pen</v>
      </c>
      <c r="G93" s="1">
        <v>96</v>
      </c>
      <c r="H93" s="19">
        <v>0.85</v>
      </c>
      <c r="I93" s="19">
        <v>81.599999999999994</v>
      </c>
    </row>
    <row r="94" spans="1:9" x14ac:dyDescent="0.25">
      <c r="A94" s="1">
        <v>564438</v>
      </c>
      <c r="B94" s="2">
        <v>43702</v>
      </c>
      <c r="C94" t="s">
        <v>2</v>
      </c>
      <c r="D94" s="1">
        <v>16628</v>
      </c>
      <c r="E94" s="1">
        <v>20713</v>
      </c>
      <c r="F94" t="str">
        <f>VLOOKUP(Orders[[#This Row],[Product ID]],Products[],2)</f>
        <v>Jumbo Bag Owls</v>
      </c>
      <c r="G94" s="1">
        <v>20</v>
      </c>
      <c r="H94" s="19">
        <v>2.08</v>
      </c>
      <c r="I94" s="19">
        <v>41.6</v>
      </c>
    </row>
    <row r="95" spans="1:9" x14ac:dyDescent="0.25">
      <c r="A95" s="1">
        <v>564479</v>
      </c>
      <c r="B95" s="2">
        <v>43702</v>
      </c>
      <c r="C95" t="s">
        <v>3</v>
      </c>
      <c r="D95" s="1">
        <v>12682</v>
      </c>
      <c r="E95" s="1">
        <v>22197</v>
      </c>
      <c r="F95" t="str">
        <f>VLOOKUP(Orders[[#This Row],[Product ID]],Products[],2)</f>
        <v>Popcorn Holder</v>
      </c>
      <c r="G95" s="1">
        <v>12</v>
      </c>
      <c r="H95" s="19">
        <v>0.85</v>
      </c>
      <c r="I95" s="19">
        <v>10.199999999999999</v>
      </c>
    </row>
    <row r="96" spans="1:9" x14ac:dyDescent="0.25">
      <c r="A96" s="1">
        <v>564539</v>
      </c>
      <c r="B96" s="2">
        <v>43702</v>
      </c>
      <c r="C96" t="s">
        <v>13</v>
      </c>
      <c r="D96" s="1">
        <v>12715</v>
      </c>
      <c r="E96" s="1">
        <v>20713</v>
      </c>
      <c r="F96" t="str">
        <f>VLOOKUP(Orders[[#This Row],[Product ID]],Products[],2)</f>
        <v>Jumbo Bag Owls</v>
      </c>
      <c r="G96" s="1">
        <v>10</v>
      </c>
      <c r="H96" s="19">
        <v>2.08</v>
      </c>
      <c r="I96" s="19">
        <v>20.8</v>
      </c>
    </row>
    <row r="97" spans="1:9" x14ac:dyDescent="0.25">
      <c r="A97" s="1">
        <v>564734</v>
      </c>
      <c r="B97" s="2">
        <v>43705</v>
      </c>
      <c r="C97" t="s">
        <v>8</v>
      </c>
      <c r="D97" s="1">
        <v>12484</v>
      </c>
      <c r="E97" s="1">
        <v>22197</v>
      </c>
      <c r="F97" t="str">
        <f>VLOOKUP(Orders[[#This Row],[Product ID]],Products[],2)</f>
        <v>Popcorn Holder</v>
      </c>
      <c r="G97" s="1">
        <v>18</v>
      </c>
      <c r="H97" s="19">
        <v>0.85</v>
      </c>
      <c r="I97" s="19">
        <v>15.299999999999999</v>
      </c>
    </row>
    <row r="98" spans="1:9" x14ac:dyDescent="0.25">
      <c r="A98" s="1">
        <v>564965</v>
      </c>
      <c r="B98" s="2">
        <v>43708</v>
      </c>
      <c r="C98" t="s">
        <v>2</v>
      </c>
      <c r="D98" s="1">
        <v>17677</v>
      </c>
      <c r="E98" s="1">
        <v>22197</v>
      </c>
      <c r="F98" t="str">
        <f>VLOOKUP(Orders[[#This Row],[Product ID]],Products[],2)</f>
        <v>Popcorn Holder</v>
      </c>
      <c r="G98" s="1">
        <v>12</v>
      </c>
      <c r="H98" s="19">
        <v>0.85</v>
      </c>
      <c r="I98" s="19">
        <v>10.199999999999999</v>
      </c>
    </row>
    <row r="99" spans="1:9" x14ac:dyDescent="0.25">
      <c r="A99" s="1">
        <v>565333</v>
      </c>
      <c r="B99" s="2">
        <v>43710</v>
      </c>
      <c r="C99" t="s">
        <v>14</v>
      </c>
      <c r="D99" s="1">
        <v>12375</v>
      </c>
      <c r="E99" s="1">
        <v>20713</v>
      </c>
      <c r="F99" t="str">
        <f>VLOOKUP(Orders[[#This Row],[Product ID]],Products[],2)</f>
        <v>Jumbo Bag Owls</v>
      </c>
      <c r="G99" s="1">
        <v>10</v>
      </c>
      <c r="H99" s="19">
        <v>2.08</v>
      </c>
      <c r="I99" s="19">
        <v>20.8</v>
      </c>
    </row>
    <row r="100" spans="1:9" x14ac:dyDescent="0.25">
      <c r="A100" s="1">
        <v>565386</v>
      </c>
      <c r="B100" s="2">
        <v>43710</v>
      </c>
      <c r="C100" t="s">
        <v>2</v>
      </c>
      <c r="D100" s="1">
        <v>17997</v>
      </c>
      <c r="E100" s="1">
        <v>22174</v>
      </c>
      <c r="F100" t="str">
        <f>VLOOKUP(Orders[[#This Row],[Product ID]],Products[],2)</f>
        <v>Photo Cube</v>
      </c>
      <c r="G100" s="1">
        <v>6</v>
      </c>
      <c r="H100" s="19">
        <v>1.65</v>
      </c>
      <c r="I100" s="19">
        <v>9.8999999999999986</v>
      </c>
    </row>
    <row r="101" spans="1:9" x14ac:dyDescent="0.25">
      <c r="A101" s="1">
        <v>565416</v>
      </c>
      <c r="B101" s="2">
        <v>43712</v>
      </c>
      <c r="C101" t="s">
        <v>5</v>
      </c>
      <c r="D101" s="1">
        <v>12710</v>
      </c>
      <c r="E101" s="1">
        <v>22197</v>
      </c>
      <c r="F101" t="str">
        <f>VLOOKUP(Orders[[#This Row],[Product ID]],Products[],2)</f>
        <v>Popcorn Holder</v>
      </c>
      <c r="G101" s="1">
        <v>12</v>
      </c>
      <c r="H101" s="19">
        <v>0.85</v>
      </c>
      <c r="I101" s="19">
        <v>10.199999999999999</v>
      </c>
    </row>
    <row r="102" spans="1:9" x14ac:dyDescent="0.25">
      <c r="A102" s="1">
        <v>565430</v>
      </c>
      <c r="B102" s="2">
        <v>43712</v>
      </c>
      <c r="C102" t="s">
        <v>5</v>
      </c>
      <c r="D102" s="1">
        <v>14335</v>
      </c>
      <c r="E102" s="1">
        <v>22174</v>
      </c>
      <c r="F102" t="str">
        <f>VLOOKUP(Orders[[#This Row],[Product ID]],Products[],2)</f>
        <v>Photo Cube</v>
      </c>
      <c r="G102" s="1">
        <v>12</v>
      </c>
      <c r="H102" s="19">
        <v>1.65</v>
      </c>
      <c r="I102" s="19">
        <v>19.799999999999997</v>
      </c>
    </row>
    <row r="103" spans="1:9" x14ac:dyDescent="0.25">
      <c r="A103" s="1">
        <v>565519</v>
      </c>
      <c r="B103" s="2">
        <v>43713</v>
      </c>
      <c r="C103" t="s">
        <v>8</v>
      </c>
      <c r="D103" s="1">
        <v>12502</v>
      </c>
      <c r="E103" s="1">
        <v>22741</v>
      </c>
      <c r="F103" t="str">
        <f>VLOOKUP(Orders[[#This Row],[Product ID]],Products[],2)</f>
        <v>Funky Diva Pen</v>
      </c>
      <c r="G103" s="1">
        <v>48</v>
      </c>
      <c r="H103" s="19">
        <v>0.85</v>
      </c>
      <c r="I103" s="19">
        <v>40.799999999999997</v>
      </c>
    </row>
    <row r="104" spans="1:9" x14ac:dyDescent="0.25">
      <c r="A104" s="1">
        <v>565765</v>
      </c>
      <c r="B104" s="2">
        <v>43714</v>
      </c>
      <c r="C104" t="s">
        <v>5</v>
      </c>
      <c r="D104" s="1">
        <v>12526</v>
      </c>
      <c r="E104" s="1">
        <v>20713</v>
      </c>
      <c r="F104" t="str">
        <f>VLOOKUP(Orders[[#This Row],[Product ID]],Products[],2)</f>
        <v>Jumbo Bag Owls</v>
      </c>
      <c r="G104" s="1">
        <v>10</v>
      </c>
      <c r="H104" s="19">
        <v>2.08</v>
      </c>
      <c r="I104" s="19">
        <v>20.8</v>
      </c>
    </row>
    <row r="105" spans="1:9" x14ac:dyDescent="0.25">
      <c r="A105" s="1">
        <v>565854</v>
      </c>
      <c r="B105" s="2">
        <v>43715</v>
      </c>
      <c r="C105" t="s">
        <v>3</v>
      </c>
      <c r="D105" s="1">
        <v>12490</v>
      </c>
      <c r="E105" s="1">
        <v>22197</v>
      </c>
      <c r="F105" t="str">
        <f>VLOOKUP(Orders[[#This Row],[Product ID]],Products[],2)</f>
        <v>Popcorn Holder</v>
      </c>
      <c r="G105" s="1">
        <v>36</v>
      </c>
      <c r="H105" s="19">
        <v>0.85</v>
      </c>
      <c r="I105" s="19">
        <v>30.599999999999998</v>
      </c>
    </row>
    <row r="106" spans="1:9" x14ac:dyDescent="0.25">
      <c r="A106" s="1">
        <v>565865</v>
      </c>
      <c r="B106" s="2">
        <v>43715</v>
      </c>
      <c r="C106" t="s">
        <v>3</v>
      </c>
      <c r="D106" s="1">
        <v>12637</v>
      </c>
      <c r="E106" s="1">
        <v>22174</v>
      </c>
      <c r="F106" t="str">
        <f>VLOOKUP(Orders[[#This Row],[Product ID]],Products[],2)</f>
        <v>Photo Cube</v>
      </c>
      <c r="G106" s="1">
        <v>12</v>
      </c>
      <c r="H106" s="19">
        <v>1.65</v>
      </c>
      <c r="I106" s="19">
        <v>19.799999999999997</v>
      </c>
    </row>
    <row r="107" spans="1:9" x14ac:dyDescent="0.25">
      <c r="A107" s="1">
        <v>565930</v>
      </c>
      <c r="B107" s="2">
        <v>43716</v>
      </c>
      <c r="C107" t="s">
        <v>3</v>
      </c>
      <c r="D107" s="1">
        <v>12685</v>
      </c>
      <c r="E107" s="1">
        <v>22174</v>
      </c>
      <c r="F107" t="str">
        <f>VLOOKUP(Orders[[#This Row],[Product ID]],Products[],2)</f>
        <v>Photo Cube</v>
      </c>
      <c r="G107" s="1">
        <v>12</v>
      </c>
      <c r="H107" s="19">
        <v>1.65</v>
      </c>
      <c r="I107" s="19">
        <v>19.799999999999997</v>
      </c>
    </row>
    <row r="108" spans="1:9" x14ac:dyDescent="0.25">
      <c r="A108" s="1">
        <v>565967</v>
      </c>
      <c r="B108" s="2">
        <v>43716</v>
      </c>
      <c r="C108" t="s">
        <v>4</v>
      </c>
      <c r="D108" s="1">
        <v>14646</v>
      </c>
      <c r="E108" s="1">
        <v>20713</v>
      </c>
      <c r="F108" t="str">
        <f>VLOOKUP(Orders[[#This Row],[Product ID]],Products[],2)</f>
        <v>Jumbo Bag Owls</v>
      </c>
      <c r="G108" s="1">
        <v>10</v>
      </c>
      <c r="H108" s="19">
        <v>2.08</v>
      </c>
      <c r="I108" s="19">
        <v>20.8</v>
      </c>
    </row>
    <row r="109" spans="1:9" x14ac:dyDescent="0.25">
      <c r="A109" s="1">
        <v>565967</v>
      </c>
      <c r="B109" s="2">
        <v>43716</v>
      </c>
      <c r="C109" t="s">
        <v>4</v>
      </c>
      <c r="D109" s="1">
        <v>14646</v>
      </c>
      <c r="E109" s="1">
        <v>22653</v>
      </c>
      <c r="F109" t="str">
        <f>VLOOKUP(Orders[[#This Row],[Product ID]],Products[],2)</f>
        <v xml:space="preserve">Button Box </v>
      </c>
      <c r="G109" s="1">
        <v>20</v>
      </c>
      <c r="H109" s="19">
        <v>1.95</v>
      </c>
      <c r="I109" s="19">
        <v>39</v>
      </c>
    </row>
    <row r="110" spans="1:9" x14ac:dyDescent="0.25">
      <c r="A110" s="1">
        <v>566076</v>
      </c>
      <c r="B110" s="2">
        <v>43717</v>
      </c>
      <c r="C110" t="s">
        <v>11</v>
      </c>
      <c r="D110" s="1">
        <v>12449</v>
      </c>
      <c r="E110" s="1">
        <v>21888</v>
      </c>
      <c r="F110" t="str">
        <f>VLOOKUP(Orders[[#This Row],[Product ID]],Products[],2)</f>
        <v>Bingo Set</v>
      </c>
      <c r="G110" s="1">
        <v>4</v>
      </c>
      <c r="H110" s="19">
        <v>3.75</v>
      </c>
      <c r="I110" s="19">
        <v>15</v>
      </c>
    </row>
    <row r="111" spans="1:9" x14ac:dyDescent="0.25">
      <c r="A111" s="1">
        <v>566163</v>
      </c>
      <c r="B111" s="2">
        <v>43717</v>
      </c>
      <c r="C111" t="s">
        <v>3</v>
      </c>
      <c r="D111" s="1">
        <v>12637</v>
      </c>
      <c r="E111" s="1">
        <v>22174</v>
      </c>
      <c r="F111" t="str">
        <f>VLOOKUP(Orders[[#This Row],[Product ID]],Products[],2)</f>
        <v>Photo Cube</v>
      </c>
      <c r="G111" s="1">
        <v>12</v>
      </c>
      <c r="H111" s="19">
        <v>1.65</v>
      </c>
      <c r="I111" s="19">
        <v>19.799999999999997</v>
      </c>
    </row>
    <row r="112" spans="1:9" x14ac:dyDescent="0.25">
      <c r="A112" s="1">
        <v>566195</v>
      </c>
      <c r="B112" s="2">
        <v>43717</v>
      </c>
      <c r="C112" t="s">
        <v>6</v>
      </c>
      <c r="D112" s="1">
        <v>12433</v>
      </c>
      <c r="E112" s="1">
        <v>22197</v>
      </c>
      <c r="F112" t="str">
        <f>VLOOKUP(Orders[[#This Row],[Product ID]],Products[],2)</f>
        <v>Popcorn Holder</v>
      </c>
      <c r="G112" s="1">
        <v>100</v>
      </c>
      <c r="H112" s="19">
        <v>0.72</v>
      </c>
      <c r="I112" s="19">
        <v>72</v>
      </c>
    </row>
    <row r="113" spans="1:9" x14ac:dyDescent="0.25">
      <c r="A113" s="1">
        <v>566567</v>
      </c>
      <c r="B113" s="2">
        <v>43721</v>
      </c>
      <c r="C113" t="s">
        <v>2</v>
      </c>
      <c r="D113" s="1">
        <v>16161</v>
      </c>
      <c r="E113" s="1">
        <v>20713</v>
      </c>
      <c r="F113" t="str">
        <f>VLOOKUP(Orders[[#This Row],[Product ID]],Products[],2)</f>
        <v>Jumbo Bag Owls</v>
      </c>
      <c r="G113" s="1">
        <v>10</v>
      </c>
      <c r="H113" s="19">
        <v>2.08</v>
      </c>
      <c r="I113" s="19">
        <v>20.8</v>
      </c>
    </row>
    <row r="114" spans="1:9" x14ac:dyDescent="0.25">
      <c r="A114" s="1">
        <v>566721</v>
      </c>
      <c r="B114" s="2">
        <v>43722</v>
      </c>
      <c r="C114" t="s">
        <v>2</v>
      </c>
      <c r="D114" s="1">
        <v>12921</v>
      </c>
      <c r="E114" s="1">
        <v>22653</v>
      </c>
      <c r="F114" t="str">
        <f>VLOOKUP(Orders[[#This Row],[Product ID]],Products[],2)</f>
        <v xml:space="preserve">Button Box </v>
      </c>
      <c r="G114" s="1">
        <v>10</v>
      </c>
      <c r="H114" s="19">
        <v>1.95</v>
      </c>
      <c r="I114" s="19">
        <v>19.5</v>
      </c>
    </row>
    <row r="115" spans="1:9" x14ac:dyDescent="0.25">
      <c r="A115" s="1">
        <v>567185</v>
      </c>
      <c r="B115" s="2">
        <v>43726</v>
      </c>
      <c r="C115" t="s">
        <v>2</v>
      </c>
      <c r="D115" s="1">
        <v>16370</v>
      </c>
      <c r="E115" s="1">
        <v>20713</v>
      </c>
      <c r="F115" t="str">
        <f>VLOOKUP(Orders[[#This Row],[Product ID]],Products[],2)</f>
        <v>Jumbo Bag Owls</v>
      </c>
      <c r="G115" s="1">
        <v>4</v>
      </c>
      <c r="H115" s="19">
        <v>2.08</v>
      </c>
      <c r="I115" s="19">
        <v>8.32</v>
      </c>
    </row>
    <row r="116" spans="1:9" x14ac:dyDescent="0.25">
      <c r="A116" s="1">
        <v>567280</v>
      </c>
      <c r="B116" s="2">
        <v>43727</v>
      </c>
      <c r="C116" t="s">
        <v>4</v>
      </c>
      <c r="D116" s="1">
        <v>14646</v>
      </c>
      <c r="E116" s="1">
        <v>20713</v>
      </c>
      <c r="F116" t="str">
        <f>VLOOKUP(Orders[[#This Row],[Product ID]],Products[],2)</f>
        <v>Jumbo Bag Owls</v>
      </c>
      <c r="G116" s="1">
        <v>100</v>
      </c>
      <c r="H116" s="19">
        <v>1.79</v>
      </c>
      <c r="I116" s="19">
        <v>179</v>
      </c>
    </row>
    <row r="117" spans="1:9" x14ac:dyDescent="0.25">
      <c r="A117" s="1">
        <v>567526</v>
      </c>
      <c r="B117" s="2">
        <v>43729</v>
      </c>
      <c r="C117" t="s">
        <v>12</v>
      </c>
      <c r="D117" s="1">
        <v>12435</v>
      </c>
      <c r="E117" s="1">
        <v>20713</v>
      </c>
      <c r="F117" t="str">
        <f>VLOOKUP(Orders[[#This Row],[Product ID]],Products[],2)</f>
        <v>Jumbo Bag Owls</v>
      </c>
      <c r="G117" s="1">
        <v>100</v>
      </c>
      <c r="H117" s="19">
        <v>1.79</v>
      </c>
      <c r="I117" s="19">
        <v>179</v>
      </c>
    </row>
    <row r="118" spans="1:9" x14ac:dyDescent="0.25">
      <c r="A118" s="1">
        <v>567552</v>
      </c>
      <c r="B118" s="2">
        <v>43729</v>
      </c>
      <c r="C118" t="s">
        <v>3</v>
      </c>
      <c r="D118" s="1">
        <v>12583</v>
      </c>
      <c r="E118" s="1">
        <v>22197</v>
      </c>
      <c r="F118" t="str">
        <f>VLOOKUP(Orders[[#This Row],[Product ID]],Products[],2)</f>
        <v>Popcorn Holder</v>
      </c>
      <c r="G118" s="1">
        <v>24</v>
      </c>
      <c r="H118" s="19">
        <v>0.85</v>
      </c>
      <c r="I118" s="19">
        <v>20.399999999999999</v>
      </c>
    </row>
    <row r="119" spans="1:9" x14ac:dyDescent="0.25">
      <c r="A119" s="1">
        <v>567795</v>
      </c>
      <c r="B119" s="2">
        <v>43730</v>
      </c>
      <c r="C119" t="s">
        <v>4</v>
      </c>
      <c r="D119" s="1">
        <v>14646</v>
      </c>
      <c r="E119" s="1">
        <v>20713</v>
      </c>
      <c r="F119" t="str">
        <f>VLOOKUP(Orders[[#This Row],[Product ID]],Products[],2)</f>
        <v>Jumbo Bag Owls</v>
      </c>
      <c r="G119" s="1">
        <v>100</v>
      </c>
      <c r="H119" s="19">
        <v>1.79</v>
      </c>
      <c r="I119" s="19">
        <v>179</v>
      </c>
    </row>
    <row r="120" spans="1:9" x14ac:dyDescent="0.25">
      <c r="A120" s="1">
        <v>567915</v>
      </c>
      <c r="B120" s="2">
        <v>43730</v>
      </c>
      <c r="C120" t="s">
        <v>3</v>
      </c>
      <c r="D120" s="1">
        <v>12579</v>
      </c>
      <c r="E120" s="1">
        <v>62018</v>
      </c>
      <c r="F120" t="str">
        <f>VLOOKUP(Orders[[#This Row],[Product ID]],Products[],2)</f>
        <v xml:space="preserve">Sombrero </v>
      </c>
      <c r="G120" s="1">
        <v>6</v>
      </c>
      <c r="H120" s="19">
        <v>1.95</v>
      </c>
      <c r="I120" s="19">
        <v>11.7</v>
      </c>
    </row>
    <row r="121" spans="1:9" x14ac:dyDescent="0.25">
      <c r="A121" s="1">
        <v>567924</v>
      </c>
      <c r="B121" s="2">
        <v>43730</v>
      </c>
      <c r="C121" t="s">
        <v>5</v>
      </c>
      <c r="D121" s="1">
        <v>12471</v>
      </c>
      <c r="E121" s="1">
        <v>22741</v>
      </c>
      <c r="F121" t="str">
        <f>VLOOKUP(Orders[[#This Row],[Product ID]],Products[],2)</f>
        <v>Funky Diva Pen</v>
      </c>
      <c r="G121" s="1">
        <v>48</v>
      </c>
      <c r="H121" s="19">
        <v>0.85</v>
      </c>
      <c r="I121" s="19">
        <v>40.799999999999997</v>
      </c>
    </row>
    <row r="122" spans="1:9" x14ac:dyDescent="0.25">
      <c r="A122" s="1">
        <v>567928</v>
      </c>
      <c r="B122" s="2">
        <v>43730</v>
      </c>
      <c r="C122" t="s">
        <v>11</v>
      </c>
      <c r="D122" s="1">
        <v>12380</v>
      </c>
      <c r="E122" s="1">
        <v>20713</v>
      </c>
      <c r="F122" t="str">
        <f>VLOOKUP(Orders[[#This Row],[Product ID]],Products[],2)</f>
        <v>Jumbo Bag Owls</v>
      </c>
      <c r="G122" s="1">
        <v>10</v>
      </c>
      <c r="H122" s="19">
        <v>2.08</v>
      </c>
      <c r="I122" s="19">
        <v>20.8</v>
      </c>
    </row>
    <row r="123" spans="1:9" x14ac:dyDescent="0.25">
      <c r="A123" s="1">
        <v>567938</v>
      </c>
      <c r="B123" s="2">
        <v>43730</v>
      </c>
      <c r="C123" t="s">
        <v>14</v>
      </c>
      <c r="D123" s="1">
        <v>12704</v>
      </c>
      <c r="E123" s="1">
        <v>22694</v>
      </c>
      <c r="F123" t="str">
        <f>VLOOKUP(Orders[[#This Row],[Product ID]],Products[],2)</f>
        <v xml:space="preserve">Wicker Star </v>
      </c>
      <c r="G123" s="1">
        <v>6</v>
      </c>
      <c r="H123" s="19">
        <v>2.1</v>
      </c>
      <c r="I123" s="19">
        <v>12.600000000000001</v>
      </c>
    </row>
    <row r="124" spans="1:9" x14ac:dyDescent="0.25">
      <c r="A124" s="1">
        <v>568040</v>
      </c>
      <c r="B124" s="2">
        <v>43731</v>
      </c>
      <c r="C124" t="s">
        <v>3</v>
      </c>
      <c r="D124" s="1">
        <v>12681</v>
      </c>
      <c r="E124" s="1">
        <v>22197</v>
      </c>
      <c r="F124" t="str">
        <f>VLOOKUP(Orders[[#This Row],[Product ID]],Products[],2)</f>
        <v>Popcorn Holder</v>
      </c>
      <c r="G124" s="1">
        <v>12</v>
      </c>
      <c r="H124" s="19">
        <v>0.85</v>
      </c>
      <c r="I124" s="19">
        <v>10.199999999999999</v>
      </c>
    </row>
    <row r="125" spans="1:9" x14ac:dyDescent="0.25">
      <c r="A125" s="1">
        <v>568179</v>
      </c>
      <c r="B125" s="2">
        <v>43733</v>
      </c>
      <c r="C125" t="s">
        <v>8</v>
      </c>
      <c r="D125" s="1">
        <v>12545</v>
      </c>
      <c r="E125" s="1">
        <v>22197</v>
      </c>
      <c r="F125" t="str">
        <f>VLOOKUP(Orders[[#This Row],[Product ID]],Products[],2)</f>
        <v>Popcorn Holder</v>
      </c>
      <c r="G125" s="1">
        <v>12</v>
      </c>
      <c r="H125" s="19">
        <v>0.85</v>
      </c>
      <c r="I125" s="19">
        <v>10.199999999999999</v>
      </c>
    </row>
    <row r="126" spans="1:9" x14ac:dyDescent="0.25">
      <c r="A126" s="1">
        <v>568650</v>
      </c>
      <c r="B126" s="2">
        <v>43736</v>
      </c>
      <c r="C126" t="s">
        <v>7</v>
      </c>
      <c r="D126" s="1">
        <v>13505</v>
      </c>
      <c r="E126" s="1">
        <v>22653</v>
      </c>
      <c r="F126" t="str">
        <f>VLOOKUP(Orders[[#This Row],[Product ID]],Products[],2)</f>
        <v xml:space="preserve">Button Box </v>
      </c>
      <c r="G126" s="1">
        <v>10</v>
      </c>
      <c r="H126" s="19">
        <v>1.95</v>
      </c>
      <c r="I126" s="19">
        <v>19.5</v>
      </c>
    </row>
    <row r="127" spans="1:9" x14ac:dyDescent="0.25">
      <c r="A127" s="1">
        <v>568650</v>
      </c>
      <c r="B127" s="2">
        <v>43736</v>
      </c>
      <c r="C127" t="s">
        <v>7</v>
      </c>
      <c r="D127" s="1">
        <v>13505</v>
      </c>
      <c r="E127" s="1">
        <v>22174</v>
      </c>
      <c r="F127" t="str">
        <f>VLOOKUP(Orders[[#This Row],[Product ID]],Products[],2)</f>
        <v>Photo Cube</v>
      </c>
      <c r="G127" s="1">
        <v>12</v>
      </c>
      <c r="H127" s="19">
        <v>1.65</v>
      </c>
      <c r="I127" s="19">
        <v>19.799999999999997</v>
      </c>
    </row>
    <row r="128" spans="1:9" x14ac:dyDescent="0.25">
      <c r="A128" s="1">
        <v>568953</v>
      </c>
      <c r="B128" s="2">
        <v>43737</v>
      </c>
      <c r="C128" t="s">
        <v>3</v>
      </c>
      <c r="D128" s="1">
        <v>12728</v>
      </c>
      <c r="E128" s="1">
        <v>22197</v>
      </c>
      <c r="F128" t="str">
        <f>VLOOKUP(Orders[[#This Row],[Product ID]],Products[],2)</f>
        <v>Popcorn Holder</v>
      </c>
      <c r="G128" s="1">
        <v>12</v>
      </c>
      <c r="H128" s="19">
        <v>0.85</v>
      </c>
      <c r="I128" s="19">
        <v>10.199999999999999</v>
      </c>
    </row>
    <row r="129" spans="1:9" x14ac:dyDescent="0.25">
      <c r="A129" s="1">
        <v>568953</v>
      </c>
      <c r="B129" s="2">
        <v>43737</v>
      </c>
      <c r="C129" t="s">
        <v>3</v>
      </c>
      <c r="D129" s="1">
        <v>12728</v>
      </c>
      <c r="E129" s="1">
        <v>22741</v>
      </c>
      <c r="F129" t="str">
        <f>VLOOKUP(Orders[[#This Row],[Product ID]],Products[],2)</f>
        <v>Funky Diva Pen</v>
      </c>
      <c r="G129" s="1">
        <v>48</v>
      </c>
      <c r="H129" s="19">
        <v>0.85</v>
      </c>
      <c r="I129" s="19">
        <v>40.799999999999997</v>
      </c>
    </row>
    <row r="130" spans="1:9" x14ac:dyDescent="0.25">
      <c r="A130" s="1">
        <v>569332</v>
      </c>
      <c r="B130" s="2">
        <v>43741</v>
      </c>
      <c r="C130" t="s">
        <v>3</v>
      </c>
      <c r="D130" s="1">
        <v>12637</v>
      </c>
      <c r="E130" s="1">
        <v>20713</v>
      </c>
      <c r="F130" t="str">
        <f>VLOOKUP(Orders[[#This Row],[Product ID]],Products[],2)</f>
        <v>Jumbo Bag Owls</v>
      </c>
      <c r="G130" s="1">
        <v>3</v>
      </c>
      <c r="H130" s="19">
        <v>2.08</v>
      </c>
      <c r="I130" s="19">
        <v>6.24</v>
      </c>
    </row>
    <row r="131" spans="1:9" x14ac:dyDescent="0.25">
      <c r="A131" s="1">
        <v>569486</v>
      </c>
      <c r="B131" s="2">
        <v>43742</v>
      </c>
      <c r="C131" t="s">
        <v>2</v>
      </c>
      <c r="D131" s="1">
        <v>15339</v>
      </c>
      <c r="E131" s="1">
        <v>22694</v>
      </c>
      <c r="F131" t="str">
        <f>VLOOKUP(Orders[[#This Row],[Product ID]],Products[],2)</f>
        <v xml:space="preserve">Wicker Star </v>
      </c>
      <c r="G131" s="1">
        <v>2</v>
      </c>
      <c r="H131" s="19">
        <v>2.1</v>
      </c>
      <c r="I131" s="19">
        <v>4.2</v>
      </c>
    </row>
    <row r="132" spans="1:9" x14ac:dyDescent="0.25">
      <c r="A132" s="1">
        <v>569562</v>
      </c>
      <c r="B132" s="2">
        <v>43743</v>
      </c>
      <c r="C132" t="s">
        <v>5</v>
      </c>
      <c r="D132" s="1">
        <v>12720</v>
      </c>
      <c r="E132" s="1">
        <v>22197</v>
      </c>
      <c r="F132" t="str">
        <f>VLOOKUP(Orders[[#This Row],[Product ID]],Products[],2)</f>
        <v>Popcorn Holder</v>
      </c>
      <c r="G132" s="1">
        <v>12</v>
      </c>
      <c r="H132" s="19">
        <v>0.85</v>
      </c>
      <c r="I132" s="19">
        <v>10.199999999999999</v>
      </c>
    </row>
    <row r="133" spans="1:9" x14ac:dyDescent="0.25">
      <c r="A133" s="1">
        <v>569640</v>
      </c>
      <c r="B133" s="2">
        <v>43743</v>
      </c>
      <c r="C133" t="s">
        <v>5</v>
      </c>
      <c r="D133" s="1">
        <v>12471</v>
      </c>
      <c r="E133" s="1">
        <v>22741</v>
      </c>
      <c r="F133" t="str">
        <f>VLOOKUP(Orders[[#This Row],[Product ID]],Products[],2)</f>
        <v>Funky Diva Pen</v>
      </c>
      <c r="G133" s="1">
        <v>96</v>
      </c>
      <c r="H133" s="19">
        <v>0.85</v>
      </c>
      <c r="I133" s="19">
        <v>81.599999999999994</v>
      </c>
    </row>
    <row r="134" spans="1:9" x14ac:dyDescent="0.25">
      <c r="A134" s="1">
        <v>569653</v>
      </c>
      <c r="B134" s="2">
        <v>43743</v>
      </c>
      <c r="C134" t="s">
        <v>7</v>
      </c>
      <c r="D134" s="1">
        <v>12451</v>
      </c>
      <c r="E134" s="1">
        <v>20713</v>
      </c>
      <c r="F134" t="str">
        <f>VLOOKUP(Orders[[#This Row],[Product ID]],Products[],2)</f>
        <v>Jumbo Bag Owls</v>
      </c>
      <c r="G134" s="1">
        <v>10</v>
      </c>
      <c r="H134" s="19">
        <v>2.08</v>
      </c>
      <c r="I134" s="19">
        <v>20.8</v>
      </c>
    </row>
    <row r="135" spans="1:9" x14ac:dyDescent="0.25">
      <c r="A135" s="1">
        <v>569844</v>
      </c>
      <c r="B135" s="2">
        <v>43744</v>
      </c>
      <c r="C135" t="s">
        <v>5</v>
      </c>
      <c r="D135" s="1">
        <v>12626</v>
      </c>
      <c r="E135" s="1">
        <v>20713</v>
      </c>
      <c r="F135" t="str">
        <f>VLOOKUP(Orders[[#This Row],[Product ID]],Products[],2)</f>
        <v>Jumbo Bag Owls</v>
      </c>
      <c r="G135" s="1">
        <v>10</v>
      </c>
      <c r="H135" s="19">
        <v>2.08</v>
      </c>
      <c r="I135" s="19">
        <v>20.8</v>
      </c>
    </row>
    <row r="136" spans="1:9" x14ac:dyDescent="0.25">
      <c r="A136" s="1">
        <v>569848</v>
      </c>
      <c r="B136" s="2">
        <v>43744</v>
      </c>
      <c r="C136" t="s">
        <v>2</v>
      </c>
      <c r="D136" s="1">
        <v>16316</v>
      </c>
      <c r="E136" s="1">
        <v>22197</v>
      </c>
      <c r="F136" t="str">
        <f>VLOOKUP(Orders[[#This Row],[Product ID]],Products[],2)</f>
        <v>Popcorn Holder</v>
      </c>
      <c r="G136" s="1">
        <v>24</v>
      </c>
      <c r="H136" s="19">
        <v>0.85</v>
      </c>
      <c r="I136" s="19">
        <v>20.399999999999999</v>
      </c>
    </row>
    <row r="137" spans="1:9" x14ac:dyDescent="0.25">
      <c r="A137" s="1">
        <v>569860</v>
      </c>
      <c r="B137" s="2">
        <v>43744</v>
      </c>
      <c r="C137" t="s">
        <v>5</v>
      </c>
      <c r="D137" s="1">
        <v>13812</v>
      </c>
      <c r="E137" s="1">
        <v>22197</v>
      </c>
      <c r="F137" t="str">
        <f>VLOOKUP(Orders[[#This Row],[Product ID]],Products[],2)</f>
        <v>Popcorn Holder</v>
      </c>
      <c r="G137" s="1">
        <v>12</v>
      </c>
      <c r="H137" s="19">
        <v>0.85</v>
      </c>
      <c r="I137" s="19">
        <v>10.199999999999999</v>
      </c>
    </row>
    <row r="138" spans="1:9" x14ac:dyDescent="0.25">
      <c r="A138" s="1">
        <v>569866</v>
      </c>
      <c r="B138" s="2">
        <v>43744</v>
      </c>
      <c r="C138" t="s">
        <v>9</v>
      </c>
      <c r="D138" s="1">
        <v>12757</v>
      </c>
      <c r="E138" s="1">
        <v>20713</v>
      </c>
      <c r="F138" t="str">
        <f>VLOOKUP(Orders[[#This Row],[Product ID]],Products[],2)</f>
        <v>Jumbo Bag Owls</v>
      </c>
      <c r="G138" s="1">
        <v>10</v>
      </c>
      <c r="H138" s="19">
        <v>2.08</v>
      </c>
      <c r="I138" s="19">
        <v>20.8</v>
      </c>
    </row>
    <row r="139" spans="1:9" x14ac:dyDescent="0.25">
      <c r="A139" s="1">
        <v>569866</v>
      </c>
      <c r="B139" s="2">
        <v>43744</v>
      </c>
      <c r="C139" t="s">
        <v>9</v>
      </c>
      <c r="D139" s="1">
        <v>12757</v>
      </c>
      <c r="E139" s="1">
        <v>22741</v>
      </c>
      <c r="F139" t="str">
        <f>VLOOKUP(Orders[[#This Row],[Product ID]],Products[],2)</f>
        <v>Funky Diva Pen</v>
      </c>
      <c r="G139" s="1">
        <v>12</v>
      </c>
      <c r="H139" s="19">
        <v>0.85</v>
      </c>
      <c r="I139" s="19">
        <v>10.199999999999999</v>
      </c>
    </row>
    <row r="140" spans="1:9" x14ac:dyDescent="0.25">
      <c r="A140" s="1">
        <v>570249</v>
      </c>
      <c r="B140" s="2">
        <v>43748</v>
      </c>
      <c r="C140" t="s">
        <v>2</v>
      </c>
      <c r="D140" s="1">
        <v>17509</v>
      </c>
      <c r="E140" s="1">
        <v>21888</v>
      </c>
      <c r="F140" t="str">
        <f>VLOOKUP(Orders[[#This Row],[Product ID]],Products[],2)</f>
        <v>Bingo Set</v>
      </c>
      <c r="G140" s="1">
        <v>4</v>
      </c>
      <c r="H140" s="19">
        <v>3.75</v>
      </c>
      <c r="I140" s="19">
        <v>15</v>
      </c>
    </row>
    <row r="141" spans="1:9" x14ac:dyDescent="0.25">
      <c r="A141" s="1">
        <v>570653</v>
      </c>
      <c r="B141" s="2">
        <v>43749</v>
      </c>
      <c r="C141" t="s">
        <v>2</v>
      </c>
      <c r="D141" s="1">
        <v>14710</v>
      </c>
      <c r="E141" s="1">
        <v>22197</v>
      </c>
      <c r="F141" t="str">
        <f>VLOOKUP(Orders[[#This Row],[Product ID]],Products[],2)</f>
        <v>Popcorn Holder</v>
      </c>
      <c r="G141" s="1">
        <v>6</v>
      </c>
      <c r="H141" s="19">
        <v>0.85</v>
      </c>
      <c r="I141" s="19">
        <v>5.0999999999999996</v>
      </c>
    </row>
    <row r="142" spans="1:9" x14ac:dyDescent="0.25">
      <c r="A142" s="1">
        <v>570672</v>
      </c>
      <c r="B142" s="2">
        <v>43749</v>
      </c>
      <c r="C142" t="s">
        <v>3</v>
      </c>
      <c r="D142" s="1">
        <v>12536</v>
      </c>
      <c r="E142" s="1">
        <v>21888</v>
      </c>
      <c r="F142" t="str">
        <f>VLOOKUP(Orders[[#This Row],[Product ID]],Products[],2)</f>
        <v>Bingo Set</v>
      </c>
      <c r="G142" s="1">
        <v>4</v>
      </c>
      <c r="H142" s="19">
        <v>3.75</v>
      </c>
      <c r="I142" s="19">
        <v>15</v>
      </c>
    </row>
    <row r="143" spans="1:9" x14ac:dyDescent="0.25">
      <c r="A143" s="1">
        <v>570833</v>
      </c>
      <c r="B143" s="2">
        <v>43750</v>
      </c>
      <c r="C143" t="s">
        <v>2</v>
      </c>
      <c r="D143" s="1">
        <v>14834</v>
      </c>
      <c r="E143" s="1">
        <v>22197</v>
      </c>
      <c r="F143" t="str">
        <f>VLOOKUP(Orders[[#This Row],[Product ID]],Products[],2)</f>
        <v>Popcorn Holder</v>
      </c>
      <c r="G143" s="1">
        <v>24</v>
      </c>
      <c r="H143" s="19">
        <v>0.85</v>
      </c>
      <c r="I143" s="19">
        <v>20.399999999999999</v>
      </c>
    </row>
    <row r="144" spans="1:9" x14ac:dyDescent="0.25">
      <c r="A144" s="1">
        <v>570851</v>
      </c>
      <c r="B144" s="2">
        <v>43750</v>
      </c>
      <c r="C144" t="s">
        <v>3</v>
      </c>
      <c r="D144" s="1">
        <v>12583</v>
      </c>
      <c r="E144" s="1">
        <v>22197</v>
      </c>
      <c r="F144" t="str">
        <f>VLOOKUP(Orders[[#This Row],[Product ID]],Products[],2)</f>
        <v>Popcorn Holder</v>
      </c>
      <c r="G144" s="1">
        <v>12</v>
      </c>
      <c r="H144" s="19">
        <v>0.85</v>
      </c>
      <c r="I144" s="19">
        <v>10.199999999999999</v>
      </c>
    </row>
    <row r="145" spans="1:9" x14ac:dyDescent="0.25">
      <c r="A145" s="1">
        <v>570964</v>
      </c>
      <c r="B145" s="2">
        <v>43751</v>
      </c>
      <c r="C145" t="s">
        <v>9</v>
      </c>
      <c r="D145" s="1">
        <v>12766</v>
      </c>
      <c r="E145" s="1">
        <v>21888</v>
      </c>
      <c r="F145" t="str">
        <f>VLOOKUP(Orders[[#This Row],[Product ID]],Products[],2)</f>
        <v>Bingo Set</v>
      </c>
      <c r="G145" s="1">
        <v>4</v>
      </c>
      <c r="H145" s="19">
        <v>3.75</v>
      </c>
      <c r="I145" s="19">
        <v>15</v>
      </c>
    </row>
    <row r="146" spans="1:9" x14ac:dyDescent="0.25">
      <c r="A146" s="1">
        <v>571227</v>
      </c>
      <c r="B146" s="2">
        <v>43752</v>
      </c>
      <c r="C146" t="s">
        <v>5</v>
      </c>
      <c r="D146" s="1">
        <v>12477</v>
      </c>
      <c r="E146" s="1">
        <v>21116</v>
      </c>
      <c r="F146" t="str">
        <f>VLOOKUP(Orders[[#This Row],[Product ID]],Products[],2)</f>
        <v>Owl Doorstop</v>
      </c>
      <c r="G146" s="1">
        <v>6</v>
      </c>
      <c r="H146" s="19">
        <v>4.95</v>
      </c>
      <c r="I146" s="19">
        <v>29.700000000000003</v>
      </c>
    </row>
    <row r="147" spans="1:9" x14ac:dyDescent="0.25">
      <c r="A147" s="1">
        <v>571280</v>
      </c>
      <c r="B147" s="2">
        <v>43754</v>
      </c>
      <c r="C147" t="s">
        <v>2</v>
      </c>
      <c r="D147" s="1">
        <v>18122</v>
      </c>
      <c r="E147" s="1">
        <v>22197</v>
      </c>
      <c r="F147" t="str">
        <f>VLOOKUP(Orders[[#This Row],[Product ID]],Products[],2)</f>
        <v>Popcorn Holder</v>
      </c>
      <c r="G147" s="1">
        <v>6</v>
      </c>
      <c r="H147" s="19">
        <v>0.85</v>
      </c>
      <c r="I147" s="19">
        <v>5.0999999999999996</v>
      </c>
    </row>
    <row r="148" spans="1:9" x14ac:dyDescent="0.25">
      <c r="A148" s="1">
        <v>571328</v>
      </c>
      <c r="B148" s="2">
        <v>43755</v>
      </c>
      <c r="C148" t="s">
        <v>5</v>
      </c>
      <c r="D148" s="1">
        <v>12473</v>
      </c>
      <c r="E148" s="1">
        <v>22741</v>
      </c>
      <c r="F148" t="str">
        <f>VLOOKUP(Orders[[#This Row],[Product ID]],Products[],2)</f>
        <v>Funky Diva Pen</v>
      </c>
      <c r="G148" s="1">
        <v>48</v>
      </c>
      <c r="H148" s="19">
        <v>0.85</v>
      </c>
      <c r="I148" s="19">
        <v>40.799999999999997</v>
      </c>
    </row>
    <row r="149" spans="1:9" x14ac:dyDescent="0.25">
      <c r="A149" s="1">
        <v>571670</v>
      </c>
      <c r="B149" s="2">
        <v>43756</v>
      </c>
      <c r="C149" t="s">
        <v>10</v>
      </c>
      <c r="D149" s="1">
        <v>12611</v>
      </c>
      <c r="E149" s="1">
        <v>22197</v>
      </c>
      <c r="F149" t="str">
        <f>VLOOKUP(Orders[[#This Row],[Product ID]],Products[],2)</f>
        <v>Popcorn Holder</v>
      </c>
      <c r="G149" s="1">
        <v>12</v>
      </c>
      <c r="H149" s="19">
        <v>0.85</v>
      </c>
      <c r="I149" s="19">
        <v>10.199999999999999</v>
      </c>
    </row>
    <row r="150" spans="1:9" x14ac:dyDescent="0.25">
      <c r="A150" s="1">
        <v>571904</v>
      </c>
      <c r="B150" s="2">
        <v>43757</v>
      </c>
      <c r="C150" t="s">
        <v>5</v>
      </c>
      <c r="D150" s="1">
        <v>12522</v>
      </c>
      <c r="E150" s="1">
        <v>21116</v>
      </c>
      <c r="F150" t="str">
        <f>VLOOKUP(Orders[[#This Row],[Product ID]],Products[],2)</f>
        <v>Owl Doorstop</v>
      </c>
      <c r="G150" s="1">
        <v>3</v>
      </c>
      <c r="H150" s="19">
        <v>4.95</v>
      </c>
      <c r="I150" s="19">
        <v>14.850000000000001</v>
      </c>
    </row>
    <row r="151" spans="1:9" x14ac:dyDescent="0.25">
      <c r="A151" s="1">
        <v>572058</v>
      </c>
      <c r="B151" s="2">
        <v>43758</v>
      </c>
      <c r="C151" t="s">
        <v>2</v>
      </c>
      <c r="D151" s="1">
        <v>18252</v>
      </c>
      <c r="E151" s="1">
        <v>23417</v>
      </c>
      <c r="F151" t="str">
        <f>VLOOKUP(Orders[[#This Row],[Product ID]],Products[],2)</f>
        <v>Bathroom Hook</v>
      </c>
      <c r="G151" s="1">
        <v>1</v>
      </c>
      <c r="H151" s="19">
        <v>1.65</v>
      </c>
      <c r="I151" s="19">
        <v>1.65</v>
      </c>
    </row>
    <row r="152" spans="1:9" x14ac:dyDescent="0.25">
      <c r="A152" s="1">
        <v>572065</v>
      </c>
      <c r="B152" s="2">
        <v>43758</v>
      </c>
      <c r="C152" t="s">
        <v>8</v>
      </c>
      <c r="D152" s="1">
        <v>12556</v>
      </c>
      <c r="E152" s="1">
        <v>22197</v>
      </c>
      <c r="F152" t="str">
        <f>VLOOKUP(Orders[[#This Row],[Product ID]],Products[],2)</f>
        <v>Popcorn Holder</v>
      </c>
      <c r="G152" s="1">
        <v>3</v>
      </c>
      <c r="H152" s="19">
        <v>0.85</v>
      </c>
      <c r="I152" s="19">
        <v>2.5499999999999998</v>
      </c>
    </row>
    <row r="153" spans="1:9" x14ac:dyDescent="0.25">
      <c r="A153" s="1">
        <v>572327</v>
      </c>
      <c r="B153" s="2">
        <v>43762</v>
      </c>
      <c r="C153" t="s">
        <v>2</v>
      </c>
      <c r="D153" s="1">
        <v>15277</v>
      </c>
      <c r="E153" s="1">
        <v>21888</v>
      </c>
      <c r="F153" t="str">
        <f>VLOOKUP(Orders[[#This Row],[Product ID]],Products[],2)</f>
        <v>Bingo Set</v>
      </c>
      <c r="G153" s="1">
        <v>8</v>
      </c>
      <c r="H153" s="19">
        <v>3.75</v>
      </c>
      <c r="I153" s="19">
        <v>30</v>
      </c>
    </row>
    <row r="154" spans="1:9" x14ac:dyDescent="0.25">
      <c r="A154" s="1">
        <v>572887</v>
      </c>
      <c r="B154" s="2">
        <v>43764</v>
      </c>
      <c r="C154" t="s">
        <v>11</v>
      </c>
      <c r="D154" s="1">
        <v>12362</v>
      </c>
      <c r="E154" s="1">
        <v>22174</v>
      </c>
      <c r="F154" t="str">
        <f>VLOOKUP(Orders[[#This Row],[Product ID]],Products[],2)</f>
        <v>Photo Cube</v>
      </c>
      <c r="G154" s="1">
        <v>12</v>
      </c>
      <c r="H154" s="19">
        <v>1.65</v>
      </c>
      <c r="I154" s="19">
        <v>19.799999999999997</v>
      </c>
    </row>
    <row r="155" spans="1:9" x14ac:dyDescent="0.25">
      <c r="A155" s="1">
        <v>573333</v>
      </c>
      <c r="B155" s="2">
        <v>43768</v>
      </c>
      <c r="C155" t="s">
        <v>13</v>
      </c>
      <c r="D155" s="1">
        <v>12483</v>
      </c>
      <c r="E155" s="1">
        <v>21888</v>
      </c>
      <c r="F155" t="str">
        <f>VLOOKUP(Orders[[#This Row],[Product ID]],Products[],2)</f>
        <v>Bingo Set</v>
      </c>
      <c r="G155" s="1">
        <v>4</v>
      </c>
      <c r="H155" s="19">
        <v>3.75</v>
      </c>
      <c r="I155" s="19">
        <v>15</v>
      </c>
    </row>
    <row r="156" spans="1:9" x14ac:dyDescent="0.25">
      <c r="A156" s="1">
        <v>573343</v>
      </c>
      <c r="B156" s="2">
        <v>43768</v>
      </c>
      <c r="C156" t="s">
        <v>2</v>
      </c>
      <c r="D156" s="1">
        <v>13566</v>
      </c>
      <c r="E156" s="1">
        <v>21888</v>
      </c>
      <c r="F156" t="str">
        <f>VLOOKUP(Orders[[#This Row],[Product ID]],Products[],2)</f>
        <v>Bingo Set</v>
      </c>
      <c r="G156" s="1">
        <v>2</v>
      </c>
      <c r="H156" s="19">
        <v>3.75</v>
      </c>
      <c r="I156" s="19">
        <v>7.5</v>
      </c>
    </row>
    <row r="157" spans="1:9" x14ac:dyDescent="0.25">
      <c r="A157" s="1">
        <v>573656</v>
      </c>
      <c r="B157" s="2">
        <v>43769</v>
      </c>
      <c r="C157" t="s">
        <v>11</v>
      </c>
      <c r="D157" s="1">
        <v>12417</v>
      </c>
      <c r="E157" s="1">
        <v>22741</v>
      </c>
      <c r="F157" t="str">
        <f>VLOOKUP(Orders[[#This Row],[Product ID]],Products[],2)</f>
        <v>Funky Diva Pen</v>
      </c>
      <c r="G157" s="1">
        <v>48</v>
      </c>
      <c r="H157" s="19">
        <v>0.85</v>
      </c>
      <c r="I157" s="19">
        <v>40.799999999999997</v>
      </c>
    </row>
    <row r="158" spans="1:9" x14ac:dyDescent="0.25">
      <c r="A158" s="1">
        <v>573814</v>
      </c>
      <c r="B158" s="2">
        <v>43770</v>
      </c>
      <c r="C158" t="s">
        <v>2</v>
      </c>
      <c r="D158" s="1">
        <v>13268</v>
      </c>
      <c r="E158" s="1">
        <v>23417</v>
      </c>
      <c r="F158" t="str">
        <f>VLOOKUP(Orders[[#This Row],[Product ID]],Products[],2)</f>
        <v>Bathroom Hook</v>
      </c>
      <c r="G158" s="1">
        <v>4</v>
      </c>
      <c r="H158" s="19">
        <v>1.65</v>
      </c>
      <c r="I158" s="19">
        <v>6.6</v>
      </c>
    </row>
    <row r="159" spans="1:9" x14ac:dyDescent="0.25">
      <c r="A159" s="1">
        <v>573889</v>
      </c>
      <c r="B159" s="2">
        <v>43770</v>
      </c>
      <c r="C159" t="s">
        <v>2</v>
      </c>
      <c r="D159" s="1">
        <v>13571</v>
      </c>
      <c r="E159" s="1">
        <v>22197</v>
      </c>
      <c r="F159" t="str">
        <f>VLOOKUP(Orders[[#This Row],[Product ID]],Products[],2)</f>
        <v>Popcorn Holder</v>
      </c>
      <c r="G159" s="1">
        <v>15</v>
      </c>
      <c r="H159" s="19">
        <v>0.85</v>
      </c>
      <c r="I159" s="19">
        <v>12.75</v>
      </c>
    </row>
    <row r="160" spans="1:9" x14ac:dyDescent="0.25">
      <c r="A160" s="1">
        <v>574093</v>
      </c>
      <c r="B160" s="2">
        <v>43772</v>
      </c>
      <c r="C160" t="s">
        <v>3</v>
      </c>
      <c r="D160" s="1">
        <v>12437</v>
      </c>
      <c r="E160" s="1">
        <v>22197</v>
      </c>
      <c r="F160" t="str">
        <f>VLOOKUP(Orders[[#This Row],[Product ID]],Products[],2)</f>
        <v>Popcorn Holder</v>
      </c>
      <c r="G160" s="1">
        <v>12</v>
      </c>
      <c r="H160" s="19">
        <v>0.85</v>
      </c>
      <c r="I160" s="19">
        <v>10.199999999999999</v>
      </c>
    </row>
    <row r="161" spans="1:9" x14ac:dyDescent="0.25">
      <c r="A161" s="1">
        <v>574329</v>
      </c>
      <c r="B161" s="2">
        <v>43773</v>
      </c>
      <c r="C161" t="s">
        <v>11</v>
      </c>
      <c r="D161" s="1">
        <v>12362</v>
      </c>
      <c r="E161" s="1">
        <v>22197</v>
      </c>
      <c r="F161" t="str">
        <f>VLOOKUP(Orders[[#This Row],[Product ID]],Products[],2)</f>
        <v>Popcorn Holder</v>
      </c>
      <c r="G161" s="1">
        <v>36</v>
      </c>
      <c r="H161" s="19">
        <v>0.85</v>
      </c>
      <c r="I161" s="19">
        <v>30.599999999999998</v>
      </c>
    </row>
    <row r="162" spans="1:9" x14ac:dyDescent="0.25">
      <c r="A162" s="1">
        <v>574501</v>
      </c>
      <c r="B162" s="2">
        <v>43773</v>
      </c>
      <c r="C162" t="s">
        <v>3</v>
      </c>
      <c r="D162" s="1">
        <v>12577</v>
      </c>
      <c r="E162" s="1">
        <v>22174</v>
      </c>
      <c r="F162" t="str">
        <f>VLOOKUP(Orders[[#This Row],[Product ID]],Products[],2)</f>
        <v>Photo Cube</v>
      </c>
      <c r="G162" s="1">
        <v>3</v>
      </c>
      <c r="H162" s="19">
        <v>1.65</v>
      </c>
      <c r="I162" s="19">
        <v>4.9499999999999993</v>
      </c>
    </row>
    <row r="163" spans="1:9" x14ac:dyDescent="0.25">
      <c r="A163" s="1">
        <v>574506</v>
      </c>
      <c r="B163" s="2">
        <v>43773</v>
      </c>
      <c r="C163" t="s">
        <v>3</v>
      </c>
      <c r="D163" s="1">
        <v>12577</v>
      </c>
      <c r="E163" s="1">
        <v>22197</v>
      </c>
      <c r="F163" t="str">
        <f>VLOOKUP(Orders[[#This Row],[Product ID]],Products[],2)</f>
        <v>Popcorn Holder</v>
      </c>
      <c r="G163" s="1">
        <v>2</v>
      </c>
      <c r="H163" s="19">
        <v>0.85</v>
      </c>
      <c r="I163" s="19">
        <v>1.7</v>
      </c>
    </row>
    <row r="164" spans="1:9" x14ac:dyDescent="0.25">
      <c r="A164" s="1">
        <v>574506</v>
      </c>
      <c r="B164" s="2">
        <v>43773</v>
      </c>
      <c r="C164" t="s">
        <v>3</v>
      </c>
      <c r="D164" s="1">
        <v>12577</v>
      </c>
      <c r="E164" s="1">
        <v>22197</v>
      </c>
      <c r="F164" t="str">
        <f>VLOOKUP(Orders[[#This Row],[Product ID]],Products[],2)</f>
        <v>Popcorn Holder</v>
      </c>
      <c r="G164" s="1">
        <v>4</v>
      </c>
      <c r="H164" s="19">
        <v>0.85</v>
      </c>
      <c r="I164" s="19">
        <v>3.4</v>
      </c>
    </row>
    <row r="165" spans="1:9" x14ac:dyDescent="0.25">
      <c r="A165" s="1">
        <v>574550</v>
      </c>
      <c r="B165" s="2">
        <v>43773</v>
      </c>
      <c r="C165" t="s">
        <v>8</v>
      </c>
      <c r="D165" s="1">
        <v>12484</v>
      </c>
      <c r="E165" s="1">
        <v>22197</v>
      </c>
      <c r="F165" t="str">
        <f>VLOOKUP(Orders[[#This Row],[Product ID]],Products[],2)</f>
        <v>Popcorn Holder</v>
      </c>
      <c r="G165" s="1">
        <v>12</v>
      </c>
      <c r="H165" s="19">
        <v>0.85</v>
      </c>
      <c r="I165" s="19">
        <v>10.199999999999999</v>
      </c>
    </row>
    <row r="166" spans="1:9" x14ac:dyDescent="0.25">
      <c r="A166" s="1">
        <v>574575</v>
      </c>
      <c r="B166" s="2">
        <v>43773</v>
      </c>
      <c r="C166" t="s">
        <v>2</v>
      </c>
      <c r="D166" s="1">
        <v>14971</v>
      </c>
      <c r="E166" s="1">
        <v>22694</v>
      </c>
      <c r="F166" t="str">
        <f>VLOOKUP(Orders[[#This Row],[Product ID]],Products[],2)</f>
        <v xml:space="preserve">Wicker Star </v>
      </c>
      <c r="G166" s="1">
        <v>2</v>
      </c>
      <c r="H166" s="19">
        <v>2.1</v>
      </c>
      <c r="I166" s="19">
        <v>4.2</v>
      </c>
    </row>
    <row r="167" spans="1:9" x14ac:dyDescent="0.25">
      <c r="A167" s="1">
        <v>574709</v>
      </c>
      <c r="B167" s="2">
        <v>43775</v>
      </c>
      <c r="C167" t="s">
        <v>2</v>
      </c>
      <c r="D167" s="1">
        <v>17768</v>
      </c>
      <c r="E167" s="1">
        <v>22197</v>
      </c>
      <c r="F167" t="str">
        <f>VLOOKUP(Orders[[#This Row],[Product ID]],Products[],2)</f>
        <v>Popcorn Holder</v>
      </c>
      <c r="G167" s="1">
        <v>22</v>
      </c>
      <c r="H167" s="19">
        <v>0.85</v>
      </c>
      <c r="I167" s="19">
        <v>18.7</v>
      </c>
    </row>
    <row r="168" spans="1:9" x14ac:dyDescent="0.25">
      <c r="A168" s="1">
        <v>574714</v>
      </c>
      <c r="B168" s="2">
        <v>43775</v>
      </c>
      <c r="C168" t="s">
        <v>2</v>
      </c>
      <c r="D168" s="1">
        <v>15427</v>
      </c>
      <c r="E168" s="1">
        <v>22197</v>
      </c>
      <c r="F168" t="str">
        <f>VLOOKUP(Orders[[#This Row],[Product ID]],Products[],2)</f>
        <v>Popcorn Holder</v>
      </c>
      <c r="G168" s="1">
        <v>4</v>
      </c>
      <c r="H168" s="19">
        <v>0.85</v>
      </c>
      <c r="I168" s="19">
        <v>3.4</v>
      </c>
    </row>
    <row r="169" spans="1:9" x14ac:dyDescent="0.25">
      <c r="A169" s="1">
        <v>574740</v>
      </c>
      <c r="B169" s="2">
        <v>43775</v>
      </c>
      <c r="C169" t="s">
        <v>7</v>
      </c>
      <c r="D169" s="1">
        <v>12357</v>
      </c>
      <c r="E169" s="1">
        <v>22190</v>
      </c>
      <c r="F169" t="str">
        <f>VLOOKUP(Orders[[#This Row],[Product ID]],Products[],2)</f>
        <v>Local Cafe Mug</v>
      </c>
      <c r="G169" s="1">
        <v>12</v>
      </c>
      <c r="H169" s="19">
        <v>2.1</v>
      </c>
      <c r="I169" s="19">
        <v>25.200000000000003</v>
      </c>
    </row>
    <row r="170" spans="1:9" x14ac:dyDescent="0.25">
      <c r="A170" s="1">
        <v>574740</v>
      </c>
      <c r="B170" s="2">
        <v>43775</v>
      </c>
      <c r="C170" t="s">
        <v>7</v>
      </c>
      <c r="D170" s="1">
        <v>12357</v>
      </c>
      <c r="E170" s="1">
        <v>21116</v>
      </c>
      <c r="F170" t="str">
        <f>VLOOKUP(Orders[[#This Row],[Product ID]],Products[],2)</f>
        <v>Owl Doorstop</v>
      </c>
      <c r="G170" s="1">
        <v>16</v>
      </c>
      <c r="H170" s="19">
        <v>4.25</v>
      </c>
      <c r="I170" s="19">
        <v>68</v>
      </c>
    </row>
    <row r="171" spans="1:9" x14ac:dyDescent="0.25">
      <c r="A171" s="1">
        <v>575067</v>
      </c>
      <c r="B171" s="2">
        <v>43777</v>
      </c>
      <c r="C171" t="s">
        <v>3</v>
      </c>
      <c r="D171" s="1">
        <v>12583</v>
      </c>
      <c r="E171" s="1">
        <v>22197</v>
      </c>
      <c r="F171" t="str">
        <f>VLOOKUP(Orders[[#This Row],[Product ID]],Products[],2)</f>
        <v>Popcorn Holder</v>
      </c>
      <c r="G171" s="1">
        <v>24</v>
      </c>
      <c r="H171" s="19">
        <v>0.85</v>
      </c>
      <c r="I171" s="19">
        <v>20.399999999999999</v>
      </c>
    </row>
    <row r="172" spans="1:9" x14ac:dyDescent="0.25">
      <c r="A172" s="1">
        <v>575331</v>
      </c>
      <c r="B172" s="2">
        <v>43778</v>
      </c>
      <c r="C172" t="s">
        <v>2</v>
      </c>
      <c r="D172" s="1">
        <v>13209</v>
      </c>
      <c r="E172" s="1">
        <v>22197</v>
      </c>
      <c r="F172" t="str">
        <f>VLOOKUP(Orders[[#This Row],[Product ID]],Products[],2)</f>
        <v>Popcorn Holder</v>
      </c>
      <c r="G172" s="1">
        <v>12</v>
      </c>
      <c r="H172" s="19">
        <v>0.85</v>
      </c>
      <c r="I172" s="19">
        <v>10.199999999999999</v>
      </c>
    </row>
    <row r="173" spans="1:9" x14ac:dyDescent="0.25">
      <c r="A173" s="1">
        <v>575507</v>
      </c>
      <c r="B173" s="2">
        <v>43779</v>
      </c>
      <c r="C173" t="s">
        <v>2</v>
      </c>
      <c r="D173" s="1">
        <v>17197</v>
      </c>
      <c r="E173" s="1">
        <v>21888</v>
      </c>
      <c r="F173" t="str">
        <f>VLOOKUP(Orders[[#This Row],[Product ID]],Products[],2)</f>
        <v>Bingo Set</v>
      </c>
      <c r="G173" s="1">
        <v>4</v>
      </c>
      <c r="H173" s="19">
        <v>3.75</v>
      </c>
      <c r="I173" s="19">
        <v>15</v>
      </c>
    </row>
    <row r="174" spans="1:9" x14ac:dyDescent="0.25">
      <c r="A174" s="1">
        <v>575514</v>
      </c>
      <c r="B174" s="2">
        <v>43779</v>
      </c>
      <c r="C174" t="s">
        <v>8</v>
      </c>
      <c r="D174" s="1">
        <v>12541</v>
      </c>
      <c r="E174" s="1">
        <v>22197</v>
      </c>
      <c r="F174" t="str">
        <f>VLOOKUP(Orders[[#This Row],[Product ID]],Products[],2)</f>
        <v>Popcorn Holder</v>
      </c>
      <c r="G174" s="1">
        <v>24</v>
      </c>
      <c r="H174" s="19">
        <v>0.85</v>
      </c>
      <c r="I174" s="19">
        <v>20.399999999999999</v>
      </c>
    </row>
    <row r="175" spans="1:9" x14ac:dyDescent="0.25">
      <c r="A175" s="1">
        <v>575880</v>
      </c>
      <c r="B175" s="2">
        <v>43780</v>
      </c>
      <c r="C175" t="s">
        <v>3</v>
      </c>
      <c r="D175" s="1">
        <v>12726</v>
      </c>
      <c r="E175" s="1">
        <v>21888</v>
      </c>
      <c r="F175" t="str">
        <f>VLOOKUP(Orders[[#This Row],[Product ID]],Products[],2)</f>
        <v>Bingo Set</v>
      </c>
      <c r="G175" s="1">
        <v>4</v>
      </c>
      <c r="H175" s="19">
        <v>3.75</v>
      </c>
      <c r="I175" s="19">
        <v>15</v>
      </c>
    </row>
    <row r="176" spans="1:9" x14ac:dyDescent="0.25">
      <c r="A176" s="1">
        <v>575886</v>
      </c>
      <c r="B176" s="2">
        <v>43780</v>
      </c>
      <c r="C176" t="s">
        <v>5</v>
      </c>
      <c r="D176" s="1">
        <v>12517</v>
      </c>
      <c r="E176" s="1">
        <v>20713</v>
      </c>
      <c r="F176" t="str">
        <f>VLOOKUP(Orders[[#This Row],[Product ID]],Products[],2)</f>
        <v>Jumbo Bag Owls</v>
      </c>
      <c r="G176" s="1">
        <v>3</v>
      </c>
      <c r="H176" s="19">
        <v>2.08</v>
      </c>
      <c r="I176" s="19">
        <v>6.24</v>
      </c>
    </row>
    <row r="177" spans="1:9" x14ac:dyDescent="0.25">
      <c r="A177" s="1">
        <v>576215</v>
      </c>
      <c r="B177" s="2">
        <v>43783</v>
      </c>
      <c r="C177" t="s">
        <v>2</v>
      </c>
      <c r="D177" s="1">
        <v>17652</v>
      </c>
      <c r="E177" s="1">
        <v>22197</v>
      </c>
      <c r="F177" t="str">
        <f>VLOOKUP(Orders[[#This Row],[Product ID]],Products[],2)</f>
        <v>Popcorn Holder</v>
      </c>
      <c r="G177" s="1">
        <v>24</v>
      </c>
      <c r="H177" s="19">
        <v>0.85</v>
      </c>
      <c r="I177" s="19">
        <v>20.399999999999999</v>
      </c>
    </row>
    <row r="178" spans="1:9" x14ac:dyDescent="0.25">
      <c r="A178" s="1">
        <v>576255</v>
      </c>
      <c r="B178" s="2">
        <v>43783</v>
      </c>
      <c r="C178" t="s">
        <v>2</v>
      </c>
      <c r="D178" s="1">
        <v>15993</v>
      </c>
      <c r="E178" s="1">
        <v>22197</v>
      </c>
      <c r="F178" t="str">
        <f>VLOOKUP(Orders[[#This Row],[Product ID]],Products[],2)</f>
        <v>Popcorn Holder</v>
      </c>
      <c r="G178" s="1">
        <v>10</v>
      </c>
      <c r="H178" s="19">
        <v>0.85</v>
      </c>
      <c r="I178" s="19">
        <v>8.5</v>
      </c>
    </row>
    <row r="179" spans="1:9" x14ac:dyDescent="0.25">
      <c r="A179" s="1">
        <v>576629</v>
      </c>
      <c r="B179" s="2">
        <v>43785</v>
      </c>
      <c r="C179" t="s">
        <v>5</v>
      </c>
      <c r="D179" s="1">
        <v>12621</v>
      </c>
      <c r="E179" s="1">
        <v>62018</v>
      </c>
      <c r="F179" t="str">
        <f>VLOOKUP(Orders[[#This Row],[Product ID]],Products[],2)</f>
        <v xml:space="preserve">Sombrero </v>
      </c>
      <c r="G179" s="1">
        <v>6</v>
      </c>
      <c r="H179" s="19">
        <v>1.95</v>
      </c>
      <c r="I179" s="19">
        <v>11.7</v>
      </c>
    </row>
    <row r="180" spans="1:9" x14ac:dyDescent="0.25">
      <c r="A180" s="1">
        <v>577033</v>
      </c>
      <c r="B180" s="2">
        <v>43786</v>
      </c>
      <c r="C180" t="s">
        <v>2</v>
      </c>
      <c r="D180" s="1">
        <v>17797</v>
      </c>
      <c r="E180" s="1">
        <v>22694</v>
      </c>
      <c r="F180" t="str">
        <f>VLOOKUP(Orders[[#This Row],[Product ID]],Products[],2)</f>
        <v xml:space="preserve">Wicker Star </v>
      </c>
      <c r="G180" s="1">
        <v>4</v>
      </c>
      <c r="H180" s="19">
        <v>2.1</v>
      </c>
      <c r="I180" s="19">
        <v>8.4</v>
      </c>
    </row>
    <row r="181" spans="1:9" x14ac:dyDescent="0.25">
      <c r="A181" s="1">
        <v>577046</v>
      </c>
      <c r="B181" s="2">
        <v>43786</v>
      </c>
      <c r="C181" t="s">
        <v>11</v>
      </c>
      <c r="D181" s="1">
        <v>12449</v>
      </c>
      <c r="E181" s="1">
        <v>22174</v>
      </c>
      <c r="F181" t="str">
        <f>VLOOKUP(Orders[[#This Row],[Product ID]],Products[],2)</f>
        <v>Photo Cube</v>
      </c>
      <c r="G181" s="1">
        <v>12</v>
      </c>
      <c r="H181" s="19">
        <v>1.65</v>
      </c>
      <c r="I181" s="19">
        <v>19.799999999999997</v>
      </c>
    </row>
    <row r="182" spans="1:9" x14ac:dyDescent="0.25">
      <c r="A182" s="1">
        <v>577121</v>
      </c>
      <c r="B182" s="2">
        <v>43786</v>
      </c>
      <c r="C182" t="s">
        <v>3</v>
      </c>
      <c r="D182" s="1">
        <v>12681</v>
      </c>
      <c r="E182" s="1">
        <v>22197</v>
      </c>
      <c r="F182" t="str">
        <f>VLOOKUP(Orders[[#This Row],[Product ID]],Products[],2)</f>
        <v>Popcorn Holder</v>
      </c>
      <c r="G182" s="1">
        <v>12</v>
      </c>
      <c r="H182" s="19">
        <v>0.85</v>
      </c>
      <c r="I182" s="19">
        <v>10.199999999999999</v>
      </c>
    </row>
    <row r="183" spans="1:9" x14ac:dyDescent="0.25">
      <c r="A183" s="1">
        <v>577152</v>
      </c>
      <c r="B183" s="2">
        <v>43787</v>
      </c>
      <c r="C183" t="s">
        <v>3</v>
      </c>
      <c r="D183" s="1">
        <v>14277</v>
      </c>
      <c r="E183" s="1">
        <v>22741</v>
      </c>
      <c r="F183" t="str">
        <f>VLOOKUP(Orders[[#This Row],[Product ID]],Products[],2)</f>
        <v>Funky Diva Pen</v>
      </c>
      <c r="G183" s="1">
        <v>48</v>
      </c>
      <c r="H183" s="19">
        <v>0.85</v>
      </c>
      <c r="I183" s="19">
        <v>40.799999999999997</v>
      </c>
    </row>
    <row r="184" spans="1:9" x14ac:dyDescent="0.25">
      <c r="A184" s="1">
        <v>577314</v>
      </c>
      <c r="B184" s="2">
        <v>43787</v>
      </c>
      <c r="C184" t="s">
        <v>6</v>
      </c>
      <c r="D184" s="1">
        <v>12444</v>
      </c>
      <c r="E184" s="1">
        <v>22694</v>
      </c>
      <c r="F184" t="str">
        <f>VLOOKUP(Orders[[#This Row],[Product ID]],Products[],2)</f>
        <v xml:space="preserve">Wicker Star </v>
      </c>
      <c r="G184" s="1">
        <v>6</v>
      </c>
      <c r="H184" s="19">
        <v>2.1</v>
      </c>
      <c r="I184" s="19">
        <v>12.600000000000001</v>
      </c>
    </row>
    <row r="185" spans="1:9" x14ac:dyDescent="0.25">
      <c r="A185" s="1">
        <v>577316</v>
      </c>
      <c r="B185" s="2">
        <v>43787</v>
      </c>
      <c r="C185" t="s">
        <v>10</v>
      </c>
      <c r="D185" s="1">
        <v>12578</v>
      </c>
      <c r="E185" s="1">
        <v>21888</v>
      </c>
      <c r="F185" t="str">
        <f>VLOOKUP(Orders[[#This Row],[Product ID]],Products[],2)</f>
        <v>Bingo Set</v>
      </c>
      <c r="G185" s="1">
        <v>4</v>
      </c>
      <c r="H185" s="19">
        <v>3.75</v>
      </c>
      <c r="I185" s="19">
        <v>15</v>
      </c>
    </row>
    <row r="186" spans="1:9" x14ac:dyDescent="0.25">
      <c r="A186" s="1">
        <v>577476</v>
      </c>
      <c r="B186" s="2">
        <v>43789</v>
      </c>
      <c r="C186" t="s">
        <v>8</v>
      </c>
      <c r="D186" s="1">
        <v>12540</v>
      </c>
      <c r="E186" s="1">
        <v>21116</v>
      </c>
      <c r="F186" t="str">
        <f>VLOOKUP(Orders[[#This Row],[Product ID]],Products[],2)</f>
        <v>Owl Doorstop</v>
      </c>
      <c r="G186" s="1">
        <v>6</v>
      </c>
      <c r="H186" s="19">
        <v>4.95</v>
      </c>
      <c r="I186" s="19">
        <v>29.700000000000003</v>
      </c>
    </row>
    <row r="187" spans="1:9" x14ac:dyDescent="0.25">
      <c r="A187" s="1">
        <v>577476</v>
      </c>
      <c r="B187" s="2">
        <v>43789</v>
      </c>
      <c r="C187" t="s">
        <v>8</v>
      </c>
      <c r="D187" s="1">
        <v>12540</v>
      </c>
      <c r="E187" s="1">
        <v>22741</v>
      </c>
      <c r="F187" t="str">
        <f>VLOOKUP(Orders[[#This Row],[Product ID]],Products[],2)</f>
        <v>Funky Diva Pen</v>
      </c>
      <c r="G187" s="1">
        <v>48</v>
      </c>
      <c r="H187" s="19">
        <v>0.85</v>
      </c>
      <c r="I187" s="19">
        <v>40.799999999999997</v>
      </c>
    </row>
    <row r="188" spans="1:9" x14ac:dyDescent="0.25">
      <c r="A188" s="1">
        <v>577938</v>
      </c>
      <c r="B188" s="2">
        <v>43791</v>
      </c>
      <c r="C188" t="s">
        <v>2</v>
      </c>
      <c r="D188" s="1">
        <v>15525</v>
      </c>
      <c r="E188" s="1">
        <v>22197</v>
      </c>
      <c r="F188" t="str">
        <f>VLOOKUP(Orders[[#This Row],[Product ID]],Products[],2)</f>
        <v>Popcorn Holder</v>
      </c>
      <c r="G188" s="1">
        <v>2</v>
      </c>
      <c r="H188" s="19">
        <v>0.85</v>
      </c>
      <c r="I188" s="19">
        <v>1.7</v>
      </c>
    </row>
    <row r="189" spans="1:9" x14ac:dyDescent="0.25">
      <c r="A189" s="1">
        <v>578108</v>
      </c>
      <c r="B189" s="2">
        <v>43792</v>
      </c>
      <c r="C189" t="s">
        <v>10</v>
      </c>
      <c r="D189" s="1">
        <v>14912</v>
      </c>
      <c r="E189" s="1">
        <v>22197</v>
      </c>
      <c r="F189" t="str">
        <f>VLOOKUP(Orders[[#This Row],[Product ID]],Products[],2)</f>
        <v>Popcorn Holder</v>
      </c>
      <c r="G189" s="1">
        <v>100</v>
      </c>
      <c r="H189" s="19">
        <v>0.72</v>
      </c>
      <c r="I189" s="19">
        <v>72</v>
      </c>
    </row>
    <row r="190" spans="1:9" x14ac:dyDescent="0.25">
      <c r="A190" s="1">
        <v>578147</v>
      </c>
      <c r="B190" s="2">
        <v>43792</v>
      </c>
      <c r="C190" t="s">
        <v>2</v>
      </c>
      <c r="D190" s="1">
        <v>12748</v>
      </c>
      <c r="E190" s="1">
        <v>22197</v>
      </c>
      <c r="F190" t="str">
        <f>VLOOKUP(Orders[[#This Row],[Product ID]],Products[],2)</f>
        <v>Popcorn Holder</v>
      </c>
      <c r="G190" s="1">
        <v>4</v>
      </c>
      <c r="H190" s="19">
        <v>0.85</v>
      </c>
      <c r="I190" s="19">
        <v>3.4</v>
      </c>
    </row>
    <row r="191" spans="1:9" x14ac:dyDescent="0.25">
      <c r="A191" s="1">
        <v>578781</v>
      </c>
      <c r="B191" s="2">
        <v>43794</v>
      </c>
      <c r="C191" t="s">
        <v>2</v>
      </c>
      <c r="D191" s="1">
        <v>15872</v>
      </c>
      <c r="E191" s="1">
        <v>62018</v>
      </c>
      <c r="F191" t="str">
        <f>VLOOKUP(Orders[[#This Row],[Product ID]],Products[],2)</f>
        <v xml:space="preserve">Sombrero </v>
      </c>
      <c r="G191" s="1">
        <v>1</v>
      </c>
      <c r="H191" s="19">
        <v>1.95</v>
      </c>
      <c r="I191" s="19">
        <v>1.95</v>
      </c>
    </row>
    <row r="192" spans="1:9" x14ac:dyDescent="0.25">
      <c r="A192" s="1">
        <v>578949</v>
      </c>
      <c r="B192" s="2">
        <v>43796</v>
      </c>
      <c r="C192" t="s">
        <v>2</v>
      </c>
      <c r="D192" s="1">
        <v>14954</v>
      </c>
      <c r="E192" s="1">
        <v>21260</v>
      </c>
      <c r="F192" t="str">
        <f>VLOOKUP(Orders[[#This Row],[Product ID]],Products[],2)</f>
        <v>First Aid Tin</v>
      </c>
      <c r="G192" s="1">
        <v>1</v>
      </c>
      <c r="H192" s="19">
        <v>3.25</v>
      </c>
      <c r="I192" s="19">
        <v>3.25</v>
      </c>
    </row>
    <row r="193" spans="1:9" x14ac:dyDescent="0.25">
      <c r="A193" s="1">
        <v>579135</v>
      </c>
      <c r="B193" s="2">
        <v>43797</v>
      </c>
      <c r="C193" t="s">
        <v>2</v>
      </c>
      <c r="D193" s="1">
        <v>18096</v>
      </c>
      <c r="E193" s="1">
        <v>22197</v>
      </c>
      <c r="F193" t="str">
        <f>VLOOKUP(Orders[[#This Row],[Product ID]],Products[],2)</f>
        <v>Popcorn Holder</v>
      </c>
      <c r="G193" s="1">
        <v>20</v>
      </c>
      <c r="H193" s="19">
        <v>0.85</v>
      </c>
      <c r="I193" s="19">
        <v>17</v>
      </c>
    </row>
    <row r="194" spans="1:9" x14ac:dyDescent="0.25">
      <c r="A194" s="1">
        <v>579503</v>
      </c>
      <c r="B194" s="2">
        <v>43798</v>
      </c>
      <c r="C194" t="s">
        <v>8</v>
      </c>
      <c r="D194" s="1">
        <v>17097</v>
      </c>
      <c r="E194" s="1">
        <v>20713</v>
      </c>
      <c r="F194" t="str">
        <f>VLOOKUP(Orders[[#This Row],[Product ID]],Products[],2)</f>
        <v>Jumbo Bag Owls</v>
      </c>
      <c r="G194" s="1">
        <v>1</v>
      </c>
      <c r="H194" s="19">
        <v>2.08</v>
      </c>
      <c r="I194" s="19">
        <v>2.08</v>
      </c>
    </row>
    <row r="195" spans="1:9" x14ac:dyDescent="0.25">
      <c r="A195" s="1">
        <v>579692</v>
      </c>
      <c r="B195" s="2">
        <v>43799</v>
      </c>
      <c r="C195" t="s">
        <v>6</v>
      </c>
      <c r="D195" s="1">
        <v>12433</v>
      </c>
      <c r="E195" s="1">
        <v>22197</v>
      </c>
      <c r="F195" t="str">
        <f>VLOOKUP(Orders[[#This Row],[Product ID]],Products[],2)</f>
        <v>Popcorn Holder</v>
      </c>
      <c r="G195" s="1">
        <v>100</v>
      </c>
      <c r="H195" s="19">
        <v>0.72</v>
      </c>
      <c r="I195" s="19">
        <v>72</v>
      </c>
    </row>
    <row r="196" spans="1:9" x14ac:dyDescent="0.25">
      <c r="A196" s="1">
        <v>580265</v>
      </c>
      <c r="B196" s="2">
        <v>43801</v>
      </c>
      <c r="C196" t="s">
        <v>14</v>
      </c>
      <c r="D196" s="1">
        <v>12587</v>
      </c>
      <c r="E196" s="1">
        <v>20713</v>
      </c>
      <c r="F196" t="str">
        <f>VLOOKUP(Orders[[#This Row],[Product ID]],Products[],2)</f>
        <v>Jumbo Bag Owls</v>
      </c>
      <c r="G196" s="1">
        <v>10</v>
      </c>
      <c r="H196" s="19">
        <v>2.08</v>
      </c>
      <c r="I196" s="19">
        <v>20.8</v>
      </c>
    </row>
    <row r="197" spans="1:9" x14ac:dyDescent="0.25">
      <c r="A197" s="1">
        <v>580998</v>
      </c>
      <c r="B197" s="2">
        <v>43805</v>
      </c>
      <c r="C197" t="s">
        <v>2</v>
      </c>
      <c r="D197" s="1">
        <v>16987</v>
      </c>
      <c r="E197" s="1">
        <v>22694</v>
      </c>
      <c r="F197" t="str">
        <f>VLOOKUP(Orders[[#This Row],[Product ID]],Products[],2)</f>
        <v xml:space="preserve">Wicker Star </v>
      </c>
      <c r="G197" s="1">
        <v>2</v>
      </c>
      <c r="H197" s="19">
        <v>2.1</v>
      </c>
      <c r="I197" s="19">
        <v>4.2</v>
      </c>
    </row>
    <row r="198" spans="1:9" x14ac:dyDescent="0.25">
      <c r="A198" s="1">
        <v>581246</v>
      </c>
      <c r="B198" s="2">
        <v>43807</v>
      </c>
      <c r="C198" t="s">
        <v>2</v>
      </c>
      <c r="D198" s="1">
        <v>15453</v>
      </c>
      <c r="E198" s="1">
        <v>22694</v>
      </c>
      <c r="F198" t="str">
        <f>VLOOKUP(Orders[[#This Row],[Product ID]],Products[],2)</f>
        <v xml:space="preserve">Wicker Star </v>
      </c>
      <c r="G198" s="1">
        <v>1</v>
      </c>
      <c r="H198" s="19">
        <v>2.1</v>
      </c>
      <c r="I198" s="19">
        <v>2.1</v>
      </c>
    </row>
    <row r="199" spans="1:9" x14ac:dyDescent="0.25">
      <c r="A199" s="1">
        <v>581253</v>
      </c>
      <c r="B199" s="2">
        <v>43807</v>
      </c>
      <c r="C199" t="s">
        <v>2</v>
      </c>
      <c r="D199" s="1">
        <v>16891</v>
      </c>
      <c r="E199" s="1">
        <v>22694</v>
      </c>
      <c r="F199" t="str">
        <f>VLOOKUP(Orders[[#This Row],[Product ID]],Products[],2)</f>
        <v xml:space="preserve">Wicker Star </v>
      </c>
      <c r="G199" s="1">
        <v>4</v>
      </c>
      <c r="H199" s="19">
        <v>2.1</v>
      </c>
      <c r="I199" s="19">
        <v>8.4</v>
      </c>
    </row>
    <row r="200" spans="1:9" x14ac:dyDescent="0.25">
      <c r="A200" s="1">
        <v>581412</v>
      </c>
      <c r="B200" s="2">
        <v>43807</v>
      </c>
      <c r="C200" t="s">
        <v>2</v>
      </c>
      <c r="D200" s="1">
        <v>14415</v>
      </c>
      <c r="E200" s="1">
        <v>20713</v>
      </c>
      <c r="F200" t="str">
        <f>VLOOKUP(Orders[[#This Row],[Product ID]],Products[],2)</f>
        <v>Jumbo Bag Owls</v>
      </c>
      <c r="G200" s="1">
        <v>5</v>
      </c>
      <c r="H200" s="19">
        <v>2.08</v>
      </c>
      <c r="I200" s="19">
        <v>10.4</v>
      </c>
    </row>
    <row r="201" spans="1:9" x14ac:dyDescent="0.25">
      <c r="A201" s="1">
        <v>581476</v>
      </c>
      <c r="B201" s="2">
        <v>43808</v>
      </c>
      <c r="C201" t="s">
        <v>6</v>
      </c>
      <c r="D201" s="1">
        <v>12433</v>
      </c>
      <c r="E201" s="1">
        <v>22197</v>
      </c>
      <c r="F201" t="str">
        <f>VLOOKUP(Orders[[#This Row],[Product ID]],Products[],2)</f>
        <v>Popcorn Holder</v>
      </c>
      <c r="G201" s="1">
        <v>100</v>
      </c>
      <c r="H201" s="19">
        <v>0.72</v>
      </c>
      <c r="I201" s="19">
        <v>72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'Countries'!$A$2:$A$15</xm:f>
          </x14:formula1>
          <xm:sqref>K2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85DF-0F30-4F67-A9FC-AA9BA07ED29A}">
  <sheetPr>
    <tabColor theme="8" tint="0.59999389629810485"/>
  </sheetPr>
  <dimension ref="A1:B8"/>
  <sheetViews>
    <sheetView showGridLines="0" workbookViewId="0">
      <selection activeCell="B6" sqref="B6"/>
    </sheetView>
  </sheetViews>
  <sheetFormatPr defaultRowHeight="15" x14ac:dyDescent="0.25"/>
  <cols>
    <col min="1" max="1" width="14.28515625" bestFit="1" customWidth="1"/>
    <col min="2" max="2" width="14.28515625" customWidth="1"/>
  </cols>
  <sheetData>
    <row r="1" spans="1:2" ht="15.75" thickBot="1" x14ac:dyDescent="0.3">
      <c r="A1" s="57" t="s">
        <v>567</v>
      </c>
      <c r="B1" s="57"/>
    </row>
    <row r="2" spans="1:2" ht="15.75" thickBot="1" x14ac:dyDescent="0.3">
      <c r="A2" s="4" t="s">
        <v>566</v>
      </c>
      <c r="B2" s="34">
        <v>250</v>
      </c>
    </row>
    <row r="3" spans="1:2" ht="15.75" thickBot="1" x14ac:dyDescent="0.3">
      <c r="A3" s="4" t="s">
        <v>568</v>
      </c>
      <c r="B3" s="32">
        <v>16.5</v>
      </c>
    </row>
    <row r="4" spans="1:2" ht="15.75" thickBot="1" x14ac:dyDescent="0.3">
      <c r="A4" s="4" t="s">
        <v>44</v>
      </c>
      <c r="B4" s="32">
        <v>22</v>
      </c>
    </row>
    <row r="5" spans="1:2" ht="3.75" customHeight="1" thickBot="1" x14ac:dyDescent="0.3">
      <c r="A5" s="4"/>
      <c r="B5" s="4"/>
    </row>
    <row r="6" spans="1:2" ht="15.75" thickBot="1" x14ac:dyDescent="0.3">
      <c r="A6" s="9" t="s">
        <v>578</v>
      </c>
      <c r="B6" s="33">
        <v>590.90909090909088</v>
      </c>
    </row>
    <row r="7" spans="1:2" ht="3.75" customHeight="1" thickBot="1" x14ac:dyDescent="0.3">
      <c r="A7" s="4"/>
      <c r="B7" s="47"/>
    </row>
    <row r="8" spans="1:2" ht="30" customHeight="1" thickBot="1" x14ac:dyDescent="0.3">
      <c r="A8" s="31" t="s">
        <v>569</v>
      </c>
      <c r="B8" s="46">
        <f>IFERROR((B4-B3)*B6-B2,"")</f>
        <v>3000</v>
      </c>
    </row>
  </sheetData>
  <mergeCells count="1">
    <mergeCell ref="A1:B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C1D7B-7BA5-4021-8B69-C3E3D3ADE824}">
  <sheetPr>
    <tabColor rgb="FFD00000"/>
  </sheetPr>
  <dimension ref="A1"/>
  <sheetViews>
    <sheetView showGridLines="0" tabSelected="1" workbookViewId="0">
      <selection activeCell="L31" sqref="L31"/>
    </sheetView>
  </sheetViews>
  <sheetFormatPr defaultRowHeight="15" x14ac:dyDescent="0.25"/>
  <cols>
    <col min="1" max="1" width="2.85546875" customWidth="1"/>
  </cols>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A8748-30E8-46B2-8E23-A9FC6381DB6D}">
  <sheetPr>
    <tabColor rgb="FFFF9999"/>
  </sheetPr>
  <dimension ref="A1:F230"/>
  <sheetViews>
    <sheetView workbookViewId="0"/>
  </sheetViews>
  <sheetFormatPr defaultRowHeight="15" x14ac:dyDescent="0.25"/>
  <cols>
    <col min="1" max="1" width="28.140625" bestFit="1" customWidth="1"/>
    <col min="3" max="3" width="14.7109375" bestFit="1" customWidth="1"/>
    <col min="4" max="4" width="50.5703125" bestFit="1" customWidth="1"/>
    <col min="5" max="5" width="14.7109375" bestFit="1" customWidth="1"/>
    <col min="6" max="6" width="18.85546875" bestFit="1" customWidth="1"/>
  </cols>
  <sheetData>
    <row r="1" spans="1:6" ht="18.75" x14ac:dyDescent="0.3">
      <c r="A1" s="48" t="s">
        <v>626</v>
      </c>
    </row>
    <row r="2" spans="1:6" x14ac:dyDescent="0.25">
      <c r="A2" s="38" t="s">
        <v>579</v>
      </c>
      <c r="B2" s="38" t="s">
        <v>580</v>
      </c>
      <c r="C2" s="38" t="s">
        <v>581</v>
      </c>
      <c r="D2" s="38" t="s">
        <v>583</v>
      </c>
      <c r="E2" s="38" t="s">
        <v>584</v>
      </c>
      <c r="F2" s="38" t="s">
        <v>582</v>
      </c>
    </row>
    <row r="3" spans="1:6" x14ac:dyDescent="0.25">
      <c r="A3" s="2">
        <v>43832</v>
      </c>
      <c r="B3" s="44">
        <v>0.76041666666666663</v>
      </c>
      <c r="C3" t="s">
        <v>649</v>
      </c>
      <c r="D3" t="s">
        <v>588</v>
      </c>
      <c r="E3" t="s">
        <v>601</v>
      </c>
      <c r="F3" s="1">
        <v>0</v>
      </c>
    </row>
    <row r="4" spans="1:6" x14ac:dyDescent="0.25">
      <c r="A4" s="2">
        <v>43833</v>
      </c>
      <c r="B4" s="44">
        <v>0.47222222222222227</v>
      </c>
      <c r="C4" t="s">
        <v>650</v>
      </c>
      <c r="D4" t="s">
        <v>588</v>
      </c>
      <c r="E4" t="s">
        <v>586</v>
      </c>
      <c r="F4" s="1">
        <v>0</v>
      </c>
    </row>
    <row r="5" spans="1:6" x14ac:dyDescent="0.25">
      <c r="A5" s="2">
        <v>43833</v>
      </c>
      <c r="B5" s="44">
        <v>0.54166666666666663</v>
      </c>
      <c r="C5" t="s">
        <v>651</v>
      </c>
      <c r="D5" t="s">
        <v>590</v>
      </c>
      <c r="E5" t="s">
        <v>591</v>
      </c>
      <c r="F5" s="1">
        <v>1</v>
      </c>
    </row>
    <row r="6" spans="1:6" x14ac:dyDescent="0.25">
      <c r="A6" s="2">
        <v>43834</v>
      </c>
      <c r="B6" s="44">
        <v>0.20486111111111113</v>
      </c>
      <c r="C6" t="s">
        <v>652</v>
      </c>
      <c r="D6" t="s">
        <v>597</v>
      </c>
      <c r="E6" t="s">
        <v>618</v>
      </c>
      <c r="F6" s="1">
        <v>0</v>
      </c>
    </row>
    <row r="7" spans="1:6" x14ac:dyDescent="0.25">
      <c r="A7" s="2">
        <v>43834</v>
      </c>
      <c r="B7" s="44">
        <v>0.46319444444444446</v>
      </c>
      <c r="C7" t="s">
        <v>650</v>
      </c>
      <c r="D7" t="s">
        <v>602</v>
      </c>
      <c r="E7" t="s">
        <v>624</v>
      </c>
      <c r="F7" s="1">
        <v>0</v>
      </c>
    </row>
    <row r="8" spans="1:6" x14ac:dyDescent="0.25">
      <c r="A8" s="2">
        <v>43835</v>
      </c>
      <c r="B8" s="44">
        <v>0.40208333333333335</v>
      </c>
      <c r="C8" t="s">
        <v>650</v>
      </c>
      <c r="D8" t="s">
        <v>587</v>
      </c>
      <c r="E8" t="s">
        <v>586</v>
      </c>
      <c r="F8" s="1">
        <v>0</v>
      </c>
    </row>
    <row r="9" spans="1:6" x14ac:dyDescent="0.25">
      <c r="A9" s="2">
        <v>43835</v>
      </c>
      <c r="B9" s="44">
        <v>0.65277777777777779</v>
      </c>
      <c r="C9" t="s">
        <v>650</v>
      </c>
      <c r="D9" t="s">
        <v>588</v>
      </c>
      <c r="E9" t="s">
        <v>618</v>
      </c>
      <c r="F9" s="1">
        <v>0</v>
      </c>
    </row>
    <row r="10" spans="1:6" x14ac:dyDescent="0.25">
      <c r="A10" s="2">
        <v>43836</v>
      </c>
      <c r="B10" s="44">
        <v>0.44097222222222227</v>
      </c>
      <c r="C10" t="s">
        <v>650</v>
      </c>
      <c r="D10" t="s">
        <v>587</v>
      </c>
      <c r="E10" t="s">
        <v>586</v>
      </c>
      <c r="F10" s="1">
        <v>0</v>
      </c>
    </row>
    <row r="11" spans="1:6" x14ac:dyDescent="0.25">
      <c r="A11" s="2">
        <v>43837</v>
      </c>
      <c r="B11" s="44">
        <v>0.69097222222222221</v>
      </c>
      <c r="C11" t="s">
        <v>650</v>
      </c>
      <c r="D11" t="s">
        <v>617</v>
      </c>
      <c r="E11" t="s">
        <v>623</v>
      </c>
      <c r="F11" s="1">
        <v>0</v>
      </c>
    </row>
    <row r="12" spans="1:6" x14ac:dyDescent="0.25">
      <c r="A12" s="2">
        <v>43838</v>
      </c>
      <c r="B12" s="44">
        <v>0.47222222222222227</v>
      </c>
      <c r="C12" t="s">
        <v>650</v>
      </c>
      <c r="D12" t="s">
        <v>587</v>
      </c>
      <c r="E12" t="s">
        <v>618</v>
      </c>
      <c r="F12" s="1">
        <v>0</v>
      </c>
    </row>
    <row r="13" spans="1:6" x14ac:dyDescent="0.25">
      <c r="A13" s="2">
        <v>43839</v>
      </c>
      <c r="B13" s="44">
        <v>0.43402777777777773</v>
      </c>
      <c r="C13" t="s">
        <v>650</v>
      </c>
      <c r="D13" t="s">
        <v>604</v>
      </c>
      <c r="E13" t="s">
        <v>618</v>
      </c>
      <c r="F13" s="1">
        <v>0</v>
      </c>
    </row>
    <row r="14" spans="1:6" x14ac:dyDescent="0.25">
      <c r="A14" s="2">
        <v>43839</v>
      </c>
      <c r="B14" s="44">
        <v>0.4375</v>
      </c>
      <c r="C14" t="s">
        <v>650</v>
      </c>
      <c r="D14" t="s">
        <v>597</v>
      </c>
      <c r="E14" t="s">
        <v>598</v>
      </c>
      <c r="F14" s="1">
        <v>0</v>
      </c>
    </row>
    <row r="15" spans="1:6" x14ac:dyDescent="0.25">
      <c r="A15" s="2">
        <v>43839</v>
      </c>
      <c r="B15" s="44">
        <v>0.51597222222222217</v>
      </c>
      <c r="C15" t="s">
        <v>650</v>
      </c>
      <c r="D15" t="s">
        <v>590</v>
      </c>
      <c r="E15" t="s">
        <v>601</v>
      </c>
      <c r="F15" s="1">
        <v>0</v>
      </c>
    </row>
    <row r="16" spans="1:6" x14ac:dyDescent="0.25">
      <c r="A16" s="2">
        <v>43841</v>
      </c>
      <c r="B16" s="44">
        <v>0.23611111111111113</v>
      </c>
      <c r="C16" t="s">
        <v>649</v>
      </c>
      <c r="D16" t="s">
        <v>588</v>
      </c>
      <c r="E16" t="s">
        <v>586</v>
      </c>
      <c r="F16" s="1">
        <v>0</v>
      </c>
    </row>
    <row r="17" spans="1:6" x14ac:dyDescent="0.25">
      <c r="A17" s="2">
        <v>43841</v>
      </c>
      <c r="B17" s="44">
        <v>0.54236111111111118</v>
      </c>
      <c r="C17" t="s">
        <v>649</v>
      </c>
      <c r="D17" t="s">
        <v>592</v>
      </c>
      <c r="E17" t="s">
        <v>608</v>
      </c>
      <c r="F17" s="1">
        <v>0</v>
      </c>
    </row>
    <row r="18" spans="1:6" x14ac:dyDescent="0.25">
      <c r="A18" s="2">
        <v>43843</v>
      </c>
      <c r="B18" s="44">
        <v>0.36458333333333331</v>
      </c>
      <c r="C18" t="s">
        <v>652</v>
      </c>
      <c r="D18" t="s">
        <v>587</v>
      </c>
      <c r="E18" t="s">
        <v>618</v>
      </c>
      <c r="F18" s="1">
        <v>1</v>
      </c>
    </row>
    <row r="19" spans="1:6" x14ac:dyDescent="0.25">
      <c r="A19" s="2">
        <v>43843</v>
      </c>
      <c r="B19" s="44">
        <v>0.54166666666666663</v>
      </c>
      <c r="C19" t="s">
        <v>649</v>
      </c>
      <c r="D19" t="s">
        <v>587</v>
      </c>
      <c r="E19" t="s">
        <v>598</v>
      </c>
      <c r="F19" s="1">
        <v>0</v>
      </c>
    </row>
    <row r="20" spans="1:6" x14ac:dyDescent="0.25">
      <c r="A20" s="2">
        <v>43843</v>
      </c>
      <c r="B20" s="44">
        <v>0.59583333333333333</v>
      </c>
      <c r="C20" t="s">
        <v>650</v>
      </c>
      <c r="D20" t="s">
        <v>599</v>
      </c>
      <c r="E20" t="s">
        <v>586</v>
      </c>
      <c r="F20" s="1">
        <v>0</v>
      </c>
    </row>
    <row r="21" spans="1:6" x14ac:dyDescent="0.25">
      <c r="A21" s="2">
        <v>43843</v>
      </c>
      <c r="B21" s="44">
        <v>0.625</v>
      </c>
      <c r="C21" t="s">
        <v>649</v>
      </c>
      <c r="D21" t="s">
        <v>602</v>
      </c>
      <c r="E21" t="s">
        <v>608</v>
      </c>
      <c r="F21" s="1">
        <v>0</v>
      </c>
    </row>
    <row r="22" spans="1:6" x14ac:dyDescent="0.25">
      <c r="A22" s="2">
        <v>43844</v>
      </c>
      <c r="B22" s="44">
        <v>0.42777777777777781</v>
      </c>
      <c r="C22" t="s">
        <v>652</v>
      </c>
      <c r="D22" t="s">
        <v>599</v>
      </c>
      <c r="E22" t="s">
        <v>598</v>
      </c>
      <c r="F22" s="1">
        <v>0</v>
      </c>
    </row>
    <row r="23" spans="1:6" x14ac:dyDescent="0.25">
      <c r="A23" s="2">
        <v>43844</v>
      </c>
      <c r="B23" s="44">
        <v>0.59305555555555556</v>
      </c>
      <c r="C23" t="s">
        <v>649</v>
      </c>
      <c r="D23" t="s">
        <v>592</v>
      </c>
      <c r="E23" t="s">
        <v>591</v>
      </c>
      <c r="F23" s="1">
        <v>1</v>
      </c>
    </row>
    <row r="24" spans="1:6" x14ac:dyDescent="0.25">
      <c r="A24" s="2">
        <v>43845</v>
      </c>
      <c r="B24" s="44">
        <v>0.51388888888888895</v>
      </c>
      <c r="C24" t="s">
        <v>649</v>
      </c>
      <c r="D24" t="s">
        <v>602</v>
      </c>
      <c r="E24" t="s">
        <v>607</v>
      </c>
      <c r="F24" s="1">
        <v>0</v>
      </c>
    </row>
    <row r="25" spans="1:6" x14ac:dyDescent="0.25">
      <c r="A25" s="2">
        <v>43845</v>
      </c>
      <c r="B25" s="44">
        <v>0.51388888888888895</v>
      </c>
      <c r="C25" t="s">
        <v>652</v>
      </c>
      <c r="D25" t="s">
        <v>587</v>
      </c>
      <c r="E25" t="s">
        <v>586</v>
      </c>
      <c r="F25" s="1">
        <v>0</v>
      </c>
    </row>
    <row r="26" spans="1:6" x14ac:dyDescent="0.25">
      <c r="A26" s="2">
        <v>43846</v>
      </c>
      <c r="B26" s="44">
        <v>0.2673611111111111</v>
      </c>
      <c r="C26" t="s">
        <v>649</v>
      </c>
      <c r="D26" t="s">
        <v>585</v>
      </c>
      <c r="E26" t="s">
        <v>601</v>
      </c>
      <c r="F26" s="1">
        <v>0</v>
      </c>
    </row>
    <row r="27" spans="1:6" x14ac:dyDescent="0.25">
      <c r="A27" s="2">
        <v>43846</v>
      </c>
      <c r="B27" s="44">
        <v>0.47916666666666669</v>
      </c>
      <c r="C27" t="s">
        <v>650</v>
      </c>
      <c r="D27" t="s">
        <v>595</v>
      </c>
      <c r="E27" t="s">
        <v>624</v>
      </c>
      <c r="F27" s="1">
        <v>0</v>
      </c>
    </row>
    <row r="28" spans="1:6" x14ac:dyDescent="0.25">
      <c r="A28" s="2">
        <v>43846</v>
      </c>
      <c r="B28" s="44">
        <v>0.625</v>
      </c>
      <c r="C28" t="s">
        <v>652</v>
      </c>
      <c r="D28" t="s">
        <v>587</v>
      </c>
      <c r="E28" t="s">
        <v>618</v>
      </c>
      <c r="F28" s="1">
        <v>0</v>
      </c>
    </row>
    <row r="29" spans="1:6" x14ac:dyDescent="0.25">
      <c r="A29" s="2">
        <v>43847</v>
      </c>
      <c r="B29" s="44">
        <v>0.36458333333333331</v>
      </c>
      <c r="C29" t="s">
        <v>649</v>
      </c>
      <c r="D29" t="s">
        <v>588</v>
      </c>
      <c r="E29" t="s">
        <v>589</v>
      </c>
      <c r="F29" s="1">
        <v>0</v>
      </c>
    </row>
    <row r="30" spans="1:6" x14ac:dyDescent="0.25">
      <c r="A30" s="2">
        <v>43847</v>
      </c>
      <c r="B30" s="44">
        <v>0.38194444444444442</v>
      </c>
      <c r="C30" t="s">
        <v>649</v>
      </c>
      <c r="D30" t="s">
        <v>587</v>
      </c>
      <c r="E30" t="s">
        <v>586</v>
      </c>
      <c r="F30" s="1">
        <v>0</v>
      </c>
    </row>
    <row r="31" spans="1:6" x14ac:dyDescent="0.25">
      <c r="A31" s="2">
        <v>43847</v>
      </c>
      <c r="B31" s="44">
        <v>0.49652777777777773</v>
      </c>
      <c r="C31" t="s">
        <v>649</v>
      </c>
      <c r="D31" t="s">
        <v>587</v>
      </c>
      <c r="E31" t="s">
        <v>586</v>
      </c>
      <c r="F31" s="1">
        <v>0</v>
      </c>
    </row>
    <row r="32" spans="1:6" x14ac:dyDescent="0.25">
      <c r="A32" s="2">
        <v>43851</v>
      </c>
      <c r="B32" s="44">
        <v>0.30555555555555552</v>
      </c>
      <c r="C32" t="s">
        <v>651</v>
      </c>
      <c r="D32" t="s">
        <v>587</v>
      </c>
      <c r="E32" t="s">
        <v>622</v>
      </c>
      <c r="F32" s="1">
        <v>0</v>
      </c>
    </row>
    <row r="33" spans="1:6" x14ac:dyDescent="0.25">
      <c r="A33" s="2">
        <v>43851</v>
      </c>
      <c r="B33" s="44">
        <v>0.42708333333333331</v>
      </c>
      <c r="C33" t="s">
        <v>649</v>
      </c>
      <c r="D33" t="s">
        <v>590</v>
      </c>
      <c r="E33" t="s">
        <v>586</v>
      </c>
      <c r="F33" s="1">
        <v>0</v>
      </c>
    </row>
    <row r="34" spans="1:6" x14ac:dyDescent="0.25">
      <c r="A34" s="2">
        <v>43851</v>
      </c>
      <c r="B34" s="44">
        <v>0.54166666666666663</v>
      </c>
      <c r="C34" t="s">
        <v>652</v>
      </c>
      <c r="D34" t="s">
        <v>588</v>
      </c>
      <c r="E34" t="s">
        <v>618</v>
      </c>
      <c r="F34" s="1">
        <v>0</v>
      </c>
    </row>
    <row r="35" spans="1:6" x14ac:dyDescent="0.25">
      <c r="A35" s="2">
        <v>43851</v>
      </c>
      <c r="B35" s="44">
        <v>0.58333333333333337</v>
      </c>
      <c r="C35" t="s">
        <v>650</v>
      </c>
      <c r="D35" t="s">
        <v>588</v>
      </c>
      <c r="E35" t="s">
        <v>586</v>
      </c>
      <c r="F35" s="1">
        <v>0</v>
      </c>
    </row>
    <row r="36" spans="1:6" x14ac:dyDescent="0.25">
      <c r="A36" s="2">
        <v>43852</v>
      </c>
      <c r="B36" s="44">
        <v>0.51736111111111105</v>
      </c>
      <c r="C36" t="s">
        <v>649</v>
      </c>
      <c r="D36" t="s">
        <v>590</v>
      </c>
      <c r="E36" t="s">
        <v>618</v>
      </c>
      <c r="F36" s="1">
        <v>0</v>
      </c>
    </row>
    <row r="37" spans="1:6" x14ac:dyDescent="0.25">
      <c r="A37" s="2">
        <v>43853</v>
      </c>
      <c r="B37" s="44">
        <v>0.54861111111111105</v>
      </c>
      <c r="C37" t="s">
        <v>651</v>
      </c>
      <c r="D37" t="s">
        <v>609</v>
      </c>
      <c r="E37" t="s">
        <v>618</v>
      </c>
      <c r="F37" s="1">
        <v>0</v>
      </c>
    </row>
    <row r="38" spans="1:6" x14ac:dyDescent="0.25">
      <c r="A38" s="2">
        <v>43853</v>
      </c>
      <c r="B38" s="44">
        <v>0.61111111111111105</v>
      </c>
      <c r="C38" t="s">
        <v>649</v>
      </c>
      <c r="D38" t="s">
        <v>588</v>
      </c>
      <c r="E38" t="s">
        <v>618</v>
      </c>
      <c r="F38" s="1">
        <v>0</v>
      </c>
    </row>
    <row r="39" spans="1:6" x14ac:dyDescent="0.25">
      <c r="A39" s="2">
        <v>43854</v>
      </c>
      <c r="B39" s="44">
        <v>0.3520833333333333</v>
      </c>
      <c r="C39" t="s">
        <v>650</v>
      </c>
      <c r="D39" t="s">
        <v>590</v>
      </c>
      <c r="E39" t="s">
        <v>586</v>
      </c>
      <c r="F39" s="1">
        <v>0</v>
      </c>
    </row>
    <row r="40" spans="1:6" x14ac:dyDescent="0.25">
      <c r="A40" s="2">
        <v>43855</v>
      </c>
      <c r="B40" s="44">
        <v>0.65625</v>
      </c>
      <c r="C40" t="s">
        <v>649</v>
      </c>
      <c r="D40" t="s">
        <v>606</v>
      </c>
      <c r="E40" t="s">
        <v>618</v>
      </c>
      <c r="F40" s="1">
        <v>0</v>
      </c>
    </row>
    <row r="41" spans="1:6" x14ac:dyDescent="0.25">
      <c r="A41" s="2">
        <v>43857</v>
      </c>
      <c r="B41" s="44">
        <v>0.73263888888888884</v>
      </c>
      <c r="C41" t="s">
        <v>651</v>
      </c>
      <c r="D41" t="s">
        <v>587</v>
      </c>
      <c r="E41" t="s">
        <v>618</v>
      </c>
      <c r="F41" s="1">
        <v>0</v>
      </c>
    </row>
    <row r="42" spans="1:6" x14ac:dyDescent="0.25">
      <c r="A42" s="2">
        <v>43859</v>
      </c>
      <c r="B42" s="44">
        <v>0.41944444444444445</v>
      </c>
      <c r="C42" t="s">
        <v>649</v>
      </c>
      <c r="D42" t="s">
        <v>609</v>
      </c>
      <c r="E42" t="s">
        <v>586</v>
      </c>
      <c r="F42" s="1">
        <v>0</v>
      </c>
    </row>
    <row r="43" spans="1:6" x14ac:dyDescent="0.25">
      <c r="A43" s="2">
        <v>43860</v>
      </c>
      <c r="B43" s="44">
        <v>0.35416666666666669</v>
      </c>
      <c r="C43" t="s">
        <v>649</v>
      </c>
      <c r="D43" t="s">
        <v>611</v>
      </c>
      <c r="E43" t="s">
        <v>586</v>
      </c>
      <c r="F43" s="1">
        <v>0</v>
      </c>
    </row>
    <row r="44" spans="1:6" x14ac:dyDescent="0.25">
      <c r="A44" s="2">
        <v>43860</v>
      </c>
      <c r="B44" s="44">
        <v>0.42777777777777781</v>
      </c>
      <c r="C44" t="s">
        <v>649</v>
      </c>
      <c r="D44" t="s">
        <v>602</v>
      </c>
      <c r="E44" t="s">
        <v>586</v>
      </c>
      <c r="F44" s="1">
        <v>0</v>
      </c>
    </row>
    <row r="45" spans="1:6" x14ac:dyDescent="0.25">
      <c r="A45" s="2">
        <v>43863</v>
      </c>
      <c r="B45" s="44">
        <v>0.63541666666666663</v>
      </c>
      <c r="C45" t="s">
        <v>652</v>
      </c>
      <c r="D45" t="s">
        <v>585</v>
      </c>
      <c r="E45" t="s">
        <v>586</v>
      </c>
      <c r="F45" s="1">
        <v>0</v>
      </c>
    </row>
    <row r="46" spans="1:6" x14ac:dyDescent="0.25">
      <c r="A46" s="2">
        <v>43863</v>
      </c>
      <c r="B46" s="44">
        <v>0.74652777777777779</v>
      </c>
      <c r="C46" t="s">
        <v>650</v>
      </c>
      <c r="D46" t="s">
        <v>587</v>
      </c>
      <c r="E46" t="s">
        <v>591</v>
      </c>
      <c r="F46" s="1">
        <v>1</v>
      </c>
    </row>
    <row r="47" spans="1:6" x14ac:dyDescent="0.25">
      <c r="A47" s="2">
        <v>43864</v>
      </c>
      <c r="B47" s="44">
        <v>0.1423611111111111</v>
      </c>
      <c r="C47" t="s">
        <v>651</v>
      </c>
      <c r="D47" t="s">
        <v>604</v>
      </c>
      <c r="E47" t="s">
        <v>605</v>
      </c>
      <c r="F47" s="1">
        <v>0</v>
      </c>
    </row>
    <row r="48" spans="1:6" x14ac:dyDescent="0.25">
      <c r="A48" s="2">
        <v>43864</v>
      </c>
      <c r="B48" s="44">
        <v>0.36458333333333331</v>
      </c>
      <c r="C48" t="s">
        <v>649</v>
      </c>
      <c r="D48" t="s">
        <v>590</v>
      </c>
      <c r="E48" t="s">
        <v>601</v>
      </c>
      <c r="F48" s="1">
        <v>0</v>
      </c>
    </row>
    <row r="49" spans="1:6" x14ac:dyDescent="0.25">
      <c r="A49" s="2">
        <v>43864</v>
      </c>
      <c r="B49" s="44">
        <v>0.6645833333333333</v>
      </c>
      <c r="C49" t="s">
        <v>650</v>
      </c>
      <c r="D49" t="s">
        <v>588</v>
      </c>
      <c r="E49" t="s">
        <v>623</v>
      </c>
      <c r="F49" s="1">
        <v>0</v>
      </c>
    </row>
    <row r="50" spans="1:6" x14ac:dyDescent="0.25">
      <c r="A50" s="2">
        <v>43864</v>
      </c>
      <c r="B50" s="44">
        <v>0.88680555555555562</v>
      </c>
      <c r="C50" t="s">
        <v>649</v>
      </c>
      <c r="D50" t="s">
        <v>590</v>
      </c>
      <c r="E50" t="s">
        <v>586</v>
      </c>
      <c r="F50" s="1">
        <v>0</v>
      </c>
    </row>
    <row r="51" spans="1:6" x14ac:dyDescent="0.25">
      <c r="A51" s="2">
        <v>43867</v>
      </c>
      <c r="B51" s="44">
        <v>0.42569444444444443</v>
      </c>
      <c r="C51" t="s">
        <v>650</v>
      </c>
      <c r="D51" t="s">
        <v>609</v>
      </c>
      <c r="E51" t="s">
        <v>624</v>
      </c>
      <c r="F51" s="1">
        <v>1</v>
      </c>
    </row>
    <row r="52" spans="1:6" x14ac:dyDescent="0.25">
      <c r="A52" s="2">
        <v>43868</v>
      </c>
      <c r="B52" s="44">
        <v>0.28819444444444448</v>
      </c>
      <c r="C52" t="s">
        <v>649</v>
      </c>
      <c r="D52" t="s">
        <v>590</v>
      </c>
      <c r="E52" t="s">
        <v>618</v>
      </c>
      <c r="F52" s="1">
        <v>1</v>
      </c>
    </row>
    <row r="53" spans="1:6" x14ac:dyDescent="0.25">
      <c r="A53" s="2">
        <v>43868</v>
      </c>
      <c r="B53" s="44">
        <v>0.55208333333333337</v>
      </c>
      <c r="C53" t="s">
        <v>650</v>
      </c>
      <c r="D53" t="s">
        <v>587</v>
      </c>
      <c r="E53" t="s">
        <v>624</v>
      </c>
      <c r="F53" s="1">
        <v>0</v>
      </c>
    </row>
    <row r="54" spans="1:6" x14ac:dyDescent="0.25">
      <c r="A54" s="2">
        <v>43868</v>
      </c>
      <c r="B54" s="44">
        <v>0.66111111111111109</v>
      </c>
      <c r="C54" t="s">
        <v>649</v>
      </c>
      <c r="D54" t="s">
        <v>606</v>
      </c>
      <c r="E54" t="s">
        <v>605</v>
      </c>
      <c r="F54" s="1">
        <v>0</v>
      </c>
    </row>
    <row r="55" spans="1:6" x14ac:dyDescent="0.25">
      <c r="A55" s="2">
        <v>43868</v>
      </c>
      <c r="B55" s="44">
        <v>0.69444444444444453</v>
      </c>
      <c r="C55" t="s">
        <v>649</v>
      </c>
      <c r="D55" t="s">
        <v>602</v>
      </c>
      <c r="E55" t="s">
        <v>618</v>
      </c>
      <c r="F55" s="1">
        <v>0</v>
      </c>
    </row>
    <row r="56" spans="1:6" x14ac:dyDescent="0.25">
      <c r="A56" s="2">
        <v>43870</v>
      </c>
      <c r="B56" s="44">
        <v>0.42152777777777778</v>
      </c>
      <c r="C56" t="s">
        <v>650</v>
      </c>
      <c r="D56" t="s">
        <v>587</v>
      </c>
      <c r="E56" t="s">
        <v>586</v>
      </c>
      <c r="F56" s="1">
        <v>0</v>
      </c>
    </row>
    <row r="57" spans="1:6" x14ac:dyDescent="0.25">
      <c r="A57" s="2">
        <v>43871</v>
      </c>
      <c r="B57" s="44">
        <v>0.45347222222222222</v>
      </c>
      <c r="C57" t="s">
        <v>649</v>
      </c>
      <c r="D57" t="s">
        <v>609</v>
      </c>
      <c r="E57" t="s">
        <v>624</v>
      </c>
      <c r="F57" s="1">
        <v>0</v>
      </c>
    </row>
    <row r="58" spans="1:6" x14ac:dyDescent="0.25">
      <c r="A58" s="2">
        <v>43871</v>
      </c>
      <c r="B58" s="44">
        <v>0.65277777777777779</v>
      </c>
      <c r="C58" t="s">
        <v>649</v>
      </c>
      <c r="D58" t="s">
        <v>590</v>
      </c>
      <c r="E58" t="s">
        <v>622</v>
      </c>
      <c r="F58" s="1">
        <v>0</v>
      </c>
    </row>
    <row r="59" spans="1:6" x14ac:dyDescent="0.25">
      <c r="A59" s="2">
        <v>43871</v>
      </c>
      <c r="B59" s="44">
        <v>0.8305555555555556</v>
      </c>
      <c r="C59" t="s">
        <v>651</v>
      </c>
      <c r="D59" t="s">
        <v>590</v>
      </c>
      <c r="E59" t="s">
        <v>586</v>
      </c>
      <c r="F59" s="1">
        <v>0</v>
      </c>
    </row>
    <row r="60" spans="1:6" x14ac:dyDescent="0.25">
      <c r="A60" s="2">
        <v>43872</v>
      </c>
      <c r="B60" s="44">
        <v>0.3923611111111111</v>
      </c>
      <c r="C60" t="s">
        <v>650</v>
      </c>
      <c r="D60" t="s">
        <v>587</v>
      </c>
      <c r="E60" t="s">
        <v>618</v>
      </c>
      <c r="F60" s="1">
        <v>0</v>
      </c>
    </row>
    <row r="61" spans="1:6" x14ac:dyDescent="0.25">
      <c r="A61" s="2">
        <v>43873</v>
      </c>
      <c r="B61" s="44">
        <v>0.4375</v>
      </c>
      <c r="C61" t="s">
        <v>649</v>
      </c>
      <c r="D61" t="s">
        <v>619</v>
      </c>
      <c r="E61" t="s">
        <v>618</v>
      </c>
      <c r="F61" s="1">
        <v>0</v>
      </c>
    </row>
    <row r="62" spans="1:6" x14ac:dyDescent="0.25">
      <c r="A62" s="2">
        <v>43873</v>
      </c>
      <c r="B62" s="44">
        <v>0.57638888888888895</v>
      </c>
      <c r="C62" t="s">
        <v>650</v>
      </c>
      <c r="D62" t="s">
        <v>587</v>
      </c>
      <c r="E62" t="s">
        <v>618</v>
      </c>
      <c r="F62" s="1">
        <v>0</v>
      </c>
    </row>
    <row r="63" spans="1:6" x14ac:dyDescent="0.25">
      <c r="A63" s="2">
        <v>43873</v>
      </c>
      <c r="B63" s="44">
        <v>0.64930555555555558</v>
      </c>
      <c r="C63" t="s">
        <v>649</v>
      </c>
      <c r="D63" t="s">
        <v>587</v>
      </c>
      <c r="E63" t="s">
        <v>586</v>
      </c>
      <c r="F63" s="1">
        <v>0</v>
      </c>
    </row>
    <row r="64" spans="1:6" x14ac:dyDescent="0.25">
      <c r="A64" s="2">
        <v>43874</v>
      </c>
      <c r="B64" s="44">
        <v>0.72777777777777775</v>
      </c>
      <c r="C64" t="s">
        <v>649</v>
      </c>
      <c r="D64" t="s">
        <v>602</v>
      </c>
      <c r="E64" t="s">
        <v>618</v>
      </c>
      <c r="F64" s="1">
        <v>0</v>
      </c>
    </row>
    <row r="65" spans="1:6" x14ac:dyDescent="0.25">
      <c r="A65" s="2">
        <v>43875</v>
      </c>
      <c r="B65" s="44">
        <v>0.3888888888888889</v>
      </c>
      <c r="C65" t="s">
        <v>649</v>
      </c>
      <c r="D65" t="s">
        <v>588</v>
      </c>
      <c r="E65" t="s">
        <v>608</v>
      </c>
      <c r="F65" s="1">
        <v>0</v>
      </c>
    </row>
    <row r="66" spans="1:6" x14ac:dyDescent="0.25">
      <c r="A66" s="2">
        <v>43875</v>
      </c>
      <c r="B66" s="44">
        <v>0.3888888888888889</v>
      </c>
      <c r="C66" t="s">
        <v>649</v>
      </c>
      <c r="D66" t="s">
        <v>599</v>
      </c>
      <c r="E66" t="s">
        <v>586</v>
      </c>
      <c r="F66" s="1">
        <v>0</v>
      </c>
    </row>
    <row r="67" spans="1:6" x14ac:dyDescent="0.25">
      <c r="A67" s="2">
        <v>43875</v>
      </c>
      <c r="B67" s="44">
        <v>0.67013888888888884</v>
      </c>
      <c r="C67" t="s">
        <v>649</v>
      </c>
      <c r="D67" t="s">
        <v>609</v>
      </c>
      <c r="E67" t="s">
        <v>586</v>
      </c>
      <c r="F67" s="1">
        <v>0</v>
      </c>
    </row>
    <row r="68" spans="1:6" x14ac:dyDescent="0.25">
      <c r="A68" s="2">
        <v>43875</v>
      </c>
      <c r="B68" s="44">
        <v>0.71180555555555547</v>
      </c>
      <c r="C68" t="s">
        <v>649</v>
      </c>
      <c r="D68" t="s">
        <v>609</v>
      </c>
      <c r="E68" t="s">
        <v>622</v>
      </c>
      <c r="F68" s="1">
        <v>0</v>
      </c>
    </row>
    <row r="69" spans="1:6" x14ac:dyDescent="0.25">
      <c r="A69" s="2">
        <v>43878</v>
      </c>
      <c r="B69" s="44">
        <v>0.45833333333333331</v>
      </c>
      <c r="C69" t="s">
        <v>652</v>
      </c>
      <c r="D69" t="s">
        <v>587</v>
      </c>
      <c r="E69" t="s">
        <v>586</v>
      </c>
      <c r="F69" s="1">
        <v>0</v>
      </c>
    </row>
    <row r="70" spans="1:6" x14ac:dyDescent="0.25">
      <c r="A70" s="2">
        <v>43879</v>
      </c>
      <c r="B70" s="44">
        <v>0.3923611111111111</v>
      </c>
      <c r="C70" t="s">
        <v>652</v>
      </c>
      <c r="D70" t="s">
        <v>587</v>
      </c>
      <c r="E70" t="s">
        <v>622</v>
      </c>
      <c r="F70" s="1">
        <v>1</v>
      </c>
    </row>
    <row r="71" spans="1:6" x14ac:dyDescent="0.25">
      <c r="A71" s="2">
        <v>43879</v>
      </c>
      <c r="B71" s="44">
        <v>0.76388888888888884</v>
      </c>
      <c r="C71" t="s">
        <v>650</v>
      </c>
      <c r="D71" t="s">
        <v>590</v>
      </c>
      <c r="E71" t="s">
        <v>591</v>
      </c>
      <c r="F71" s="1">
        <v>1</v>
      </c>
    </row>
    <row r="72" spans="1:6" x14ac:dyDescent="0.25">
      <c r="A72" s="2">
        <v>43880</v>
      </c>
      <c r="B72" s="44">
        <v>0.4861111111111111</v>
      </c>
      <c r="C72" t="s">
        <v>650</v>
      </c>
      <c r="D72" t="s">
        <v>590</v>
      </c>
      <c r="E72" t="s">
        <v>622</v>
      </c>
      <c r="F72" s="1">
        <v>0</v>
      </c>
    </row>
    <row r="73" spans="1:6" x14ac:dyDescent="0.25">
      <c r="A73" s="2">
        <v>43880</v>
      </c>
      <c r="B73" s="44">
        <v>0.54513888888888895</v>
      </c>
      <c r="C73" t="s">
        <v>649</v>
      </c>
      <c r="D73" t="s">
        <v>587</v>
      </c>
      <c r="E73" t="s">
        <v>618</v>
      </c>
      <c r="F73" s="1">
        <v>0</v>
      </c>
    </row>
    <row r="74" spans="1:6" x14ac:dyDescent="0.25">
      <c r="A74" s="2">
        <v>43881</v>
      </c>
      <c r="B74" s="44">
        <v>0.62986111111111109</v>
      </c>
      <c r="C74" t="s">
        <v>650</v>
      </c>
      <c r="D74" t="s">
        <v>587</v>
      </c>
      <c r="E74" t="s">
        <v>601</v>
      </c>
      <c r="F74" s="1">
        <v>0</v>
      </c>
    </row>
    <row r="75" spans="1:6" x14ac:dyDescent="0.25">
      <c r="A75" s="2">
        <v>43881</v>
      </c>
      <c r="B75" s="44">
        <v>0.6875</v>
      </c>
      <c r="C75" t="s">
        <v>650</v>
      </c>
      <c r="D75" t="s">
        <v>604</v>
      </c>
      <c r="E75" t="s">
        <v>618</v>
      </c>
      <c r="F75" s="1">
        <v>0</v>
      </c>
    </row>
    <row r="76" spans="1:6" x14ac:dyDescent="0.25">
      <c r="A76" s="2">
        <v>43884</v>
      </c>
      <c r="B76" s="44">
        <v>0.5</v>
      </c>
      <c r="C76" t="s">
        <v>649</v>
      </c>
      <c r="D76" t="s">
        <v>588</v>
      </c>
      <c r="E76" t="s">
        <v>598</v>
      </c>
      <c r="F76" s="1">
        <v>0</v>
      </c>
    </row>
    <row r="77" spans="1:6" x14ac:dyDescent="0.25">
      <c r="A77" s="2">
        <v>43884</v>
      </c>
      <c r="B77" s="44">
        <v>0.83333333333333337</v>
      </c>
      <c r="C77" t="s">
        <v>649</v>
      </c>
      <c r="D77" t="s">
        <v>602</v>
      </c>
      <c r="E77" t="s">
        <v>586</v>
      </c>
      <c r="F77" s="1">
        <v>0</v>
      </c>
    </row>
    <row r="78" spans="1:6" x14ac:dyDescent="0.25">
      <c r="A78" s="2">
        <v>43885</v>
      </c>
      <c r="B78" s="44">
        <v>0.35069444444444442</v>
      </c>
      <c r="C78" t="s">
        <v>652</v>
      </c>
      <c r="D78" t="s">
        <v>593</v>
      </c>
      <c r="E78" t="s">
        <v>591</v>
      </c>
      <c r="F78" s="1">
        <v>1</v>
      </c>
    </row>
    <row r="79" spans="1:6" x14ac:dyDescent="0.25">
      <c r="A79" s="2">
        <v>43885</v>
      </c>
      <c r="B79" s="44">
        <v>0.55694444444444446</v>
      </c>
      <c r="C79" t="s">
        <v>649</v>
      </c>
      <c r="D79" t="s">
        <v>600</v>
      </c>
      <c r="E79" t="s">
        <v>624</v>
      </c>
      <c r="F79" s="1">
        <v>0</v>
      </c>
    </row>
    <row r="80" spans="1:6" x14ac:dyDescent="0.25">
      <c r="A80" s="2">
        <v>43885</v>
      </c>
      <c r="B80" s="44">
        <v>0.625</v>
      </c>
      <c r="C80" t="s">
        <v>649</v>
      </c>
      <c r="D80" t="s">
        <v>602</v>
      </c>
      <c r="E80" t="s">
        <v>601</v>
      </c>
      <c r="F80" s="1">
        <v>0</v>
      </c>
    </row>
    <row r="81" spans="1:6" x14ac:dyDescent="0.25">
      <c r="A81" s="2">
        <v>43886</v>
      </c>
      <c r="B81" s="44">
        <v>0.11805555555555557</v>
      </c>
      <c r="C81" t="s">
        <v>650</v>
      </c>
      <c r="D81" t="s">
        <v>588</v>
      </c>
      <c r="E81" t="s">
        <v>618</v>
      </c>
      <c r="F81" s="1">
        <v>0</v>
      </c>
    </row>
    <row r="82" spans="1:6" x14ac:dyDescent="0.25">
      <c r="A82" s="2">
        <v>43887</v>
      </c>
      <c r="B82" s="44">
        <v>0.19097222222222221</v>
      </c>
      <c r="C82" t="s">
        <v>651</v>
      </c>
      <c r="D82" t="s">
        <v>612</v>
      </c>
      <c r="E82" t="s">
        <v>586</v>
      </c>
      <c r="F82" s="1">
        <v>0</v>
      </c>
    </row>
    <row r="83" spans="1:6" x14ac:dyDescent="0.25">
      <c r="A83" s="2">
        <v>43888</v>
      </c>
      <c r="B83" s="44">
        <v>0.38194444444444442</v>
      </c>
      <c r="C83" t="s">
        <v>650</v>
      </c>
      <c r="D83" t="s">
        <v>588</v>
      </c>
      <c r="E83" t="s">
        <v>601</v>
      </c>
      <c r="F83" s="1">
        <v>0</v>
      </c>
    </row>
    <row r="84" spans="1:6" x14ac:dyDescent="0.25">
      <c r="A84" s="2">
        <v>43888</v>
      </c>
      <c r="B84" s="44">
        <v>0.48888888888888887</v>
      </c>
      <c r="C84" t="s">
        <v>649</v>
      </c>
      <c r="D84" t="s">
        <v>602</v>
      </c>
      <c r="E84" t="s">
        <v>586</v>
      </c>
      <c r="F84" s="1">
        <v>0</v>
      </c>
    </row>
    <row r="85" spans="1:6" x14ac:dyDescent="0.25">
      <c r="A85" s="2">
        <v>43888</v>
      </c>
      <c r="B85" s="44">
        <v>0.58333333333333337</v>
      </c>
      <c r="C85" t="s">
        <v>650</v>
      </c>
      <c r="D85" t="s">
        <v>595</v>
      </c>
      <c r="E85" t="s">
        <v>623</v>
      </c>
      <c r="F85" s="1">
        <v>0</v>
      </c>
    </row>
    <row r="86" spans="1:6" x14ac:dyDescent="0.25">
      <c r="A86" s="2">
        <v>43888</v>
      </c>
      <c r="B86" s="44">
        <v>0.61111111111111105</v>
      </c>
      <c r="C86" t="s">
        <v>650</v>
      </c>
      <c r="D86" t="s">
        <v>590</v>
      </c>
      <c r="E86" t="s">
        <v>618</v>
      </c>
      <c r="F86" s="1">
        <v>0</v>
      </c>
    </row>
    <row r="87" spans="1:6" x14ac:dyDescent="0.25">
      <c r="A87" s="2">
        <v>43888</v>
      </c>
      <c r="B87" s="44">
        <v>0.64513888888888882</v>
      </c>
      <c r="C87" t="s">
        <v>650</v>
      </c>
      <c r="D87" t="s">
        <v>587</v>
      </c>
      <c r="E87" t="s">
        <v>605</v>
      </c>
      <c r="F87" s="1">
        <v>0</v>
      </c>
    </row>
    <row r="88" spans="1:6" x14ac:dyDescent="0.25">
      <c r="A88" s="2">
        <v>43890</v>
      </c>
      <c r="B88" s="44">
        <v>0.41597222222222219</v>
      </c>
      <c r="C88" t="s">
        <v>649</v>
      </c>
      <c r="D88" t="s">
        <v>590</v>
      </c>
      <c r="E88" t="s">
        <v>618</v>
      </c>
      <c r="F88" s="1">
        <v>0</v>
      </c>
    </row>
    <row r="89" spans="1:6" x14ac:dyDescent="0.25">
      <c r="A89" s="2">
        <v>43891</v>
      </c>
      <c r="B89" s="44">
        <v>0.59513888888888888</v>
      </c>
      <c r="C89" t="s">
        <v>651</v>
      </c>
      <c r="D89" t="s">
        <v>620</v>
      </c>
      <c r="E89" t="s">
        <v>618</v>
      </c>
      <c r="F89" s="1">
        <v>0</v>
      </c>
    </row>
    <row r="90" spans="1:6" x14ac:dyDescent="0.25">
      <c r="A90" s="2">
        <v>43892</v>
      </c>
      <c r="B90" s="44">
        <v>0.36249999999999999</v>
      </c>
      <c r="C90" t="s">
        <v>650</v>
      </c>
      <c r="D90" t="s">
        <v>590</v>
      </c>
      <c r="E90" t="s">
        <v>618</v>
      </c>
      <c r="F90" s="1">
        <v>0</v>
      </c>
    </row>
    <row r="91" spans="1:6" x14ac:dyDescent="0.25">
      <c r="A91" s="2">
        <v>43892</v>
      </c>
      <c r="B91" s="44">
        <v>0.36805555555555558</v>
      </c>
      <c r="C91" t="s">
        <v>649</v>
      </c>
      <c r="D91" t="s">
        <v>587</v>
      </c>
      <c r="E91" t="s">
        <v>601</v>
      </c>
      <c r="F91" s="1">
        <v>0</v>
      </c>
    </row>
    <row r="92" spans="1:6" x14ac:dyDescent="0.25">
      <c r="A92" s="2">
        <v>43892</v>
      </c>
      <c r="B92" s="44">
        <v>0.49305555555555558</v>
      </c>
      <c r="C92" t="s">
        <v>650</v>
      </c>
      <c r="D92" t="s">
        <v>587</v>
      </c>
      <c r="E92" t="s">
        <v>618</v>
      </c>
      <c r="F92" s="1">
        <v>0</v>
      </c>
    </row>
    <row r="93" spans="1:6" x14ac:dyDescent="0.25">
      <c r="A93" s="2">
        <v>43893</v>
      </c>
      <c r="B93" s="44">
        <v>0.45833333333333331</v>
      </c>
      <c r="C93" t="s">
        <v>649</v>
      </c>
      <c r="D93" t="s">
        <v>599</v>
      </c>
      <c r="E93" t="s">
        <v>618</v>
      </c>
      <c r="F93" s="1">
        <v>0</v>
      </c>
    </row>
    <row r="94" spans="1:6" x14ac:dyDescent="0.25">
      <c r="A94" s="2">
        <v>43893</v>
      </c>
      <c r="B94" s="44">
        <v>0.51111111111111118</v>
      </c>
      <c r="C94" t="s">
        <v>650</v>
      </c>
      <c r="D94" t="s">
        <v>587</v>
      </c>
      <c r="E94" t="s">
        <v>586</v>
      </c>
      <c r="F94" s="1">
        <v>0</v>
      </c>
    </row>
    <row r="95" spans="1:6" x14ac:dyDescent="0.25">
      <c r="A95" s="2">
        <v>43894</v>
      </c>
      <c r="B95" s="44">
        <v>0.52708333333333335</v>
      </c>
      <c r="C95" t="s">
        <v>652</v>
      </c>
      <c r="D95" t="s">
        <v>587</v>
      </c>
      <c r="E95" t="s">
        <v>586</v>
      </c>
      <c r="F95" s="1">
        <v>0</v>
      </c>
    </row>
    <row r="96" spans="1:6" x14ac:dyDescent="0.25">
      <c r="A96" s="2">
        <v>43894</v>
      </c>
      <c r="B96" s="44">
        <v>0.79166666666666663</v>
      </c>
      <c r="C96" t="s">
        <v>649</v>
      </c>
      <c r="D96" t="s">
        <v>600</v>
      </c>
      <c r="E96" t="s">
        <v>586</v>
      </c>
      <c r="F96" s="1">
        <v>0</v>
      </c>
    </row>
    <row r="97" spans="1:6" x14ac:dyDescent="0.25">
      <c r="A97" s="2">
        <v>43895</v>
      </c>
      <c r="B97" s="44">
        <v>0.70138888888888884</v>
      </c>
      <c r="C97" t="s">
        <v>649</v>
      </c>
      <c r="D97" t="s">
        <v>587</v>
      </c>
      <c r="E97" t="s">
        <v>622</v>
      </c>
      <c r="F97" s="1">
        <v>0</v>
      </c>
    </row>
    <row r="98" spans="1:6" x14ac:dyDescent="0.25">
      <c r="A98" s="2">
        <v>43896</v>
      </c>
      <c r="B98" s="44">
        <v>0.19791666666666666</v>
      </c>
      <c r="C98" t="s">
        <v>649</v>
      </c>
      <c r="D98" t="s">
        <v>590</v>
      </c>
      <c r="E98" t="s">
        <v>605</v>
      </c>
      <c r="F98" s="1">
        <v>0</v>
      </c>
    </row>
    <row r="99" spans="1:6" x14ac:dyDescent="0.25">
      <c r="A99" s="2">
        <v>43896</v>
      </c>
      <c r="B99" s="44">
        <v>0.2986111111111111</v>
      </c>
      <c r="C99" t="s">
        <v>649</v>
      </c>
      <c r="D99" t="s">
        <v>587</v>
      </c>
      <c r="E99" t="s">
        <v>605</v>
      </c>
      <c r="F99" s="1">
        <v>0</v>
      </c>
    </row>
    <row r="100" spans="1:6" x14ac:dyDescent="0.25">
      <c r="A100" s="2">
        <v>43896</v>
      </c>
      <c r="B100" s="44">
        <v>0.55625000000000002</v>
      </c>
      <c r="C100" t="s">
        <v>650</v>
      </c>
      <c r="D100" t="s">
        <v>611</v>
      </c>
      <c r="E100" t="s">
        <v>622</v>
      </c>
      <c r="F100" s="1">
        <v>0</v>
      </c>
    </row>
    <row r="101" spans="1:6" x14ac:dyDescent="0.25">
      <c r="A101" s="2">
        <v>43896</v>
      </c>
      <c r="B101" s="44">
        <v>0.70138888888888884</v>
      </c>
      <c r="C101" t="s">
        <v>650</v>
      </c>
      <c r="D101" t="s">
        <v>587</v>
      </c>
      <c r="E101" t="s">
        <v>618</v>
      </c>
      <c r="F101" s="1">
        <v>0</v>
      </c>
    </row>
    <row r="102" spans="1:6" x14ac:dyDescent="0.25">
      <c r="A102" s="2">
        <v>43897</v>
      </c>
      <c r="B102" s="44">
        <v>0.4993055555555555</v>
      </c>
      <c r="C102" t="s">
        <v>651</v>
      </c>
      <c r="D102" t="s">
        <v>611</v>
      </c>
      <c r="E102" t="s">
        <v>586</v>
      </c>
      <c r="F102" s="1">
        <v>0</v>
      </c>
    </row>
    <row r="103" spans="1:6" x14ac:dyDescent="0.25">
      <c r="A103" s="2">
        <v>43898</v>
      </c>
      <c r="B103" s="44">
        <v>0.15972222222222224</v>
      </c>
      <c r="C103" t="s">
        <v>650</v>
      </c>
      <c r="D103" t="s">
        <v>590</v>
      </c>
      <c r="E103" t="s">
        <v>618</v>
      </c>
      <c r="F103" s="1">
        <v>0</v>
      </c>
    </row>
    <row r="104" spans="1:6" x14ac:dyDescent="0.25">
      <c r="A104" s="2">
        <v>43898</v>
      </c>
      <c r="B104" s="44">
        <v>0.5</v>
      </c>
      <c r="C104" t="s">
        <v>649</v>
      </c>
      <c r="D104" t="s">
        <v>590</v>
      </c>
      <c r="E104" t="s">
        <v>618</v>
      </c>
      <c r="F104" s="1">
        <v>0</v>
      </c>
    </row>
    <row r="105" spans="1:6" x14ac:dyDescent="0.25">
      <c r="A105" s="2">
        <v>43899</v>
      </c>
      <c r="B105" s="44">
        <v>0.44791666666666669</v>
      </c>
      <c r="C105" t="s">
        <v>650</v>
      </c>
      <c r="D105" t="s">
        <v>587</v>
      </c>
      <c r="E105" t="s">
        <v>618</v>
      </c>
      <c r="F105" s="1">
        <v>0</v>
      </c>
    </row>
    <row r="106" spans="1:6" x14ac:dyDescent="0.25">
      <c r="A106" s="2">
        <v>43899</v>
      </c>
      <c r="B106" s="44">
        <v>0.57291666666666663</v>
      </c>
      <c r="C106" t="s">
        <v>652</v>
      </c>
      <c r="D106" t="s">
        <v>592</v>
      </c>
      <c r="E106" t="s">
        <v>586</v>
      </c>
      <c r="F106" s="1">
        <v>0</v>
      </c>
    </row>
    <row r="107" spans="1:6" x14ac:dyDescent="0.25">
      <c r="A107" s="2">
        <v>43899</v>
      </c>
      <c r="B107" s="44">
        <v>0.65555555555555556</v>
      </c>
      <c r="C107" t="s">
        <v>650</v>
      </c>
      <c r="D107" t="s">
        <v>613</v>
      </c>
      <c r="E107" t="s">
        <v>586</v>
      </c>
      <c r="F107" s="1">
        <v>0</v>
      </c>
    </row>
    <row r="108" spans="1:6" x14ac:dyDescent="0.25">
      <c r="A108" s="2">
        <v>43900</v>
      </c>
      <c r="B108" s="44">
        <v>0.25555555555555559</v>
      </c>
      <c r="C108" t="s">
        <v>651</v>
      </c>
      <c r="D108" t="s">
        <v>602</v>
      </c>
      <c r="E108" t="s">
        <v>605</v>
      </c>
      <c r="F108" s="1">
        <v>0</v>
      </c>
    </row>
    <row r="109" spans="1:6" x14ac:dyDescent="0.25">
      <c r="A109" s="2">
        <v>43902</v>
      </c>
      <c r="B109" s="44">
        <v>0.39583333333333331</v>
      </c>
      <c r="C109" t="s">
        <v>649</v>
      </c>
      <c r="D109" t="s">
        <v>590</v>
      </c>
      <c r="E109" t="s">
        <v>618</v>
      </c>
      <c r="F109" s="1">
        <v>0</v>
      </c>
    </row>
    <row r="110" spans="1:6" x14ac:dyDescent="0.25">
      <c r="A110" s="2">
        <v>43902</v>
      </c>
      <c r="B110" s="44">
        <v>0.57291666666666663</v>
      </c>
      <c r="C110" t="s">
        <v>649</v>
      </c>
      <c r="D110" t="s">
        <v>588</v>
      </c>
      <c r="E110" t="s">
        <v>598</v>
      </c>
      <c r="F110" s="1">
        <v>0</v>
      </c>
    </row>
    <row r="111" spans="1:6" x14ac:dyDescent="0.25">
      <c r="A111" s="2">
        <v>43902</v>
      </c>
      <c r="B111" s="44">
        <v>0.94791666666666663</v>
      </c>
      <c r="C111" t="s">
        <v>650</v>
      </c>
      <c r="D111" t="s">
        <v>587</v>
      </c>
      <c r="E111" t="s">
        <v>586</v>
      </c>
      <c r="F111" s="1">
        <v>1</v>
      </c>
    </row>
    <row r="112" spans="1:6" x14ac:dyDescent="0.25">
      <c r="A112" s="2">
        <v>43904</v>
      </c>
      <c r="B112" s="44">
        <v>0.21875</v>
      </c>
      <c r="C112" t="s">
        <v>649</v>
      </c>
      <c r="D112" t="s">
        <v>609</v>
      </c>
      <c r="E112" t="s">
        <v>608</v>
      </c>
      <c r="F112" s="1">
        <v>0</v>
      </c>
    </row>
    <row r="113" spans="1:6" x14ac:dyDescent="0.25">
      <c r="A113" s="2">
        <v>43904</v>
      </c>
      <c r="B113" s="44">
        <v>0.33749999999999997</v>
      </c>
      <c r="C113" t="s">
        <v>649</v>
      </c>
      <c r="D113" t="s">
        <v>602</v>
      </c>
      <c r="E113" t="s">
        <v>622</v>
      </c>
      <c r="F113" s="1">
        <v>0</v>
      </c>
    </row>
    <row r="114" spans="1:6" x14ac:dyDescent="0.25">
      <c r="A114" s="2">
        <v>43908</v>
      </c>
      <c r="B114" s="44">
        <v>0.43055555555555558</v>
      </c>
      <c r="C114" t="s">
        <v>652</v>
      </c>
      <c r="D114" t="s">
        <v>587</v>
      </c>
      <c r="E114" t="s">
        <v>624</v>
      </c>
      <c r="F114" s="1">
        <v>0</v>
      </c>
    </row>
    <row r="115" spans="1:6" x14ac:dyDescent="0.25">
      <c r="A115" s="2">
        <v>43908</v>
      </c>
      <c r="B115" s="44">
        <v>0.52083333333333337</v>
      </c>
      <c r="C115" t="s">
        <v>650</v>
      </c>
      <c r="D115" t="s">
        <v>599</v>
      </c>
      <c r="E115" t="s">
        <v>601</v>
      </c>
      <c r="F115" s="1">
        <v>0</v>
      </c>
    </row>
    <row r="116" spans="1:6" x14ac:dyDescent="0.25">
      <c r="A116" s="2">
        <v>43908</v>
      </c>
      <c r="B116" s="44">
        <v>0.57291666666666663</v>
      </c>
      <c r="C116" t="s">
        <v>652</v>
      </c>
      <c r="D116" t="s">
        <v>590</v>
      </c>
      <c r="E116" t="s">
        <v>586</v>
      </c>
      <c r="F116" s="1">
        <v>0</v>
      </c>
    </row>
    <row r="117" spans="1:6" x14ac:dyDescent="0.25">
      <c r="A117" s="2">
        <v>43908</v>
      </c>
      <c r="B117" s="44">
        <v>0.66111111111111109</v>
      </c>
      <c r="C117" t="s">
        <v>652</v>
      </c>
      <c r="D117" t="s">
        <v>594</v>
      </c>
      <c r="E117" t="s">
        <v>586</v>
      </c>
      <c r="F117" s="1">
        <v>0</v>
      </c>
    </row>
    <row r="118" spans="1:6" x14ac:dyDescent="0.25">
      <c r="A118" s="2">
        <v>43909</v>
      </c>
      <c r="B118" s="44">
        <v>0.55555555555555558</v>
      </c>
      <c r="C118" t="s">
        <v>649</v>
      </c>
      <c r="D118" t="s">
        <v>587</v>
      </c>
      <c r="E118" t="s">
        <v>605</v>
      </c>
      <c r="F118" s="1">
        <v>0</v>
      </c>
    </row>
    <row r="119" spans="1:6" x14ac:dyDescent="0.25">
      <c r="A119" s="2">
        <v>43909</v>
      </c>
      <c r="B119" s="44">
        <v>0.74930555555555556</v>
      </c>
      <c r="C119" t="s">
        <v>651</v>
      </c>
      <c r="D119" t="s">
        <v>587</v>
      </c>
      <c r="E119" t="s">
        <v>598</v>
      </c>
      <c r="F119" s="1">
        <v>0</v>
      </c>
    </row>
    <row r="120" spans="1:6" x14ac:dyDescent="0.25">
      <c r="A120" s="2">
        <v>43910</v>
      </c>
      <c r="B120" s="44">
        <v>0.83333333333333337</v>
      </c>
      <c r="C120" t="s">
        <v>651</v>
      </c>
      <c r="D120" t="s">
        <v>590</v>
      </c>
      <c r="E120" t="s">
        <v>586</v>
      </c>
      <c r="F120" s="1">
        <v>0</v>
      </c>
    </row>
    <row r="121" spans="1:6" x14ac:dyDescent="0.25">
      <c r="A121" s="2">
        <v>43914</v>
      </c>
      <c r="B121" s="44">
        <v>0.60763888888888895</v>
      </c>
      <c r="C121" t="s">
        <v>652</v>
      </c>
      <c r="D121" t="s">
        <v>590</v>
      </c>
      <c r="E121" t="s">
        <v>618</v>
      </c>
      <c r="F121" s="1">
        <v>0</v>
      </c>
    </row>
    <row r="122" spans="1:6" x14ac:dyDescent="0.25">
      <c r="A122" s="2">
        <v>43915</v>
      </c>
      <c r="B122" s="44">
        <v>0.8041666666666667</v>
      </c>
      <c r="C122" t="s">
        <v>650</v>
      </c>
      <c r="D122" t="s">
        <v>587</v>
      </c>
      <c r="E122" t="s">
        <v>608</v>
      </c>
      <c r="F122" s="1">
        <v>0</v>
      </c>
    </row>
    <row r="123" spans="1:6" x14ac:dyDescent="0.25">
      <c r="A123" s="2">
        <v>43915</v>
      </c>
      <c r="B123" s="44">
        <v>0.8569444444444444</v>
      </c>
      <c r="C123" t="s">
        <v>651</v>
      </c>
      <c r="D123" t="s">
        <v>602</v>
      </c>
      <c r="E123" t="s">
        <v>586</v>
      </c>
      <c r="F123" s="1">
        <v>0</v>
      </c>
    </row>
    <row r="124" spans="1:6" x14ac:dyDescent="0.25">
      <c r="A124" s="2">
        <v>43916</v>
      </c>
      <c r="B124" s="44">
        <v>0.47916666666666669</v>
      </c>
      <c r="C124" t="s">
        <v>649</v>
      </c>
      <c r="D124" t="s">
        <v>588</v>
      </c>
      <c r="E124" t="s">
        <v>618</v>
      </c>
      <c r="F124" s="1">
        <v>0</v>
      </c>
    </row>
    <row r="125" spans="1:6" x14ac:dyDescent="0.25">
      <c r="A125" s="2">
        <v>43916</v>
      </c>
      <c r="B125" s="44">
        <v>0.50347222222222221</v>
      </c>
      <c r="C125" t="s">
        <v>652</v>
      </c>
      <c r="D125" t="s">
        <v>587</v>
      </c>
      <c r="E125" t="s">
        <v>586</v>
      </c>
      <c r="F125" s="1">
        <v>0</v>
      </c>
    </row>
    <row r="126" spans="1:6" x14ac:dyDescent="0.25">
      <c r="A126" s="2">
        <v>43922</v>
      </c>
      <c r="B126" s="44">
        <v>0.56736111111111109</v>
      </c>
      <c r="C126" t="s">
        <v>650</v>
      </c>
      <c r="D126" t="s">
        <v>587</v>
      </c>
      <c r="E126" t="s">
        <v>586</v>
      </c>
      <c r="F126" s="1">
        <v>0</v>
      </c>
    </row>
    <row r="127" spans="1:6" x14ac:dyDescent="0.25">
      <c r="A127" s="2">
        <v>43924</v>
      </c>
      <c r="B127" s="44">
        <v>0.43194444444444446</v>
      </c>
      <c r="C127" t="s">
        <v>652</v>
      </c>
      <c r="D127" t="s">
        <v>606</v>
      </c>
      <c r="E127" t="s">
        <v>618</v>
      </c>
      <c r="F127" s="1">
        <v>0</v>
      </c>
    </row>
    <row r="128" spans="1:6" x14ac:dyDescent="0.25">
      <c r="A128" s="2">
        <v>43931</v>
      </c>
      <c r="B128" s="44">
        <v>0.63888888888888895</v>
      </c>
      <c r="C128" t="s">
        <v>650</v>
      </c>
      <c r="D128" t="s">
        <v>590</v>
      </c>
      <c r="E128" t="s">
        <v>586</v>
      </c>
      <c r="F128" s="1">
        <v>2</v>
      </c>
    </row>
    <row r="129" spans="1:6" x14ac:dyDescent="0.25">
      <c r="A129" s="2">
        <v>43944</v>
      </c>
      <c r="B129" s="44">
        <v>0.64583333333333337</v>
      </c>
      <c r="C129" t="s">
        <v>652</v>
      </c>
      <c r="D129" t="s">
        <v>590</v>
      </c>
      <c r="E129" t="s">
        <v>598</v>
      </c>
      <c r="F129" s="1">
        <v>0</v>
      </c>
    </row>
    <row r="130" spans="1:6" x14ac:dyDescent="0.25">
      <c r="A130" s="2">
        <v>43945</v>
      </c>
      <c r="B130" s="44">
        <v>0.85902777777777783</v>
      </c>
      <c r="C130" t="s">
        <v>651</v>
      </c>
      <c r="D130" t="s">
        <v>587</v>
      </c>
      <c r="E130" t="s">
        <v>622</v>
      </c>
      <c r="F130" s="1">
        <v>0</v>
      </c>
    </row>
    <row r="131" spans="1:6" x14ac:dyDescent="0.25">
      <c r="A131" s="2">
        <v>43950</v>
      </c>
      <c r="B131" s="44">
        <v>0.5</v>
      </c>
      <c r="C131" t="s">
        <v>651</v>
      </c>
      <c r="D131" t="s">
        <v>585</v>
      </c>
      <c r="E131" t="s">
        <v>586</v>
      </c>
      <c r="F131" s="1">
        <v>0</v>
      </c>
    </row>
    <row r="132" spans="1:6" x14ac:dyDescent="0.25">
      <c r="A132" s="2">
        <v>43951</v>
      </c>
      <c r="B132" s="44">
        <v>0.17708333333333334</v>
      </c>
      <c r="C132" t="s">
        <v>651</v>
      </c>
      <c r="D132" t="s">
        <v>587</v>
      </c>
      <c r="E132" t="s">
        <v>618</v>
      </c>
      <c r="F132" s="1">
        <v>0</v>
      </c>
    </row>
    <row r="133" spans="1:6" x14ac:dyDescent="0.25">
      <c r="A133" s="2">
        <v>43951</v>
      </c>
      <c r="B133" s="44">
        <v>0.24305555555555555</v>
      </c>
      <c r="C133" t="s">
        <v>651</v>
      </c>
      <c r="D133" t="s">
        <v>587</v>
      </c>
      <c r="E133" t="s">
        <v>624</v>
      </c>
      <c r="F133" s="1">
        <v>0</v>
      </c>
    </row>
    <row r="134" spans="1:6" x14ac:dyDescent="0.25">
      <c r="A134" s="2">
        <v>43953</v>
      </c>
      <c r="B134" s="44">
        <v>0.4861111111111111</v>
      </c>
      <c r="C134" t="s">
        <v>651</v>
      </c>
      <c r="D134" t="s">
        <v>594</v>
      </c>
      <c r="E134" t="s">
        <v>591</v>
      </c>
      <c r="F134" s="1">
        <v>1</v>
      </c>
    </row>
    <row r="135" spans="1:6" x14ac:dyDescent="0.25">
      <c r="A135" s="2">
        <v>43954</v>
      </c>
      <c r="B135" s="44">
        <v>0.48958333333333331</v>
      </c>
      <c r="C135" t="s">
        <v>649</v>
      </c>
      <c r="D135" t="s">
        <v>599</v>
      </c>
      <c r="E135" t="s">
        <v>624</v>
      </c>
      <c r="F135" s="1">
        <v>0</v>
      </c>
    </row>
    <row r="136" spans="1:6" x14ac:dyDescent="0.25">
      <c r="A136" s="2">
        <v>43954</v>
      </c>
      <c r="B136" s="44">
        <v>0.55208333333333337</v>
      </c>
      <c r="C136" t="s">
        <v>652</v>
      </c>
      <c r="D136" t="s">
        <v>599</v>
      </c>
      <c r="E136" t="s">
        <v>586</v>
      </c>
      <c r="F136" s="1">
        <v>0</v>
      </c>
    </row>
    <row r="137" spans="1:6" x14ac:dyDescent="0.25">
      <c r="A137" s="2">
        <v>43954</v>
      </c>
      <c r="B137" s="44">
        <v>0.83680555555555547</v>
      </c>
      <c r="C137" t="s">
        <v>650</v>
      </c>
      <c r="D137" t="s">
        <v>599</v>
      </c>
      <c r="E137" t="s">
        <v>586</v>
      </c>
      <c r="F137" s="1">
        <v>0</v>
      </c>
    </row>
    <row r="138" spans="1:6" x14ac:dyDescent="0.25">
      <c r="A138" s="2">
        <v>43961</v>
      </c>
      <c r="B138" s="44">
        <v>0.76527777777777783</v>
      </c>
      <c r="C138" t="s">
        <v>652</v>
      </c>
      <c r="D138" t="s">
        <v>590</v>
      </c>
      <c r="E138" t="s">
        <v>586</v>
      </c>
      <c r="F138" s="1">
        <v>0</v>
      </c>
    </row>
    <row r="139" spans="1:6" x14ac:dyDescent="0.25">
      <c r="A139" s="2">
        <v>43962</v>
      </c>
      <c r="B139" s="44">
        <v>0.39583333333333331</v>
      </c>
      <c r="C139" t="s">
        <v>652</v>
      </c>
      <c r="D139" t="s">
        <v>590</v>
      </c>
      <c r="E139" t="s">
        <v>618</v>
      </c>
      <c r="F139" s="1">
        <v>0</v>
      </c>
    </row>
    <row r="140" spans="1:6" x14ac:dyDescent="0.25">
      <c r="A140" s="2">
        <v>43962</v>
      </c>
      <c r="B140" s="44">
        <v>0.50208333333333333</v>
      </c>
      <c r="C140" t="s">
        <v>649</v>
      </c>
      <c r="D140" t="s">
        <v>587</v>
      </c>
      <c r="E140" t="s">
        <v>603</v>
      </c>
      <c r="F140" s="1">
        <v>0</v>
      </c>
    </row>
    <row r="141" spans="1:6" x14ac:dyDescent="0.25">
      <c r="A141" s="2">
        <v>43963</v>
      </c>
      <c r="B141" s="44">
        <v>0.38194444444444442</v>
      </c>
      <c r="C141" t="s">
        <v>649</v>
      </c>
      <c r="D141" t="s">
        <v>587</v>
      </c>
      <c r="E141" t="s">
        <v>591</v>
      </c>
      <c r="F141" s="1">
        <v>0</v>
      </c>
    </row>
    <row r="142" spans="1:6" x14ac:dyDescent="0.25">
      <c r="A142" s="2">
        <v>43965</v>
      </c>
      <c r="B142" s="44">
        <v>0.41666666666666669</v>
      </c>
      <c r="C142" t="s">
        <v>650</v>
      </c>
      <c r="D142" t="s">
        <v>587</v>
      </c>
      <c r="E142" t="s">
        <v>586</v>
      </c>
      <c r="F142" s="1">
        <v>0</v>
      </c>
    </row>
    <row r="143" spans="1:6" x14ac:dyDescent="0.25">
      <c r="A143" s="2">
        <v>43968</v>
      </c>
      <c r="B143" s="44">
        <v>0.91319444444444453</v>
      </c>
      <c r="C143" t="s">
        <v>650</v>
      </c>
      <c r="D143" t="s">
        <v>587</v>
      </c>
      <c r="E143" t="s">
        <v>618</v>
      </c>
      <c r="F143" s="1">
        <v>0</v>
      </c>
    </row>
    <row r="144" spans="1:6" x14ac:dyDescent="0.25">
      <c r="A144" s="2">
        <v>43969</v>
      </c>
      <c r="B144" s="44">
        <v>0.45833333333333331</v>
      </c>
      <c r="C144" t="s">
        <v>650</v>
      </c>
      <c r="D144" t="s">
        <v>609</v>
      </c>
      <c r="E144" t="s">
        <v>586</v>
      </c>
      <c r="F144" s="1">
        <v>0</v>
      </c>
    </row>
    <row r="145" spans="1:6" x14ac:dyDescent="0.25">
      <c r="A145" s="2">
        <v>43971</v>
      </c>
      <c r="B145" s="44">
        <v>0.12986111111111112</v>
      </c>
      <c r="C145" t="s">
        <v>652</v>
      </c>
      <c r="D145" t="s">
        <v>614</v>
      </c>
      <c r="E145" t="s">
        <v>586</v>
      </c>
      <c r="F145" s="1">
        <v>0</v>
      </c>
    </row>
    <row r="146" spans="1:6" x14ac:dyDescent="0.25">
      <c r="A146" s="2">
        <v>43971</v>
      </c>
      <c r="B146" s="44">
        <v>0.13194444444444445</v>
      </c>
      <c r="C146" t="s">
        <v>650</v>
      </c>
      <c r="D146" t="s">
        <v>585</v>
      </c>
      <c r="E146" t="s">
        <v>586</v>
      </c>
      <c r="F146" s="1">
        <v>0</v>
      </c>
    </row>
    <row r="147" spans="1:6" x14ac:dyDescent="0.25">
      <c r="A147" s="2">
        <v>43977</v>
      </c>
      <c r="B147" s="44">
        <v>0.43541666666666662</v>
      </c>
      <c r="C147" t="s">
        <v>650</v>
      </c>
      <c r="D147" t="s">
        <v>606</v>
      </c>
      <c r="E147" t="s">
        <v>618</v>
      </c>
      <c r="F147" s="1">
        <v>0</v>
      </c>
    </row>
    <row r="148" spans="1:6" x14ac:dyDescent="0.25">
      <c r="A148" s="2">
        <v>43977</v>
      </c>
      <c r="B148" s="44">
        <v>0.4375</v>
      </c>
      <c r="C148" t="s">
        <v>651</v>
      </c>
      <c r="D148" t="s">
        <v>606</v>
      </c>
      <c r="E148" t="s">
        <v>618</v>
      </c>
      <c r="F148" s="1">
        <v>0</v>
      </c>
    </row>
    <row r="149" spans="1:6" x14ac:dyDescent="0.25">
      <c r="A149" s="2">
        <v>43979</v>
      </c>
      <c r="B149" s="44">
        <v>0.69791666666666663</v>
      </c>
      <c r="C149" t="s">
        <v>650</v>
      </c>
      <c r="D149" t="s">
        <v>590</v>
      </c>
      <c r="E149" t="s">
        <v>624</v>
      </c>
      <c r="F149" s="1">
        <v>0</v>
      </c>
    </row>
    <row r="150" spans="1:6" x14ac:dyDescent="0.25">
      <c r="A150" s="2">
        <v>43984</v>
      </c>
      <c r="B150" s="44">
        <v>0.45833333333333331</v>
      </c>
      <c r="C150" t="s">
        <v>649</v>
      </c>
      <c r="D150" t="s">
        <v>587</v>
      </c>
      <c r="E150" t="s">
        <v>586</v>
      </c>
      <c r="F150" s="1">
        <v>0</v>
      </c>
    </row>
    <row r="151" spans="1:6" x14ac:dyDescent="0.25">
      <c r="A151" s="2">
        <v>43984</v>
      </c>
      <c r="B151" s="44">
        <v>0.75</v>
      </c>
      <c r="C151" t="s">
        <v>650</v>
      </c>
      <c r="D151" t="s">
        <v>590</v>
      </c>
      <c r="E151" t="s">
        <v>591</v>
      </c>
      <c r="F151" s="1">
        <v>0</v>
      </c>
    </row>
    <row r="152" spans="1:6" x14ac:dyDescent="0.25">
      <c r="A152" s="2">
        <v>43985</v>
      </c>
      <c r="B152" s="44">
        <v>0.625</v>
      </c>
      <c r="C152" t="s">
        <v>650</v>
      </c>
      <c r="D152" t="s">
        <v>611</v>
      </c>
      <c r="E152" t="s">
        <v>586</v>
      </c>
      <c r="F152" s="1">
        <v>0</v>
      </c>
    </row>
    <row r="153" spans="1:6" x14ac:dyDescent="0.25">
      <c r="A153" s="2">
        <v>43986</v>
      </c>
      <c r="B153" s="44">
        <v>0.5</v>
      </c>
      <c r="C153" t="s">
        <v>652</v>
      </c>
      <c r="D153" t="s">
        <v>599</v>
      </c>
      <c r="E153" t="s">
        <v>586</v>
      </c>
      <c r="F153" s="1">
        <v>0</v>
      </c>
    </row>
    <row r="154" spans="1:6" x14ac:dyDescent="0.25">
      <c r="A154" s="2">
        <v>43987</v>
      </c>
      <c r="B154" s="44">
        <v>0.33194444444444443</v>
      </c>
      <c r="C154" t="s">
        <v>652</v>
      </c>
      <c r="D154" t="s">
        <v>588</v>
      </c>
      <c r="E154" t="s">
        <v>586</v>
      </c>
      <c r="F154" s="1">
        <v>0</v>
      </c>
    </row>
    <row r="155" spans="1:6" x14ac:dyDescent="0.25">
      <c r="A155" s="2">
        <v>43987</v>
      </c>
      <c r="B155" s="44">
        <v>0.55902777777777779</v>
      </c>
      <c r="C155" t="s">
        <v>652</v>
      </c>
      <c r="D155" t="s">
        <v>588</v>
      </c>
      <c r="E155" t="s">
        <v>598</v>
      </c>
      <c r="F155" s="1">
        <v>0</v>
      </c>
    </row>
    <row r="156" spans="1:6" x14ac:dyDescent="0.25">
      <c r="A156" s="2">
        <v>43991</v>
      </c>
      <c r="B156" s="44">
        <v>0.5</v>
      </c>
      <c r="C156" t="s">
        <v>652</v>
      </c>
      <c r="D156" t="s">
        <v>588</v>
      </c>
      <c r="E156" t="s">
        <v>586</v>
      </c>
      <c r="F156" s="1">
        <v>0</v>
      </c>
    </row>
    <row r="157" spans="1:6" x14ac:dyDescent="0.25">
      <c r="A157" s="2">
        <v>43991</v>
      </c>
      <c r="B157" s="44">
        <v>0.61041666666666672</v>
      </c>
      <c r="C157" t="s">
        <v>651</v>
      </c>
      <c r="D157" t="s">
        <v>592</v>
      </c>
      <c r="E157" t="s">
        <v>618</v>
      </c>
      <c r="F157" s="1">
        <v>0</v>
      </c>
    </row>
    <row r="158" spans="1:6" x14ac:dyDescent="0.25">
      <c r="A158" s="2">
        <v>43991</v>
      </c>
      <c r="B158" s="44">
        <v>0.82291666666666663</v>
      </c>
      <c r="C158" t="s">
        <v>650</v>
      </c>
      <c r="D158" t="s">
        <v>587</v>
      </c>
      <c r="E158" t="s">
        <v>586</v>
      </c>
      <c r="F158" s="1">
        <v>1</v>
      </c>
    </row>
    <row r="159" spans="1:6" x14ac:dyDescent="0.25">
      <c r="A159" s="2">
        <v>43993</v>
      </c>
      <c r="B159" s="44">
        <v>0.42152777777777778</v>
      </c>
      <c r="C159" t="s">
        <v>651</v>
      </c>
      <c r="D159" t="s">
        <v>587</v>
      </c>
      <c r="E159" t="s">
        <v>586</v>
      </c>
      <c r="F159" s="1">
        <v>0</v>
      </c>
    </row>
    <row r="160" spans="1:6" x14ac:dyDescent="0.25">
      <c r="A160" s="2">
        <v>43993</v>
      </c>
      <c r="B160" s="44">
        <v>0.54861111111111105</v>
      </c>
      <c r="C160" t="s">
        <v>650</v>
      </c>
      <c r="D160" t="s">
        <v>604</v>
      </c>
      <c r="E160" t="s">
        <v>605</v>
      </c>
      <c r="F160" s="1">
        <v>0</v>
      </c>
    </row>
    <row r="161" spans="1:6" x14ac:dyDescent="0.25">
      <c r="A161" s="2">
        <v>43994</v>
      </c>
      <c r="B161" s="44">
        <v>0.39374999999999999</v>
      </c>
      <c r="C161" t="s">
        <v>651</v>
      </c>
      <c r="D161" t="s">
        <v>615</v>
      </c>
      <c r="E161" t="s">
        <v>586</v>
      </c>
      <c r="F161" s="1">
        <v>0</v>
      </c>
    </row>
    <row r="162" spans="1:6" x14ac:dyDescent="0.25">
      <c r="A162" s="2">
        <v>43994</v>
      </c>
      <c r="B162" s="44">
        <v>0.54027777777777775</v>
      </c>
      <c r="C162" t="s">
        <v>649</v>
      </c>
      <c r="D162" t="s">
        <v>587</v>
      </c>
      <c r="E162" t="s">
        <v>586</v>
      </c>
      <c r="F162" s="1">
        <v>1</v>
      </c>
    </row>
    <row r="163" spans="1:6" x14ac:dyDescent="0.25">
      <c r="A163" s="2">
        <v>43998</v>
      </c>
      <c r="B163" s="44">
        <v>0.44444444444444442</v>
      </c>
      <c r="C163" t="s">
        <v>652</v>
      </c>
      <c r="D163" t="s">
        <v>590</v>
      </c>
      <c r="E163" t="s">
        <v>618</v>
      </c>
      <c r="F163" s="1">
        <v>4</v>
      </c>
    </row>
    <row r="164" spans="1:6" x14ac:dyDescent="0.25">
      <c r="A164" s="2">
        <v>43999</v>
      </c>
      <c r="B164" s="44">
        <v>0.66666666666666663</v>
      </c>
      <c r="C164" t="s">
        <v>650</v>
      </c>
      <c r="D164" t="s">
        <v>587</v>
      </c>
      <c r="E164" t="s">
        <v>608</v>
      </c>
      <c r="F164" s="1">
        <v>1</v>
      </c>
    </row>
    <row r="165" spans="1:6" x14ac:dyDescent="0.25">
      <c r="A165" s="2">
        <v>44002</v>
      </c>
      <c r="B165" s="44">
        <v>0.59027777777777779</v>
      </c>
      <c r="C165" t="s">
        <v>652</v>
      </c>
      <c r="D165" t="s">
        <v>616</v>
      </c>
      <c r="E165" t="s">
        <v>586</v>
      </c>
      <c r="F165" s="1">
        <v>0</v>
      </c>
    </row>
    <row r="166" spans="1:6" x14ac:dyDescent="0.25">
      <c r="A166" s="2">
        <v>44002</v>
      </c>
      <c r="B166" s="44">
        <v>0.72986111111111107</v>
      </c>
      <c r="C166" t="s">
        <v>650</v>
      </c>
      <c r="D166" t="s">
        <v>590</v>
      </c>
      <c r="E166" t="s">
        <v>586</v>
      </c>
      <c r="F166" s="1">
        <v>0</v>
      </c>
    </row>
    <row r="167" spans="1:6" x14ac:dyDescent="0.25">
      <c r="A167" s="2">
        <v>44004</v>
      </c>
      <c r="B167" s="44">
        <v>0.51736111111111105</v>
      </c>
      <c r="C167" t="s">
        <v>650</v>
      </c>
      <c r="D167" t="s">
        <v>587</v>
      </c>
      <c r="E167" t="s">
        <v>623</v>
      </c>
      <c r="F167" s="1">
        <v>0</v>
      </c>
    </row>
    <row r="168" spans="1:6" x14ac:dyDescent="0.25">
      <c r="A168" s="2">
        <v>44005</v>
      </c>
      <c r="B168" s="44">
        <v>0.56527777777777777</v>
      </c>
      <c r="C168" t="s">
        <v>651</v>
      </c>
      <c r="D168" t="s">
        <v>617</v>
      </c>
      <c r="E168" t="s">
        <v>586</v>
      </c>
      <c r="F168" s="1">
        <v>0</v>
      </c>
    </row>
    <row r="169" spans="1:6" x14ac:dyDescent="0.25">
      <c r="A169" s="2">
        <v>44005</v>
      </c>
      <c r="B169" s="44">
        <v>0.72777777777777775</v>
      </c>
      <c r="C169" t="s">
        <v>652</v>
      </c>
      <c r="D169" t="s">
        <v>602</v>
      </c>
      <c r="E169" t="s">
        <v>586</v>
      </c>
      <c r="F169" s="1">
        <v>0</v>
      </c>
    </row>
    <row r="170" spans="1:6" x14ac:dyDescent="0.25">
      <c r="A170" s="2">
        <v>44005</v>
      </c>
      <c r="B170" s="44">
        <v>0.75624999999999998</v>
      </c>
      <c r="C170" t="s">
        <v>650</v>
      </c>
      <c r="D170" t="s">
        <v>590</v>
      </c>
      <c r="E170" t="s">
        <v>622</v>
      </c>
      <c r="F170" s="1">
        <v>1</v>
      </c>
    </row>
    <row r="171" spans="1:6" x14ac:dyDescent="0.25">
      <c r="A171" s="2">
        <v>44008</v>
      </c>
      <c r="B171" s="44">
        <v>0.61111111111111105</v>
      </c>
      <c r="C171" t="s">
        <v>650</v>
      </c>
      <c r="D171" t="s">
        <v>606</v>
      </c>
      <c r="E171" t="s">
        <v>586</v>
      </c>
      <c r="F171" s="1">
        <v>0</v>
      </c>
    </row>
    <row r="172" spans="1:6" x14ac:dyDescent="0.25">
      <c r="A172" s="2">
        <v>44010</v>
      </c>
      <c r="B172" s="44">
        <v>0.4375</v>
      </c>
      <c r="C172" t="s">
        <v>650</v>
      </c>
      <c r="D172" t="s">
        <v>621</v>
      </c>
      <c r="E172" t="s">
        <v>618</v>
      </c>
      <c r="F172" s="1">
        <v>0</v>
      </c>
    </row>
    <row r="173" spans="1:6" x14ac:dyDescent="0.25">
      <c r="A173" s="2">
        <v>44011</v>
      </c>
      <c r="B173" s="44">
        <v>0.61875000000000002</v>
      </c>
      <c r="C173" t="s">
        <v>650</v>
      </c>
      <c r="D173" t="s">
        <v>590</v>
      </c>
      <c r="E173" t="s">
        <v>598</v>
      </c>
      <c r="F173" s="1">
        <v>0</v>
      </c>
    </row>
    <row r="174" spans="1:6" x14ac:dyDescent="0.25">
      <c r="A174" s="2">
        <v>44011</v>
      </c>
      <c r="B174" s="44">
        <v>0.8125</v>
      </c>
      <c r="C174" t="s">
        <v>652</v>
      </c>
      <c r="D174" t="s">
        <v>599</v>
      </c>
      <c r="E174" t="s">
        <v>586</v>
      </c>
      <c r="F174" s="1">
        <v>0</v>
      </c>
    </row>
    <row r="175" spans="1:6" x14ac:dyDescent="0.25">
      <c r="A175" s="2">
        <v>44012</v>
      </c>
      <c r="B175" s="44">
        <v>0.67708333333333337</v>
      </c>
      <c r="C175" t="s">
        <v>650</v>
      </c>
      <c r="D175" t="s">
        <v>587</v>
      </c>
      <c r="E175" t="s">
        <v>586</v>
      </c>
      <c r="F175" s="1">
        <v>0</v>
      </c>
    </row>
    <row r="176" spans="1:6" x14ac:dyDescent="0.25">
      <c r="A176" s="2">
        <v>44012</v>
      </c>
      <c r="B176" s="44">
        <v>0.74305555555555547</v>
      </c>
      <c r="C176" t="s">
        <v>651</v>
      </c>
      <c r="D176" t="s">
        <v>600</v>
      </c>
      <c r="E176" t="s">
        <v>586</v>
      </c>
      <c r="F176" s="1">
        <v>0</v>
      </c>
    </row>
    <row r="177" spans="1:6" x14ac:dyDescent="0.25">
      <c r="A177" s="2">
        <v>44012</v>
      </c>
      <c r="B177" s="44">
        <v>0.9375</v>
      </c>
      <c r="C177" t="s">
        <v>651</v>
      </c>
      <c r="D177" t="s">
        <v>585</v>
      </c>
      <c r="E177" t="s">
        <v>618</v>
      </c>
      <c r="F177" s="1">
        <v>0</v>
      </c>
    </row>
    <row r="178" spans="1:6" x14ac:dyDescent="0.25">
      <c r="A178" s="2">
        <v>44013</v>
      </c>
      <c r="B178" s="44">
        <v>0.94930555555555562</v>
      </c>
      <c r="C178" t="s">
        <v>651</v>
      </c>
      <c r="D178" t="s">
        <v>613</v>
      </c>
      <c r="E178" t="s">
        <v>586</v>
      </c>
      <c r="F178" s="1">
        <v>0</v>
      </c>
    </row>
    <row r="179" spans="1:6" x14ac:dyDescent="0.25">
      <c r="A179" s="2">
        <v>44014</v>
      </c>
      <c r="B179" s="44">
        <v>0.55902777777777779</v>
      </c>
      <c r="C179" t="s">
        <v>651</v>
      </c>
      <c r="D179" t="s">
        <v>593</v>
      </c>
      <c r="E179" t="s">
        <v>586</v>
      </c>
      <c r="F179" s="1">
        <v>1</v>
      </c>
    </row>
    <row r="180" spans="1:6" x14ac:dyDescent="0.25">
      <c r="A180" s="2">
        <v>44017</v>
      </c>
      <c r="B180" s="44">
        <v>0.16666666666666666</v>
      </c>
      <c r="C180" t="s">
        <v>650</v>
      </c>
      <c r="D180" t="s">
        <v>590</v>
      </c>
      <c r="E180" t="s">
        <v>622</v>
      </c>
      <c r="F180" s="1">
        <v>0</v>
      </c>
    </row>
    <row r="181" spans="1:6" x14ac:dyDescent="0.25">
      <c r="A181" s="2">
        <v>44018</v>
      </c>
      <c r="B181" s="44">
        <v>0.35347222222222219</v>
      </c>
      <c r="C181" t="s">
        <v>651</v>
      </c>
      <c r="D181" t="s">
        <v>617</v>
      </c>
      <c r="E181" t="s">
        <v>618</v>
      </c>
      <c r="F181" s="1">
        <v>1</v>
      </c>
    </row>
    <row r="182" spans="1:6" x14ac:dyDescent="0.25">
      <c r="A182" s="2">
        <v>44021</v>
      </c>
      <c r="B182" s="44">
        <v>0.44930555555555557</v>
      </c>
      <c r="C182" t="s">
        <v>650</v>
      </c>
      <c r="D182" t="s">
        <v>587</v>
      </c>
      <c r="E182" t="s">
        <v>608</v>
      </c>
      <c r="F182" s="1">
        <v>0</v>
      </c>
    </row>
    <row r="183" spans="1:6" x14ac:dyDescent="0.25">
      <c r="A183" s="2">
        <v>44022</v>
      </c>
      <c r="B183" s="44">
        <v>0.41666666666666669</v>
      </c>
      <c r="C183" t="s">
        <v>649</v>
      </c>
      <c r="D183" t="s">
        <v>602</v>
      </c>
      <c r="E183" t="s">
        <v>622</v>
      </c>
      <c r="F183" s="1">
        <v>0</v>
      </c>
    </row>
    <row r="184" spans="1:6" x14ac:dyDescent="0.25">
      <c r="A184" s="2">
        <v>44022</v>
      </c>
      <c r="B184" s="44">
        <v>0.72222222222222221</v>
      </c>
      <c r="C184" t="s">
        <v>651</v>
      </c>
      <c r="D184" t="s">
        <v>590</v>
      </c>
      <c r="E184" t="s">
        <v>618</v>
      </c>
      <c r="F184" s="1">
        <v>0</v>
      </c>
    </row>
    <row r="185" spans="1:6" x14ac:dyDescent="0.25">
      <c r="A185" s="2">
        <v>44023</v>
      </c>
      <c r="B185" s="44">
        <v>0.1076388888888889</v>
      </c>
      <c r="C185" t="s">
        <v>652</v>
      </c>
      <c r="D185" t="s">
        <v>593</v>
      </c>
      <c r="E185" t="s">
        <v>586</v>
      </c>
      <c r="F185" s="1">
        <v>1</v>
      </c>
    </row>
    <row r="186" spans="1:6" x14ac:dyDescent="0.25">
      <c r="A186" s="2">
        <v>44023</v>
      </c>
      <c r="B186" s="44">
        <v>0.57986111111111105</v>
      </c>
      <c r="C186" t="s">
        <v>650</v>
      </c>
      <c r="D186" t="s">
        <v>590</v>
      </c>
      <c r="E186" t="s">
        <v>586</v>
      </c>
      <c r="F186" s="1">
        <v>0</v>
      </c>
    </row>
    <row r="187" spans="1:6" x14ac:dyDescent="0.25">
      <c r="A187" s="2">
        <v>44025</v>
      </c>
      <c r="B187" s="44">
        <v>0.19999999999999998</v>
      </c>
      <c r="C187" t="s">
        <v>650</v>
      </c>
      <c r="D187" t="s">
        <v>585</v>
      </c>
      <c r="E187" t="s">
        <v>586</v>
      </c>
      <c r="F187" s="1">
        <v>0</v>
      </c>
    </row>
    <row r="188" spans="1:6" x14ac:dyDescent="0.25">
      <c r="A188" s="2">
        <v>44026</v>
      </c>
      <c r="B188" s="44">
        <v>0.47916666666666669</v>
      </c>
      <c r="C188" t="s">
        <v>649</v>
      </c>
      <c r="D188" t="s">
        <v>616</v>
      </c>
      <c r="E188" t="s">
        <v>618</v>
      </c>
      <c r="F188" s="1">
        <v>0</v>
      </c>
    </row>
    <row r="189" spans="1:6" x14ac:dyDescent="0.25">
      <c r="A189" s="2">
        <v>44026</v>
      </c>
      <c r="B189" s="44">
        <v>0.71527777777777779</v>
      </c>
      <c r="C189" t="s">
        <v>650</v>
      </c>
      <c r="D189" t="s">
        <v>590</v>
      </c>
      <c r="E189" t="s">
        <v>598</v>
      </c>
      <c r="F189" s="1">
        <v>0</v>
      </c>
    </row>
    <row r="190" spans="1:6" x14ac:dyDescent="0.25">
      <c r="A190" s="2">
        <v>44028</v>
      </c>
      <c r="B190" s="44">
        <v>0.41875000000000001</v>
      </c>
      <c r="C190" t="s">
        <v>649</v>
      </c>
      <c r="D190" t="s">
        <v>587</v>
      </c>
      <c r="E190" t="s">
        <v>624</v>
      </c>
      <c r="F190" s="1">
        <v>1</v>
      </c>
    </row>
    <row r="191" spans="1:6" x14ac:dyDescent="0.25">
      <c r="A191" s="2">
        <v>44029</v>
      </c>
      <c r="B191" s="44">
        <v>1.3888888888888888E-2</v>
      </c>
      <c r="C191" t="s">
        <v>652</v>
      </c>
      <c r="D191" t="s">
        <v>615</v>
      </c>
      <c r="E191" t="s">
        <v>586</v>
      </c>
      <c r="F191" s="1">
        <v>0</v>
      </c>
    </row>
    <row r="192" spans="1:6" x14ac:dyDescent="0.25">
      <c r="A192" s="2">
        <v>44029</v>
      </c>
      <c r="B192" s="44">
        <v>0.34027777777777773</v>
      </c>
      <c r="C192" t="s">
        <v>650</v>
      </c>
      <c r="D192" t="s">
        <v>587</v>
      </c>
      <c r="E192" t="s">
        <v>586</v>
      </c>
      <c r="F192" s="1">
        <v>0</v>
      </c>
    </row>
    <row r="193" spans="1:6" x14ac:dyDescent="0.25">
      <c r="A193" s="2">
        <v>44029</v>
      </c>
      <c r="B193" s="44">
        <v>0.66666666666666663</v>
      </c>
      <c r="C193" t="s">
        <v>649</v>
      </c>
      <c r="D193" t="s">
        <v>587</v>
      </c>
      <c r="E193" t="s">
        <v>598</v>
      </c>
      <c r="F193" s="1">
        <v>0</v>
      </c>
    </row>
    <row r="194" spans="1:6" x14ac:dyDescent="0.25">
      <c r="A194" s="2">
        <v>44029</v>
      </c>
      <c r="B194" s="44">
        <v>0.79513888888888884</v>
      </c>
      <c r="C194" t="s">
        <v>650</v>
      </c>
      <c r="D194" t="s">
        <v>611</v>
      </c>
      <c r="E194" t="s">
        <v>586</v>
      </c>
      <c r="F194" s="1">
        <v>0</v>
      </c>
    </row>
    <row r="195" spans="1:6" x14ac:dyDescent="0.25">
      <c r="A195" s="2">
        <v>44030</v>
      </c>
      <c r="B195" s="44">
        <v>0.57291666666666663</v>
      </c>
      <c r="C195" t="s">
        <v>651</v>
      </c>
      <c r="D195" t="s">
        <v>590</v>
      </c>
      <c r="E195" t="s">
        <v>586</v>
      </c>
      <c r="F195" s="1">
        <v>0</v>
      </c>
    </row>
    <row r="196" spans="1:6" x14ac:dyDescent="0.25">
      <c r="A196" s="2">
        <v>44031</v>
      </c>
      <c r="B196" s="44">
        <v>0.53125</v>
      </c>
      <c r="C196" t="s">
        <v>653</v>
      </c>
      <c r="D196" t="s">
        <v>590</v>
      </c>
      <c r="E196" t="s">
        <v>586</v>
      </c>
      <c r="F196" s="1">
        <v>0</v>
      </c>
    </row>
    <row r="197" spans="1:6" x14ac:dyDescent="0.25">
      <c r="A197" s="2">
        <v>44032</v>
      </c>
      <c r="B197" s="44">
        <v>0.3263888888888889</v>
      </c>
      <c r="C197" t="s">
        <v>650</v>
      </c>
      <c r="D197" t="s">
        <v>590</v>
      </c>
      <c r="E197" t="s">
        <v>618</v>
      </c>
      <c r="F197" s="1">
        <v>2</v>
      </c>
    </row>
    <row r="198" spans="1:6" x14ac:dyDescent="0.25">
      <c r="A198" s="2">
        <v>44033</v>
      </c>
      <c r="B198" s="44">
        <v>0.34722222222222227</v>
      </c>
      <c r="C198" t="s">
        <v>650</v>
      </c>
      <c r="D198" t="s">
        <v>587</v>
      </c>
      <c r="E198" t="s">
        <v>586</v>
      </c>
      <c r="F198" s="1">
        <v>0</v>
      </c>
    </row>
    <row r="199" spans="1:6" x14ac:dyDescent="0.25">
      <c r="A199" s="2">
        <v>44033</v>
      </c>
      <c r="B199" s="44">
        <v>0.76874999999999993</v>
      </c>
      <c r="C199" t="s">
        <v>651</v>
      </c>
      <c r="D199" t="s">
        <v>587</v>
      </c>
      <c r="E199" t="s">
        <v>586</v>
      </c>
      <c r="F199" s="1">
        <v>0</v>
      </c>
    </row>
    <row r="200" spans="1:6" x14ac:dyDescent="0.25">
      <c r="A200" s="2">
        <v>44033</v>
      </c>
      <c r="B200" s="44">
        <v>0.91666666666666663</v>
      </c>
      <c r="C200" t="s">
        <v>649</v>
      </c>
      <c r="D200" t="s">
        <v>604</v>
      </c>
      <c r="E200" t="s">
        <v>610</v>
      </c>
      <c r="F200" s="1">
        <v>1</v>
      </c>
    </row>
    <row r="201" spans="1:6" x14ac:dyDescent="0.25">
      <c r="A201" s="2">
        <v>44034</v>
      </c>
      <c r="B201" s="44">
        <v>0.70486111111111116</v>
      </c>
      <c r="C201" t="s">
        <v>649</v>
      </c>
      <c r="D201" t="s">
        <v>587</v>
      </c>
      <c r="E201" t="s">
        <v>586</v>
      </c>
      <c r="F201" s="1">
        <v>1</v>
      </c>
    </row>
    <row r="202" spans="1:6" x14ac:dyDescent="0.25">
      <c r="A202" s="26"/>
      <c r="B202" s="37"/>
    </row>
    <row r="203" spans="1:6" x14ac:dyDescent="0.25">
      <c r="A203" s="26"/>
      <c r="B203" s="37"/>
    </row>
    <row r="204" spans="1:6" x14ac:dyDescent="0.25">
      <c r="A204" s="26"/>
      <c r="B204" s="37"/>
    </row>
    <row r="205" spans="1:6" x14ac:dyDescent="0.25">
      <c r="A205" s="26"/>
      <c r="B205" s="37"/>
    </row>
    <row r="206" spans="1:6" x14ac:dyDescent="0.25">
      <c r="A206" s="26"/>
      <c r="B206" s="37"/>
    </row>
    <row r="207" spans="1:6" x14ac:dyDescent="0.25">
      <c r="A207" s="26"/>
      <c r="B207" s="37"/>
    </row>
    <row r="208" spans="1:6" x14ac:dyDescent="0.25">
      <c r="A208" s="26"/>
      <c r="B208" s="37"/>
    </row>
    <row r="209" spans="1:2" x14ac:dyDescent="0.25">
      <c r="A209" s="26"/>
      <c r="B209" s="37"/>
    </row>
    <row r="210" spans="1:2" x14ac:dyDescent="0.25">
      <c r="A210" s="26"/>
      <c r="B210" s="37"/>
    </row>
    <row r="211" spans="1:2" x14ac:dyDescent="0.25">
      <c r="A211" s="26"/>
      <c r="B211" s="37"/>
    </row>
    <row r="212" spans="1:2" x14ac:dyDescent="0.25">
      <c r="A212" s="26"/>
      <c r="B212" s="37"/>
    </row>
    <row r="213" spans="1:2" x14ac:dyDescent="0.25">
      <c r="A213" s="26"/>
      <c r="B213" s="37"/>
    </row>
    <row r="214" spans="1:2" x14ac:dyDescent="0.25">
      <c r="A214" s="26"/>
      <c r="B214" s="37"/>
    </row>
    <row r="215" spans="1:2" x14ac:dyDescent="0.25">
      <c r="A215" s="26"/>
      <c r="B215" s="37"/>
    </row>
    <row r="216" spans="1:2" x14ac:dyDescent="0.25">
      <c r="A216" s="26"/>
      <c r="B216" s="37"/>
    </row>
    <row r="217" spans="1:2" x14ac:dyDescent="0.25">
      <c r="A217" s="26"/>
      <c r="B217" s="37"/>
    </row>
    <row r="218" spans="1:2" x14ac:dyDescent="0.25">
      <c r="A218" s="26"/>
      <c r="B218" s="37"/>
    </row>
    <row r="219" spans="1:2" x14ac:dyDescent="0.25">
      <c r="A219" s="26"/>
      <c r="B219" s="37"/>
    </row>
    <row r="220" spans="1:2" x14ac:dyDescent="0.25">
      <c r="A220" s="26"/>
      <c r="B220" s="37"/>
    </row>
    <row r="221" spans="1:2" x14ac:dyDescent="0.25">
      <c r="A221" s="26"/>
      <c r="B221" s="37"/>
    </row>
    <row r="222" spans="1:2" x14ac:dyDescent="0.25">
      <c r="A222" s="26"/>
      <c r="B222" s="37"/>
    </row>
    <row r="223" spans="1:2" x14ac:dyDescent="0.25">
      <c r="A223" s="26"/>
      <c r="B223" s="37"/>
    </row>
    <row r="224" spans="1:2" x14ac:dyDescent="0.25">
      <c r="A224" s="26"/>
      <c r="B224" s="37"/>
    </row>
    <row r="225" spans="1:2" x14ac:dyDescent="0.25">
      <c r="A225" s="26"/>
      <c r="B225" s="37"/>
    </row>
    <row r="226" spans="1:2" x14ac:dyDescent="0.25">
      <c r="A226" s="26"/>
      <c r="B226" s="37"/>
    </row>
    <row r="227" spans="1:2" x14ac:dyDescent="0.25">
      <c r="A227" s="26"/>
      <c r="B227" s="37"/>
    </row>
    <row r="228" spans="1:2" x14ac:dyDescent="0.25">
      <c r="A228" s="26"/>
      <c r="B228" s="37"/>
    </row>
    <row r="229" spans="1:2" x14ac:dyDescent="0.25">
      <c r="A229" s="26"/>
      <c r="B229" s="37"/>
    </row>
    <row r="230" spans="1:2" x14ac:dyDescent="0.25">
      <c r="A230" s="26"/>
      <c r="B230"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BA0F-4C61-4309-84AD-B4AC648BA68A}">
  <sheetPr>
    <tabColor rgb="FFFF9999"/>
  </sheetPr>
  <dimension ref="A1:F178"/>
  <sheetViews>
    <sheetView workbookViewId="0"/>
  </sheetViews>
  <sheetFormatPr defaultRowHeight="15" x14ac:dyDescent="0.25"/>
  <cols>
    <col min="1" max="1" width="28.7109375" bestFit="1" customWidth="1"/>
    <col min="3" max="3" width="14.7109375" bestFit="1" customWidth="1"/>
    <col min="4" max="4" width="50.5703125" bestFit="1" customWidth="1"/>
    <col min="5" max="5" width="14.7109375" bestFit="1" customWidth="1"/>
    <col min="6" max="6" width="18.85546875" bestFit="1" customWidth="1"/>
  </cols>
  <sheetData>
    <row r="1" spans="1:6" ht="18.75" x14ac:dyDescent="0.3">
      <c r="A1" s="49" t="s">
        <v>629</v>
      </c>
      <c r="B1" s="43"/>
      <c r="C1" s="43"/>
      <c r="D1" s="43"/>
      <c r="E1" s="43"/>
      <c r="F1" s="43"/>
    </row>
    <row r="2" spans="1:6" x14ac:dyDescent="0.25">
      <c r="A2" s="38" t="s">
        <v>579</v>
      </c>
      <c r="B2" s="38" t="s">
        <v>580</v>
      </c>
      <c r="C2" s="38" t="s">
        <v>581</v>
      </c>
      <c r="D2" s="38" t="s">
        <v>583</v>
      </c>
      <c r="E2" s="38" t="s">
        <v>584</v>
      </c>
      <c r="F2" s="38" t="s">
        <v>582</v>
      </c>
    </row>
    <row r="3" spans="1:6" x14ac:dyDescent="0.25">
      <c r="A3" s="2">
        <v>43831</v>
      </c>
      <c r="B3" s="44">
        <v>9.9999999999999992E-2</v>
      </c>
      <c r="C3" t="s">
        <v>651</v>
      </c>
      <c r="D3" t="s">
        <v>587</v>
      </c>
      <c r="E3" t="s">
        <v>622</v>
      </c>
      <c r="F3" s="1">
        <v>3</v>
      </c>
    </row>
    <row r="4" spans="1:6" x14ac:dyDescent="0.25">
      <c r="A4" s="2">
        <v>43833</v>
      </c>
      <c r="B4" s="44">
        <v>0.22222222222222221</v>
      </c>
      <c r="C4" t="s">
        <v>649</v>
      </c>
      <c r="D4" t="s">
        <v>587</v>
      </c>
      <c r="E4" t="s">
        <v>608</v>
      </c>
      <c r="F4" s="1">
        <v>1</v>
      </c>
    </row>
    <row r="5" spans="1:6" x14ac:dyDescent="0.25">
      <c r="A5" s="2">
        <v>43834</v>
      </c>
      <c r="B5" s="44">
        <v>0.19583333333333333</v>
      </c>
      <c r="C5" t="s">
        <v>649</v>
      </c>
      <c r="D5" t="s">
        <v>587</v>
      </c>
      <c r="E5" t="s">
        <v>586</v>
      </c>
      <c r="F5" s="1">
        <v>0</v>
      </c>
    </row>
    <row r="6" spans="1:6" x14ac:dyDescent="0.25">
      <c r="A6" s="2">
        <v>43835</v>
      </c>
      <c r="B6" s="44">
        <v>0.28333333333333333</v>
      </c>
      <c r="C6" t="s">
        <v>651</v>
      </c>
      <c r="D6" t="s">
        <v>593</v>
      </c>
      <c r="E6" t="s">
        <v>586</v>
      </c>
      <c r="F6" s="1">
        <v>2</v>
      </c>
    </row>
    <row r="7" spans="1:6" x14ac:dyDescent="0.25">
      <c r="A7" s="2">
        <v>43835</v>
      </c>
      <c r="B7" s="44">
        <v>0.33333333333333331</v>
      </c>
      <c r="C7" t="s">
        <v>652</v>
      </c>
      <c r="D7" t="s">
        <v>588</v>
      </c>
      <c r="E7" t="s">
        <v>622</v>
      </c>
      <c r="F7" s="1">
        <v>0</v>
      </c>
    </row>
    <row r="8" spans="1:6" x14ac:dyDescent="0.25">
      <c r="A8" s="2">
        <v>43835</v>
      </c>
      <c r="B8" s="44">
        <v>0.71180555555555547</v>
      </c>
      <c r="C8" t="s">
        <v>649</v>
      </c>
      <c r="D8" t="s">
        <v>609</v>
      </c>
      <c r="E8" t="s">
        <v>586</v>
      </c>
      <c r="F8" s="1">
        <v>0</v>
      </c>
    </row>
    <row r="9" spans="1:6" x14ac:dyDescent="0.25">
      <c r="A9" s="2">
        <v>43837</v>
      </c>
      <c r="B9" s="44">
        <v>0.875</v>
      </c>
      <c r="C9" t="s">
        <v>650</v>
      </c>
      <c r="D9" t="s">
        <v>604</v>
      </c>
      <c r="E9" t="s">
        <v>586</v>
      </c>
      <c r="F9" s="1">
        <v>0</v>
      </c>
    </row>
    <row r="10" spans="1:6" x14ac:dyDescent="0.25">
      <c r="A10" s="2">
        <v>43838</v>
      </c>
      <c r="B10" s="44">
        <v>0.75</v>
      </c>
      <c r="C10" t="s">
        <v>650</v>
      </c>
      <c r="D10" t="s">
        <v>587</v>
      </c>
      <c r="E10" t="s">
        <v>586</v>
      </c>
      <c r="F10" s="1">
        <v>0</v>
      </c>
    </row>
    <row r="11" spans="1:6" x14ac:dyDescent="0.25">
      <c r="A11" s="2">
        <v>43838</v>
      </c>
      <c r="B11" s="44">
        <v>0.94374999999999998</v>
      </c>
      <c r="C11" t="s">
        <v>651</v>
      </c>
      <c r="D11" t="s">
        <v>609</v>
      </c>
      <c r="E11" t="s">
        <v>586</v>
      </c>
      <c r="F11" s="1">
        <v>0</v>
      </c>
    </row>
    <row r="12" spans="1:6" x14ac:dyDescent="0.25">
      <c r="A12" s="2">
        <v>43839</v>
      </c>
      <c r="B12" s="44">
        <v>1.3888888888888889E-3</v>
      </c>
      <c r="C12" t="s">
        <v>649</v>
      </c>
      <c r="D12" t="s">
        <v>593</v>
      </c>
      <c r="E12" t="s">
        <v>586</v>
      </c>
      <c r="F12" s="1">
        <v>1</v>
      </c>
    </row>
    <row r="13" spans="1:6" x14ac:dyDescent="0.25">
      <c r="A13" s="2">
        <v>43839</v>
      </c>
      <c r="B13" s="44">
        <v>0.58333333333333337</v>
      </c>
      <c r="C13" t="s">
        <v>649</v>
      </c>
      <c r="D13" t="s">
        <v>587</v>
      </c>
      <c r="E13" t="s">
        <v>591</v>
      </c>
      <c r="F13" s="1">
        <v>0</v>
      </c>
    </row>
    <row r="14" spans="1:6" x14ac:dyDescent="0.25">
      <c r="A14" s="2">
        <v>43840</v>
      </c>
      <c r="B14" s="44">
        <v>0.54861111111111105</v>
      </c>
      <c r="C14" t="s">
        <v>649</v>
      </c>
      <c r="D14" t="s">
        <v>592</v>
      </c>
      <c r="E14" t="s">
        <v>624</v>
      </c>
      <c r="F14" s="1">
        <v>0</v>
      </c>
    </row>
    <row r="15" spans="1:6" x14ac:dyDescent="0.25">
      <c r="A15" s="2">
        <v>43840</v>
      </c>
      <c r="B15" s="44">
        <v>0.85069444444444453</v>
      </c>
      <c r="C15" t="s">
        <v>652</v>
      </c>
      <c r="D15" t="s">
        <v>587</v>
      </c>
      <c r="E15" t="s">
        <v>591</v>
      </c>
      <c r="F15" s="1">
        <v>1</v>
      </c>
    </row>
    <row r="16" spans="1:6" x14ac:dyDescent="0.25">
      <c r="A16" s="2">
        <v>43840</v>
      </c>
      <c r="B16" s="44">
        <v>0.85486111111111107</v>
      </c>
      <c r="C16" t="s">
        <v>649</v>
      </c>
      <c r="D16" t="s">
        <v>587</v>
      </c>
      <c r="E16" t="s">
        <v>622</v>
      </c>
      <c r="F16" s="1">
        <v>0</v>
      </c>
    </row>
    <row r="17" spans="1:6" x14ac:dyDescent="0.25">
      <c r="A17" s="2">
        <v>43840</v>
      </c>
      <c r="B17" s="44">
        <v>0.98333333333333339</v>
      </c>
      <c r="C17" t="s">
        <v>650</v>
      </c>
      <c r="D17" t="s">
        <v>587</v>
      </c>
      <c r="E17" t="s">
        <v>586</v>
      </c>
      <c r="F17" s="1">
        <v>0</v>
      </c>
    </row>
    <row r="18" spans="1:6" x14ac:dyDescent="0.25">
      <c r="A18" s="2">
        <v>43841</v>
      </c>
      <c r="B18" s="44">
        <v>0.47222222222222227</v>
      </c>
      <c r="C18" t="s">
        <v>652</v>
      </c>
      <c r="D18" t="s">
        <v>587</v>
      </c>
      <c r="E18" t="s">
        <v>622</v>
      </c>
      <c r="F18" s="1">
        <v>1</v>
      </c>
    </row>
    <row r="19" spans="1:6" x14ac:dyDescent="0.25">
      <c r="A19" s="2">
        <v>43842</v>
      </c>
      <c r="B19" s="44">
        <v>0.71180555555555547</v>
      </c>
      <c r="C19" t="s">
        <v>649</v>
      </c>
      <c r="D19" t="s">
        <v>587</v>
      </c>
      <c r="E19" t="s">
        <v>586</v>
      </c>
      <c r="F19" s="1">
        <v>0</v>
      </c>
    </row>
    <row r="20" spans="1:6" x14ac:dyDescent="0.25">
      <c r="A20" s="2">
        <v>43842</v>
      </c>
      <c r="B20" s="44">
        <v>0.79166666666666663</v>
      </c>
      <c r="C20" t="s">
        <v>652</v>
      </c>
      <c r="D20" t="s">
        <v>587</v>
      </c>
      <c r="E20" t="s">
        <v>586</v>
      </c>
      <c r="F20" s="1">
        <v>0</v>
      </c>
    </row>
    <row r="21" spans="1:6" x14ac:dyDescent="0.25">
      <c r="A21" s="2">
        <v>43843</v>
      </c>
      <c r="B21" s="44">
        <v>6.9444444444444434E-2</v>
      </c>
      <c r="C21" t="s">
        <v>652</v>
      </c>
      <c r="D21" t="s">
        <v>617</v>
      </c>
      <c r="E21" t="s">
        <v>622</v>
      </c>
      <c r="F21" s="1">
        <v>1</v>
      </c>
    </row>
    <row r="22" spans="1:6" x14ac:dyDescent="0.25">
      <c r="A22" s="2">
        <v>43844</v>
      </c>
      <c r="B22" s="44">
        <v>0.30555555555555552</v>
      </c>
      <c r="C22" t="s">
        <v>651</v>
      </c>
      <c r="D22" t="s">
        <v>609</v>
      </c>
      <c r="E22" t="s">
        <v>586</v>
      </c>
      <c r="F22" s="1">
        <v>0</v>
      </c>
    </row>
    <row r="23" spans="1:6" x14ac:dyDescent="0.25">
      <c r="A23" s="2">
        <v>43844</v>
      </c>
      <c r="B23" s="44">
        <v>0.5756944444444444</v>
      </c>
      <c r="C23" t="s">
        <v>652</v>
      </c>
      <c r="D23" t="s">
        <v>592</v>
      </c>
      <c r="E23" t="s">
        <v>586</v>
      </c>
      <c r="F23" s="1">
        <v>0</v>
      </c>
    </row>
    <row r="24" spans="1:6" x14ac:dyDescent="0.25">
      <c r="A24" s="2">
        <v>43845</v>
      </c>
      <c r="B24" s="44">
        <v>0.81388888888888899</v>
      </c>
      <c r="C24" t="s">
        <v>649</v>
      </c>
      <c r="D24" t="s">
        <v>592</v>
      </c>
      <c r="E24" t="s">
        <v>607</v>
      </c>
      <c r="F24" s="1">
        <v>1</v>
      </c>
    </row>
    <row r="25" spans="1:6" x14ac:dyDescent="0.25">
      <c r="A25" s="2">
        <v>43845</v>
      </c>
      <c r="B25" s="44">
        <v>0.82291666666666663</v>
      </c>
      <c r="C25" t="s">
        <v>652</v>
      </c>
      <c r="D25" t="s">
        <v>587</v>
      </c>
      <c r="E25" t="s">
        <v>586</v>
      </c>
      <c r="F25" s="1">
        <v>1</v>
      </c>
    </row>
    <row r="26" spans="1:6" x14ac:dyDescent="0.25">
      <c r="A26" s="2">
        <v>43846</v>
      </c>
      <c r="B26" s="44">
        <v>0.46875</v>
      </c>
      <c r="C26" t="s">
        <v>652</v>
      </c>
      <c r="D26" t="s">
        <v>609</v>
      </c>
      <c r="E26" t="s">
        <v>586</v>
      </c>
      <c r="F26" s="1">
        <v>0</v>
      </c>
    </row>
    <row r="27" spans="1:6" x14ac:dyDescent="0.25">
      <c r="A27" s="2">
        <v>43846</v>
      </c>
      <c r="B27" s="44">
        <v>0.52430555555555558</v>
      </c>
      <c r="C27" t="s">
        <v>649</v>
      </c>
      <c r="D27" t="s">
        <v>587</v>
      </c>
      <c r="E27" t="s">
        <v>586</v>
      </c>
      <c r="F27" s="1">
        <v>0</v>
      </c>
    </row>
    <row r="28" spans="1:6" x14ac:dyDescent="0.25">
      <c r="A28" s="2">
        <v>43846</v>
      </c>
      <c r="B28" s="44">
        <v>0.64513888888888882</v>
      </c>
      <c r="C28" t="s">
        <v>651</v>
      </c>
      <c r="D28" t="s">
        <v>585</v>
      </c>
      <c r="E28" t="s">
        <v>586</v>
      </c>
      <c r="F28" s="1">
        <v>0</v>
      </c>
    </row>
    <row r="29" spans="1:6" x14ac:dyDescent="0.25">
      <c r="A29" s="2">
        <v>43849</v>
      </c>
      <c r="B29" s="44">
        <v>0.21319444444444444</v>
      </c>
      <c r="C29" t="s">
        <v>651</v>
      </c>
      <c r="D29" t="s">
        <v>609</v>
      </c>
      <c r="E29" t="s">
        <v>622</v>
      </c>
      <c r="F29" s="1">
        <v>0</v>
      </c>
    </row>
    <row r="30" spans="1:6" x14ac:dyDescent="0.25">
      <c r="A30" s="2">
        <v>43849</v>
      </c>
      <c r="B30" s="44">
        <v>0.64583333333333337</v>
      </c>
      <c r="C30" t="s">
        <v>649</v>
      </c>
      <c r="D30" t="s">
        <v>587</v>
      </c>
      <c r="E30" t="s">
        <v>586</v>
      </c>
      <c r="F30" s="1">
        <v>0</v>
      </c>
    </row>
    <row r="31" spans="1:6" x14ac:dyDescent="0.25">
      <c r="A31" s="2">
        <v>43851</v>
      </c>
      <c r="B31" s="44">
        <v>0.47916666666666669</v>
      </c>
      <c r="C31" t="s">
        <v>649</v>
      </c>
      <c r="D31" t="s">
        <v>587</v>
      </c>
      <c r="E31" t="s">
        <v>591</v>
      </c>
      <c r="F31" s="1">
        <v>0</v>
      </c>
    </row>
    <row r="32" spans="1:6" x14ac:dyDescent="0.25">
      <c r="A32" s="2">
        <v>43852</v>
      </c>
      <c r="B32" s="44">
        <v>0.1875</v>
      </c>
      <c r="C32" t="s">
        <v>649</v>
      </c>
      <c r="D32" t="s">
        <v>609</v>
      </c>
      <c r="E32" t="s">
        <v>586</v>
      </c>
      <c r="F32" s="1">
        <v>0</v>
      </c>
    </row>
    <row r="33" spans="1:6" x14ac:dyDescent="0.25">
      <c r="A33" s="2">
        <v>43852</v>
      </c>
      <c r="B33" s="44">
        <v>0.76736111111111116</v>
      </c>
      <c r="C33" t="s">
        <v>649</v>
      </c>
      <c r="D33" t="s">
        <v>587</v>
      </c>
      <c r="E33" t="s">
        <v>622</v>
      </c>
      <c r="F33" s="1">
        <v>0</v>
      </c>
    </row>
    <row r="34" spans="1:6" x14ac:dyDescent="0.25">
      <c r="A34" s="2">
        <v>43852</v>
      </c>
      <c r="B34" s="44">
        <v>0.8208333333333333</v>
      </c>
      <c r="C34" t="s">
        <v>649</v>
      </c>
      <c r="D34" t="s">
        <v>587</v>
      </c>
      <c r="E34" t="s">
        <v>586</v>
      </c>
      <c r="F34" s="1">
        <v>0</v>
      </c>
    </row>
    <row r="35" spans="1:6" x14ac:dyDescent="0.25">
      <c r="A35" s="2">
        <v>43853</v>
      </c>
      <c r="B35" s="44">
        <v>0.34861111111111115</v>
      </c>
      <c r="C35" t="s">
        <v>649</v>
      </c>
      <c r="D35" t="s">
        <v>587</v>
      </c>
      <c r="E35" t="s">
        <v>586</v>
      </c>
      <c r="F35" s="1">
        <v>0</v>
      </c>
    </row>
    <row r="36" spans="1:6" x14ac:dyDescent="0.25">
      <c r="A36" s="2">
        <v>43854</v>
      </c>
      <c r="B36" s="44">
        <v>0.92361111111111116</v>
      </c>
      <c r="C36" t="s">
        <v>649</v>
      </c>
      <c r="D36" t="s">
        <v>587</v>
      </c>
      <c r="E36" t="s">
        <v>622</v>
      </c>
      <c r="F36" s="1">
        <v>0</v>
      </c>
    </row>
    <row r="37" spans="1:6" x14ac:dyDescent="0.25">
      <c r="A37" s="2">
        <v>43854</v>
      </c>
      <c r="B37" s="44">
        <v>0.99652777777777779</v>
      </c>
      <c r="C37" t="s">
        <v>649</v>
      </c>
      <c r="D37" t="s">
        <v>604</v>
      </c>
      <c r="E37" t="s">
        <v>586</v>
      </c>
      <c r="F37" s="1">
        <v>0</v>
      </c>
    </row>
    <row r="38" spans="1:6" x14ac:dyDescent="0.25">
      <c r="A38" s="2">
        <v>43855</v>
      </c>
      <c r="B38" s="44">
        <v>0.69374999999999998</v>
      </c>
      <c r="C38" t="s">
        <v>651</v>
      </c>
      <c r="D38" t="s">
        <v>609</v>
      </c>
      <c r="E38" t="s">
        <v>622</v>
      </c>
      <c r="F38" s="1">
        <v>0</v>
      </c>
    </row>
    <row r="39" spans="1:6" x14ac:dyDescent="0.25">
      <c r="A39" s="2">
        <v>43857</v>
      </c>
      <c r="B39" s="44">
        <v>0.65972222222222221</v>
      </c>
      <c r="C39" t="s">
        <v>649</v>
      </c>
      <c r="D39" t="s">
        <v>587</v>
      </c>
      <c r="E39" t="s">
        <v>591</v>
      </c>
      <c r="F39" s="1">
        <v>1</v>
      </c>
    </row>
    <row r="40" spans="1:6" x14ac:dyDescent="0.25">
      <c r="A40" s="2">
        <v>43858</v>
      </c>
      <c r="B40" s="44">
        <v>0.34027777777777773</v>
      </c>
      <c r="C40" t="s">
        <v>649</v>
      </c>
      <c r="D40" t="s">
        <v>611</v>
      </c>
      <c r="E40" t="s">
        <v>608</v>
      </c>
      <c r="F40" s="1">
        <v>0</v>
      </c>
    </row>
    <row r="41" spans="1:6" x14ac:dyDescent="0.25">
      <c r="A41" s="2">
        <v>43858</v>
      </c>
      <c r="B41" s="44">
        <v>0.77847222222222223</v>
      </c>
      <c r="C41" t="s">
        <v>649</v>
      </c>
      <c r="D41" t="s">
        <v>587</v>
      </c>
      <c r="E41" t="s">
        <v>622</v>
      </c>
      <c r="F41" s="1">
        <v>0</v>
      </c>
    </row>
    <row r="42" spans="1:6" x14ac:dyDescent="0.25">
      <c r="A42" s="2">
        <v>43859</v>
      </c>
      <c r="B42" s="44">
        <v>0.81597222222222221</v>
      </c>
      <c r="C42" t="s">
        <v>649</v>
      </c>
      <c r="D42" t="s">
        <v>587</v>
      </c>
      <c r="E42" t="s">
        <v>598</v>
      </c>
      <c r="F42" s="1">
        <v>0</v>
      </c>
    </row>
    <row r="43" spans="1:6" x14ac:dyDescent="0.25">
      <c r="A43" s="2">
        <v>43862</v>
      </c>
      <c r="B43" s="44">
        <v>1.6666666666666666E-2</v>
      </c>
      <c r="C43" t="s">
        <v>650</v>
      </c>
      <c r="D43" t="s">
        <v>587</v>
      </c>
      <c r="E43" t="s">
        <v>622</v>
      </c>
      <c r="F43" s="1">
        <v>1</v>
      </c>
    </row>
    <row r="44" spans="1:6" x14ac:dyDescent="0.25">
      <c r="A44" s="2">
        <v>43862</v>
      </c>
      <c r="B44" s="44">
        <v>0.41319444444444442</v>
      </c>
      <c r="C44" t="s">
        <v>649</v>
      </c>
      <c r="D44" t="s">
        <v>587</v>
      </c>
      <c r="E44" t="s">
        <v>622</v>
      </c>
      <c r="F44" s="1">
        <v>0</v>
      </c>
    </row>
    <row r="45" spans="1:6" x14ac:dyDescent="0.25">
      <c r="A45" s="2">
        <v>43863</v>
      </c>
      <c r="B45" s="44">
        <v>8.3333333333333329E-2</v>
      </c>
      <c r="C45" t="s">
        <v>649</v>
      </c>
      <c r="D45" t="s">
        <v>604</v>
      </c>
      <c r="E45" t="s">
        <v>622</v>
      </c>
      <c r="F45" s="1">
        <v>0</v>
      </c>
    </row>
    <row r="46" spans="1:6" x14ac:dyDescent="0.25">
      <c r="A46" s="2">
        <v>43863</v>
      </c>
      <c r="B46" s="44">
        <v>0.60416666666666663</v>
      </c>
      <c r="C46" t="s">
        <v>649</v>
      </c>
      <c r="D46" t="s">
        <v>611</v>
      </c>
      <c r="E46" t="s">
        <v>622</v>
      </c>
      <c r="F46" s="1">
        <v>0</v>
      </c>
    </row>
    <row r="47" spans="1:6" x14ac:dyDescent="0.25">
      <c r="A47" s="2">
        <v>43863</v>
      </c>
      <c r="B47" s="44">
        <v>0.6777777777777777</v>
      </c>
      <c r="C47" t="s">
        <v>649</v>
      </c>
      <c r="D47" t="s">
        <v>587</v>
      </c>
      <c r="E47" t="s">
        <v>586</v>
      </c>
      <c r="F47" s="1">
        <v>0</v>
      </c>
    </row>
    <row r="48" spans="1:6" x14ac:dyDescent="0.25">
      <c r="A48" s="2">
        <v>43864</v>
      </c>
      <c r="B48" s="44">
        <v>0.98125000000000007</v>
      </c>
      <c r="C48" t="s">
        <v>652</v>
      </c>
      <c r="D48" t="s">
        <v>587</v>
      </c>
      <c r="E48" t="s">
        <v>586</v>
      </c>
      <c r="F48" s="1">
        <v>0</v>
      </c>
    </row>
    <row r="49" spans="1:6" x14ac:dyDescent="0.25">
      <c r="A49" s="2">
        <v>43865</v>
      </c>
      <c r="B49" s="44">
        <v>0.76388888888888884</v>
      </c>
      <c r="C49" t="s">
        <v>649</v>
      </c>
      <c r="D49" t="s">
        <v>617</v>
      </c>
      <c r="E49" t="s">
        <v>601</v>
      </c>
      <c r="F49" s="1">
        <v>0</v>
      </c>
    </row>
    <row r="50" spans="1:6" x14ac:dyDescent="0.25">
      <c r="A50" s="2">
        <v>43866</v>
      </c>
      <c r="B50" s="44">
        <v>0.39583333333333331</v>
      </c>
      <c r="C50" t="s">
        <v>651</v>
      </c>
      <c r="D50" t="s">
        <v>616</v>
      </c>
      <c r="E50" t="s">
        <v>622</v>
      </c>
      <c r="F50" s="1">
        <v>1</v>
      </c>
    </row>
    <row r="51" spans="1:6" x14ac:dyDescent="0.25">
      <c r="A51" s="2">
        <v>43867</v>
      </c>
      <c r="B51" s="44">
        <v>0.5</v>
      </c>
      <c r="C51" t="s">
        <v>649</v>
      </c>
      <c r="D51" t="s">
        <v>587</v>
      </c>
      <c r="E51" t="s">
        <v>586</v>
      </c>
      <c r="F51" s="1">
        <v>0</v>
      </c>
    </row>
    <row r="52" spans="1:6" x14ac:dyDescent="0.25">
      <c r="A52" s="2">
        <v>43867</v>
      </c>
      <c r="B52" s="44">
        <v>0.75416666666666676</v>
      </c>
      <c r="C52" t="s">
        <v>651</v>
      </c>
      <c r="D52" t="s">
        <v>587</v>
      </c>
      <c r="E52" t="s">
        <v>622</v>
      </c>
      <c r="F52" s="1">
        <v>0</v>
      </c>
    </row>
    <row r="53" spans="1:6" x14ac:dyDescent="0.25">
      <c r="A53" s="2">
        <v>43867</v>
      </c>
      <c r="B53" s="44">
        <v>0.87152777777777779</v>
      </c>
      <c r="C53" t="s">
        <v>649</v>
      </c>
      <c r="D53" t="s">
        <v>587</v>
      </c>
      <c r="E53" t="s">
        <v>591</v>
      </c>
      <c r="F53" s="1">
        <v>1</v>
      </c>
    </row>
    <row r="54" spans="1:6" x14ac:dyDescent="0.25">
      <c r="A54" s="2">
        <v>43867</v>
      </c>
      <c r="B54" s="44">
        <v>0.97916666666666663</v>
      </c>
      <c r="C54" t="s">
        <v>649</v>
      </c>
      <c r="D54" t="s">
        <v>592</v>
      </c>
      <c r="E54" t="s">
        <v>586</v>
      </c>
      <c r="F54" s="1">
        <v>0</v>
      </c>
    </row>
    <row r="55" spans="1:6" x14ac:dyDescent="0.25">
      <c r="A55" s="2">
        <v>43868</v>
      </c>
      <c r="B55" s="44">
        <v>0.54999999999999993</v>
      </c>
      <c r="C55" t="s">
        <v>649</v>
      </c>
      <c r="D55" t="s">
        <v>587</v>
      </c>
      <c r="E55" t="s">
        <v>586</v>
      </c>
      <c r="F55" s="1">
        <v>0</v>
      </c>
    </row>
    <row r="56" spans="1:6" x14ac:dyDescent="0.25">
      <c r="A56" s="2">
        <v>43868</v>
      </c>
      <c r="B56" s="44">
        <v>0.82291666666666663</v>
      </c>
      <c r="C56" t="s">
        <v>649</v>
      </c>
      <c r="D56" t="s">
        <v>609</v>
      </c>
      <c r="E56" t="s">
        <v>622</v>
      </c>
      <c r="F56" s="1">
        <v>0</v>
      </c>
    </row>
    <row r="57" spans="1:6" x14ac:dyDescent="0.25">
      <c r="A57" s="2">
        <v>43869</v>
      </c>
      <c r="B57" s="44">
        <v>0.72222222222222221</v>
      </c>
      <c r="C57" t="s">
        <v>651</v>
      </c>
      <c r="D57" t="s">
        <v>596</v>
      </c>
      <c r="E57" t="s">
        <v>591</v>
      </c>
      <c r="F57" s="1">
        <v>1</v>
      </c>
    </row>
    <row r="58" spans="1:6" x14ac:dyDescent="0.25">
      <c r="A58" s="2">
        <v>43870</v>
      </c>
      <c r="B58" s="44">
        <v>5.2083333333333336E-2</v>
      </c>
      <c r="C58" t="s">
        <v>649</v>
      </c>
      <c r="D58" t="s">
        <v>592</v>
      </c>
      <c r="E58" t="s">
        <v>622</v>
      </c>
      <c r="F58" s="1">
        <v>0</v>
      </c>
    </row>
    <row r="59" spans="1:6" x14ac:dyDescent="0.25">
      <c r="A59" s="2">
        <v>43870</v>
      </c>
      <c r="B59" s="44">
        <v>0.62152777777777779</v>
      </c>
      <c r="C59" t="s">
        <v>650</v>
      </c>
      <c r="D59" t="s">
        <v>587</v>
      </c>
      <c r="E59" t="s">
        <v>622</v>
      </c>
      <c r="F59" s="1">
        <v>0</v>
      </c>
    </row>
    <row r="60" spans="1:6" x14ac:dyDescent="0.25">
      <c r="A60" s="2">
        <v>43871</v>
      </c>
      <c r="B60" s="44">
        <v>4.8611111111111112E-2</v>
      </c>
      <c r="C60" t="s">
        <v>649</v>
      </c>
      <c r="D60" t="s">
        <v>587</v>
      </c>
      <c r="E60" t="s">
        <v>622</v>
      </c>
      <c r="F60" s="1">
        <v>0</v>
      </c>
    </row>
    <row r="61" spans="1:6" x14ac:dyDescent="0.25">
      <c r="A61" s="2">
        <v>43871</v>
      </c>
      <c r="B61" s="44">
        <v>0.375</v>
      </c>
      <c r="C61" t="s">
        <v>651</v>
      </c>
      <c r="D61" t="s">
        <v>609</v>
      </c>
      <c r="E61" t="s">
        <v>622</v>
      </c>
      <c r="F61" s="1">
        <v>0</v>
      </c>
    </row>
    <row r="62" spans="1:6" x14ac:dyDescent="0.25">
      <c r="A62" s="2">
        <v>43873</v>
      </c>
      <c r="B62" s="44">
        <v>0.44930555555555557</v>
      </c>
      <c r="C62" t="s">
        <v>649</v>
      </c>
      <c r="D62" t="s">
        <v>587</v>
      </c>
      <c r="E62" t="s">
        <v>622</v>
      </c>
      <c r="F62" s="1">
        <v>0</v>
      </c>
    </row>
    <row r="63" spans="1:6" x14ac:dyDescent="0.25">
      <c r="A63" s="2">
        <v>43873</v>
      </c>
      <c r="B63" s="44">
        <v>0.88611111111111107</v>
      </c>
      <c r="C63" t="s">
        <v>649</v>
      </c>
      <c r="D63" t="s">
        <v>587</v>
      </c>
      <c r="E63" t="s">
        <v>608</v>
      </c>
      <c r="F63" s="1">
        <v>0</v>
      </c>
    </row>
    <row r="64" spans="1:6" x14ac:dyDescent="0.25">
      <c r="A64" s="2">
        <v>43874</v>
      </c>
      <c r="B64" s="44">
        <v>0.63194444444444442</v>
      </c>
      <c r="C64" t="s">
        <v>649</v>
      </c>
      <c r="D64" t="s">
        <v>604</v>
      </c>
      <c r="E64" t="s">
        <v>622</v>
      </c>
      <c r="F64" s="1">
        <v>0</v>
      </c>
    </row>
    <row r="65" spans="1:6" x14ac:dyDescent="0.25">
      <c r="A65" s="2">
        <v>43874</v>
      </c>
      <c r="B65" s="44">
        <v>0.83472222222222225</v>
      </c>
      <c r="C65" t="s">
        <v>649</v>
      </c>
      <c r="D65" t="s">
        <v>587</v>
      </c>
      <c r="E65" t="s">
        <v>586</v>
      </c>
      <c r="F65" s="1">
        <v>2</v>
      </c>
    </row>
    <row r="66" spans="1:6" x14ac:dyDescent="0.25">
      <c r="A66" s="2">
        <v>43875</v>
      </c>
      <c r="B66" s="44">
        <v>0.49513888888888885</v>
      </c>
      <c r="C66" t="s">
        <v>649</v>
      </c>
      <c r="D66" t="s">
        <v>602</v>
      </c>
      <c r="E66" t="s">
        <v>622</v>
      </c>
      <c r="F66" s="1">
        <v>0</v>
      </c>
    </row>
    <row r="67" spans="1:6" x14ac:dyDescent="0.25">
      <c r="A67" s="2">
        <v>43875</v>
      </c>
      <c r="B67" s="44">
        <v>0.65625</v>
      </c>
      <c r="C67" t="s">
        <v>652</v>
      </c>
      <c r="D67" t="s">
        <v>587</v>
      </c>
      <c r="E67" t="s">
        <v>586</v>
      </c>
      <c r="F67" s="1">
        <v>0</v>
      </c>
    </row>
    <row r="68" spans="1:6" x14ac:dyDescent="0.25">
      <c r="A68" s="2">
        <v>43876</v>
      </c>
      <c r="B68" s="44">
        <v>3.2638888888888891E-2</v>
      </c>
      <c r="C68" t="s">
        <v>649</v>
      </c>
      <c r="D68" t="s">
        <v>604</v>
      </c>
      <c r="E68" t="s">
        <v>622</v>
      </c>
      <c r="F68" s="1">
        <v>0</v>
      </c>
    </row>
    <row r="69" spans="1:6" x14ac:dyDescent="0.25">
      <c r="A69" s="2">
        <v>43876</v>
      </c>
      <c r="B69" s="44">
        <v>0.57361111111111118</v>
      </c>
      <c r="C69" t="s">
        <v>650</v>
      </c>
      <c r="D69" t="s">
        <v>592</v>
      </c>
      <c r="E69" t="s">
        <v>586</v>
      </c>
      <c r="F69" s="1">
        <v>0</v>
      </c>
    </row>
    <row r="70" spans="1:6" x14ac:dyDescent="0.25">
      <c r="A70" s="2">
        <v>43880</v>
      </c>
      <c r="B70" s="44">
        <v>0</v>
      </c>
      <c r="C70" t="s">
        <v>649</v>
      </c>
      <c r="D70" t="s">
        <v>604</v>
      </c>
      <c r="E70" t="s">
        <v>591</v>
      </c>
      <c r="F70" s="1">
        <v>0</v>
      </c>
    </row>
    <row r="71" spans="1:6" x14ac:dyDescent="0.25">
      <c r="A71" s="2">
        <v>43880</v>
      </c>
      <c r="B71" s="44">
        <v>0.52083333333333337</v>
      </c>
      <c r="C71" t="s">
        <v>650</v>
      </c>
      <c r="D71" t="s">
        <v>609</v>
      </c>
      <c r="E71" t="s">
        <v>586</v>
      </c>
      <c r="F71" s="1">
        <v>0</v>
      </c>
    </row>
    <row r="72" spans="1:6" x14ac:dyDescent="0.25">
      <c r="A72" s="2">
        <v>43880</v>
      </c>
      <c r="B72" s="44">
        <v>0.70486111111111116</v>
      </c>
      <c r="C72" t="s">
        <v>652</v>
      </c>
      <c r="D72" t="s">
        <v>587</v>
      </c>
      <c r="E72" t="s">
        <v>586</v>
      </c>
      <c r="F72" s="1">
        <v>0</v>
      </c>
    </row>
    <row r="73" spans="1:6" x14ac:dyDescent="0.25">
      <c r="A73" s="2">
        <v>43883</v>
      </c>
      <c r="B73" s="44">
        <v>0.89513888888888893</v>
      </c>
      <c r="C73" t="s">
        <v>649</v>
      </c>
      <c r="D73" t="s">
        <v>609</v>
      </c>
      <c r="E73" t="s">
        <v>586</v>
      </c>
      <c r="F73" s="1">
        <v>0</v>
      </c>
    </row>
    <row r="74" spans="1:6" x14ac:dyDescent="0.25">
      <c r="A74" s="2">
        <v>43885</v>
      </c>
      <c r="B74" s="44">
        <v>0.48680555555555555</v>
      </c>
      <c r="C74" t="s">
        <v>649</v>
      </c>
      <c r="D74" t="s">
        <v>602</v>
      </c>
      <c r="E74" t="s">
        <v>586</v>
      </c>
      <c r="F74" s="1">
        <v>0</v>
      </c>
    </row>
    <row r="75" spans="1:6" x14ac:dyDescent="0.25">
      <c r="A75" s="2">
        <v>43886</v>
      </c>
      <c r="B75" s="44">
        <v>0.48541666666666666</v>
      </c>
      <c r="C75" t="s">
        <v>652</v>
      </c>
      <c r="D75" t="s">
        <v>587</v>
      </c>
      <c r="E75" t="s">
        <v>622</v>
      </c>
      <c r="F75" s="1">
        <v>0</v>
      </c>
    </row>
    <row r="76" spans="1:6" x14ac:dyDescent="0.25">
      <c r="A76" s="2">
        <v>43887</v>
      </c>
      <c r="B76" s="44">
        <v>0.36805555555555558</v>
      </c>
      <c r="C76" t="s">
        <v>649</v>
      </c>
      <c r="D76" t="s">
        <v>587</v>
      </c>
      <c r="E76" t="s">
        <v>586</v>
      </c>
      <c r="F76" s="1">
        <v>0</v>
      </c>
    </row>
    <row r="77" spans="1:6" x14ac:dyDescent="0.25">
      <c r="A77" s="2">
        <v>43887</v>
      </c>
      <c r="B77" s="44">
        <v>0.4375</v>
      </c>
      <c r="C77" t="s">
        <v>649</v>
      </c>
      <c r="D77" t="s">
        <v>592</v>
      </c>
      <c r="E77" t="s">
        <v>608</v>
      </c>
      <c r="F77" s="1">
        <v>0</v>
      </c>
    </row>
    <row r="78" spans="1:6" x14ac:dyDescent="0.25">
      <c r="A78" s="2">
        <v>43888</v>
      </c>
      <c r="B78" s="44">
        <v>0.42708333333333331</v>
      </c>
      <c r="C78" t="s">
        <v>649</v>
      </c>
      <c r="D78" t="s">
        <v>587</v>
      </c>
      <c r="E78" t="s">
        <v>586</v>
      </c>
      <c r="F78" s="1">
        <v>0</v>
      </c>
    </row>
    <row r="79" spans="1:6" x14ac:dyDescent="0.25">
      <c r="A79" s="2">
        <v>43888</v>
      </c>
      <c r="B79" s="44">
        <v>0.89583333333333337</v>
      </c>
      <c r="C79" t="s">
        <v>649</v>
      </c>
      <c r="D79" t="s">
        <v>609</v>
      </c>
      <c r="E79" t="s">
        <v>622</v>
      </c>
      <c r="F79" s="1">
        <v>0</v>
      </c>
    </row>
    <row r="80" spans="1:6" x14ac:dyDescent="0.25">
      <c r="A80" s="2">
        <v>43889</v>
      </c>
      <c r="B80" s="44">
        <v>0.52847222222222223</v>
      </c>
      <c r="C80" t="s">
        <v>651</v>
      </c>
      <c r="D80" t="s">
        <v>587</v>
      </c>
      <c r="E80" t="s">
        <v>586</v>
      </c>
      <c r="F80" s="1">
        <v>0</v>
      </c>
    </row>
    <row r="81" spans="1:6" x14ac:dyDescent="0.25">
      <c r="A81" s="2">
        <v>43889</v>
      </c>
      <c r="B81" s="44">
        <v>0.72916666666666663</v>
      </c>
      <c r="C81" t="s">
        <v>649</v>
      </c>
      <c r="D81" t="s">
        <v>609</v>
      </c>
      <c r="E81" t="s">
        <v>622</v>
      </c>
      <c r="F81" s="1">
        <v>0</v>
      </c>
    </row>
    <row r="82" spans="1:6" x14ac:dyDescent="0.25">
      <c r="A82" s="2">
        <v>43889</v>
      </c>
      <c r="B82" s="44">
        <v>0.83333333333333337</v>
      </c>
      <c r="C82" t="s">
        <v>652</v>
      </c>
      <c r="D82" t="s">
        <v>587</v>
      </c>
      <c r="E82" t="s">
        <v>586</v>
      </c>
      <c r="F82" s="1">
        <v>0</v>
      </c>
    </row>
    <row r="83" spans="1:6" x14ac:dyDescent="0.25">
      <c r="A83" s="2">
        <v>43890</v>
      </c>
      <c r="B83" s="44">
        <v>9.0277777777777776E-2</v>
      </c>
      <c r="C83" t="s">
        <v>650</v>
      </c>
      <c r="D83" t="s">
        <v>587</v>
      </c>
      <c r="E83" t="s">
        <v>586</v>
      </c>
      <c r="F83" s="1">
        <v>0</v>
      </c>
    </row>
    <row r="84" spans="1:6" x14ac:dyDescent="0.25">
      <c r="A84" s="2">
        <v>43890</v>
      </c>
      <c r="B84" s="44">
        <v>0.66180555555555554</v>
      </c>
      <c r="C84" t="s">
        <v>649</v>
      </c>
      <c r="D84" t="s">
        <v>587</v>
      </c>
      <c r="E84" t="s">
        <v>591</v>
      </c>
      <c r="F84" s="1">
        <v>0</v>
      </c>
    </row>
    <row r="85" spans="1:6" x14ac:dyDescent="0.25">
      <c r="A85" s="2">
        <v>43890</v>
      </c>
      <c r="B85" s="44">
        <v>0.96527777777777779</v>
      </c>
      <c r="C85" t="s">
        <v>649</v>
      </c>
      <c r="D85" t="s">
        <v>587</v>
      </c>
      <c r="E85" t="s">
        <v>622</v>
      </c>
      <c r="F85" s="1">
        <v>0</v>
      </c>
    </row>
    <row r="86" spans="1:6" x14ac:dyDescent="0.25">
      <c r="A86" s="2">
        <v>43891</v>
      </c>
      <c r="B86" s="44">
        <v>7.9166666666666663E-2</v>
      </c>
      <c r="C86" t="s">
        <v>649</v>
      </c>
      <c r="D86" t="s">
        <v>587</v>
      </c>
      <c r="E86" t="s">
        <v>586</v>
      </c>
      <c r="F86" s="1">
        <v>0</v>
      </c>
    </row>
    <row r="87" spans="1:6" x14ac:dyDescent="0.25">
      <c r="A87" s="2">
        <v>43891</v>
      </c>
      <c r="B87" s="44">
        <v>0.8041666666666667</v>
      </c>
      <c r="C87" t="s">
        <v>651</v>
      </c>
      <c r="D87" t="s">
        <v>592</v>
      </c>
      <c r="E87" t="s">
        <v>608</v>
      </c>
      <c r="F87" s="1">
        <v>0</v>
      </c>
    </row>
    <row r="88" spans="1:6" x14ac:dyDescent="0.25">
      <c r="A88" s="2">
        <v>43891</v>
      </c>
      <c r="B88" s="44">
        <v>0.84027777777777779</v>
      </c>
      <c r="C88" t="s">
        <v>652</v>
      </c>
      <c r="D88" t="s">
        <v>604</v>
      </c>
      <c r="E88" t="s">
        <v>586</v>
      </c>
      <c r="F88" s="1">
        <v>0</v>
      </c>
    </row>
    <row r="89" spans="1:6" x14ac:dyDescent="0.25">
      <c r="A89" s="2">
        <v>43891</v>
      </c>
      <c r="B89" s="44">
        <v>0.91666666666666663</v>
      </c>
      <c r="C89" t="s">
        <v>649</v>
      </c>
      <c r="D89" t="s">
        <v>587</v>
      </c>
      <c r="E89" t="s">
        <v>622</v>
      </c>
      <c r="F89" s="1">
        <v>0</v>
      </c>
    </row>
    <row r="90" spans="1:6" x14ac:dyDescent="0.25">
      <c r="A90" s="2">
        <v>43892</v>
      </c>
      <c r="B90" s="44">
        <v>0.47986111111111113</v>
      </c>
      <c r="C90" t="s">
        <v>649</v>
      </c>
      <c r="D90" t="s">
        <v>587</v>
      </c>
      <c r="E90" t="s">
        <v>586</v>
      </c>
      <c r="F90" s="1">
        <v>0</v>
      </c>
    </row>
    <row r="91" spans="1:6" x14ac:dyDescent="0.25">
      <c r="A91" s="2">
        <v>43892</v>
      </c>
      <c r="B91" s="44">
        <v>0.5</v>
      </c>
      <c r="C91" t="s">
        <v>649</v>
      </c>
      <c r="D91" t="s">
        <v>627</v>
      </c>
      <c r="E91" t="s">
        <v>624</v>
      </c>
      <c r="F91" s="1">
        <v>0</v>
      </c>
    </row>
    <row r="92" spans="1:6" x14ac:dyDescent="0.25">
      <c r="A92" s="2">
        <v>43892</v>
      </c>
      <c r="B92" s="44">
        <v>0.61805555555555558</v>
      </c>
      <c r="C92" t="s">
        <v>649</v>
      </c>
      <c r="D92" t="s">
        <v>609</v>
      </c>
      <c r="E92" t="s">
        <v>622</v>
      </c>
      <c r="F92" s="1">
        <v>0</v>
      </c>
    </row>
    <row r="93" spans="1:6" x14ac:dyDescent="0.25">
      <c r="A93" s="2">
        <v>43893</v>
      </c>
      <c r="B93" s="44">
        <v>0.3611111111111111</v>
      </c>
      <c r="C93" t="s">
        <v>650</v>
      </c>
      <c r="D93" t="s">
        <v>606</v>
      </c>
      <c r="E93" t="s">
        <v>586</v>
      </c>
      <c r="F93" s="1">
        <v>0</v>
      </c>
    </row>
    <row r="94" spans="1:6" x14ac:dyDescent="0.25">
      <c r="A94" s="2">
        <v>43893</v>
      </c>
      <c r="B94" s="44">
        <v>0.85069444444444453</v>
      </c>
      <c r="C94" t="s">
        <v>649</v>
      </c>
      <c r="D94" t="s">
        <v>587</v>
      </c>
      <c r="E94" t="s">
        <v>622</v>
      </c>
      <c r="F94" s="1">
        <v>0</v>
      </c>
    </row>
    <row r="95" spans="1:6" x14ac:dyDescent="0.25">
      <c r="A95" s="2">
        <v>43894</v>
      </c>
      <c r="B95" s="44">
        <v>3.472222222222222E-3</v>
      </c>
      <c r="C95" t="s">
        <v>652</v>
      </c>
      <c r="D95" t="s">
        <v>588</v>
      </c>
      <c r="E95" t="s">
        <v>601</v>
      </c>
      <c r="F95" s="1">
        <v>0</v>
      </c>
    </row>
    <row r="96" spans="1:6" x14ac:dyDescent="0.25">
      <c r="A96" s="2">
        <v>43895</v>
      </c>
      <c r="B96" s="44">
        <v>0.47916666666666669</v>
      </c>
      <c r="C96" t="s">
        <v>649</v>
      </c>
      <c r="D96" t="s">
        <v>604</v>
      </c>
      <c r="E96" t="s">
        <v>601</v>
      </c>
      <c r="F96" s="1">
        <v>0</v>
      </c>
    </row>
    <row r="97" spans="1:6" x14ac:dyDescent="0.25">
      <c r="A97" s="2">
        <v>43896</v>
      </c>
      <c r="B97" s="44">
        <v>2.2222222222222223E-2</v>
      </c>
      <c r="C97" t="s">
        <v>649</v>
      </c>
      <c r="D97" t="s">
        <v>596</v>
      </c>
      <c r="E97" t="s">
        <v>622</v>
      </c>
      <c r="F97" s="1">
        <v>0</v>
      </c>
    </row>
    <row r="98" spans="1:6" x14ac:dyDescent="0.25">
      <c r="A98" s="2">
        <v>43896</v>
      </c>
      <c r="B98" s="44">
        <v>9.7916666666666666E-2</v>
      </c>
      <c r="C98" t="s">
        <v>649</v>
      </c>
      <c r="D98" t="s">
        <v>619</v>
      </c>
      <c r="E98" t="s">
        <v>598</v>
      </c>
      <c r="F98" s="1">
        <v>0</v>
      </c>
    </row>
    <row r="99" spans="1:6" x14ac:dyDescent="0.25">
      <c r="A99" s="2">
        <v>43896</v>
      </c>
      <c r="B99" s="44">
        <v>0.88194444444444453</v>
      </c>
      <c r="C99" t="s">
        <v>652</v>
      </c>
      <c r="D99" t="s">
        <v>587</v>
      </c>
      <c r="E99" t="s">
        <v>586</v>
      </c>
      <c r="F99" s="1">
        <v>1</v>
      </c>
    </row>
    <row r="100" spans="1:6" x14ac:dyDescent="0.25">
      <c r="A100" s="2">
        <v>43896</v>
      </c>
      <c r="B100" s="44">
        <v>0.89930555555555547</v>
      </c>
      <c r="C100" t="s">
        <v>649</v>
      </c>
      <c r="D100" t="s">
        <v>599</v>
      </c>
      <c r="E100" t="s">
        <v>586</v>
      </c>
      <c r="F100" s="1">
        <v>0</v>
      </c>
    </row>
    <row r="101" spans="1:6" x14ac:dyDescent="0.25">
      <c r="A101" s="2">
        <v>43897</v>
      </c>
      <c r="B101" s="44">
        <v>0.57708333333333328</v>
      </c>
      <c r="C101" t="s">
        <v>649</v>
      </c>
      <c r="D101" t="s">
        <v>588</v>
      </c>
      <c r="E101" t="s">
        <v>586</v>
      </c>
      <c r="F101" s="1">
        <v>0</v>
      </c>
    </row>
    <row r="102" spans="1:6" x14ac:dyDescent="0.25">
      <c r="A102" s="2">
        <v>43898</v>
      </c>
      <c r="B102" s="44">
        <v>0.14861111111111111</v>
      </c>
      <c r="C102" t="s">
        <v>649</v>
      </c>
      <c r="D102" t="s">
        <v>609</v>
      </c>
      <c r="E102" t="s">
        <v>622</v>
      </c>
      <c r="F102" s="1">
        <v>0</v>
      </c>
    </row>
    <row r="103" spans="1:6" x14ac:dyDescent="0.25">
      <c r="A103" s="2">
        <v>43898</v>
      </c>
      <c r="B103" s="44">
        <v>0.22361111111111109</v>
      </c>
      <c r="C103" t="s">
        <v>652</v>
      </c>
      <c r="D103" t="s">
        <v>604</v>
      </c>
      <c r="E103" t="s">
        <v>586</v>
      </c>
      <c r="F103" s="1">
        <v>0</v>
      </c>
    </row>
    <row r="104" spans="1:6" x14ac:dyDescent="0.25">
      <c r="A104" s="2">
        <v>43898</v>
      </c>
      <c r="B104" s="44">
        <v>0.83333333333333337</v>
      </c>
      <c r="C104" t="s">
        <v>649</v>
      </c>
      <c r="D104" t="s">
        <v>606</v>
      </c>
      <c r="E104" t="s">
        <v>622</v>
      </c>
      <c r="F104" s="1">
        <v>0</v>
      </c>
    </row>
    <row r="105" spans="1:6" x14ac:dyDescent="0.25">
      <c r="A105" s="2">
        <v>43898</v>
      </c>
      <c r="B105" s="44">
        <v>0.90972222222222221</v>
      </c>
      <c r="C105" t="s">
        <v>649</v>
      </c>
      <c r="D105" t="s">
        <v>587</v>
      </c>
      <c r="E105" t="s">
        <v>586</v>
      </c>
      <c r="F105" s="1">
        <v>0</v>
      </c>
    </row>
    <row r="106" spans="1:6" x14ac:dyDescent="0.25">
      <c r="A106" s="2">
        <v>43899</v>
      </c>
      <c r="B106" s="44">
        <v>2.013888888888889E-2</v>
      </c>
      <c r="C106" t="s">
        <v>649</v>
      </c>
      <c r="D106" t="s">
        <v>587</v>
      </c>
      <c r="E106" t="s">
        <v>586</v>
      </c>
      <c r="F106" s="1">
        <v>1</v>
      </c>
    </row>
    <row r="107" spans="1:6" x14ac:dyDescent="0.25">
      <c r="A107" s="2">
        <v>43899</v>
      </c>
      <c r="B107" s="44">
        <v>0.7416666666666667</v>
      </c>
      <c r="C107" t="s">
        <v>651</v>
      </c>
      <c r="D107" t="s">
        <v>592</v>
      </c>
      <c r="E107" t="s">
        <v>586</v>
      </c>
      <c r="F107" s="1">
        <v>0</v>
      </c>
    </row>
    <row r="108" spans="1:6" x14ac:dyDescent="0.25">
      <c r="A108" s="2">
        <v>43900</v>
      </c>
      <c r="B108" s="44">
        <v>0.78194444444444444</v>
      </c>
      <c r="C108" t="s">
        <v>649</v>
      </c>
      <c r="D108" t="s">
        <v>604</v>
      </c>
      <c r="E108" t="s">
        <v>586</v>
      </c>
      <c r="F108" s="1">
        <v>0</v>
      </c>
    </row>
    <row r="109" spans="1:6" x14ac:dyDescent="0.25">
      <c r="A109" s="2">
        <v>43901</v>
      </c>
      <c r="B109" s="44">
        <v>0.53055555555555556</v>
      </c>
      <c r="C109" t="s">
        <v>649</v>
      </c>
      <c r="D109" t="s">
        <v>585</v>
      </c>
      <c r="E109" t="s">
        <v>586</v>
      </c>
      <c r="F109" s="1">
        <v>0</v>
      </c>
    </row>
    <row r="110" spans="1:6" x14ac:dyDescent="0.25">
      <c r="A110" s="2">
        <v>43901</v>
      </c>
      <c r="B110" s="44">
        <v>0.68402777777777779</v>
      </c>
      <c r="C110" t="s">
        <v>649</v>
      </c>
      <c r="D110" t="s">
        <v>587</v>
      </c>
      <c r="E110" t="s">
        <v>586</v>
      </c>
      <c r="F110" s="1">
        <v>0</v>
      </c>
    </row>
    <row r="111" spans="1:6" x14ac:dyDescent="0.25">
      <c r="A111" s="2">
        <v>43901</v>
      </c>
      <c r="B111" s="44">
        <v>0.70833333333333337</v>
      </c>
      <c r="C111" t="s">
        <v>649</v>
      </c>
      <c r="D111" t="s">
        <v>609</v>
      </c>
      <c r="E111" t="s">
        <v>586</v>
      </c>
      <c r="F111" s="1">
        <v>2</v>
      </c>
    </row>
    <row r="112" spans="1:6" x14ac:dyDescent="0.25">
      <c r="A112" s="2">
        <v>43901</v>
      </c>
      <c r="B112" s="44">
        <v>0.93055555555555547</v>
      </c>
      <c r="C112" t="s">
        <v>649</v>
      </c>
      <c r="D112" t="s">
        <v>587</v>
      </c>
      <c r="E112" t="s">
        <v>591</v>
      </c>
      <c r="F112" s="1">
        <v>1</v>
      </c>
    </row>
    <row r="113" spans="1:6" x14ac:dyDescent="0.25">
      <c r="A113" s="2">
        <v>43902</v>
      </c>
      <c r="B113" s="44">
        <v>0.56944444444444442</v>
      </c>
      <c r="C113" t="s">
        <v>651</v>
      </c>
      <c r="D113" t="s">
        <v>587</v>
      </c>
      <c r="E113" t="s">
        <v>586</v>
      </c>
      <c r="F113" s="1">
        <v>0</v>
      </c>
    </row>
    <row r="114" spans="1:6" x14ac:dyDescent="0.25">
      <c r="A114" s="2">
        <v>43902</v>
      </c>
      <c r="B114" s="44">
        <v>0.99722222222222223</v>
      </c>
      <c r="C114" t="s">
        <v>649</v>
      </c>
      <c r="D114" t="s">
        <v>587</v>
      </c>
      <c r="E114" t="s">
        <v>622</v>
      </c>
      <c r="F114" s="1">
        <v>0</v>
      </c>
    </row>
    <row r="115" spans="1:6" x14ac:dyDescent="0.25">
      <c r="A115" s="2">
        <v>43903</v>
      </c>
      <c r="B115" s="44">
        <v>0.72083333333333333</v>
      </c>
      <c r="C115" t="s">
        <v>649</v>
      </c>
      <c r="D115" t="s">
        <v>587</v>
      </c>
      <c r="E115" t="s">
        <v>622</v>
      </c>
      <c r="F115" s="1">
        <v>0</v>
      </c>
    </row>
    <row r="116" spans="1:6" x14ac:dyDescent="0.25">
      <c r="A116" s="2">
        <v>43903</v>
      </c>
      <c r="B116" s="44">
        <v>0.77430555555555547</v>
      </c>
      <c r="C116" t="s">
        <v>649</v>
      </c>
      <c r="D116" t="s">
        <v>617</v>
      </c>
      <c r="E116" t="s">
        <v>591</v>
      </c>
      <c r="F116" s="1">
        <v>1</v>
      </c>
    </row>
    <row r="117" spans="1:6" x14ac:dyDescent="0.25">
      <c r="A117" s="2">
        <v>43904</v>
      </c>
      <c r="B117" s="44">
        <v>0.44444444444444442</v>
      </c>
      <c r="C117" t="s">
        <v>650</v>
      </c>
      <c r="D117" t="s">
        <v>613</v>
      </c>
      <c r="E117" t="s">
        <v>608</v>
      </c>
      <c r="F117" s="1">
        <v>0</v>
      </c>
    </row>
    <row r="118" spans="1:6" x14ac:dyDescent="0.25">
      <c r="A118" s="2">
        <v>43904</v>
      </c>
      <c r="B118" s="44">
        <v>0.92847222222222225</v>
      </c>
      <c r="C118" t="s">
        <v>651</v>
      </c>
      <c r="D118" t="s">
        <v>587</v>
      </c>
      <c r="E118" t="s">
        <v>607</v>
      </c>
      <c r="F118" s="1">
        <v>2</v>
      </c>
    </row>
    <row r="119" spans="1:6" x14ac:dyDescent="0.25">
      <c r="A119" s="2">
        <v>43905</v>
      </c>
      <c r="B119" s="44">
        <v>0.69444444444444453</v>
      </c>
      <c r="C119" t="s">
        <v>652</v>
      </c>
      <c r="D119" t="s">
        <v>587</v>
      </c>
      <c r="E119" t="s">
        <v>586</v>
      </c>
      <c r="F119" s="1">
        <v>0</v>
      </c>
    </row>
    <row r="120" spans="1:6" x14ac:dyDescent="0.25">
      <c r="A120" s="2">
        <v>43906</v>
      </c>
      <c r="B120" s="44">
        <v>3.0555555555555555E-2</v>
      </c>
      <c r="C120" t="s">
        <v>649</v>
      </c>
      <c r="D120" t="s">
        <v>587</v>
      </c>
      <c r="E120" t="s">
        <v>598</v>
      </c>
      <c r="F120" s="1">
        <v>0</v>
      </c>
    </row>
    <row r="121" spans="1:6" x14ac:dyDescent="0.25">
      <c r="A121" s="2">
        <v>43910</v>
      </c>
      <c r="B121" s="44">
        <v>0</v>
      </c>
      <c r="C121" t="s">
        <v>649</v>
      </c>
      <c r="D121" t="s">
        <v>611</v>
      </c>
      <c r="E121" t="s">
        <v>591</v>
      </c>
      <c r="F121" s="1">
        <v>1</v>
      </c>
    </row>
    <row r="122" spans="1:6" x14ac:dyDescent="0.25">
      <c r="A122" s="2">
        <v>43910</v>
      </c>
      <c r="B122" s="44">
        <v>0.36805555555555558</v>
      </c>
      <c r="C122" t="s">
        <v>649</v>
      </c>
      <c r="D122" t="s">
        <v>587</v>
      </c>
      <c r="E122" t="s">
        <v>586</v>
      </c>
      <c r="F122" s="1">
        <v>1</v>
      </c>
    </row>
    <row r="123" spans="1:6" x14ac:dyDescent="0.25">
      <c r="A123" s="2">
        <v>43911</v>
      </c>
      <c r="B123" s="44">
        <v>0.65277777777777779</v>
      </c>
      <c r="C123" t="s">
        <v>649</v>
      </c>
      <c r="D123" t="s">
        <v>602</v>
      </c>
      <c r="E123" t="s">
        <v>601</v>
      </c>
      <c r="F123" s="1">
        <v>0</v>
      </c>
    </row>
    <row r="124" spans="1:6" x14ac:dyDescent="0.25">
      <c r="A124" s="2">
        <v>43911</v>
      </c>
      <c r="B124" s="44">
        <v>0.875</v>
      </c>
      <c r="C124" t="s">
        <v>651</v>
      </c>
      <c r="D124" t="s">
        <v>587</v>
      </c>
      <c r="E124" t="s">
        <v>586</v>
      </c>
      <c r="F124" s="1">
        <v>0</v>
      </c>
    </row>
    <row r="125" spans="1:6" x14ac:dyDescent="0.25">
      <c r="A125" s="2">
        <v>43912</v>
      </c>
      <c r="B125" s="44">
        <v>0.3888888888888889</v>
      </c>
      <c r="C125" t="s">
        <v>651</v>
      </c>
      <c r="D125" t="s">
        <v>609</v>
      </c>
      <c r="E125" t="s">
        <v>586</v>
      </c>
      <c r="F125" s="1">
        <v>1</v>
      </c>
    </row>
    <row r="126" spans="1:6" x14ac:dyDescent="0.25">
      <c r="A126" s="2">
        <v>43917</v>
      </c>
      <c r="B126" s="44">
        <v>0.73402777777777783</v>
      </c>
      <c r="C126" t="s">
        <v>649</v>
      </c>
      <c r="D126" t="s">
        <v>587</v>
      </c>
      <c r="E126" t="s">
        <v>607</v>
      </c>
      <c r="F126" s="1">
        <v>0</v>
      </c>
    </row>
    <row r="127" spans="1:6" x14ac:dyDescent="0.25">
      <c r="A127" s="2">
        <v>43918</v>
      </c>
      <c r="B127" s="44">
        <v>0.625</v>
      </c>
      <c r="C127" t="s">
        <v>650</v>
      </c>
      <c r="D127" t="s">
        <v>587</v>
      </c>
      <c r="E127" t="s">
        <v>586</v>
      </c>
      <c r="F127" s="1">
        <v>0</v>
      </c>
    </row>
    <row r="128" spans="1:6" x14ac:dyDescent="0.25">
      <c r="A128" s="2">
        <v>43918</v>
      </c>
      <c r="B128" s="44">
        <v>0.93055555555555547</v>
      </c>
      <c r="C128" t="s">
        <v>649</v>
      </c>
      <c r="D128" t="s">
        <v>616</v>
      </c>
      <c r="E128" t="s">
        <v>622</v>
      </c>
      <c r="F128" s="1">
        <v>0</v>
      </c>
    </row>
    <row r="129" spans="1:6" x14ac:dyDescent="0.25">
      <c r="A129" s="2">
        <v>43935</v>
      </c>
      <c r="B129" s="44">
        <v>0.85416666666666663</v>
      </c>
      <c r="C129" t="s">
        <v>650</v>
      </c>
      <c r="D129" t="s">
        <v>587</v>
      </c>
      <c r="E129" t="s">
        <v>591</v>
      </c>
      <c r="F129" s="1">
        <v>1</v>
      </c>
    </row>
    <row r="130" spans="1:6" x14ac:dyDescent="0.25">
      <c r="A130" s="2">
        <v>43937</v>
      </c>
      <c r="B130" s="44">
        <v>0.51736111111111105</v>
      </c>
      <c r="C130" t="s">
        <v>651</v>
      </c>
      <c r="D130" t="s">
        <v>595</v>
      </c>
      <c r="E130" t="s">
        <v>628</v>
      </c>
      <c r="F130" s="1">
        <v>1</v>
      </c>
    </row>
    <row r="131" spans="1:6" x14ac:dyDescent="0.25">
      <c r="A131" s="2">
        <v>43951</v>
      </c>
      <c r="B131" s="44">
        <v>0.27013888888888887</v>
      </c>
      <c r="C131" t="s">
        <v>649</v>
      </c>
      <c r="D131" t="s">
        <v>587</v>
      </c>
      <c r="E131" t="s">
        <v>622</v>
      </c>
      <c r="F131" s="1">
        <v>0</v>
      </c>
    </row>
    <row r="132" spans="1:6" x14ac:dyDescent="0.25">
      <c r="A132" s="2">
        <v>43953</v>
      </c>
      <c r="B132" s="44">
        <v>0.61597222222222225</v>
      </c>
      <c r="C132" t="s">
        <v>649</v>
      </c>
      <c r="D132" t="s">
        <v>587</v>
      </c>
      <c r="E132" t="s">
        <v>591</v>
      </c>
      <c r="F132" s="1">
        <v>1</v>
      </c>
    </row>
    <row r="133" spans="1:6" x14ac:dyDescent="0.25">
      <c r="A133" s="2">
        <v>43964</v>
      </c>
      <c r="B133" s="44">
        <v>0.89583333333333337</v>
      </c>
      <c r="C133" t="s">
        <v>651</v>
      </c>
      <c r="D133" t="s">
        <v>609</v>
      </c>
      <c r="E133" t="s">
        <v>586</v>
      </c>
      <c r="F133" s="1">
        <v>3</v>
      </c>
    </row>
    <row r="134" spans="1:6" x14ac:dyDescent="0.25">
      <c r="A134" s="2">
        <v>43964</v>
      </c>
      <c r="B134" s="44">
        <v>0.94305555555555554</v>
      </c>
      <c r="C134" t="s">
        <v>650</v>
      </c>
      <c r="D134" t="s">
        <v>592</v>
      </c>
      <c r="E134" t="s">
        <v>586</v>
      </c>
      <c r="F134" s="1">
        <v>0</v>
      </c>
    </row>
    <row r="135" spans="1:6" x14ac:dyDescent="0.25">
      <c r="A135" s="2">
        <v>43967</v>
      </c>
      <c r="B135" s="44">
        <v>0.70833333333333337</v>
      </c>
      <c r="C135" t="s">
        <v>651</v>
      </c>
      <c r="D135" t="s">
        <v>596</v>
      </c>
      <c r="E135" t="s">
        <v>591</v>
      </c>
      <c r="F135" s="1">
        <v>1</v>
      </c>
    </row>
    <row r="136" spans="1:6" x14ac:dyDescent="0.25">
      <c r="A136" s="2">
        <v>43969</v>
      </c>
      <c r="B136" s="44">
        <v>0.65347222222222223</v>
      </c>
      <c r="C136" t="s">
        <v>651</v>
      </c>
      <c r="D136" t="s">
        <v>599</v>
      </c>
      <c r="E136" t="s">
        <v>586</v>
      </c>
      <c r="F136" s="1">
        <v>0</v>
      </c>
    </row>
    <row r="137" spans="1:6" x14ac:dyDescent="0.25">
      <c r="A137" s="2">
        <v>43971</v>
      </c>
      <c r="B137" s="44">
        <v>0.15486111111111112</v>
      </c>
      <c r="C137" t="s">
        <v>650</v>
      </c>
      <c r="D137" t="s">
        <v>588</v>
      </c>
      <c r="E137" t="s">
        <v>605</v>
      </c>
      <c r="F137" s="1">
        <v>0</v>
      </c>
    </row>
    <row r="138" spans="1:6" x14ac:dyDescent="0.25">
      <c r="A138" s="2">
        <v>43973</v>
      </c>
      <c r="B138" s="44">
        <v>0.99722222222222223</v>
      </c>
      <c r="C138" t="s">
        <v>650</v>
      </c>
      <c r="D138" t="s">
        <v>587</v>
      </c>
      <c r="E138" t="s">
        <v>586</v>
      </c>
      <c r="F138" s="1">
        <v>1</v>
      </c>
    </row>
    <row r="139" spans="1:6" x14ac:dyDescent="0.25">
      <c r="A139" s="2">
        <v>43974</v>
      </c>
      <c r="B139" s="44">
        <v>0.72916666666666663</v>
      </c>
      <c r="C139" t="s">
        <v>652</v>
      </c>
      <c r="D139" t="s">
        <v>606</v>
      </c>
      <c r="E139" t="s">
        <v>586</v>
      </c>
      <c r="F139" s="1">
        <v>0</v>
      </c>
    </row>
    <row r="140" spans="1:6" x14ac:dyDescent="0.25">
      <c r="A140" s="2">
        <v>43976</v>
      </c>
      <c r="B140" s="44">
        <v>0.78819444444444453</v>
      </c>
      <c r="C140" t="s">
        <v>651</v>
      </c>
      <c r="D140" t="s">
        <v>609</v>
      </c>
      <c r="E140" t="s">
        <v>586</v>
      </c>
      <c r="F140" s="1">
        <v>0</v>
      </c>
    </row>
    <row r="141" spans="1:6" x14ac:dyDescent="0.25">
      <c r="A141" s="2">
        <v>43982</v>
      </c>
      <c r="B141" s="44">
        <v>3.125E-2</v>
      </c>
      <c r="C141" t="s">
        <v>652</v>
      </c>
      <c r="D141" t="s">
        <v>609</v>
      </c>
      <c r="E141" t="s">
        <v>586</v>
      </c>
      <c r="F141" s="1">
        <v>0</v>
      </c>
    </row>
    <row r="142" spans="1:6" x14ac:dyDescent="0.25">
      <c r="A142" s="2">
        <v>43982</v>
      </c>
      <c r="B142" s="44">
        <v>9.6527777777777768E-2</v>
      </c>
      <c r="C142" t="s">
        <v>650</v>
      </c>
      <c r="D142" t="s">
        <v>609</v>
      </c>
      <c r="E142" t="s">
        <v>586</v>
      </c>
      <c r="F142" s="1">
        <v>2</v>
      </c>
    </row>
    <row r="143" spans="1:6" x14ac:dyDescent="0.25">
      <c r="A143" s="2">
        <v>43995</v>
      </c>
      <c r="B143" s="44">
        <v>0.87847222222222221</v>
      </c>
      <c r="C143" t="s">
        <v>649</v>
      </c>
      <c r="D143" t="s">
        <v>596</v>
      </c>
      <c r="E143" t="s">
        <v>591</v>
      </c>
      <c r="F143" s="1">
        <v>1</v>
      </c>
    </row>
    <row r="144" spans="1:6" x14ac:dyDescent="0.25">
      <c r="A144" s="2">
        <v>43998</v>
      </c>
      <c r="B144" s="44">
        <v>0.92708333333333337</v>
      </c>
      <c r="C144" t="s">
        <v>649</v>
      </c>
      <c r="D144" t="s">
        <v>592</v>
      </c>
      <c r="E144" t="s">
        <v>586</v>
      </c>
      <c r="F144" s="1">
        <v>2</v>
      </c>
    </row>
    <row r="145" spans="1:6" x14ac:dyDescent="0.25">
      <c r="A145" s="2">
        <v>44007</v>
      </c>
      <c r="B145" s="44">
        <v>0.15069444444444444</v>
      </c>
      <c r="C145" t="s">
        <v>649</v>
      </c>
      <c r="D145" t="s">
        <v>587</v>
      </c>
      <c r="E145" t="s">
        <v>591</v>
      </c>
      <c r="F145" s="1">
        <v>1</v>
      </c>
    </row>
    <row r="146" spans="1:6" x14ac:dyDescent="0.25">
      <c r="A146" s="2">
        <v>44007</v>
      </c>
      <c r="B146" s="44">
        <v>0.90763888888888899</v>
      </c>
      <c r="C146" t="s">
        <v>649</v>
      </c>
      <c r="D146" t="s">
        <v>587</v>
      </c>
      <c r="E146" t="s">
        <v>586</v>
      </c>
      <c r="F146" s="1">
        <v>1</v>
      </c>
    </row>
    <row r="147" spans="1:6" x14ac:dyDescent="0.25">
      <c r="A147" s="2">
        <v>44013</v>
      </c>
      <c r="B147" s="44">
        <v>6.5972222222222224E-2</v>
      </c>
      <c r="C147" t="s">
        <v>649</v>
      </c>
      <c r="D147" t="s">
        <v>593</v>
      </c>
      <c r="E147" t="s">
        <v>586</v>
      </c>
      <c r="F147" s="1">
        <v>2</v>
      </c>
    </row>
    <row r="148" spans="1:6" x14ac:dyDescent="0.25">
      <c r="A148" s="2">
        <v>44016</v>
      </c>
      <c r="B148" s="44">
        <v>0.71388888888888891</v>
      </c>
      <c r="C148" t="s">
        <v>651</v>
      </c>
      <c r="D148" t="s">
        <v>587</v>
      </c>
      <c r="E148" t="s">
        <v>607</v>
      </c>
      <c r="F148" s="1">
        <v>1</v>
      </c>
    </row>
    <row r="149" spans="1:6" x14ac:dyDescent="0.25">
      <c r="A149" s="2">
        <v>44021</v>
      </c>
      <c r="B149" s="44">
        <v>0.55555555555555558</v>
      </c>
      <c r="C149" t="s">
        <v>650</v>
      </c>
      <c r="D149" t="s">
        <v>602</v>
      </c>
      <c r="E149" t="s">
        <v>586</v>
      </c>
      <c r="F149" s="1">
        <v>2</v>
      </c>
    </row>
    <row r="150" spans="1:6" x14ac:dyDescent="0.25">
      <c r="A150" s="2">
        <v>44021</v>
      </c>
      <c r="B150" s="44">
        <v>0.92222222222222217</v>
      </c>
      <c r="C150" t="s">
        <v>649</v>
      </c>
      <c r="D150" t="s">
        <v>587</v>
      </c>
      <c r="E150" t="s">
        <v>586</v>
      </c>
      <c r="F150" s="1">
        <v>5</v>
      </c>
    </row>
    <row r="151" spans="1:6" x14ac:dyDescent="0.25">
      <c r="A151" s="2">
        <v>44023</v>
      </c>
      <c r="B151" s="44">
        <v>0.92986111111111114</v>
      </c>
      <c r="C151" t="s">
        <v>649</v>
      </c>
      <c r="D151" t="s">
        <v>596</v>
      </c>
      <c r="E151" t="s">
        <v>591</v>
      </c>
      <c r="F151" s="1">
        <v>1</v>
      </c>
    </row>
    <row r="152" spans="1:6" x14ac:dyDescent="0.25">
      <c r="A152" s="26"/>
      <c r="B152" s="37"/>
    </row>
    <row r="153" spans="1:6" x14ac:dyDescent="0.25">
      <c r="A153" s="26"/>
      <c r="B153" s="37"/>
    </row>
    <row r="154" spans="1:6" x14ac:dyDescent="0.25">
      <c r="A154" s="26"/>
      <c r="B154" s="37"/>
    </row>
    <row r="155" spans="1:6" x14ac:dyDescent="0.25">
      <c r="A155" s="26"/>
      <c r="B155" s="37"/>
    </row>
    <row r="156" spans="1:6" x14ac:dyDescent="0.25">
      <c r="A156" s="26"/>
      <c r="B156" s="37"/>
    </row>
    <row r="157" spans="1:6" x14ac:dyDescent="0.25">
      <c r="A157" s="26"/>
      <c r="B157" s="37"/>
    </row>
    <row r="158" spans="1:6" x14ac:dyDescent="0.25">
      <c r="A158" s="26"/>
      <c r="B158" s="37"/>
    </row>
    <row r="159" spans="1:6" x14ac:dyDescent="0.25">
      <c r="A159" s="26"/>
      <c r="B159" s="37"/>
    </row>
    <row r="160" spans="1:6" x14ac:dyDescent="0.25">
      <c r="A160" s="26"/>
      <c r="B160" s="37"/>
    </row>
    <row r="161" spans="1:2" x14ac:dyDescent="0.25">
      <c r="A161" s="26"/>
      <c r="B161" s="37"/>
    </row>
    <row r="162" spans="1:2" x14ac:dyDescent="0.25">
      <c r="A162" s="26"/>
      <c r="B162" s="37"/>
    </row>
    <row r="163" spans="1:2" x14ac:dyDescent="0.25">
      <c r="A163" s="26"/>
      <c r="B163" s="37"/>
    </row>
    <row r="164" spans="1:2" x14ac:dyDescent="0.25">
      <c r="A164" s="26"/>
      <c r="B164" s="37"/>
    </row>
    <row r="165" spans="1:2" x14ac:dyDescent="0.25">
      <c r="A165" s="26"/>
      <c r="B165" s="37"/>
    </row>
    <row r="166" spans="1:2" x14ac:dyDescent="0.25">
      <c r="A166" s="26"/>
      <c r="B166" s="37"/>
    </row>
    <row r="167" spans="1:2" x14ac:dyDescent="0.25">
      <c r="A167" s="26"/>
      <c r="B167" s="37"/>
    </row>
    <row r="168" spans="1:2" x14ac:dyDescent="0.25">
      <c r="A168" s="26"/>
      <c r="B168" s="37"/>
    </row>
    <row r="169" spans="1:2" x14ac:dyDescent="0.25">
      <c r="A169" s="26"/>
      <c r="B169" s="37"/>
    </row>
    <row r="170" spans="1:2" x14ac:dyDescent="0.25">
      <c r="A170" s="26"/>
      <c r="B170" s="37"/>
    </row>
    <row r="171" spans="1:2" x14ac:dyDescent="0.25">
      <c r="A171" s="26"/>
      <c r="B171" s="37"/>
    </row>
    <row r="172" spans="1:2" x14ac:dyDescent="0.25">
      <c r="A172" s="26"/>
      <c r="B172" s="37"/>
    </row>
    <row r="173" spans="1:2" x14ac:dyDescent="0.25">
      <c r="A173" s="26"/>
      <c r="B173" s="37"/>
    </row>
    <row r="174" spans="1:2" x14ac:dyDescent="0.25">
      <c r="A174" s="26"/>
      <c r="B174" s="37"/>
    </row>
    <row r="175" spans="1:2" x14ac:dyDescent="0.25">
      <c r="A175" s="26"/>
      <c r="B175" s="37"/>
    </row>
    <row r="176" spans="1:2" x14ac:dyDescent="0.25">
      <c r="A176" s="26"/>
      <c r="B176" s="37"/>
    </row>
    <row r="177" spans="1:2" x14ac:dyDescent="0.25">
      <c r="A177" s="26"/>
      <c r="B177" s="37"/>
    </row>
    <row r="178" spans="1:2" x14ac:dyDescent="0.25">
      <c r="A178" s="26"/>
      <c r="B178"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DDF73-3B56-4629-AF35-EDCBC90A5F3C}">
  <sheetPr>
    <tabColor rgb="FFFF9999"/>
  </sheetPr>
  <dimension ref="A1:C9"/>
  <sheetViews>
    <sheetView workbookViewId="0">
      <selection sqref="A1:C9"/>
    </sheetView>
  </sheetViews>
  <sheetFormatPr defaultRowHeight="15" x14ac:dyDescent="0.25"/>
  <cols>
    <col min="1" max="1" width="9" bestFit="1" customWidth="1"/>
    <col min="2" max="3" width="11.42578125" customWidth="1"/>
  </cols>
  <sheetData>
    <row r="1" spans="1:3" x14ac:dyDescent="0.25">
      <c r="A1" s="50" t="s">
        <v>630</v>
      </c>
      <c r="B1" s="38" t="s">
        <v>631</v>
      </c>
      <c r="C1" s="38" t="s">
        <v>632</v>
      </c>
    </row>
    <row r="2" spans="1:3" x14ac:dyDescent="0.25">
      <c r="A2" s="1" t="s">
        <v>29</v>
      </c>
      <c r="B2" s="39">
        <v>9506</v>
      </c>
      <c r="C2" s="40">
        <v>0.21992020718135369</v>
      </c>
    </row>
    <row r="3" spans="1:3" x14ac:dyDescent="0.25">
      <c r="A3" s="1" t="s">
        <v>30</v>
      </c>
      <c r="B3" s="39">
        <v>8986</v>
      </c>
      <c r="C3" s="40">
        <v>0.22193802981584332</v>
      </c>
    </row>
    <row r="4" spans="1:3" x14ac:dyDescent="0.25">
      <c r="A4" s="1" t="s">
        <v>31</v>
      </c>
      <c r="B4" s="39">
        <v>7241</v>
      </c>
      <c r="C4" s="40">
        <v>0.21524825902143438</v>
      </c>
    </row>
    <row r="5" spans="1:3" x14ac:dyDescent="0.25">
      <c r="A5" s="1" t="s">
        <v>32</v>
      </c>
      <c r="B5" s="39">
        <v>2598</v>
      </c>
      <c r="C5" s="40">
        <v>0.24562682215743439</v>
      </c>
    </row>
    <row r="6" spans="1:3" x14ac:dyDescent="0.25">
      <c r="A6" s="1" t="s">
        <v>33</v>
      </c>
      <c r="B6" s="39">
        <v>3953</v>
      </c>
      <c r="C6" s="40">
        <v>0.30476500243942106</v>
      </c>
    </row>
    <row r="7" spans="1:3" x14ac:dyDescent="0.25">
      <c r="A7" s="1" t="s">
        <v>34</v>
      </c>
      <c r="B7" s="39">
        <v>5012</v>
      </c>
      <c r="C7" s="40">
        <v>0.35596113445378152</v>
      </c>
    </row>
    <row r="8" spans="1:3" x14ac:dyDescent="0.25">
      <c r="A8" s="1" t="s">
        <v>35</v>
      </c>
      <c r="B8" s="39">
        <v>6128</v>
      </c>
      <c r="C8" s="40">
        <v>0.34731707317073168</v>
      </c>
    </row>
    <row r="9" spans="1:3" x14ac:dyDescent="0.25">
      <c r="A9" s="1" t="s">
        <v>36</v>
      </c>
      <c r="B9" s="39">
        <v>5716</v>
      </c>
      <c r="C9" s="40">
        <v>0.35006287870126901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92F0-00A3-41D8-9502-114F6FB9A631}">
  <sheetPr>
    <tabColor rgb="FFFF9999"/>
  </sheetPr>
  <dimension ref="A3:B22"/>
  <sheetViews>
    <sheetView workbookViewId="0">
      <selection activeCell="L30" sqref="L30"/>
    </sheetView>
  </sheetViews>
  <sheetFormatPr defaultRowHeight="15" x14ac:dyDescent="0.25"/>
  <cols>
    <col min="1" max="1" width="50.5703125" bestFit="1" customWidth="1"/>
    <col min="2" max="2" width="25.7109375" bestFit="1" customWidth="1"/>
  </cols>
  <sheetData>
    <row r="3" spans="1:2" x14ac:dyDescent="0.25">
      <c r="A3" s="11" t="s">
        <v>583</v>
      </c>
      <c r="B3" t="s">
        <v>625</v>
      </c>
    </row>
    <row r="4" spans="1:2" x14ac:dyDescent="0.25">
      <c r="A4" t="s">
        <v>587</v>
      </c>
      <c r="B4" s="51">
        <v>0.5178571428571429</v>
      </c>
    </row>
    <row r="5" spans="1:2" x14ac:dyDescent="0.25">
      <c r="A5" t="s">
        <v>609</v>
      </c>
      <c r="B5" s="51">
        <v>0.14285714285714285</v>
      </c>
    </row>
    <row r="6" spans="1:2" x14ac:dyDescent="0.25">
      <c r="A6" t="s">
        <v>593</v>
      </c>
      <c r="B6" s="51">
        <v>8.9285714285714288E-2</v>
      </c>
    </row>
    <row r="7" spans="1:2" x14ac:dyDescent="0.25">
      <c r="A7" t="s">
        <v>596</v>
      </c>
      <c r="B7" s="51">
        <v>7.1428571428571425E-2</v>
      </c>
    </row>
    <row r="8" spans="1:2" x14ac:dyDescent="0.25">
      <c r="A8" t="s">
        <v>592</v>
      </c>
      <c r="B8" s="51">
        <v>5.3571428571428568E-2</v>
      </c>
    </row>
    <row r="9" spans="1:2" x14ac:dyDescent="0.25">
      <c r="A9" t="s">
        <v>602</v>
      </c>
      <c r="B9" s="51">
        <v>3.5714285714285712E-2</v>
      </c>
    </row>
    <row r="10" spans="1:2" x14ac:dyDescent="0.25">
      <c r="A10" t="s">
        <v>617</v>
      </c>
      <c r="B10" s="51">
        <v>3.5714285714285712E-2</v>
      </c>
    </row>
    <row r="11" spans="1:2" x14ac:dyDescent="0.25">
      <c r="A11" t="s">
        <v>611</v>
      </c>
      <c r="B11" s="51">
        <v>1.7857142857142856E-2</v>
      </c>
    </row>
    <row r="12" spans="1:2" x14ac:dyDescent="0.25">
      <c r="A12" t="s">
        <v>616</v>
      </c>
      <c r="B12" s="51">
        <v>1.7857142857142856E-2</v>
      </c>
    </row>
    <row r="13" spans="1:2" x14ac:dyDescent="0.25">
      <c r="A13" t="s">
        <v>595</v>
      </c>
      <c r="B13" s="51">
        <v>1.7857142857142856E-2</v>
      </c>
    </row>
    <row r="14" spans="1:2" x14ac:dyDescent="0.25">
      <c r="A14" t="s">
        <v>588</v>
      </c>
      <c r="B14" s="51">
        <v>0</v>
      </c>
    </row>
    <row r="15" spans="1:2" x14ac:dyDescent="0.25">
      <c r="A15" t="s">
        <v>606</v>
      </c>
      <c r="B15" s="51">
        <v>0</v>
      </c>
    </row>
    <row r="16" spans="1:2" x14ac:dyDescent="0.25">
      <c r="A16" t="s">
        <v>599</v>
      </c>
      <c r="B16" s="51">
        <v>0</v>
      </c>
    </row>
    <row r="17" spans="1:2" x14ac:dyDescent="0.25">
      <c r="A17" t="s">
        <v>604</v>
      </c>
      <c r="B17" s="51">
        <v>0</v>
      </c>
    </row>
    <row r="18" spans="1:2" x14ac:dyDescent="0.25">
      <c r="A18" t="s">
        <v>585</v>
      </c>
      <c r="B18" s="51">
        <v>0</v>
      </c>
    </row>
    <row r="19" spans="1:2" x14ac:dyDescent="0.25">
      <c r="A19" t="s">
        <v>619</v>
      </c>
      <c r="B19" s="51">
        <v>0</v>
      </c>
    </row>
    <row r="20" spans="1:2" x14ac:dyDescent="0.25">
      <c r="A20" t="s">
        <v>613</v>
      </c>
      <c r="B20" s="51">
        <v>0</v>
      </c>
    </row>
    <row r="21" spans="1:2" x14ac:dyDescent="0.25">
      <c r="A21" t="s">
        <v>627</v>
      </c>
      <c r="B21" s="51">
        <v>0</v>
      </c>
    </row>
    <row r="22" spans="1:2" x14ac:dyDescent="0.25">
      <c r="A22" t="s">
        <v>28</v>
      </c>
      <c r="B22" s="5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B15"/>
  <sheetViews>
    <sheetView workbookViewId="0"/>
  </sheetViews>
  <sheetFormatPr defaultRowHeight="15" x14ac:dyDescent="0.25"/>
  <cols>
    <col min="1" max="1" width="12.85546875" customWidth="1"/>
    <col min="2" max="2" width="18.5703125" customWidth="1"/>
  </cols>
  <sheetData>
    <row r="1" spans="1:2" x14ac:dyDescent="0.25">
      <c r="A1" s="3" t="s">
        <v>17</v>
      </c>
      <c r="B1" s="3" t="s">
        <v>18</v>
      </c>
    </row>
    <row r="2" spans="1:2" x14ac:dyDescent="0.25">
      <c r="A2" s="1">
        <v>20713</v>
      </c>
      <c r="B2" t="s">
        <v>634</v>
      </c>
    </row>
    <row r="3" spans="1:2" x14ac:dyDescent="0.25">
      <c r="A3" s="1">
        <v>21025</v>
      </c>
      <c r="B3" t="s">
        <v>635</v>
      </c>
    </row>
    <row r="4" spans="1:2" x14ac:dyDescent="0.25">
      <c r="A4" s="1">
        <v>21116</v>
      </c>
      <c r="B4" t="s">
        <v>636</v>
      </c>
    </row>
    <row r="5" spans="1:2" x14ac:dyDescent="0.25">
      <c r="A5" s="1">
        <v>21260</v>
      </c>
      <c r="B5" t="s">
        <v>637</v>
      </c>
    </row>
    <row r="6" spans="1:2" x14ac:dyDescent="0.25">
      <c r="A6" s="1">
        <v>21888</v>
      </c>
      <c r="B6" t="s">
        <v>638</v>
      </c>
    </row>
    <row r="7" spans="1:2" x14ac:dyDescent="0.25">
      <c r="A7" s="1">
        <v>22174</v>
      </c>
      <c r="B7" t="s">
        <v>639</v>
      </c>
    </row>
    <row r="8" spans="1:2" x14ac:dyDescent="0.25">
      <c r="A8" s="1">
        <v>22190</v>
      </c>
      <c r="B8" t="s">
        <v>640</v>
      </c>
    </row>
    <row r="9" spans="1:2" x14ac:dyDescent="0.25">
      <c r="A9" s="1">
        <v>22197</v>
      </c>
      <c r="B9" t="s">
        <v>641</v>
      </c>
    </row>
    <row r="10" spans="1:2" x14ac:dyDescent="0.25">
      <c r="A10" s="1">
        <v>22653</v>
      </c>
      <c r="B10" t="s">
        <v>642</v>
      </c>
    </row>
    <row r="11" spans="1:2" x14ac:dyDescent="0.25">
      <c r="A11" s="1">
        <v>22694</v>
      </c>
      <c r="B11" t="s">
        <v>643</v>
      </c>
    </row>
    <row r="12" spans="1:2" x14ac:dyDescent="0.25">
      <c r="A12" s="1">
        <v>22740</v>
      </c>
      <c r="B12" t="s">
        <v>644</v>
      </c>
    </row>
    <row r="13" spans="1:2" x14ac:dyDescent="0.25">
      <c r="A13" s="1">
        <v>22741</v>
      </c>
      <c r="B13" t="s">
        <v>645</v>
      </c>
    </row>
    <row r="14" spans="1:2" x14ac:dyDescent="0.25">
      <c r="A14" s="1">
        <v>23417</v>
      </c>
      <c r="B14" t="s">
        <v>646</v>
      </c>
    </row>
    <row r="15" spans="1:2" x14ac:dyDescent="0.25">
      <c r="A15" s="1">
        <v>62018</v>
      </c>
      <c r="B15" t="s">
        <v>647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B15"/>
  <sheetViews>
    <sheetView workbookViewId="0">
      <selection activeCell="Y7" sqref="Y7"/>
    </sheetView>
  </sheetViews>
  <sheetFormatPr defaultRowHeight="15" x14ac:dyDescent="0.25"/>
  <cols>
    <col min="1" max="1" width="17.140625" customWidth="1"/>
  </cols>
  <sheetData>
    <row r="1" spans="1:2" x14ac:dyDescent="0.25">
      <c r="A1" s="3" t="s">
        <v>0</v>
      </c>
      <c r="B1" s="3" t="s">
        <v>22</v>
      </c>
    </row>
    <row r="2" spans="1:2" x14ac:dyDescent="0.25">
      <c r="A2" t="s">
        <v>15</v>
      </c>
      <c r="B2" s="1">
        <v>2</v>
      </c>
    </row>
    <row r="3" spans="1:2" x14ac:dyDescent="0.25">
      <c r="A3" t="s">
        <v>11</v>
      </c>
      <c r="B3" s="1">
        <v>12</v>
      </c>
    </row>
    <row r="4" spans="1:2" x14ac:dyDescent="0.25">
      <c r="A4" t="s">
        <v>12</v>
      </c>
      <c r="B4" s="1">
        <v>2</v>
      </c>
    </row>
    <row r="5" spans="1:2" x14ac:dyDescent="0.25">
      <c r="A5" t="s">
        <v>14</v>
      </c>
      <c r="B5" s="1">
        <v>3</v>
      </c>
    </row>
    <row r="6" spans="1:2" x14ac:dyDescent="0.25">
      <c r="A6" t="s">
        <v>3</v>
      </c>
      <c r="B6" s="1">
        <v>32</v>
      </c>
    </row>
    <row r="7" spans="1:2" x14ac:dyDescent="0.25">
      <c r="A7" t="s">
        <v>5</v>
      </c>
      <c r="B7" s="1">
        <v>44</v>
      </c>
    </row>
    <row r="8" spans="1:2" x14ac:dyDescent="0.25">
      <c r="A8" t="s">
        <v>10</v>
      </c>
      <c r="B8" s="1">
        <v>7</v>
      </c>
    </row>
    <row r="9" spans="1:2" x14ac:dyDescent="0.25">
      <c r="A9" t="s">
        <v>4</v>
      </c>
      <c r="B9" s="1">
        <v>12</v>
      </c>
    </row>
    <row r="10" spans="1:2" x14ac:dyDescent="0.25">
      <c r="A10" t="s">
        <v>6</v>
      </c>
      <c r="B10" s="1">
        <v>4</v>
      </c>
    </row>
    <row r="11" spans="1:2" x14ac:dyDescent="0.25">
      <c r="A11" t="s">
        <v>9</v>
      </c>
      <c r="B11" s="1">
        <v>9</v>
      </c>
    </row>
    <row r="12" spans="1:2" x14ac:dyDescent="0.25">
      <c r="A12" t="s">
        <v>8</v>
      </c>
      <c r="B12" s="1">
        <v>14</v>
      </c>
    </row>
    <row r="13" spans="1:2" x14ac:dyDescent="0.25">
      <c r="A13" t="s">
        <v>13</v>
      </c>
      <c r="B13" s="1">
        <v>4</v>
      </c>
    </row>
    <row r="14" spans="1:2" x14ac:dyDescent="0.25">
      <c r="A14" t="s">
        <v>7</v>
      </c>
      <c r="B14" s="1">
        <v>7</v>
      </c>
    </row>
    <row r="15" spans="1:2" x14ac:dyDescent="0.25">
      <c r="A15" t="s">
        <v>2</v>
      </c>
      <c r="B15" s="1">
        <v>48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A1:B5"/>
  <sheetViews>
    <sheetView workbookViewId="0">
      <selection activeCell="B6" sqref="B6"/>
    </sheetView>
  </sheetViews>
  <sheetFormatPr defaultRowHeight="15" x14ac:dyDescent="0.25"/>
  <cols>
    <col min="1" max="1" width="20" customWidth="1"/>
    <col min="2" max="2" width="11.42578125" customWidth="1"/>
  </cols>
  <sheetData>
    <row r="1" spans="1:2" x14ac:dyDescent="0.25">
      <c r="A1" s="52" t="s">
        <v>23</v>
      </c>
      <c r="B1" s="52"/>
    </row>
    <row r="2" spans="1:2" x14ac:dyDescent="0.25">
      <c r="A2" s="4" t="s">
        <v>24</v>
      </c>
      <c r="B2" s="6">
        <v>250000</v>
      </c>
    </row>
    <row r="3" spans="1:2" x14ac:dyDescent="0.25">
      <c r="A3" s="4" t="s">
        <v>25</v>
      </c>
      <c r="B3" s="5">
        <v>4.4999999999999998E-2</v>
      </c>
    </row>
    <row r="4" spans="1:2" x14ac:dyDescent="0.25">
      <c r="A4" s="7" t="s">
        <v>26</v>
      </c>
      <c r="B4" s="8">
        <v>30</v>
      </c>
    </row>
    <row r="5" spans="1:2" x14ac:dyDescent="0.25">
      <c r="A5" s="9" t="s">
        <v>27</v>
      </c>
      <c r="B5" s="10">
        <f>PMT(B3/12,B4*12,B2,,1)</f>
        <v>-1261.9808463907364</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1:B14"/>
  <sheetViews>
    <sheetView workbookViewId="0">
      <selection activeCell="I20" sqref="I20"/>
    </sheetView>
  </sheetViews>
  <sheetFormatPr defaultRowHeight="15" x14ac:dyDescent="0.25"/>
  <cols>
    <col min="1" max="1" width="11.28515625" bestFit="1" customWidth="1"/>
    <col min="2" max="2" width="15.5703125" bestFit="1" customWidth="1"/>
  </cols>
  <sheetData>
    <row r="1" spans="1:2" x14ac:dyDescent="0.25">
      <c r="A1" s="11" t="s">
        <v>648</v>
      </c>
      <c r="B1" t="s">
        <v>41</v>
      </c>
    </row>
    <row r="2" spans="1:2" x14ac:dyDescent="0.25">
      <c r="A2" t="s">
        <v>29</v>
      </c>
      <c r="B2" s="6">
        <v>459.8</v>
      </c>
    </row>
    <row r="3" spans="1:2" x14ac:dyDescent="0.25">
      <c r="A3" t="s">
        <v>30</v>
      </c>
      <c r="B3" s="6">
        <v>1306.6499999999999</v>
      </c>
    </row>
    <row r="4" spans="1:2" x14ac:dyDescent="0.25">
      <c r="A4" t="s">
        <v>31</v>
      </c>
      <c r="B4" s="6">
        <v>299.10000000000002</v>
      </c>
    </row>
    <row r="5" spans="1:2" x14ac:dyDescent="0.25">
      <c r="A5" t="s">
        <v>32</v>
      </c>
      <c r="B5" s="6">
        <v>139.5</v>
      </c>
    </row>
    <row r="6" spans="1:2" x14ac:dyDescent="0.25">
      <c r="A6" t="s">
        <v>33</v>
      </c>
      <c r="B6" s="6">
        <v>202.1</v>
      </c>
    </row>
    <row r="7" spans="1:2" x14ac:dyDescent="0.25">
      <c r="A7" t="s">
        <v>34</v>
      </c>
      <c r="B7" s="6">
        <v>1211.3999999999999</v>
      </c>
    </row>
    <row r="8" spans="1:2" x14ac:dyDescent="0.25">
      <c r="A8" t="s">
        <v>35</v>
      </c>
      <c r="B8" s="6">
        <v>518.65000000000009</v>
      </c>
    </row>
    <row r="9" spans="1:2" x14ac:dyDescent="0.25">
      <c r="A9" t="s">
        <v>36</v>
      </c>
      <c r="B9" s="6">
        <v>574.15000000000009</v>
      </c>
    </row>
    <row r="10" spans="1:2" x14ac:dyDescent="0.25">
      <c r="A10" t="s">
        <v>37</v>
      </c>
      <c r="B10" s="6">
        <v>1161.72</v>
      </c>
    </row>
    <row r="11" spans="1:2" x14ac:dyDescent="0.25">
      <c r="A11" t="s">
        <v>38</v>
      </c>
      <c r="B11" s="6">
        <v>504.09000000000003</v>
      </c>
    </row>
    <row r="12" spans="1:2" x14ac:dyDescent="0.25">
      <c r="A12" t="s">
        <v>39</v>
      </c>
      <c r="B12" s="6">
        <v>678.42000000000007</v>
      </c>
    </row>
    <row r="13" spans="1:2" x14ac:dyDescent="0.25">
      <c r="A13" t="s">
        <v>40</v>
      </c>
      <c r="B13" s="6">
        <v>117.9</v>
      </c>
    </row>
    <row r="14" spans="1:2" x14ac:dyDescent="0.25">
      <c r="A14" t="s">
        <v>28</v>
      </c>
      <c r="B14" s="6">
        <v>7173.4799999999987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F821-0C2E-4EBD-942B-050E10D714E5}">
  <sheetPr>
    <tabColor theme="5" tint="-0.249977111117893"/>
  </sheetPr>
  <dimension ref="A1"/>
  <sheetViews>
    <sheetView showGridLines="0" topLeftCell="A2" workbookViewId="0">
      <selection activeCell="L38" sqref="L38"/>
    </sheetView>
  </sheetViews>
  <sheetFormatPr defaultRowHeight="15" x14ac:dyDescent="0.25"/>
  <cols>
    <col min="1" max="1" width="2.85546875" customWidth="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A77F-E240-4B6F-84DD-BD140F84A281}">
  <sheetPr>
    <tabColor theme="5" tint="0.59999389629810485"/>
  </sheetPr>
  <dimension ref="A1:E11"/>
  <sheetViews>
    <sheetView showGridLines="0" zoomScaleNormal="100" workbookViewId="0">
      <selection activeCell="C6" sqref="C6"/>
    </sheetView>
  </sheetViews>
  <sheetFormatPr defaultRowHeight="15" x14ac:dyDescent="0.25"/>
  <cols>
    <col min="3" max="3" width="28.5703125" customWidth="1"/>
  </cols>
  <sheetData>
    <row r="1" spans="1:5" ht="15.75" customHeight="1" x14ac:dyDescent="0.25"/>
    <row r="2" spans="1:5" ht="15.75" customHeight="1" x14ac:dyDescent="0.4">
      <c r="C2" s="53" t="s">
        <v>43</v>
      </c>
      <c r="D2" s="15"/>
      <c r="E2" s="15"/>
    </row>
    <row r="3" spans="1:5" ht="15.75" customHeight="1" x14ac:dyDescent="0.4">
      <c r="C3" s="53"/>
      <c r="D3" s="15"/>
      <c r="E3" s="15"/>
    </row>
    <row r="4" spans="1:5" ht="15.75" customHeight="1" thickBot="1" x14ac:dyDescent="0.45">
      <c r="A4" s="16"/>
      <c r="B4" s="16"/>
      <c r="C4" s="54"/>
      <c r="D4" s="15"/>
      <c r="E4" s="15"/>
    </row>
    <row r="5" spans="1:5" ht="15.75" customHeight="1" thickBot="1" x14ac:dyDescent="0.3"/>
    <row r="6" spans="1:5" ht="15.75" customHeight="1" thickBot="1" x14ac:dyDescent="0.3">
      <c r="B6" s="4" t="s">
        <v>45</v>
      </c>
      <c r="C6" s="41" t="s">
        <v>106</v>
      </c>
    </row>
    <row r="7" spans="1:5" ht="15.75" customHeight="1" thickBot="1" x14ac:dyDescent="0.3"/>
    <row r="8" spans="1:5" ht="15.75" customHeight="1" thickBot="1" x14ac:dyDescent="0.3">
      <c r="B8" s="4" t="s">
        <v>137</v>
      </c>
      <c r="C8" s="17">
        <f>IFERROR(INDEX('Beer Prices'!$A$1:$E$31,MATCH('Team Selector'!$C$6,'Beer Prices'!$A$1:$A$31,0),MATCH('Team Selector'!$B8,'Beer Prices'!$A$1:$E$1,0)),"-")</f>
        <v>6</v>
      </c>
    </row>
    <row r="9" spans="1:5" ht="15.75" customHeight="1" thickBot="1" x14ac:dyDescent="0.3">
      <c r="B9" s="4" t="s">
        <v>136</v>
      </c>
      <c r="C9" s="21">
        <f>IFERROR(INDEX('Beer Prices'!$A$1:$E$31,MATCH('Team Selector'!$C$6,'Beer Prices'!$A$1:$A$31,0),MATCH('Team Selector'!$B9,'Beer Prices'!$A$1:$E$1,0)),"-")</f>
        <v>12</v>
      </c>
    </row>
    <row r="10" spans="1:5" ht="15.75" customHeight="1" thickBot="1" x14ac:dyDescent="0.3"/>
    <row r="11" spans="1:5" ht="15.75" customHeight="1" thickBot="1" x14ac:dyDescent="0.3">
      <c r="B11" s="4" t="s">
        <v>633</v>
      </c>
      <c r="C11" s="20">
        <f>IFERROR(C8/C9,"-")</f>
        <v>0.5</v>
      </c>
    </row>
  </sheetData>
  <mergeCells count="1">
    <mergeCell ref="C2:C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5231CC3-6B71-49FA-A50E-4C789E4A8F73}">
          <x14:formula1>
            <xm:f>'Beer Prices'!$A:$A</xm:f>
          </x14:formula1>
          <xm:sqref>C6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CCAAD-0F45-400A-AF28-A32F649A8BD1}">
  <sheetPr>
    <tabColor theme="5" tint="0.59999389629810485"/>
  </sheetPr>
  <dimension ref="A1:E31"/>
  <sheetViews>
    <sheetView workbookViewId="0">
      <selection activeCell="L15" sqref="L15"/>
    </sheetView>
  </sheetViews>
  <sheetFormatPr defaultRowHeight="15" outlineLevelCol="1" x14ac:dyDescent="0.25"/>
  <cols>
    <col min="1" max="1" width="21.42578125" bestFit="1" customWidth="1"/>
    <col min="2" max="3" width="14.28515625" hidden="1" customWidth="1" outlineLevel="1"/>
    <col min="4" max="4" width="9.140625" collapsed="1"/>
    <col min="5" max="5" width="9.7109375" customWidth="1"/>
  </cols>
  <sheetData>
    <row r="1" spans="1:5" x14ac:dyDescent="0.25">
      <c r="A1" s="18" t="s">
        <v>45</v>
      </c>
      <c r="B1" s="18" t="s">
        <v>46</v>
      </c>
      <c r="C1" s="18" t="s">
        <v>47</v>
      </c>
      <c r="D1" s="18" t="s">
        <v>137</v>
      </c>
      <c r="E1" s="18" t="s">
        <v>136</v>
      </c>
    </row>
    <row r="2" spans="1:5" x14ac:dyDescent="0.25">
      <c r="A2" t="s">
        <v>48</v>
      </c>
      <c r="B2" t="s">
        <v>49</v>
      </c>
      <c r="C2" t="s">
        <v>50</v>
      </c>
      <c r="D2" s="19">
        <v>4</v>
      </c>
      <c r="E2" s="1">
        <v>14</v>
      </c>
    </row>
    <row r="3" spans="1:5" x14ac:dyDescent="0.25">
      <c r="A3" t="s">
        <v>51</v>
      </c>
      <c r="B3" t="s">
        <v>52</v>
      </c>
      <c r="C3" t="s">
        <v>53</v>
      </c>
      <c r="D3" s="19">
        <v>5</v>
      </c>
      <c r="E3" s="1">
        <v>12</v>
      </c>
    </row>
    <row r="4" spans="1:5" x14ac:dyDescent="0.25">
      <c r="A4" t="s">
        <v>54</v>
      </c>
      <c r="B4" t="s">
        <v>55</v>
      </c>
      <c r="C4" t="s">
        <v>56</v>
      </c>
      <c r="D4" s="19">
        <v>4</v>
      </c>
      <c r="E4" s="1">
        <v>12</v>
      </c>
    </row>
    <row r="5" spans="1:5" x14ac:dyDescent="0.25">
      <c r="A5" t="s">
        <v>57</v>
      </c>
      <c r="B5" t="s">
        <v>58</v>
      </c>
      <c r="C5" t="s">
        <v>59</v>
      </c>
      <c r="D5" s="19">
        <v>8</v>
      </c>
      <c r="E5" s="1">
        <v>12</v>
      </c>
    </row>
    <row r="6" spans="1:5" x14ac:dyDescent="0.25">
      <c r="A6" t="s">
        <v>60</v>
      </c>
      <c r="B6" t="s">
        <v>61</v>
      </c>
      <c r="C6" t="s">
        <v>62</v>
      </c>
      <c r="D6" s="19">
        <v>9</v>
      </c>
      <c r="E6" s="1">
        <v>20</v>
      </c>
    </row>
    <row r="7" spans="1:5" x14ac:dyDescent="0.25">
      <c r="A7" t="s">
        <v>63</v>
      </c>
      <c r="B7" t="s">
        <v>64</v>
      </c>
      <c r="C7" t="s">
        <v>62</v>
      </c>
      <c r="D7" s="19">
        <v>7</v>
      </c>
      <c r="E7" s="1">
        <v>16</v>
      </c>
    </row>
    <row r="8" spans="1:5" x14ac:dyDescent="0.25">
      <c r="A8" t="s">
        <v>65</v>
      </c>
      <c r="B8" t="s">
        <v>66</v>
      </c>
      <c r="C8" t="s">
        <v>67</v>
      </c>
      <c r="D8" s="19">
        <v>6.25</v>
      </c>
      <c r="E8" s="1">
        <v>14</v>
      </c>
    </row>
    <row r="9" spans="1:5" x14ac:dyDescent="0.25">
      <c r="A9" t="s">
        <v>68</v>
      </c>
      <c r="B9" t="s">
        <v>69</v>
      </c>
      <c r="C9" t="s">
        <v>70</v>
      </c>
      <c r="D9" s="19">
        <v>5</v>
      </c>
      <c r="E9" s="1">
        <v>12</v>
      </c>
    </row>
    <row r="10" spans="1:5" x14ac:dyDescent="0.25">
      <c r="A10" t="s">
        <v>71</v>
      </c>
      <c r="B10" t="s">
        <v>72</v>
      </c>
      <c r="C10" t="s">
        <v>73</v>
      </c>
      <c r="D10" s="19">
        <v>3</v>
      </c>
      <c r="E10" s="1">
        <v>12</v>
      </c>
    </row>
    <row r="11" spans="1:5" x14ac:dyDescent="0.25">
      <c r="A11" t="s">
        <v>74</v>
      </c>
      <c r="B11" t="s">
        <v>75</v>
      </c>
      <c r="C11" t="s">
        <v>76</v>
      </c>
      <c r="D11" s="19">
        <v>5</v>
      </c>
      <c r="E11" s="1">
        <v>12</v>
      </c>
    </row>
    <row r="12" spans="1:5" x14ac:dyDescent="0.25">
      <c r="A12" t="s">
        <v>77</v>
      </c>
      <c r="B12" t="s">
        <v>78</v>
      </c>
      <c r="C12" t="s">
        <v>79</v>
      </c>
      <c r="D12" s="19">
        <v>6</v>
      </c>
      <c r="E12" s="1">
        <v>14</v>
      </c>
    </row>
    <row r="13" spans="1:5" x14ac:dyDescent="0.25">
      <c r="A13" t="s">
        <v>80</v>
      </c>
      <c r="B13" t="s">
        <v>81</v>
      </c>
      <c r="C13" t="s">
        <v>82</v>
      </c>
      <c r="D13" s="19">
        <v>4</v>
      </c>
      <c r="E13" s="1">
        <v>12</v>
      </c>
    </row>
    <row r="14" spans="1:5" x14ac:dyDescent="0.25">
      <c r="A14" t="s">
        <v>83</v>
      </c>
      <c r="B14" t="s">
        <v>84</v>
      </c>
      <c r="C14" t="s">
        <v>85</v>
      </c>
      <c r="D14" s="19">
        <v>4.5</v>
      </c>
      <c r="E14" s="1">
        <v>12</v>
      </c>
    </row>
    <row r="15" spans="1:5" x14ac:dyDescent="0.25">
      <c r="A15" t="s">
        <v>86</v>
      </c>
      <c r="B15" t="s">
        <v>87</v>
      </c>
      <c r="C15" t="s">
        <v>88</v>
      </c>
      <c r="D15" s="19">
        <v>6.25</v>
      </c>
      <c r="E15" s="1">
        <v>16</v>
      </c>
    </row>
    <row r="16" spans="1:5" x14ac:dyDescent="0.25">
      <c r="A16" t="s">
        <v>89</v>
      </c>
      <c r="B16" t="s">
        <v>90</v>
      </c>
      <c r="C16" t="s">
        <v>91</v>
      </c>
      <c r="D16" s="19">
        <v>6</v>
      </c>
      <c r="E16" s="1">
        <v>12</v>
      </c>
    </row>
    <row r="17" spans="1:5" x14ac:dyDescent="0.25">
      <c r="A17" t="s">
        <v>92</v>
      </c>
      <c r="B17" t="s">
        <v>93</v>
      </c>
      <c r="C17" t="s">
        <v>94</v>
      </c>
      <c r="D17" s="19">
        <v>7</v>
      </c>
      <c r="E17" s="1">
        <v>16</v>
      </c>
    </row>
    <row r="18" spans="1:5" x14ac:dyDescent="0.25">
      <c r="A18" t="s">
        <v>95</v>
      </c>
      <c r="B18" t="s">
        <v>96</v>
      </c>
      <c r="C18" t="s">
        <v>97</v>
      </c>
      <c r="D18" s="19">
        <v>8.5</v>
      </c>
      <c r="E18" s="1">
        <v>20</v>
      </c>
    </row>
    <row r="19" spans="1:5" x14ac:dyDescent="0.25">
      <c r="A19" t="s">
        <v>98</v>
      </c>
      <c r="B19" t="s">
        <v>99</v>
      </c>
      <c r="C19" t="s">
        <v>100</v>
      </c>
      <c r="D19" s="19">
        <v>10.5</v>
      </c>
      <c r="E19" s="1">
        <v>20</v>
      </c>
    </row>
    <row r="20" spans="1:5" x14ac:dyDescent="0.25">
      <c r="A20" t="s">
        <v>101</v>
      </c>
      <c r="B20" t="s">
        <v>102</v>
      </c>
      <c r="C20" t="s">
        <v>100</v>
      </c>
      <c r="D20" s="19">
        <v>6</v>
      </c>
      <c r="E20" s="1">
        <v>12</v>
      </c>
    </row>
    <row r="21" spans="1:5" x14ac:dyDescent="0.25">
      <c r="A21" t="s">
        <v>103</v>
      </c>
      <c r="B21" t="s">
        <v>104</v>
      </c>
      <c r="C21" t="s">
        <v>105</v>
      </c>
      <c r="D21" s="19">
        <v>5.5</v>
      </c>
      <c r="E21" s="1">
        <v>12</v>
      </c>
    </row>
    <row r="22" spans="1:5" x14ac:dyDescent="0.25">
      <c r="A22" t="s">
        <v>106</v>
      </c>
      <c r="B22" t="s">
        <v>107</v>
      </c>
      <c r="C22" t="s">
        <v>108</v>
      </c>
      <c r="D22" s="19">
        <v>6</v>
      </c>
      <c r="E22" s="1">
        <v>12</v>
      </c>
    </row>
    <row r="23" spans="1:5" x14ac:dyDescent="0.25">
      <c r="A23" t="s">
        <v>109</v>
      </c>
      <c r="B23" t="s">
        <v>110</v>
      </c>
      <c r="C23" t="s">
        <v>111</v>
      </c>
      <c r="D23" s="19">
        <v>6</v>
      </c>
      <c r="E23" s="1">
        <v>16</v>
      </c>
    </row>
    <row r="24" spans="1:5" x14ac:dyDescent="0.25">
      <c r="A24" t="s">
        <v>112</v>
      </c>
      <c r="B24" t="s">
        <v>113</v>
      </c>
      <c r="C24" t="s">
        <v>114</v>
      </c>
      <c r="D24" s="19">
        <v>5</v>
      </c>
      <c r="E24" s="1">
        <v>12</v>
      </c>
    </row>
    <row r="25" spans="1:5" x14ac:dyDescent="0.25">
      <c r="A25" t="s">
        <v>115</v>
      </c>
      <c r="B25" t="s">
        <v>116</v>
      </c>
      <c r="C25" t="s">
        <v>117</v>
      </c>
      <c r="D25" s="19">
        <v>8.25</v>
      </c>
      <c r="E25" s="1">
        <v>14</v>
      </c>
    </row>
    <row r="26" spans="1:5" x14ac:dyDescent="0.25">
      <c r="A26" t="s">
        <v>118</v>
      </c>
      <c r="B26" t="s">
        <v>119</v>
      </c>
      <c r="C26" t="s">
        <v>120</v>
      </c>
      <c r="D26" s="19">
        <v>5</v>
      </c>
      <c r="E26" s="1">
        <v>12</v>
      </c>
    </row>
    <row r="27" spans="1:5" x14ac:dyDescent="0.25">
      <c r="A27" t="s">
        <v>121</v>
      </c>
      <c r="B27" t="s">
        <v>122</v>
      </c>
      <c r="C27" t="s">
        <v>123</v>
      </c>
      <c r="D27" s="19">
        <v>5</v>
      </c>
      <c r="E27" s="1">
        <v>12</v>
      </c>
    </row>
    <row r="28" spans="1:5" x14ac:dyDescent="0.25">
      <c r="A28" t="s">
        <v>124</v>
      </c>
      <c r="B28" t="s">
        <v>125</v>
      </c>
      <c r="C28" t="s">
        <v>126</v>
      </c>
      <c r="D28" s="19">
        <v>5</v>
      </c>
      <c r="E28" s="1">
        <v>12</v>
      </c>
    </row>
    <row r="29" spans="1:5" x14ac:dyDescent="0.25">
      <c r="A29" t="s">
        <v>127</v>
      </c>
      <c r="B29" t="s">
        <v>128</v>
      </c>
      <c r="C29" t="s">
        <v>129</v>
      </c>
      <c r="D29" s="19">
        <v>6</v>
      </c>
      <c r="E29" s="1">
        <v>16</v>
      </c>
    </row>
    <row r="30" spans="1:5" x14ac:dyDescent="0.25">
      <c r="A30" t="s">
        <v>130</v>
      </c>
      <c r="B30" t="s">
        <v>131</v>
      </c>
      <c r="C30" t="s">
        <v>132</v>
      </c>
      <c r="D30" s="19">
        <v>5.67</v>
      </c>
      <c r="E30" s="1">
        <v>14</v>
      </c>
    </row>
    <row r="31" spans="1:5" x14ac:dyDescent="0.25">
      <c r="A31" t="s">
        <v>133</v>
      </c>
      <c r="B31" t="s">
        <v>134</v>
      </c>
      <c r="C31" t="s">
        <v>135</v>
      </c>
      <c r="D31" s="19">
        <v>7</v>
      </c>
      <c r="E31" s="1">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1</vt:lpstr>
      <vt:lpstr>Orders</vt:lpstr>
      <vt:lpstr>Products</vt:lpstr>
      <vt:lpstr>Countries</vt:lpstr>
      <vt:lpstr>Warehouse Extension</vt:lpstr>
      <vt:lpstr>Summary Chart</vt:lpstr>
      <vt:lpstr>PROJECT 2</vt:lpstr>
      <vt:lpstr>Team Selector</vt:lpstr>
      <vt:lpstr>Beer Prices</vt:lpstr>
      <vt:lpstr>Price per Ounce</vt:lpstr>
      <vt:lpstr>PROJECT 3</vt:lpstr>
      <vt:lpstr>Indicators</vt:lpstr>
      <vt:lpstr>Region Summary</vt:lpstr>
      <vt:lpstr>PROJECT 4</vt:lpstr>
      <vt:lpstr>Inventory</vt:lpstr>
      <vt:lpstr>Order Tracker</vt:lpstr>
      <vt:lpstr>PROJECT 5</vt:lpstr>
      <vt:lpstr>Product Sales</vt:lpstr>
      <vt:lpstr>Sales by Store</vt:lpstr>
      <vt:lpstr>New Product</vt:lpstr>
      <vt:lpstr>PROJECT 6</vt:lpstr>
      <vt:lpstr>Van Collisions</vt:lpstr>
      <vt:lpstr>Taxi Collisions</vt:lpstr>
      <vt:lpstr>Monthly Trend</vt:lpstr>
      <vt:lpstr>Collision Causes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Shailesh Padhariya</cp:lastModifiedBy>
  <dcterms:created xsi:type="dcterms:W3CDTF">2020-10-07T16:28:27Z</dcterms:created>
  <dcterms:modified xsi:type="dcterms:W3CDTF">2025-02-20T11:25:01Z</dcterms:modified>
</cp:coreProperties>
</file>